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906384329\"/>
    </mc:Choice>
  </mc:AlternateContent>
  <xr:revisionPtr revIDLastSave="0" documentId="13_ncr:1_{1FAF83BA-B082-4109-A180-6A6BB1E80D31}" xr6:coauthVersionLast="47" xr6:coauthVersionMax="47" xr10:uidLastSave="{00000000-0000-0000-0000-000000000000}"/>
  <workbookProtection workbookAlgorithmName="SHA-512" workbookHashValue="1Ypt3XHyOl9MpZsz3hF89sNcaM9UwhxuYgg6q8izOkqxwe99twGMyKTg7IO5NWihS1rfywubs8dbGwu2Nyzt0Q==" workbookSaltValue="sihwgXtolozZXPM41v3mLA==" workbookSpinCount="100000" lockStructure="1"/>
  <bookViews>
    <workbookView xWindow="-120" yWindow="-120" windowWidth="29040" windowHeight="15720" tabRatio="435" xr2:uid="{00000000-000D-0000-FFFF-FFFF00000000}"/>
  </bookViews>
  <sheets>
    <sheet name="Version" sheetId="5" r:id="rId1"/>
    <sheet name="A" sheetId="6" r:id="rId2"/>
    <sheet name="B" sheetId="7" r:id="rId3"/>
    <sheet name="Y" sheetId="4" state="hidden" r:id="rId4"/>
    <sheet name="Z" sheetId="3" state="hidden" r:id="rId5"/>
    <sheet name="X" sheetId="8" state="hidden" r:id="rId6"/>
  </sheets>
  <definedNames>
    <definedName name="Categories">Y!$C$61:$E$71</definedName>
    <definedName name="E_alt">Y!$F$88:$H$90</definedName>
    <definedName name="E_neu">Y!$I$88:$K$90</definedName>
    <definedName name="Kat">Y!$C$61:$E$71</definedName>
    <definedName name="Lang">Version!$R$6</definedName>
    <definedName name="Lang_measure">Version!$R$12</definedName>
    <definedName name="measure_id">Version!$R$8</definedName>
    <definedName name="measure_version">Version!$R$10</definedName>
    <definedName name="PLZ">Z!$A$2:$A$4127</definedName>
    <definedName name="Region">Y!$C$88:$E$90</definedName>
    <definedName name="Systems">Y!$C$76:$E$80</definedName>
    <definedName name="Trad">Y!$C$2:$H$401</definedName>
    <definedName name="Units">Y!$C$51:$E$56</definedName>
    <definedName name="_xlnm.Print_Area" localSheetId="1">A!$B$4:$L$95</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7" l="1"/>
  <c r="F24" i="7"/>
  <c r="F25" i="7"/>
  <c r="F26" i="7"/>
  <c r="H95" i="6"/>
  <c r="H94" i="6"/>
  <c r="U24" i="7" l="1"/>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601" i="7"/>
  <c r="U602" i="7"/>
  <c r="U603" i="7"/>
  <c r="U604" i="7"/>
  <c r="U605" i="7"/>
  <c r="U606" i="7"/>
  <c r="U607" i="7"/>
  <c r="U608" i="7"/>
  <c r="U609" i="7"/>
  <c r="U610" i="7"/>
  <c r="U611" i="7"/>
  <c r="U612" i="7"/>
  <c r="U613" i="7"/>
  <c r="U614" i="7"/>
  <c r="U615" i="7"/>
  <c r="U616" i="7"/>
  <c r="U617" i="7"/>
  <c r="U618" i="7"/>
  <c r="U619" i="7"/>
  <c r="U620" i="7"/>
  <c r="U621" i="7"/>
  <c r="U622" i="7"/>
  <c r="U623" i="7"/>
  <c r="U624" i="7"/>
  <c r="U625" i="7"/>
  <c r="U626" i="7"/>
  <c r="U627" i="7"/>
  <c r="U628" i="7"/>
  <c r="U629" i="7"/>
  <c r="U630" i="7"/>
  <c r="U631" i="7"/>
  <c r="U632" i="7"/>
  <c r="U633" i="7"/>
  <c r="U634" i="7"/>
  <c r="U635" i="7"/>
  <c r="U636" i="7"/>
  <c r="U637" i="7"/>
  <c r="U638" i="7"/>
  <c r="U639" i="7"/>
  <c r="U640" i="7"/>
  <c r="U641" i="7"/>
  <c r="U642" i="7"/>
  <c r="U643" i="7"/>
  <c r="U644" i="7"/>
  <c r="U645" i="7"/>
  <c r="U646" i="7"/>
  <c r="U647" i="7"/>
  <c r="U648" i="7"/>
  <c r="U649" i="7"/>
  <c r="U650" i="7"/>
  <c r="U651" i="7"/>
  <c r="U652" i="7"/>
  <c r="U653" i="7"/>
  <c r="U654" i="7"/>
  <c r="U655" i="7"/>
  <c r="U656" i="7"/>
  <c r="U657" i="7"/>
  <c r="U658" i="7"/>
  <c r="U659" i="7"/>
  <c r="U660" i="7"/>
  <c r="U661" i="7"/>
  <c r="U662" i="7"/>
  <c r="U663" i="7"/>
  <c r="U664" i="7"/>
  <c r="U665" i="7"/>
  <c r="U666" i="7"/>
  <c r="U667" i="7"/>
  <c r="U668" i="7"/>
  <c r="U669" i="7"/>
  <c r="U670" i="7"/>
  <c r="U671" i="7"/>
  <c r="U672" i="7"/>
  <c r="U673" i="7"/>
  <c r="U674" i="7"/>
  <c r="U675" i="7"/>
  <c r="U676" i="7"/>
  <c r="U677" i="7"/>
  <c r="U678" i="7"/>
  <c r="U679" i="7"/>
  <c r="U680" i="7"/>
  <c r="U681" i="7"/>
  <c r="U682" i="7"/>
  <c r="U683" i="7"/>
  <c r="U684" i="7"/>
  <c r="U685" i="7"/>
  <c r="U686" i="7"/>
  <c r="U687" i="7"/>
  <c r="U688" i="7"/>
  <c r="U689" i="7"/>
  <c r="U690" i="7"/>
  <c r="U691" i="7"/>
  <c r="U692" i="7"/>
  <c r="U693" i="7"/>
  <c r="U694" i="7"/>
  <c r="U695" i="7"/>
  <c r="U696" i="7"/>
  <c r="U697" i="7"/>
  <c r="U698" i="7"/>
  <c r="U699" i="7"/>
  <c r="U700" i="7"/>
  <c r="U701" i="7"/>
  <c r="U702" i="7"/>
  <c r="U703" i="7"/>
  <c r="U704" i="7"/>
  <c r="U705" i="7"/>
  <c r="U706" i="7"/>
  <c r="U707" i="7"/>
  <c r="U708"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23"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620" i="7"/>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X647" i="7"/>
  <c r="X648" i="7"/>
  <c r="X649" i="7"/>
  <c r="X650" i="7"/>
  <c r="X651" i="7"/>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85" i="7"/>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X713" i="7"/>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X746" i="7"/>
  <c r="X747" i="7"/>
  <c r="X748" i="7"/>
  <c r="X749" i="7"/>
  <c r="X750" i="7"/>
  <c r="X751" i="7"/>
  <c r="X752" i="7"/>
  <c r="X753" i="7"/>
  <c r="X754" i="7"/>
  <c r="X755" i="7"/>
  <c r="X756" i="7"/>
  <c r="X757" i="7"/>
  <c r="X758" i="7"/>
  <c r="X759" i="7"/>
  <c r="X760" i="7"/>
  <c r="X761" i="7"/>
  <c r="X762" i="7"/>
  <c r="X763" i="7"/>
  <c r="X764" i="7"/>
  <c r="X765" i="7"/>
  <c r="X766" i="7"/>
  <c r="X767" i="7"/>
  <c r="X768" i="7"/>
  <c r="X769" i="7"/>
  <c r="X770" i="7"/>
  <c r="X771" i="7"/>
  <c r="X772" i="7"/>
  <c r="X773" i="7"/>
  <c r="X774" i="7"/>
  <c r="X775" i="7"/>
  <c r="X776" i="7"/>
  <c r="X777" i="7"/>
  <c r="X778" i="7"/>
  <c r="X779" i="7"/>
  <c r="X780" i="7"/>
  <c r="X781" i="7"/>
  <c r="X782" i="7"/>
  <c r="X783" i="7"/>
  <c r="X784" i="7"/>
  <c r="X785" i="7"/>
  <c r="X786" i="7"/>
  <c r="X787" i="7"/>
  <c r="X788" i="7"/>
  <c r="X789" i="7"/>
  <c r="X790" i="7"/>
  <c r="X791" i="7"/>
  <c r="X792" i="7"/>
  <c r="X793" i="7"/>
  <c r="X794" i="7"/>
  <c r="X795" i="7"/>
  <c r="X796" i="7"/>
  <c r="X797" i="7"/>
  <c r="X798" i="7"/>
  <c r="X799" i="7"/>
  <c r="X800" i="7"/>
  <c r="X801" i="7"/>
  <c r="X802" i="7"/>
  <c r="X803" i="7"/>
  <c r="X804" i="7"/>
  <c r="X805" i="7"/>
  <c r="X806" i="7"/>
  <c r="X807" i="7"/>
  <c r="X808" i="7"/>
  <c r="X809" i="7"/>
  <c r="X810" i="7"/>
  <c r="X811" i="7"/>
  <c r="X812" i="7"/>
  <c r="X813" i="7"/>
  <c r="X814" i="7"/>
  <c r="X815" i="7"/>
  <c r="X816" i="7"/>
  <c r="X817" i="7"/>
  <c r="X818" i="7"/>
  <c r="X819" i="7"/>
  <c r="X820" i="7"/>
  <c r="X821" i="7"/>
  <c r="X822" i="7"/>
  <c r="X823" i="7"/>
  <c r="X824" i="7"/>
  <c r="X825" i="7"/>
  <c r="X826" i="7"/>
  <c r="X827" i="7"/>
  <c r="X828" i="7"/>
  <c r="X829" i="7"/>
  <c r="X830" i="7"/>
  <c r="X831" i="7"/>
  <c r="X832" i="7"/>
  <c r="X833" i="7"/>
  <c r="X834" i="7"/>
  <c r="X835" i="7"/>
  <c r="X836" i="7"/>
  <c r="X837" i="7"/>
  <c r="X838" i="7"/>
  <c r="X839" i="7"/>
  <c r="X840" i="7"/>
  <c r="X841" i="7"/>
  <c r="X842" i="7"/>
  <c r="X843" i="7"/>
  <c r="X844" i="7"/>
  <c r="X845" i="7"/>
  <c r="X846" i="7"/>
  <c r="X847" i="7"/>
  <c r="X848" i="7"/>
  <c r="X849" i="7"/>
  <c r="X850" i="7"/>
  <c r="X851" i="7"/>
  <c r="X852" i="7"/>
  <c r="X853" i="7"/>
  <c r="X854" i="7"/>
  <c r="X855" i="7"/>
  <c r="X856" i="7"/>
  <c r="X857" i="7"/>
  <c r="X858" i="7"/>
  <c r="X859" i="7"/>
  <c r="X860" i="7"/>
  <c r="X861" i="7"/>
  <c r="X862" i="7"/>
  <c r="X863" i="7"/>
  <c r="X864" i="7"/>
  <c r="X865" i="7"/>
  <c r="X866" i="7"/>
  <c r="X867" i="7"/>
  <c r="X868" i="7"/>
  <c r="X869" i="7"/>
  <c r="X870" i="7"/>
  <c r="X871" i="7"/>
  <c r="X872" i="7"/>
  <c r="X873" i="7"/>
  <c r="X874" i="7"/>
  <c r="X875" i="7"/>
  <c r="X876" i="7"/>
  <c r="X877" i="7"/>
  <c r="X878" i="7"/>
  <c r="X879" i="7"/>
  <c r="X880" i="7"/>
  <c r="X881" i="7"/>
  <c r="X882" i="7"/>
  <c r="X883" i="7"/>
  <c r="X884" i="7"/>
  <c r="X885" i="7"/>
  <c r="X886" i="7"/>
  <c r="X887" i="7"/>
  <c r="X888" i="7"/>
  <c r="X889" i="7"/>
  <c r="X890" i="7"/>
  <c r="X891" i="7"/>
  <c r="X892" i="7"/>
  <c r="X893" i="7"/>
  <c r="X894" i="7"/>
  <c r="X895" i="7"/>
  <c r="X896" i="7"/>
  <c r="X897" i="7"/>
  <c r="X898" i="7"/>
  <c r="X899" i="7"/>
  <c r="X900" i="7"/>
  <c r="X901" i="7"/>
  <c r="X902" i="7"/>
  <c r="X903" i="7"/>
  <c r="X904" i="7"/>
  <c r="X905" i="7"/>
  <c r="X906" i="7"/>
  <c r="X907" i="7"/>
  <c r="X908" i="7"/>
  <c r="X909" i="7"/>
  <c r="X910" i="7"/>
  <c r="X911" i="7"/>
  <c r="X912" i="7"/>
  <c r="X913" i="7"/>
  <c r="X914" i="7"/>
  <c r="X915" i="7"/>
  <c r="X916" i="7"/>
  <c r="X917" i="7"/>
  <c r="X918" i="7"/>
  <c r="X919" i="7"/>
  <c r="X920" i="7"/>
  <c r="X921" i="7"/>
  <c r="X922" i="7"/>
  <c r="X923" i="7"/>
  <c r="X924" i="7"/>
  <c r="X925" i="7"/>
  <c r="X926" i="7"/>
  <c r="X927" i="7"/>
  <c r="X928" i="7"/>
  <c r="X929" i="7"/>
  <c r="X930" i="7"/>
  <c r="X931" i="7"/>
  <c r="X932" i="7"/>
  <c r="X933" i="7"/>
  <c r="X934" i="7"/>
  <c r="X935" i="7"/>
  <c r="X936" i="7"/>
  <c r="X937" i="7"/>
  <c r="X938" i="7"/>
  <c r="X939" i="7"/>
  <c r="X940" i="7"/>
  <c r="X941" i="7"/>
  <c r="X942" i="7"/>
  <c r="X943" i="7"/>
  <c r="X944" i="7"/>
  <c r="X945" i="7"/>
  <c r="X946" i="7"/>
  <c r="X947" i="7"/>
  <c r="X948" i="7"/>
  <c r="X949" i="7"/>
  <c r="X950" i="7"/>
  <c r="X951" i="7"/>
  <c r="X952" i="7"/>
  <c r="X953" i="7"/>
  <c r="X954" i="7"/>
  <c r="X955" i="7"/>
  <c r="X956" i="7"/>
  <c r="X957" i="7"/>
  <c r="X958" i="7"/>
  <c r="X959" i="7"/>
  <c r="X960" i="7"/>
  <c r="X961" i="7"/>
  <c r="X962" i="7"/>
  <c r="X963" i="7"/>
  <c r="X964" i="7"/>
  <c r="X965" i="7"/>
  <c r="X966" i="7"/>
  <c r="X967" i="7"/>
  <c r="X968" i="7"/>
  <c r="X969" i="7"/>
  <c r="X970" i="7"/>
  <c r="X971" i="7"/>
  <c r="X972" i="7"/>
  <c r="X973" i="7"/>
  <c r="X974" i="7"/>
  <c r="X975" i="7"/>
  <c r="X976" i="7"/>
  <c r="X977" i="7"/>
  <c r="X978" i="7"/>
  <c r="X979" i="7"/>
  <c r="X980" i="7"/>
  <c r="X981" i="7"/>
  <c r="X982" i="7"/>
  <c r="X983" i="7"/>
  <c r="X984" i="7"/>
  <c r="X985" i="7"/>
  <c r="X986" i="7"/>
  <c r="X987" i="7"/>
  <c r="X988" i="7"/>
  <c r="X989" i="7"/>
  <c r="X990" i="7"/>
  <c r="X991" i="7"/>
  <c r="X992" i="7"/>
  <c r="X993" i="7"/>
  <c r="X994" i="7"/>
  <c r="X995" i="7"/>
  <c r="X996" i="7"/>
  <c r="X997" i="7"/>
  <c r="X998" i="7"/>
  <c r="X999" i="7"/>
  <c r="X1000" i="7"/>
  <c r="X1001" i="7"/>
  <c r="X1002" i="7"/>
  <c r="X1003" i="7"/>
  <c r="X1004" i="7"/>
  <c r="X1005" i="7"/>
  <c r="X1006" i="7"/>
  <c r="X1007" i="7"/>
  <c r="X1008" i="7"/>
  <c r="X1009" i="7"/>
  <c r="X1010" i="7"/>
  <c r="X1011" i="7"/>
  <c r="X1012" i="7"/>
  <c r="X1013" i="7"/>
  <c r="X1014" i="7"/>
  <c r="X1015" i="7"/>
  <c r="X1016" i="7"/>
  <c r="X1017" i="7"/>
  <c r="X1018" i="7"/>
  <c r="X1019" i="7"/>
  <c r="X1020" i="7"/>
  <c r="X1021" i="7"/>
  <c r="X1022" i="7"/>
  <c r="L5744" i="8"/>
  <c r="K5744" i="8"/>
  <c r="L5743" i="8"/>
  <c r="K5743" i="8"/>
  <c r="L5742" i="8"/>
  <c r="K5742" i="8"/>
  <c r="L5741" i="8"/>
  <c r="K5741" i="8"/>
  <c r="L5740" i="8"/>
  <c r="K5740" i="8"/>
  <c r="L5739" i="8"/>
  <c r="K5739" i="8"/>
  <c r="L5738" i="8"/>
  <c r="K5738" i="8"/>
  <c r="L5737" i="8"/>
  <c r="K5737" i="8"/>
  <c r="L5736" i="8"/>
  <c r="K5736" i="8"/>
  <c r="L5735" i="8"/>
  <c r="K5735" i="8"/>
  <c r="L5734" i="8"/>
  <c r="K5734" i="8"/>
  <c r="L5733" i="8"/>
  <c r="K5733" i="8"/>
  <c r="L5732" i="8"/>
  <c r="K5732" i="8"/>
  <c r="L5731" i="8"/>
  <c r="K5731" i="8"/>
  <c r="L5730" i="8"/>
  <c r="K5730" i="8"/>
  <c r="L5729" i="8"/>
  <c r="K5729" i="8"/>
  <c r="L5728" i="8"/>
  <c r="K5728" i="8"/>
  <c r="L5727" i="8"/>
  <c r="K5727" i="8"/>
  <c r="L5726" i="8"/>
  <c r="K5726" i="8"/>
  <c r="L5725" i="8"/>
  <c r="K5725" i="8"/>
  <c r="L5724" i="8"/>
  <c r="K5724" i="8"/>
  <c r="L5723" i="8"/>
  <c r="K5723" i="8"/>
  <c r="L5722" i="8"/>
  <c r="K5722" i="8"/>
  <c r="L5721" i="8"/>
  <c r="K5721" i="8"/>
  <c r="L5720" i="8"/>
  <c r="K5720" i="8"/>
  <c r="L5719" i="8"/>
  <c r="K5719" i="8"/>
  <c r="L5718" i="8"/>
  <c r="K5718" i="8"/>
  <c r="L5717" i="8"/>
  <c r="K5717" i="8"/>
  <c r="L5716" i="8"/>
  <c r="K5716" i="8"/>
  <c r="L5715" i="8"/>
  <c r="K5715" i="8"/>
  <c r="L5714" i="8"/>
  <c r="K5714" i="8"/>
  <c r="L5713" i="8"/>
  <c r="K5713" i="8"/>
  <c r="L5712" i="8"/>
  <c r="K5712" i="8"/>
  <c r="L5711" i="8"/>
  <c r="K5711" i="8"/>
  <c r="L5710" i="8"/>
  <c r="K5710" i="8"/>
  <c r="L5709" i="8"/>
  <c r="K5709" i="8"/>
  <c r="L5708" i="8"/>
  <c r="K5708" i="8"/>
  <c r="L5707" i="8"/>
  <c r="K5707" i="8"/>
  <c r="L5706" i="8"/>
  <c r="K5706" i="8"/>
  <c r="L5705" i="8"/>
  <c r="K5705" i="8"/>
  <c r="L5704" i="8"/>
  <c r="K5704" i="8"/>
  <c r="L5703" i="8"/>
  <c r="K5703" i="8"/>
  <c r="L5702" i="8"/>
  <c r="K5702" i="8"/>
  <c r="L5701" i="8"/>
  <c r="K5701" i="8"/>
  <c r="L5700" i="8"/>
  <c r="K5700" i="8"/>
  <c r="L5699" i="8"/>
  <c r="K5699" i="8"/>
  <c r="L5698" i="8"/>
  <c r="K5698" i="8"/>
  <c r="L5697" i="8"/>
  <c r="K5697" i="8"/>
  <c r="L5696" i="8"/>
  <c r="K5696" i="8"/>
  <c r="L5695" i="8"/>
  <c r="K5695" i="8"/>
  <c r="L5694" i="8"/>
  <c r="K5694" i="8"/>
  <c r="L5693" i="8"/>
  <c r="K5693" i="8"/>
  <c r="L5692" i="8"/>
  <c r="K5692" i="8"/>
  <c r="L5691" i="8"/>
  <c r="K5691" i="8"/>
  <c r="L5690" i="8"/>
  <c r="K5690" i="8"/>
  <c r="L5689" i="8"/>
  <c r="K5689" i="8"/>
  <c r="L5688" i="8"/>
  <c r="K5688" i="8"/>
  <c r="L5687" i="8"/>
  <c r="K5687" i="8"/>
  <c r="L5686" i="8"/>
  <c r="K5686" i="8"/>
  <c r="L5685" i="8"/>
  <c r="K5685" i="8"/>
  <c r="L5684" i="8"/>
  <c r="K5684" i="8"/>
  <c r="L5683" i="8"/>
  <c r="K5683" i="8"/>
  <c r="L5682" i="8"/>
  <c r="K5682" i="8"/>
  <c r="L5681" i="8"/>
  <c r="K5681" i="8"/>
  <c r="L5680" i="8"/>
  <c r="K5680" i="8"/>
  <c r="L5679" i="8"/>
  <c r="K5679" i="8"/>
  <c r="L5678" i="8"/>
  <c r="K5678" i="8"/>
  <c r="L5677" i="8"/>
  <c r="K5677" i="8"/>
  <c r="L5676" i="8"/>
  <c r="K5676" i="8"/>
  <c r="L5675" i="8"/>
  <c r="K5675" i="8"/>
  <c r="L5674" i="8"/>
  <c r="K5674" i="8"/>
  <c r="L5673" i="8"/>
  <c r="K5673" i="8"/>
  <c r="L5672" i="8"/>
  <c r="K5672" i="8"/>
  <c r="L5671" i="8"/>
  <c r="K5671" i="8"/>
  <c r="L5670" i="8"/>
  <c r="K5670" i="8"/>
  <c r="L5669" i="8"/>
  <c r="K5669" i="8"/>
  <c r="L5668" i="8"/>
  <c r="K5668" i="8"/>
  <c r="L5667" i="8"/>
  <c r="K5667" i="8"/>
  <c r="L5666" i="8"/>
  <c r="K5666" i="8"/>
  <c r="L5665" i="8"/>
  <c r="K5665" i="8"/>
  <c r="L5664" i="8"/>
  <c r="K5664" i="8"/>
  <c r="L5663" i="8"/>
  <c r="K5663" i="8"/>
  <c r="L5662" i="8"/>
  <c r="K5662" i="8"/>
  <c r="L5661" i="8"/>
  <c r="K5661" i="8"/>
  <c r="L5660" i="8"/>
  <c r="K5660" i="8"/>
  <c r="L5659" i="8"/>
  <c r="K5659" i="8"/>
  <c r="L5658" i="8"/>
  <c r="K5658" i="8"/>
  <c r="L5657" i="8"/>
  <c r="K5657" i="8"/>
  <c r="L5656" i="8"/>
  <c r="K5656" i="8"/>
  <c r="L5655" i="8"/>
  <c r="K5655" i="8"/>
  <c r="L5654" i="8"/>
  <c r="K5654" i="8"/>
  <c r="L5653" i="8"/>
  <c r="K5653" i="8"/>
  <c r="L5652" i="8"/>
  <c r="K5652" i="8"/>
  <c r="L5651" i="8"/>
  <c r="K5651" i="8"/>
  <c r="L5650" i="8"/>
  <c r="K5650" i="8"/>
  <c r="L5649" i="8"/>
  <c r="K5649" i="8"/>
  <c r="L5648" i="8"/>
  <c r="K5648" i="8"/>
  <c r="L5647" i="8"/>
  <c r="K5647" i="8"/>
  <c r="L5646" i="8"/>
  <c r="K5646" i="8"/>
  <c r="L5645" i="8"/>
  <c r="K5645" i="8"/>
  <c r="L5644" i="8"/>
  <c r="K5644" i="8"/>
  <c r="L5643" i="8"/>
  <c r="K5643" i="8"/>
  <c r="L5642" i="8"/>
  <c r="K5642" i="8"/>
  <c r="L5641" i="8"/>
  <c r="K5641" i="8"/>
  <c r="L5640" i="8"/>
  <c r="K5640" i="8"/>
  <c r="L5639" i="8"/>
  <c r="K5639" i="8"/>
  <c r="L5638" i="8"/>
  <c r="K5638" i="8"/>
  <c r="L5637" i="8"/>
  <c r="K5637" i="8"/>
  <c r="L5636" i="8"/>
  <c r="K5636" i="8"/>
  <c r="L5635" i="8"/>
  <c r="K5635" i="8"/>
  <c r="L5634" i="8"/>
  <c r="K5634" i="8"/>
  <c r="L5633" i="8"/>
  <c r="K5633" i="8"/>
  <c r="L5632" i="8"/>
  <c r="K5632" i="8"/>
  <c r="L5631" i="8"/>
  <c r="K5631" i="8"/>
  <c r="L5630" i="8"/>
  <c r="K5630" i="8"/>
  <c r="L5629" i="8"/>
  <c r="K5629" i="8"/>
  <c r="L5628" i="8"/>
  <c r="K5628" i="8"/>
  <c r="L5627" i="8"/>
  <c r="K5627" i="8"/>
  <c r="L5626" i="8"/>
  <c r="K5626" i="8"/>
  <c r="L5625" i="8"/>
  <c r="K5625" i="8"/>
  <c r="L5624" i="8"/>
  <c r="K5624" i="8"/>
  <c r="L5623" i="8"/>
  <c r="K5623" i="8"/>
  <c r="L5622" i="8"/>
  <c r="K5622" i="8"/>
  <c r="L5621" i="8"/>
  <c r="K5621" i="8"/>
  <c r="L5620" i="8"/>
  <c r="K5620" i="8"/>
  <c r="L5619" i="8"/>
  <c r="K5619" i="8"/>
  <c r="L5618" i="8"/>
  <c r="K5618" i="8"/>
  <c r="L5617" i="8"/>
  <c r="K5617" i="8"/>
  <c r="L5616" i="8"/>
  <c r="K5616" i="8"/>
  <c r="L5615" i="8"/>
  <c r="K5615" i="8"/>
  <c r="L5614" i="8"/>
  <c r="K5614" i="8"/>
  <c r="L5613" i="8"/>
  <c r="K5613" i="8"/>
  <c r="L5612" i="8"/>
  <c r="K5612" i="8"/>
  <c r="L5611" i="8"/>
  <c r="K5611" i="8"/>
  <c r="L5610" i="8"/>
  <c r="K5610" i="8"/>
  <c r="L5609" i="8"/>
  <c r="K5609" i="8"/>
  <c r="L5608" i="8"/>
  <c r="K5608" i="8"/>
  <c r="L5607" i="8"/>
  <c r="K5607" i="8"/>
  <c r="L5606" i="8"/>
  <c r="K5606" i="8"/>
  <c r="L5605" i="8"/>
  <c r="K5605" i="8"/>
  <c r="L5604" i="8"/>
  <c r="K5604" i="8"/>
  <c r="L5603" i="8"/>
  <c r="K5603" i="8"/>
  <c r="L5602" i="8"/>
  <c r="K5602" i="8"/>
  <c r="L5601" i="8"/>
  <c r="K5601" i="8"/>
  <c r="L5600" i="8"/>
  <c r="K5600" i="8"/>
  <c r="L5599" i="8"/>
  <c r="K5599" i="8"/>
  <c r="L5598" i="8"/>
  <c r="K5598" i="8"/>
  <c r="L5597" i="8"/>
  <c r="K5597" i="8"/>
  <c r="L5596" i="8"/>
  <c r="K5596" i="8"/>
  <c r="L5595" i="8"/>
  <c r="K5595" i="8"/>
  <c r="L5594" i="8"/>
  <c r="K5594" i="8"/>
  <c r="L5593" i="8"/>
  <c r="K5593" i="8"/>
  <c r="L5592" i="8"/>
  <c r="K5592" i="8"/>
  <c r="L5591" i="8"/>
  <c r="K5591" i="8"/>
  <c r="L5590" i="8"/>
  <c r="K5590" i="8"/>
  <c r="L5589" i="8"/>
  <c r="K5589" i="8"/>
  <c r="L5588" i="8"/>
  <c r="K5588" i="8"/>
  <c r="L5587" i="8"/>
  <c r="K5587" i="8"/>
  <c r="L5586" i="8"/>
  <c r="K5586" i="8"/>
  <c r="L5585" i="8"/>
  <c r="K5585" i="8"/>
  <c r="L5584" i="8"/>
  <c r="K5584" i="8"/>
  <c r="L5583" i="8"/>
  <c r="K5583" i="8"/>
  <c r="L5582" i="8"/>
  <c r="K5582" i="8"/>
  <c r="L5581" i="8"/>
  <c r="K5581" i="8"/>
  <c r="L5580" i="8"/>
  <c r="K5580" i="8"/>
  <c r="L5579" i="8"/>
  <c r="K5579" i="8"/>
  <c r="L5578" i="8"/>
  <c r="K5578" i="8"/>
  <c r="L5577" i="8"/>
  <c r="K5577" i="8"/>
  <c r="L5576" i="8"/>
  <c r="K5576" i="8"/>
  <c r="L5575" i="8"/>
  <c r="K5575" i="8"/>
  <c r="L5574" i="8"/>
  <c r="K5574" i="8"/>
  <c r="L5573" i="8"/>
  <c r="K5573" i="8"/>
  <c r="L5572" i="8"/>
  <c r="K5572" i="8"/>
  <c r="L5571" i="8"/>
  <c r="K5571" i="8"/>
  <c r="L5570" i="8"/>
  <c r="K5570" i="8"/>
  <c r="L5569" i="8"/>
  <c r="K5569" i="8"/>
  <c r="L5568" i="8"/>
  <c r="K5568" i="8"/>
  <c r="L5567" i="8"/>
  <c r="K5567" i="8"/>
  <c r="L5566" i="8"/>
  <c r="K5566" i="8"/>
  <c r="L5565" i="8"/>
  <c r="K5565" i="8"/>
  <c r="L5564" i="8"/>
  <c r="K5564" i="8"/>
  <c r="L5563" i="8"/>
  <c r="K5563" i="8"/>
  <c r="L5562" i="8"/>
  <c r="K5562" i="8"/>
  <c r="L5561" i="8"/>
  <c r="K5561" i="8"/>
  <c r="L5560" i="8"/>
  <c r="K5560" i="8"/>
  <c r="L5559" i="8"/>
  <c r="K5559" i="8"/>
  <c r="L5558" i="8"/>
  <c r="K5558" i="8"/>
  <c r="L5557" i="8"/>
  <c r="K5557" i="8"/>
  <c r="L5556" i="8"/>
  <c r="K5556" i="8"/>
  <c r="L5555" i="8"/>
  <c r="K5555" i="8"/>
  <c r="L5554" i="8"/>
  <c r="K5554" i="8"/>
  <c r="L5553" i="8"/>
  <c r="K5553" i="8"/>
  <c r="L5552" i="8"/>
  <c r="K5552" i="8"/>
  <c r="L5551" i="8"/>
  <c r="K5551" i="8"/>
  <c r="L5550" i="8"/>
  <c r="K5550" i="8"/>
  <c r="L5549" i="8"/>
  <c r="K5549" i="8"/>
  <c r="L5548" i="8"/>
  <c r="K5548" i="8"/>
  <c r="L5547" i="8"/>
  <c r="K5547" i="8"/>
  <c r="L5546" i="8"/>
  <c r="K5546" i="8"/>
  <c r="L5545" i="8"/>
  <c r="K5545" i="8"/>
  <c r="L5544" i="8"/>
  <c r="K5544" i="8"/>
  <c r="L5543" i="8"/>
  <c r="K5543" i="8"/>
  <c r="L5542" i="8"/>
  <c r="K5542" i="8"/>
  <c r="L5541" i="8"/>
  <c r="K5541" i="8"/>
  <c r="L5540" i="8"/>
  <c r="K5540" i="8"/>
  <c r="L5539" i="8"/>
  <c r="K5539" i="8"/>
  <c r="L5538" i="8"/>
  <c r="K5538" i="8"/>
  <c r="L5537" i="8"/>
  <c r="K5537" i="8"/>
  <c r="L5536" i="8"/>
  <c r="K5536" i="8"/>
  <c r="L5535" i="8"/>
  <c r="K5535" i="8"/>
  <c r="L5534" i="8"/>
  <c r="K5534" i="8"/>
  <c r="L5533" i="8"/>
  <c r="K5533" i="8"/>
  <c r="L5532" i="8"/>
  <c r="K5532" i="8"/>
  <c r="L5531" i="8"/>
  <c r="K5531" i="8"/>
  <c r="L5530" i="8"/>
  <c r="K5530" i="8"/>
  <c r="L5529" i="8"/>
  <c r="K5529" i="8"/>
  <c r="L5528" i="8"/>
  <c r="K5528" i="8"/>
  <c r="L5527" i="8"/>
  <c r="K5527" i="8"/>
  <c r="L5526" i="8"/>
  <c r="K5526" i="8"/>
  <c r="L5525" i="8"/>
  <c r="K5525" i="8"/>
  <c r="L5524" i="8"/>
  <c r="K5524" i="8"/>
  <c r="L5523" i="8"/>
  <c r="K5523" i="8"/>
  <c r="L5522" i="8"/>
  <c r="K5522" i="8"/>
  <c r="L5521" i="8"/>
  <c r="K5521" i="8"/>
  <c r="L5520" i="8"/>
  <c r="K5520" i="8"/>
  <c r="L5519" i="8"/>
  <c r="K5519" i="8"/>
  <c r="L5518" i="8"/>
  <c r="K5518" i="8"/>
  <c r="L5517" i="8"/>
  <c r="K5517" i="8"/>
  <c r="L5516" i="8"/>
  <c r="K5516" i="8"/>
  <c r="L5515" i="8"/>
  <c r="K5515" i="8"/>
  <c r="L5514" i="8"/>
  <c r="K5514" i="8"/>
  <c r="L5513" i="8"/>
  <c r="K5513" i="8"/>
  <c r="L5512" i="8"/>
  <c r="K5512" i="8"/>
  <c r="L5511" i="8"/>
  <c r="K5511" i="8"/>
  <c r="L5510" i="8"/>
  <c r="K5510" i="8"/>
  <c r="L5509" i="8"/>
  <c r="K5509" i="8"/>
  <c r="L5508" i="8"/>
  <c r="K5508" i="8"/>
  <c r="L5507" i="8"/>
  <c r="K5507" i="8"/>
  <c r="L5506" i="8"/>
  <c r="K5506" i="8"/>
  <c r="L5505" i="8"/>
  <c r="K5505" i="8"/>
  <c r="L5504" i="8"/>
  <c r="K5504" i="8"/>
  <c r="L5503" i="8"/>
  <c r="K5503" i="8"/>
  <c r="L5502" i="8"/>
  <c r="K5502" i="8"/>
  <c r="L5501" i="8"/>
  <c r="K5501" i="8"/>
  <c r="L5500" i="8"/>
  <c r="K5500" i="8"/>
  <c r="L5499" i="8"/>
  <c r="K5499" i="8"/>
  <c r="L5498" i="8"/>
  <c r="K5498" i="8"/>
  <c r="L5497" i="8"/>
  <c r="K5497" i="8"/>
  <c r="L5496" i="8"/>
  <c r="K5496" i="8"/>
  <c r="L5495" i="8"/>
  <c r="K5495" i="8"/>
  <c r="L5494" i="8"/>
  <c r="K5494" i="8"/>
  <c r="L5493" i="8"/>
  <c r="K5493" i="8"/>
  <c r="L5492" i="8"/>
  <c r="K5492" i="8"/>
  <c r="L5491" i="8"/>
  <c r="K5491" i="8"/>
  <c r="L5490" i="8"/>
  <c r="K5490" i="8"/>
  <c r="L5489" i="8"/>
  <c r="K5489" i="8"/>
  <c r="L5488" i="8"/>
  <c r="K5488" i="8"/>
  <c r="L5487" i="8"/>
  <c r="K5487" i="8"/>
  <c r="L5486" i="8"/>
  <c r="K5486" i="8"/>
  <c r="L5485" i="8"/>
  <c r="K5485" i="8"/>
  <c r="L5484" i="8"/>
  <c r="K5484" i="8"/>
  <c r="L5483" i="8"/>
  <c r="K5483" i="8"/>
  <c r="L5482" i="8"/>
  <c r="K5482" i="8"/>
  <c r="L5481" i="8"/>
  <c r="K5481" i="8"/>
  <c r="L5480" i="8"/>
  <c r="K5480" i="8"/>
  <c r="L5479" i="8"/>
  <c r="K5479" i="8"/>
  <c r="L5478" i="8"/>
  <c r="K5478" i="8"/>
  <c r="L5477" i="8"/>
  <c r="K5477" i="8"/>
  <c r="L5476" i="8"/>
  <c r="K5476" i="8"/>
  <c r="L5475" i="8"/>
  <c r="K5475" i="8"/>
  <c r="L5474" i="8"/>
  <c r="K5474" i="8"/>
  <c r="L5473" i="8"/>
  <c r="K5473" i="8"/>
  <c r="L5472" i="8"/>
  <c r="K5472" i="8"/>
  <c r="L5471" i="8"/>
  <c r="K5471" i="8"/>
  <c r="L5470" i="8"/>
  <c r="K5470" i="8"/>
  <c r="L5469" i="8"/>
  <c r="K5469" i="8"/>
  <c r="L5468" i="8"/>
  <c r="K5468" i="8"/>
  <c r="L5467" i="8"/>
  <c r="K5467" i="8"/>
  <c r="L5466" i="8"/>
  <c r="K5466" i="8"/>
  <c r="L5465" i="8"/>
  <c r="K5465" i="8"/>
  <c r="L5464" i="8"/>
  <c r="K5464" i="8"/>
  <c r="L5463" i="8"/>
  <c r="K5463" i="8"/>
  <c r="L5462" i="8"/>
  <c r="K5462" i="8"/>
  <c r="L5461" i="8"/>
  <c r="K5461" i="8"/>
  <c r="L5460" i="8"/>
  <c r="K5460" i="8"/>
  <c r="L5459" i="8"/>
  <c r="K5459" i="8"/>
  <c r="L5458" i="8"/>
  <c r="K5458" i="8"/>
  <c r="L5457" i="8"/>
  <c r="K5457" i="8"/>
  <c r="L5456" i="8"/>
  <c r="K5456" i="8"/>
  <c r="L5455" i="8"/>
  <c r="K5455" i="8"/>
  <c r="L5454" i="8"/>
  <c r="K5454" i="8"/>
  <c r="L5453" i="8"/>
  <c r="K5453" i="8"/>
  <c r="L5452" i="8"/>
  <c r="K5452" i="8"/>
  <c r="L5451" i="8"/>
  <c r="K5451" i="8"/>
  <c r="L5450" i="8"/>
  <c r="K5450" i="8"/>
  <c r="L5449" i="8"/>
  <c r="K5449" i="8"/>
  <c r="L5448" i="8"/>
  <c r="K5448" i="8"/>
  <c r="L5447" i="8"/>
  <c r="K5447" i="8"/>
  <c r="L5446" i="8"/>
  <c r="K5446" i="8"/>
  <c r="L5445" i="8"/>
  <c r="K5445" i="8"/>
  <c r="L5444" i="8"/>
  <c r="K5444" i="8"/>
  <c r="L5443" i="8"/>
  <c r="K5443" i="8"/>
  <c r="L5442" i="8"/>
  <c r="K5442" i="8"/>
  <c r="L5441" i="8"/>
  <c r="K5441" i="8"/>
  <c r="L5440" i="8"/>
  <c r="K5440" i="8"/>
  <c r="L5439" i="8"/>
  <c r="K5439" i="8"/>
  <c r="L5438" i="8"/>
  <c r="K5438" i="8"/>
  <c r="L5437" i="8"/>
  <c r="K5437" i="8"/>
  <c r="L5436" i="8"/>
  <c r="K5436" i="8"/>
  <c r="L5435" i="8"/>
  <c r="K5435" i="8"/>
  <c r="L5434" i="8"/>
  <c r="K5434" i="8"/>
  <c r="L5433" i="8"/>
  <c r="K5433" i="8"/>
  <c r="L5432" i="8"/>
  <c r="K5432" i="8"/>
  <c r="L5431" i="8"/>
  <c r="K5431" i="8"/>
  <c r="L5430" i="8"/>
  <c r="K5430" i="8"/>
  <c r="L5429" i="8"/>
  <c r="K5429" i="8"/>
  <c r="L5428" i="8"/>
  <c r="K5428" i="8"/>
  <c r="L5427" i="8"/>
  <c r="K5427" i="8"/>
  <c r="L5426" i="8"/>
  <c r="K5426" i="8"/>
  <c r="L5425" i="8"/>
  <c r="K5425" i="8"/>
  <c r="L5424" i="8"/>
  <c r="K5424" i="8"/>
  <c r="L5423" i="8"/>
  <c r="K5423" i="8"/>
  <c r="L5422" i="8"/>
  <c r="K5422" i="8"/>
  <c r="L5421" i="8"/>
  <c r="K5421" i="8"/>
  <c r="L5420" i="8"/>
  <c r="K5420" i="8"/>
  <c r="L5419" i="8"/>
  <c r="K5419" i="8"/>
  <c r="L5418" i="8"/>
  <c r="K5418" i="8"/>
  <c r="L5417" i="8"/>
  <c r="K5417" i="8"/>
  <c r="L5416" i="8"/>
  <c r="K5416" i="8"/>
  <c r="L5415" i="8"/>
  <c r="K5415" i="8"/>
  <c r="L5414" i="8"/>
  <c r="K5414" i="8"/>
  <c r="L5413" i="8"/>
  <c r="K5413" i="8"/>
  <c r="L5412" i="8"/>
  <c r="K5412" i="8"/>
  <c r="L5411" i="8"/>
  <c r="K5411" i="8"/>
  <c r="L5410" i="8"/>
  <c r="K5410" i="8"/>
  <c r="L5409" i="8"/>
  <c r="K5409" i="8"/>
  <c r="L5408" i="8"/>
  <c r="K5408" i="8"/>
  <c r="L5407" i="8"/>
  <c r="K5407" i="8"/>
  <c r="L5406" i="8"/>
  <c r="K5406" i="8"/>
  <c r="L5405" i="8"/>
  <c r="K5405" i="8"/>
  <c r="L5404" i="8"/>
  <c r="K5404" i="8"/>
  <c r="L5403" i="8"/>
  <c r="K5403" i="8"/>
  <c r="L5402" i="8"/>
  <c r="K5402" i="8"/>
  <c r="L5401" i="8"/>
  <c r="K5401" i="8"/>
  <c r="L5400" i="8"/>
  <c r="K5400" i="8"/>
  <c r="L5399" i="8"/>
  <c r="K5399" i="8"/>
  <c r="L5398" i="8"/>
  <c r="K5398" i="8"/>
  <c r="L5397" i="8"/>
  <c r="K5397" i="8"/>
  <c r="L5396" i="8"/>
  <c r="K5396" i="8"/>
  <c r="L5395" i="8"/>
  <c r="K5395" i="8"/>
  <c r="L5394" i="8"/>
  <c r="K5394" i="8"/>
  <c r="L5393" i="8"/>
  <c r="K5393" i="8"/>
  <c r="L5392" i="8"/>
  <c r="K5392" i="8"/>
  <c r="L5391" i="8"/>
  <c r="K5391" i="8"/>
  <c r="L5390" i="8"/>
  <c r="K5390" i="8"/>
  <c r="L5389" i="8"/>
  <c r="K5389" i="8"/>
  <c r="L5388" i="8"/>
  <c r="K5388" i="8"/>
  <c r="L5387" i="8"/>
  <c r="K5387" i="8"/>
  <c r="L5386" i="8"/>
  <c r="K5386" i="8"/>
  <c r="L5385" i="8"/>
  <c r="K5385" i="8"/>
  <c r="L5384" i="8"/>
  <c r="K5384" i="8"/>
  <c r="L5383" i="8"/>
  <c r="K5383" i="8"/>
  <c r="L5382" i="8"/>
  <c r="K5382" i="8"/>
  <c r="L5381" i="8"/>
  <c r="K5381" i="8"/>
  <c r="L5380" i="8"/>
  <c r="K5380" i="8"/>
  <c r="L5379" i="8"/>
  <c r="K5379" i="8"/>
  <c r="L5378" i="8"/>
  <c r="K5378" i="8"/>
  <c r="L5377" i="8"/>
  <c r="K5377" i="8"/>
  <c r="L5376" i="8"/>
  <c r="K5376" i="8"/>
  <c r="L5375" i="8"/>
  <c r="K5375" i="8"/>
  <c r="L5374" i="8"/>
  <c r="K5374" i="8"/>
  <c r="L5373" i="8"/>
  <c r="K5373" i="8"/>
  <c r="L5372" i="8"/>
  <c r="K5372" i="8"/>
  <c r="L5371" i="8"/>
  <c r="K5371" i="8"/>
  <c r="L5370" i="8"/>
  <c r="K5370" i="8"/>
  <c r="L5369" i="8"/>
  <c r="K5369" i="8"/>
  <c r="L5368" i="8"/>
  <c r="K5368" i="8"/>
  <c r="L5367" i="8"/>
  <c r="K5367" i="8"/>
  <c r="L5366" i="8"/>
  <c r="K5366" i="8"/>
  <c r="L5365" i="8"/>
  <c r="K5365" i="8"/>
  <c r="L5364" i="8"/>
  <c r="K5364" i="8"/>
  <c r="L5363" i="8"/>
  <c r="K5363" i="8"/>
  <c r="L5362" i="8"/>
  <c r="K5362" i="8"/>
  <c r="L5361" i="8"/>
  <c r="K5361" i="8"/>
  <c r="L5360" i="8"/>
  <c r="K5360" i="8"/>
  <c r="L5359" i="8"/>
  <c r="K5359" i="8"/>
  <c r="L5358" i="8"/>
  <c r="K5358" i="8"/>
  <c r="L5357" i="8"/>
  <c r="K5357" i="8"/>
  <c r="L5356" i="8"/>
  <c r="K5356" i="8"/>
  <c r="L5355" i="8"/>
  <c r="K5355" i="8"/>
  <c r="L5354" i="8"/>
  <c r="K5354" i="8"/>
  <c r="L5353" i="8"/>
  <c r="K5353" i="8"/>
  <c r="L5352" i="8"/>
  <c r="K5352" i="8"/>
  <c r="L5351" i="8"/>
  <c r="K5351" i="8"/>
  <c r="L5350" i="8"/>
  <c r="K5350" i="8"/>
  <c r="L5349" i="8"/>
  <c r="K5349" i="8"/>
  <c r="L5348" i="8"/>
  <c r="K5348" i="8"/>
  <c r="L5347" i="8"/>
  <c r="K5347" i="8"/>
  <c r="L5346" i="8"/>
  <c r="K5346" i="8"/>
  <c r="L5345" i="8"/>
  <c r="K5345" i="8"/>
  <c r="L5344" i="8"/>
  <c r="K5344" i="8"/>
  <c r="L5343" i="8"/>
  <c r="K5343" i="8"/>
  <c r="L5342" i="8"/>
  <c r="K5342" i="8"/>
  <c r="L5341" i="8"/>
  <c r="K5341" i="8"/>
  <c r="L5340" i="8"/>
  <c r="K5340" i="8"/>
  <c r="L5339" i="8"/>
  <c r="K5339" i="8"/>
  <c r="L5338" i="8"/>
  <c r="K5338" i="8"/>
  <c r="L5337" i="8"/>
  <c r="K5337" i="8"/>
  <c r="L5336" i="8"/>
  <c r="K5336" i="8"/>
  <c r="L5335" i="8"/>
  <c r="K5335" i="8"/>
  <c r="L5334" i="8"/>
  <c r="K5334" i="8"/>
  <c r="L5333" i="8"/>
  <c r="K5333" i="8"/>
  <c r="L5332" i="8"/>
  <c r="K5332" i="8"/>
  <c r="L5331" i="8"/>
  <c r="K5331" i="8"/>
  <c r="L5330" i="8"/>
  <c r="K5330" i="8"/>
  <c r="L5329" i="8"/>
  <c r="K5329" i="8"/>
  <c r="L5328" i="8"/>
  <c r="K5328" i="8"/>
  <c r="L5327" i="8"/>
  <c r="K5327" i="8"/>
  <c r="L5326" i="8"/>
  <c r="K5326" i="8"/>
  <c r="L5325" i="8"/>
  <c r="K5325" i="8"/>
  <c r="L5324" i="8"/>
  <c r="K5324" i="8"/>
  <c r="L5323" i="8"/>
  <c r="K5323" i="8"/>
  <c r="L5322" i="8"/>
  <c r="K5322" i="8"/>
  <c r="L5321" i="8"/>
  <c r="K5321" i="8"/>
  <c r="L5320" i="8"/>
  <c r="K5320" i="8"/>
  <c r="L5319" i="8"/>
  <c r="K5319" i="8"/>
  <c r="L5318" i="8"/>
  <c r="K5318" i="8"/>
  <c r="L5317" i="8"/>
  <c r="K5317" i="8"/>
  <c r="L5316" i="8"/>
  <c r="K5316" i="8"/>
  <c r="L5315" i="8"/>
  <c r="K5315" i="8"/>
  <c r="L5314" i="8"/>
  <c r="K5314" i="8"/>
  <c r="L5313" i="8"/>
  <c r="K5313" i="8"/>
  <c r="L5312" i="8"/>
  <c r="K5312" i="8"/>
  <c r="L5311" i="8"/>
  <c r="K5311" i="8"/>
  <c r="L5310" i="8"/>
  <c r="K5310" i="8"/>
  <c r="L5309" i="8"/>
  <c r="K5309" i="8"/>
  <c r="L5308" i="8"/>
  <c r="K5308" i="8"/>
  <c r="L5307" i="8"/>
  <c r="K5307" i="8"/>
  <c r="L5306" i="8"/>
  <c r="K5306" i="8"/>
  <c r="L5305" i="8"/>
  <c r="K5305" i="8"/>
  <c r="L5304" i="8"/>
  <c r="K5304" i="8"/>
  <c r="L5303" i="8"/>
  <c r="K5303" i="8"/>
  <c r="L5302" i="8"/>
  <c r="K5302" i="8"/>
  <c r="L5301" i="8"/>
  <c r="K5301" i="8"/>
  <c r="L5300" i="8"/>
  <c r="K5300" i="8"/>
  <c r="L5299" i="8"/>
  <c r="K5299" i="8"/>
  <c r="L5298" i="8"/>
  <c r="K5298" i="8"/>
  <c r="L5297" i="8"/>
  <c r="K5297" i="8"/>
  <c r="L5296" i="8"/>
  <c r="K5296" i="8"/>
  <c r="L5295" i="8"/>
  <c r="K5295" i="8"/>
  <c r="L5294" i="8"/>
  <c r="K5294" i="8"/>
  <c r="L5293" i="8"/>
  <c r="K5293" i="8"/>
  <c r="L5292" i="8"/>
  <c r="K5292" i="8"/>
  <c r="L5291" i="8"/>
  <c r="K5291" i="8"/>
  <c r="L5290" i="8"/>
  <c r="K5290" i="8"/>
  <c r="L5289" i="8"/>
  <c r="K5289" i="8"/>
  <c r="L5288" i="8"/>
  <c r="K5288" i="8"/>
  <c r="L5287" i="8"/>
  <c r="K5287" i="8"/>
  <c r="L5286" i="8"/>
  <c r="K5286" i="8"/>
  <c r="L5285" i="8"/>
  <c r="K5285" i="8"/>
  <c r="L5284" i="8"/>
  <c r="K5284" i="8"/>
  <c r="L5283" i="8"/>
  <c r="K5283" i="8"/>
  <c r="L5282" i="8"/>
  <c r="K5282" i="8"/>
  <c r="L5281" i="8"/>
  <c r="K5281" i="8"/>
  <c r="L5280" i="8"/>
  <c r="K5280" i="8"/>
  <c r="L5279" i="8"/>
  <c r="K5279" i="8"/>
  <c r="L5278" i="8"/>
  <c r="K5278" i="8"/>
  <c r="L5277" i="8"/>
  <c r="K5277" i="8"/>
  <c r="L5276" i="8"/>
  <c r="K5276" i="8"/>
  <c r="L5275" i="8"/>
  <c r="K5275" i="8"/>
  <c r="L5274" i="8"/>
  <c r="K5274" i="8"/>
  <c r="L5273" i="8"/>
  <c r="K5273" i="8"/>
  <c r="L5272" i="8"/>
  <c r="K5272" i="8"/>
  <c r="L5271" i="8"/>
  <c r="K5271" i="8"/>
  <c r="L5270" i="8"/>
  <c r="K5270" i="8"/>
  <c r="L5269" i="8"/>
  <c r="K5269" i="8"/>
  <c r="L5268" i="8"/>
  <c r="K5268" i="8"/>
  <c r="L5267" i="8"/>
  <c r="K5267" i="8"/>
  <c r="L5266" i="8"/>
  <c r="K5266" i="8"/>
  <c r="L5265" i="8"/>
  <c r="K5265" i="8"/>
  <c r="L5264" i="8"/>
  <c r="K5264" i="8"/>
  <c r="L5263" i="8"/>
  <c r="K5263" i="8"/>
  <c r="L5262" i="8"/>
  <c r="K5262" i="8"/>
  <c r="L5261" i="8"/>
  <c r="K5261" i="8"/>
  <c r="L5260" i="8"/>
  <c r="K5260" i="8"/>
  <c r="L5259" i="8"/>
  <c r="K5259" i="8"/>
  <c r="L5258" i="8"/>
  <c r="K5258" i="8"/>
  <c r="L5257" i="8"/>
  <c r="K5257" i="8"/>
  <c r="L5256" i="8"/>
  <c r="K5256" i="8"/>
  <c r="L5255" i="8"/>
  <c r="K5255" i="8"/>
  <c r="L5254" i="8"/>
  <c r="K5254" i="8"/>
  <c r="L5253" i="8"/>
  <c r="K5253" i="8"/>
  <c r="L5252" i="8"/>
  <c r="K5252" i="8"/>
  <c r="L5251" i="8"/>
  <c r="K5251" i="8"/>
  <c r="L5250" i="8"/>
  <c r="K5250" i="8"/>
  <c r="L5249" i="8"/>
  <c r="K5249" i="8"/>
  <c r="L5248" i="8"/>
  <c r="K5248" i="8"/>
  <c r="L5247" i="8"/>
  <c r="K5247" i="8"/>
  <c r="L5246" i="8"/>
  <c r="K5246" i="8"/>
  <c r="L5245" i="8"/>
  <c r="K5245" i="8"/>
  <c r="L5244" i="8"/>
  <c r="K5244" i="8"/>
  <c r="L5243" i="8"/>
  <c r="K5243" i="8"/>
  <c r="L5242" i="8"/>
  <c r="K5242" i="8"/>
  <c r="L5241" i="8"/>
  <c r="K5241" i="8"/>
  <c r="L5240" i="8"/>
  <c r="K5240" i="8"/>
  <c r="L5239" i="8"/>
  <c r="K5239" i="8"/>
  <c r="L5238" i="8"/>
  <c r="K5238" i="8"/>
  <c r="L5237" i="8"/>
  <c r="K5237" i="8"/>
  <c r="L5236" i="8"/>
  <c r="K5236" i="8"/>
  <c r="L5235" i="8"/>
  <c r="K5235" i="8"/>
  <c r="L5234" i="8"/>
  <c r="K5234" i="8"/>
  <c r="L5233" i="8"/>
  <c r="K5233" i="8"/>
  <c r="L5232" i="8"/>
  <c r="K5232" i="8"/>
  <c r="L5231" i="8"/>
  <c r="K5231" i="8"/>
  <c r="L5230" i="8"/>
  <c r="K5230" i="8"/>
  <c r="L5229" i="8"/>
  <c r="K5229" i="8"/>
  <c r="L5228" i="8"/>
  <c r="K5228" i="8"/>
  <c r="L5227" i="8"/>
  <c r="K5227" i="8"/>
  <c r="L5226" i="8"/>
  <c r="K5226" i="8"/>
  <c r="L5225" i="8"/>
  <c r="K5225" i="8"/>
  <c r="L5224" i="8"/>
  <c r="K5224" i="8"/>
  <c r="L5223" i="8"/>
  <c r="K5223" i="8"/>
  <c r="L5222" i="8"/>
  <c r="K5222" i="8"/>
  <c r="L5221" i="8"/>
  <c r="K5221" i="8"/>
  <c r="L5220" i="8"/>
  <c r="K5220" i="8"/>
  <c r="L5219" i="8"/>
  <c r="K5219" i="8"/>
  <c r="L5218" i="8"/>
  <c r="K5218" i="8"/>
  <c r="L5217" i="8"/>
  <c r="K5217" i="8"/>
  <c r="L5216" i="8"/>
  <c r="K5216" i="8"/>
  <c r="L5215" i="8"/>
  <c r="K5215" i="8"/>
  <c r="L5214" i="8"/>
  <c r="K5214" i="8"/>
  <c r="L5213" i="8"/>
  <c r="K5213" i="8"/>
  <c r="L5212" i="8"/>
  <c r="K5212" i="8"/>
  <c r="L5211" i="8"/>
  <c r="K5211" i="8"/>
  <c r="L5210" i="8"/>
  <c r="K5210" i="8"/>
  <c r="L5209" i="8"/>
  <c r="K5209" i="8"/>
  <c r="L5208" i="8"/>
  <c r="K5208" i="8"/>
  <c r="L5207" i="8"/>
  <c r="K5207" i="8"/>
  <c r="L5206" i="8"/>
  <c r="K5206" i="8"/>
  <c r="L5205" i="8"/>
  <c r="K5205" i="8"/>
  <c r="L5204" i="8"/>
  <c r="K5204" i="8"/>
  <c r="L5203" i="8"/>
  <c r="K5203" i="8"/>
  <c r="L5202" i="8"/>
  <c r="K5202" i="8"/>
  <c r="L5201" i="8"/>
  <c r="K5201" i="8"/>
  <c r="L5200" i="8"/>
  <c r="K5200" i="8"/>
  <c r="L5199" i="8"/>
  <c r="K5199" i="8"/>
  <c r="L5198" i="8"/>
  <c r="K5198" i="8"/>
  <c r="L5197" i="8"/>
  <c r="K5197" i="8"/>
  <c r="L5196" i="8"/>
  <c r="K5196" i="8"/>
  <c r="L5195" i="8"/>
  <c r="K5195" i="8"/>
  <c r="L5194" i="8"/>
  <c r="K5194" i="8"/>
  <c r="L5193" i="8"/>
  <c r="K5193" i="8"/>
  <c r="L5192" i="8"/>
  <c r="K5192" i="8"/>
  <c r="L5191" i="8"/>
  <c r="K5191" i="8"/>
  <c r="L5190" i="8"/>
  <c r="K5190" i="8"/>
  <c r="L5189" i="8"/>
  <c r="K5189" i="8"/>
  <c r="L5188" i="8"/>
  <c r="K5188" i="8"/>
  <c r="L5187" i="8"/>
  <c r="K5187" i="8"/>
  <c r="L5186" i="8"/>
  <c r="K5186" i="8"/>
  <c r="L5185" i="8"/>
  <c r="K5185" i="8"/>
  <c r="L5184" i="8"/>
  <c r="K5184" i="8"/>
  <c r="L5183" i="8"/>
  <c r="K5183" i="8"/>
  <c r="L5182" i="8"/>
  <c r="K5182" i="8"/>
  <c r="L5181" i="8"/>
  <c r="K5181" i="8"/>
  <c r="L5180" i="8"/>
  <c r="K5180" i="8"/>
  <c r="L5179" i="8"/>
  <c r="K5179" i="8"/>
  <c r="L5178" i="8"/>
  <c r="K5178" i="8"/>
  <c r="L5177" i="8"/>
  <c r="K5177" i="8"/>
  <c r="L5176" i="8"/>
  <c r="K5176" i="8"/>
  <c r="L5175" i="8"/>
  <c r="K5175" i="8"/>
  <c r="L5174" i="8"/>
  <c r="K5174" i="8"/>
  <c r="L5173" i="8"/>
  <c r="K5173" i="8"/>
  <c r="L5172" i="8"/>
  <c r="K5172" i="8"/>
  <c r="L5171" i="8"/>
  <c r="K5171" i="8"/>
  <c r="L5170" i="8"/>
  <c r="K5170" i="8"/>
  <c r="L5169" i="8"/>
  <c r="K5169" i="8"/>
  <c r="L5168" i="8"/>
  <c r="K5168" i="8"/>
  <c r="L5167" i="8"/>
  <c r="K5167" i="8"/>
  <c r="L5166" i="8"/>
  <c r="K5166" i="8"/>
  <c r="L5165" i="8"/>
  <c r="K5165" i="8"/>
  <c r="L5164" i="8"/>
  <c r="K5164" i="8"/>
  <c r="L5163" i="8"/>
  <c r="K5163" i="8"/>
  <c r="L5162" i="8"/>
  <c r="K5162" i="8"/>
  <c r="L5161" i="8"/>
  <c r="K5161" i="8"/>
  <c r="L5160" i="8"/>
  <c r="K5160" i="8"/>
  <c r="L5159" i="8"/>
  <c r="K5159" i="8"/>
  <c r="L5158" i="8"/>
  <c r="K5158" i="8"/>
  <c r="L5157" i="8"/>
  <c r="K5157" i="8"/>
  <c r="L5156" i="8"/>
  <c r="K5156" i="8"/>
  <c r="L5155" i="8"/>
  <c r="K5155" i="8"/>
  <c r="L5154" i="8"/>
  <c r="K5154" i="8"/>
  <c r="L5153" i="8"/>
  <c r="K5153" i="8"/>
  <c r="L5152" i="8"/>
  <c r="K5152" i="8"/>
  <c r="L5151" i="8"/>
  <c r="K5151" i="8"/>
  <c r="L5150" i="8"/>
  <c r="K5150" i="8"/>
  <c r="L5149" i="8"/>
  <c r="K5149" i="8"/>
  <c r="L5148" i="8"/>
  <c r="K5148" i="8"/>
  <c r="L5147" i="8"/>
  <c r="K5147" i="8"/>
  <c r="L5146" i="8"/>
  <c r="K5146" i="8"/>
  <c r="L5145" i="8"/>
  <c r="K5145" i="8"/>
  <c r="L5144" i="8"/>
  <c r="K5144" i="8"/>
  <c r="L5143" i="8"/>
  <c r="K5143" i="8"/>
  <c r="L5142" i="8"/>
  <c r="K5142" i="8"/>
  <c r="L5141" i="8"/>
  <c r="K5141" i="8"/>
  <c r="L5140" i="8"/>
  <c r="K5140" i="8"/>
  <c r="L5139" i="8"/>
  <c r="K5139" i="8"/>
  <c r="L5138" i="8"/>
  <c r="K5138" i="8"/>
  <c r="L5137" i="8"/>
  <c r="K5137" i="8"/>
  <c r="L5136" i="8"/>
  <c r="K5136" i="8"/>
  <c r="L5135" i="8"/>
  <c r="K5135" i="8"/>
  <c r="L5134" i="8"/>
  <c r="K5134" i="8"/>
  <c r="L5133" i="8"/>
  <c r="K5133" i="8"/>
  <c r="L5132" i="8"/>
  <c r="K5132" i="8"/>
  <c r="L5131" i="8"/>
  <c r="K5131" i="8"/>
  <c r="L5130" i="8"/>
  <c r="K5130" i="8"/>
  <c r="L5129" i="8"/>
  <c r="K5129" i="8"/>
  <c r="L5128" i="8"/>
  <c r="K5128" i="8"/>
  <c r="L5127" i="8"/>
  <c r="K5127" i="8"/>
  <c r="L5126" i="8"/>
  <c r="K5126" i="8"/>
  <c r="L5125" i="8"/>
  <c r="K5125" i="8"/>
  <c r="L5124" i="8"/>
  <c r="K5124" i="8"/>
  <c r="L5123" i="8"/>
  <c r="K5123" i="8"/>
  <c r="L5122" i="8"/>
  <c r="K5122" i="8"/>
  <c r="L5121" i="8"/>
  <c r="K5121" i="8"/>
  <c r="L5120" i="8"/>
  <c r="K5120" i="8"/>
  <c r="L5119" i="8"/>
  <c r="K5119" i="8"/>
  <c r="L5118" i="8"/>
  <c r="K5118" i="8"/>
  <c r="L5117" i="8"/>
  <c r="K5117" i="8"/>
  <c r="L5116" i="8"/>
  <c r="K5116" i="8"/>
  <c r="L5115" i="8"/>
  <c r="K5115" i="8"/>
  <c r="L5114" i="8"/>
  <c r="K5114" i="8"/>
  <c r="L5113" i="8"/>
  <c r="K5113" i="8"/>
  <c r="L5112" i="8"/>
  <c r="K5112" i="8"/>
  <c r="L5111" i="8"/>
  <c r="K5111" i="8"/>
  <c r="L5110" i="8"/>
  <c r="K5110" i="8"/>
  <c r="L5109" i="8"/>
  <c r="K5109" i="8"/>
  <c r="L5108" i="8"/>
  <c r="K5108" i="8"/>
  <c r="L5107" i="8"/>
  <c r="K5107" i="8"/>
  <c r="L5106" i="8"/>
  <c r="K5106" i="8"/>
  <c r="L5105" i="8"/>
  <c r="K5105" i="8"/>
  <c r="L5104" i="8"/>
  <c r="K5104" i="8"/>
  <c r="L5103" i="8"/>
  <c r="K5103" i="8"/>
  <c r="L5102" i="8"/>
  <c r="K5102" i="8"/>
  <c r="L5101" i="8"/>
  <c r="K5101" i="8"/>
  <c r="L5100" i="8"/>
  <c r="K5100" i="8"/>
  <c r="L5099" i="8"/>
  <c r="K5099" i="8"/>
  <c r="L5098" i="8"/>
  <c r="K5098" i="8"/>
  <c r="L5097" i="8"/>
  <c r="K5097" i="8"/>
  <c r="L5096" i="8"/>
  <c r="K5096" i="8"/>
  <c r="L5095" i="8"/>
  <c r="K5095" i="8"/>
  <c r="L5094" i="8"/>
  <c r="K5094" i="8"/>
  <c r="L5093" i="8"/>
  <c r="K5093" i="8"/>
  <c r="L5092" i="8"/>
  <c r="K5092" i="8"/>
  <c r="L5091" i="8"/>
  <c r="K5091" i="8"/>
  <c r="L5090" i="8"/>
  <c r="K5090" i="8"/>
  <c r="L5089" i="8"/>
  <c r="K5089" i="8"/>
  <c r="L5088" i="8"/>
  <c r="K5088" i="8"/>
  <c r="L5087" i="8"/>
  <c r="K5087" i="8"/>
  <c r="L5086" i="8"/>
  <c r="K5086" i="8"/>
  <c r="L5085" i="8"/>
  <c r="K5085" i="8"/>
  <c r="L5084" i="8"/>
  <c r="K5084" i="8"/>
  <c r="L5083" i="8"/>
  <c r="K5083" i="8"/>
  <c r="L5082" i="8"/>
  <c r="K5082" i="8"/>
  <c r="L5081" i="8"/>
  <c r="K5081" i="8"/>
  <c r="L5080" i="8"/>
  <c r="K5080" i="8"/>
  <c r="L5079" i="8"/>
  <c r="K5079" i="8"/>
  <c r="L5078" i="8"/>
  <c r="K5078" i="8"/>
  <c r="L5077" i="8"/>
  <c r="K5077" i="8"/>
  <c r="L5076" i="8"/>
  <c r="K5076" i="8"/>
  <c r="L5075" i="8"/>
  <c r="K5075" i="8"/>
  <c r="L5074" i="8"/>
  <c r="K5074" i="8"/>
  <c r="L5073" i="8"/>
  <c r="K5073" i="8"/>
  <c r="L5072" i="8"/>
  <c r="K5072" i="8"/>
  <c r="L5071" i="8"/>
  <c r="K5071" i="8"/>
  <c r="L5070" i="8"/>
  <c r="K5070" i="8"/>
  <c r="L5069" i="8"/>
  <c r="K5069" i="8"/>
  <c r="L5068" i="8"/>
  <c r="K5068" i="8"/>
  <c r="L5067" i="8"/>
  <c r="K5067" i="8"/>
  <c r="L5066" i="8"/>
  <c r="K5066" i="8"/>
  <c r="L5065" i="8"/>
  <c r="K5065" i="8"/>
  <c r="L5064" i="8"/>
  <c r="K5064" i="8"/>
  <c r="L5063" i="8"/>
  <c r="K5063" i="8"/>
  <c r="L5062" i="8"/>
  <c r="K5062" i="8"/>
  <c r="L5061" i="8"/>
  <c r="K5061" i="8"/>
  <c r="L5060" i="8"/>
  <c r="K5060" i="8"/>
  <c r="L5059" i="8"/>
  <c r="K5059" i="8"/>
  <c r="L5058" i="8"/>
  <c r="K5058" i="8"/>
  <c r="L5057" i="8"/>
  <c r="K5057" i="8"/>
  <c r="L5056" i="8"/>
  <c r="K5056" i="8"/>
  <c r="L5055" i="8"/>
  <c r="K5055" i="8"/>
  <c r="L5054" i="8"/>
  <c r="K5054" i="8"/>
  <c r="L5053" i="8"/>
  <c r="K5053" i="8"/>
  <c r="L5052" i="8"/>
  <c r="K5052" i="8"/>
  <c r="L5051" i="8"/>
  <c r="K5051" i="8"/>
  <c r="L5050" i="8"/>
  <c r="K5050" i="8"/>
  <c r="L5049" i="8"/>
  <c r="K5049" i="8"/>
  <c r="L5048" i="8"/>
  <c r="K5048" i="8"/>
  <c r="L5047" i="8"/>
  <c r="K5047" i="8"/>
  <c r="L5046" i="8"/>
  <c r="K5046" i="8"/>
  <c r="L5045" i="8"/>
  <c r="K5045" i="8"/>
  <c r="L5044" i="8"/>
  <c r="K5044" i="8"/>
  <c r="L5043" i="8"/>
  <c r="K5043" i="8"/>
  <c r="L5042" i="8"/>
  <c r="K5042" i="8"/>
  <c r="L5041" i="8"/>
  <c r="K5041" i="8"/>
  <c r="L5040" i="8"/>
  <c r="K5040" i="8"/>
  <c r="L5039" i="8"/>
  <c r="K5039" i="8"/>
  <c r="L5038" i="8"/>
  <c r="K5038" i="8"/>
  <c r="L5037" i="8"/>
  <c r="K5037" i="8"/>
  <c r="L5036" i="8"/>
  <c r="K5036" i="8"/>
  <c r="L5035" i="8"/>
  <c r="K5035" i="8"/>
  <c r="L5034" i="8"/>
  <c r="K5034" i="8"/>
  <c r="L5033" i="8"/>
  <c r="K5033" i="8"/>
  <c r="L5032" i="8"/>
  <c r="K5032" i="8"/>
  <c r="L5031" i="8"/>
  <c r="K5031" i="8"/>
  <c r="L5030" i="8"/>
  <c r="K5030" i="8"/>
  <c r="L5029" i="8"/>
  <c r="K5029" i="8"/>
  <c r="L5028" i="8"/>
  <c r="K5028" i="8"/>
  <c r="L5027" i="8"/>
  <c r="K5027" i="8"/>
  <c r="L5026" i="8"/>
  <c r="K5026" i="8"/>
  <c r="L5025" i="8"/>
  <c r="K5025" i="8"/>
  <c r="L5024" i="8"/>
  <c r="K5024" i="8"/>
  <c r="L5023" i="8"/>
  <c r="K5023" i="8"/>
  <c r="L5022" i="8"/>
  <c r="K5022" i="8"/>
  <c r="L5021" i="8"/>
  <c r="K5021" i="8"/>
  <c r="L5020" i="8"/>
  <c r="K5020" i="8"/>
  <c r="L5019" i="8"/>
  <c r="K5019" i="8"/>
  <c r="L5018" i="8"/>
  <c r="K5018" i="8"/>
  <c r="L5017" i="8"/>
  <c r="K5017" i="8"/>
  <c r="L5016" i="8"/>
  <c r="K5016" i="8"/>
  <c r="L5015" i="8"/>
  <c r="K5015" i="8"/>
  <c r="L5014" i="8"/>
  <c r="K5014" i="8"/>
  <c r="L5013" i="8"/>
  <c r="K5013" i="8"/>
  <c r="L5012" i="8"/>
  <c r="K5012" i="8"/>
  <c r="L5011" i="8"/>
  <c r="K5011" i="8"/>
  <c r="L5010" i="8"/>
  <c r="K5010" i="8"/>
  <c r="L5009" i="8"/>
  <c r="K5009" i="8"/>
  <c r="L5008" i="8"/>
  <c r="K5008" i="8"/>
  <c r="L5007" i="8"/>
  <c r="K5007" i="8"/>
  <c r="L5006" i="8"/>
  <c r="K5006" i="8"/>
  <c r="L5005" i="8"/>
  <c r="K5005" i="8"/>
  <c r="L5004" i="8"/>
  <c r="K5004" i="8"/>
  <c r="L5003" i="8"/>
  <c r="K5003" i="8"/>
  <c r="L5002" i="8"/>
  <c r="K5002" i="8"/>
  <c r="L5001" i="8"/>
  <c r="K5001" i="8"/>
  <c r="L5000" i="8"/>
  <c r="K5000" i="8"/>
  <c r="L4999" i="8"/>
  <c r="K4999" i="8"/>
  <c r="L4998" i="8"/>
  <c r="K4998" i="8"/>
  <c r="L4997" i="8"/>
  <c r="K4997" i="8"/>
  <c r="L4996" i="8"/>
  <c r="K4996" i="8"/>
  <c r="L4995" i="8"/>
  <c r="K4995" i="8"/>
  <c r="L4994" i="8"/>
  <c r="K4994" i="8"/>
  <c r="L4993" i="8"/>
  <c r="K4993" i="8"/>
  <c r="L4992" i="8"/>
  <c r="K4992" i="8"/>
  <c r="L4991" i="8"/>
  <c r="K4991" i="8"/>
  <c r="L4990" i="8"/>
  <c r="K4990" i="8"/>
  <c r="L4989" i="8"/>
  <c r="K4989" i="8"/>
  <c r="L4988" i="8"/>
  <c r="K4988" i="8"/>
  <c r="L4987" i="8"/>
  <c r="K4987" i="8"/>
  <c r="L4986" i="8"/>
  <c r="K4986" i="8"/>
  <c r="L4985" i="8"/>
  <c r="K4985" i="8"/>
  <c r="L4984" i="8"/>
  <c r="K4984" i="8"/>
  <c r="L4983" i="8"/>
  <c r="K4983" i="8"/>
  <c r="L4982" i="8"/>
  <c r="K4982" i="8"/>
  <c r="L4981" i="8"/>
  <c r="K4981" i="8"/>
  <c r="L4980" i="8"/>
  <c r="K4980" i="8"/>
  <c r="L4979" i="8"/>
  <c r="K4979" i="8"/>
  <c r="L4978" i="8"/>
  <c r="K4978" i="8"/>
  <c r="L4977" i="8"/>
  <c r="K4977" i="8"/>
  <c r="L4976" i="8"/>
  <c r="K4976" i="8"/>
  <c r="L4975" i="8"/>
  <c r="K4975" i="8"/>
  <c r="L4974" i="8"/>
  <c r="K4974" i="8"/>
  <c r="L4973" i="8"/>
  <c r="K4973" i="8"/>
  <c r="L4972" i="8"/>
  <c r="K4972" i="8"/>
  <c r="L4971" i="8"/>
  <c r="K4971" i="8"/>
  <c r="L4970" i="8"/>
  <c r="K4970" i="8"/>
  <c r="L4969" i="8"/>
  <c r="K4969" i="8"/>
  <c r="L4968" i="8"/>
  <c r="K4968" i="8"/>
  <c r="L4967" i="8"/>
  <c r="K4967" i="8"/>
  <c r="L4966" i="8"/>
  <c r="K4966" i="8"/>
  <c r="L4965" i="8"/>
  <c r="K4965" i="8"/>
  <c r="L4964" i="8"/>
  <c r="K4964" i="8"/>
  <c r="L4963" i="8"/>
  <c r="K4963" i="8"/>
  <c r="L4962" i="8"/>
  <c r="K4962" i="8"/>
  <c r="L4961" i="8"/>
  <c r="K4961" i="8"/>
  <c r="L4960" i="8"/>
  <c r="K4960" i="8"/>
  <c r="L4959" i="8"/>
  <c r="K4959" i="8"/>
  <c r="L4958" i="8"/>
  <c r="K4958" i="8"/>
  <c r="L4957" i="8"/>
  <c r="K4957" i="8"/>
  <c r="L4956" i="8"/>
  <c r="K4956" i="8"/>
  <c r="L4955" i="8"/>
  <c r="K4955" i="8"/>
  <c r="L4954" i="8"/>
  <c r="K4954" i="8"/>
  <c r="L4953" i="8"/>
  <c r="K4953" i="8"/>
  <c r="L4952" i="8"/>
  <c r="K4952" i="8"/>
  <c r="L4951" i="8"/>
  <c r="K4951" i="8"/>
  <c r="L4950" i="8"/>
  <c r="K4950" i="8"/>
  <c r="L4949" i="8"/>
  <c r="K4949" i="8"/>
  <c r="L4948" i="8"/>
  <c r="K4948" i="8"/>
  <c r="L4947" i="8"/>
  <c r="K4947" i="8"/>
  <c r="L4946" i="8"/>
  <c r="K4946" i="8"/>
  <c r="L4945" i="8"/>
  <c r="K4945" i="8"/>
  <c r="L4944" i="8"/>
  <c r="K4944" i="8"/>
  <c r="L4943" i="8"/>
  <c r="K4943" i="8"/>
  <c r="L4942" i="8"/>
  <c r="K4942" i="8"/>
  <c r="L4941" i="8"/>
  <c r="K4941" i="8"/>
  <c r="L4940" i="8"/>
  <c r="K4940" i="8"/>
  <c r="L4939" i="8"/>
  <c r="K4939" i="8"/>
  <c r="L4938" i="8"/>
  <c r="K4938" i="8"/>
  <c r="L4937" i="8"/>
  <c r="K4937" i="8"/>
  <c r="L4936" i="8"/>
  <c r="K4936" i="8"/>
  <c r="L4935" i="8"/>
  <c r="K4935" i="8"/>
  <c r="L4934" i="8"/>
  <c r="K4934" i="8"/>
  <c r="L4933" i="8"/>
  <c r="K4933" i="8"/>
  <c r="L4932" i="8"/>
  <c r="K4932" i="8"/>
  <c r="L4931" i="8"/>
  <c r="K4931" i="8"/>
  <c r="L4930" i="8"/>
  <c r="K4930" i="8"/>
  <c r="L4929" i="8"/>
  <c r="K4929" i="8"/>
  <c r="L4928" i="8"/>
  <c r="K4928" i="8"/>
  <c r="L4927" i="8"/>
  <c r="K4927" i="8"/>
  <c r="L4926" i="8"/>
  <c r="K4926" i="8"/>
  <c r="L4925" i="8"/>
  <c r="K4925" i="8"/>
  <c r="L4924" i="8"/>
  <c r="K4924" i="8"/>
  <c r="L4923" i="8"/>
  <c r="K4923" i="8"/>
  <c r="L4922" i="8"/>
  <c r="K4922" i="8"/>
  <c r="L4921" i="8"/>
  <c r="K4921" i="8"/>
  <c r="L4920" i="8"/>
  <c r="K4920" i="8"/>
  <c r="L4919" i="8"/>
  <c r="K4919" i="8"/>
  <c r="L4918" i="8"/>
  <c r="K4918" i="8"/>
  <c r="L4917" i="8"/>
  <c r="K4917" i="8"/>
  <c r="L4916" i="8"/>
  <c r="K4916" i="8"/>
  <c r="L4915" i="8"/>
  <c r="K4915" i="8"/>
  <c r="L4914" i="8"/>
  <c r="K4914" i="8"/>
  <c r="L4913" i="8"/>
  <c r="K4913" i="8"/>
  <c r="L4912" i="8"/>
  <c r="K4912" i="8"/>
  <c r="L4911" i="8"/>
  <c r="K4911" i="8"/>
  <c r="L4910" i="8"/>
  <c r="K4910" i="8"/>
  <c r="L4909" i="8"/>
  <c r="K4909" i="8"/>
  <c r="L4908" i="8"/>
  <c r="K4908" i="8"/>
  <c r="L4907" i="8"/>
  <c r="K4907" i="8"/>
  <c r="L4906" i="8"/>
  <c r="K4906" i="8"/>
  <c r="L4905" i="8"/>
  <c r="K4905" i="8"/>
  <c r="L4904" i="8"/>
  <c r="K4904" i="8"/>
  <c r="L4903" i="8"/>
  <c r="K4903" i="8"/>
  <c r="L4902" i="8"/>
  <c r="K4902" i="8"/>
  <c r="L4901" i="8"/>
  <c r="K4901" i="8"/>
  <c r="L4900" i="8"/>
  <c r="K4900" i="8"/>
  <c r="L4899" i="8"/>
  <c r="K4899" i="8"/>
  <c r="L4898" i="8"/>
  <c r="K4898" i="8"/>
  <c r="L4897" i="8"/>
  <c r="K4897" i="8"/>
  <c r="L4896" i="8"/>
  <c r="K4896" i="8"/>
  <c r="L4895" i="8"/>
  <c r="K4895" i="8"/>
  <c r="L4894" i="8"/>
  <c r="K4894" i="8"/>
  <c r="L4893" i="8"/>
  <c r="K4893" i="8"/>
  <c r="L4892" i="8"/>
  <c r="K4892" i="8"/>
  <c r="L4891" i="8"/>
  <c r="K4891" i="8"/>
  <c r="L4890" i="8"/>
  <c r="K4890" i="8"/>
  <c r="L4889" i="8"/>
  <c r="K4889" i="8"/>
  <c r="L4888" i="8"/>
  <c r="K4888" i="8"/>
  <c r="L4887" i="8"/>
  <c r="K4887" i="8"/>
  <c r="L4886" i="8"/>
  <c r="K4886" i="8"/>
  <c r="L4885" i="8"/>
  <c r="K4885" i="8"/>
  <c r="L4884" i="8"/>
  <c r="K4884" i="8"/>
  <c r="L4883" i="8"/>
  <c r="K4883" i="8"/>
  <c r="L4882" i="8"/>
  <c r="K4882" i="8"/>
  <c r="L4881" i="8"/>
  <c r="K4881" i="8"/>
  <c r="L4880" i="8"/>
  <c r="K4880" i="8"/>
  <c r="L4879" i="8"/>
  <c r="K4879" i="8"/>
  <c r="L4878" i="8"/>
  <c r="K4878" i="8"/>
  <c r="L4877" i="8"/>
  <c r="K4877" i="8"/>
  <c r="L4876" i="8"/>
  <c r="K4876" i="8"/>
  <c r="L4875" i="8"/>
  <c r="K4875" i="8"/>
  <c r="L4874" i="8"/>
  <c r="K4874" i="8"/>
  <c r="L4873" i="8"/>
  <c r="K4873" i="8"/>
  <c r="L4872" i="8"/>
  <c r="K4872" i="8"/>
  <c r="L4871" i="8"/>
  <c r="K4871" i="8"/>
  <c r="L4870" i="8"/>
  <c r="K4870" i="8"/>
  <c r="L4869" i="8"/>
  <c r="K4869" i="8"/>
  <c r="L4868" i="8"/>
  <c r="K4868" i="8"/>
  <c r="L4867" i="8"/>
  <c r="K4867" i="8"/>
  <c r="L4866" i="8"/>
  <c r="K4866" i="8"/>
  <c r="L4865" i="8"/>
  <c r="K4865" i="8"/>
  <c r="L4864" i="8"/>
  <c r="K4864" i="8"/>
  <c r="L4863" i="8"/>
  <c r="K4863" i="8"/>
  <c r="L4862" i="8"/>
  <c r="K4862" i="8"/>
  <c r="L4861" i="8"/>
  <c r="K4861" i="8"/>
  <c r="L4860" i="8"/>
  <c r="K4860" i="8"/>
  <c r="L4859" i="8"/>
  <c r="K4859" i="8"/>
  <c r="L4858" i="8"/>
  <c r="K4858" i="8"/>
  <c r="L4857" i="8"/>
  <c r="K4857" i="8"/>
  <c r="L4856" i="8"/>
  <c r="K4856" i="8"/>
  <c r="L4855" i="8"/>
  <c r="K4855" i="8"/>
  <c r="L4854" i="8"/>
  <c r="K4854" i="8"/>
  <c r="L4853" i="8"/>
  <c r="K4853" i="8"/>
  <c r="L4852" i="8"/>
  <c r="K4852" i="8"/>
  <c r="L4851" i="8"/>
  <c r="K4851" i="8"/>
  <c r="L4850" i="8"/>
  <c r="K4850" i="8"/>
  <c r="L4849" i="8"/>
  <c r="K4849" i="8"/>
  <c r="L4848" i="8"/>
  <c r="K4848" i="8"/>
  <c r="L4847" i="8"/>
  <c r="K4847" i="8"/>
  <c r="L4846" i="8"/>
  <c r="K4846" i="8"/>
  <c r="L4845" i="8"/>
  <c r="K4845" i="8"/>
  <c r="L4844" i="8"/>
  <c r="K4844" i="8"/>
  <c r="L4843" i="8"/>
  <c r="K4843" i="8"/>
  <c r="L4842" i="8"/>
  <c r="K4842" i="8"/>
  <c r="L4841" i="8"/>
  <c r="K4841" i="8"/>
  <c r="L4840" i="8"/>
  <c r="K4840" i="8"/>
  <c r="L4839" i="8"/>
  <c r="K4839" i="8"/>
  <c r="L4838" i="8"/>
  <c r="K4838" i="8"/>
  <c r="L4837" i="8"/>
  <c r="K4837" i="8"/>
  <c r="L4836" i="8"/>
  <c r="K4836" i="8"/>
  <c r="L4835" i="8"/>
  <c r="K4835" i="8"/>
  <c r="L4834" i="8"/>
  <c r="K4834" i="8"/>
  <c r="L4833" i="8"/>
  <c r="K4833" i="8"/>
  <c r="L4832" i="8"/>
  <c r="K4832" i="8"/>
  <c r="L4831" i="8"/>
  <c r="K4831" i="8"/>
  <c r="L4830" i="8"/>
  <c r="K4830" i="8"/>
  <c r="L4829" i="8"/>
  <c r="K4829" i="8"/>
  <c r="L4828" i="8"/>
  <c r="K4828" i="8"/>
  <c r="L4827" i="8"/>
  <c r="K4827" i="8"/>
  <c r="L4826" i="8"/>
  <c r="K4826" i="8"/>
  <c r="L4825" i="8"/>
  <c r="K4825" i="8"/>
  <c r="L4824" i="8"/>
  <c r="K4824" i="8"/>
  <c r="L4823" i="8"/>
  <c r="K4823" i="8"/>
  <c r="L4822" i="8"/>
  <c r="K4822" i="8"/>
  <c r="L4821" i="8"/>
  <c r="K4821" i="8"/>
  <c r="L4820" i="8"/>
  <c r="K4820" i="8"/>
  <c r="L4819" i="8"/>
  <c r="K4819" i="8"/>
  <c r="L4818" i="8"/>
  <c r="K4818" i="8"/>
  <c r="L4817" i="8"/>
  <c r="K4817" i="8"/>
  <c r="L4816" i="8"/>
  <c r="K4816" i="8"/>
  <c r="L4815" i="8"/>
  <c r="K4815" i="8"/>
  <c r="L4814" i="8"/>
  <c r="K4814" i="8"/>
  <c r="L4813" i="8"/>
  <c r="K4813" i="8"/>
  <c r="L4812" i="8"/>
  <c r="K4812" i="8"/>
  <c r="L4811" i="8"/>
  <c r="K4811" i="8"/>
  <c r="L4810" i="8"/>
  <c r="K4810" i="8"/>
  <c r="L4809" i="8"/>
  <c r="K4809" i="8"/>
  <c r="L4808" i="8"/>
  <c r="K4808" i="8"/>
  <c r="L4807" i="8"/>
  <c r="K4807" i="8"/>
  <c r="L4806" i="8"/>
  <c r="K4806" i="8"/>
  <c r="L4805" i="8"/>
  <c r="K4805" i="8"/>
  <c r="L4804" i="8"/>
  <c r="K4804" i="8"/>
  <c r="L4803" i="8"/>
  <c r="K4803" i="8"/>
  <c r="L4802" i="8"/>
  <c r="K4802" i="8"/>
  <c r="L4801" i="8"/>
  <c r="K4801" i="8"/>
  <c r="L4800" i="8"/>
  <c r="K4800" i="8"/>
  <c r="L4799" i="8"/>
  <c r="K4799" i="8"/>
  <c r="L4798" i="8"/>
  <c r="K4798" i="8"/>
  <c r="L4797" i="8"/>
  <c r="K4797" i="8"/>
  <c r="L4796" i="8"/>
  <c r="K4796" i="8"/>
  <c r="L4795" i="8"/>
  <c r="K4795" i="8"/>
  <c r="L4794" i="8"/>
  <c r="K4794" i="8"/>
  <c r="L4793" i="8"/>
  <c r="K4793" i="8"/>
  <c r="L4792" i="8"/>
  <c r="K4792" i="8"/>
  <c r="L4791" i="8"/>
  <c r="K4791" i="8"/>
  <c r="L4790" i="8"/>
  <c r="K4790" i="8"/>
  <c r="L4789" i="8"/>
  <c r="K4789" i="8"/>
  <c r="L4788" i="8"/>
  <c r="K4788" i="8"/>
  <c r="L4787" i="8"/>
  <c r="K4787" i="8"/>
  <c r="L4786" i="8"/>
  <c r="K4786" i="8"/>
  <c r="L4785" i="8"/>
  <c r="K4785" i="8"/>
  <c r="L4784" i="8"/>
  <c r="K4784" i="8"/>
  <c r="L4783" i="8"/>
  <c r="K4783" i="8"/>
  <c r="L4782" i="8"/>
  <c r="K4782" i="8"/>
  <c r="L4781" i="8"/>
  <c r="K4781" i="8"/>
  <c r="L4780" i="8"/>
  <c r="K4780" i="8"/>
  <c r="L4779" i="8"/>
  <c r="K4779" i="8"/>
  <c r="L4778" i="8"/>
  <c r="K4778" i="8"/>
  <c r="L4777" i="8"/>
  <c r="K4777" i="8"/>
  <c r="L4776" i="8"/>
  <c r="K4776" i="8"/>
  <c r="L4775" i="8"/>
  <c r="K4775" i="8"/>
  <c r="L4774" i="8"/>
  <c r="K4774" i="8"/>
  <c r="L4773" i="8"/>
  <c r="K4773" i="8"/>
  <c r="L4772" i="8"/>
  <c r="K4772" i="8"/>
  <c r="L4771" i="8"/>
  <c r="K4771" i="8"/>
  <c r="L4770" i="8"/>
  <c r="K4770" i="8"/>
  <c r="L4769" i="8"/>
  <c r="K4769" i="8"/>
  <c r="L4768" i="8"/>
  <c r="K4768" i="8"/>
  <c r="L4767" i="8"/>
  <c r="K4767" i="8"/>
  <c r="L4766" i="8"/>
  <c r="K4766" i="8"/>
  <c r="L4765" i="8"/>
  <c r="K4765" i="8"/>
  <c r="L4764" i="8"/>
  <c r="K4764" i="8"/>
  <c r="L4763" i="8"/>
  <c r="K4763" i="8"/>
  <c r="L4762" i="8"/>
  <c r="K4762" i="8"/>
  <c r="L4761" i="8"/>
  <c r="K4761" i="8"/>
  <c r="L4760" i="8"/>
  <c r="K4760" i="8"/>
  <c r="L4759" i="8"/>
  <c r="K4759" i="8"/>
  <c r="L4758" i="8"/>
  <c r="K4758" i="8"/>
  <c r="L4757" i="8"/>
  <c r="K4757" i="8"/>
  <c r="L4756" i="8"/>
  <c r="K4756" i="8"/>
  <c r="L4755" i="8"/>
  <c r="K4755" i="8"/>
  <c r="L4754" i="8"/>
  <c r="K4754" i="8"/>
  <c r="L4753" i="8"/>
  <c r="K4753" i="8"/>
  <c r="L4752" i="8"/>
  <c r="K4752" i="8"/>
  <c r="L4751" i="8"/>
  <c r="K4751" i="8"/>
  <c r="L4750" i="8"/>
  <c r="K4750" i="8"/>
  <c r="L4749" i="8"/>
  <c r="K4749" i="8"/>
  <c r="L4748" i="8"/>
  <c r="K4748" i="8"/>
  <c r="L4747" i="8"/>
  <c r="K4747" i="8"/>
  <c r="L4746" i="8"/>
  <c r="K4746" i="8"/>
  <c r="L4745" i="8"/>
  <c r="K4745" i="8"/>
  <c r="L4744" i="8"/>
  <c r="K4744" i="8"/>
  <c r="L4743" i="8"/>
  <c r="K4743" i="8"/>
  <c r="L4742" i="8"/>
  <c r="K4742" i="8"/>
  <c r="L4741" i="8"/>
  <c r="K4741" i="8"/>
  <c r="L4740" i="8"/>
  <c r="K4740" i="8"/>
  <c r="L4739" i="8"/>
  <c r="K4739" i="8"/>
  <c r="L4738" i="8"/>
  <c r="K4738" i="8"/>
  <c r="L4737" i="8"/>
  <c r="K4737" i="8"/>
  <c r="L4736" i="8"/>
  <c r="K4736" i="8"/>
  <c r="L4735" i="8"/>
  <c r="K4735" i="8"/>
  <c r="L4734" i="8"/>
  <c r="K4734" i="8"/>
  <c r="L4733" i="8"/>
  <c r="K4733" i="8"/>
  <c r="L4732" i="8"/>
  <c r="K4732" i="8"/>
  <c r="L4731" i="8"/>
  <c r="K4731" i="8"/>
  <c r="L4730" i="8"/>
  <c r="K4730" i="8"/>
  <c r="L4729" i="8"/>
  <c r="K4729" i="8"/>
  <c r="L4728" i="8"/>
  <c r="K4728" i="8"/>
  <c r="L4727" i="8"/>
  <c r="K4727" i="8"/>
  <c r="L4726" i="8"/>
  <c r="K4726" i="8"/>
  <c r="L4725" i="8"/>
  <c r="K4725" i="8"/>
  <c r="L4724" i="8"/>
  <c r="K4724" i="8"/>
  <c r="L4723" i="8"/>
  <c r="K4723" i="8"/>
  <c r="L4722" i="8"/>
  <c r="K4722" i="8"/>
  <c r="L4721" i="8"/>
  <c r="K4721" i="8"/>
  <c r="L4720" i="8"/>
  <c r="K4720" i="8"/>
  <c r="L4719" i="8"/>
  <c r="K4719" i="8"/>
  <c r="L4718" i="8"/>
  <c r="K4718" i="8"/>
  <c r="L4717" i="8"/>
  <c r="K4717" i="8"/>
  <c r="L4716" i="8"/>
  <c r="K4716" i="8"/>
  <c r="L4715" i="8"/>
  <c r="K4715" i="8"/>
  <c r="L4714" i="8"/>
  <c r="K4714" i="8"/>
  <c r="L4713" i="8"/>
  <c r="K4713" i="8"/>
  <c r="L4712" i="8"/>
  <c r="K4712" i="8"/>
  <c r="L4711" i="8"/>
  <c r="K4711" i="8"/>
  <c r="L4710" i="8"/>
  <c r="K4710" i="8"/>
  <c r="L4709" i="8"/>
  <c r="K4709" i="8"/>
  <c r="L4708" i="8"/>
  <c r="K4708" i="8"/>
  <c r="L4707" i="8"/>
  <c r="K4707" i="8"/>
  <c r="L4706" i="8"/>
  <c r="K4706" i="8"/>
  <c r="L4705" i="8"/>
  <c r="K4705" i="8"/>
  <c r="L4704" i="8"/>
  <c r="K4704" i="8"/>
  <c r="L4703" i="8"/>
  <c r="K4703" i="8"/>
  <c r="L4702" i="8"/>
  <c r="K4702" i="8"/>
  <c r="L4701" i="8"/>
  <c r="K4701" i="8"/>
  <c r="L4700" i="8"/>
  <c r="K4700" i="8"/>
  <c r="L4699" i="8"/>
  <c r="K4699" i="8"/>
  <c r="L4698" i="8"/>
  <c r="K4698" i="8"/>
  <c r="L4697" i="8"/>
  <c r="K4697" i="8"/>
  <c r="L4696" i="8"/>
  <c r="K4696" i="8"/>
  <c r="L4695" i="8"/>
  <c r="K4695" i="8"/>
  <c r="L4694" i="8"/>
  <c r="K4694" i="8"/>
  <c r="L4693" i="8"/>
  <c r="K4693" i="8"/>
  <c r="L4692" i="8"/>
  <c r="K4692" i="8"/>
  <c r="L4691" i="8"/>
  <c r="K4691" i="8"/>
  <c r="L4690" i="8"/>
  <c r="K4690" i="8"/>
  <c r="L4689" i="8"/>
  <c r="K4689" i="8"/>
  <c r="L4688" i="8"/>
  <c r="K4688" i="8"/>
  <c r="L4687" i="8"/>
  <c r="K4687" i="8"/>
  <c r="L4686" i="8"/>
  <c r="K4686" i="8"/>
  <c r="L4685" i="8"/>
  <c r="K4685" i="8"/>
  <c r="L4684" i="8"/>
  <c r="K4684" i="8"/>
  <c r="L4683" i="8"/>
  <c r="K4683" i="8"/>
  <c r="L4682" i="8"/>
  <c r="K4682" i="8"/>
  <c r="L4681" i="8"/>
  <c r="K4681" i="8"/>
  <c r="L4680" i="8"/>
  <c r="K4680" i="8"/>
  <c r="L4679" i="8"/>
  <c r="K4679" i="8"/>
  <c r="L4678" i="8"/>
  <c r="K4678" i="8"/>
  <c r="L4677" i="8"/>
  <c r="K4677" i="8"/>
  <c r="L4676" i="8"/>
  <c r="K4676" i="8"/>
  <c r="L4675" i="8"/>
  <c r="K4675" i="8"/>
  <c r="L4674" i="8"/>
  <c r="K4674" i="8"/>
  <c r="L4673" i="8"/>
  <c r="K4673" i="8"/>
  <c r="L4672" i="8"/>
  <c r="K4672" i="8"/>
  <c r="L4671" i="8"/>
  <c r="K4671" i="8"/>
  <c r="L4670" i="8"/>
  <c r="K4670" i="8"/>
  <c r="L4669" i="8"/>
  <c r="K4669" i="8"/>
  <c r="L4668" i="8"/>
  <c r="K4668" i="8"/>
  <c r="L4667" i="8"/>
  <c r="K4667" i="8"/>
  <c r="L4666" i="8"/>
  <c r="K4666" i="8"/>
  <c r="L4665" i="8"/>
  <c r="K4665" i="8"/>
  <c r="L4664" i="8"/>
  <c r="K4664" i="8"/>
  <c r="L4663" i="8"/>
  <c r="K4663" i="8"/>
  <c r="L4662" i="8"/>
  <c r="K4662" i="8"/>
  <c r="L4661" i="8"/>
  <c r="K4661" i="8"/>
  <c r="L4660" i="8"/>
  <c r="K4660" i="8"/>
  <c r="L4659" i="8"/>
  <c r="K4659" i="8"/>
  <c r="L4658" i="8"/>
  <c r="K4658" i="8"/>
  <c r="L4657" i="8"/>
  <c r="K4657" i="8"/>
  <c r="L4656" i="8"/>
  <c r="K4656" i="8"/>
  <c r="L4655" i="8"/>
  <c r="K4655" i="8"/>
  <c r="L4654" i="8"/>
  <c r="K4654" i="8"/>
  <c r="L4653" i="8"/>
  <c r="K4653" i="8"/>
  <c r="L4652" i="8"/>
  <c r="K4652" i="8"/>
  <c r="L4651" i="8"/>
  <c r="K4651" i="8"/>
  <c r="L4650" i="8"/>
  <c r="K4650" i="8"/>
  <c r="L4649" i="8"/>
  <c r="K4649" i="8"/>
  <c r="L4648" i="8"/>
  <c r="K4648" i="8"/>
  <c r="L4647" i="8"/>
  <c r="K4647" i="8"/>
  <c r="L4646" i="8"/>
  <c r="K4646" i="8"/>
  <c r="L4645" i="8"/>
  <c r="K4645" i="8"/>
  <c r="L4644" i="8"/>
  <c r="K4644" i="8"/>
  <c r="L4643" i="8"/>
  <c r="K4643" i="8"/>
  <c r="L4642" i="8"/>
  <c r="K4642" i="8"/>
  <c r="L4641" i="8"/>
  <c r="K4641" i="8"/>
  <c r="L4640" i="8"/>
  <c r="K4640" i="8"/>
  <c r="L4639" i="8"/>
  <c r="K4639" i="8"/>
  <c r="L4638" i="8"/>
  <c r="K4638" i="8"/>
  <c r="L4637" i="8"/>
  <c r="K4637" i="8"/>
  <c r="L4636" i="8"/>
  <c r="K4636" i="8"/>
  <c r="L4635" i="8"/>
  <c r="K4635" i="8"/>
  <c r="L4634" i="8"/>
  <c r="K4634" i="8"/>
  <c r="L4633" i="8"/>
  <c r="K4633" i="8"/>
  <c r="L4632" i="8"/>
  <c r="K4632" i="8"/>
  <c r="L4631" i="8"/>
  <c r="K4631" i="8"/>
  <c r="L4630" i="8"/>
  <c r="K4630" i="8"/>
  <c r="L4629" i="8"/>
  <c r="K4629" i="8"/>
  <c r="L4628" i="8"/>
  <c r="K4628" i="8"/>
  <c r="L4627" i="8"/>
  <c r="K4627" i="8"/>
  <c r="L4626" i="8"/>
  <c r="K4626" i="8"/>
  <c r="L4625" i="8"/>
  <c r="K4625" i="8"/>
  <c r="L4624" i="8"/>
  <c r="K4624" i="8"/>
  <c r="L4623" i="8"/>
  <c r="K4623" i="8"/>
  <c r="L4622" i="8"/>
  <c r="K4622" i="8"/>
  <c r="L4621" i="8"/>
  <c r="K4621" i="8"/>
  <c r="L4620" i="8"/>
  <c r="K4620" i="8"/>
  <c r="L4619" i="8"/>
  <c r="K4619" i="8"/>
  <c r="L4618" i="8"/>
  <c r="K4618" i="8"/>
  <c r="L4617" i="8"/>
  <c r="K4617" i="8"/>
  <c r="L4616" i="8"/>
  <c r="K4616" i="8"/>
  <c r="L4615" i="8"/>
  <c r="K4615" i="8"/>
  <c r="L4614" i="8"/>
  <c r="K4614" i="8"/>
  <c r="L4613" i="8"/>
  <c r="K4613" i="8"/>
  <c r="L4612" i="8"/>
  <c r="K4612" i="8"/>
  <c r="L4611" i="8"/>
  <c r="K4611" i="8"/>
  <c r="L4610" i="8"/>
  <c r="K4610" i="8"/>
  <c r="L4609" i="8"/>
  <c r="K4609" i="8"/>
  <c r="L4608" i="8"/>
  <c r="K4608" i="8"/>
  <c r="L4607" i="8"/>
  <c r="K4607" i="8"/>
  <c r="L4606" i="8"/>
  <c r="K4606" i="8"/>
  <c r="L4605" i="8"/>
  <c r="K4605" i="8"/>
  <c r="L4604" i="8"/>
  <c r="K4604" i="8"/>
  <c r="L4603" i="8"/>
  <c r="K4603" i="8"/>
  <c r="L4602" i="8"/>
  <c r="K4602" i="8"/>
  <c r="L4601" i="8"/>
  <c r="K4601" i="8"/>
  <c r="L4600" i="8"/>
  <c r="K4600" i="8"/>
  <c r="L4599" i="8"/>
  <c r="K4599" i="8"/>
  <c r="L4598" i="8"/>
  <c r="K4598" i="8"/>
  <c r="L4597" i="8"/>
  <c r="K4597" i="8"/>
  <c r="L4596" i="8"/>
  <c r="K4596" i="8"/>
  <c r="L4595" i="8"/>
  <c r="K4595" i="8"/>
  <c r="L4594" i="8"/>
  <c r="K4594" i="8"/>
  <c r="L4593" i="8"/>
  <c r="K4593" i="8"/>
  <c r="L4592" i="8"/>
  <c r="K4592" i="8"/>
  <c r="L4591" i="8"/>
  <c r="K4591" i="8"/>
  <c r="L4590" i="8"/>
  <c r="K4590" i="8"/>
  <c r="L4589" i="8"/>
  <c r="K4589" i="8"/>
  <c r="L4588" i="8"/>
  <c r="K4588" i="8"/>
  <c r="L4587" i="8"/>
  <c r="K4587" i="8"/>
  <c r="L4586" i="8"/>
  <c r="K4586" i="8"/>
  <c r="L4585" i="8"/>
  <c r="K4585" i="8"/>
  <c r="L4584" i="8"/>
  <c r="K4584" i="8"/>
  <c r="L4583" i="8"/>
  <c r="K4583" i="8"/>
  <c r="L4582" i="8"/>
  <c r="K4582" i="8"/>
  <c r="L4581" i="8"/>
  <c r="K4581" i="8"/>
  <c r="L4580" i="8"/>
  <c r="K4580" i="8"/>
  <c r="L4579" i="8"/>
  <c r="K4579" i="8"/>
  <c r="L4578" i="8"/>
  <c r="K4578" i="8"/>
  <c r="L4577" i="8"/>
  <c r="K4577" i="8"/>
  <c r="L4576" i="8"/>
  <c r="K4576" i="8"/>
  <c r="L4575" i="8"/>
  <c r="K4575" i="8"/>
  <c r="L4574" i="8"/>
  <c r="K4574" i="8"/>
  <c r="L4573" i="8"/>
  <c r="K4573" i="8"/>
  <c r="L4572" i="8"/>
  <c r="K4572" i="8"/>
  <c r="L4571" i="8"/>
  <c r="K4571" i="8"/>
  <c r="L4570" i="8"/>
  <c r="K4570" i="8"/>
  <c r="L4569" i="8"/>
  <c r="K4569" i="8"/>
  <c r="L4568" i="8"/>
  <c r="K4568" i="8"/>
  <c r="L4567" i="8"/>
  <c r="K4567" i="8"/>
  <c r="L4566" i="8"/>
  <c r="K4566" i="8"/>
  <c r="L4565" i="8"/>
  <c r="K4565" i="8"/>
  <c r="L4564" i="8"/>
  <c r="K4564" i="8"/>
  <c r="L4563" i="8"/>
  <c r="K4563" i="8"/>
  <c r="L4562" i="8"/>
  <c r="K4562" i="8"/>
  <c r="L4561" i="8"/>
  <c r="K4561" i="8"/>
  <c r="L4560" i="8"/>
  <c r="K4560" i="8"/>
  <c r="L4559" i="8"/>
  <c r="K4559" i="8"/>
  <c r="L4558" i="8"/>
  <c r="K4558" i="8"/>
  <c r="L4557" i="8"/>
  <c r="K4557" i="8"/>
  <c r="L4556" i="8"/>
  <c r="K4556" i="8"/>
  <c r="L4555" i="8"/>
  <c r="K4555" i="8"/>
  <c r="L4554" i="8"/>
  <c r="K4554" i="8"/>
  <c r="L4553" i="8"/>
  <c r="K4553" i="8"/>
  <c r="L4552" i="8"/>
  <c r="K4552" i="8"/>
  <c r="L4551" i="8"/>
  <c r="K4551" i="8"/>
  <c r="L4550" i="8"/>
  <c r="K4550" i="8"/>
  <c r="L4549" i="8"/>
  <c r="K4549" i="8"/>
  <c r="L4548" i="8"/>
  <c r="K4548" i="8"/>
  <c r="L4547" i="8"/>
  <c r="K4547" i="8"/>
  <c r="L4546" i="8"/>
  <c r="K4546" i="8"/>
  <c r="L4545" i="8"/>
  <c r="K4545" i="8"/>
  <c r="L4544" i="8"/>
  <c r="K4544" i="8"/>
  <c r="L4543" i="8"/>
  <c r="K4543" i="8"/>
  <c r="L4542" i="8"/>
  <c r="K4542" i="8"/>
  <c r="L4541" i="8"/>
  <c r="K4541" i="8"/>
  <c r="L4540" i="8"/>
  <c r="K4540" i="8"/>
  <c r="L4539" i="8"/>
  <c r="K4539" i="8"/>
  <c r="L4538" i="8"/>
  <c r="K4538" i="8"/>
  <c r="L4537" i="8"/>
  <c r="K4537" i="8"/>
  <c r="L4536" i="8"/>
  <c r="K4536" i="8"/>
  <c r="L4535" i="8"/>
  <c r="K4535" i="8"/>
  <c r="L4534" i="8"/>
  <c r="K4534" i="8"/>
  <c r="L4533" i="8"/>
  <c r="K4533" i="8"/>
  <c r="L4532" i="8"/>
  <c r="K4532" i="8"/>
  <c r="L4531" i="8"/>
  <c r="K4531" i="8"/>
  <c r="L4530" i="8"/>
  <c r="K4530" i="8"/>
  <c r="L4529" i="8"/>
  <c r="K4529" i="8"/>
  <c r="L4528" i="8"/>
  <c r="K4528" i="8"/>
  <c r="L4527" i="8"/>
  <c r="K4527" i="8"/>
  <c r="L4526" i="8"/>
  <c r="K4526" i="8"/>
  <c r="L4525" i="8"/>
  <c r="K4525" i="8"/>
  <c r="L4524" i="8"/>
  <c r="K4524" i="8"/>
  <c r="L4523" i="8"/>
  <c r="K4523" i="8"/>
  <c r="L4522" i="8"/>
  <c r="K4522" i="8"/>
  <c r="L4521" i="8"/>
  <c r="K4521" i="8"/>
  <c r="L4520" i="8"/>
  <c r="K4520" i="8"/>
  <c r="L4519" i="8"/>
  <c r="K4519" i="8"/>
  <c r="L4518" i="8"/>
  <c r="K4518" i="8"/>
  <c r="L4517" i="8"/>
  <c r="K4517" i="8"/>
  <c r="L4516" i="8"/>
  <c r="K4516" i="8"/>
  <c r="L4515" i="8"/>
  <c r="K4515" i="8"/>
  <c r="L4514" i="8"/>
  <c r="K4514" i="8"/>
  <c r="L4513" i="8"/>
  <c r="K4513" i="8"/>
  <c r="L4512" i="8"/>
  <c r="K4512" i="8"/>
  <c r="L4511" i="8"/>
  <c r="K4511" i="8"/>
  <c r="L4510" i="8"/>
  <c r="K4510" i="8"/>
  <c r="L4509" i="8"/>
  <c r="K4509" i="8"/>
  <c r="L4508" i="8"/>
  <c r="K4508" i="8"/>
  <c r="L4507" i="8"/>
  <c r="K4507" i="8"/>
  <c r="L4506" i="8"/>
  <c r="K4506" i="8"/>
  <c r="L4505" i="8"/>
  <c r="K4505" i="8"/>
  <c r="L4504" i="8"/>
  <c r="K4504" i="8"/>
  <c r="L4503" i="8"/>
  <c r="K4503" i="8"/>
  <c r="L4502" i="8"/>
  <c r="K4502" i="8"/>
  <c r="L4501" i="8"/>
  <c r="K4501" i="8"/>
  <c r="L4500" i="8"/>
  <c r="K4500" i="8"/>
  <c r="L4499" i="8"/>
  <c r="K4499" i="8"/>
  <c r="L4498" i="8"/>
  <c r="K4498" i="8"/>
  <c r="L4497" i="8"/>
  <c r="K4497" i="8"/>
  <c r="L4496" i="8"/>
  <c r="K4496" i="8"/>
  <c r="L4495" i="8"/>
  <c r="K4495" i="8"/>
  <c r="L4494" i="8"/>
  <c r="K4494" i="8"/>
  <c r="L4493" i="8"/>
  <c r="K4493" i="8"/>
  <c r="L4492" i="8"/>
  <c r="K4492" i="8"/>
  <c r="L4491" i="8"/>
  <c r="K4491" i="8"/>
  <c r="L4490" i="8"/>
  <c r="K4490" i="8"/>
  <c r="L4489" i="8"/>
  <c r="K4489" i="8"/>
  <c r="L4488" i="8"/>
  <c r="K4488" i="8"/>
  <c r="L4487" i="8"/>
  <c r="K4487" i="8"/>
  <c r="L4486" i="8"/>
  <c r="K4486" i="8"/>
  <c r="L4485" i="8"/>
  <c r="K4485" i="8"/>
  <c r="L4484" i="8"/>
  <c r="K4484" i="8"/>
  <c r="L4483" i="8"/>
  <c r="K4483" i="8"/>
  <c r="L4482" i="8"/>
  <c r="K4482" i="8"/>
  <c r="L4481" i="8"/>
  <c r="K4481" i="8"/>
  <c r="L4480" i="8"/>
  <c r="K4480" i="8"/>
  <c r="L4479" i="8"/>
  <c r="K4479" i="8"/>
  <c r="L4478" i="8"/>
  <c r="K4478" i="8"/>
  <c r="L4477" i="8"/>
  <c r="K4477" i="8"/>
  <c r="L4476" i="8"/>
  <c r="K4476" i="8"/>
  <c r="L4475" i="8"/>
  <c r="K4475" i="8"/>
  <c r="L4474" i="8"/>
  <c r="K4474" i="8"/>
  <c r="L4473" i="8"/>
  <c r="K4473" i="8"/>
  <c r="L4472" i="8"/>
  <c r="K4472" i="8"/>
  <c r="L4471" i="8"/>
  <c r="K4471" i="8"/>
  <c r="L4470" i="8"/>
  <c r="K4470" i="8"/>
  <c r="L4469" i="8"/>
  <c r="K4469" i="8"/>
  <c r="L4468" i="8"/>
  <c r="K4468" i="8"/>
  <c r="L4467" i="8"/>
  <c r="K4467" i="8"/>
  <c r="L4466" i="8"/>
  <c r="K4466" i="8"/>
  <c r="L4465" i="8"/>
  <c r="K4465" i="8"/>
  <c r="L4464" i="8"/>
  <c r="K4464" i="8"/>
  <c r="L4463" i="8"/>
  <c r="K4463" i="8"/>
  <c r="L4462" i="8"/>
  <c r="K4462" i="8"/>
  <c r="L4461" i="8"/>
  <c r="K4461" i="8"/>
  <c r="L4460" i="8"/>
  <c r="K4460" i="8"/>
  <c r="L4459" i="8"/>
  <c r="K4459" i="8"/>
  <c r="L4458" i="8"/>
  <c r="K4458" i="8"/>
  <c r="L4457" i="8"/>
  <c r="K4457" i="8"/>
  <c r="L4456" i="8"/>
  <c r="K4456" i="8"/>
  <c r="L4455" i="8"/>
  <c r="K4455" i="8"/>
  <c r="L4454" i="8"/>
  <c r="K4454" i="8"/>
  <c r="L4453" i="8"/>
  <c r="K4453" i="8"/>
  <c r="L4452" i="8"/>
  <c r="K4452" i="8"/>
  <c r="L4451" i="8"/>
  <c r="K4451" i="8"/>
  <c r="L4450" i="8"/>
  <c r="K4450" i="8"/>
  <c r="L4449" i="8"/>
  <c r="K4449" i="8"/>
  <c r="L4448" i="8"/>
  <c r="K4448" i="8"/>
  <c r="L4447" i="8"/>
  <c r="K4447" i="8"/>
  <c r="L4446" i="8"/>
  <c r="K4446" i="8"/>
  <c r="L4445" i="8"/>
  <c r="K4445" i="8"/>
  <c r="L4444" i="8"/>
  <c r="K4444" i="8"/>
  <c r="L4443" i="8"/>
  <c r="K4443" i="8"/>
  <c r="L4442" i="8"/>
  <c r="K4442" i="8"/>
  <c r="L4441" i="8"/>
  <c r="K4441" i="8"/>
  <c r="L4440" i="8"/>
  <c r="K4440" i="8"/>
  <c r="L4439" i="8"/>
  <c r="K4439" i="8"/>
  <c r="L4438" i="8"/>
  <c r="K4438" i="8"/>
  <c r="L4437" i="8"/>
  <c r="K4437" i="8"/>
  <c r="L4436" i="8"/>
  <c r="K4436" i="8"/>
  <c r="L4435" i="8"/>
  <c r="K4435" i="8"/>
  <c r="L4434" i="8"/>
  <c r="K4434" i="8"/>
  <c r="L4433" i="8"/>
  <c r="K4433" i="8"/>
  <c r="L4432" i="8"/>
  <c r="K4432" i="8"/>
  <c r="L4431" i="8"/>
  <c r="K4431" i="8"/>
  <c r="L4430" i="8"/>
  <c r="K4430" i="8"/>
  <c r="L4429" i="8"/>
  <c r="K4429" i="8"/>
  <c r="L4428" i="8"/>
  <c r="K4428" i="8"/>
  <c r="L4427" i="8"/>
  <c r="K4427" i="8"/>
  <c r="L4426" i="8"/>
  <c r="K4426" i="8"/>
  <c r="L4425" i="8"/>
  <c r="K4425" i="8"/>
  <c r="L4424" i="8"/>
  <c r="K4424" i="8"/>
  <c r="L4423" i="8"/>
  <c r="K4423" i="8"/>
  <c r="L4422" i="8"/>
  <c r="K4422" i="8"/>
  <c r="L4421" i="8"/>
  <c r="K4421" i="8"/>
  <c r="L4420" i="8"/>
  <c r="K4420" i="8"/>
  <c r="L4419" i="8"/>
  <c r="K4419" i="8"/>
  <c r="L4418" i="8"/>
  <c r="K4418" i="8"/>
  <c r="L4417" i="8"/>
  <c r="K4417" i="8"/>
  <c r="L4416" i="8"/>
  <c r="K4416" i="8"/>
  <c r="L4415" i="8"/>
  <c r="K4415" i="8"/>
  <c r="L4414" i="8"/>
  <c r="K4414" i="8"/>
  <c r="L4413" i="8"/>
  <c r="K4413" i="8"/>
  <c r="L4412" i="8"/>
  <c r="K4412" i="8"/>
  <c r="L4411" i="8"/>
  <c r="K4411" i="8"/>
  <c r="L4410" i="8"/>
  <c r="K4410" i="8"/>
  <c r="L4409" i="8"/>
  <c r="K4409" i="8"/>
  <c r="L4408" i="8"/>
  <c r="K4408" i="8"/>
  <c r="L4407" i="8"/>
  <c r="K4407" i="8"/>
  <c r="L4406" i="8"/>
  <c r="K4406" i="8"/>
  <c r="L4405" i="8"/>
  <c r="K4405" i="8"/>
  <c r="L4404" i="8"/>
  <c r="K4404" i="8"/>
  <c r="L4403" i="8"/>
  <c r="K4403" i="8"/>
  <c r="L4402" i="8"/>
  <c r="K4402" i="8"/>
  <c r="L4401" i="8"/>
  <c r="K4401" i="8"/>
  <c r="L4400" i="8"/>
  <c r="K4400" i="8"/>
  <c r="L4399" i="8"/>
  <c r="K4399" i="8"/>
  <c r="L4398" i="8"/>
  <c r="K4398" i="8"/>
  <c r="L4397" i="8"/>
  <c r="K4397" i="8"/>
  <c r="L4396" i="8"/>
  <c r="K4396" i="8"/>
  <c r="L4395" i="8"/>
  <c r="K4395" i="8"/>
  <c r="L4394" i="8"/>
  <c r="K4394" i="8"/>
  <c r="L4393" i="8"/>
  <c r="K4393" i="8"/>
  <c r="L4392" i="8"/>
  <c r="K4392" i="8"/>
  <c r="L4391" i="8"/>
  <c r="K4391" i="8"/>
  <c r="L4390" i="8"/>
  <c r="K4390" i="8"/>
  <c r="L4389" i="8"/>
  <c r="K4389" i="8"/>
  <c r="L4388" i="8"/>
  <c r="K4388" i="8"/>
  <c r="L4387" i="8"/>
  <c r="K4387" i="8"/>
  <c r="L4386" i="8"/>
  <c r="K4386" i="8"/>
  <c r="L4385" i="8"/>
  <c r="K4385" i="8"/>
  <c r="L4384" i="8"/>
  <c r="K4384" i="8"/>
  <c r="L4383" i="8"/>
  <c r="K4383" i="8"/>
  <c r="L4382" i="8"/>
  <c r="K4382" i="8"/>
  <c r="L4381" i="8"/>
  <c r="K4381" i="8"/>
  <c r="L4380" i="8"/>
  <c r="K4380" i="8"/>
  <c r="L4379" i="8"/>
  <c r="K4379" i="8"/>
  <c r="L4378" i="8"/>
  <c r="K4378" i="8"/>
  <c r="L4377" i="8"/>
  <c r="K4377" i="8"/>
  <c r="L4376" i="8"/>
  <c r="K4376" i="8"/>
  <c r="L4375" i="8"/>
  <c r="K4375" i="8"/>
  <c r="L4374" i="8"/>
  <c r="K4374" i="8"/>
  <c r="L4373" i="8"/>
  <c r="K4373" i="8"/>
  <c r="L4372" i="8"/>
  <c r="K4372" i="8"/>
  <c r="L4371" i="8"/>
  <c r="K4371" i="8"/>
  <c r="L4370" i="8"/>
  <c r="K4370" i="8"/>
  <c r="L4369" i="8"/>
  <c r="K4369" i="8"/>
  <c r="L4368" i="8"/>
  <c r="K4368" i="8"/>
  <c r="L4367" i="8"/>
  <c r="K4367" i="8"/>
  <c r="L4366" i="8"/>
  <c r="K4366" i="8"/>
  <c r="L4365" i="8"/>
  <c r="K4365" i="8"/>
  <c r="L4364" i="8"/>
  <c r="K4364" i="8"/>
  <c r="L4363" i="8"/>
  <c r="K4363" i="8"/>
  <c r="L4362" i="8"/>
  <c r="K4362" i="8"/>
  <c r="L4361" i="8"/>
  <c r="K4361" i="8"/>
  <c r="L4360" i="8"/>
  <c r="K4360" i="8"/>
  <c r="L4359" i="8"/>
  <c r="K4359" i="8"/>
  <c r="L4358" i="8"/>
  <c r="K4358" i="8"/>
  <c r="L4357" i="8"/>
  <c r="K4357" i="8"/>
  <c r="L4356" i="8"/>
  <c r="K4356" i="8"/>
  <c r="L4355" i="8"/>
  <c r="K4355" i="8"/>
  <c r="L4354" i="8"/>
  <c r="K4354" i="8"/>
  <c r="L4353" i="8"/>
  <c r="K4353" i="8"/>
  <c r="L4352" i="8"/>
  <c r="K4352" i="8"/>
  <c r="L4351" i="8"/>
  <c r="K4351" i="8"/>
  <c r="L4350" i="8"/>
  <c r="K4350" i="8"/>
  <c r="L4349" i="8"/>
  <c r="K4349" i="8"/>
  <c r="L4348" i="8"/>
  <c r="K4348" i="8"/>
  <c r="L4347" i="8"/>
  <c r="K4347" i="8"/>
  <c r="L4346" i="8"/>
  <c r="K4346" i="8"/>
  <c r="L4345" i="8"/>
  <c r="K4345" i="8"/>
  <c r="L4344" i="8"/>
  <c r="K4344" i="8"/>
  <c r="L4343" i="8"/>
  <c r="K4343" i="8"/>
  <c r="L4342" i="8"/>
  <c r="K4342" i="8"/>
  <c r="L4341" i="8"/>
  <c r="K4341" i="8"/>
  <c r="L4340" i="8"/>
  <c r="K4340" i="8"/>
  <c r="L4339" i="8"/>
  <c r="K4339" i="8"/>
  <c r="L4338" i="8"/>
  <c r="K4338" i="8"/>
  <c r="L4337" i="8"/>
  <c r="K4337" i="8"/>
  <c r="L4336" i="8"/>
  <c r="K4336" i="8"/>
  <c r="L4335" i="8"/>
  <c r="K4335" i="8"/>
  <c r="L4334" i="8"/>
  <c r="K4334" i="8"/>
  <c r="L4333" i="8"/>
  <c r="K4333" i="8"/>
  <c r="L4332" i="8"/>
  <c r="K4332" i="8"/>
  <c r="L4331" i="8"/>
  <c r="K4331" i="8"/>
  <c r="L4330" i="8"/>
  <c r="K4330" i="8"/>
  <c r="L4329" i="8"/>
  <c r="K4329" i="8"/>
  <c r="L4328" i="8"/>
  <c r="K4328" i="8"/>
  <c r="L4327" i="8"/>
  <c r="K4327" i="8"/>
  <c r="L4326" i="8"/>
  <c r="K4326" i="8"/>
  <c r="L4325" i="8"/>
  <c r="K4325" i="8"/>
  <c r="L4324" i="8"/>
  <c r="K4324" i="8"/>
  <c r="L4323" i="8"/>
  <c r="K4323" i="8"/>
  <c r="L4322" i="8"/>
  <c r="K4322" i="8"/>
  <c r="L4321" i="8"/>
  <c r="K4321" i="8"/>
  <c r="L4320" i="8"/>
  <c r="K4320" i="8"/>
  <c r="L4319" i="8"/>
  <c r="K4319" i="8"/>
  <c r="L4318" i="8"/>
  <c r="K4318" i="8"/>
  <c r="L4317" i="8"/>
  <c r="K4317" i="8"/>
  <c r="L4316" i="8"/>
  <c r="K4316" i="8"/>
  <c r="L4315" i="8"/>
  <c r="K4315" i="8"/>
  <c r="L4314" i="8"/>
  <c r="K4314" i="8"/>
  <c r="L4313" i="8"/>
  <c r="K4313" i="8"/>
  <c r="L4312" i="8"/>
  <c r="K4312" i="8"/>
  <c r="L4311" i="8"/>
  <c r="K4311" i="8"/>
  <c r="L4310" i="8"/>
  <c r="K4310" i="8"/>
  <c r="L4309" i="8"/>
  <c r="K4309" i="8"/>
  <c r="L4308" i="8"/>
  <c r="K4308" i="8"/>
  <c r="L4307" i="8"/>
  <c r="K4307" i="8"/>
  <c r="L4306" i="8"/>
  <c r="K4306" i="8"/>
  <c r="L4305" i="8"/>
  <c r="K4305" i="8"/>
  <c r="L4304" i="8"/>
  <c r="K4304" i="8"/>
  <c r="L4303" i="8"/>
  <c r="K4303" i="8"/>
  <c r="L4302" i="8"/>
  <c r="K4302" i="8"/>
  <c r="L4301" i="8"/>
  <c r="K4301" i="8"/>
  <c r="L4300" i="8"/>
  <c r="K4300" i="8"/>
  <c r="L4299" i="8"/>
  <c r="K4299" i="8"/>
  <c r="L4298" i="8"/>
  <c r="K4298" i="8"/>
  <c r="L4297" i="8"/>
  <c r="K4297" i="8"/>
  <c r="L4296" i="8"/>
  <c r="K4296" i="8"/>
  <c r="L4295" i="8"/>
  <c r="K4295" i="8"/>
  <c r="L4294" i="8"/>
  <c r="K4294" i="8"/>
  <c r="L4293" i="8"/>
  <c r="K4293" i="8"/>
  <c r="L4292" i="8"/>
  <c r="K4292" i="8"/>
  <c r="L4291" i="8"/>
  <c r="K4291" i="8"/>
  <c r="L4290" i="8"/>
  <c r="K4290" i="8"/>
  <c r="L4289" i="8"/>
  <c r="K4289" i="8"/>
  <c r="L4288" i="8"/>
  <c r="K4288" i="8"/>
  <c r="L4287" i="8"/>
  <c r="K4287" i="8"/>
  <c r="L4286" i="8"/>
  <c r="K4286" i="8"/>
  <c r="L4285" i="8"/>
  <c r="K4285" i="8"/>
  <c r="L4284" i="8"/>
  <c r="K4284" i="8"/>
  <c r="L4283" i="8"/>
  <c r="K4283" i="8"/>
  <c r="L4282" i="8"/>
  <c r="K4282" i="8"/>
  <c r="L4281" i="8"/>
  <c r="K4281" i="8"/>
  <c r="L4280" i="8"/>
  <c r="K4280" i="8"/>
  <c r="L4279" i="8"/>
  <c r="K4279" i="8"/>
  <c r="L4278" i="8"/>
  <c r="K4278" i="8"/>
  <c r="L4277" i="8"/>
  <c r="K4277" i="8"/>
  <c r="L4276" i="8"/>
  <c r="K4276" i="8"/>
  <c r="L4275" i="8"/>
  <c r="K4275" i="8"/>
  <c r="L4274" i="8"/>
  <c r="K4274" i="8"/>
  <c r="L4273" i="8"/>
  <c r="K4273" i="8"/>
  <c r="L4272" i="8"/>
  <c r="K4272" i="8"/>
  <c r="L4271" i="8"/>
  <c r="K4271" i="8"/>
  <c r="L4270" i="8"/>
  <c r="K4270" i="8"/>
  <c r="L4269" i="8"/>
  <c r="K4269" i="8"/>
  <c r="L4268" i="8"/>
  <c r="K4268" i="8"/>
  <c r="L4267" i="8"/>
  <c r="K4267" i="8"/>
  <c r="L4266" i="8"/>
  <c r="K4266" i="8"/>
  <c r="L4265" i="8"/>
  <c r="K4265" i="8"/>
  <c r="L4264" i="8"/>
  <c r="K4264" i="8"/>
  <c r="L4263" i="8"/>
  <c r="K4263" i="8"/>
  <c r="L4262" i="8"/>
  <c r="K4262" i="8"/>
  <c r="L4261" i="8"/>
  <c r="K4261" i="8"/>
  <c r="L4260" i="8"/>
  <c r="K4260" i="8"/>
  <c r="L4259" i="8"/>
  <c r="K4259" i="8"/>
  <c r="L4258" i="8"/>
  <c r="K4258" i="8"/>
  <c r="L4257" i="8"/>
  <c r="K4257" i="8"/>
  <c r="L4256" i="8"/>
  <c r="K4256" i="8"/>
  <c r="L4255" i="8"/>
  <c r="K4255" i="8"/>
  <c r="L4254" i="8"/>
  <c r="K4254" i="8"/>
  <c r="L4253" i="8"/>
  <c r="K4253" i="8"/>
  <c r="L4252" i="8"/>
  <c r="K4252" i="8"/>
  <c r="L4251" i="8"/>
  <c r="K4251" i="8"/>
  <c r="L4250" i="8"/>
  <c r="K4250" i="8"/>
  <c r="L4249" i="8"/>
  <c r="K4249" i="8"/>
  <c r="L4248" i="8"/>
  <c r="K4248" i="8"/>
  <c r="L4247" i="8"/>
  <c r="K4247" i="8"/>
  <c r="L4246" i="8"/>
  <c r="K4246" i="8"/>
  <c r="L4245" i="8"/>
  <c r="K4245" i="8"/>
  <c r="L4244" i="8"/>
  <c r="K4244" i="8"/>
  <c r="L4243" i="8"/>
  <c r="K4243" i="8"/>
  <c r="L4242" i="8"/>
  <c r="K4242" i="8"/>
  <c r="L4241" i="8"/>
  <c r="K4241" i="8"/>
  <c r="L4240" i="8"/>
  <c r="K4240" i="8"/>
  <c r="L4239" i="8"/>
  <c r="K4239" i="8"/>
  <c r="L4238" i="8"/>
  <c r="K4238" i="8"/>
  <c r="L4237" i="8"/>
  <c r="K4237" i="8"/>
  <c r="L4236" i="8"/>
  <c r="K4236" i="8"/>
  <c r="L4235" i="8"/>
  <c r="K4235" i="8"/>
  <c r="L4234" i="8"/>
  <c r="K4234" i="8"/>
  <c r="L4233" i="8"/>
  <c r="K4233" i="8"/>
  <c r="L4232" i="8"/>
  <c r="K4232" i="8"/>
  <c r="L4231" i="8"/>
  <c r="K4231" i="8"/>
  <c r="L4230" i="8"/>
  <c r="K4230" i="8"/>
  <c r="L4229" i="8"/>
  <c r="K4229" i="8"/>
  <c r="L4228" i="8"/>
  <c r="K4228" i="8"/>
  <c r="L4227" i="8"/>
  <c r="K4227" i="8"/>
  <c r="L4226" i="8"/>
  <c r="K4226" i="8"/>
  <c r="L4225" i="8"/>
  <c r="K4225" i="8"/>
  <c r="L4224" i="8"/>
  <c r="K4224" i="8"/>
  <c r="L4223" i="8"/>
  <c r="K4223" i="8"/>
  <c r="L4222" i="8"/>
  <c r="K4222" i="8"/>
  <c r="L4221" i="8"/>
  <c r="K4221" i="8"/>
  <c r="L4220" i="8"/>
  <c r="K4220" i="8"/>
  <c r="L4219" i="8"/>
  <c r="K4219" i="8"/>
  <c r="L4218" i="8"/>
  <c r="K4218" i="8"/>
  <c r="L4217" i="8"/>
  <c r="K4217" i="8"/>
  <c r="L4216" i="8"/>
  <c r="K4216" i="8"/>
  <c r="L4215" i="8"/>
  <c r="K4215" i="8"/>
  <c r="L4214" i="8"/>
  <c r="K4214" i="8"/>
  <c r="L4213" i="8"/>
  <c r="K4213" i="8"/>
  <c r="L4212" i="8"/>
  <c r="K4212" i="8"/>
  <c r="L4211" i="8"/>
  <c r="K4211" i="8"/>
  <c r="L4210" i="8"/>
  <c r="K4210" i="8"/>
  <c r="L4209" i="8"/>
  <c r="K4209" i="8"/>
  <c r="L4208" i="8"/>
  <c r="K4208" i="8"/>
  <c r="L4207" i="8"/>
  <c r="K4207" i="8"/>
  <c r="L4206" i="8"/>
  <c r="K4206" i="8"/>
  <c r="L4205" i="8"/>
  <c r="K4205" i="8"/>
  <c r="L4204" i="8"/>
  <c r="K4204" i="8"/>
  <c r="L4203" i="8"/>
  <c r="K4203" i="8"/>
  <c r="L4202" i="8"/>
  <c r="K4202" i="8"/>
  <c r="L4201" i="8"/>
  <c r="K4201" i="8"/>
  <c r="L4200" i="8"/>
  <c r="K4200" i="8"/>
  <c r="L4199" i="8"/>
  <c r="K4199" i="8"/>
  <c r="L4198" i="8"/>
  <c r="K4198" i="8"/>
  <c r="L4197" i="8"/>
  <c r="K4197" i="8"/>
  <c r="L4196" i="8"/>
  <c r="K4196" i="8"/>
  <c r="L4195" i="8"/>
  <c r="K4195" i="8"/>
  <c r="L4194" i="8"/>
  <c r="K4194" i="8"/>
  <c r="L4193" i="8"/>
  <c r="K4193" i="8"/>
  <c r="L4192" i="8"/>
  <c r="K4192" i="8"/>
  <c r="L4191" i="8"/>
  <c r="K4191" i="8"/>
  <c r="L4190" i="8"/>
  <c r="K4190" i="8"/>
  <c r="L4189" i="8"/>
  <c r="K4189" i="8"/>
  <c r="L4188" i="8"/>
  <c r="K4188" i="8"/>
  <c r="L4187" i="8"/>
  <c r="K4187" i="8"/>
  <c r="L4186" i="8"/>
  <c r="K4186" i="8"/>
  <c r="L4185" i="8"/>
  <c r="K4185" i="8"/>
  <c r="L4184" i="8"/>
  <c r="K4184" i="8"/>
  <c r="L4183" i="8"/>
  <c r="K4183" i="8"/>
  <c r="L4182" i="8"/>
  <c r="K4182" i="8"/>
  <c r="L4181" i="8"/>
  <c r="K4181" i="8"/>
  <c r="L4180" i="8"/>
  <c r="K4180" i="8"/>
  <c r="L4179" i="8"/>
  <c r="K4179" i="8"/>
  <c r="L4178" i="8"/>
  <c r="K4178" i="8"/>
  <c r="L4177" i="8"/>
  <c r="K4177" i="8"/>
  <c r="L4176" i="8"/>
  <c r="K4176" i="8"/>
  <c r="L4175" i="8"/>
  <c r="K4175" i="8"/>
  <c r="L4174" i="8"/>
  <c r="K4174" i="8"/>
  <c r="L4173" i="8"/>
  <c r="K4173" i="8"/>
  <c r="L4172" i="8"/>
  <c r="K4172" i="8"/>
  <c r="L4171" i="8"/>
  <c r="K4171" i="8"/>
  <c r="L4170" i="8"/>
  <c r="K4170" i="8"/>
  <c r="L4169" i="8"/>
  <c r="K4169" i="8"/>
  <c r="L4168" i="8"/>
  <c r="K4168" i="8"/>
  <c r="L4167" i="8"/>
  <c r="K4167" i="8"/>
  <c r="L4166" i="8"/>
  <c r="K4166" i="8"/>
  <c r="L4165" i="8"/>
  <c r="K4165" i="8"/>
  <c r="L4164" i="8"/>
  <c r="K4164" i="8"/>
  <c r="L4163" i="8"/>
  <c r="K4163" i="8"/>
  <c r="L4162" i="8"/>
  <c r="K4162" i="8"/>
  <c r="L4161" i="8"/>
  <c r="K4161" i="8"/>
  <c r="L4160" i="8"/>
  <c r="K4160" i="8"/>
  <c r="L4159" i="8"/>
  <c r="K4159" i="8"/>
  <c r="L4158" i="8"/>
  <c r="K4158" i="8"/>
  <c r="L4157" i="8"/>
  <c r="K4157" i="8"/>
  <c r="L4156" i="8"/>
  <c r="K4156" i="8"/>
  <c r="L4155" i="8"/>
  <c r="K4155" i="8"/>
  <c r="L4154" i="8"/>
  <c r="K4154" i="8"/>
  <c r="L4153" i="8"/>
  <c r="K4153" i="8"/>
  <c r="L4152" i="8"/>
  <c r="K4152" i="8"/>
  <c r="L4151" i="8"/>
  <c r="K4151" i="8"/>
  <c r="L4150" i="8"/>
  <c r="K4150" i="8"/>
  <c r="L4149" i="8"/>
  <c r="K4149" i="8"/>
  <c r="L4148" i="8"/>
  <c r="K4148" i="8"/>
  <c r="L4147" i="8"/>
  <c r="K4147" i="8"/>
  <c r="L4146" i="8"/>
  <c r="K4146" i="8"/>
  <c r="L4145" i="8"/>
  <c r="K4145" i="8"/>
  <c r="L4144" i="8"/>
  <c r="K4144" i="8"/>
  <c r="L4143" i="8"/>
  <c r="K4143" i="8"/>
  <c r="L4142" i="8"/>
  <c r="K4142" i="8"/>
  <c r="L4141" i="8"/>
  <c r="K4141" i="8"/>
  <c r="L4140" i="8"/>
  <c r="K4140" i="8"/>
  <c r="L4139" i="8"/>
  <c r="K4139" i="8"/>
  <c r="L4138" i="8"/>
  <c r="K4138" i="8"/>
  <c r="L4137" i="8"/>
  <c r="K4137" i="8"/>
  <c r="L4136" i="8"/>
  <c r="K4136" i="8"/>
  <c r="L4135" i="8"/>
  <c r="K4135" i="8"/>
  <c r="L4134" i="8"/>
  <c r="K4134" i="8"/>
  <c r="L4133" i="8"/>
  <c r="K4133" i="8"/>
  <c r="L4132" i="8"/>
  <c r="K4132" i="8"/>
  <c r="L4131" i="8"/>
  <c r="K4131" i="8"/>
  <c r="L4130" i="8"/>
  <c r="K4130" i="8"/>
  <c r="L4129" i="8"/>
  <c r="K4129" i="8"/>
  <c r="L4128" i="8"/>
  <c r="K4128" i="8"/>
  <c r="L4127" i="8"/>
  <c r="K4127" i="8"/>
  <c r="L4126" i="8"/>
  <c r="K4126" i="8"/>
  <c r="L4125" i="8"/>
  <c r="K4125" i="8"/>
  <c r="L4124" i="8"/>
  <c r="K4124" i="8"/>
  <c r="L4123" i="8"/>
  <c r="K4123" i="8"/>
  <c r="L4122" i="8"/>
  <c r="K4122" i="8"/>
  <c r="L4121" i="8"/>
  <c r="K4121" i="8"/>
  <c r="L4120" i="8"/>
  <c r="K4120" i="8"/>
  <c r="L4119" i="8"/>
  <c r="K4119" i="8"/>
  <c r="L4118" i="8"/>
  <c r="K4118" i="8"/>
  <c r="L4117" i="8"/>
  <c r="K4117" i="8"/>
  <c r="L4116" i="8"/>
  <c r="K4116" i="8"/>
  <c r="L4115" i="8"/>
  <c r="K4115" i="8"/>
  <c r="L4114" i="8"/>
  <c r="K4114" i="8"/>
  <c r="L4113" i="8"/>
  <c r="K4113" i="8"/>
  <c r="L4112" i="8"/>
  <c r="K4112" i="8"/>
  <c r="L4111" i="8"/>
  <c r="K4111" i="8"/>
  <c r="L4110" i="8"/>
  <c r="K4110" i="8"/>
  <c r="L4109" i="8"/>
  <c r="K4109" i="8"/>
  <c r="L4108" i="8"/>
  <c r="K4108" i="8"/>
  <c r="L4107" i="8"/>
  <c r="K4107" i="8"/>
  <c r="L4106" i="8"/>
  <c r="K4106" i="8"/>
  <c r="L4105" i="8"/>
  <c r="K4105" i="8"/>
  <c r="L4104" i="8"/>
  <c r="K4104" i="8"/>
  <c r="L4103" i="8"/>
  <c r="K4103" i="8"/>
  <c r="L4102" i="8"/>
  <c r="K4102" i="8"/>
  <c r="L4101" i="8"/>
  <c r="K4101" i="8"/>
  <c r="L4100" i="8"/>
  <c r="K4100" i="8"/>
  <c r="L4099" i="8"/>
  <c r="K4099" i="8"/>
  <c r="L4098" i="8"/>
  <c r="K4098" i="8"/>
  <c r="L4097" i="8"/>
  <c r="K4097" i="8"/>
  <c r="L4096" i="8"/>
  <c r="K4096" i="8"/>
  <c r="L4095" i="8"/>
  <c r="K4095" i="8"/>
  <c r="L4094" i="8"/>
  <c r="K4094" i="8"/>
  <c r="L4093" i="8"/>
  <c r="K4093" i="8"/>
  <c r="L4092" i="8"/>
  <c r="K4092" i="8"/>
  <c r="L4091" i="8"/>
  <c r="K4091" i="8"/>
  <c r="L4090" i="8"/>
  <c r="K4090" i="8"/>
  <c r="L4089" i="8"/>
  <c r="K4089" i="8"/>
  <c r="L4088" i="8"/>
  <c r="K4088" i="8"/>
  <c r="L4087" i="8"/>
  <c r="K4087" i="8"/>
  <c r="L4086" i="8"/>
  <c r="K4086" i="8"/>
  <c r="L4085" i="8"/>
  <c r="K4085" i="8"/>
  <c r="L4084" i="8"/>
  <c r="K4084" i="8"/>
  <c r="L4083" i="8"/>
  <c r="K4083" i="8"/>
  <c r="L4082" i="8"/>
  <c r="K4082" i="8"/>
  <c r="L4081" i="8"/>
  <c r="K4081" i="8"/>
  <c r="L4080" i="8"/>
  <c r="K4080" i="8"/>
  <c r="L4079" i="8"/>
  <c r="K4079" i="8"/>
  <c r="L4078" i="8"/>
  <c r="K4078" i="8"/>
  <c r="L4077" i="8"/>
  <c r="K4077" i="8"/>
  <c r="L4076" i="8"/>
  <c r="K4076" i="8"/>
  <c r="L4075" i="8"/>
  <c r="K4075" i="8"/>
  <c r="L4074" i="8"/>
  <c r="K4074" i="8"/>
  <c r="L4073" i="8"/>
  <c r="K4073" i="8"/>
  <c r="L4072" i="8"/>
  <c r="K4072" i="8"/>
  <c r="L4071" i="8"/>
  <c r="K4071" i="8"/>
  <c r="L4070" i="8"/>
  <c r="K4070" i="8"/>
  <c r="L4069" i="8"/>
  <c r="K4069" i="8"/>
  <c r="L4068" i="8"/>
  <c r="K4068" i="8"/>
  <c r="L4067" i="8"/>
  <c r="K4067" i="8"/>
  <c r="L4066" i="8"/>
  <c r="K4066" i="8"/>
  <c r="L4065" i="8"/>
  <c r="K4065" i="8"/>
  <c r="L4064" i="8"/>
  <c r="K4064" i="8"/>
  <c r="L4063" i="8"/>
  <c r="K4063" i="8"/>
  <c r="L4062" i="8"/>
  <c r="K4062" i="8"/>
  <c r="L4061" i="8"/>
  <c r="K4061" i="8"/>
  <c r="L4060" i="8"/>
  <c r="K4060" i="8"/>
  <c r="L4059" i="8"/>
  <c r="K4059" i="8"/>
  <c r="L4058" i="8"/>
  <c r="K4058" i="8"/>
  <c r="L4057" i="8"/>
  <c r="K4057" i="8"/>
  <c r="L4056" i="8"/>
  <c r="K4056" i="8"/>
  <c r="L4055" i="8"/>
  <c r="K4055" i="8"/>
  <c r="L4054" i="8"/>
  <c r="K4054" i="8"/>
  <c r="L4053" i="8"/>
  <c r="K4053" i="8"/>
  <c r="L4052" i="8"/>
  <c r="K4052" i="8"/>
  <c r="L4051" i="8"/>
  <c r="K4051" i="8"/>
  <c r="L4050" i="8"/>
  <c r="K4050" i="8"/>
  <c r="L4049" i="8"/>
  <c r="K4049" i="8"/>
  <c r="L4048" i="8"/>
  <c r="K4048" i="8"/>
  <c r="L4047" i="8"/>
  <c r="K4047" i="8"/>
  <c r="L4046" i="8"/>
  <c r="K4046" i="8"/>
  <c r="L4045" i="8"/>
  <c r="K4045" i="8"/>
  <c r="L4044" i="8"/>
  <c r="K4044" i="8"/>
  <c r="L4043" i="8"/>
  <c r="K4043" i="8"/>
  <c r="L4042" i="8"/>
  <c r="K4042" i="8"/>
  <c r="L4041" i="8"/>
  <c r="K4041" i="8"/>
  <c r="L4040" i="8"/>
  <c r="K4040" i="8"/>
  <c r="L4039" i="8"/>
  <c r="K4039" i="8"/>
  <c r="L4038" i="8"/>
  <c r="K4038" i="8"/>
  <c r="L4037" i="8"/>
  <c r="K4037" i="8"/>
  <c r="L4036" i="8"/>
  <c r="K4036" i="8"/>
  <c r="L4035" i="8"/>
  <c r="K4035" i="8"/>
  <c r="L4034" i="8"/>
  <c r="K4034" i="8"/>
  <c r="L4033" i="8"/>
  <c r="K4033" i="8"/>
  <c r="L4032" i="8"/>
  <c r="K4032" i="8"/>
  <c r="L4031" i="8"/>
  <c r="K4031" i="8"/>
  <c r="L4030" i="8"/>
  <c r="K4030" i="8"/>
  <c r="L4029" i="8"/>
  <c r="K4029" i="8"/>
  <c r="L4028" i="8"/>
  <c r="K4028" i="8"/>
  <c r="L4027" i="8"/>
  <c r="K4027" i="8"/>
  <c r="L4026" i="8"/>
  <c r="K4026" i="8"/>
  <c r="L4025" i="8"/>
  <c r="K4025" i="8"/>
  <c r="L4024" i="8"/>
  <c r="K4024" i="8"/>
  <c r="L4023" i="8"/>
  <c r="K4023" i="8"/>
  <c r="L4022" i="8"/>
  <c r="K4022" i="8"/>
  <c r="L4021" i="8"/>
  <c r="K4021" i="8"/>
  <c r="L4020" i="8"/>
  <c r="K4020" i="8"/>
  <c r="L4019" i="8"/>
  <c r="K4019" i="8"/>
  <c r="L4018" i="8"/>
  <c r="K4018" i="8"/>
  <c r="L4017" i="8"/>
  <c r="K4017" i="8"/>
  <c r="L4016" i="8"/>
  <c r="K4016" i="8"/>
  <c r="L4015" i="8"/>
  <c r="K4015" i="8"/>
  <c r="L4014" i="8"/>
  <c r="K4014" i="8"/>
  <c r="L4013" i="8"/>
  <c r="K4013" i="8"/>
  <c r="L4012" i="8"/>
  <c r="K4012" i="8"/>
  <c r="L4011" i="8"/>
  <c r="K4011" i="8"/>
  <c r="L4010" i="8"/>
  <c r="K4010" i="8"/>
  <c r="L4009" i="8"/>
  <c r="K4009" i="8"/>
  <c r="L4008" i="8"/>
  <c r="K4008" i="8"/>
  <c r="L4007" i="8"/>
  <c r="K4007" i="8"/>
  <c r="L4006" i="8"/>
  <c r="K4006" i="8"/>
  <c r="L4005" i="8"/>
  <c r="K4005" i="8"/>
  <c r="L4004" i="8"/>
  <c r="K4004" i="8"/>
  <c r="L4003" i="8"/>
  <c r="K4003" i="8"/>
  <c r="L4002" i="8"/>
  <c r="K4002" i="8"/>
  <c r="L4001" i="8"/>
  <c r="K4001" i="8"/>
  <c r="L4000" i="8"/>
  <c r="K4000" i="8"/>
  <c r="L3999" i="8"/>
  <c r="K3999" i="8"/>
  <c r="L3998" i="8"/>
  <c r="K3998" i="8"/>
  <c r="L3997" i="8"/>
  <c r="K3997" i="8"/>
  <c r="L3996" i="8"/>
  <c r="K3996" i="8"/>
  <c r="L3995" i="8"/>
  <c r="K3995" i="8"/>
  <c r="L3994" i="8"/>
  <c r="K3994" i="8"/>
  <c r="L3993" i="8"/>
  <c r="K3993" i="8"/>
  <c r="L3992" i="8"/>
  <c r="K3992" i="8"/>
  <c r="L3991" i="8"/>
  <c r="K3991" i="8"/>
  <c r="L3990" i="8"/>
  <c r="K3990" i="8"/>
  <c r="L3989" i="8"/>
  <c r="K3989" i="8"/>
  <c r="L3988" i="8"/>
  <c r="K3988" i="8"/>
  <c r="L3987" i="8"/>
  <c r="K3987" i="8"/>
  <c r="L3986" i="8"/>
  <c r="K3986" i="8"/>
  <c r="L3985" i="8"/>
  <c r="K3985" i="8"/>
  <c r="L3984" i="8"/>
  <c r="K3984" i="8"/>
  <c r="L3983" i="8"/>
  <c r="K3983" i="8"/>
  <c r="L3982" i="8"/>
  <c r="K3982" i="8"/>
  <c r="L3981" i="8"/>
  <c r="K3981" i="8"/>
  <c r="L3980" i="8"/>
  <c r="K3980" i="8"/>
  <c r="L3979" i="8"/>
  <c r="K3979" i="8"/>
  <c r="L3978" i="8"/>
  <c r="K3978" i="8"/>
  <c r="L3977" i="8"/>
  <c r="K3977" i="8"/>
  <c r="L3976" i="8"/>
  <c r="K3976" i="8"/>
  <c r="L3975" i="8"/>
  <c r="K3975" i="8"/>
  <c r="L3974" i="8"/>
  <c r="K3974" i="8"/>
  <c r="L3973" i="8"/>
  <c r="K3973" i="8"/>
  <c r="L3972" i="8"/>
  <c r="K3972" i="8"/>
  <c r="L3971" i="8"/>
  <c r="K3971" i="8"/>
  <c r="L3970" i="8"/>
  <c r="K3970" i="8"/>
  <c r="L3969" i="8"/>
  <c r="K3969" i="8"/>
  <c r="L3968" i="8"/>
  <c r="K3968" i="8"/>
  <c r="L3967" i="8"/>
  <c r="K3967" i="8"/>
  <c r="L3966" i="8"/>
  <c r="K3966" i="8"/>
  <c r="L3965" i="8"/>
  <c r="K3965" i="8"/>
  <c r="L3964" i="8"/>
  <c r="K3964" i="8"/>
  <c r="L3963" i="8"/>
  <c r="K3963" i="8"/>
  <c r="L3962" i="8"/>
  <c r="K3962" i="8"/>
  <c r="L3961" i="8"/>
  <c r="K3961" i="8"/>
  <c r="L3960" i="8"/>
  <c r="K3960" i="8"/>
  <c r="L3959" i="8"/>
  <c r="K3959" i="8"/>
  <c r="L3958" i="8"/>
  <c r="K3958" i="8"/>
  <c r="L3957" i="8"/>
  <c r="K3957" i="8"/>
  <c r="L3956" i="8"/>
  <c r="K3956" i="8"/>
  <c r="L3955" i="8"/>
  <c r="K3955" i="8"/>
  <c r="L3954" i="8"/>
  <c r="K3954" i="8"/>
  <c r="L3953" i="8"/>
  <c r="K3953" i="8"/>
  <c r="L3952" i="8"/>
  <c r="K3952" i="8"/>
  <c r="L3951" i="8"/>
  <c r="K3951" i="8"/>
  <c r="L3950" i="8"/>
  <c r="K3950" i="8"/>
  <c r="L3949" i="8"/>
  <c r="K3949" i="8"/>
  <c r="L3948" i="8"/>
  <c r="K3948" i="8"/>
  <c r="L3947" i="8"/>
  <c r="K3947" i="8"/>
  <c r="L3946" i="8"/>
  <c r="K3946" i="8"/>
  <c r="L3945" i="8"/>
  <c r="K3945" i="8"/>
  <c r="L3944" i="8"/>
  <c r="K3944" i="8"/>
  <c r="L3943" i="8"/>
  <c r="K3943" i="8"/>
  <c r="L3942" i="8"/>
  <c r="K3942" i="8"/>
  <c r="L3941" i="8"/>
  <c r="K3941" i="8"/>
  <c r="L3940" i="8"/>
  <c r="K3940" i="8"/>
  <c r="L3939" i="8"/>
  <c r="K3939" i="8"/>
  <c r="L3938" i="8"/>
  <c r="K3938" i="8"/>
  <c r="L3937" i="8"/>
  <c r="K3937" i="8"/>
  <c r="L3936" i="8"/>
  <c r="K3936" i="8"/>
  <c r="L3935" i="8"/>
  <c r="K3935" i="8"/>
  <c r="L3934" i="8"/>
  <c r="K3934" i="8"/>
  <c r="L3933" i="8"/>
  <c r="K3933" i="8"/>
  <c r="L3932" i="8"/>
  <c r="K3932" i="8"/>
  <c r="L3931" i="8"/>
  <c r="K3931" i="8"/>
  <c r="L3930" i="8"/>
  <c r="K3930" i="8"/>
  <c r="L3929" i="8"/>
  <c r="K3929" i="8"/>
  <c r="L3928" i="8"/>
  <c r="K3928" i="8"/>
  <c r="L3927" i="8"/>
  <c r="K3927" i="8"/>
  <c r="L3926" i="8"/>
  <c r="K3926" i="8"/>
  <c r="L3925" i="8"/>
  <c r="K3925" i="8"/>
  <c r="L3924" i="8"/>
  <c r="K3924" i="8"/>
  <c r="L3923" i="8"/>
  <c r="K3923" i="8"/>
  <c r="L3922" i="8"/>
  <c r="K3922" i="8"/>
  <c r="L3921" i="8"/>
  <c r="K3921" i="8"/>
  <c r="L3920" i="8"/>
  <c r="K3920" i="8"/>
  <c r="L3919" i="8"/>
  <c r="K3919" i="8"/>
  <c r="L3918" i="8"/>
  <c r="K3918" i="8"/>
  <c r="L3917" i="8"/>
  <c r="K3917" i="8"/>
  <c r="L3916" i="8"/>
  <c r="K3916" i="8"/>
  <c r="L3915" i="8"/>
  <c r="K3915" i="8"/>
  <c r="L3914" i="8"/>
  <c r="K3914" i="8"/>
  <c r="L3913" i="8"/>
  <c r="K3913" i="8"/>
  <c r="L3912" i="8"/>
  <c r="K3912" i="8"/>
  <c r="L3911" i="8"/>
  <c r="K3911" i="8"/>
  <c r="L3910" i="8"/>
  <c r="K3910" i="8"/>
  <c r="L3909" i="8"/>
  <c r="K3909" i="8"/>
  <c r="L3908" i="8"/>
  <c r="K3908" i="8"/>
  <c r="L3907" i="8"/>
  <c r="K3907" i="8"/>
  <c r="L3906" i="8"/>
  <c r="K3906" i="8"/>
  <c r="L3905" i="8"/>
  <c r="K3905" i="8"/>
  <c r="L3904" i="8"/>
  <c r="K3904" i="8"/>
  <c r="L3903" i="8"/>
  <c r="K3903" i="8"/>
  <c r="L3902" i="8"/>
  <c r="K3902" i="8"/>
  <c r="L3901" i="8"/>
  <c r="K3901" i="8"/>
  <c r="L3900" i="8"/>
  <c r="K3900" i="8"/>
  <c r="L3899" i="8"/>
  <c r="K3899" i="8"/>
  <c r="L3898" i="8"/>
  <c r="K3898" i="8"/>
  <c r="L3897" i="8"/>
  <c r="K3897" i="8"/>
  <c r="L3896" i="8"/>
  <c r="K3896" i="8"/>
  <c r="L3895" i="8"/>
  <c r="K3895" i="8"/>
  <c r="L3894" i="8"/>
  <c r="K3894" i="8"/>
  <c r="L3893" i="8"/>
  <c r="K3893" i="8"/>
  <c r="L3892" i="8"/>
  <c r="K3892" i="8"/>
  <c r="L3891" i="8"/>
  <c r="K3891" i="8"/>
  <c r="L3890" i="8"/>
  <c r="K3890" i="8"/>
  <c r="L3889" i="8"/>
  <c r="K3889" i="8"/>
  <c r="L3888" i="8"/>
  <c r="K3888" i="8"/>
  <c r="L3887" i="8"/>
  <c r="K3887" i="8"/>
  <c r="L3886" i="8"/>
  <c r="K3886" i="8"/>
  <c r="L3885" i="8"/>
  <c r="K3885" i="8"/>
  <c r="L3884" i="8"/>
  <c r="K3884" i="8"/>
  <c r="L3883" i="8"/>
  <c r="K3883" i="8"/>
  <c r="L3882" i="8"/>
  <c r="K3882" i="8"/>
  <c r="L3881" i="8"/>
  <c r="K3881" i="8"/>
  <c r="L3880" i="8"/>
  <c r="K3880" i="8"/>
  <c r="L3879" i="8"/>
  <c r="K3879" i="8"/>
  <c r="L3878" i="8"/>
  <c r="K3878" i="8"/>
  <c r="L3877" i="8"/>
  <c r="K3877" i="8"/>
  <c r="L3876" i="8"/>
  <c r="K3876" i="8"/>
  <c r="L3875" i="8"/>
  <c r="K3875" i="8"/>
  <c r="L3874" i="8"/>
  <c r="K3874" i="8"/>
  <c r="L3873" i="8"/>
  <c r="K3873" i="8"/>
  <c r="L3872" i="8"/>
  <c r="K3872" i="8"/>
  <c r="L3871" i="8"/>
  <c r="K3871" i="8"/>
  <c r="L3870" i="8"/>
  <c r="K3870" i="8"/>
  <c r="L3869" i="8"/>
  <c r="K3869" i="8"/>
  <c r="L3868" i="8"/>
  <c r="K3868" i="8"/>
  <c r="L3867" i="8"/>
  <c r="K3867" i="8"/>
  <c r="L3866" i="8"/>
  <c r="K3866" i="8"/>
  <c r="L3865" i="8"/>
  <c r="K3865" i="8"/>
  <c r="L3864" i="8"/>
  <c r="K3864" i="8"/>
  <c r="L3863" i="8"/>
  <c r="K3863" i="8"/>
  <c r="L3862" i="8"/>
  <c r="K3862" i="8"/>
  <c r="L3861" i="8"/>
  <c r="K3861" i="8"/>
  <c r="L3860" i="8"/>
  <c r="K3860" i="8"/>
  <c r="L3859" i="8"/>
  <c r="K3859" i="8"/>
  <c r="L3858" i="8"/>
  <c r="K3858" i="8"/>
  <c r="L3857" i="8"/>
  <c r="K3857" i="8"/>
  <c r="L3856" i="8"/>
  <c r="K3856" i="8"/>
  <c r="L3855" i="8"/>
  <c r="K3855" i="8"/>
  <c r="L3854" i="8"/>
  <c r="K3854" i="8"/>
  <c r="L3853" i="8"/>
  <c r="K3853" i="8"/>
  <c r="L3852" i="8"/>
  <c r="K3852" i="8"/>
  <c r="L3851" i="8"/>
  <c r="K3851" i="8"/>
  <c r="L3850" i="8"/>
  <c r="K3850" i="8"/>
  <c r="L3849" i="8"/>
  <c r="K3849" i="8"/>
  <c r="L3848" i="8"/>
  <c r="K3848" i="8"/>
  <c r="L3847" i="8"/>
  <c r="K3847" i="8"/>
  <c r="L3846" i="8"/>
  <c r="K3846" i="8"/>
  <c r="L3845" i="8"/>
  <c r="K3845" i="8"/>
  <c r="L3844" i="8"/>
  <c r="K3844" i="8"/>
  <c r="L3843" i="8"/>
  <c r="K3843" i="8"/>
  <c r="L3842" i="8"/>
  <c r="K3842" i="8"/>
  <c r="L3841" i="8"/>
  <c r="K3841" i="8"/>
  <c r="L3840" i="8"/>
  <c r="K3840" i="8"/>
  <c r="L3839" i="8"/>
  <c r="K3839" i="8"/>
  <c r="L3838" i="8"/>
  <c r="K3838" i="8"/>
  <c r="L3837" i="8"/>
  <c r="K3837" i="8"/>
  <c r="L3836" i="8"/>
  <c r="K3836" i="8"/>
  <c r="L3835" i="8"/>
  <c r="K3835" i="8"/>
  <c r="L3834" i="8"/>
  <c r="K3834" i="8"/>
  <c r="L3833" i="8"/>
  <c r="K3833" i="8"/>
  <c r="L3832" i="8"/>
  <c r="K3832" i="8"/>
  <c r="L3831" i="8"/>
  <c r="K3831" i="8"/>
  <c r="L3830" i="8"/>
  <c r="K3830" i="8"/>
  <c r="L3829" i="8"/>
  <c r="K3829" i="8"/>
  <c r="L3828" i="8"/>
  <c r="K3828" i="8"/>
  <c r="L3827" i="8"/>
  <c r="K3827" i="8"/>
  <c r="L3826" i="8"/>
  <c r="K3826" i="8"/>
  <c r="L3825" i="8"/>
  <c r="K3825" i="8"/>
  <c r="L3824" i="8"/>
  <c r="K3824" i="8"/>
  <c r="L3823" i="8"/>
  <c r="K3823" i="8"/>
  <c r="L3822" i="8"/>
  <c r="K3822" i="8"/>
  <c r="L3821" i="8"/>
  <c r="K3821" i="8"/>
  <c r="L3820" i="8"/>
  <c r="K3820" i="8"/>
  <c r="L3819" i="8"/>
  <c r="K3819" i="8"/>
  <c r="L3818" i="8"/>
  <c r="K3818" i="8"/>
  <c r="L3817" i="8"/>
  <c r="K3817" i="8"/>
  <c r="L3816" i="8"/>
  <c r="K3816" i="8"/>
  <c r="L3815" i="8"/>
  <c r="K3815" i="8"/>
  <c r="L3814" i="8"/>
  <c r="K3814" i="8"/>
  <c r="L3813" i="8"/>
  <c r="K3813" i="8"/>
  <c r="L3812" i="8"/>
  <c r="K3812" i="8"/>
  <c r="L3811" i="8"/>
  <c r="K3811" i="8"/>
  <c r="L3810" i="8"/>
  <c r="K3810" i="8"/>
  <c r="L3809" i="8"/>
  <c r="K3809" i="8"/>
  <c r="L3808" i="8"/>
  <c r="K3808" i="8"/>
  <c r="L3807" i="8"/>
  <c r="K3807" i="8"/>
  <c r="L3806" i="8"/>
  <c r="K3806" i="8"/>
  <c r="L3805" i="8"/>
  <c r="K3805" i="8"/>
  <c r="L3804" i="8"/>
  <c r="K3804" i="8"/>
  <c r="L3803" i="8"/>
  <c r="K3803" i="8"/>
  <c r="L3802" i="8"/>
  <c r="K3802" i="8"/>
  <c r="L3801" i="8"/>
  <c r="K3801" i="8"/>
  <c r="L3800" i="8"/>
  <c r="K3800" i="8"/>
  <c r="L3799" i="8"/>
  <c r="K3799" i="8"/>
  <c r="L3798" i="8"/>
  <c r="K3798" i="8"/>
  <c r="L3797" i="8"/>
  <c r="K3797" i="8"/>
  <c r="L3796" i="8"/>
  <c r="K3796" i="8"/>
  <c r="L3795" i="8"/>
  <c r="K3795" i="8"/>
  <c r="L3794" i="8"/>
  <c r="K3794" i="8"/>
  <c r="L3793" i="8"/>
  <c r="K3793" i="8"/>
  <c r="L3792" i="8"/>
  <c r="K3792" i="8"/>
  <c r="L3791" i="8"/>
  <c r="K3791" i="8"/>
  <c r="L3790" i="8"/>
  <c r="K3790" i="8"/>
  <c r="L3789" i="8"/>
  <c r="K3789" i="8"/>
  <c r="L3788" i="8"/>
  <c r="K3788" i="8"/>
  <c r="L3787" i="8"/>
  <c r="K3787" i="8"/>
  <c r="L3786" i="8"/>
  <c r="K3786" i="8"/>
  <c r="L3785" i="8"/>
  <c r="K3785" i="8"/>
  <c r="L3784" i="8"/>
  <c r="K3784" i="8"/>
  <c r="L3783" i="8"/>
  <c r="K3783" i="8"/>
  <c r="L3782" i="8"/>
  <c r="K3782" i="8"/>
  <c r="L3781" i="8"/>
  <c r="K3781" i="8"/>
  <c r="L3780" i="8"/>
  <c r="K3780" i="8"/>
  <c r="L3779" i="8"/>
  <c r="K3779" i="8"/>
  <c r="L3778" i="8"/>
  <c r="K3778" i="8"/>
  <c r="L3777" i="8"/>
  <c r="K3777" i="8"/>
  <c r="L3776" i="8"/>
  <c r="K3776" i="8"/>
  <c r="L3775" i="8"/>
  <c r="K3775" i="8"/>
  <c r="L3774" i="8"/>
  <c r="K3774" i="8"/>
  <c r="L3773" i="8"/>
  <c r="K3773" i="8"/>
  <c r="L3772" i="8"/>
  <c r="K3772" i="8"/>
  <c r="L3771" i="8"/>
  <c r="K3771" i="8"/>
  <c r="L3770" i="8"/>
  <c r="K3770" i="8"/>
  <c r="L3769" i="8"/>
  <c r="K3769" i="8"/>
  <c r="L3768" i="8"/>
  <c r="K3768" i="8"/>
  <c r="L3767" i="8"/>
  <c r="K3767" i="8"/>
  <c r="L3766" i="8"/>
  <c r="K3766" i="8"/>
  <c r="L3765" i="8"/>
  <c r="K3765" i="8"/>
  <c r="L3764" i="8"/>
  <c r="K3764" i="8"/>
  <c r="L3763" i="8"/>
  <c r="K3763" i="8"/>
  <c r="L3762" i="8"/>
  <c r="K3762" i="8"/>
  <c r="L3761" i="8"/>
  <c r="K3761" i="8"/>
  <c r="L3760" i="8"/>
  <c r="K3760" i="8"/>
  <c r="L3759" i="8"/>
  <c r="K3759" i="8"/>
  <c r="L3758" i="8"/>
  <c r="K3758" i="8"/>
  <c r="L3757" i="8"/>
  <c r="K3757" i="8"/>
  <c r="L3756" i="8"/>
  <c r="K3756" i="8"/>
  <c r="L3755" i="8"/>
  <c r="K3755" i="8"/>
  <c r="L3754" i="8"/>
  <c r="K3754" i="8"/>
  <c r="L3753" i="8"/>
  <c r="K3753" i="8"/>
  <c r="L3752" i="8"/>
  <c r="K3752" i="8"/>
  <c r="L3751" i="8"/>
  <c r="K3751" i="8"/>
  <c r="L3750" i="8"/>
  <c r="K3750" i="8"/>
  <c r="L3749" i="8"/>
  <c r="K3749" i="8"/>
  <c r="L3748" i="8"/>
  <c r="K3748" i="8"/>
  <c r="L3747" i="8"/>
  <c r="K3747" i="8"/>
  <c r="L3746" i="8"/>
  <c r="K3746" i="8"/>
  <c r="L3745" i="8"/>
  <c r="K3745" i="8"/>
  <c r="L3744" i="8"/>
  <c r="K3744" i="8"/>
  <c r="L3743" i="8"/>
  <c r="K3743" i="8"/>
  <c r="L3742" i="8"/>
  <c r="K3742" i="8"/>
  <c r="L3741" i="8"/>
  <c r="K3741" i="8"/>
  <c r="L3740" i="8"/>
  <c r="K3740" i="8"/>
  <c r="L3739" i="8"/>
  <c r="K3739" i="8"/>
  <c r="L3738" i="8"/>
  <c r="K3738" i="8"/>
  <c r="L3737" i="8"/>
  <c r="K3737" i="8"/>
  <c r="L3736" i="8"/>
  <c r="K3736" i="8"/>
  <c r="L3735" i="8"/>
  <c r="K3735" i="8"/>
  <c r="L3734" i="8"/>
  <c r="K3734" i="8"/>
  <c r="L3733" i="8"/>
  <c r="K3733" i="8"/>
  <c r="L3732" i="8"/>
  <c r="K3732" i="8"/>
  <c r="L3731" i="8"/>
  <c r="K3731" i="8"/>
  <c r="L3730" i="8"/>
  <c r="K3730" i="8"/>
  <c r="L3729" i="8"/>
  <c r="K3729" i="8"/>
  <c r="L3728" i="8"/>
  <c r="K3728" i="8"/>
  <c r="L3727" i="8"/>
  <c r="K3727" i="8"/>
  <c r="L3726" i="8"/>
  <c r="K3726" i="8"/>
  <c r="L3725" i="8"/>
  <c r="K3725" i="8"/>
  <c r="L3724" i="8"/>
  <c r="K3724" i="8"/>
  <c r="L3723" i="8"/>
  <c r="K3723" i="8"/>
  <c r="L3722" i="8"/>
  <c r="K3722" i="8"/>
  <c r="L3721" i="8"/>
  <c r="K3721" i="8"/>
  <c r="L3720" i="8"/>
  <c r="K3720" i="8"/>
  <c r="L3719" i="8"/>
  <c r="K3719" i="8"/>
  <c r="L3718" i="8"/>
  <c r="K3718" i="8"/>
  <c r="L3717" i="8"/>
  <c r="K3717" i="8"/>
  <c r="L3716" i="8"/>
  <c r="K3716" i="8"/>
  <c r="L3715" i="8"/>
  <c r="K3715" i="8"/>
  <c r="L3714" i="8"/>
  <c r="K3714" i="8"/>
  <c r="L3713" i="8"/>
  <c r="K3713" i="8"/>
  <c r="L3712" i="8"/>
  <c r="K3712" i="8"/>
  <c r="L3711" i="8"/>
  <c r="K3711" i="8"/>
  <c r="L3710" i="8"/>
  <c r="K3710" i="8"/>
  <c r="L3709" i="8"/>
  <c r="K3709" i="8"/>
  <c r="L3708" i="8"/>
  <c r="K3708" i="8"/>
  <c r="L3707" i="8"/>
  <c r="K3707" i="8"/>
  <c r="L3706" i="8"/>
  <c r="K3706" i="8"/>
  <c r="L3705" i="8"/>
  <c r="K3705" i="8"/>
  <c r="L3704" i="8"/>
  <c r="K3704" i="8"/>
  <c r="L3703" i="8"/>
  <c r="K3703" i="8"/>
  <c r="L3702" i="8"/>
  <c r="K3702" i="8"/>
  <c r="L3701" i="8"/>
  <c r="K3701" i="8"/>
  <c r="L3700" i="8"/>
  <c r="K3700" i="8"/>
  <c r="L3699" i="8"/>
  <c r="K3699" i="8"/>
  <c r="L3698" i="8"/>
  <c r="K3698" i="8"/>
  <c r="L3697" i="8"/>
  <c r="K3697" i="8"/>
  <c r="L3696" i="8"/>
  <c r="K3696" i="8"/>
  <c r="L3695" i="8"/>
  <c r="K3695" i="8"/>
  <c r="L3694" i="8"/>
  <c r="K3694" i="8"/>
  <c r="L3693" i="8"/>
  <c r="K3693" i="8"/>
  <c r="L3692" i="8"/>
  <c r="K3692" i="8"/>
  <c r="L3691" i="8"/>
  <c r="K3691" i="8"/>
  <c r="L3690" i="8"/>
  <c r="K3690" i="8"/>
  <c r="L3689" i="8"/>
  <c r="K3689" i="8"/>
  <c r="L3688" i="8"/>
  <c r="K3688" i="8"/>
  <c r="L3687" i="8"/>
  <c r="K3687" i="8"/>
  <c r="L3686" i="8"/>
  <c r="K3686" i="8"/>
  <c r="L3685" i="8"/>
  <c r="K3685" i="8"/>
  <c r="L3684" i="8"/>
  <c r="K3684" i="8"/>
  <c r="L3683" i="8"/>
  <c r="K3683" i="8"/>
  <c r="L3682" i="8"/>
  <c r="K3682" i="8"/>
  <c r="L3681" i="8"/>
  <c r="K3681" i="8"/>
  <c r="L3680" i="8"/>
  <c r="K3680" i="8"/>
  <c r="L3679" i="8"/>
  <c r="K3679" i="8"/>
  <c r="L3678" i="8"/>
  <c r="K3678" i="8"/>
  <c r="L3677" i="8"/>
  <c r="K3677" i="8"/>
  <c r="L3676" i="8"/>
  <c r="K3676" i="8"/>
  <c r="L3675" i="8"/>
  <c r="K3675" i="8"/>
  <c r="L3674" i="8"/>
  <c r="K3674" i="8"/>
  <c r="L3673" i="8"/>
  <c r="K3673" i="8"/>
  <c r="L3672" i="8"/>
  <c r="K3672" i="8"/>
  <c r="L3671" i="8"/>
  <c r="K3671" i="8"/>
  <c r="L3670" i="8"/>
  <c r="K3670" i="8"/>
  <c r="L3669" i="8"/>
  <c r="K3669" i="8"/>
  <c r="L3668" i="8"/>
  <c r="K3668" i="8"/>
  <c r="L3667" i="8"/>
  <c r="K3667" i="8"/>
  <c r="L3666" i="8"/>
  <c r="K3666" i="8"/>
  <c r="L3665" i="8"/>
  <c r="K3665" i="8"/>
  <c r="L3664" i="8"/>
  <c r="K3664" i="8"/>
  <c r="L3663" i="8"/>
  <c r="K3663" i="8"/>
  <c r="L3662" i="8"/>
  <c r="K3662" i="8"/>
  <c r="L3661" i="8"/>
  <c r="K3661" i="8"/>
  <c r="L3660" i="8"/>
  <c r="K3660" i="8"/>
  <c r="L3659" i="8"/>
  <c r="K3659" i="8"/>
  <c r="L3658" i="8"/>
  <c r="K3658" i="8"/>
  <c r="L3657" i="8"/>
  <c r="K3657" i="8"/>
  <c r="L3656" i="8"/>
  <c r="K3656" i="8"/>
  <c r="L3655" i="8"/>
  <c r="K3655" i="8"/>
  <c r="L3654" i="8"/>
  <c r="K3654" i="8"/>
  <c r="L3653" i="8"/>
  <c r="K3653" i="8"/>
  <c r="L3652" i="8"/>
  <c r="K3652" i="8"/>
  <c r="L3651" i="8"/>
  <c r="K3651" i="8"/>
  <c r="L3650" i="8"/>
  <c r="K3650" i="8"/>
  <c r="L3649" i="8"/>
  <c r="K3649" i="8"/>
  <c r="L3648" i="8"/>
  <c r="K3648" i="8"/>
  <c r="L3647" i="8"/>
  <c r="K3647" i="8"/>
  <c r="L3646" i="8"/>
  <c r="K3646" i="8"/>
  <c r="L3645" i="8"/>
  <c r="K3645" i="8"/>
  <c r="L3644" i="8"/>
  <c r="K3644" i="8"/>
  <c r="L3643" i="8"/>
  <c r="K3643" i="8"/>
  <c r="L3642" i="8"/>
  <c r="K3642" i="8"/>
  <c r="L3641" i="8"/>
  <c r="K3641" i="8"/>
  <c r="L3640" i="8"/>
  <c r="K3640" i="8"/>
  <c r="L3639" i="8"/>
  <c r="K3639" i="8"/>
  <c r="L3638" i="8"/>
  <c r="K3638" i="8"/>
  <c r="L3637" i="8"/>
  <c r="K3637" i="8"/>
  <c r="L3636" i="8"/>
  <c r="K3636" i="8"/>
  <c r="L3635" i="8"/>
  <c r="K3635" i="8"/>
  <c r="L3634" i="8"/>
  <c r="K3634" i="8"/>
  <c r="L3633" i="8"/>
  <c r="K3633" i="8"/>
  <c r="L3632" i="8"/>
  <c r="K3632" i="8"/>
  <c r="L3631" i="8"/>
  <c r="K3631" i="8"/>
  <c r="L3630" i="8"/>
  <c r="K3630" i="8"/>
  <c r="L3629" i="8"/>
  <c r="K3629" i="8"/>
  <c r="L3628" i="8"/>
  <c r="K3628" i="8"/>
  <c r="L3627" i="8"/>
  <c r="K3627" i="8"/>
  <c r="L3626" i="8"/>
  <c r="K3626" i="8"/>
  <c r="L3625" i="8"/>
  <c r="K3625" i="8"/>
  <c r="L3624" i="8"/>
  <c r="K3624" i="8"/>
  <c r="L3623" i="8"/>
  <c r="K3623" i="8"/>
  <c r="L3622" i="8"/>
  <c r="K3622" i="8"/>
  <c r="L3621" i="8"/>
  <c r="K3621" i="8"/>
  <c r="L3620" i="8"/>
  <c r="K3620" i="8"/>
  <c r="L3619" i="8"/>
  <c r="K3619" i="8"/>
  <c r="L3618" i="8"/>
  <c r="K3618" i="8"/>
  <c r="L3617" i="8"/>
  <c r="K3617" i="8"/>
  <c r="L3616" i="8"/>
  <c r="K3616" i="8"/>
  <c r="L3615" i="8"/>
  <c r="K3615" i="8"/>
  <c r="L3614" i="8"/>
  <c r="K3614" i="8"/>
  <c r="L3613" i="8"/>
  <c r="K3613" i="8"/>
  <c r="L3612" i="8"/>
  <c r="K3612" i="8"/>
  <c r="L3611" i="8"/>
  <c r="K3611" i="8"/>
  <c r="L3610" i="8"/>
  <c r="K3610" i="8"/>
  <c r="L3609" i="8"/>
  <c r="K3609" i="8"/>
  <c r="L3608" i="8"/>
  <c r="K3608" i="8"/>
  <c r="L3607" i="8"/>
  <c r="K3607" i="8"/>
  <c r="L3606" i="8"/>
  <c r="K3606" i="8"/>
  <c r="L3605" i="8"/>
  <c r="K3605" i="8"/>
  <c r="L3604" i="8"/>
  <c r="K3604" i="8"/>
  <c r="L3603" i="8"/>
  <c r="K3603" i="8"/>
  <c r="L3602" i="8"/>
  <c r="K3602" i="8"/>
  <c r="L3601" i="8"/>
  <c r="K3601" i="8"/>
  <c r="L3600" i="8"/>
  <c r="K3600" i="8"/>
  <c r="L3599" i="8"/>
  <c r="K3599" i="8"/>
  <c r="L3598" i="8"/>
  <c r="K3598" i="8"/>
  <c r="L3597" i="8"/>
  <c r="K3597" i="8"/>
  <c r="L3596" i="8"/>
  <c r="K3596" i="8"/>
  <c r="L3595" i="8"/>
  <c r="K3595" i="8"/>
  <c r="L3594" i="8"/>
  <c r="K3594" i="8"/>
  <c r="L3593" i="8"/>
  <c r="K3593" i="8"/>
  <c r="L3592" i="8"/>
  <c r="K3592" i="8"/>
  <c r="L3591" i="8"/>
  <c r="K3591" i="8"/>
  <c r="L3590" i="8"/>
  <c r="K3590" i="8"/>
  <c r="L3589" i="8"/>
  <c r="K3589" i="8"/>
  <c r="L3588" i="8"/>
  <c r="K3588" i="8"/>
  <c r="L3587" i="8"/>
  <c r="K3587" i="8"/>
  <c r="L3586" i="8"/>
  <c r="K3586" i="8"/>
  <c r="L3585" i="8"/>
  <c r="K3585" i="8"/>
  <c r="L3584" i="8"/>
  <c r="K3584" i="8"/>
  <c r="L3583" i="8"/>
  <c r="K3583" i="8"/>
  <c r="L3582" i="8"/>
  <c r="K3582" i="8"/>
  <c r="L3581" i="8"/>
  <c r="K3581" i="8"/>
  <c r="L3580" i="8"/>
  <c r="K3580" i="8"/>
  <c r="L3579" i="8"/>
  <c r="K3579" i="8"/>
  <c r="L3578" i="8"/>
  <c r="K3578" i="8"/>
  <c r="L3577" i="8"/>
  <c r="K3577" i="8"/>
  <c r="L3576" i="8"/>
  <c r="K3576" i="8"/>
  <c r="L3575" i="8"/>
  <c r="K3575" i="8"/>
  <c r="L3574" i="8"/>
  <c r="K3574" i="8"/>
  <c r="L3573" i="8"/>
  <c r="K3573" i="8"/>
  <c r="L3572" i="8"/>
  <c r="K3572" i="8"/>
  <c r="L3571" i="8"/>
  <c r="K3571" i="8"/>
  <c r="L3570" i="8"/>
  <c r="K3570" i="8"/>
  <c r="L3569" i="8"/>
  <c r="K3569" i="8"/>
  <c r="L3568" i="8"/>
  <c r="K3568" i="8"/>
  <c r="L3567" i="8"/>
  <c r="K3567" i="8"/>
  <c r="L3566" i="8"/>
  <c r="K3566" i="8"/>
  <c r="L3565" i="8"/>
  <c r="K3565" i="8"/>
  <c r="L3564" i="8"/>
  <c r="K3564" i="8"/>
  <c r="L3563" i="8"/>
  <c r="K3563" i="8"/>
  <c r="L3562" i="8"/>
  <c r="K3562" i="8"/>
  <c r="L3561" i="8"/>
  <c r="K3561" i="8"/>
  <c r="L3560" i="8"/>
  <c r="K3560" i="8"/>
  <c r="L3559" i="8"/>
  <c r="K3559" i="8"/>
  <c r="L3558" i="8"/>
  <c r="K3558" i="8"/>
  <c r="L3557" i="8"/>
  <c r="K3557" i="8"/>
  <c r="L3556" i="8"/>
  <c r="K3556" i="8"/>
  <c r="L3555" i="8"/>
  <c r="K3555" i="8"/>
  <c r="L3554" i="8"/>
  <c r="K3554" i="8"/>
  <c r="L3553" i="8"/>
  <c r="K3553" i="8"/>
  <c r="L3552" i="8"/>
  <c r="K3552" i="8"/>
  <c r="L3551" i="8"/>
  <c r="K3551" i="8"/>
  <c r="L3550" i="8"/>
  <c r="K3550" i="8"/>
  <c r="L3549" i="8"/>
  <c r="K3549" i="8"/>
  <c r="L3548" i="8"/>
  <c r="K3548" i="8"/>
  <c r="L3547" i="8"/>
  <c r="K3547" i="8"/>
  <c r="L3546" i="8"/>
  <c r="K3546" i="8"/>
  <c r="L3545" i="8"/>
  <c r="K3545" i="8"/>
  <c r="L3544" i="8"/>
  <c r="K3544" i="8"/>
  <c r="L3543" i="8"/>
  <c r="K3543" i="8"/>
  <c r="L3542" i="8"/>
  <c r="K3542" i="8"/>
  <c r="L3541" i="8"/>
  <c r="K3541" i="8"/>
  <c r="L3540" i="8"/>
  <c r="K3540" i="8"/>
  <c r="L3539" i="8"/>
  <c r="K3539" i="8"/>
  <c r="L3538" i="8"/>
  <c r="K3538" i="8"/>
  <c r="L3537" i="8"/>
  <c r="K3537" i="8"/>
  <c r="L3536" i="8"/>
  <c r="K3536" i="8"/>
  <c r="L3535" i="8"/>
  <c r="K3535" i="8"/>
  <c r="L3534" i="8"/>
  <c r="K3534" i="8"/>
  <c r="L3533" i="8"/>
  <c r="K3533" i="8"/>
  <c r="L3532" i="8"/>
  <c r="K3532" i="8"/>
  <c r="L3531" i="8"/>
  <c r="K3531" i="8"/>
  <c r="L3530" i="8"/>
  <c r="K3530" i="8"/>
  <c r="L3529" i="8"/>
  <c r="K3529" i="8"/>
  <c r="L3528" i="8"/>
  <c r="K3528" i="8"/>
  <c r="L3527" i="8"/>
  <c r="K3527" i="8"/>
  <c r="L3526" i="8"/>
  <c r="K3526" i="8"/>
  <c r="L3525" i="8"/>
  <c r="K3525" i="8"/>
  <c r="L3524" i="8"/>
  <c r="K3524" i="8"/>
  <c r="L3523" i="8"/>
  <c r="K3523" i="8"/>
  <c r="L3522" i="8"/>
  <c r="K3522" i="8"/>
  <c r="L3521" i="8"/>
  <c r="K3521" i="8"/>
  <c r="L3520" i="8"/>
  <c r="K3520" i="8"/>
  <c r="L3519" i="8"/>
  <c r="K3519" i="8"/>
  <c r="L3518" i="8"/>
  <c r="K3518" i="8"/>
  <c r="L3517" i="8"/>
  <c r="K3517" i="8"/>
  <c r="L3516" i="8"/>
  <c r="K3516" i="8"/>
  <c r="L3515" i="8"/>
  <c r="K3515" i="8"/>
  <c r="L3514" i="8"/>
  <c r="K3514" i="8"/>
  <c r="L3513" i="8"/>
  <c r="K3513" i="8"/>
  <c r="L3512" i="8"/>
  <c r="K3512" i="8"/>
  <c r="L3511" i="8"/>
  <c r="K3511" i="8"/>
  <c r="L3510" i="8"/>
  <c r="K3510" i="8"/>
  <c r="L3509" i="8"/>
  <c r="K3509" i="8"/>
  <c r="L3508" i="8"/>
  <c r="K3508" i="8"/>
  <c r="L3507" i="8"/>
  <c r="K3507" i="8"/>
  <c r="L3506" i="8"/>
  <c r="K3506" i="8"/>
  <c r="L3505" i="8"/>
  <c r="K3505" i="8"/>
  <c r="L3504" i="8"/>
  <c r="K3504" i="8"/>
  <c r="L3503" i="8"/>
  <c r="K3503" i="8"/>
  <c r="L3502" i="8"/>
  <c r="K3502" i="8"/>
  <c r="L3501" i="8"/>
  <c r="K3501" i="8"/>
  <c r="L3500" i="8"/>
  <c r="K3500" i="8"/>
  <c r="L3499" i="8"/>
  <c r="K3499" i="8"/>
  <c r="L3498" i="8"/>
  <c r="K3498" i="8"/>
  <c r="L3497" i="8"/>
  <c r="K3497" i="8"/>
  <c r="L3496" i="8"/>
  <c r="K3496" i="8"/>
  <c r="L3495" i="8"/>
  <c r="K3495" i="8"/>
  <c r="L3494" i="8"/>
  <c r="K3494" i="8"/>
  <c r="L3493" i="8"/>
  <c r="K3493" i="8"/>
  <c r="L3492" i="8"/>
  <c r="K3492" i="8"/>
  <c r="L3491" i="8"/>
  <c r="K3491" i="8"/>
  <c r="L3490" i="8"/>
  <c r="K3490" i="8"/>
  <c r="L3489" i="8"/>
  <c r="K3489" i="8"/>
  <c r="L3488" i="8"/>
  <c r="K3488" i="8"/>
  <c r="L3487" i="8"/>
  <c r="K3487" i="8"/>
  <c r="L3486" i="8"/>
  <c r="K3486" i="8"/>
  <c r="L3485" i="8"/>
  <c r="K3485" i="8"/>
  <c r="L3484" i="8"/>
  <c r="K3484" i="8"/>
  <c r="L3483" i="8"/>
  <c r="K3483" i="8"/>
  <c r="L3482" i="8"/>
  <c r="K3482" i="8"/>
  <c r="L3481" i="8"/>
  <c r="K3481" i="8"/>
  <c r="L3480" i="8"/>
  <c r="K3480" i="8"/>
  <c r="L3479" i="8"/>
  <c r="K3479" i="8"/>
  <c r="L3478" i="8"/>
  <c r="K3478" i="8"/>
  <c r="L3477" i="8"/>
  <c r="K3477" i="8"/>
  <c r="L3476" i="8"/>
  <c r="K3476" i="8"/>
  <c r="L3475" i="8"/>
  <c r="K3475" i="8"/>
  <c r="L3474" i="8"/>
  <c r="K3474" i="8"/>
  <c r="L3473" i="8"/>
  <c r="K3473" i="8"/>
  <c r="L3472" i="8"/>
  <c r="K3472" i="8"/>
  <c r="L3471" i="8"/>
  <c r="K3471" i="8"/>
  <c r="L3470" i="8"/>
  <c r="K3470" i="8"/>
  <c r="L3469" i="8"/>
  <c r="K3469" i="8"/>
  <c r="L3468" i="8"/>
  <c r="K3468" i="8"/>
  <c r="L3467" i="8"/>
  <c r="K3467" i="8"/>
  <c r="L3466" i="8"/>
  <c r="K3466" i="8"/>
  <c r="L3465" i="8"/>
  <c r="K3465" i="8"/>
  <c r="L3464" i="8"/>
  <c r="K3464" i="8"/>
  <c r="L3463" i="8"/>
  <c r="K3463" i="8"/>
  <c r="L3462" i="8"/>
  <c r="K3462" i="8"/>
  <c r="L3461" i="8"/>
  <c r="K3461" i="8"/>
  <c r="L3460" i="8"/>
  <c r="K3460" i="8"/>
  <c r="L3459" i="8"/>
  <c r="K3459" i="8"/>
  <c r="L3458" i="8"/>
  <c r="K3458" i="8"/>
  <c r="L3457" i="8"/>
  <c r="K3457" i="8"/>
  <c r="L3456" i="8"/>
  <c r="K3456" i="8"/>
  <c r="L3455" i="8"/>
  <c r="K3455" i="8"/>
  <c r="L3454" i="8"/>
  <c r="K3454" i="8"/>
  <c r="L3453" i="8"/>
  <c r="K3453" i="8"/>
  <c r="L3452" i="8"/>
  <c r="K3452" i="8"/>
  <c r="L3451" i="8"/>
  <c r="K3451" i="8"/>
  <c r="L3450" i="8"/>
  <c r="K3450" i="8"/>
  <c r="L3449" i="8"/>
  <c r="K3449" i="8"/>
  <c r="L3448" i="8"/>
  <c r="K3448" i="8"/>
  <c r="L3447" i="8"/>
  <c r="K3447" i="8"/>
  <c r="L3446" i="8"/>
  <c r="K3446" i="8"/>
  <c r="L3445" i="8"/>
  <c r="K3445" i="8"/>
  <c r="L3444" i="8"/>
  <c r="K3444" i="8"/>
  <c r="L3443" i="8"/>
  <c r="K3443" i="8"/>
  <c r="L3442" i="8"/>
  <c r="K3442" i="8"/>
  <c r="L3441" i="8"/>
  <c r="K3441" i="8"/>
  <c r="L3440" i="8"/>
  <c r="K3440" i="8"/>
  <c r="L3439" i="8"/>
  <c r="K3439" i="8"/>
  <c r="L3438" i="8"/>
  <c r="K3438" i="8"/>
  <c r="L3437" i="8"/>
  <c r="K3437" i="8"/>
  <c r="L3436" i="8"/>
  <c r="K3436" i="8"/>
  <c r="L3435" i="8"/>
  <c r="K3435" i="8"/>
  <c r="L3434" i="8"/>
  <c r="K3434" i="8"/>
  <c r="L3433" i="8"/>
  <c r="K3433" i="8"/>
  <c r="L3432" i="8"/>
  <c r="K3432" i="8"/>
  <c r="L3431" i="8"/>
  <c r="K3431" i="8"/>
  <c r="L3430" i="8"/>
  <c r="K3430" i="8"/>
  <c r="L3429" i="8"/>
  <c r="K3429" i="8"/>
  <c r="L3428" i="8"/>
  <c r="K3428" i="8"/>
  <c r="L3427" i="8"/>
  <c r="K3427" i="8"/>
  <c r="L3426" i="8"/>
  <c r="K3426" i="8"/>
  <c r="L3425" i="8"/>
  <c r="K3425" i="8"/>
  <c r="L3424" i="8"/>
  <c r="K3424" i="8"/>
  <c r="L3423" i="8"/>
  <c r="K3423" i="8"/>
  <c r="L3422" i="8"/>
  <c r="K3422" i="8"/>
  <c r="L3421" i="8"/>
  <c r="K3421" i="8"/>
  <c r="L3420" i="8"/>
  <c r="K3420" i="8"/>
  <c r="L3419" i="8"/>
  <c r="K3419" i="8"/>
  <c r="L3418" i="8"/>
  <c r="K3418" i="8"/>
  <c r="L3417" i="8"/>
  <c r="K3417" i="8"/>
  <c r="L3416" i="8"/>
  <c r="K3416" i="8"/>
  <c r="L3415" i="8"/>
  <c r="K3415" i="8"/>
  <c r="L3414" i="8"/>
  <c r="K3414" i="8"/>
  <c r="L3413" i="8"/>
  <c r="K3413" i="8"/>
  <c r="L3412" i="8"/>
  <c r="K3412" i="8"/>
  <c r="L3411" i="8"/>
  <c r="K3411" i="8"/>
  <c r="L3410" i="8"/>
  <c r="K3410" i="8"/>
  <c r="L3409" i="8"/>
  <c r="K3409" i="8"/>
  <c r="L3408" i="8"/>
  <c r="K3408" i="8"/>
  <c r="L3407" i="8"/>
  <c r="K3407" i="8"/>
  <c r="L3406" i="8"/>
  <c r="K3406" i="8"/>
  <c r="L3405" i="8"/>
  <c r="K3405" i="8"/>
  <c r="L3404" i="8"/>
  <c r="K3404" i="8"/>
  <c r="L3403" i="8"/>
  <c r="K3403" i="8"/>
  <c r="L3402" i="8"/>
  <c r="K3402" i="8"/>
  <c r="L3401" i="8"/>
  <c r="K3401" i="8"/>
  <c r="L3400" i="8"/>
  <c r="K3400" i="8"/>
  <c r="L3399" i="8"/>
  <c r="K3399" i="8"/>
  <c r="L3398" i="8"/>
  <c r="K3398" i="8"/>
  <c r="L3397" i="8"/>
  <c r="K3397" i="8"/>
  <c r="L3396" i="8"/>
  <c r="K3396" i="8"/>
  <c r="L3395" i="8"/>
  <c r="K3395" i="8"/>
  <c r="L3394" i="8"/>
  <c r="K3394" i="8"/>
  <c r="L3393" i="8"/>
  <c r="K3393" i="8"/>
  <c r="L3392" i="8"/>
  <c r="K3392" i="8"/>
  <c r="L3391" i="8"/>
  <c r="K3391" i="8"/>
  <c r="L3390" i="8"/>
  <c r="K3390" i="8"/>
  <c r="L3389" i="8"/>
  <c r="K3389" i="8"/>
  <c r="L3388" i="8"/>
  <c r="K3388" i="8"/>
  <c r="L3387" i="8"/>
  <c r="K3387" i="8"/>
  <c r="L3386" i="8"/>
  <c r="K3386" i="8"/>
  <c r="L3385" i="8"/>
  <c r="K3385" i="8"/>
  <c r="L3384" i="8"/>
  <c r="K3384" i="8"/>
  <c r="L3383" i="8"/>
  <c r="K3383" i="8"/>
  <c r="L3382" i="8"/>
  <c r="K3382" i="8"/>
  <c r="L3381" i="8"/>
  <c r="K3381" i="8"/>
  <c r="L3380" i="8"/>
  <c r="K3380" i="8"/>
  <c r="L3379" i="8"/>
  <c r="K3379" i="8"/>
  <c r="L3378" i="8"/>
  <c r="K3378" i="8"/>
  <c r="L3377" i="8"/>
  <c r="K3377" i="8"/>
  <c r="L3376" i="8"/>
  <c r="K3376" i="8"/>
  <c r="L3375" i="8"/>
  <c r="K3375" i="8"/>
  <c r="L3374" i="8"/>
  <c r="K3374" i="8"/>
  <c r="L3373" i="8"/>
  <c r="K3373" i="8"/>
  <c r="L3372" i="8"/>
  <c r="K3372" i="8"/>
  <c r="L3371" i="8"/>
  <c r="K3371" i="8"/>
  <c r="L3370" i="8"/>
  <c r="K3370" i="8"/>
  <c r="L3369" i="8"/>
  <c r="K3369" i="8"/>
  <c r="L3368" i="8"/>
  <c r="K3368" i="8"/>
  <c r="L3367" i="8"/>
  <c r="K3367" i="8"/>
  <c r="L3366" i="8"/>
  <c r="K3366" i="8"/>
  <c r="L3365" i="8"/>
  <c r="K3365" i="8"/>
  <c r="L3364" i="8"/>
  <c r="K3364" i="8"/>
  <c r="L3363" i="8"/>
  <c r="K3363" i="8"/>
  <c r="L3362" i="8"/>
  <c r="K3362" i="8"/>
  <c r="L3361" i="8"/>
  <c r="K3361" i="8"/>
  <c r="L3360" i="8"/>
  <c r="K3360" i="8"/>
  <c r="L3359" i="8"/>
  <c r="K3359" i="8"/>
  <c r="L3358" i="8"/>
  <c r="K3358" i="8"/>
  <c r="L3357" i="8"/>
  <c r="K3357" i="8"/>
  <c r="L3356" i="8"/>
  <c r="K3356" i="8"/>
  <c r="L3355" i="8"/>
  <c r="K3355" i="8"/>
  <c r="L3354" i="8"/>
  <c r="K3354" i="8"/>
  <c r="L3353" i="8"/>
  <c r="K3353" i="8"/>
  <c r="L3352" i="8"/>
  <c r="K3352" i="8"/>
  <c r="L3351" i="8"/>
  <c r="K3351" i="8"/>
  <c r="L3350" i="8"/>
  <c r="K3350" i="8"/>
  <c r="L3349" i="8"/>
  <c r="K3349" i="8"/>
  <c r="L3348" i="8"/>
  <c r="K3348" i="8"/>
  <c r="L3347" i="8"/>
  <c r="K3347" i="8"/>
  <c r="L3346" i="8"/>
  <c r="K3346" i="8"/>
  <c r="L3345" i="8"/>
  <c r="K3345" i="8"/>
  <c r="L3344" i="8"/>
  <c r="K3344" i="8"/>
  <c r="L3343" i="8"/>
  <c r="K3343" i="8"/>
  <c r="L3342" i="8"/>
  <c r="K3342" i="8"/>
  <c r="L3341" i="8"/>
  <c r="K3341" i="8"/>
  <c r="L3340" i="8"/>
  <c r="K3340" i="8"/>
  <c r="L3339" i="8"/>
  <c r="K3339" i="8"/>
  <c r="L3338" i="8"/>
  <c r="K3338" i="8"/>
  <c r="L3337" i="8"/>
  <c r="K3337" i="8"/>
  <c r="L3336" i="8"/>
  <c r="K3336" i="8"/>
  <c r="L3335" i="8"/>
  <c r="K3335" i="8"/>
  <c r="L3334" i="8"/>
  <c r="K3334" i="8"/>
  <c r="L3333" i="8"/>
  <c r="K3333" i="8"/>
  <c r="L3332" i="8"/>
  <c r="K3332" i="8"/>
  <c r="L3331" i="8"/>
  <c r="K3331" i="8"/>
  <c r="L3330" i="8"/>
  <c r="K3330" i="8"/>
  <c r="L3329" i="8"/>
  <c r="K3329" i="8"/>
  <c r="L3328" i="8"/>
  <c r="K3328" i="8"/>
  <c r="L3327" i="8"/>
  <c r="K3327" i="8"/>
  <c r="L3326" i="8"/>
  <c r="K3326" i="8"/>
  <c r="L3325" i="8"/>
  <c r="K3325" i="8"/>
  <c r="L3324" i="8"/>
  <c r="K3324" i="8"/>
  <c r="L3323" i="8"/>
  <c r="K3323" i="8"/>
  <c r="L3322" i="8"/>
  <c r="K3322" i="8"/>
  <c r="L3321" i="8"/>
  <c r="K3321" i="8"/>
  <c r="L3320" i="8"/>
  <c r="K3320" i="8"/>
  <c r="L3319" i="8"/>
  <c r="K3319" i="8"/>
  <c r="L3318" i="8"/>
  <c r="K3318" i="8"/>
  <c r="L3317" i="8"/>
  <c r="K3317" i="8"/>
  <c r="L3316" i="8"/>
  <c r="K3316" i="8"/>
  <c r="L3315" i="8"/>
  <c r="K3315" i="8"/>
  <c r="L3314" i="8"/>
  <c r="K3314" i="8"/>
  <c r="L3313" i="8"/>
  <c r="K3313" i="8"/>
  <c r="L3312" i="8"/>
  <c r="K3312" i="8"/>
  <c r="L3311" i="8"/>
  <c r="K3311" i="8"/>
  <c r="L3310" i="8"/>
  <c r="K3310" i="8"/>
  <c r="L3309" i="8"/>
  <c r="K3309" i="8"/>
  <c r="L3308" i="8"/>
  <c r="K3308" i="8"/>
  <c r="L3307" i="8"/>
  <c r="K3307" i="8"/>
  <c r="L3306" i="8"/>
  <c r="K3306" i="8"/>
  <c r="L3305" i="8"/>
  <c r="K3305" i="8"/>
  <c r="L3304" i="8"/>
  <c r="K3304" i="8"/>
  <c r="L3303" i="8"/>
  <c r="K3303" i="8"/>
  <c r="L3302" i="8"/>
  <c r="K3302" i="8"/>
  <c r="L3301" i="8"/>
  <c r="K3301" i="8"/>
  <c r="L3300" i="8"/>
  <c r="K3300" i="8"/>
  <c r="L3299" i="8"/>
  <c r="K3299" i="8"/>
  <c r="L3298" i="8"/>
  <c r="K3298" i="8"/>
  <c r="L3297" i="8"/>
  <c r="K3297" i="8"/>
  <c r="L3296" i="8"/>
  <c r="K3296" i="8"/>
  <c r="L3295" i="8"/>
  <c r="K3295" i="8"/>
  <c r="L3294" i="8"/>
  <c r="K3294" i="8"/>
  <c r="L3293" i="8"/>
  <c r="K3293" i="8"/>
  <c r="L3292" i="8"/>
  <c r="K3292" i="8"/>
  <c r="L3291" i="8"/>
  <c r="K3291" i="8"/>
  <c r="L3290" i="8"/>
  <c r="K3290" i="8"/>
  <c r="L3289" i="8"/>
  <c r="K3289" i="8"/>
  <c r="L3288" i="8"/>
  <c r="K3288" i="8"/>
  <c r="L3287" i="8"/>
  <c r="K3287" i="8"/>
  <c r="L3286" i="8"/>
  <c r="K3286" i="8"/>
  <c r="L3285" i="8"/>
  <c r="K3285" i="8"/>
  <c r="L3284" i="8"/>
  <c r="K3284" i="8"/>
  <c r="L3283" i="8"/>
  <c r="K3283" i="8"/>
  <c r="L3282" i="8"/>
  <c r="K3282" i="8"/>
  <c r="L3281" i="8"/>
  <c r="K3281" i="8"/>
  <c r="L3280" i="8"/>
  <c r="K3280" i="8"/>
  <c r="L3279" i="8"/>
  <c r="K3279" i="8"/>
  <c r="L3278" i="8"/>
  <c r="K3278" i="8"/>
  <c r="L3277" i="8"/>
  <c r="K3277" i="8"/>
  <c r="L3276" i="8"/>
  <c r="K3276" i="8"/>
  <c r="L3275" i="8"/>
  <c r="K3275" i="8"/>
  <c r="L3274" i="8"/>
  <c r="K3274" i="8"/>
  <c r="L3273" i="8"/>
  <c r="K3273" i="8"/>
  <c r="L3272" i="8"/>
  <c r="K3272" i="8"/>
  <c r="L3271" i="8"/>
  <c r="K3271" i="8"/>
  <c r="L3270" i="8"/>
  <c r="K3270" i="8"/>
  <c r="L3269" i="8"/>
  <c r="K3269" i="8"/>
  <c r="L3268" i="8"/>
  <c r="K3268" i="8"/>
  <c r="L3267" i="8"/>
  <c r="K3267" i="8"/>
  <c r="L3266" i="8"/>
  <c r="K3266" i="8"/>
  <c r="L3265" i="8"/>
  <c r="K3265" i="8"/>
  <c r="L3264" i="8"/>
  <c r="K3264" i="8"/>
  <c r="L3263" i="8"/>
  <c r="K3263" i="8"/>
  <c r="L3262" i="8"/>
  <c r="K3262" i="8"/>
  <c r="L3261" i="8"/>
  <c r="K3261" i="8"/>
  <c r="L3260" i="8"/>
  <c r="K3260" i="8"/>
  <c r="L3259" i="8"/>
  <c r="K3259" i="8"/>
  <c r="L3258" i="8"/>
  <c r="K3258" i="8"/>
  <c r="L3257" i="8"/>
  <c r="K3257" i="8"/>
  <c r="L3256" i="8"/>
  <c r="K3256" i="8"/>
  <c r="L3255" i="8"/>
  <c r="K3255" i="8"/>
  <c r="L3254" i="8"/>
  <c r="K3254" i="8"/>
  <c r="L3253" i="8"/>
  <c r="K3253" i="8"/>
  <c r="L3252" i="8"/>
  <c r="K3252" i="8"/>
  <c r="L3251" i="8"/>
  <c r="K3251" i="8"/>
  <c r="L3250" i="8"/>
  <c r="K3250" i="8"/>
  <c r="L3249" i="8"/>
  <c r="K3249" i="8"/>
  <c r="L3248" i="8"/>
  <c r="K3248" i="8"/>
  <c r="L3247" i="8"/>
  <c r="K3247" i="8"/>
  <c r="L3246" i="8"/>
  <c r="K3246" i="8"/>
  <c r="L3245" i="8"/>
  <c r="K3245" i="8"/>
  <c r="L3244" i="8"/>
  <c r="K3244" i="8"/>
  <c r="L3243" i="8"/>
  <c r="K3243" i="8"/>
  <c r="L3242" i="8"/>
  <c r="K3242" i="8"/>
  <c r="L3241" i="8"/>
  <c r="K3241" i="8"/>
  <c r="L3240" i="8"/>
  <c r="K3240" i="8"/>
  <c r="L3239" i="8"/>
  <c r="K3239" i="8"/>
  <c r="L3238" i="8"/>
  <c r="K3238" i="8"/>
  <c r="L3237" i="8"/>
  <c r="K3237" i="8"/>
  <c r="L3236" i="8"/>
  <c r="K3236" i="8"/>
  <c r="L3235" i="8"/>
  <c r="K3235" i="8"/>
  <c r="L3234" i="8"/>
  <c r="K3234" i="8"/>
  <c r="L3233" i="8"/>
  <c r="K3233" i="8"/>
  <c r="L3232" i="8"/>
  <c r="K3232" i="8"/>
  <c r="L3231" i="8"/>
  <c r="K3231" i="8"/>
  <c r="L3230" i="8"/>
  <c r="K3230" i="8"/>
  <c r="L3229" i="8"/>
  <c r="K3229" i="8"/>
  <c r="L3228" i="8"/>
  <c r="K3228" i="8"/>
  <c r="L3227" i="8"/>
  <c r="K3227" i="8"/>
  <c r="L3226" i="8"/>
  <c r="K3226" i="8"/>
  <c r="L3225" i="8"/>
  <c r="K3225" i="8"/>
  <c r="L3224" i="8"/>
  <c r="K3224" i="8"/>
  <c r="L3223" i="8"/>
  <c r="K3223" i="8"/>
  <c r="L3222" i="8"/>
  <c r="K3222" i="8"/>
  <c r="L3221" i="8"/>
  <c r="K3221" i="8"/>
  <c r="L3220" i="8"/>
  <c r="K3220" i="8"/>
  <c r="L3219" i="8"/>
  <c r="K3219" i="8"/>
  <c r="L3218" i="8"/>
  <c r="K3218" i="8"/>
  <c r="L3217" i="8"/>
  <c r="K3217" i="8"/>
  <c r="L3216" i="8"/>
  <c r="K3216" i="8"/>
  <c r="L3215" i="8"/>
  <c r="K3215" i="8"/>
  <c r="L3214" i="8"/>
  <c r="K3214" i="8"/>
  <c r="L3213" i="8"/>
  <c r="K3213" i="8"/>
  <c r="L3212" i="8"/>
  <c r="K3212" i="8"/>
  <c r="L3211" i="8"/>
  <c r="K3211" i="8"/>
  <c r="L3210" i="8"/>
  <c r="K3210" i="8"/>
  <c r="L3209" i="8"/>
  <c r="K3209" i="8"/>
  <c r="L3208" i="8"/>
  <c r="K3208" i="8"/>
  <c r="L3207" i="8"/>
  <c r="K3207" i="8"/>
  <c r="L3206" i="8"/>
  <c r="K3206" i="8"/>
  <c r="L3205" i="8"/>
  <c r="K3205" i="8"/>
  <c r="L3204" i="8"/>
  <c r="K3204" i="8"/>
  <c r="L3203" i="8"/>
  <c r="K3203" i="8"/>
  <c r="L3202" i="8"/>
  <c r="K3202" i="8"/>
  <c r="L3201" i="8"/>
  <c r="K3201" i="8"/>
  <c r="L3200" i="8"/>
  <c r="K3200" i="8"/>
  <c r="L3199" i="8"/>
  <c r="K3199" i="8"/>
  <c r="L3198" i="8"/>
  <c r="K3198" i="8"/>
  <c r="L3197" i="8"/>
  <c r="K3197" i="8"/>
  <c r="L3196" i="8"/>
  <c r="K3196" i="8"/>
  <c r="L3195" i="8"/>
  <c r="K3195" i="8"/>
  <c r="L3194" i="8"/>
  <c r="K3194" i="8"/>
  <c r="L3193" i="8"/>
  <c r="K3193" i="8"/>
  <c r="L3192" i="8"/>
  <c r="K3192" i="8"/>
  <c r="L3191" i="8"/>
  <c r="K3191" i="8"/>
  <c r="L3190" i="8"/>
  <c r="K3190" i="8"/>
  <c r="L3189" i="8"/>
  <c r="K3189" i="8"/>
  <c r="L3188" i="8"/>
  <c r="K3188" i="8"/>
  <c r="L3187" i="8"/>
  <c r="K3187" i="8"/>
  <c r="L3186" i="8"/>
  <c r="K3186" i="8"/>
  <c r="L3185" i="8"/>
  <c r="K3185" i="8"/>
  <c r="L3184" i="8"/>
  <c r="K3184" i="8"/>
  <c r="L3183" i="8"/>
  <c r="K3183" i="8"/>
  <c r="L3182" i="8"/>
  <c r="K3182" i="8"/>
  <c r="L3181" i="8"/>
  <c r="K3181" i="8"/>
  <c r="L3180" i="8"/>
  <c r="K3180" i="8"/>
  <c r="L3179" i="8"/>
  <c r="K3179" i="8"/>
  <c r="L3178" i="8"/>
  <c r="K3178" i="8"/>
  <c r="L3177" i="8"/>
  <c r="K3177" i="8"/>
  <c r="L3176" i="8"/>
  <c r="K3176" i="8"/>
  <c r="L3175" i="8"/>
  <c r="K3175" i="8"/>
  <c r="L3174" i="8"/>
  <c r="K3174" i="8"/>
  <c r="L3173" i="8"/>
  <c r="K3173" i="8"/>
  <c r="L3172" i="8"/>
  <c r="K3172" i="8"/>
  <c r="L3171" i="8"/>
  <c r="K3171" i="8"/>
  <c r="L3170" i="8"/>
  <c r="K3170" i="8"/>
  <c r="L3169" i="8"/>
  <c r="K3169" i="8"/>
  <c r="L3168" i="8"/>
  <c r="K3168" i="8"/>
  <c r="L3167" i="8"/>
  <c r="K3167" i="8"/>
  <c r="L3166" i="8"/>
  <c r="K3166" i="8"/>
  <c r="L3165" i="8"/>
  <c r="K3165" i="8"/>
  <c r="L3164" i="8"/>
  <c r="K3164" i="8"/>
  <c r="L3163" i="8"/>
  <c r="K3163" i="8"/>
  <c r="L3162" i="8"/>
  <c r="K3162" i="8"/>
  <c r="L3161" i="8"/>
  <c r="K3161" i="8"/>
  <c r="L3160" i="8"/>
  <c r="K3160" i="8"/>
  <c r="L3159" i="8"/>
  <c r="K3159" i="8"/>
  <c r="L3158" i="8"/>
  <c r="K3158" i="8"/>
  <c r="L3157" i="8"/>
  <c r="K3157" i="8"/>
  <c r="L3156" i="8"/>
  <c r="K3156" i="8"/>
  <c r="L3155" i="8"/>
  <c r="K3155" i="8"/>
  <c r="L3154" i="8"/>
  <c r="K3154" i="8"/>
  <c r="L3153" i="8"/>
  <c r="K3153" i="8"/>
  <c r="L3152" i="8"/>
  <c r="K3152" i="8"/>
  <c r="L3151" i="8"/>
  <c r="K3151" i="8"/>
  <c r="L3150" i="8"/>
  <c r="K3150" i="8"/>
  <c r="L3149" i="8"/>
  <c r="K3149" i="8"/>
  <c r="L3148" i="8"/>
  <c r="K3148" i="8"/>
  <c r="L3147" i="8"/>
  <c r="K3147" i="8"/>
  <c r="L3146" i="8"/>
  <c r="K3146" i="8"/>
  <c r="L3145" i="8"/>
  <c r="K3145" i="8"/>
  <c r="L3144" i="8"/>
  <c r="K3144" i="8"/>
  <c r="L3143" i="8"/>
  <c r="K3143" i="8"/>
  <c r="L3142" i="8"/>
  <c r="K3142" i="8"/>
  <c r="L3141" i="8"/>
  <c r="K3141" i="8"/>
  <c r="L3140" i="8"/>
  <c r="K3140" i="8"/>
  <c r="L3139" i="8"/>
  <c r="K3139" i="8"/>
  <c r="L3138" i="8"/>
  <c r="K3138" i="8"/>
  <c r="L3137" i="8"/>
  <c r="K3137" i="8"/>
  <c r="L3136" i="8"/>
  <c r="K3136" i="8"/>
  <c r="L3135" i="8"/>
  <c r="K3135" i="8"/>
  <c r="L3134" i="8"/>
  <c r="K3134" i="8"/>
  <c r="L3133" i="8"/>
  <c r="K3133" i="8"/>
  <c r="L3132" i="8"/>
  <c r="K3132" i="8"/>
  <c r="L3131" i="8"/>
  <c r="K3131" i="8"/>
  <c r="L3130" i="8"/>
  <c r="K3130" i="8"/>
  <c r="L3129" i="8"/>
  <c r="K3129" i="8"/>
  <c r="L3128" i="8"/>
  <c r="K3128" i="8"/>
  <c r="L3127" i="8"/>
  <c r="K3127" i="8"/>
  <c r="L3126" i="8"/>
  <c r="K3126" i="8"/>
  <c r="L3125" i="8"/>
  <c r="K3125" i="8"/>
  <c r="L3124" i="8"/>
  <c r="K3124" i="8"/>
  <c r="L3123" i="8"/>
  <c r="K3123" i="8"/>
  <c r="L3122" i="8"/>
  <c r="K3122" i="8"/>
  <c r="L3121" i="8"/>
  <c r="K3121" i="8"/>
  <c r="L3120" i="8"/>
  <c r="K3120" i="8"/>
  <c r="L3119" i="8"/>
  <c r="K3119" i="8"/>
  <c r="L3118" i="8"/>
  <c r="K3118" i="8"/>
  <c r="L3117" i="8"/>
  <c r="K3117" i="8"/>
  <c r="L3116" i="8"/>
  <c r="K3116" i="8"/>
  <c r="L3115" i="8"/>
  <c r="K3115" i="8"/>
  <c r="L3114" i="8"/>
  <c r="K3114" i="8"/>
  <c r="L3113" i="8"/>
  <c r="K3113" i="8"/>
  <c r="L3112" i="8"/>
  <c r="K3112" i="8"/>
  <c r="L3111" i="8"/>
  <c r="K3111" i="8"/>
  <c r="L3110" i="8"/>
  <c r="K3110" i="8"/>
  <c r="L3109" i="8"/>
  <c r="K3109" i="8"/>
  <c r="L3108" i="8"/>
  <c r="K3108" i="8"/>
  <c r="L3107" i="8"/>
  <c r="K3107" i="8"/>
  <c r="L3106" i="8"/>
  <c r="K3106" i="8"/>
  <c r="L3105" i="8"/>
  <c r="K3105" i="8"/>
  <c r="L3104" i="8"/>
  <c r="K3104" i="8"/>
  <c r="L3103" i="8"/>
  <c r="K3103" i="8"/>
  <c r="L3102" i="8"/>
  <c r="K3102" i="8"/>
  <c r="L3101" i="8"/>
  <c r="K3101" i="8"/>
  <c r="L3100" i="8"/>
  <c r="K3100" i="8"/>
  <c r="L3099" i="8"/>
  <c r="K3099" i="8"/>
  <c r="L3098" i="8"/>
  <c r="K3098" i="8"/>
  <c r="L3097" i="8"/>
  <c r="K3097" i="8"/>
  <c r="L3096" i="8"/>
  <c r="K3096" i="8"/>
  <c r="L3095" i="8"/>
  <c r="K3095" i="8"/>
  <c r="L3094" i="8"/>
  <c r="K3094" i="8"/>
  <c r="L3093" i="8"/>
  <c r="K3093" i="8"/>
  <c r="L3092" i="8"/>
  <c r="K3092" i="8"/>
  <c r="L3091" i="8"/>
  <c r="K3091" i="8"/>
  <c r="L3090" i="8"/>
  <c r="K3090" i="8"/>
  <c r="L3089" i="8"/>
  <c r="K3089" i="8"/>
  <c r="L3088" i="8"/>
  <c r="K3088" i="8"/>
  <c r="L3087" i="8"/>
  <c r="K3087" i="8"/>
  <c r="L3086" i="8"/>
  <c r="K3086" i="8"/>
  <c r="L3085" i="8"/>
  <c r="K3085" i="8"/>
  <c r="L3084" i="8"/>
  <c r="K3084" i="8"/>
  <c r="L3083" i="8"/>
  <c r="K3083" i="8"/>
  <c r="L3082" i="8"/>
  <c r="K3082" i="8"/>
  <c r="L3081" i="8"/>
  <c r="K3081" i="8"/>
  <c r="L3080" i="8"/>
  <c r="K3080" i="8"/>
  <c r="L3079" i="8"/>
  <c r="K3079" i="8"/>
  <c r="L3078" i="8"/>
  <c r="K3078" i="8"/>
  <c r="L3077" i="8"/>
  <c r="K3077" i="8"/>
  <c r="L3076" i="8"/>
  <c r="K3076" i="8"/>
  <c r="L3075" i="8"/>
  <c r="K3075" i="8"/>
  <c r="L3074" i="8"/>
  <c r="K3074" i="8"/>
  <c r="L3073" i="8"/>
  <c r="K3073" i="8"/>
  <c r="L3072" i="8"/>
  <c r="K3072" i="8"/>
  <c r="L3071" i="8"/>
  <c r="K3071" i="8"/>
  <c r="L3070" i="8"/>
  <c r="K3070" i="8"/>
  <c r="L3069" i="8"/>
  <c r="K3069" i="8"/>
  <c r="L3068" i="8"/>
  <c r="K3068" i="8"/>
  <c r="L3067" i="8"/>
  <c r="K3067" i="8"/>
  <c r="L3066" i="8"/>
  <c r="K3066" i="8"/>
  <c r="L3065" i="8"/>
  <c r="K3065" i="8"/>
  <c r="L3064" i="8"/>
  <c r="K3064" i="8"/>
  <c r="L3063" i="8"/>
  <c r="K3063" i="8"/>
  <c r="L3062" i="8"/>
  <c r="K3062" i="8"/>
  <c r="L3061" i="8"/>
  <c r="K3061" i="8"/>
  <c r="L3060" i="8"/>
  <c r="K3060" i="8"/>
  <c r="L3059" i="8"/>
  <c r="K3059" i="8"/>
  <c r="L3058" i="8"/>
  <c r="K3058" i="8"/>
  <c r="L3057" i="8"/>
  <c r="K3057" i="8"/>
  <c r="L3056" i="8"/>
  <c r="K3056" i="8"/>
  <c r="L3055" i="8"/>
  <c r="K3055" i="8"/>
  <c r="L3054" i="8"/>
  <c r="K3054" i="8"/>
  <c r="L3053" i="8"/>
  <c r="K3053" i="8"/>
  <c r="L3052" i="8"/>
  <c r="K3052" i="8"/>
  <c r="L3051" i="8"/>
  <c r="K3051" i="8"/>
  <c r="L3050" i="8"/>
  <c r="K3050" i="8"/>
  <c r="L3049" i="8"/>
  <c r="K3049" i="8"/>
  <c r="L3048" i="8"/>
  <c r="K3048" i="8"/>
  <c r="L3047" i="8"/>
  <c r="K3047" i="8"/>
  <c r="L3046" i="8"/>
  <c r="K3046" i="8"/>
  <c r="L3045" i="8"/>
  <c r="K3045" i="8"/>
  <c r="L3044" i="8"/>
  <c r="K3044" i="8"/>
  <c r="L3043" i="8"/>
  <c r="K3043" i="8"/>
  <c r="L3042" i="8"/>
  <c r="K3042" i="8"/>
  <c r="L3041" i="8"/>
  <c r="K3041" i="8"/>
  <c r="L3040" i="8"/>
  <c r="K3040" i="8"/>
  <c r="L3039" i="8"/>
  <c r="K3039" i="8"/>
  <c r="L3038" i="8"/>
  <c r="K3038" i="8"/>
  <c r="L3037" i="8"/>
  <c r="K3037" i="8"/>
  <c r="L3036" i="8"/>
  <c r="K3036" i="8"/>
  <c r="L3035" i="8"/>
  <c r="K3035" i="8"/>
  <c r="L3034" i="8"/>
  <c r="K3034" i="8"/>
  <c r="L3033" i="8"/>
  <c r="K3033" i="8"/>
  <c r="L3032" i="8"/>
  <c r="K3032" i="8"/>
  <c r="L3031" i="8"/>
  <c r="K3031" i="8"/>
  <c r="L3030" i="8"/>
  <c r="K3030" i="8"/>
  <c r="L3029" i="8"/>
  <c r="K3029" i="8"/>
  <c r="L3028" i="8"/>
  <c r="K3028" i="8"/>
  <c r="L3027" i="8"/>
  <c r="K3027" i="8"/>
  <c r="L3026" i="8"/>
  <c r="K3026" i="8"/>
  <c r="L3025" i="8"/>
  <c r="K3025" i="8"/>
  <c r="L3024" i="8"/>
  <c r="K3024" i="8"/>
  <c r="L3023" i="8"/>
  <c r="K3023" i="8"/>
  <c r="L3022" i="8"/>
  <c r="K3022" i="8"/>
  <c r="L3021" i="8"/>
  <c r="K3021" i="8"/>
  <c r="L3020" i="8"/>
  <c r="K3020" i="8"/>
  <c r="L3019" i="8"/>
  <c r="K3019" i="8"/>
  <c r="L3018" i="8"/>
  <c r="K3018" i="8"/>
  <c r="L3017" i="8"/>
  <c r="K3017" i="8"/>
  <c r="L3016" i="8"/>
  <c r="K3016" i="8"/>
  <c r="L3015" i="8"/>
  <c r="K3015" i="8"/>
  <c r="L3014" i="8"/>
  <c r="K3014" i="8"/>
  <c r="L3013" i="8"/>
  <c r="K3013" i="8"/>
  <c r="L3012" i="8"/>
  <c r="K3012" i="8"/>
  <c r="L3011" i="8"/>
  <c r="K3011" i="8"/>
  <c r="L3010" i="8"/>
  <c r="K3010" i="8"/>
  <c r="L3009" i="8"/>
  <c r="K3009" i="8"/>
  <c r="L3008" i="8"/>
  <c r="K3008" i="8"/>
  <c r="L3007" i="8"/>
  <c r="K3007" i="8"/>
  <c r="L3006" i="8"/>
  <c r="K3006" i="8"/>
  <c r="L3005" i="8"/>
  <c r="K3005" i="8"/>
  <c r="L3004" i="8"/>
  <c r="K3004" i="8"/>
  <c r="L3003" i="8"/>
  <c r="K3003" i="8"/>
  <c r="L3002" i="8"/>
  <c r="K3002" i="8"/>
  <c r="L3001" i="8"/>
  <c r="K3001" i="8"/>
  <c r="L3000" i="8"/>
  <c r="K3000" i="8"/>
  <c r="L2999" i="8"/>
  <c r="K2999" i="8"/>
  <c r="L2998" i="8"/>
  <c r="K2998" i="8"/>
  <c r="L2997" i="8"/>
  <c r="K2997" i="8"/>
  <c r="L2996" i="8"/>
  <c r="K2996" i="8"/>
  <c r="L2995" i="8"/>
  <c r="K2995" i="8"/>
  <c r="L2994" i="8"/>
  <c r="K2994" i="8"/>
  <c r="L2993" i="8"/>
  <c r="K2993" i="8"/>
  <c r="L2992" i="8"/>
  <c r="K2992" i="8"/>
  <c r="L2991" i="8"/>
  <c r="K2991" i="8"/>
  <c r="L2990" i="8"/>
  <c r="K2990" i="8"/>
  <c r="L2989" i="8"/>
  <c r="K2989" i="8"/>
  <c r="L2988" i="8"/>
  <c r="K2988" i="8"/>
  <c r="L2987" i="8"/>
  <c r="K2987" i="8"/>
  <c r="L2986" i="8"/>
  <c r="K2986" i="8"/>
  <c r="L2985" i="8"/>
  <c r="K2985" i="8"/>
  <c r="L2984" i="8"/>
  <c r="K2984" i="8"/>
  <c r="L2983" i="8"/>
  <c r="K2983" i="8"/>
  <c r="L2982" i="8"/>
  <c r="K2982" i="8"/>
  <c r="L2981" i="8"/>
  <c r="K2981" i="8"/>
  <c r="L2980" i="8"/>
  <c r="K2980" i="8"/>
  <c r="L2979" i="8"/>
  <c r="K2979" i="8"/>
  <c r="L2978" i="8"/>
  <c r="K2978" i="8"/>
  <c r="L2977" i="8"/>
  <c r="K2977" i="8"/>
  <c r="L2976" i="8"/>
  <c r="K2976" i="8"/>
  <c r="L2975" i="8"/>
  <c r="K2975" i="8"/>
  <c r="L2974" i="8"/>
  <c r="K2974" i="8"/>
  <c r="L2973" i="8"/>
  <c r="K2973" i="8"/>
  <c r="L2972" i="8"/>
  <c r="K2972" i="8"/>
  <c r="L2971" i="8"/>
  <c r="K2971" i="8"/>
  <c r="L2970" i="8"/>
  <c r="K2970" i="8"/>
  <c r="L2969" i="8"/>
  <c r="K2969" i="8"/>
  <c r="L2968" i="8"/>
  <c r="K2968" i="8"/>
  <c r="L2967" i="8"/>
  <c r="K2967" i="8"/>
  <c r="L2966" i="8"/>
  <c r="K2966" i="8"/>
  <c r="L2965" i="8"/>
  <c r="K2965" i="8"/>
  <c r="L2964" i="8"/>
  <c r="K2964" i="8"/>
  <c r="L2963" i="8"/>
  <c r="K2963" i="8"/>
  <c r="L2962" i="8"/>
  <c r="K2962" i="8"/>
  <c r="L2961" i="8"/>
  <c r="K2961" i="8"/>
  <c r="L2960" i="8"/>
  <c r="K2960" i="8"/>
  <c r="L2959" i="8"/>
  <c r="K2959" i="8"/>
  <c r="L2958" i="8"/>
  <c r="K2958" i="8"/>
  <c r="L2957" i="8"/>
  <c r="K2957" i="8"/>
  <c r="L2956" i="8"/>
  <c r="K2956" i="8"/>
  <c r="L2955" i="8"/>
  <c r="K2955" i="8"/>
  <c r="L2954" i="8"/>
  <c r="K2954" i="8"/>
  <c r="L2953" i="8"/>
  <c r="K2953" i="8"/>
  <c r="L2952" i="8"/>
  <c r="K2952" i="8"/>
  <c r="L2951" i="8"/>
  <c r="K2951" i="8"/>
  <c r="L2950" i="8"/>
  <c r="K2950" i="8"/>
  <c r="L2949" i="8"/>
  <c r="K2949" i="8"/>
  <c r="L2948" i="8"/>
  <c r="K2948" i="8"/>
  <c r="L2947" i="8"/>
  <c r="K2947" i="8"/>
  <c r="L2946" i="8"/>
  <c r="K2946" i="8"/>
  <c r="L2945" i="8"/>
  <c r="K2945" i="8"/>
  <c r="L2944" i="8"/>
  <c r="K2944" i="8"/>
  <c r="L2943" i="8"/>
  <c r="K2943" i="8"/>
  <c r="L2942" i="8"/>
  <c r="K2942" i="8"/>
  <c r="L2941" i="8"/>
  <c r="K2941" i="8"/>
  <c r="L2940" i="8"/>
  <c r="K2940" i="8"/>
  <c r="L2939" i="8"/>
  <c r="K2939" i="8"/>
  <c r="L2938" i="8"/>
  <c r="K2938" i="8"/>
  <c r="L2937" i="8"/>
  <c r="K2937" i="8"/>
  <c r="L2936" i="8"/>
  <c r="K2936" i="8"/>
  <c r="L2935" i="8"/>
  <c r="K2935" i="8"/>
  <c r="L2934" i="8"/>
  <c r="K2934" i="8"/>
  <c r="L2933" i="8"/>
  <c r="K2933" i="8"/>
  <c r="L2932" i="8"/>
  <c r="K2932" i="8"/>
  <c r="L2931" i="8"/>
  <c r="K2931" i="8"/>
  <c r="L2930" i="8"/>
  <c r="K2930" i="8"/>
  <c r="L2929" i="8"/>
  <c r="K2929" i="8"/>
  <c r="L2928" i="8"/>
  <c r="K2928" i="8"/>
  <c r="L2927" i="8"/>
  <c r="K2927" i="8"/>
  <c r="L2926" i="8"/>
  <c r="K2926" i="8"/>
  <c r="L2925" i="8"/>
  <c r="K2925" i="8"/>
  <c r="L2924" i="8"/>
  <c r="K2924" i="8"/>
  <c r="L2923" i="8"/>
  <c r="K2923" i="8"/>
  <c r="L2922" i="8"/>
  <c r="K2922" i="8"/>
  <c r="L2921" i="8"/>
  <c r="K2921" i="8"/>
  <c r="L2920" i="8"/>
  <c r="K2920" i="8"/>
  <c r="L2919" i="8"/>
  <c r="K2919" i="8"/>
  <c r="L2918" i="8"/>
  <c r="K2918" i="8"/>
  <c r="L2917" i="8"/>
  <c r="K2917" i="8"/>
  <c r="L2916" i="8"/>
  <c r="K2916" i="8"/>
  <c r="L2915" i="8"/>
  <c r="K2915" i="8"/>
  <c r="L2914" i="8"/>
  <c r="K2914" i="8"/>
  <c r="L2913" i="8"/>
  <c r="K2913" i="8"/>
  <c r="L2912" i="8"/>
  <c r="K2912" i="8"/>
  <c r="L2911" i="8"/>
  <c r="K2911" i="8"/>
  <c r="L2910" i="8"/>
  <c r="K2910" i="8"/>
  <c r="L2909" i="8"/>
  <c r="K2909" i="8"/>
  <c r="L2908" i="8"/>
  <c r="K2908" i="8"/>
  <c r="L2907" i="8"/>
  <c r="K2907" i="8"/>
  <c r="L2906" i="8"/>
  <c r="K2906" i="8"/>
  <c r="L2905" i="8"/>
  <c r="K2905" i="8"/>
  <c r="L2904" i="8"/>
  <c r="K2904" i="8"/>
  <c r="L2903" i="8"/>
  <c r="K2903" i="8"/>
  <c r="L2902" i="8"/>
  <c r="K2902" i="8"/>
  <c r="L2901" i="8"/>
  <c r="K2901" i="8"/>
  <c r="L2900" i="8"/>
  <c r="K2900" i="8"/>
  <c r="L2899" i="8"/>
  <c r="K2899" i="8"/>
  <c r="L2898" i="8"/>
  <c r="K2898" i="8"/>
  <c r="L2897" i="8"/>
  <c r="K2897" i="8"/>
  <c r="L2896" i="8"/>
  <c r="K2896" i="8"/>
  <c r="L2895" i="8"/>
  <c r="K2895" i="8"/>
  <c r="L2894" i="8"/>
  <c r="K2894" i="8"/>
  <c r="L2893" i="8"/>
  <c r="K2893" i="8"/>
  <c r="L2892" i="8"/>
  <c r="K2892" i="8"/>
  <c r="L2891" i="8"/>
  <c r="K2891" i="8"/>
  <c r="L2890" i="8"/>
  <c r="K2890" i="8"/>
  <c r="L2889" i="8"/>
  <c r="K2889" i="8"/>
  <c r="L2888" i="8"/>
  <c r="K2888" i="8"/>
  <c r="L2887" i="8"/>
  <c r="K2887" i="8"/>
  <c r="L2886" i="8"/>
  <c r="K2886" i="8"/>
  <c r="L2885" i="8"/>
  <c r="K2885" i="8"/>
  <c r="L2884" i="8"/>
  <c r="K2884" i="8"/>
  <c r="L2883" i="8"/>
  <c r="K2883" i="8"/>
  <c r="L2882" i="8"/>
  <c r="K2882" i="8"/>
  <c r="L2881" i="8"/>
  <c r="K2881" i="8"/>
  <c r="L2880" i="8"/>
  <c r="K2880" i="8"/>
  <c r="L2879" i="8"/>
  <c r="K2879" i="8"/>
  <c r="L2878" i="8"/>
  <c r="K2878" i="8"/>
  <c r="L2877" i="8"/>
  <c r="K2877" i="8"/>
  <c r="L2876" i="8"/>
  <c r="K2876" i="8"/>
  <c r="L2875" i="8"/>
  <c r="K2875" i="8"/>
  <c r="L2874" i="8"/>
  <c r="K2874" i="8"/>
  <c r="L2873" i="8"/>
  <c r="K2873" i="8"/>
  <c r="L2872" i="8"/>
  <c r="K2872" i="8"/>
  <c r="L2871" i="8"/>
  <c r="K2871" i="8"/>
  <c r="L2870" i="8"/>
  <c r="K2870" i="8"/>
  <c r="L2869" i="8"/>
  <c r="K2869" i="8"/>
  <c r="L2868" i="8"/>
  <c r="K2868" i="8"/>
  <c r="L2867" i="8"/>
  <c r="K2867" i="8"/>
  <c r="L2866" i="8"/>
  <c r="K2866" i="8"/>
  <c r="L2865" i="8"/>
  <c r="K2865" i="8"/>
  <c r="L2864" i="8"/>
  <c r="K2864" i="8"/>
  <c r="L2863" i="8"/>
  <c r="K2863" i="8"/>
  <c r="L2862" i="8"/>
  <c r="K2862" i="8"/>
  <c r="L2861" i="8"/>
  <c r="K2861" i="8"/>
  <c r="L2860" i="8"/>
  <c r="K2860" i="8"/>
  <c r="L2859" i="8"/>
  <c r="K2859" i="8"/>
  <c r="L2858" i="8"/>
  <c r="K2858" i="8"/>
  <c r="L2857" i="8"/>
  <c r="K2857" i="8"/>
  <c r="L2856" i="8"/>
  <c r="K2856" i="8"/>
  <c r="L2855" i="8"/>
  <c r="K2855" i="8"/>
  <c r="L2854" i="8"/>
  <c r="K2854" i="8"/>
  <c r="L2853" i="8"/>
  <c r="K2853" i="8"/>
  <c r="L2852" i="8"/>
  <c r="K2852" i="8"/>
  <c r="L2851" i="8"/>
  <c r="K2851" i="8"/>
  <c r="L2850" i="8"/>
  <c r="K2850" i="8"/>
  <c r="L2849" i="8"/>
  <c r="K2849" i="8"/>
  <c r="L2848" i="8"/>
  <c r="K2848" i="8"/>
  <c r="L2847" i="8"/>
  <c r="K2847" i="8"/>
  <c r="L2846" i="8"/>
  <c r="K2846" i="8"/>
  <c r="L2845" i="8"/>
  <c r="K2845" i="8"/>
  <c r="L2844" i="8"/>
  <c r="K2844" i="8"/>
  <c r="L2843" i="8"/>
  <c r="K2843" i="8"/>
  <c r="L2842" i="8"/>
  <c r="K2842" i="8"/>
  <c r="L2841" i="8"/>
  <c r="K2841" i="8"/>
  <c r="L2840" i="8"/>
  <c r="K2840" i="8"/>
  <c r="L2839" i="8"/>
  <c r="K2839" i="8"/>
  <c r="L2838" i="8"/>
  <c r="K2838" i="8"/>
  <c r="L2837" i="8"/>
  <c r="K2837" i="8"/>
  <c r="L2836" i="8"/>
  <c r="K2836" i="8"/>
  <c r="L2835" i="8"/>
  <c r="K2835" i="8"/>
  <c r="L2834" i="8"/>
  <c r="K2834" i="8"/>
  <c r="L2833" i="8"/>
  <c r="K2833" i="8"/>
  <c r="L2832" i="8"/>
  <c r="K2832" i="8"/>
  <c r="L2831" i="8"/>
  <c r="K2831" i="8"/>
  <c r="L2830" i="8"/>
  <c r="K2830" i="8"/>
  <c r="L2829" i="8"/>
  <c r="K2829" i="8"/>
  <c r="L2828" i="8"/>
  <c r="K2828" i="8"/>
  <c r="L2827" i="8"/>
  <c r="K2827" i="8"/>
  <c r="L2826" i="8"/>
  <c r="K2826" i="8"/>
  <c r="L2825" i="8"/>
  <c r="K2825" i="8"/>
  <c r="L2824" i="8"/>
  <c r="K2824" i="8"/>
  <c r="L2823" i="8"/>
  <c r="K2823" i="8"/>
  <c r="L2822" i="8"/>
  <c r="K2822" i="8"/>
  <c r="L2821" i="8"/>
  <c r="K2821" i="8"/>
  <c r="L2820" i="8"/>
  <c r="K2820" i="8"/>
  <c r="L2819" i="8"/>
  <c r="K2819" i="8"/>
  <c r="L2818" i="8"/>
  <c r="K2818" i="8"/>
  <c r="L2817" i="8"/>
  <c r="K2817" i="8"/>
  <c r="L2816" i="8"/>
  <c r="K2816" i="8"/>
  <c r="L2815" i="8"/>
  <c r="K2815" i="8"/>
  <c r="L2814" i="8"/>
  <c r="K2814" i="8"/>
  <c r="L2813" i="8"/>
  <c r="K2813" i="8"/>
  <c r="L2812" i="8"/>
  <c r="K2812" i="8"/>
  <c r="L2811" i="8"/>
  <c r="K2811" i="8"/>
  <c r="L2810" i="8"/>
  <c r="K2810" i="8"/>
  <c r="L2809" i="8"/>
  <c r="K2809" i="8"/>
  <c r="L2808" i="8"/>
  <c r="K2808" i="8"/>
  <c r="L2807" i="8"/>
  <c r="K2807" i="8"/>
  <c r="L2806" i="8"/>
  <c r="K2806" i="8"/>
  <c r="L2805" i="8"/>
  <c r="K2805" i="8"/>
  <c r="L2804" i="8"/>
  <c r="K2804" i="8"/>
  <c r="L2803" i="8"/>
  <c r="K2803" i="8"/>
  <c r="L2802" i="8"/>
  <c r="K2802" i="8"/>
  <c r="L2801" i="8"/>
  <c r="K2801" i="8"/>
  <c r="L2800" i="8"/>
  <c r="K2800" i="8"/>
  <c r="L2799" i="8"/>
  <c r="K2799" i="8"/>
  <c r="L2798" i="8"/>
  <c r="K2798" i="8"/>
  <c r="L2797" i="8"/>
  <c r="K2797" i="8"/>
  <c r="L2796" i="8"/>
  <c r="K2796" i="8"/>
  <c r="L2795" i="8"/>
  <c r="K2795" i="8"/>
  <c r="L2794" i="8"/>
  <c r="K2794" i="8"/>
  <c r="L2793" i="8"/>
  <c r="K2793" i="8"/>
  <c r="L2792" i="8"/>
  <c r="K2792" i="8"/>
  <c r="L2791" i="8"/>
  <c r="K2791" i="8"/>
  <c r="L2790" i="8"/>
  <c r="K2790" i="8"/>
  <c r="L2789" i="8"/>
  <c r="K2789" i="8"/>
  <c r="L2788" i="8"/>
  <c r="K2788" i="8"/>
  <c r="L2787" i="8"/>
  <c r="K2787" i="8"/>
  <c r="L2786" i="8"/>
  <c r="K2786" i="8"/>
  <c r="L2785" i="8"/>
  <c r="K2785" i="8"/>
  <c r="L2784" i="8"/>
  <c r="K2784" i="8"/>
  <c r="L2783" i="8"/>
  <c r="K2783" i="8"/>
  <c r="L2782" i="8"/>
  <c r="K2782" i="8"/>
  <c r="L2781" i="8"/>
  <c r="K2781" i="8"/>
  <c r="L2780" i="8"/>
  <c r="K2780" i="8"/>
  <c r="L2779" i="8"/>
  <c r="K2779" i="8"/>
  <c r="L2778" i="8"/>
  <c r="K2778" i="8"/>
  <c r="L2777" i="8"/>
  <c r="K2777" i="8"/>
  <c r="L2776" i="8"/>
  <c r="K2776" i="8"/>
  <c r="L2775" i="8"/>
  <c r="K2775" i="8"/>
  <c r="L2774" i="8"/>
  <c r="K2774" i="8"/>
  <c r="L2773" i="8"/>
  <c r="K2773" i="8"/>
  <c r="L2772" i="8"/>
  <c r="K2772" i="8"/>
  <c r="L2771" i="8"/>
  <c r="K2771" i="8"/>
  <c r="L2770" i="8"/>
  <c r="K2770" i="8"/>
  <c r="L2769" i="8"/>
  <c r="K2769" i="8"/>
  <c r="L2768" i="8"/>
  <c r="K2768" i="8"/>
  <c r="L2767" i="8"/>
  <c r="K2767" i="8"/>
  <c r="L2766" i="8"/>
  <c r="K2766" i="8"/>
  <c r="L2765" i="8"/>
  <c r="K2765" i="8"/>
  <c r="L2764" i="8"/>
  <c r="K2764" i="8"/>
  <c r="L2763" i="8"/>
  <c r="K2763" i="8"/>
  <c r="L2762" i="8"/>
  <c r="K2762" i="8"/>
  <c r="L2761" i="8"/>
  <c r="K2761" i="8"/>
  <c r="L2760" i="8"/>
  <c r="K2760" i="8"/>
  <c r="L2759" i="8"/>
  <c r="K2759" i="8"/>
  <c r="L2758" i="8"/>
  <c r="K2758" i="8"/>
  <c r="L2757" i="8"/>
  <c r="K2757" i="8"/>
  <c r="L2756" i="8"/>
  <c r="K2756" i="8"/>
  <c r="L2755" i="8"/>
  <c r="K2755" i="8"/>
  <c r="L2754" i="8"/>
  <c r="K2754" i="8"/>
  <c r="L2753" i="8"/>
  <c r="K2753" i="8"/>
  <c r="L2752" i="8"/>
  <c r="K2752" i="8"/>
  <c r="L2751" i="8"/>
  <c r="K2751" i="8"/>
  <c r="L2750" i="8"/>
  <c r="K2750" i="8"/>
  <c r="L2749" i="8"/>
  <c r="K2749" i="8"/>
  <c r="L2748" i="8"/>
  <c r="K2748" i="8"/>
  <c r="L2747" i="8"/>
  <c r="K2747" i="8"/>
  <c r="L2746" i="8"/>
  <c r="K2746" i="8"/>
  <c r="L2745" i="8"/>
  <c r="K2745" i="8"/>
  <c r="L2744" i="8"/>
  <c r="K2744" i="8"/>
  <c r="L2743" i="8"/>
  <c r="K2743" i="8"/>
  <c r="L2742" i="8"/>
  <c r="K2742" i="8"/>
  <c r="L2741" i="8"/>
  <c r="K2741" i="8"/>
  <c r="L2740" i="8"/>
  <c r="K2740" i="8"/>
  <c r="L2739" i="8"/>
  <c r="K2739" i="8"/>
  <c r="L2738" i="8"/>
  <c r="K2738" i="8"/>
  <c r="L2737" i="8"/>
  <c r="K2737" i="8"/>
  <c r="L2736" i="8"/>
  <c r="K2736" i="8"/>
  <c r="L2735" i="8"/>
  <c r="K2735" i="8"/>
  <c r="L2734" i="8"/>
  <c r="K2734" i="8"/>
  <c r="L2733" i="8"/>
  <c r="K2733" i="8"/>
  <c r="L2732" i="8"/>
  <c r="K2732" i="8"/>
  <c r="L2731" i="8"/>
  <c r="K2731" i="8"/>
  <c r="L2730" i="8"/>
  <c r="K2730" i="8"/>
  <c r="L2729" i="8"/>
  <c r="K2729" i="8"/>
  <c r="L2728" i="8"/>
  <c r="K2728" i="8"/>
  <c r="L2727" i="8"/>
  <c r="K2727" i="8"/>
  <c r="L2726" i="8"/>
  <c r="K2726" i="8"/>
  <c r="L2725" i="8"/>
  <c r="K2725" i="8"/>
  <c r="L2724" i="8"/>
  <c r="K2724" i="8"/>
  <c r="L2723" i="8"/>
  <c r="K2723" i="8"/>
  <c r="L2722" i="8"/>
  <c r="K2722" i="8"/>
  <c r="L2721" i="8"/>
  <c r="K2721" i="8"/>
  <c r="L2720" i="8"/>
  <c r="K2720" i="8"/>
  <c r="L2719" i="8"/>
  <c r="K2719" i="8"/>
  <c r="L2718" i="8"/>
  <c r="K2718" i="8"/>
  <c r="L2717" i="8"/>
  <c r="K2717" i="8"/>
  <c r="L2716" i="8"/>
  <c r="K2716" i="8"/>
  <c r="L2715" i="8"/>
  <c r="K2715" i="8"/>
  <c r="L2714" i="8"/>
  <c r="K2714" i="8"/>
  <c r="L2713" i="8"/>
  <c r="K2713" i="8"/>
  <c r="L2712" i="8"/>
  <c r="K2712" i="8"/>
  <c r="L2711" i="8"/>
  <c r="K2711" i="8"/>
  <c r="L2710" i="8"/>
  <c r="K2710" i="8"/>
  <c r="L2709" i="8"/>
  <c r="K2709" i="8"/>
  <c r="L2708" i="8"/>
  <c r="K2708" i="8"/>
  <c r="L2707" i="8"/>
  <c r="K2707" i="8"/>
  <c r="L2706" i="8"/>
  <c r="K2706" i="8"/>
  <c r="L2705" i="8"/>
  <c r="K2705" i="8"/>
  <c r="L2704" i="8"/>
  <c r="K2704" i="8"/>
  <c r="L2703" i="8"/>
  <c r="K2703" i="8"/>
  <c r="L2702" i="8"/>
  <c r="K2702" i="8"/>
  <c r="L2701" i="8"/>
  <c r="K2701" i="8"/>
  <c r="L2700" i="8"/>
  <c r="K2700" i="8"/>
  <c r="L2699" i="8"/>
  <c r="K2699" i="8"/>
  <c r="L2698" i="8"/>
  <c r="K2698" i="8"/>
  <c r="L2697" i="8"/>
  <c r="K2697" i="8"/>
  <c r="L2696" i="8"/>
  <c r="K2696" i="8"/>
  <c r="L2695" i="8"/>
  <c r="K2695" i="8"/>
  <c r="L2694" i="8"/>
  <c r="K2694" i="8"/>
  <c r="L2693" i="8"/>
  <c r="K2693" i="8"/>
  <c r="L2692" i="8"/>
  <c r="K2692" i="8"/>
  <c r="L2691" i="8"/>
  <c r="K2691" i="8"/>
  <c r="L2690" i="8"/>
  <c r="K2690" i="8"/>
  <c r="L2689" i="8"/>
  <c r="K2689" i="8"/>
  <c r="L2688" i="8"/>
  <c r="K2688" i="8"/>
  <c r="L2687" i="8"/>
  <c r="K2687" i="8"/>
  <c r="L2686" i="8"/>
  <c r="K2686" i="8"/>
  <c r="L2685" i="8"/>
  <c r="K2685" i="8"/>
  <c r="L2684" i="8"/>
  <c r="K2684" i="8"/>
  <c r="L2683" i="8"/>
  <c r="K2683" i="8"/>
  <c r="L2682" i="8"/>
  <c r="K2682" i="8"/>
  <c r="L2681" i="8"/>
  <c r="K2681" i="8"/>
  <c r="L2680" i="8"/>
  <c r="K2680" i="8"/>
  <c r="L2679" i="8"/>
  <c r="K2679" i="8"/>
  <c r="L2678" i="8"/>
  <c r="K2678" i="8"/>
  <c r="L2677" i="8"/>
  <c r="K2677" i="8"/>
  <c r="L2676" i="8"/>
  <c r="K2676" i="8"/>
  <c r="L2675" i="8"/>
  <c r="K2675" i="8"/>
  <c r="L2674" i="8"/>
  <c r="K2674" i="8"/>
  <c r="L2673" i="8"/>
  <c r="K2673" i="8"/>
  <c r="L2672" i="8"/>
  <c r="K2672" i="8"/>
  <c r="L2671" i="8"/>
  <c r="K2671" i="8"/>
  <c r="L2670" i="8"/>
  <c r="K2670" i="8"/>
  <c r="L2669" i="8"/>
  <c r="K2669" i="8"/>
  <c r="L2668" i="8"/>
  <c r="K2668" i="8"/>
  <c r="L2667" i="8"/>
  <c r="K2667" i="8"/>
  <c r="L2666" i="8"/>
  <c r="K2666" i="8"/>
  <c r="L2665" i="8"/>
  <c r="K2665" i="8"/>
  <c r="L2664" i="8"/>
  <c r="K2664" i="8"/>
  <c r="L2663" i="8"/>
  <c r="K2663" i="8"/>
  <c r="L2662" i="8"/>
  <c r="K2662" i="8"/>
  <c r="L2661" i="8"/>
  <c r="K2661" i="8"/>
  <c r="L2660" i="8"/>
  <c r="K2660" i="8"/>
  <c r="L2659" i="8"/>
  <c r="K2659" i="8"/>
  <c r="L2658" i="8"/>
  <c r="K2658" i="8"/>
  <c r="L2657" i="8"/>
  <c r="K2657" i="8"/>
  <c r="L2656" i="8"/>
  <c r="K2656" i="8"/>
  <c r="L2655" i="8"/>
  <c r="K2655" i="8"/>
  <c r="L2654" i="8"/>
  <c r="K2654" i="8"/>
  <c r="L2653" i="8"/>
  <c r="K2653" i="8"/>
  <c r="L2652" i="8"/>
  <c r="K2652" i="8"/>
  <c r="L2651" i="8"/>
  <c r="K2651" i="8"/>
  <c r="L2650" i="8"/>
  <c r="K2650" i="8"/>
  <c r="L2649" i="8"/>
  <c r="K2649" i="8"/>
  <c r="L2648" i="8"/>
  <c r="K2648" i="8"/>
  <c r="L2647" i="8"/>
  <c r="K2647" i="8"/>
  <c r="L2646" i="8"/>
  <c r="K2646" i="8"/>
  <c r="L2645" i="8"/>
  <c r="K2645" i="8"/>
  <c r="L2644" i="8"/>
  <c r="K2644" i="8"/>
  <c r="L2643" i="8"/>
  <c r="K2643" i="8"/>
  <c r="L2642" i="8"/>
  <c r="K2642" i="8"/>
  <c r="L2641" i="8"/>
  <c r="K2641" i="8"/>
  <c r="L2640" i="8"/>
  <c r="K2640" i="8"/>
  <c r="L2639" i="8"/>
  <c r="K2639" i="8"/>
  <c r="L2638" i="8"/>
  <c r="K2638" i="8"/>
  <c r="L2637" i="8"/>
  <c r="K2637" i="8"/>
  <c r="L2636" i="8"/>
  <c r="K2636" i="8"/>
  <c r="L2635" i="8"/>
  <c r="K2635" i="8"/>
  <c r="L2634" i="8"/>
  <c r="K2634" i="8"/>
  <c r="L2633" i="8"/>
  <c r="K2633" i="8"/>
  <c r="L2632" i="8"/>
  <c r="K2632" i="8"/>
  <c r="L2631" i="8"/>
  <c r="K2631" i="8"/>
  <c r="L2630" i="8"/>
  <c r="K2630" i="8"/>
  <c r="L2629" i="8"/>
  <c r="K2629" i="8"/>
  <c r="L2628" i="8"/>
  <c r="K2628" i="8"/>
  <c r="L2627" i="8"/>
  <c r="K2627" i="8"/>
  <c r="L2626" i="8"/>
  <c r="K2626" i="8"/>
  <c r="L2625" i="8"/>
  <c r="K2625" i="8"/>
  <c r="L2624" i="8"/>
  <c r="K2624" i="8"/>
  <c r="L2623" i="8"/>
  <c r="K2623" i="8"/>
  <c r="L2622" i="8"/>
  <c r="K2622" i="8"/>
  <c r="L2621" i="8"/>
  <c r="K2621" i="8"/>
  <c r="L2620" i="8"/>
  <c r="K2620" i="8"/>
  <c r="L2619" i="8"/>
  <c r="K2619" i="8"/>
  <c r="L2618" i="8"/>
  <c r="K2618" i="8"/>
  <c r="L2617" i="8"/>
  <c r="K2617" i="8"/>
  <c r="L2616" i="8"/>
  <c r="K2616" i="8"/>
  <c r="L2615" i="8"/>
  <c r="K2615" i="8"/>
  <c r="L2614" i="8"/>
  <c r="K2614" i="8"/>
  <c r="L2613" i="8"/>
  <c r="K2613" i="8"/>
  <c r="L2612" i="8"/>
  <c r="K2612" i="8"/>
  <c r="L2611" i="8"/>
  <c r="K2611" i="8"/>
  <c r="L2610" i="8"/>
  <c r="K2610" i="8"/>
  <c r="L2609" i="8"/>
  <c r="K2609" i="8"/>
  <c r="L2608" i="8"/>
  <c r="K2608" i="8"/>
  <c r="L2607" i="8"/>
  <c r="K2607" i="8"/>
  <c r="L2606" i="8"/>
  <c r="K2606" i="8"/>
  <c r="L2605" i="8"/>
  <c r="K2605" i="8"/>
  <c r="L2604" i="8"/>
  <c r="K2604" i="8"/>
  <c r="L2603" i="8"/>
  <c r="K2603" i="8"/>
  <c r="L2602" i="8"/>
  <c r="K2602" i="8"/>
  <c r="L2601" i="8"/>
  <c r="K2601" i="8"/>
  <c r="L2600" i="8"/>
  <c r="K2600" i="8"/>
  <c r="L2599" i="8"/>
  <c r="K2599" i="8"/>
  <c r="L2598" i="8"/>
  <c r="K2598" i="8"/>
  <c r="L2597" i="8"/>
  <c r="K2597" i="8"/>
  <c r="L2596" i="8"/>
  <c r="K2596" i="8"/>
  <c r="L2595" i="8"/>
  <c r="K2595" i="8"/>
  <c r="L2594" i="8"/>
  <c r="K2594" i="8"/>
  <c r="L2593" i="8"/>
  <c r="K2593" i="8"/>
  <c r="L2592" i="8"/>
  <c r="K2592" i="8"/>
  <c r="L2591" i="8"/>
  <c r="K2591" i="8"/>
  <c r="L2590" i="8"/>
  <c r="K2590" i="8"/>
  <c r="L2589" i="8"/>
  <c r="K2589" i="8"/>
  <c r="L2588" i="8"/>
  <c r="K2588" i="8"/>
  <c r="L2587" i="8"/>
  <c r="K2587" i="8"/>
  <c r="L2586" i="8"/>
  <c r="K2586" i="8"/>
  <c r="L2585" i="8"/>
  <c r="K2585" i="8"/>
  <c r="L2584" i="8"/>
  <c r="K2584" i="8"/>
  <c r="L2583" i="8"/>
  <c r="K2583" i="8"/>
  <c r="L2582" i="8"/>
  <c r="K2582" i="8"/>
  <c r="L2581" i="8"/>
  <c r="K2581" i="8"/>
  <c r="L2580" i="8"/>
  <c r="K2580" i="8"/>
  <c r="L2579" i="8"/>
  <c r="K2579" i="8"/>
  <c r="L2578" i="8"/>
  <c r="K2578" i="8"/>
  <c r="L2577" i="8"/>
  <c r="K2577" i="8"/>
  <c r="L2576" i="8"/>
  <c r="K2576" i="8"/>
  <c r="L2575" i="8"/>
  <c r="K2575" i="8"/>
  <c r="L2574" i="8"/>
  <c r="K2574" i="8"/>
  <c r="L2573" i="8"/>
  <c r="K2573" i="8"/>
  <c r="L2572" i="8"/>
  <c r="K2572" i="8"/>
  <c r="L2571" i="8"/>
  <c r="K2571" i="8"/>
  <c r="L2570" i="8"/>
  <c r="K2570" i="8"/>
  <c r="L2569" i="8"/>
  <c r="K2569" i="8"/>
  <c r="L2568" i="8"/>
  <c r="K2568" i="8"/>
  <c r="L2567" i="8"/>
  <c r="K2567" i="8"/>
  <c r="L2566" i="8"/>
  <c r="K2566" i="8"/>
  <c r="L2565" i="8"/>
  <c r="K2565" i="8"/>
  <c r="L2564" i="8"/>
  <c r="K2564" i="8"/>
  <c r="L2563" i="8"/>
  <c r="K2563" i="8"/>
  <c r="L2562" i="8"/>
  <c r="K2562" i="8"/>
  <c r="L2561" i="8"/>
  <c r="K2561" i="8"/>
  <c r="L2560" i="8"/>
  <c r="K2560" i="8"/>
  <c r="L2559" i="8"/>
  <c r="K2559" i="8"/>
  <c r="L2558" i="8"/>
  <c r="K2558" i="8"/>
  <c r="L2557" i="8"/>
  <c r="K2557" i="8"/>
  <c r="L2556" i="8"/>
  <c r="K2556" i="8"/>
  <c r="L2555" i="8"/>
  <c r="K2555" i="8"/>
  <c r="L2554" i="8"/>
  <c r="K2554" i="8"/>
  <c r="L2553" i="8"/>
  <c r="K2553" i="8"/>
  <c r="L2552" i="8"/>
  <c r="K2552" i="8"/>
  <c r="L2551" i="8"/>
  <c r="K2551" i="8"/>
  <c r="L2550" i="8"/>
  <c r="K2550" i="8"/>
  <c r="L2549" i="8"/>
  <c r="K2549" i="8"/>
  <c r="L2548" i="8"/>
  <c r="K2548" i="8"/>
  <c r="L2547" i="8"/>
  <c r="K2547" i="8"/>
  <c r="L2546" i="8"/>
  <c r="K2546" i="8"/>
  <c r="L2545" i="8"/>
  <c r="K2545" i="8"/>
  <c r="L2544" i="8"/>
  <c r="K2544" i="8"/>
  <c r="L2543" i="8"/>
  <c r="K2543" i="8"/>
  <c r="L2542" i="8"/>
  <c r="K2542" i="8"/>
  <c r="L2541" i="8"/>
  <c r="K2541" i="8"/>
  <c r="L2540" i="8"/>
  <c r="K2540" i="8"/>
  <c r="L2539" i="8"/>
  <c r="K2539" i="8"/>
  <c r="L2538" i="8"/>
  <c r="K2538" i="8"/>
  <c r="L2537" i="8"/>
  <c r="K2537" i="8"/>
  <c r="L2536" i="8"/>
  <c r="K2536" i="8"/>
  <c r="L2535" i="8"/>
  <c r="K2535" i="8"/>
  <c r="L2534" i="8"/>
  <c r="K2534" i="8"/>
  <c r="L2533" i="8"/>
  <c r="K2533" i="8"/>
  <c r="L2532" i="8"/>
  <c r="K2532" i="8"/>
  <c r="L2531" i="8"/>
  <c r="K2531" i="8"/>
  <c r="L2530" i="8"/>
  <c r="K2530" i="8"/>
  <c r="L2529" i="8"/>
  <c r="K2529" i="8"/>
  <c r="L2528" i="8"/>
  <c r="K2528" i="8"/>
  <c r="L2527" i="8"/>
  <c r="K2527" i="8"/>
  <c r="L2526" i="8"/>
  <c r="K2526" i="8"/>
  <c r="L2525" i="8"/>
  <c r="K2525" i="8"/>
  <c r="L2524" i="8"/>
  <c r="K2524" i="8"/>
  <c r="L2523" i="8"/>
  <c r="K2523" i="8"/>
  <c r="L2522" i="8"/>
  <c r="K2522" i="8"/>
  <c r="L2521" i="8"/>
  <c r="K2521" i="8"/>
  <c r="L2520" i="8"/>
  <c r="K2520" i="8"/>
  <c r="L2519" i="8"/>
  <c r="K2519" i="8"/>
  <c r="L2518" i="8"/>
  <c r="K2518" i="8"/>
  <c r="L2517" i="8"/>
  <c r="K2517" i="8"/>
  <c r="L2516" i="8"/>
  <c r="K2516" i="8"/>
  <c r="L2515" i="8"/>
  <c r="K2515" i="8"/>
  <c r="L2514" i="8"/>
  <c r="K2514" i="8"/>
  <c r="L2513" i="8"/>
  <c r="K2513" i="8"/>
  <c r="L2512" i="8"/>
  <c r="K2512" i="8"/>
  <c r="L2511" i="8"/>
  <c r="K2511" i="8"/>
  <c r="L2510" i="8"/>
  <c r="K2510" i="8"/>
  <c r="L2509" i="8"/>
  <c r="K2509" i="8"/>
  <c r="L2508" i="8"/>
  <c r="K2508" i="8"/>
  <c r="L2507" i="8"/>
  <c r="K2507" i="8"/>
  <c r="L2506" i="8"/>
  <c r="K2506" i="8"/>
  <c r="L2505" i="8"/>
  <c r="K2505" i="8"/>
  <c r="L2504" i="8"/>
  <c r="K2504" i="8"/>
  <c r="L2503" i="8"/>
  <c r="K2503" i="8"/>
  <c r="L2502" i="8"/>
  <c r="K2502" i="8"/>
  <c r="L2501" i="8"/>
  <c r="K2501" i="8"/>
  <c r="L2500" i="8"/>
  <c r="K2500" i="8"/>
  <c r="L2499" i="8"/>
  <c r="K2499" i="8"/>
  <c r="L2498" i="8"/>
  <c r="K2498" i="8"/>
  <c r="L2497" i="8"/>
  <c r="K2497" i="8"/>
  <c r="L2496" i="8"/>
  <c r="K2496" i="8"/>
  <c r="L2495" i="8"/>
  <c r="K2495" i="8"/>
  <c r="L2494" i="8"/>
  <c r="K2494" i="8"/>
  <c r="L2493" i="8"/>
  <c r="K2493" i="8"/>
  <c r="L2492" i="8"/>
  <c r="K2492" i="8"/>
  <c r="L2491" i="8"/>
  <c r="K2491" i="8"/>
  <c r="L2490" i="8"/>
  <c r="K2490" i="8"/>
  <c r="L2489" i="8"/>
  <c r="K2489" i="8"/>
  <c r="L2488" i="8"/>
  <c r="K2488" i="8"/>
  <c r="L2487" i="8"/>
  <c r="K2487" i="8"/>
  <c r="L2486" i="8"/>
  <c r="K2486" i="8"/>
  <c r="L2485" i="8"/>
  <c r="K2485" i="8"/>
  <c r="L2484" i="8"/>
  <c r="K2484" i="8"/>
  <c r="L2483" i="8"/>
  <c r="K2483" i="8"/>
  <c r="L2482" i="8"/>
  <c r="K2482" i="8"/>
  <c r="L2481" i="8"/>
  <c r="K2481" i="8"/>
  <c r="L2480" i="8"/>
  <c r="K2480" i="8"/>
  <c r="L2479" i="8"/>
  <c r="K2479" i="8"/>
  <c r="L2478" i="8"/>
  <c r="K2478" i="8"/>
  <c r="L2477" i="8"/>
  <c r="K2477" i="8"/>
  <c r="L2476" i="8"/>
  <c r="K2476" i="8"/>
  <c r="L2475" i="8"/>
  <c r="K2475" i="8"/>
  <c r="L2474" i="8"/>
  <c r="K2474" i="8"/>
  <c r="L2473" i="8"/>
  <c r="K2473" i="8"/>
  <c r="L2472" i="8"/>
  <c r="K2472" i="8"/>
  <c r="L2471" i="8"/>
  <c r="K2471" i="8"/>
  <c r="L2470" i="8"/>
  <c r="K2470" i="8"/>
  <c r="L2469" i="8"/>
  <c r="K2469" i="8"/>
  <c r="L2468" i="8"/>
  <c r="K2468" i="8"/>
  <c r="L2467" i="8"/>
  <c r="K2467" i="8"/>
  <c r="L2466" i="8"/>
  <c r="K2466" i="8"/>
  <c r="L2465" i="8"/>
  <c r="K2465" i="8"/>
  <c r="L2464" i="8"/>
  <c r="K2464" i="8"/>
  <c r="L2463" i="8"/>
  <c r="K2463" i="8"/>
  <c r="L2462" i="8"/>
  <c r="K2462" i="8"/>
  <c r="L2461" i="8"/>
  <c r="K2461" i="8"/>
  <c r="L2460" i="8"/>
  <c r="K2460" i="8"/>
  <c r="L2459" i="8"/>
  <c r="K2459" i="8"/>
  <c r="L2458" i="8"/>
  <c r="K2458" i="8"/>
  <c r="L2457" i="8"/>
  <c r="K2457" i="8"/>
  <c r="L2456" i="8"/>
  <c r="K2456" i="8"/>
  <c r="L2455" i="8"/>
  <c r="K2455" i="8"/>
  <c r="L2454" i="8"/>
  <c r="K2454" i="8"/>
  <c r="L2453" i="8"/>
  <c r="K2453" i="8"/>
  <c r="L2452" i="8"/>
  <c r="K2452" i="8"/>
  <c r="L2451" i="8"/>
  <c r="K2451" i="8"/>
  <c r="L2450" i="8"/>
  <c r="K2450" i="8"/>
  <c r="L2449" i="8"/>
  <c r="K2449" i="8"/>
  <c r="L2448" i="8"/>
  <c r="K2448" i="8"/>
  <c r="L2447" i="8"/>
  <c r="K2447" i="8"/>
  <c r="L2446" i="8"/>
  <c r="K2446" i="8"/>
  <c r="L2445" i="8"/>
  <c r="K2445" i="8"/>
  <c r="L2444" i="8"/>
  <c r="K2444" i="8"/>
  <c r="L2443" i="8"/>
  <c r="K2443" i="8"/>
  <c r="L2442" i="8"/>
  <c r="K2442" i="8"/>
  <c r="L2441" i="8"/>
  <c r="K2441" i="8"/>
  <c r="L2440" i="8"/>
  <c r="K2440" i="8"/>
  <c r="L2439" i="8"/>
  <c r="K2439" i="8"/>
  <c r="L2438" i="8"/>
  <c r="K2438" i="8"/>
  <c r="L2437" i="8"/>
  <c r="K2437" i="8"/>
  <c r="L2436" i="8"/>
  <c r="K2436" i="8"/>
  <c r="L2435" i="8"/>
  <c r="K2435" i="8"/>
  <c r="L2434" i="8"/>
  <c r="K2434" i="8"/>
  <c r="L2433" i="8"/>
  <c r="K2433" i="8"/>
  <c r="L2432" i="8"/>
  <c r="K2432" i="8"/>
  <c r="L2431" i="8"/>
  <c r="K2431" i="8"/>
  <c r="L2430" i="8"/>
  <c r="K2430" i="8"/>
  <c r="L2429" i="8"/>
  <c r="K2429" i="8"/>
  <c r="L2428" i="8"/>
  <c r="K2428" i="8"/>
  <c r="L2427" i="8"/>
  <c r="K2427" i="8"/>
  <c r="L2426" i="8"/>
  <c r="K2426" i="8"/>
  <c r="L2425" i="8"/>
  <c r="K2425" i="8"/>
  <c r="L2424" i="8"/>
  <c r="K2424" i="8"/>
  <c r="L2423" i="8"/>
  <c r="K2423" i="8"/>
  <c r="L2422" i="8"/>
  <c r="K2422" i="8"/>
  <c r="L2421" i="8"/>
  <c r="K2421" i="8"/>
  <c r="L2420" i="8"/>
  <c r="K2420" i="8"/>
  <c r="L2419" i="8"/>
  <c r="K2419" i="8"/>
  <c r="L2418" i="8"/>
  <c r="K2418" i="8"/>
  <c r="L2417" i="8"/>
  <c r="K2417" i="8"/>
  <c r="L2416" i="8"/>
  <c r="K2416" i="8"/>
  <c r="L2415" i="8"/>
  <c r="K2415" i="8"/>
  <c r="L2414" i="8"/>
  <c r="K2414" i="8"/>
  <c r="L2413" i="8"/>
  <c r="K2413" i="8"/>
  <c r="L2412" i="8"/>
  <c r="K2412" i="8"/>
  <c r="L2411" i="8"/>
  <c r="K2411" i="8"/>
  <c r="L2410" i="8"/>
  <c r="K2410" i="8"/>
  <c r="L2409" i="8"/>
  <c r="K2409" i="8"/>
  <c r="L2408" i="8"/>
  <c r="K2408" i="8"/>
  <c r="L2407" i="8"/>
  <c r="K2407" i="8"/>
  <c r="L2406" i="8"/>
  <c r="K2406" i="8"/>
  <c r="L2405" i="8"/>
  <c r="K2405" i="8"/>
  <c r="L2404" i="8"/>
  <c r="K2404" i="8"/>
  <c r="L2403" i="8"/>
  <c r="K2403" i="8"/>
  <c r="L2402" i="8"/>
  <c r="K2402" i="8"/>
  <c r="L2401" i="8"/>
  <c r="K2401" i="8"/>
  <c r="L2400" i="8"/>
  <c r="K2400" i="8"/>
  <c r="L2399" i="8"/>
  <c r="K2399" i="8"/>
  <c r="L2398" i="8"/>
  <c r="K2398" i="8"/>
  <c r="L2397" i="8"/>
  <c r="K2397" i="8"/>
  <c r="L2396" i="8"/>
  <c r="K2396" i="8"/>
  <c r="L2395" i="8"/>
  <c r="K2395" i="8"/>
  <c r="L2394" i="8"/>
  <c r="K2394" i="8"/>
  <c r="L2393" i="8"/>
  <c r="K2393" i="8"/>
  <c r="L2392" i="8"/>
  <c r="K2392" i="8"/>
  <c r="L2391" i="8"/>
  <c r="K2391" i="8"/>
  <c r="L2390" i="8"/>
  <c r="K2390" i="8"/>
  <c r="L2389" i="8"/>
  <c r="K2389" i="8"/>
  <c r="L2388" i="8"/>
  <c r="K2388" i="8"/>
  <c r="L2387" i="8"/>
  <c r="K2387" i="8"/>
  <c r="L2386" i="8"/>
  <c r="K2386" i="8"/>
  <c r="L2385" i="8"/>
  <c r="K2385" i="8"/>
  <c r="L2384" i="8"/>
  <c r="K2384" i="8"/>
  <c r="L2383" i="8"/>
  <c r="K2383" i="8"/>
  <c r="L2382" i="8"/>
  <c r="K2382" i="8"/>
  <c r="L2381" i="8"/>
  <c r="K2381" i="8"/>
  <c r="L2380" i="8"/>
  <c r="K2380" i="8"/>
  <c r="L2379" i="8"/>
  <c r="K2379" i="8"/>
  <c r="L2378" i="8"/>
  <c r="K2378" i="8"/>
  <c r="L2377" i="8"/>
  <c r="K2377" i="8"/>
  <c r="L2376" i="8"/>
  <c r="K2376" i="8"/>
  <c r="L2375" i="8"/>
  <c r="K2375" i="8"/>
  <c r="L2374" i="8"/>
  <c r="K2374" i="8"/>
  <c r="L2373" i="8"/>
  <c r="K2373" i="8"/>
  <c r="L2372" i="8"/>
  <c r="K2372" i="8"/>
  <c r="L2371" i="8"/>
  <c r="K2371" i="8"/>
  <c r="L2370" i="8"/>
  <c r="K2370" i="8"/>
  <c r="L2369" i="8"/>
  <c r="K2369" i="8"/>
  <c r="L2368" i="8"/>
  <c r="K2368" i="8"/>
  <c r="L2367" i="8"/>
  <c r="K2367" i="8"/>
  <c r="L2366" i="8"/>
  <c r="K2366" i="8"/>
  <c r="L2365" i="8"/>
  <c r="K2365" i="8"/>
  <c r="L2364" i="8"/>
  <c r="K2364" i="8"/>
  <c r="L2363" i="8"/>
  <c r="K2363" i="8"/>
  <c r="L2362" i="8"/>
  <c r="K2362" i="8"/>
  <c r="L2361" i="8"/>
  <c r="K2361" i="8"/>
  <c r="L2360" i="8"/>
  <c r="K2360" i="8"/>
  <c r="L2359" i="8"/>
  <c r="K2359" i="8"/>
  <c r="L2358" i="8"/>
  <c r="K2358" i="8"/>
  <c r="L2357" i="8"/>
  <c r="K2357" i="8"/>
  <c r="L2356" i="8"/>
  <c r="K2356" i="8"/>
  <c r="L2355" i="8"/>
  <c r="K2355" i="8"/>
  <c r="L2354" i="8"/>
  <c r="K2354" i="8"/>
  <c r="L2353" i="8"/>
  <c r="K2353" i="8"/>
  <c r="L2352" i="8"/>
  <c r="K2352" i="8"/>
  <c r="L2351" i="8"/>
  <c r="K2351" i="8"/>
  <c r="L2350" i="8"/>
  <c r="K2350" i="8"/>
  <c r="L2349" i="8"/>
  <c r="K2349" i="8"/>
  <c r="L2348" i="8"/>
  <c r="K2348" i="8"/>
  <c r="L2347" i="8"/>
  <c r="K2347" i="8"/>
  <c r="L2346" i="8"/>
  <c r="K2346" i="8"/>
  <c r="L2345" i="8"/>
  <c r="K2345" i="8"/>
  <c r="L2344" i="8"/>
  <c r="K2344" i="8"/>
  <c r="L2343" i="8"/>
  <c r="K2343" i="8"/>
  <c r="L2342" i="8"/>
  <c r="K2342" i="8"/>
  <c r="L2341" i="8"/>
  <c r="K2341" i="8"/>
  <c r="L2340" i="8"/>
  <c r="K2340" i="8"/>
  <c r="L2339" i="8"/>
  <c r="K2339" i="8"/>
  <c r="L2338" i="8"/>
  <c r="K2338" i="8"/>
  <c r="L2337" i="8"/>
  <c r="K2337" i="8"/>
  <c r="L2336" i="8"/>
  <c r="K2336" i="8"/>
  <c r="L2335" i="8"/>
  <c r="K2335" i="8"/>
  <c r="L2334" i="8"/>
  <c r="K2334" i="8"/>
  <c r="L2333" i="8"/>
  <c r="K2333" i="8"/>
  <c r="L2332" i="8"/>
  <c r="K2332" i="8"/>
  <c r="L2331" i="8"/>
  <c r="K2331" i="8"/>
  <c r="L2330" i="8"/>
  <c r="K2330" i="8"/>
  <c r="L2329" i="8"/>
  <c r="K2329" i="8"/>
  <c r="L2328" i="8"/>
  <c r="K2328" i="8"/>
  <c r="L2327" i="8"/>
  <c r="K2327" i="8"/>
  <c r="L2326" i="8"/>
  <c r="K2326" i="8"/>
  <c r="L2325" i="8"/>
  <c r="K2325" i="8"/>
  <c r="L2324" i="8"/>
  <c r="K2324" i="8"/>
  <c r="L2323" i="8"/>
  <c r="K2323" i="8"/>
  <c r="L2322" i="8"/>
  <c r="K2322" i="8"/>
  <c r="L2321" i="8"/>
  <c r="K2321" i="8"/>
  <c r="L2320" i="8"/>
  <c r="K2320" i="8"/>
  <c r="L2319" i="8"/>
  <c r="K2319" i="8"/>
  <c r="L2318" i="8"/>
  <c r="K2318" i="8"/>
  <c r="L2317" i="8"/>
  <c r="K2317" i="8"/>
  <c r="L2316" i="8"/>
  <c r="K2316" i="8"/>
  <c r="L2315" i="8"/>
  <c r="K2315" i="8"/>
  <c r="L2314" i="8"/>
  <c r="K2314" i="8"/>
  <c r="L2313" i="8"/>
  <c r="K2313" i="8"/>
  <c r="L2312" i="8"/>
  <c r="K2312" i="8"/>
  <c r="L2311" i="8"/>
  <c r="K2311" i="8"/>
  <c r="L2310" i="8"/>
  <c r="K2310" i="8"/>
  <c r="L2309" i="8"/>
  <c r="K2309" i="8"/>
  <c r="L2308" i="8"/>
  <c r="K2308" i="8"/>
  <c r="L2307" i="8"/>
  <c r="K2307" i="8"/>
  <c r="L2306" i="8"/>
  <c r="K2306" i="8"/>
  <c r="L2305" i="8"/>
  <c r="K2305" i="8"/>
  <c r="L2304" i="8"/>
  <c r="K2304" i="8"/>
  <c r="L2303" i="8"/>
  <c r="K2303" i="8"/>
  <c r="L2302" i="8"/>
  <c r="K2302" i="8"/>
  <c r="L2301" i="8"/>
  <c r="K2301" i="8"/>
  <c r="L2300" i="8"/>
  <c r="K2300" i="8"/>
  <c r="L2299" i="8"/>
  <c r="K2299" i="8"/>
  <c r="L2298" i="8"/>
  <c r="K2298" i="8"/>
  <c r="L2297" i="8"/>
  <c r="K2297" i="8"/>
  <c r="L2296" i="8"/>
  <c r="K2296" i="8"/>
  <c r="L2295" i="8"/>
  <c r="K2295" i="8"/>
  <c r="L2294" i="8"/>
  <c r="K2294" i="8"/>
  <c r="L2293" i="8"/>
  <c r="K2293" i="8"/>
  <c r="L2292" i="8"/>
  <c r="K2292" i="8"/>
  <c r="L2291" i="8"/>
  <c r="K2291" i="8"/>
  <c r="L2290" i="8"/>
  <c r="K2290" i="8"/>
  <c r="L2289" i="8"/>
  <c r="K2289" i="8"/>
  <c r="L2288" i="8"/>
  <c r="K2288" i="8"/>
  <c r="L2287" i="8"/>
  <c r="K2287" i="8"/>
  <c r="L2286" i="8"/>
  <c r="K2286" i="8"/>
  <c r="L2285" i="8"/>
  <c r="K2285" i="8"/>
  <c r="L2284" i="8"/>
  <c r="K2284" i="8"/>
  <c r="L2283" i="8"/>
  <c r="K2283" i="8"/>
  <c r="L2282" i="8"/>
  <c r="K2282" i="8"/>
  <c r="L2281" i="8"/>
  <c r="K2281" i="8"/>
  <c r="L2280" i="8"/>
  <c r="K2280" i="8"/>
  <c r="L2279" i="8"/>
  <c r="K2279" i="8"/>
  <c r="L2278" i="8"/>
  <c r="K2278" i="8"/>
  <c r="L2277" i="8"/>
  <c r="K2277" i="8"/>
  <c r="L2276" i="8"/>
  <c r="K2276" i="8"/>
  <c r="L2275" i="8"/>
  <c r="K2275" i="8"/>
  <c r="L2274" i="8"/>
  <c r="K2274" i="8"/>
  <c r="L2273" i="8"/>
  <c r="K2273" i="8"/>
  <c r="L2272" i="8"/>
  <c r="K2272" i="8"/>
  <c r="L2271" i="8"/>
  <c r="K2271" i="8"/>
  <c r="L2270" i="8"/>
  <c r="K2270" i="8"/>
  <c r="L2269" i="8"/>
  <c r="K2269" i="8"/>
  <c r="L2268" i="8"/>
  <c r="K2268" i="8"/>
  <c r="L2267" i="8"/>
  <c r="K2267" i="8"/>
  <c r="L2266" i="8"/>
  <c r="K2266" i="8"/>
  <c r="L2265" i="8"/>
  <c r="K2265" i="8"/>
  <c r="L2264" i="8"/>
  <c r="K2264" i="8"/>
  <c r="L2263" i="8"/>
  <c r="K2263" i="8"/>
  <c r="L2262" i="8"/>
  <c r="K2262" i="8"/>
  <c r="L2261" i="8"/>
  <c r="K2261" i="8"/>
  <c r="L2260" i="8"/>
  <c r="K2260" i="8"/>
  <c r="L2259" i="8"/>
  <c r="K2259" i="8"/>
  <c r="L2258" i="8"/>
  <c r="K2258" i="8"/>
  <c r="L2257" i="8"/>
  <c r="K2257" i="8"/>
  <c r="L2256" i="8"/>
  <c r="K2256" i="8"/>
  <c r="L2255" i="8"/>
  <c r="K2255" i="8"/>
  <c r="L2254" i="8"/>
  <c r="K2254" i="8"/>
  <c r="L2253" i="8"/>
  <c r="K2253" i="8"/>
  <c r="L2252" i="8"/>
  <c r="K2252" i="8"/>
  <c r="L2251" i="8"/>
  <c r="K2251" i="8"/>
  <c r="L2250" i="8"/>
  <c r="K2250" i="8"/>
  <c r="L2249" i="8"/>
  <c r="K2249" i="8"/>
  <c r="L2248" i="8"/>
  <c r="K2248" i="8"/>
  <c r="L2247" i="8"/>
  <c r="K2247" i="8"/>
  <c r="L2246" i="8"/>
  <c r="K2246" i="8"/>
  <c r="L2245" i="8"/>
  <c r="K2245" i="8"/>
  <c r="L2244" i="8"/>
  <c r="K2244" i="8"/>
  <c r="L2243" i="8"/>
  <c r="K2243" i="8"/>
  <c r="L2242" i="8"/>
  <c r="K2242" i="8"/>
  <c r="L2241" i="8"/>
  <c r="K2241" i="8"/>
  <c r="L2240" i="8"/>
  <c r="K2240" i="8"/>
  <c r="L2239" i="8"/>
  <c r="K2239" i="8"/>
  <c r="L2238" i="8"/>
  <c r="K2238" i="8"/>
  <c r="L2237" i="8"/>
  <c r="K2237" i="8"/>
  <c r="L2236" i="8"/>
  <c r="K2236" i="8"/>
  <c r="L2235" i="8"/>
  <c r="K2235" i="8"/>
  <c r="L2234" i="8"/>
  <c r="K2234" i="8"/>
  <c r="L2233" i="8"/>
  <c r="K2233" i="8"/>
  <c r="L2232" i="8"/>
  <c r="K2232" i="8"/>
  <c r="L2231" i="8"/>
  <c r="K2231" i="8"/>
  <c r="L2230" i="8"/>
  <c r="K2230" i="8"/>
  <c r="L2229" i="8"/>
  <c r="K2229" i="8"/>
  <c r="L2228" i="8"/>
  <c r="K2228" i="8"/>
  <c r="L2227" i="8"/>
  <c r="K2227" i="8"/>
  <c r="L2226" i="8"/>
  <c r="K2226" i="8"/>
  <c r="L2225" i="8"/>
  <c r="K2225" i="8"/>
  <c r="L2224" i="8"/>
  <c r="K2224" i="8"/>
  <c r="L2223" i="8"/>
  <c r="K2223" i="8"/>
  <c r="L2222" i="8"/>
  <c r="K2222" i="8"/>
  <c r="L2221" i="8"/>
  <c r="K2221" i="8"/>
  <c r="L2220" i="8"/>
  <c r="K2220" i="8"/>
  <c r="L2219" i="8"/>
  <c r="K2219" i="8"/>
  <c r="L2218" i="8"/>
  <c r="K2218" i="8"/>
  <c r="L2217" i="8"/>
  <c r="K2217" i="8"/>
  <c r="L2216" i="8"/>
  <c r="K2216" i="8"/>
  <c r="L2215" i="8"/>
  <c r="K2215" i="8"/>
  <c r="L2214" i="8"/>
  <c r="K2214" i="8"/>
  <c r="L2213" i="8"/>
  <c r="K2213" i="8"/>
  <c r="L2212" i="8"/>
  <c r="K2212" i="8"/>
  <c r="L2211" i="8"/>
  <c r="K2211" i="8"/>
  <c r="L2210" i="8"/>
  <c r="K2210" i="8"/>
  <c r="L2209" i="8"/>
  <c r="K2209" i="8"/>
  <c r="L2208" i="8"/>
  <c r="K2208" i="8"/>
  <c r="L2207" i="8"/>
  <c r="K2207" i="8"/>
  <c r="L2206" i="8"/>
  <c r="K2206" i="8"/>
  <c r="L2205" i="8"/>
  <c r="K2205" i="8"/>
  <c r="L2204" i="8"/>
  <c r="K2204" i="8"/>
  <c r="L2203" i="8"/>
  <c r="K2203" i="8"/>
  <c r="L2202" i="8"/>
  <c r="K2202" i="8"/>
  <c r="L2201" i="8"/>
  <c r="K2201" i="8"/>
  <c r="L2200" i="8"/>
  <c r="K2200" i="8"/>
  <c r="L2199" i="8"/>
  <c r="K2199" i="8"/>
  <c r="L2198" i="8"/>
  <c r="K2198" i="8"/>
  <c r="L2197" i="8"/>
  <c r="K2197" i="8"/>
  <c r="L2196" i="8"/>
  <c r="K2196" i="8"/>
  <c r="L2195" i="8"/>
  <c r="K2195" i="8"/>
  <c r="L2194" i="8"/>
  <c r="K2194" i="8"/>
  <c r="L2193" i="8"/>
  <c r="K2193" i="8"/>
  <c r="L2192" i="8"/>
  <c r="K2192" i="8"/>
  <c r="L2191" i="8"/>
  <c r="K2191" i="8"/>
  <c r="L2190" i="8"/>
  <c r="K2190" i="8"/>
  <c r="L2189" i="8"/>
  <c r="K2189" i="8"/>
  <c r="L2188" i="8"/>
  <c r="K2188" i="8"/>
  <c r="L2187" i="8"/>
  <c r="K2187" i="8"/>
  <c r="L2186" i="8"/>
  <c r="K2186" i="8"/>
  <c r="L2185" i="8"/>
  <c r="K2185" i="8"/>
  <c r="L2184" i="8"/>
  <c r="K2184" i="8"/>
  <c r="L2183" i="8"/>
  <c r="K2183" i="8"/>
  <c r="L2182" i="8"/>
  <c r="K2182" i="8"/>
  <c r="L2181" i="8"/>
  <c r="K2181" i="8"/>
  <c r="L2180" i="8"/>
  <c r="K2180" i="8"/>
  <c r="L2179" i="8"/>
  <c r="K2179" i="8"/>
  <c r="L2178" i="8"/>
  <c r="K2178" i="8"/>
  <c r="L2177" i="8"/>
  <c r="K2177" i="8"/>
  <c r="L2176" i="8"/>
  <c r="K2176" i="8"/>
  <c r="L2175" i="8"/>
  <c r="K2175" i="8"/>
  <c r="L2174" i="8"/>
  <c r="K2174" i="8"/>
  <c r="L2173" i="8"/>
  <c r="K2173" i="8"/>
  <c r="L2172" i="8"/>
  <c r="K2172" i="8"/>
  <c r="L2171" i="8"/>
  <c r="K2171" i="8"/>
  <c r="L2170" i="8"/>
  <c r="K2170" i="8"/>
  <c r="L2169" i="8"/>
  <c r="K2169" i="8"/>
  <c r="L2168" i="8"/>
  <c r="K2168" i="8"/>
  <c r="L2167" i="8"/>
  <c r="K2167" i="8"/>
  <c r="L2166" i="8"/>
  <c r="K2166" i="8"/>
  <c r="L2165" i="8"/>
  <c r="K2165" i="8"/>
  <c r="L2164" i="8"/>
  <c r="K2164" i="8"/>
  <c r="L2163" i="8"/>
  <c r="K2163" i="8"/>
  <c r="L2162" i="8"/>
  <c r="K2162" i="8"/>
  <c r="L2161" i="8"/>
  <c r="K2161" i="8"/>
  <c r="L2160" i="8"/>
  <c r="K2160" i="8"/>
  <c r="L2159" i="8"/>
  <c r="K2159" i="8"/>
  <c r="L2158" i="8"/>
  <c r="K2158" i="8"/>
  <c r="L2157" i="8"/>
  <c r="K2157" i="8"/>
  <c r="L2156" i="8"/>
  <c r="K2156" i="8"/>
  <c r="L2155" i="8"/>
  <c r="K2155" i="8"/>
  <c r="L2154" i="8"/>
  <c r="K2154" i="8"/>
  <c r="L2153" i="8"/>
  <c r="K2153" i="8"/>
  <c r="L2152" i="8"/>
  <c r="K2152" i="8"/>
  <c r="L2151" i="8"/>
  <c r="K2151" i="8"/>
  <c r="L2150" i="8"/>
  <c r="K2150" i="8"/>
  <c r="L2149" i="8"/>
  <c r="K2149" i="8"/>
  <c r="L2148" i="8"/>
  <c r="K2148" i="8"/>
  <c r="L2147" i="8"/>
  <c r="K2147" i="8"/>
  <c r="L2146" i="8"/>
  <c r="K2146" i="8"/>
  <c r="L2145" i="8"/>
  <c r="K2145" i="8"/>
  <c r="L2144" i="8"/>
  <c r="K2144" i="8"/>
  <c r="L2143" i="8"/>
  <c r="K2143" i="8"/>
  <c r="L2142" i="8"/>
  <c r="K2142" i="8"/>
  <c r="L2141" i="8"/>
  <c r="K2141" i="8"/>
  <c r="L2140" i="8"/>
  <c r="K2140" i="8"/>
  <c r="L2139" i="8"/>
  <c r="K2139" i="8"/>
  <c r="L2138" i="8"/>
  <c r="K2138" i="8"/>
  <c r="L2137" i="8"/>
  <c r="K2137" i="8"/>
  <c r="L2136" i="8"/>
  <c r="K2136" i="8"/>
  <c r="L2135" i="8"/>
  <c r="K2135" i="8"/>
  <c r="L2134" i="8"/>
  <c r="K2134" i="8"/>
  <c r="L2133" i="8"/>
  <c r="K2133" i="8"/>
  <c r="L2132" i="8"/>
  <c r="K2132" i="8"/>
  <c r="L2131" i="8"/>
  <c r="K2131" i="8"/>
  <c r="L2130" i="8"/>
  <c r="K2130" i="8"/>
  <c r="L2129" i="8"/>
  <c r="K2129" i="8"/>
  <c r="L2128" i="8"/>
  <c r="K2128" i="8"/>
  <c r="L2127" i="8"/>
  <c r="K2127" i="8"/>
  <c r="L2126" i="8"/>
  <c r="K2126" i="8"/>
  <c r="L2125" i="8"/>
  <c r="K2125" i="8"/>
  <c r="L2124" i="8"/>
  <c r="K2124" i="8"/>
  <c r="L2123" i="8"/>
  <c r="K2123" i="8"/>
  <c r="L2122" i="8"/>
  <c r="K2122" i="8"/>
  <c r="L2121" i="8"/>
  <c r="K2121" i="8"/>
  <c r="L2120" i="8"/>
  <c r="K2120" i="8"/>
  <c r="L2119" i="8"/>
  <c r="K2119" i="8"/>
  <c r="L2118" i="8"/>
  <c r="K2118" i="8"/>
  <c r="L2117" i="8"/>
  <c r="K2117" i="8"/>
  <c r="L2116" i="8"/>
  <c r="K2116" i="8"/>
  <c r="L2115" i="8"/>
  <c r="K2115" i="8"/>
  <c r="L2114" i="8"/>
  <c r="K2114" i="8"/>
  <c r="L2113" i="8"/>
  <c r="K2113" i="8"/>
  <c r="L2112" i="8"/>
  <c r="K2112" i="8"/>
  <c r="L2111" i="8"/>
  <c r="K2111" i="8"/>
  <c r="L2110" i="8"/>
  <c r="K2110" i="8"/>
  <c r="L2109" i="8"/>
  <c r="K2109" i="8"/>
  <c r="L2108" i="8"/>
  <c r="K2108" i="8"/>
  <c r="L2107" i="8"/>
  <c r="K2107" i="8"/>
  <c r="L2106" i="8"/>
  <c r="K2106" i="8"/>
  <c r="L2105" i="8"/>
  <c r="K2105" i="8"/>
  <c r="L2104" i="8"/>
  <c r="K2104" i="8"/>
  <c r="L2103" i="8"/>
  <c r="K2103" i="8"/>
  <c r="L2102" i="8"/>
  <c r="K2102" i="8"/>
  <c r="L2101" i="8"/>
  <c r="K2101" i="8"/>
  <c r="L2100" i="8"/>
  <c r="K2100" i="8"/>
  <c r="L2099" i="8"/>
  <c r="K2099" i="8"/>
  <c r="L2098" i="8"/>
  <c r="K2098" i="8"/>
  <c r="L2097" i="8"/>
  <c r="K2097" i="8"/>
  <c r="L2096" i="8"/>
  <c r="K2096" i="8"/>
  <c r="L2095" i="8"/>
  <c r="K2095" i="8"/>
  <c r="L2094" i="8"/>
  <c r="K2094" i="8"/>
  <c r="L2093" i="8"/>
  <c r="K2093" i="8"/>
  <c r="L2092" i="8"/>
  <c r="K2092" i="8"/>
  <c r="L2091" i="8"/>
  <c r="K2091" i="8"/>
  <c r="L2090" i="8"/>
  <c r="K2090" i="8"/>
  <c r="L2089" i="8"/>
  <c r="K2089" i="8"/>
  <c r="L2088" i="8"/>
  <c r="K2088" i="8"/>
  <c r="L2087" i="8"/>
  <c r="K2087" i="8"/>
  <c r="L2086" i="8"/>
  <c r="K2086" i="8"/>
  <c r="L2085" i="8"/>
  <c r="K2085" i="8"/>
  <c r="L2084" i="8"/>
  <c r="K2084" i="8"/>
  <c r="L2083" i="8"/>
  <c r="K2083" i="8"/>
  <c r="L2082" i="8"/>
  <c r="K2082" i="8"/>
  <c r="L2081" i="8"/>
  <c r="K2081" i="8"/>
  <c r="L2080" i="8"/>
  <c r="K2080" i="8"/>
  <c r="L2079" i="8"/>
  <c r="K2079" i="8"/>
  <c r="L2078" i="8"/>
  <c r="K2078" i="8"/>
  <c r="L2077" i="8"/>
  <c r="K2077" i="8"/>
  <c r="L2076" i="8"/>
  <c r="K2076" i="8"/>
  <c r="L2075" i="8"/>
  <c r="K2075" i="8"/>
  <c r="L2074" i="8"/>
  <c r="K2074" i="8"/>
  <c r="L2073" i="8"/>
  <c r="K2073" i="8"/>
  <c r="L2072" i="8"/>
  <c r="K2072" i="8"/>
  <c r="L2071" i="8"/>
  <c r="K2071" i="8"/>
  <c r="L2070" i="8"/>
  <c r="K2070" i="8"/>
  <c r="L2069" i="8"/>
  <c r="K2069" i="8"/>
  <c r="L2068" i="8"/>
  <c r="K2068" i="8"/>
  <c r="L2067" i="8"/>
  <c r="K2067" i="8"/>
  <c r="L2066" i="8"/>
  <c r="K2066" i="8"/>
  <c r="L2065" i="8"/>
  <c r="K2065" i="8"/>
  <c r="L2064" i="8"/>
  <c r="K2064" i="8"/>
  <c r="L2063" i="8"/>
  <c r="K2063" i="8"/>
  <c r="L2062" i="8"/>
  <c r="K2062" i="8"/>
  <c r="L2061" i="8"/>
  <c r="K2061" i="8"/>
  <c r="L2060" i="8"/>
  <c r="K2060" i="8"/>
  <c r="L2059" i="8"/>
  <c r="K2059" i="8"/>
  <c r="L2058" i="8"/>
  <c r="K2058" i="8"/>
  <c r="L2057" i="8"/>
  <c r="K2057" i="8"/>
  <c r="L2056" i="8"/>
  <c r="K2056" i="8"/>
  <c r="L2055" i="8"/>
  <c r="K2055" i="8"/>
  <c r="L2054" i="8"/>
  <c r="K2054" i="8"/>
  <c r="L2053" i="8"/>
  <c r="K2053" i="8"/>
  <c r="L2052" i="8"/>
  <c r="K2052" i="8"/>
  <c r="L2051" i="8"/>
  <c r="K2051" i="8"/>
  <c r="L2050" i="8"/>
  <c r="K2050" i="8"/>
  <c r="L2049" i="8"/>
  <c r="K2049" i="8"/>
  <c r="L2048" i="8"/>
  <c r="K2048" i="8"/>
  <c r="L2047" i="8"/>
  <c r="K2047" i="8"/>
  <c r="L2046" i="8"/>
  <c r="K2046" i="8"/>
  <c r="L2045" i="8"/>
  <c r="K2045" i="8"/>
  <c r="L2044" i="8"/>
  <c r="K2044" i="8"/>
  <c r="L2043" i="8"/>
  <c r="K2043" i="8"/>
  <c r="L2042" i="8"/>
  <c r="K2042" i="8"/>
  <c r="L2041" i="8"/>
  <c r="K2041" i="8"/>
  <c r="L2040" i="8"/>
  <c r="K2040" i="8"/>
  <c r="L2039" i="8"/>
  <c r="K2039" i="8"/>
  <c r="L2038" i="8"/>
  <c r="K2038" i="8"/>
  <c r="L2037" i="8"/>
  <c r="K2037" i="8"/>
  <c r="L2036" i="8"/>
  <c r="K2036" i="8"/>
  <c r="L2035" i="8"/>
  <c r="K2035" i="8"/>
  <c r="L2034" i="8"/>
  <c r="K2034" i="8"/>
  <c r="L2033" i="8"/>
  <c r="K2033" i="8"/>
  <c r="L2032" i="8"/>
  <c r="K2032" i="8"/>
  <c r="L2031" i="8"/>
  <c r="K2031" i="8"/>
  <c r="L2030" i="8"/>
  <c r="K2030" i="8"/>
  <c r="L2029" i="8"/>
  <c r="K2029" i="8"/>
  <c r="L2028" i="8"/>
  <c r="K2028" i="8"/>
  <c r="L2027" i="8"/>
  <c r="K2027" i="8"/>
  <c r="L2026" i="8"/>
  <c r="K2026" i="8"/>
  <c r="L2025" i="8"/>
  <c r="K2025" i="8"/>
  <c r="L2024" i="8"/>
  <c r="K2024" i="8"/>
  <c r="L2023" i="8"/>
  <c r="K2023" i="8"/>
  <c r="L2022" i="8"/>
  <c r="K2022" i="8"/>
  <c r="L2021" i="8"/>
  <c r="K2021" i="8"/>
  <c r="L2020" i="8"/>
  <c r="K2020" i="8"/>
  <c r="L2019" i="8"/>
  <c r="K2019" i="8"/>
  <c r="L2018" i="8"/>
  <c r="K2018" i="8"/>
  <c r="L2017" i="8"/>
  <c r="K2017" i="8"/>
  <c r="L2016" i="8"/>
  <c r="K2016" i="8"/>
  <c r="L2015" i="8"/>
  <c r="K2015" i="8"/>
  <c r="L2014" i="8"/>
  <c r="K2014" i="8"/>
  <c r="L2013" i="8"/>
  <c r="K2013" i="8"/>
  <c r="L2012" i="8"/>
  <c r="K2012" i="8"/>
  <c r="L2011" i="8"/>
  <c r="K2011" i="8"/>
  <c r="L2010" i="8"/>
  <c r="K2010" i="8"/>
  <c r="L2009" i="8"/>
  <c r="K2009" i="8"/>
  <c r="L2008" i="8"/>
  <c r="K2008" i="8"/>
  <c r="L2007" i="8"/>
  <c r="K2007" i="8"/>
  <c r="L2006" i="8"/>
  <c r="K2006" i="8"/>
  <c r="L2005" i="8"/>
  <c r="K2005" i="8"/>
  <c r="L2004" i="8"/>
  <c r="K2004" i="8"/>
  <c r="L2003" i="8"/>
  <c r="K2003" i="8"/>
  <c r="L2002" i="8"/>
  <c r="K2002" i="8"/>
  <c r="L2001" i="8"/>
  <c r="K2001" i="8"/>
  <c r="L2000" i="8"/>
  <c r="K2000" i="8"/>
  <c r="L1999" i="8"/>
  <c r="K1999" i="8"/>
  <c r="L1998" i="8"/>
  <c r="K1998" i="8"/>
  <c r="L1997" i="8"/>
  <c r="K1997" i="8"/>
  <c r="L1996" i="8"/>
  <c r="K1996" i="8"/>
  <c r="L1995" i="8"/>
  <c r="K1995" i="8"/>
  <c r="L1994" i="8"/>
  <c r="K1994" i="8"/>
  <c r="L1993" i="8"/>
  <c r="K1993" i="8"/>
  <c r="L1992" i="8"/>
  <c r="K1992" i="8"/>
  <c r="L1991" i="8"/>
  <c r="K1991" i="8"/>
  <c r="L1990" i="8"/>
  <c r="K1990" i="8"/>
  <c r="L1989" i="8"/>
  <c r="K1989" i="8"/>
  <c r="L1988" i="8"/>
  <c r="K1988" i="8"/>
  <c r="L1987" i="8"/>
  <c r="K1987" i="8"/>
  <c r="L1986" i="8"/>
  <c r="K1986" i="8"/>
  <c r="L1985" i="8"/>
  <c r="K1985" i="8"/>
  <c r="L1984" i="8"/>
  <c r="K1984" i="8"/>
  <c r="L1983" i="8"/>
  <c r="K1983" i="8"/>
  <c r="L1982" i="8"/>
  <c r="K1982" i="8"/>
  <c r="L1981" i="8"/>
  <c r="K1981" i="8"/>
  <c r="L1980" i="8"/>
  <c r="K1980" i="8"/>
  <c r="L1979" i="8"/>
  <c r="K1979" i="8"/>
  <c r="L1978" i="8"/>
  <c r="K1978" i="8"/>
  <c r="L1977" i="8"/>
  <c r="K1977" i="8"/>
  <c r="L1976" i="8"/>
  <c r="K1976" i="8"/>
  <c r="L1975" i="8"/>
  <c r="K1975" i="8"/>
  <c r="L1974" i="8"/>
  <c r="K1974" i="8"/>
  <c r="L1973" i="8"/>
  <c r="K1973" i="8"/>
  <c r="L1972" i="8"/>
  <c r="K1972" i="8"/>
  <c r="L1971" i="8"/>
  <c r="K1971" i="8"/>
  <c r="L1970" i="8"/>
  <c r="K1970" i="8"/>
  <c r="L1969" i="8"/>
  <c r="K1969" i="8"/>
  <c r="L1968" i="8"/>
  <c r="K1968" i="8"/>
  <c r="L1967" i="8"/>
  <c r="K1967" i="8"/>
  <c r="L1966" i="8"/>
  <c r="K1966" i="8"/>
  <c r="L1965" i="8"/>
  <c r="K1965" i="8"/>
  <c r="L1964" i="8"/>
  <c r="K1964" i="8"/>
  <c r="L1963" i="8"/>
  <c r="K1963" i="8"/>
  <c r="L1962" i="8"/>
  <c r="K1962" i="8"/>
  <c r="L1961" i="8"/>
  <c r="K1961" i="8"/>
  <c r="L1960" i="8"/>
  <c r="K1960" i="8"/>
  <c r="L1959" i="8"/>
  <c r="K1959" i="8"/>
  <c r="L1958" i="8"/>
  <c r="K1958" i="8"/>
  <c r="L1957" i="8"/>
  <c r="K1957" i="8"/>
  <c r="L1956" i="8"/>
  <c r="K1956" i="8"/>
  <c r="L1955" i="8"/>
  <c r="K1955" i="8"/>
  <c r="L1954" i="8"/>
  <c r="K1954" i="8"/>
  <c r="L1953" i="8"/>
  <c r="K1953" i="8"/>
  <c r="L1952" i="8"/>
  <c r="K1952" i="8"/>
  <c r="L1951" i="8"/>
  <c r="K1951" i="8"/>
  <c r="L1950" i="8"/>
  <c r="K1950" i="8"/>
  <c r="L1949" i="8"/>
  <c r="K1949" i="8"/>
  <c r="L1948" i="8"/>
  <c r="K1948" i="8"/>
  <c r="L1947" i="8"/>
  <c r="K1947" i="8"/>
  <c r="L1946" i="8"/>
  <c r="K1946" i="8"/>
  <c r="L1945" i="8"/>
  <c r="K1945" i="8"/>
  <c r="L1944" i="8"/>
  <c r="K1944" i="8"/>
  <c r="L1943" i="8"/>
  <c r="K1943" i="8"/>
  <c r="L1942" i="8"/>
  <c r="K1942" i="8"/>
  <c r="L1941" i="8"/>
  <c r="K1941" i="8"/>
  <c r="L1940" i="8"/>
  <c r="K1940" i="8"/>
  <c r="L1939" i="8"/>
  <c r="K1939" i="8"/>
  <c r="L1938" i="8"/>
  <c r="K1938" i="8"/>
  <c r="L1937" i="8"/>
  <c r="K1937" i="8"/>
  <c r="L1936" i="8"/>
  <c r="K1936" i="8"/>
  <c r="L1935" i="8"/>
  <c r="K1935" i="8"/>
  <c r="L1934" i="8"/>
  <c r="K1934" i="8"/>
  <c r="L1933" i="8"/>
  <c r="K1933" i="8"/>
  <c r="L1932" i="8"/>
  <c r="K1932" i="8"/>
  <c r="L1931" i="8"/>
  <c r="K1931" i="8"/>
  <c r="L1930" i="8"/>
  <c r="K1930" i="8"/>
  <c r="L1929" i="8"/>
  <c r="K1929" i="8"/>
  <c r="L1928" i="8"/>
  <c r="K1928" i="8"/>
  <c r="L1927" i="8"/>
  <c r="K1927" i="8"/>
  <c r="L1926" i="8"/>
  <c r="K1926" i="8"/>
  <c r="L1925" i="8"/>
  <c r="K1925" i="8"/>
  <c r="L1924" i="8"/>
  <c r="K1924" i="8"/>
  <c r="L1923" i="8"/>
  <c r="K1923" i="8"/>
  <c r="L1922" i="8"/>
  <c r="K1922" i="8"/>
  <c r="L1921" i="8"/>
  <c r="K1921" i="8"/>
  <c r="L1920" i="8"/>
  <c r="K1920" i="8"/>
  <c r="L1919" i="8"/>
  <c r="K1919" i="8"/>
  <c r="L1918" i="8"/>
  <c r="K1918" i="8"/>
  <c r="L1917" i="8"/>
  <c r="K1917" i="8"/>
  <c r="L1916" i="8"/>
  <c r="K1916" i="8"/>
  <c r="L1915" i="8"/>
  <c r="K1915" i="8"/>
  <c r="L1914" i="8"/>
  <c r="K1914" i="8"/>
  <c r="L1913" i="8"/>
  <c r="K1913" i="8"/>
  <c r="L1912" i="8"/>
  <c r="K1912" i="8"/>
  <c r="L1911" i="8"/>
  <c r="K1911" i="8"/>
  <c r="L1910" i="8"/>
  <c r="K1910" i="8"/>
  <c r="L1909" i="8"/>
  <c r="K1909" i="8"/>
  <c r="L1908" i="8"/>
  <c r="K1908" i="8"/>
  <c r="L1907" i="8"/>
  <c r="K1907" i="8"/>
  <c r="L1906" i="8"/>
  <c r="K1906" i="8"/>
  <c r="L1905" i="8"/>
  <c r="K1905" i="8"/>
  <c r="L1904" i="8"/>
  <c r="K1904" i="8"/>
  <c r="L1903" i="8"/>
  <c r="K1903" i="8"/>
  <c r="L1902" i="8"/>
  <c r="K1902" i="8"/>
  <c r="L1901" i="8"/>
  <c r="K1901" i="8"/>
  <c r="L1900" i="8"/>
  <c r="K1900" i="8"/>
  <c r="L1899" i="8"/>
  <c r="K1899" i="8"/>
  <c r="L1898" i="8"/>
  <c r="K1898" i="8"/>
  <c r="L1897" i="8"/>
  <c r="K1897" i="8"/>
  <c r="L1896" i="8"/>
  <c r="K1896" i="8"/>
  <c r="L1895" i="8"/>
  <c r="K1895" i="8"/>
  <c r="L1894" i="8"/>
  <c r="K1894" i="8"/>
  <c r="L1893" i="8"/>
  <c r="K1893" i="8"/>
  <c r="L1892" i="8"/>
  <c r="K1892" i="8"/>
  <c r="L1891" i="8"/>
  <c r="K1891" i="8"/>
  <c r="L1890" i="8"/>
  <c r="K1890" i="8"/>
  <c r="L1889" i="8"/>
  <c r="K1889" i="8"/>
  <c r="L1888" i="8"/>
  <c r="K1888" i="8"/>
  <c r="L1887" i="8"/>
  <c r="K1887" i="8"/>
  <c r="L1886" i="8"/>
  <c r="K1886" i="8"/>
  <c r="L1885" i="8"/>
  <c r="K1885" i="8"/>
  <c r="L1884" i="8"/>
  <c r="K1884" i="8"/>
  <c r="L1883" i="8"/>
  <c r="K1883" i="8"/>
  <c r="L1882" i="8"/>
  <c r="K1882" i="8"/>
  <c r="L1881" i="8"/>
  <c r="K1881" i="8"/>
  <c r="L1880" i="8"/>
  <c r="K1880" i="8"/>
  <c r="L1879" i="8"/>
  <c r="K1879" i="8"/>
  <c r="L1878" i="8"/>
  <c r="K1878" i="8"/>
  <c r="L1877" i="8"/>
  <c r="K1877" i="8"/>
  <c r="L1876" i="8"/>
  <c r="K1876" i="8"/>
  <c r="L1875" i="8"/>
  <c r="K1875" i="8"/>
  <c r="L1874" i="8"/>
  <c r="K1874" i="8"/>
  <c r="L1873" i="8"/>
  <c r="K1873" i="8"/>
  <c r="L1872" i="8"/>
  <c r="K1872" i="8"/>
  <c r="L1871" i="8"/>
  <c r="K1871" i="8"/>
  <c r="L1870" i="8"/>
  <c r="K1870" i="8"/>
  <c r="L1869" i="8"/>
  <c r="K1869" i="8"/>
  <c r="L1868" i="8"/>
  <c r="K1868" i="8"/>
  <c r="L1867" i="8"/>
  <c r="K1867" i="8"/>
  <c r="L1866" i="8"/>
  <c r="K1866" i="8"/>
  <c r="L1865" i="8"/>
  <c r="K1865" i="8"/>
  <c r="L1864" i="8"/>
  <c r="K1864" i="8"/>
  <c r="L1863" i="8"/>
  <c r="K1863" i="8"/>
  <c r="L1862" i="8"/>
  <c r="K1862" i="8"/>
  <c r="L1861" i="8"/>
  <c r="K1861" i="8"/>
  <c r="L1860" i="8"/>
  <c r="K1860" i="8"/>
  <c r="L1859" i="8"/>
  <c r="K1859" i="8"/>
  <c r="L1858" i="8"/>
  <c r="K1858" i="8"/>
  <c r="L1857" i="8"/>
  <c r="K1857" i="8"/>
  <c r="L1856" i="8"/>
  <c r="K1856" i="8"/>
  <c r="L1855" i="8"/>
  <c r="K1855" i="8"/>
  <c r="L1854" i="8"/>
  <c r="K1854" i="8"/>
  <c r="L1853" i="8"/>
  <c r="K1853" i="8"/>
  <c r="L1852" i="8"/>
  <c r="K1852" i="8"/>
  <c r="L1851" i="8"/>
  <c r="K1851" i="8"/>
  <c r="L1850" i="8"/>
  <c r="K1850" i="8"/>
  <c r="L1849" i="8"/>
  <c r="K1849" i="8"/>
  <c r="L1848" i="8"/>
  <c r="K1848" i="8"/>
  <c r="L1847" i="8"/>
  <c r="K1847" i="8"/>
  <c r="L1846" i="8"/>
  <c r="K1846" i="8"/>
  <c r="L1845" i="8"/>
  <c r="K1845" i="8"/>
  <c r="L1844" i="8"/>
  <c r="K1844" i="8"/>
  <c r="L1843" i="8"/>
  <c r="K1843" i="8"/>
  <c r="L1842" i="8"/>
  <c r="K1842" i="8"/>
  <c r="L1841" i="8"/>
  <c r="K1841" i="8"/>
  <c r="L1840" i="8"/>
  <c r="K1840" i="8"/>
  <c r="L1839" i="8"/>
  <c r="K1839" i="8"/>
  <c r="L1838" i="8"/>
  <c r="K1838" i="8"/>
  <c r="L1837" i="8"/>
  <c r="K1837" i="8"/>
  <c r="L1836" i="8"/>
  <c r="K1836" i="8"/>
  <c r="L1835" i="8"/>
  <c r="K1835" i="8"/>
  <c r="L1834" i="8"/>
  <c r="K1834" i="8"/>
  <c r="L1833" i="8"/>
  <c r="K1833" i="8"/>
  <c r="L1832" i="8"/>
  <c r="K1832" i="8"/>
  <c r="L1831" i="8"/>
  <c r="K1831" i="8"/>
  <c r="L1830" i="8"/>
  <c r="K1830" i="8"/>
  <c r="L1829" i="8"/>
  <c r="K1829" i="8"/>
  <c r="L1828" i="8"/>
  <c r="K1828" i="8"/>
  <c r="L1827" i="8"/>
  <c r="K1827" i="8"/>
  <c r="L1826" i="8"/>
  <c r="K1826" i="8"/>
  <c r="L1825" i="8"/>
  <c r="K1825" i="8"/>
  <c r="L1824" i="8"/>
  <c r="K1824" i="8"/>
  <c r="L1823" i="8"/>
  <c r="K1823" i="8"/>
  <c r="L1822" i="8"/>
  <c r="K1822" i="8"/>
  <c r="L1821" i="8"/>
  <c r="K1821" i="8"/>
  <c r="L1820" i="8"/>
  <c r="K1820" i="8"/>
  <c r="L1819" i="8"/>
  <c r="K1819" i="8"/>
  <c r="L1818" i="8"/>
  <c r="K1818" i="8"/>
  <c r="L1817" i="8"/>
  <c r="K1817" i="8"/>
  <c r="L1816" i="8"/>
  <c r="K1816" i="8"/>
  <c r="L1815" i="8"/>
  <c r="K1815" i="8"/>
  <c r="L1814" i="8"/>
  <c r="K1814" i="8"/>
  <c r="L1813" i="8"/>
  <c r="K1813" i="8"/>
  <c r="L1812" i="8"/>
  <c r="K1812" i="8"/>
  <c r="L1811" i="8"/>
  <c r="K1811" i="8"/>
  <c r="L1810" i="8"/>
  <c r="K1810" i="8"/>
  <c r="L1809" i="8"/>
  <c r="K1809" i="8"/>
  <c r="L1808" i="8"/>
  <c r="K1808" i="8"/>
  <c r="L1807" i="8"/>
  <c r="K1807" i="8"/>
  <c r="L1806" i="8"/>
  <c r="K1806" i="8"/>
  <c r="L1805" i="8"/>
  <c r="K1805" i="8"/>
  <c r="L1804" i="8"/>
  <c r="K1804" i="8"/>
  <c r="L1803" i="8"/>
  <c r="K1803" i="8"/>
  <c r="L1802" i="8"/>
  <c r="K1802" i="8"/>
  <c r="L1801" i="8"/>
  <c r="K1801" i="8"/>
  <c r="L1800" i="8"/>
  <c r="K1800" i="8"/>
  <c r="L1799" i="8"/>
  <c r="K1799" i="8"/>
  <c r="L1798" i="8"/>
  <c r="K1798" i="8"/>
  <c r="L1797" i="8"/>
  <c r="K1797" i="8"/>
  <c r="L1796" i="8"/>
  <c r="K1796" i="8"/>
  <c r="L1795" i="8"/>
  <c r="K1795" i="8"/>
  <c r="L1794" i="8"/>
  <c r="K1794" i="8"/>
  <c r="L1793" i="8"/>
  <c r="K1793" i="8"/>
  <c r="L1792" i="8"/>
  <c r="K1792" i="8"/>
  <c r="L1791" i="8"/>
  <c r="K1791" i="8"/>
  <c r="L1790" i="8"/>
  <c r="K1790" i="8"/>
  <c r="L1789" i="8"/>
  <c r="K1789" i="8"/>
  <c r="L1788" i="8"/>
  <c r="K1788" i="8"/>
  <c r="L1787" i="8"/>
  <c r="K1787" i="8"/>
  <c r="L1786" i="8"/>
  <c r="K1786" i="8"/>
  <c r="L1785" i="8"/>
  <c r="K1785" i="8"/>
  <c r="L1784" i="8"/>
  <c r="K1784" i="8"/>
  <c r="L1783" i="8"/>
  <c r="K1783" i="8"/>
  <c r="L1782" i="8"/>
  <c r="K1782" i="8"/>
  <c r="L1781" i="8"/>
  <c r="K1781" i="8"/>
  <c r="L1780" i="8"/>
  <c r="K1780" i="8"/>
  <c r="L1779" i="8"/>
  <c r="K1779" i="8"/>
  <c r="L1778" i="8"/>
  <c r="K1778" i="8"/>
  <c r="L1777" i="8"/>
  <c r="K1777" i="8"/>
  <c r="L1776" i="8"/>
  <c r="K1776" i="8"/>
  <c r="L1775" i="8"/>
  <c r="K1775" i="8"/>
  <c r="L1774" i="8"/>
  <c r="K1774" i="8"/>
  <c r="L1773" i="8"/>
  <c r="K1773" i="8"/>
  <c r="L1772" i="8"/>
  <c r="K1772" i="8"/>
  <c r="L1771" i="8"/>
  <c r="K1771" i="8"/>
  <c r="L1770" i="8"/>
  <c r="K1770" i="8"/>
  <c r="L1769" i="8"/>
  <c r="K1769" i="8"/>
  <c r="L1768" i="8"/>
  <c r="K1768" i="8"/>
  <c r="L1767" i="8"/>
  <c r="K1767" i="8"/>
  <c r="L1766" i="8"/>
  <c r="K1766" i="8"/>
  <c r="L1765" i="8"/>
  <c r="K1765" i="8"/>
  <c r="L1764" i="8"/>
  <c r="K1764" i="8"/>
  <c r="L1763" i="8"/>
  <c r="K1763" i="8"/>
  <c r="L1762" i="8"/>
  <c r="K1762" i="8"/>
  <c r="L1761" i="8"/>
  <c r="K1761" i="8"/>
  <c r="L1760" i="8"/>
  <c r="K1760" i="8"/>
  <c r="L1759" i="8"/>
  <c r="K1759" i="8"/>
  <c r="L1758" i="8"/>
  <c r="K1758" i="8"/>
  <c r="L1757" i="8"/>
  <c r="K1757" i="8"/>
  <c r="L1756" i="8"/>
  <c r="K1756" i="8"/>
  <c r="L1755" i="8"/>
  <c r="K1755" i="8"/>
  <c r="L1754" i="8"/>
  <c r="K1754" i="8"/>
  <c r="L1753" i="8"/>
  <c r="K1753" i="8"/>
  <c r="L1752" i="8"/>
  <c r="K1752" i="8"/>
  <c r="L1751" i="8"/>
  <c r="K1751" i="8"/>
  <c r="L1750" i="8"/>
  <c r="K1750" i="8"/>
  <c r="L1749" i="8"/>
  <c r="K1749" i="8"/>
  <c r="L1748" i="8"/>
  <c r="K1748" i="8"/>
  <c r="L1747" i="8"/>
  <c r="K1747" i="8"/>
  <c r="L1746" i="8"/>
  <c r="K1746" i="8"/>
  <c r="L1745" i="8"/>
  <c r="K1745" i="8"/>
  <c r="L1744" i="8"/>
  <c r="K1744" i="8"/>
  <c r="L1743" i="8"/>
  <c r="K1743" i="8"/>
  <c r="L1742" i="8"/>
  <c r="K1742" i="8"/>
  <c r="L1741" i="8"/>
  <c r="K1741" i="8"/>
  <c r="L1740" i="8"/>
  <c r="K1740" i="8"/>
  <c r="L1739" i="8"/>
  <c r="K1739" i="8"/>
  <c r="L1738" i="8"/>
  <c r="K1738" i="8"/>
  <c r="L1737" i="8"/>
  <c r="K1737" i="8"/>
  <c r="L1736" i="8"/>
  <c r="K1736" i="8"/>
  <c r="L1735" i="8"/>
  <c r="K1735" i="8"/>
  <c r="L1734" i="8"/>
  <c r="K1734" i="8"/>
  <c r="L1733" i="8"/>
  <c r="K1733" i="8"/>
  <c r="L1732" i="8"/>
  <c r="K1732" i="8"/>
  <c r="L1731" i="8"/>
  <c r="K1731" i="8"/>
  <c r="L1730" i="8"/>
  <c r="K1730" i="8"/>
  <c r="L1729" i="8"/>
  <c r="K1729" i="8"/>
  <c r="L1728" i="8"/>
  <c r="K1728" i="8"/>
  <c r="L1727" i="8"/>
  <c r="K1727" i="8"/>
  <c r="L1726" i="8"/>
  <c r="K1726" i="8"/>
  <c r="L1725" i="8"/>
  <c r="K1725" i="8"/>
  <c r="L1724" i="8"/>
  <c r="K1724" i="8"/>
  <c r="L1723" i="8"/>
  <c r="K1723" i="8"/>
  <c r="L1722" i="8"/>
  <c r="K1722" i="8"/>
  <c r="L1721" i="8"/>
  <c r="K1721" i="8"/>
  <c r="L1720" i="8"/>
  <c r="K1720" i="8"/>
  <c r="L1719" i="8"/>
  <c r="K1719" i="8"/>
  <c r="L1718" i="8"/>
  <c r="K1718" i="8"/>
  <c r="L1717" i="8"/>
  <c r="K1717" i="8"/>
  <c r="L1716" i="8"/>
  <c r="K1716" i="8"/>
  <c r="L1715" i="8"/>
  <c r="K1715" i="8"/>
  <c r="L1714" i="8"/>
  <c r="K1714" i="8"/>
  <c r="L1713" i="8"/>
  <c r="K1713" i="8"/>
  <c r="L1712" i="8"/>
  <c r="K1712" i="8"/>
  <c r="L1711" i="8"/>
  <c r="K1711" i="8"/>
  <c r="L1710" i="8"/>
  <c r="K1710" i="8"/>
  <c r="L1709" i="8"/>
  <c r="K1709" i="8"/>
  <c r="L1708" i="8"/>
  <c r="K1708" i="8"/>
  <c r="L1707" i="8"/>
  <c r="K1707" i="8"/>
  <c r="L1706" i="8"/>
  <c r="K1706" i="8"/>
  <c r="L1705" i="8"/>
  <c r="K1705" i="8"/>
  <c r="L1704" i="8"/>
  <c r="K1704" i="8"/>
  <c r="L1703" i="8"/>
  <c r="K1703" i="8"/>
  <c r="L1702" i="8"/>
  <c r="K1702" i="8"/>
  <c r="L1701" i="8"/>
  <c r="K1701" i="8"/>
  <c r="L1700" i="8"/>
  <c r="K1700" i="8"/>
  <c r="L1699" i="8"/>
  <c r="K1699" i="8"/>
  <c r="L1698" i="8"/>
  <c r="K1698" i="8"/>
  <c r="L1697" i="8"/>
  <c r="K1697" i="8"/>
  <c r="L1696" i="8"/>
  <c r="K1696" i="8"/>
  <c r="L1695" i="8"/>
  <c r="K1695" i="8"/>
  <c r="L1694" i="8"/>
  <c r="K1694" i="8"/>
  <c r="L1693" i="8"/>
  <c r="K1693" i="8"/>
  <c r="L1692" i="8"/>
  <c r="K1692" i="8"/>
  <c r="L1691" i="8"/>
  <c r="K1691" i="8"/>
  <c r="L1690" i="8"/>
  <c r="K1690" i="8"/>
  <c r="L1689" i="8"/>
  <c r="K1689" i="8"/>
  <c r="L1688" i="8"/>
  <c r="K1688" i="8"/>
  <c r="L1687" i="8"/>
  <c r="K1687" i="8"/>
  <c r="L1686" i="8"/>
  <c r="K1686" i="8"/>
  <c r="L1685" i="8"/>
  <c r="K1685" i="8"/>
  <c r="L1684" i="8"/>
  <c r="K1684" i="8"/>
  <c r="L1683" i="8"/>
  <c r="K1683" i="8"/>
  <c r="L1682" i="8"/>
  <c r="K1682" i="8"/>
  <c r="L1681" i="8"/>
  <c r="K1681" i="8"/>
  <c r="L1680" i="8"/>
  <c r="K1680" i="8"/>
  <c r="L1679" i="8"/>
  <c r="K1679" i="8"/>
  <c r="L1678" i="8"/>
  <c r="K1678" i="8"/>
  <c r="L1677" i="8"/>
  <c r="K1677" i="8"/>
  <c r="L1676" i="8"/>
  <c r="K1676" i="8"/>
  <c r="L1675" i="8"/>
  <c r="K1675" i="8"/>
  <c r="L1674" i="8"/>
  <c r="K1674" i="8"/>
  <c r="L1673" i="8"/>
  <c r="K1673" i="8"/>
  <c r="L1672" i="8"/>
  <c r="K1672" i="8"/>
  <c r="L1671" i="8"/>
  <c r="K1671" i="8"/>
  <c r="L1670" i="8"/>
  <c r="K1670" i="8"/>
  <c r="L1669" i="8"/>
  <c r="K1669" i="8"/>
  <c r="L1668" i="8"/>
  <c r="K1668" i="8"/>
  <c r="L1667" i="8"/>
  <c r="K1667" i="8"/>
  <c r="L1666" i="8"/>
  <c r="K1666" i="8"/>
  <c r="L1665" i="8"/>
  <c r="K1665" i="8"/>
  <c r="L1664" i="8"/>
  <c r="K1664" i="8"/>
  <c r="L1663" i="8"/>
  <c r="K1663" i="8"/>
  <c r="L1662" i="8"/>
  <c r="K1662" i="8"/>
  <c r="L1661" i="8"/>
  <c r="K1661" i="8"/>
  <c r="L1660" i="8"/>
  <c r="K1660" i="8"/>
  <c r="L1659" i="8"/>
  <c r="K1659" i="8"/>
  <c r="L1658" i="8"/>
  <c r="K1658" i="8"/>
  <c r="L1657" i="8"/>
  <c r="K1657" i="8"/>
  <c r="L1656" i="8"/>
  <c r="K1656" i="8"/>
  <c r="L1655" i="8"/>
  <c r="K1655" i="8"/>
  <c r="L1654" i="8"/>
  <c r="K1654" i="8"/>
  <c r="L1653" i="8"/>
  <c r="K1653" i="8"/>
  <c r="L1652" i="8"/>
  <c r="K1652" i="8"/>
  <c r="L1651" i="8"/>
  <c r="K1651" i="8"/>
  <c r="L1650" i="8"/>
  <c r="K1650" i="8"/>
  <c r="L1649" i="8"/>
  <c r="K1649" i="8"/>
  <c r="L1648" i="8"/>
  <c r="K1648" i="8"/>
  <c r="L1647" i="8"/>
  <c r="K1647" i="8"/>
  <c r="L1646" i="8"/>
  <c r="K1646" i="8"/>
  <c r="L1645" i="8"/>
  <c r="K1645" i="8"/>
  <c r="L1644" i="8"/>
  <c r="K1644" i="8"/>
  <c r="L1643" i="8"/>
  <c r="K1643" i="8"/>
  <c r="L1642" i="8"/>
  <c r="K1642" i="8"/>
  <c r="L1641" i="8"/>
  <c r="K1641" i="8"/>
  <c r="L1640" i="8"/>
  <c r="K1640" i="8"/>
  <c r="L1639" i="8"/>
  <c r="K1639" i="8"/>
  <c r="L1638" i="8"/>
  <c r="K1638" i="8"/>
  <c r="L1637" i="8"/>
  <c r="K1637" i="8"/>
  <c r="L1636" i="8"/>
  <c r="K1636" i="8"/>
  <c r="L1635" i="8"/>
  <c r="K1635" i="8"/>
  <c r="L1634" i="8"/>
  <c r="K1634" i="8"/>
  <c r="L1633" i="8"/>
  <c r="K1633" i="8"/>
  <c r="L1632" i="8"/>
  <c r="K1632" i="8"/>
  <c r="L1631" i="8"/>
  <c r="K1631" i="8"/>
  <c r="L1630" i="8"/>
  <c r="K1630" i="8"/>
  <c r="L1629" i="8"/>
  <c r="K1629" i="8"/>
  <c r="L1628" i="8"/>
  <c r="K1628" i="8"/>
  <c r="L1627" i="8"/>
  <c r="K1627" i="8"/>
  <c r="L1626" i="8"/>
  <c r="K1626" i="8"/>
  <c r="L1625" i="8"/>
  <c r="K1625" i="8"/>
  <c r="L1624" i="8"/>
  <c r="K1624" i="8"/>
  <c r="L1623" i="8"/>
  <c r="K1623" i="8"/>
  <c r="L1622" i="8"/>
  <c r="K1622" i="8"/>
  <c r="L1621" i="8"/>
  <c r="K1621" i="8"/>
  <c r="L1620" i="8"/>
  <c r="K1620" i="8"/>
  <c r="L1619" i="8"/>
  <c r="K1619" i="8"/>
  <c r="L1618" i="8"/>
  <c r="K1618" i="8"/>
  <c r="L1617" i="8"/>
  <c r="K1617" i="8"/>
  <c r="L1616" i="8"/>
  <c r="K1616" i="8"/>
  <c r="L1615" i="8"/>
  <c r="K1615" i="8"/>
  <c r="L1614" i="8"/>
  <c r="K1614" i="8"/>
  <c r="L1613" i="8"/>
  <c r="K1613" i="8"/>
  <c r="L1612" i="8"/>
  <c r="K1612" i="8"/>
  <c r="L1611" i="8"/>
  <c r="K1611" i="8"/>
  <c r="L1610" i="8"/>
  <c r="K1610" i="8"/>
  <c r="L1609" i="8"/>
  <c r="K1609" i="8"/>
  <c r="L1608" i="8"/>
  <c r="K1608" i="8"/>
  <c r="L1607" i="8"/>
  <c r="K1607" i="8"/>
  <c r="L1606" i="8"/>
  <c r="K1606" i="8"/>
  <c r="L1605" i="8"/>
  <c r="K1605" i="8"/>
  <c r="L1604" i="8"/>
  <c r="K1604" i="8"/>
  <c r="L1603" i="8"/>
  <c r="K1603" i="8"/>
  <c r="L1602" i="8"/>
  <c r="K1602" i="8"/>
  <c r="L1601" i="8"/>
  <c r="K1601" i="8"/>
  <c r="L1600" i="8"/>
  <c r="K1600" i="8"/>
  <c r="L1599" i="8"/>
  <c r="K1599" i="8"/>
  <c r="L1598" i="8"/>
  <c r="K1598" i="8"/>
  <c r="L1597" i="8"/>
  <c r="K1597" i="8"/>
  <c r="L1596" i="8"/>
  <c r="K1596" i="8"/>
  <c r="L1595" i="8"/>
  <c r="K1595" i="8"/>
  <c r="L1594" i="8"/>
  <c r="K1594" i="8"/>
  <c r="L1593" i="8"/>
  <c r="K1593" i="8"/>
  <c r="L1592" i="8"/>
  <c r="K1592" i="8"/>
  <c r="L1591" i="8"/>
  <c r="K1591" i="8"/>
  <c r="L1590" i="8"/>
  <c r="K1590" i="8"/>
  <c r="L1589" i="8"/>
  <c r="K1589" i="8"/>
  <c r="L1588" i="8"/>
  <c r="K1588" i="8"/>
  <c r="L1587" i="8"/>
  <c r="K1587" i="8"/>
  <c r="L1586" i="8"/>
  <c r="K1586" i="8"/>
  <c r="L1585" i="8"/>
  <c r="K1585" i="8"/>
  <c r="L1584" i="8"/>
  <c r="K1584" i="8"/>
  <c r="L1583" i="8"/>
  <c r="K1583" i="8"/>
  <c r="L1582" i="8"/>
  <c r="K1582" i="8"/>
  <c r="L1581" i="8"/>
  <c r="K1581" i="8"/>
  <c r="L1580" i="8"/>
  <c r="K1580" i="8"/>
  <c r="L1579" i="8"/>
  <c r="K1579" i="8"/>
  <c r="L1578" i="8"/>
  <c r="K1578" i="8"/>
  <c r="L1577" i="8"/>
  <c r="K1577" i="8"/>
  <c r="L1576" i="8"/>
  <c r="K1576" i="8"/>
  <c r="L1575" i="8"/>
  <c r="K1575" i="8"/>
  <c r="L1574" i="8"/>
  <c r="K1574" i="8"/>
  <c r="L1573" i="8"/>
  <c r="K1573" i="8"/>
  <c r="L1572" i="8"/>
  <c r="K1572" i="8"/>
  <c r="L1571" i="8"/>
  <c r="K1571" i="8"/>
  <c r="L1570" i="8"/>
  <c r="K1570" i="8"/>
  <c r="L1569" i="8"/>
  <c r="K1569" i="8"/>
  <c r="L1568" i="8"/>
  <c r="K1568" i="8"/>
  <c r="L1567" i="8"/>
  <c r="K1567" i="8"/>
  <c r="L1566" i="8"/>
  <c r="K1566" i="8"/>
  <c r="L1565" i="8"/>
  <c r="K1565" i="8"/>
  <c r="L1564" i="8"/>
  <c r="K1564" i="8"/>
  <c r="L1563" i="8"/>
  <c r="K1563" i="8"/>
  <c r="L1562" i="8"/>
  <c r="K1562" i="8"/>
  <c r="L1561" i="8"/>
  <c r="K1561" i="8"/>
  <c r="L1560" i="8"/>
  <c r="K1560" i="8"/>
  <c r="L1559" i="8"/>
  <c r="K1559" i="8"/>
  <c r="L1558" i="8"/>
  <c r="K1558" i="8"/>
  <c r="L1557" i="8"/>
  <c r="K1557" i="8"/>
  <c r="L1556" i="8"/>
  <c r="K1556" i="8"/>
  <c r="L1555" i="8"/>
  <c r="K1555" i="8"/>
  <c r="L1554" i="8"/>
  <c r="K1554" i="8"/>
  <c r="L1553" i="8"/>
  <c r="K1553" i="8"/>
  <c r="L1552" i="8"/>
  <c r="K1552" i="8"/>
  <c r="L1551" i="8"/>
  <c r="K1551" i="8"/>
  <c r="L1550" i="8"/>
  <c r="K1550" i="8"/>
  <c r="L1549" i="8"/>
  <c r="K1549" i="8"/>
  <c r="L1548" i="8"/>
  <c r="K1548" i="8"/>
  <c r="L1547" i="8"/>
  <c r="K1547" i="8"/>
  <c r="L1546" i="8"/>
  <c r="K1546" i="8"/>
  <c r="L1545" i="8"/>
  <c r="K1545" i="8"/>
  <c r="L1544" i="8"/>
  <c r="K1544" i="8"/>
  <c r="L1543" i="8"/>
  <c r="K1543" i="8"/>
  <c r="L1542" i="8"/>
  <c r="K1542" i="8"/>
  <c r="L1541" i="8"/>
  <c r="K1541" i="8"/>
  <c r="L1540" i="8"/>
  <c r="K1540" i="8"/>
  <c r="L1539" i="8"/>
  <c r="K1539" i="8"/>
  <c r="L1538" i="8"/>
  <c r="K1538" i="8"/>
  <c r="L1537" i="8"/>
  <c r="K1537" i="8"/>
  <c r="L1536" i="8"/>
  <c r="K1536" i="8"/>
  <c r="L1535" i="8"/>
  <c r="K1535" i="8"/>
  <c r="L1534" i="8"/>
  <c r="K1534" i="8"/>
  <c r="L1533" i="8"/>
  <c r="K1533" i="8"/>
  <c r="L1532" i="8"/>
  <c r="K1532" i="8"/>
  <c r="L1531" i="8"/>
  <c r="K1531" i="8"/>
  <c r="L1530" i="8"/>
  <c r="K1530" i="8"/>
  <c r="L1529" i="8"/>
  <c r="K1529" i="8"/>
  <c r="L1528" i="8"/>
  <c r="K1528" i="8"/>
  <c r="L1527" i="8"/>
  <c r="K1527" i="8"/>
  <c r="L1526" i="8"/>
  <c r="K1526" i="8"/>
  <c r="L1525" i="8"/>
  <c r="K1525" i="8"/>
  <c r="L1524" i="8"/>
  <c r="K1524" i="8"/>
  <c r="L1523" i="8"/>
  <c r="K1523" i="8"/>
  <c r="L1522" i="8"/>
  <c r="K1522" i="8"/>
  <c r="L1521" i="8"/>
  <c r="K1521" i="8"/>
  <c r="L1520" i="8"/>
  <c r="K1520" i="8"/>
  <c r="L1519" i="8"/>
  <c r="K1519" i="8"/>
  <c r="L1518" i="8"/>
  <c r="K1518" i="8"/>
  <c r="L1517" i="8"/>
  <c r="K1517" i="8"/>
  <c r="L1516" i="8"/>
  <c r="K1516" i="8"/>
  <c r="L1515" i="8"/>
  <c r="K1515" i="8"/>
  <c r="L1514" i="8"/>
  <c r="K1514" i="8"/>
  <c r="L1513" i="8"/>
  <c r="K1513" i="8"/>
  <c r="L1512" i="8"/>
  <c r="K1512" i="8"/>
  <c r="L1511" i="8"/>
  <c r="K1511" i="8"/>
  <c r="L1510" i="8"/>
  <c r="K1510" i="8"/>
  <c r="L1509" i="8"/>
  <c r="K1509" i="8"/>
  <c r="L1508" i="8"/>
  <c r="K1508" i="8"/>
  <c r="L1507" i="8"/>
  <c r="K1507" i="8"/>
  <c r="L1506" i="8"/>
  <c r="K1506" i="8"/>
  <c r="L1505" i="8"/>
  <c r="K1505" i="8"/>
  <c r="L1504" i="8"/>
  <c r="K1504" i="8"/>
  <c r="L1503" i="8"/>
  <c r="K1503" i="8"/>
  <c r="L1502" i="8"/>
  <c r="K1502" i="8"/>
  <c r="L1501" i="8"/>
  <c r="K1501" i="8"/>
  <c r="L1500" i="8"/>
  <c r="K1500" i="8"/>
  <c r="L1499" i="8"/>
  <c r="K1499" i="8"/>
  <c r="L1498" i="8"/>
  <c r="K1498" i="8"/>
  <c r="L1497" i="8"/>
  <c r="K1497" i="8"/>
  <c r="L1496" i="8"/>
  <c r="K1496" i="8"/>
  <c r="L1495" i="8"/>
  <c r="K1495" i="8"/>
  <c r="L1494" i="8"/>
  <c r="K1494" i="8"/>
  <c r="L1493" i="8"/>
  <c r="K1493" i="8"/>
  <c r="L1492" i="8"/>
  <c r="K1492" i="8"/>
  <c r="L1491" i="8"/>
  <c r="K1491" i="8"/>
  <c r="L1490" i="8"/>
  <c r="K1490" i="8"/>
  <c r="L1489" i="8"/>
  <c r="K1489" i="8"/>
  <c r="L1488" i="8"/>
  <c r="K1488" i="8"/>
  <c r="L1487" i="8"/>
  <c r="K1487" i="8"/>
  <c r="L1486" i="8"/>
  <c r="K1486" i="8"/>
  <c r="L1485" i="8"/>
  <c r="K1485" i="8"/>
  <c r="L1484" i="8"/>
  <c r="K1484" i="8"/>
  <c r="L1483" i="8"/>
  <c r="K1483" i="8"/>
  <c r="L1482" i="8"/>
  <c r="K1482" i="8"/>
  <c r="L1481" i="8"/>
  <c r="K1481" i="8"/>
  <c r="L1480" i="8"/>
  <c r="K1480" i="8"/>
  <c r="L1479" i="8"/>
  <c r="K1479" i="8"/>
  <c r="L1478" i="8"/>
  <c r="K1478" i="8"/>
  <c r="L1477" i="8"/>
  <c r="K1477" i="8"/>
  <c r="L1476" i="8"/>
  <c r="K1476" i="8"/>
  <c r="L1475" i="8"/>
  <c r="K1475" i="8"/>
  <c r="L1474" i="8"/>
  <c r="K1474" i="8"/>
  <c r="L1473" i="8"/>
  <c r="K1473" i="8"/>
  <c r="L1472" i="8"/>
  <c r="K1472" i="8"/>
  <c r="L1471" i="8"/>
  <c r="K1471" i="8"/>
  <c r="L1470" i="8"/>
  <c r="K1470" i="8"/>
  <c r="L1469" i="8"/>
  <c r="K1469" i="8"/>
  <c r="L1468" i="8"/>
  <c r="K1468" i="8"/>
  <c r="L1467" i="8"/>
  <c r="K1467" i="8"/>
  <c r="L1466" i="8"/>
  <c r="K1466" i="8"/>
  <c r="L1465" i="8"/>
  <c r="K1465" i="8"/>
  <c r="L1464" i="8"/>
  <c r="K1464" i="8"/>
  <c r="L1463" i="8"/>
  <c r="K1463" i="8"/>
  <c r="L1462" i="8"/>
  <c r="K1462" i="8"/>
  <c r="L1461" i="8"/>
  <c r="K1461" i="8"/>
  <c r="L1460" i="8"/>
  <c r="K1460" i="8"/>
  <c r="L1459" i="8"/>
  <c r="K1459" i="8"/>
  <c r="L1458" i="8"/>
  <c r="K1458" i="8"/>
  <c r="L1457" i="8"/>
  <c r="K1457" i="8"/>
  <c r="L1456" i="8"/>
  <c r="K1456" i="8"/>
  <c r="L1455" i="8"/>
  <c r="K1455" i="8"/>
  <c r="L1454" i="8"/>
  <c r="K1454" i="8"/>
  <c r="L1453" i="8"/>
  <c r="K1453" i="8"/>
  <c r="L1452" i="8"/>
  <c r="K1452" i="8"/>
  <c r="L1451" i="8"/>
  <c r="K1451" i="8"/>
  <c r="L1450" i="8"/>
  <c r="K1450" i="8"/>
  <c r="L1449" i="8"/>
  <c r="K1449" i="8"/>
  <c r="L1448" i="8"/>
  <c r="K1448" i="8"/>
  <c r="L1447" i="8"/>
  <c r="K1447" i="8"/>
  <c r="L1446" i="8"/>
  <c r="K1446" i="8"/>
  <c r="L1445" i="8"/>
  <c r="K1445" i="8"/>
  <c r="L1444" i="8"/>
  <c r="K1444" i="8"/>
  <c r="L1443" i="8"/>
  <c r="K1443" i="8"/>
  <c r="L1442" i="8"/>
  <c r="K1442" i="8"/>
  <c r="L1441" i="8"/>
  <c r="K1441" i="8"/>
  <c r="L1440" i="8"/>
  <c r="K1440" i="8"/>
  <c r="L1439" i="8"/>
  <c r="K1439" i="8"/>
  <c r="L1438" i="8"/>
  <c r="K1438" i="8"/>
  <c r="L1437" i="8"/>
  <c r="K1437" i="8"/>
  <c r="L1436" i="8"/>
  <c r="K1436" i="8"/>
  <c r="L1435" i="8"/>
  <c r="K1435" i="8"/>
  <c r="L1434" i="8"/>
  <c r="K1434" i="8"/>
  <c r="L1433" i="8"/>
  <c r="K1433" i="8"/>
  <c r="L1432" i="8"/>
  <c r="K1432" i="8"/>
  <c r="L1431" i="8"/>
  <c r="K1431" i="8"/>
  <c r="L1430" i="8"/>
  <c r="K1430" i="8"/>
  <c r="L1429" i="8"/>
  <c r="K1429" i="8"/>
  <c r="L1428" i="8"/>
  <c r="K1428" i="8"/>
  <c r="L1427" i="8"/>
  <c r="K1427" i="8"/>
  <c r="L1426" i="8"/>
  <c r="K1426" i="8"/>
  <c r="L1425" i="8"/>
  <c r="K1425" i="8"/>
  <c r="L1424" i="8"/>
  <c r="K1424" i="8"/>
  <c r="L1423" i="8"/>
  <c r="K1423" i="8"/>
  <c r="L1422" i="8"/>
  <c r="K1422" i="8"/>
  <c r="L1421" i="8"/>
  <c r="K1421" i="8"/>
  <c r="L1420" i="8"/>
  <c r="K1420" i="8"/>
  <c r="L1419" i="8"/>
  <c r="K1419" i="8"/>
  <c r="L1418" i="8"/>
  <c r="K1418" i="8"/>
  <c r="L1417" i="8"/>
  <c r="K1417" i="8"/>
  <c r="L1416" i="8"/>
  <c r="K1416" i="8"/>
  <c r="L1415" i="8"/>
  <c r="K1415" i="8"/>
  <c r="L1414" i="8"/>
  <c r="K1414" i="8"/>
  <c r="L1413" i="8"/>
  <c r="K1413" i="8"/>
  <c r="L1412" i="8"/>
  <c r="K1412" i="8"/>
  <c r="L1411" i="8"/>
  <c r="K1411" i="8"/>
  <c r="L1410" i="8"/>
  <c r="K1410" i="8"/>
  <c r="L1409" i="8"/>
  <c r="K1409" i="8"/>
  <c r="L1408" i="8"/>
  <c r="K1408" i="8"/>
  <c r="L1407" i="8"/>
  <c r="K1407" i="8"/>
  <c r="L1406" i="8"/>
  <c r="K1406" i="8"/>
  <c r="L1405" i="8"/>
  <c r="K1405" i="8"/>
  <c r="L1404" i="8"/>
  <c r="K1404" i="8"/>
  <c r="L1403" i="8"/>
  <c r="K1403" i="8"/>
  <c r="L1402" i="8"/>
  <c r="K1402" i="8"/>
  <c r="L1401" i="8"/>
  <c r="K1401" i="8"/>
  <c r="L1400" i="8"/>
  <c r="K1400" i="8"/>
  <c r="L1399" i="8"/>
  <c r="K1399" i="8"/>
  <c r="L1398" i="8"/>
  <c r="K1398" i="8"/>
  <c r="L1397" i="8"/>
  <c r="K1397" i="8"/>
  <c r="L1396" i="8"/>
  <c r="K1396" i="8"/>
  <c r="L1395" i="8"/>
  <c r="K1395" i="8"/>
  <c r="L1394" i="8"/>
  <c r="K1394" i="8"/>
  <c r="L1393" i="8"/>
  <c r="K1393" i="8"/>
  <c r="L1392" i="8"/>
  <c r="K1392" i="8"/>
  <c r="L1391" i="8"/>
  <c r="K1391" i="8"/>
  <c r="L1390" i="8"/>
  <c r="K1390" i="8"/>
  <c r="L1389" i="8"/>
  <c r="K1389" i="8"/>
  <c r="L1388" i="8"/>
  <c r="K1388" i="8"/>
  <c r="L1387" i="8"/>
  <c r="K1387" i="8"/>
  <c r="L1386" i="8"/>
  <c r="K1386" i="8"/>
  <c r="L1385" i="8"/>
  <c r="K1385" i="8"/>
  <c r="L1384" i="8"/>
  <c r="K1384" i="8"/>
  <c r="L1383" i="8"/>
  <c r="K1383" i="8"/>
  <c r="L1382" i="8"/>
  <c r="K1382" i="8"/>
  <c r="L1381" i="8"/>
  <c r="K1381" i="8"/>
  <c r="L1380" i="8"/>
  <c r="K1380" i="8"/>
  <c r="L1379" i="8"/>
  <c r="K1379" i="8"/>
  <c r="L1378" i="8"/>
  <c r="K1378" i="8"/>
  <c r="L1377" i="8"/>
  <c r="K1377" i="8"/>
  <c r="L1376" i="8"/>
  <c r="K1376" i="8"/>
  <c r="L1375" i="8"/>
  <c r="K1375" i="8"/>
  <c r="L1374" i="8"/>
  <c r="K1374" i="8"/>
  <c r="L1373" i="8"/>
  <c r="K1373" i="8"/>
  <c r="L1372" i="8"/>
  <c r="K1372" i="8"/>
  <c r="L1371" i="8"/>
  <c r="K1371" i="8"/>
  <c r="L1370" i="8"/>
  <c r="K1370" i="8"/>
  <c r="L1369" i="8"/>
  <c r="K1369" i="8"/>
  <c r="L1368" i="8"/>
  <c r="K1368" i="8"/>
  <c r="L1367" i="8"/>
  <c r="K1367" i="8"/>
  <c r="L1366" i="8"/>
  <c r="K1366" i="8"/>
  <c r="L1365" i="8"/>
  <c r="K1365" i="8"/>
  <c r="L1364" i="8"/>
  <c r="K1364" i="8"/>
  <c r="L1363" i="8"/>
  <c r="K1363" i="8"/>
  <c r="L1362" i="8"/>
  <c r="K1362" i="8"/>
  <c r="L1361" i="8"/>
  <c r="K1361" i="8"/>
  <c r="L1360" i="8"/>
  <c r="K1360" i="8"/>
  <c r="L1359" i="8"/>
  <c r="K1359" i="8"/>
  <c r="L1358" i="8"/>
  <c r="K1358" i="8"/>
  <c r="L1357" i="8"/>
  <c r="K1357" i="8"/>
  <c r="L1356" i="8"/>
  <c r="K1356" i="8"/>
  <c r="L1355" i="8"/>
  <c r="K1355" i="8"/>
  <c r="L1354" i="8"/>
  <c r="K1354" i="8"/>
  <c r="L1353" i="8"/>
  <c r="K1353" i="8"/>
  <c r="L1352" i="8"/>
  <c r="K1352" i="8"/>
  <c r="L1351" i="8"/>
  <c r="K1351" i="8"/>
  <c r="L1350" i="8"/>
  <c r="K1350" i="8"/>
  <c r="L1349" i="8"/>
  <c r="K1349" i="8"/>
  <c r="L1348" i="8"/>
  <c r="K1348" i="8"/>
  <c r="L1347" i="8"/>
  <c r="K1347" i="8"/>
  <c r="L1346" i="8"/>
  <c r="K1346" i="8"/>
  <c r="L1345" i="8"/>
  <c r="K1345" i="8"/>
  <c r="L1344" i="8"/>
  <c r="K1344" i="8"/>
  <c r="L1343" i="8"/>
  <c r="K1343" i="8"/>
  <c r="L1342" i="8"/>
  <c r="K1342" i="8"/>
  <c r="L1341" i="8"/>
  <c r="K1341" i="8"/>
  <c r="L1340" i="8"/>
  <c r="K1340" i="8"/>
  <c r="L1339" i="8"/>
  <c r="K1339" i="8"/>
  <c r="L1338" i="8"/>
  <c r="K1338" i="8"/>
  <c r="L1337" i="8"/>
  <c r="K1337" i="8"/>
  <c r="L1336" i="8"/>
  <c r="K1336" i="8"/>
  <c r="L1335" i="8"/>
  <c r="K1335" i="8"/>
  <c r="L1334" i="8"/>
  <c r="K1334" i="8"/>
  <c r="L1333" i="8"/>
  <c r="K1333" i="8"/>
  <c r="L1332" i="8"/>
  <c r="K1332" i="8"/>
  <c r="L1331" i="8"/>
  <c r="K1331" i="8"/>
  <c r="L1330" i="8"/>
  <c r="K1330" i="8"/>
  <c r="L1329" i="8"/>
  <c r="K1329" i="8"/>
  <c r="L1328" i="8"/>
  <c r="K1328" i="8"/>
  <c r="L1327" i="8"/>
  <c r="K1327" i="8"/>
  <c r="L1326" i="8"/>
  <c r="K1326" i="8"/>
  <c r="L1325" i="8"/>
  <c r="K1325" i="8"/>
  <c r="L1324" i="8"/>
  <c r="K1324" i="8"/>
  <c r="L1323" i="8"/>
  <c r="K1323" i="8"/>
  <c r="L1322" i="8"/>
  <c r="K1322" i="8"/>
  <c r="L1321" i="8"/>
  <c r="K1321" i="8"/>
  <c r="L1320" i="8"/>
  <c r="K1320" i="8"/>
  <c r="L1319" i="8"/>
  <c r="K1319" i="8"/>
  <c r="L1318" i="8"/>
  <c r="K1318" i="8"/>
  <c r="L1317" i="8"/>
  <c r="K1317" i="8"/>
  <c r="L1316" i="8"/>
  <c r="K1316" i="8"/>
  <c r="L1315" i="8"/>
  <c r="K1315" i="8"/>
  <c r="L1314" i="8"/>
  <c r="K1314" i="8"/>
  <c r="L1313" i="8"/>
  <c r="K1313" i="8"/>
  <c r="L1312" i="8"/>
  <c r="K1312" i="8"/>
  <c r="L1311" i="8"/>
  <c r="K1311" i="8"/>
  <c r="L1310" i="8"/>
  <c r="K1310" i="8"/>
  <c r="L1309" i="8"/>
  <c r="K1309" i="8"/>
  <c r="L1308" i="8"/>
  <c r="K1308" i="8"/>
  <c r="L1307" i="8"/>
  <c r="K1307" i="8"/>
  <c r="L1306" i="8"/>
  <c r="K1306" i="8"/>
  <c r="L1305" i="8"/>
  <c r="K1305" i="8"/>
  <c r="L1304" i="8"/>
  <c r="K1304" i="8"/>
  <c r="L1303" i="8"/>
  <c r="K1303" i="8"/>
  <c r="L1302" i="8"/>
  <c r="K1302" i="8"/>
  <c r="L1301" i="8"/>
  <c r="K1301" i="8"/>
  <c r="L1300" i="8"/>
  <c r="K1300" i="8"/>
  <c r="L1299" i="8"/>
  <c r="K1299" i="8"/>
  <c r="L1298" i="8"/>
  <c r="K1298" i="8"/>
  <c r="L1297" i="8"/>
  <c r="K1297" i="8"/>
  <c r="L1296" i="8"/>
  <c r="K1296" i="8"/>
  <c r="L1295" i="8"/>
  <c r="K1295" i="8"/>
  <c r="L1294" i="8"/>
  <c r="K1294" i="8"/>
  <c r="L1293" i="8"/>
  <c r="K1293" i="8"/>
  <c r="L1292" i="8"/>
  <c r="K1292" i="8"/>
  <c r="L1291" i="8"/>
  <c r="K1291" i="8"/>
  <c r="L1290" i="8"/>
  <c r="K1290" i="8"/>
  <c r="L1289" i="8"/>
  <c r="K1289" i="8"/>
  <c r="L1288" i="8"/>
  <c r="K1288" i="8"/>
  <c r="L1287" i="8"/>
  <c r="K1287" i="8"/>
  <c r="L1286" i="8"/>
  <c r="K1286" i="8"/>
  <c r="L1285" i="8"/>
  <c r="K1285" i="8"/>
  <c r="L1284" i="8"/>
  <c r="K1284" i="8"/>
  <c r="L1283" i="8"/>
  <c r="K1283" i="8"/>
  <c r="L1282" i="8"/>
  <c r="K1282" i="8"/>
  <c r="L1281" i="8"/>
  <c r="K1281" i="8"/>
  <c r="L1280" i="8"/>
  <c r="K1280" i="8"/>
  <c r="L1279" i="8"/>
  <c r="K1279" i="8"/>
  <c r="L1278" i="8"/>
  <c r="K1278" i="8"/>
  <c r="L1277" i="8"/>
  <c r="K1277" i="8"/>
  <c r="L1276" i="8"/>
  <c r="K1276" i="8"/>
  <c r="L1275" i="8"/>
  <c r="K1275" i="8"/>
  <c r="L1274" i="8"/>
  <c r="K1274" i="8"/>
  <c r="L1273" i="8"/>
  <c r="K1273" i="8"/>
  <c r="L1272" i="8"/>
  <c r="K1272" i="8"/>
  <c r="L1271" i="8"/>
  <c r="K1271" i="8"/>
  <c r="L1270" i="8"/>
  <c r="K1270" i="8"/>
  <c r="L1269" i="8"/>
  <c r="K1269" i="8"/>
  <c r="L1268" i="8"/>
  <c r="K1268" i="8"/>
  <c r="L1267" i="8"/>
  <c r="K1267" i="8"/>
  <c r="L1266" i="8"/>
  <c r="K1266" i="8"/>
  <c r="L1265" i="8"/>
  <c r="K1265" i="8"/>
  <c r="L1264" i="8"/>
  <c r="K1264" i="8"/>
  <c r="L1263" i="8"/>
  <c r="K1263" i="8"/>
  <c r="L1262" i="8"/>
  <c r="K1262" i="8"/>
  <c r="L1261" i="8"/>
  <c r="K1261" i="8"/>
  <c r="L1260" i="8"/>
  <c r="K1260" i="8"/>
  <c r="L1259" i="8"/>
  <c r="K1259" i="8"/>
  <c r="L1258" i="8"/>
  <c r="K1258" i="8"/>
  <c r="L1257" i="8"/>
  <c r="K1257" i="8"/>
  <c r="L1256" i="8"/>
  <c r="K1256" i="8"/>
  <c r="L1255" i="8"/>
  <c r="K1255" i="8"/>
  <c r="L1254" i="8"/>
  <c r="K1254" i="8"/>
  <c r="L1253" i="8"/>
  <c r="K1253" i="8"/>
  <c r="L1252" i="8"/>
  <c r="K1252" i="8"/>
  <c r="L1251" i="8"/>
  <c r="K1251" i="8"/>
  <c r="L1250" i="8"/>
  <c r="K1250" i="8"/>
  <c r="L1249" i="8"/>
  <c r="K1249" i="8"/>
  <c r="L1248" i="8"/>
  <c r="K1248" i="8"/>
  <c r="L1247" i="8"/>
  <c r="K1247" i="8"/>
  <c r="L1246" i="8"/>
  <c r="K1246" i="8"/>
  <c r="L1245" i="8"/>
  <c r="K1245" i="8"/>
  <c r="L1244" i="8"/>
  <c r="K1244" i="8"/>
  <c r="L1243" i="8"/>
  <c r="K1243" i="8"/>
  <c r="L1242" i="8"/>
  <c r="K1242" i="8"/>
  <c r="L1241" i="8"/>
  <c r="K1241" i="8"/>
  <c r="L1240" i="8"/>
  <c r="K1240" i="8"/>
  <c r="L1239" i="8"/>
  <c r="K1239" i="8"/>
  <c r="L1238" i="8"/>
  <c r="K1238" i="8"/>
  <c r="L1237" i="8"/>
  <c r="K1237" i="8"/>
  <c r="L1236" i="8"/>
  <c r="K1236" i="8"/>
  <c r="L1235" i="8"/>
  <c r="K1235" i="8"/>
  <c r="L1234" i="8"/>
  <c r="K1234" i="8"/>
  <c r="L1233" i="8"/>
  <c r="K1233" i="8"/>
  <c r="L1232" i="8"/>
  <c r="K1232" i="8"/>
  <c r="L1231" i="8"/>
  <c r="K1231" i="8"/>
  <c r="L1230" i="8"/>
  <c r="K1230" i="8"/>
  <c r="L1229" i="8"/>
  <c r="K1229" i="8"/>
  <c r="L1228" i="8"/>
  <c r="K1228" i="8"/>
  <c r="L1227" i="8"/>
  <c r="K1227" i="8"/>
  <c r="L1226" i="8"/>
  <c r="K1226" i="8"/>
  <c r="L1225" i="8"/>
  <c r="K1225" i="8"/>
  <c r="L1224" i="8"/>
  <c r="K1224" i="8"/>
  <c r="L1223" i="8"/>
  <c r="K1223" i="8"/>
  <c r="L1222" i="8"/>
  <c r="K1222" i="8"/>
  <c r="L1221" i="8"/>
  <c r="K1221" i="8"/>
  <c r="L1220" i="8"/>
  <c r="K1220" i="8"/>
  <c r="L1219" i="8"/>
  <c r="K1219" i="8"/>
  <c r="L1218" i="8"/>
  <c r="K1218" i="8"/>
  <c r="L1217" i="8"/>
  <c r="K1217" i="8"/>
  <c r="L1216" i="8"/>
  <c r="K1216" i="8"/>
  <c r="L1215" i="8"/>
  <c r="K1215" i="8"/>
  <c r="L1214" i="8"/>
  <c r="K1214" i="8"/>
  <c r="L1213" i="8"/>
  <c r="K1213" i="8"/>
  <c r="L1212" i="8"/>
  <c r="K1212" i="8"/>
  <c r="L1211" i="8"/>
  <c r="K1211" i="8"/>
  <c r="L1210" i="8"/>
  <c r="K1210" i="8"/>
  <c r="L1209" i="8"/>
  <c r="K1209" i="8"/>
  <c r="L1208" i="8"/>
  <c r="K1208" i="8"/>
  <c r="L1207" i="8"/>
  <c r="K1207" i="8"/>
  <c r="L1206" i="8"/>
  <c r="K1206" i="8"/>
  <c r="L1205" i="8"/>
  <c r="K1205" i="8"/>
  <c r="L1204" i="8"/>
  <c r="K1204" i="8"/>
  <c r="L1203" i="8"/>
  <c r="K1203" i="8"/>
  <c r="L1202" i="8"/>
  <c r="K1202" i="8"/>
  <c r="L1201" i="8"/>
  <c r="K1201" i="8"/>
  <c r="L1200" i="8"/>
  <c r="K1200" i="8"/>
  <c r="L1199" i="8"/>
  <c r="K1199" i="8"/>
  <c r="L1198" i="8"/>
  <c r="K1198" i="8"/>
  <c r="L1197" i="8"/>
  <c r="K1197" i="8"/>
  <c r="L1196" i="8"/>
  <c r="K1196" i="8"/>
  <c r="L1195" i="8"/>
  <c r="K1195" i="8"/>
  <c r="L1194" i="8"/>
  <c r="K1194" i="8"/>
  <c r="L1193" i="8"/>
  <c r="K1193" i="8"/>
  <c r="L1192" i="8"/>
  <c r="K1192" i="8"/>
  <c r="L1191" i="8"/>
  <c r="K1191" i="8"/>
  <c r="L1190" i="8"/>
  <c r="K1190" i="8"/>
  <c r="L1189" i="8"/>
  <c r="K1189" i="8"/>
  <c r="L1188" i="8"/>
  <c r="K1188" i="8"/>
  <c r="L1187" i="8"/>
  <c r="K1187" i="8"/>
  <c r="L1186" i="8"/>
  <c r="K1186" i="8"/>
  <c r="L1185" i="8"/>
  <c r="K1185" i="8"/>
  <c r="L1184" i="8"/>
  <c r="K1184" i="8"/>
  <c r="L1183" i="8"/>
  <c r="K1183" i="8"/>
  <c r="L1182" i="8"/>
  <c r="K1182" i="8"/>
  <c r="L1181" i="8"/>
  <c r="K1181" i="8"/>
  <c r="L1180" i="8"/>
  <c r="K1180" i="8"/>
  <c r="L1179" i="8"/>
  <c r="K1179" i="8"/>
  <c r="L1178" i="8"/>
  <c r="K1178" i="8"/>
  <c r="L1177" i="8"/>
  <c r="K1177" i="8"/>
  <c r="L1176" i="8"/>
  <c r="K1176" i="8"/>
  <c r="L1175" i="8"/>
  <c r="K1175" i="8"/>
  <c r="L1174" i="8"/>
  <c r="K1174" i="8"/>
  <c r="L1173" i="8"/>
  <c r="K1173" i="8"/>
  <c r="L1172" i="8"/>
  <c r="K1172" i="8"/>
  <c r="L1171" i="8"/>
  <c r="K1171" i="8"/>
  <c r="L1170" i="8"/>
  <c r="K1170" i="8"/>
  <c r="L1169" i="8"/>
  <c r="K1169" i="8"/>
  <c r="L1168" i="8"/>
  <c r="K1168" i="8"/>
  <c r="L1167" i="8"/>
  <c r="K1167" i="8"/>
  <c r="L1166" i="8"/>
  <c r="K1166" i="8"/>
  <c r="L1165" i="8"/>
  <c r="K1165" i="8"/>
  <c r="L1164" i="8"/>
  <c r="K1164" i="8"/>
  <c r="L1163" i="8"/>
  <c r="K1163" i="8"/>
  <c r="L1162" i="8"/>
  <c r="K1162" i="8"/>
  <c r="L1161" i="8"/>
  <c r="K1161" i="8"/>
  <c r="L1160" i="8"/>
  <c r="K1160" i="8"/>
  <c r="L1159" i="8"/>
  <c r="K1159" i="8"/>
  <c r="L1158" i="8"/>
  <c r="K1158" i="8"/>
  <c r="L1157" i="8"/>
  <c r="K1157" i="8"/>
  <c r="L1156" i="8"/>
  <c r="K1156" i="8"/>
  <c r="L1155" i="8"/>
  <c r="K1155" i="8"/>
  <c r="L1154" i="8"/>
  <c r="K1154" i="8"/>
  <c r="L1153" i="8"/>
  <c r="K1153" i="8"/>
  <c r="L1152" i="8"/>
  <c r="K1152" i="8"/>
  <c r="L1151" i="8"/>
  <c r="K1151" i="8"/>
  <c r="L1150" i="8"/>
  <c r="K1150" i="8"/>
  <c r="L1149" i="8"/>
  <c r="K1149" i="8"/>
  <c r="L1148" i="8"/>
  <c r="K1148" i="8"/>
  <c r="L1147" i="8"/>
  <c r="K1147" i="8"/>
  <c r="L1146" i="8"/>
  <c r="K1146" i="8"/>
  <c r="L1145" i="8"/>
  <c r="K1145" i="8"/>
  <c r="L1144" i="8"/>
  <c r="K1144" i="8"/>
  <c r="L1143" i="8"/>
  <c r="K1143" i="8"/>
  <c r="L1142" i="8"/>
  <c r="K1142" i="8"/>
  <c r="L1141" i="8"/>
  <c r="K1141" i="8"/>
  <c r="L1140" i="8"/>
  <c r="K1140" i="8"/>
  <c r="L1139" i="8"/>
  <c r="K1139" i="8"/>
  <c r="L1138" i="8"/>
  <c r="K1138" i="8"/>
  <c r="L1137" i="8"/>
  <c r="K1137" i="8"/>
  <c r="L1136" i="8"/>
  <c r="K1136" i="8"/>
  <c r="L1135" i="8"/>
  <c r="K1135" i="8"/>
  <c r="L1134" i="8"/>
  <c r="K1134" i="8"/>
  <c r="L1133" i="8"/>
  <c r="K1133" i="8"/>
  <c r="L1132" i="8"/>
  <c r="K1132" i="8"/>
  <c r="L1131" i="8"/>
  <c r="K1131" i="8"/>
  <c r="L1130" i="8"/>
  <c r="K1130" i="8"/>
  <c r="L1129" i="8"/>
  <c r="K1129" i="8"/>
  <c r="L1128" i="8"/>
  <c r="K1128" i="8"/>
  <c r="L1127" i="8"/>
  <c r="K1127" i="8"/>
  <c r="L1126" i="8"/>
  <c r="K1126" i="8"/>
  <c r="L1125" i="8"/>
  <c r="K1125" i="8"/>
  <c r="L1124" i="8"/>
  <c r="K1124" i="8"/>
  <c r="L1123" i="8"/>
  <c r="K1123" i="8"/>
  <c r="L1122" i="8"/>
  <c r="K1122" i="8"/>
  <c r="L1121" i="8"/>
  <c r="K1121" i="8"/>
  <c r="L1120" i="8"/>
  <c r="K1120" i="8"/>
  <c r="L1119" i="8"/>
  <c r="K1119" i="8"/>
  <c r="L1118" i="8"/>
  <c r="K1118" i="8"/>
  <c r="L1117" i="8"/>
  <c r="K1117" i="8"/>
  <c r="L1116" i="8"/>
  <c r="K1116" i="8"/>
  <c r="L1115" i="8"/>
  <c r="K1115" i="8"/>
  <c r="L1114" i="8"/>
  <c r="K1114" i="8"/>
  <c r="L1113" i="8"/>
  <c r="K1113" i="8"/>
  <c r="L1112" i="8"/>
  <c r="K1112" i="8"/>
  <c r="L1111" i="8"/>
  <c r="K1111" i="8"/>
  <c r="L1110" i="8"/>
  <c r="K1110" i="8"/>
  <c r="L1109" i="8"/>
  <c r="K1109" i="8"/>
  <c r="L1108" i="8"/>
  <c r="K1108" i="8"/>
  <c r="L1107" i="8"/>
  <c r="K1107" i="8"/>
  <c r="L1106" i="8"/>
  <c r="K1106" i="8"/>
  <c r="L1105" i="8"/>
  <c r="K1105" i="8"/>
  <c r="L1104" i="8"/>
  <c r="K1104" i="8"/>
  <c r="L1103" i="8"/>
  <c r="K1103" i="8"/>
  <c r="L1102" i="8"/>
  <c r="K1102" i="8"/>
  <c r="L1101" i="8"/>
  <c r="K1101" i="8"/>
  <c r="L1100" i="8"/>
  <c r="K1100" i="8"/>
  <c r="L1099" i="8"/>
  <c r="K1099" i="8"/>
  <c r="L1098" i="8"/>
  <c r="K1098" i="8"/>
  <c r="L1097" i="8"/>
  <c r="K1097" i="8"/>
  <c r="L1096" i="8"/>
  <c r="K1096" i="8"/>
  <c r="L1095" i="8"/>
  <c r="K1095" i="8"/>
  <c r="L1094" i="8"/>
  <c r="K1094" i="8"/>
  <c r="L1093" i="8"/>
  <c r="K1093" i="8"/>
  <c r="L1092" i="8"/>
  <c r="K1092" i="8"/>
  <c r="L1091" i="8"/>
  <c r="K1091" i="8"/>
  <c r="L1090" i="8"/>
  <c r="K1090" i="8"/>
  <c r="L1089" i="8"/>
  <c r="K1089" i="8"/>
  <c r="L1088" i="8"/>
  <c r="K1088" i="8"/>
  <c r="L1087" i="8"/>
  <c r="K1087" i="8"/>
  <c r="L1086" i="8"/>
  <c r="K1086" i="8"/>
  <c r="L1085" i="8"/>
  <c r="K1085" i="8"/>
  <c r="L1084" i="8"/>
  <c r="K1084" i="8"/>
  <c r="L1083" i="8"/>
  <c r="K1083" i="8"/>
  <c r="L1082" i="8"/>
  <c r="K1082" i="8"/>
  <c r="L1081" i="8"/>
  <c r="K1081" i="8"/>
  <c r="L1080" i="8"/>
  <c r="K1080" i="8"/>
  <c r="L1079" i="8"/>
  <c r="K1079" i="8"/>
  <c r="L1078" i="8"/>
  <c r="K1078" i="8"/>
  <c r="L1077" i="8"/>
  <c r="K1077" i="8"/>
  <c r="L1076" i="8"/>
  <c r="K1076" i="8"/>
  <c r="L1075" i="8"/>
  <c r="K1075" i="8"/>
  <c r="L1074" i="8"/>
  <c r="K1074" i="8"/>
  <c r="L1073" i="8"/>
  <c r="K1073" i="8"/>
  <c r="L1072" i="8"/>
  <c r="K1072" i="8"/>
  <c r="L1071" i="8"/>
  <c r="K1071" i="8"/>
  <c r="L1070" i="8"/>
  <c r="K1070" i="8"/>
  <c r="L1069" i="8"/>
  <c r="K1069" i="8"/>
  <c r="L1068" i="8"/>
  <c r="K1068" i="8"/>
  <c r="L1067" i="8"/>
  <c r="K1067" i="8"/>
  <c r="L1066" i="8"/>
  <c r="K1066" i="8"/>
  <c r="L1065" i="8"/>
  <c r="K1065" i="8"/>
  <c r="L1064" i="8"/>
  <c r="K1064" i="8"/>
  <c r="L1063" i="8"/>
  <c r="K1063" i="8"/>
  <c r="L1062" i="8"/>
  <c r="K1062" i="8"/>
  <c r="L1061" i="8"/>
  <c r="K1061" i="8"/>
  <c r="L1060" i="8"/>
  <c r="K1060" i="8"/>
  <c r="L1059" i="8"/>
  <c r="K1059" i="8"/>
  <c r="L1058" i="8"/>
  <c r="K1058" i="8"/>
  <c r="L1057" i="8"/>
  <c r="K1057" i="8"/>
  <c r="L1056" i="8"/>
  <c r="K1056" i="8"/>
  <c r="L1055" i="8"/>
  <c r="K1055" i="8"/>
  <c r="L1054" i="8"/>
  <c r="K1054" i="8"/>
  <c r="L1053" i="8"/>
  <c r="K1053" i="8"/>
  <c r="L1052" i="8"/>
  <c r="K1052" i="8"/>
  <c r="L1051" i="8"/>
  <c r="K1051" i="8"/>
  <c r="L1050" i="8"/>
  <c r="K1050" i="8"/>
  <c r="L1049" i="8"/>
  <c r="K1049" i="8"/>
  <c r="L1048" i="8"/>
  <c r="K1048" i="8"/>
  <c r="L1047" i="8"/>
  <c r="K1047" i="8"/>
  <c r="L1046" i="8"/>
  <c r="K1046" i="8"/>
  <c r="L1045" i="8"/>
  <c r="K1045" i="8"/>
  <c r="L1044" i="8"/>
  <c r="K1044" i="8"/>
  <c r="L1043" i="8"/>
  <c r="K1043" i="8"/>
  <c r="L1042" i="8"/>
  <c r="K1042" i="8"/>
  <c r="L1041" i="8"/>
  <c r="K1041" i="8"/>
  <c r="L1040" i="8"/>
  <c r="K1040" i="8"/>
  <c r="L1039" i="8"/>
  <c r="K1039" i="8"/>
  <c r="L1038" i="8"/>
  <c r="K1038" i="8"/>
  <c r="L1037" i="8"/>
  <c r="K1037" i="8"/>
  <c r="L1036" i="8"/>
  <c r="K1036" i="8"/>
  <c r="L1035" i="8"/>
  <c r="K1035" i="8"/>
  <c r="L1034" i="8"/>
  <c r="K1034" i="8"/>
  <c r="L1033" i="8"/>
  <c r="K1033" i="8"/>
  <c r="L1032" i="8"/>
  <c r="K1032" i="8"/>
  <c r="L1031" i="8"/>
  <c r="K1031" i="8"/>
  <c r="L1030" i="8"/>
  <c r="K1030" i="8"/>
  <c r="L1029" i="8"/>
  <c r="K1029" i="8"/>
  <c r="L1028" i="8"/>
  <c r="K1028" i="8"/>
  <c r="L1027" i="8"/>
  <c r="K1027" i="8"/>
  <c r="L1026" i="8"/>
  <c r="K1026" i="8"/>
  <c r="L1025" i="8"/>
  <c r="K1025" i="8"/>
  <c r="L1024" i="8"/>
  <c r="K1024" i="8"/>
  <c r="L1023" i="8"/>
  <c r="K1023" i="8"/>
  <c r="L1022" i="8"/>
  <c r="K1022" i="8"/>
  <c r="L1021" i="8"/>
  <c r="K1021" i="8"/>
  <c r="L1020" i="8"/>
  <c r="K1020" i="8"/>
  <c r="L1019" i="8"/>
  <c r="K1019" i="8"/>
  <c r="L1018" i="8"/>
  <c r="K1018" i="8"/>
  <c r="L1017" i="8"/>
  <c r="K1017" i="8"/>
  <c r="L1016" i="8"/>
  <c r="K1016" i="8"/>
  <c r="L1015" i="8"/>
  <c r="K1015" i="8"/>
  <c r="L1014" i="8"/>
  <c r="K1014" i="8"/>
  <c r="L1013" i="8"/>
  <c r="K1013" i="8"/>
  <c r="L1012" i="8"/>
  <c r="K1012" i="8"/>
  <c r="L1011" i="8"/>
  <c r="K1011" i="8"/>
  <c r="L1010" i="8"/>
  <c r="K1010" i="8"/>
  <c r="L1009" i="8"/>
  <c r="K1009" i="8"/>
  <c r="L1008" i="8"/>
  <c r="K1008" i="8"/>
  <c r="L1007" i="8"/>
  <c r="K1007" i="8"/>
  <c r="L1006" i="8"/>
  <c r="K1006" i="8"/>
  <c r="L1005" i="8"/>
  <c r="K1005" i="8"/>
  <c r="L1004" i="8"/>
  <c r="K1004" i="8"/>
  <c r="L1003" i="8"/>
  <c r="K1003" i="8"/>
  <c r="L1002" i="8"/>
  <c r="K1002" i="8"/>
  <c r="L1001" i="8"/>
  <c r="K1001" i="8"/>
  <c r="L1000" i="8"/>
  <c r="K1000" i="8"/>
  <c r="L999" i="8"/>
  <c r="K999" i="8"/>
  <c r="L998" i="8"/>
  <c r="K998" i="8"/>
  <c r="L997" i="8"/>
  <c r="K997" i="8"/>
  <c r="L996" i="8"/>
  <c r="K996" i="8"/>
  <c r="L995" i="8"/>
  <c r="K995" i="8"/>
  <c r="L994" i="8"/>
  <c r="K994" i="8"/>
  <c r="L993" i="8"/>
  <c r="K993" i="8"/>
  <c r="L992" i="8"/>
  <c r="K992" i="8"/>
  <c r="L991" i="8"/>
  <c r="K991" i="8"/>
  <c r="L990" i="8"/>
  <c r="K990" i="8"/>
  <c r="L989" i="8"/>
  <c r="K989" i="8"/>
  <c r="L988" i="8"/>
  <c r="K988" i="8"/>
  <c r="L987" i="8"/>
  <c r="K987" i="8"/>
  <c r="L986" i="8"/>
  <c r="K986" i="8"/>
  <c r="L985" i="8"/>
  <c r="K985" i="8"/>
  <c r="L984" i="8"/>
  <c r="K984" i="8"/>
  <c r="L983" i="8"/>
  <c r="K983" i="8"/>
  <c r="L982" i="8"/>
  <c r="K982" i="8"/>
  <c r="L981" i="8"/>
  <c r="K981" i="8"/>
  <c r="L980" i="8"/>
  <c r="K980" i="8"/>
  <c r="L979" i="8"/>
  <c r="K979" i="8"/>
  <c r="L978" i="8"/>
  <c r="K978" i="8"/>
  <c r="L977" i="8"/>
  <c r="K977" i="8"/>
  <c r="L976" i="8"/>
  <c r="K976" i="8"/>
  <c r="L975" i="8"/>
  <c r="K975" i="8"/>
  <c r="L974" i="8"/>
  <c r="K974" i="8"/>
  <c r="L973" i="8"/>
  <c r="K973" i="8"/>
  <c r="L972" i="8"/>
  <c r="K972" i="8"/>
  <c r="L971" i="8"/>
  <c r="K971" i="8"/>
  <c r="L970" i="8"/>
  <c r="K970" i="8"/>
  <c r="L969" i="8"/>
  <c r="K969" i="8"/>
  <c r="L968" i="8"/>
  <c r="K968" i="8"/>
  <c r="L967" i="8"/>
  <c r="K967" i="8"/>
  <c r="L966" i="8"/>
  <c r="K966" i="8"/>
  <c r="L965" i="8"/>
  <c r="K965" i="8"/>
  <c r="L964" i="8"/>
  <c r="K964" i="8"/>
  <c r="L963" i="8"/>
  <c r="K963" i="8"/>
  <c r="L962" i="8"/>
  <c r="K962" i="8"/>
  <c r="L961" i="8"/>
  <c r="K961" i="8"/>
  <c r="L960" i="8"/>
  <c r="K960" i="8"/>
  <c r="L959" i="8"/>
  <c r="K959" i="8"/>
  <c r="L958" i="8"/>
  <c r="K958" i="8"/>
  <c r="L957" i="8"/>
  <c r="K957" i="8"/>
  <c r="L956" i="8"/>
  <c r="K956" i="8"/>
  <c r="L955" i="8"/>
  <c r="K955" i="8"/>
  <c r="L954" i="8"/>
  <c r="K954" i="8"/>
  <c r="L953" i="8"/>
  <c r="K953" i="8"/>
  <c r="L952" i="8"/>
  <c r="K952" i="8"/>
  <c r="L951" i="8"/>
  <c r="K951" i="8"/>
  <c r="L950" i="8"/>
  <c r="K950" i="8"/>
  <c r="L949" i="8"/>
  <c r="K949" i="8"/>
  <c r="L948" i="8"/>
  <c r="K948" i="8"/>
  <c r="L947" i="8"/>
  <c r="K947" i="8"/>
  <c r="L946" i="8"/>
  <c r="K946" i="8"/>
  <c r="L945" i="8"/>
  <c r="K945" i="8"/>
  <c r="L944" i="8"/>
  <c r="K944" i="8"/>
  <c r="L943" i="8"/>
  <c r="K943" i="8"/>
  <c r="L942" i="8"/>
  <c r="K942" i="8"/>
  <c r="L941" i="8"/>
  <c r="K941" i="8"/>
  <c r="L940" i="8"/>
  <c r="K940" i="8"/>
  <c r="L939" i="8"/>
  <c r="K939" i="8"/>
  <c r="L938" i="8"/>
  <c r="K938" i="8"/>
  <c r="L937" i="8"/>
  <c r="K937" i="8"/>
  <c r="L936" i="8"/>
  <c r="K936" i="8"/>
  <c r="L935" i="8"/>
  <c r="K935" i="8"/>
  <c r="L934" i="8"/>
  <c r="K934" i="8"/>
  <c r="L933" i="8"/>
  <c r="K933" i="8"/>
  <c r="L932" i="8"/>
  <c r="K932" i="8"/>
  <c r="L931" i="8"/>
  <c r="K931" i="8"/>
  <c r="L930" i="8"/>
  <c r="K930" i="8"/>
  <c r="L929" i="8"/>
  <c r="K929" i="8"/>
  <c r="L928" i="8"/>
  <c r="K928" i="8"/>
  <c r="L927" i="8"/>
  <c r="K927" i="8"/>
  <c r="L926" i="8"/>
  <c r="K926" i="8"/>
  <c r="L925" i="8"/>
  <c r="K925" i="8"/>
  <c r="L924" i="8"/>
  <c r="K924" i="8"/>
  <c r="L923" i="8"/>
  <c r="K923" i="8"/>
  <c r="L922" i="8"/>
  <c r="K922" i="8"/>
  <c r="L921" i="8"/>
  <c r="K921" i="8"/>
  <c r="L920" i="8"/>
  <c r="K920" i="8"/>
  <c r="L919" i="8"/>
  <c r="K919" i="8"/>
  <c r="L918" i="8"/>
  <c r="K918" i="8"/>
  <c r="L917" i="8"/>
  <c r="K917" i="8"/>
  <c r="L916" i="8"/>
  <c r="K916" i="8"/>
  <c r="L915" i="8"/>
  <c r="K915" i="8"/>
  <c r="L914" i="8"/>
  <c r="K914" i="8"/>
  <c r="L913" i="8"/>
  <c r="K913" i="8"/>
  <c r="L912" i="8"/>
  <c r="K912" i="8"/>
  <c r="L911" i="8"/>
  <c r="K911" i="8"/>
  <c r="L910" i="8"/>
  <c r="K910" i="8"/>
  <c r="L909" i="8"/>
  <c r="K909" i="8"/>
  <c r="L908" i="8"/>
  <c r="K908" i="8"/>
  <c r="L907" i="8"/>
  <c r="K907" i="8"/>
  <c r="L906" i="8"/>
  <c r="K906" i="8"/>
  <c r="L905" i="8"/>
  <c r="K905" i="8"/>
  <c r="L904" i="8"/>
  <c r="K904" i="8"/>
  <c r="L903" i="8"/>
  <c r="K903" i="8"/>
  <c r="L902" i="8"/>
  <c r="K902" i="8"/>
  <c r="L901" i="8"/>
  <c r="K901" i="8"/>
  <c r="L900" i="8"/>
  <c r="K900" i="8"/>
  <c r="L899" i="8"/>
  <c r="K899" i="8"/>
  <c r="L898" i="8"/>
  <c r="K898" i="8"/>
  <c r="L897" i="8"/>
  <c r="K897" i="8"/>
  <c r="L896" i="8"/>
  <c r="K896" i="8"/>
  <c r="L895" i="8"/>
  <c r="K895" i="8"/>
  <c r="L894" i="8"/>
  <c r="K894" i="8"/>
  <c r="L893" i="8"/>
  <c r="K893" i="8"/>
  <c r="L892" i="8"/>
  <c r="K892" i="8"/>
  <c r="L891" i="8"/>
  <c r="K891" i="8"/>
  <c r="L890" i="8"/>
  <c r="K890" i="8"/>
  <c r="L889" i="8"/>
  <c r="K889" i="8"/>
  <c r="L888" i="8"/>
  <c r="K888" i="8"/>
  <c r="L887" i="8"/>
  <c r="K887" i="8"/>
  <c r="L886" i="8"/>
  <c r="K886" i="8"/>
  <c r="L885" i="8"/>
  <c r="K885" i="8"/>
  <c r="L884" i="8"/>
  <c r="K884" i="8"/>
  <c r="L883" i="8"/>
  <c r="K883" i="8"/>
  <c r="L882" i="8"/>
  <c r="K882" i="8"/>
  <c r="L881" i="8"/>
  <c r="K881" i="8"/>
  <c r="L880" i="8"/>
  <c r="K880" i="8"/>
  <c r="L879" i="8"/>
  <c r="K879" i="8"/>
  <c r="L878" i="8"/>
  <c r="K878" i="8"/>
  <c r="L877" i="8"/>
  <c r="K877" i="8"/>
  <c r="L876" i="8"/>
  <c r="K876" i="8"/>
  <c r="L875" i="8"/>
  <c r="K875" i="8"/>
  <c r="L874" i="8"/>
  <c r="K874" i="8"/>
  <c r="L873" i="8"/>
  <c r="K873" i="8"/>
  <c r="L872" i="8"/>
  <c r="K872" i="8"/>
  <c r="L871" i="8"/>
  <c r="K871" i="8"/>
  <c r="L870" i="8"/>
  <c r="K870" i="8"/>
  <c r="L869" i="8"/>
  <c r="K869" i="8"/>
  <c r="L868" i="8"/>
  <c r="K868" i="8"/>
  <c r="L867" i="8"/>
  <c r="K867" i="8"/>
  <c r="L866" i="8"/>
  <c r="K866" i="8"/>
  <c r="L865" i="8"/>
  <c r="K865" i="8"/>
  <c r="L864" i="8"/>
  <c r="K864" i="8"/>
  <c r="L863" i="8"/>
  <c r="K863" i="8"/>
  <c r="L862" i="8"/>
  <c r="K862" i="8"/>
  <c r="L861" i="8"/>
  <c r="K861" i="8"/>
  <c r="L860" i="8"/>
  <c r="K860" i="8"/>
  <c r="L859" i="8"/>
  <c r="K859" i="8"/>
  <c r="L858" i="8"/>
  <c r="K858" i="8"/>
  <c r="L857" i="8"/>
  <c r="K857" i="8"/>
  <c r="L856" i="8"/>
  <c r="K856" i="8"/>
  <c r="L855" i="8"/>
  <c r="K855" i="8"/>
  <c r="L854" i="8"/>
  <c r="K854" i="8"/>
  <c r="L853" i="8"/>
  <c r="K853" i="8"/>
  <c r="L852" i="8"/>
  <c r="K852" i="8"/>
  <c r="L851" i="8"/>
  <c r="K851" i="8"/>
  <c r="L850" i="8"/>
  <c r="K850" i="8"/>
  <c r="L849" i="8"/>
  <c r="K849" i="8"/>
  <c r="L848" i="8"/>
  <c r="K848" i="8"/>
  <c r="L847" i="8"/>
  <c r="K847" i="8"/>
  <c r="L846" i="8"/>
  <c r="K846" i="8"/>
  <c r="L845" i="8"/>
  <c r="K845" i="8"/>
  <c r="L844" i="8"/>
  <c r="K844" i="8"/>
  <c r="L843" i="8"/>
  <c r="K843" i="8"/>
  <c r="L842" i="8"/>
  <c r="K842" i="8"/>
  <c r="L841" i="8"/>
  <c r="K841" i="8"/>
  <c r="L840" i="8"/>
  <c r="K840" i="8"/>
  <c r="L839" i="8"/>
  <c r="K839" i="8"/>
  <c r="L838" i="8"/>
  <c r="K838" i="8"/>
  <c r="L837" i="8"/>
  <c r="K837" i="8"/>
  <c r="L836" i="8"/>
  <c r="K836" i="8"/>
  <c r="L835" i="8"/>
  <c r="K835" i="8"/>
  <c r="L834" i="8"/>
  <c r="K834" i="8"/>
  <c r="L833" i="8"/>
  <c r="K833" i="8"/>
  <c r="L832" i="8"/>
  <c r="K832" i="8"/>
  <c r="L831" i="8"/>
  <c r="K831" i="8"/>
  <c r="L830" i="8"/>
  <c r="K830" i="8"/>
  <c r="L829" i="8"/>
  <c r="K829" i="8"/>
  <c r="L828" i="8"/>
  <c r="K828" i="8"/>
  <c r="L827" i="8"/>
  <c r="K827" i="8"/>
  <c r="L826" i="8"/>
  <c r="K826" i="8"/>
  <c r="L825" i="8"/>
  <c r="K825" i="8"/>
  <c r="L824" i="8"/>
  <c r="K824" i="8"/>
  <c r="L823" i="8"/>
  <c r="K823" i="8"/>
  <c r="L822" i="8"/>
  <c r="K822" i="8"/>
  <c r="L821" i="8"/>
  <c r="K821" i="8"/>
  <c r="L820" i="8"/>
  <c r="K820" i="8"/>
  <c r="L819" i="8"/>
  <c r="K819" i="8"/>
  <c r="L818" i="8"/>
  <c r="K818" i="8"/>
  <c r="L817" i="8"/>
  <c r="K817" i="8"/>
  <c r="L816" i="8"/>
  <c r="K816" i="8"/>
  <c r="L815" i="8"/>
  <c r="K815" i="8"/>
  <c r="L814" i="8"/>
  <c r="K814" i="8"/>
  <c r="L813" i="8"/>
  <c r="K813" i="8"/>
  <c r="L812" i="8"/>
  <c r="K812" i="8"/>
  <c r="L811" i="8"/>
  <c r="K811" i="8"/>
  <c r="L810" i="8"/>
  <c r="K810" i="8"/>
  <c r="L809" i="8"/>
  <c r="K809" i="8"/>
  <c r="L808" i="8"/>
  <c r="K808" i="8"/>
  <c r="L807" i="8"/>
  <c r="K807" i="8"/>
  <c r="L806" i="8"/>
  <c r="K806" i="8"/>
  <c r="L805" i="8"/>
  <c r="K805" i="8"/>
  <c r="L804" i="8"/>
  <c r="K804" i="8"/>
  <c r="L803" i="8"/>
  <c r="K803" i="8"/>
  <c r="L802" i="8"/>
  <c r="K802" i="8"/>
  <c r="L801" i="8"/>
  <c r="K801" i="8"/>
  <c r="L800" i="8"/>
  <c r="K800" i="8"/>
  <c r="L799" i="8"/>
  <c r="K799" i="8"/>
  <c r="L798" i="8"/>
  <c r="K798" i="8"/>
  <c r="L797" i="8"/>
  <c r="K797" i="8"/>
  <c r="L796" i="8"/>
  <c r="K796" i="8"/>
  <c r="L795" i="8"/>
  <c r="K795" i="8"/>
  <c r="L794" i="8"/>
  <c r="K794" i="8"/>
  <c r="L793" i="8"/>
  <c r="K793" i="8"/>
  <c r="L792" i="8"/>
  <c r="K792" i="8"/>
  <c r="L791" i="8"/>
  <c r="K791" i="8"/>
  <c r="L790" i="8"/>
  <c r="K790" i="8"/>
  <c r="L789" i="8"/>
  <c r="K789" i="8"/>
  <c r="L788" i="8"/>
  <c r="K788" i="8"/>
  <c r="L787" i="8"/>
  <c r="K787" i="8"/>
  <c r="L786" i="8"/>
  <c r="K786" i="8"/>
  <c r="L785" i="8"/>
  <c r="K785" i="8"/>
  <c r="L784" i="8"/>
  <c r="K784" i="8"/>
  <c r="L783" i="8"/>
  <c r="K783" i="8"/>
  <c r="L782" i="8"/>
  <c r="K782" i="8"/>
  <c r="L781" i="8"/>
  <c r="K781" i="8"/>
  <c r="L780" i="8"/>
  <c r="K780" i="8"/>
  <c r="L779" i="8"/>
  <c r="K779" i="8"/>
  <c r="L778" i="8"/>
  <c r="K778" i="8"/>
  <c r="L777" i="8"/>
  <c r="K777" i="8"/>
  <c r="L776" i="8"/>
  <c r="K776" i="8"/>
  <c r="L775" i="8"/>
  <c r="K775" i="8"/>
  <c r="L774" i="8"/>
  <c r="K774" i="8"/>
  <c r="L773" i="8"/>
  <c r="K773" i="8"/>
  <c r="L772" i="8"/>
  <c r="K772" i="8"/>
  <c r="L771" i="8"/>
  <c r="K771" i="8"/>
  <c r="L770" i="8"/>
  <c r="K770" i="8"/>
  <c r="L769" i="8"/>
  <c r="K769" i="8"/>
  <c r="L768" i="8"/>
  <c r="K768" i="8"/>
  <c r="L767" i="8"/>
  <c r="K767" i="8"/>
  <c r="L766" i="8"/>
  <c r="K766" i="8"/>
  <c r="L765" i="8"/>
  <c r="K765" i="8"/>
  <c r="L764" i="8"/>
  <c r="K764" i="8"/>
  <c r="L763" i="8"/>
  <c r="K763" i="8"/>
  <c r="L762" i="8"/>
  <c r="K762" i="8"/>
  <c r="L761" i="8"/>
  <c r="K761" i="8"/>
  <c r="L760" i="8"/>
  <c r="K760" i="8"/>
  <c r="L759" i="8"/>
  <c r="K759" i="8"/>
  <c r="L758" i="8"/>
  <c r="K758" i="8"/>
  <c r="L757" i="8"/>
  <c r="K757" i="8"/>
  <c r="L756" i="8"/>
  <c r="K756" i="8"/>
  <c r="L755" i="8"/>
  <c r="K755" i="8"/>
  <c r="L754" i="8"/>
  <c r="K754" i="8"/>
  <c r="L753" i="8"/>
  <c r="K753" i="8"/>
  <c r="L752" i="8"/>
  <c r="K752" i="8"/>
  <c r="L751" i="8"/>
  <c r="K751" i="8"/>
  <c r="L750" i="8"/>
  <c r="K750" i="8"/>
  <c r="L749" i="8"/>
  <c r="K749" i="8"/>
  <c r="L748" i="8"/>
  <c r="K748" i="8"/>
  <c r="L747" i="8"/>
  <c r="K747" i="8"/>
  <c r="L746" i="8"/>
  <c r="K746" i="8"/>
  <c r="L745" i="8"/>
  <c r="K745" i="8"/>
  <c r="L744" i="8"/>
  <c r="K744" i="8"/>
  <c r="L743" i="8"/>
  <c r="K743" i="8"/>
  <c r="L742" i="8"/>
  <c r="K742" i="8"/>
  <c r="L741" i="8"/>
  <c r="K741" i="8"/>
  <c r="L740" i="8"/>
  <c r="K740" i="8"/>
  <c r="L739" i="8"/>
  <c r="K739" i="8"/>
  <c r="L738" i="8"/>
  <c r="K738" i="8"/>
  <c r="L737" i="8"/>
  <c r="K737" i="8"/>
  <c r="L736" i="8"/>
  <c r="K736" i="8"/>
  <c r="L735" i="8"/>
  <c r="K735" i="8"/>
  <c r="L734" i="8"/>
  <c r="K734" i="8"/>
  <c r="L733" i="8"/>
  <c r="K733" i="8"/>
  <c r="L732" i="8"/>
  <c r="K732" i="8"/>
  <c r="L731" i="8"/>
  <c r="K731" i="8"/>
  <c r="L730" i="8"/>
  <c r="K730" i="8"/>
  <c r="L729" i="8"/>
  <c r="K729" i="8"/>
  <c r="L728" i="8"/>
  <c r="K728" i="8"/>
  <c r="L727" i="8"/>
  <c r="K727" i="8"/>
  <c r="L726" i="8"/>
  <c r="K726" i="8"/>
  <c r="L725" i="8"/>
  <c r="K725" i="8"/>
  <c r="L724" i="8"/>
  <c r="K724" i="8"/>
  <c r="L723" i="8"/>
  <c r="K723" i="8"/>
  <c r="L722" i="8"/>
  <c r="K722" i="8"/>
  <c r="L721" i="8"/>
  <c r="K721" i="8"/>
  <c r="L720" i="8"/>
  <c r="K720" i="8"/>
  <c r="L719" i="8"/>
  <c r="K719" i="8"/>
  <c r="L718" i="8"/>
  <c r="K718" i="8"/>
  <c r="L717" i="8"/>
  <c r="K717" i="8"/>
  <c r="L716" i="8"/>
  <c r="K716" i="8"/>
  <c r="L715" i="8"/>
  <c r="K715" i="8"/>
  <c r="L714" i="8"/>
  <c r="K714" i="8"/>
  <c r="L713" i="8"/>
  <c r="K713" i="8"/>
  <c r="L712" i="8"/>
  <c r="K712" i="8"/>
  <c r="L711" i="8"/>
  <c r="K711" i="8"/>
  <c r="L710" i="8"/>
  <c r="K710" i="8"/>
  <c r="L709" i="8"/>
  <c r="K709" i="8"/>
  <c r="L708" i="8"/>
  <c r="K708" i="8"/>
  <c r="L707" i="8"/>
  <c r="K707" i="8"/>
  <c r="L706" i="8"/>
  <c r="K706" i="8"/>
  <c r="L705" i="8"/>
  <c r="K705" i="8"/>
  <c r="L704" i="8"/>
  <c r="K704" i="8"/>
  <c r="L703" i="8"/>
  <c r="K703" i="8"/>
  <c r="L702" i="8"/>
  <c r="K702" i="8"/>
  <c r="L701" i="8"/>
  <c r="K701" i="8"/>
  <c r="L700" i="8"/>
  <c r="K700" i="8"/>
  <c r="L699" i="8"/>
  <c r="K699" i="8"/>
  <c r="L698" i="8"/>
  <c r="K698" i="8"/>
  <c r="L697" i="8"/>
  <c r="K697" i="8"/>
  <c r="L696" i="8"/>
  <c r="K696" i="8"/>
  <c r="L695" i="8"/>
  <c r="K695" i="8"/>
  <c r="L694" i="8"/>
  <c r="K694" i="8"/>
  <c r="L693" i="8"/>
  <c r="K693" i="8"/>
  <c r="L692" i="8"/>
  <c r="K692" i="8"/>
  <c r="L691" i="8"/>
  <c r="K691" i="8"/>
  <c r="L690" i="8"/>
  <c r="K690" i="8"/>
  <c r="L689" i="8"/>
  <c r="K689" i="8"/>
  <c r="L688" i="8"/>
  <c r="K688" i="8"/>
  <c r="L687" i="8"/>
  <c r="K687" i="8"/>
  <c r="L686" i="8"/>
  <c r="K686" i="8"/>
  <c r="L685" i="8"/>
  <c r="K685" i="8"/>
  <c r="L684" i="8"/>
  <c r="K684" i="8"/>
  <c r="L683" i="8"/>
  <c r="K683" i="8"/>
  <c r="L682" i="8"/>
  <c r="K682" i="8"/>
  <c r="L681" i="8"/>
  <c r="K681" i="8"/>
  <c r="L680" i="8"/>
  <c r="K680" i="8"/>
  <c r="L679" i="8"/>
  <c r="K679" i="8"/>
  <c r="L678" i="8"/>
  <c r="K678" i="8"/>
  <c r="L677" i="8"/>
  <c r="K677" i="8"/>
  <c r="L676" i="8"/>
  <c r="K676" i="8"/>
  <c r="L675" i="8"/>
  <c r="K675" i="8"/>
  <c r="L674" i="8"/>
  <c r="K674" i="8"/>
  <c r="L673" i="8"/>
  <c r="K673" i="8"/>
  <c r="L672" i="8"/>
  <c r="K672" i="8"/>
  <c r="L671" i="8"/>
  <c r="K671" i="8"/>
  <c r="L670" i="8"/>
  <c r="K670" i="8"/>
  <c r="L669" i="8"/>
  <c r="K669" i="8"/>
  <c r="L668" i="8"/>
  <c r="K668" i="8"/>
  <c r="L667" i="8"/>
  <c r="K667" i="8"/>
  <c r="L666" i="8"/>
  <c r="K666" i="8"/>
  <c r="L665" i="8"/>
  <c r="K665" i="8"/>
  <c r="L664" i="8"/>
  <c r="K664" i="8"/>
  <c r="L663" i="8"/>
  <c r="K663" i="8"/>
  <c r="L662" i="8"/>
  <c r="K662" i="8"/>
  <c r="L661" i="8"/>
  <c r="K661" i="8"/>
  <c r="L660" i="8"/>
  <c r="K660" i="8"/>
  <c r="L659" i="8"/>
  <c r="K659" i="8"/>
  <c r="L658" i="8"/>
  <c r="K658" i="8"/>
  <c r="L657" i="8"/>
  <c r="K657" i="8"/>
  <c r="L656" i="8"/>
  <c r="K656" i="8"/>
  <c r="L655" i="8"/>
  <c r="K655" i="8"/>
  <c r="L654" i="8"/>
  <c r="K654" i="8"/>
  <c r="L653" i="8"/>
  <c r="K653" i="8"/>
  <c r="L652" i="8"/>
  <c r="K652" i="8"/>
  <c r="L651" i="8"/>
  <c r="K651" i="8"/>
  <c r="L650" i="8"/>
  <c r="K650" i="8"/>
  <c r="L649" i="8"/>
  <c r="K649" i="8"/>
  <c r="L648" i="8"/>
  <c r="K648" i="8"/>
  <c r="L647" i="8"/>
  <c r="K647" i="8"/>
  <c r="L646" i="8"/>
  <c r="K646" i="8"/>
  <c r="L645" i="8"/>
  <c r="K645" i="8"/>
  <c r="L644" i="8"/>
  <c r="K644" i="8"/>
  <c r="L643" i="8"/>
  <c r="K643" i="8"/>
  <c r="L642" i="8"/>
  <c r="K642" i="8"/>
  <c r="L641" i="8"/>
  <c r="K641" i="8"/>
  <c r="L640" i="8"/>
  <c r="K640" i="8"/>
  <c r="L639" i="8"/>
  <c r="K639" i="8"/>
  <c r="L638" i="8"/>
  <c r="K638" i="8"/>
  <c r="L637" i="8"/>
  <c r="K637" i="8"/>
  <c r="L636" i="8"/>
  <c r="K636" i="8"/>
  <c r="L635" i="8"/>
  <c r="K635" i="8"/>
  <c r="L634" i="8"/>
  <c r="K634" i="8"/>
  <c r="L633" i="8"/>
  <c r="K633" i="8"/>
  <c r="L632" i="8"/>
  <c r="K632" i="8"/>
  <c r="L631" i="8"/>
  <c r="K631" i="8"/>
  <c r="L630" i="8"/>
  <c r="K630" i="8"/>
  <c r="L629" i="8"/>
  <c r="K629" i="8"/>
  <c r="L628" i="8"/>
  <c r="K628" i="8"/>
  <c r="L627" i="8"/>
  <c r="K627" i="8"/>
  <c r="L626" i="8"/>
  <c r="K626" i="8"/>
  <c r="L625" i="8"/>
  <c r="K625" i="8"/>
  <c r="L624" i="8"/>
  <c r="K624" i="8"/>
  <c r="L623" i="8"/>
  <c r="K623" i="8"/>
  <c r="L622" i="8"/>
  <c r="K622" i="8"/>
  <c r="L621" i="8"/>
  <c r="K621" i="8"/>
  <c r="L620" i="8"/>
  <c r="K620" i="8"/>
  <c r="L619" i="8"/>
  <c r="K619" i="8"/>
  <c r="L618" i="8"/>
  <c r="K618" i="8"/>
  <c r="L617" i="8"/>
  <c r="K617" i="8"/>
  <c r="L616" i="8"/>
  <c r="K616" i="8"/>
  <c r="L615" i="8"/>
  <c r="K615" i="8"/>
  <c r="L614" i="8"/>
  <c r="K614" i="8"/>
  <c r="L613" i="8"/>
  <c r="K613" i="8"/>
  <c r="L612" i="8"/>
  <c r="K612" i="8"/>
  <c r="L611" i="8"/>
  <c r="K611" i="8"/>
  <c r="L610" i="8"/>
  <c r="K610" i="8"/>
  <c r="L609" i="8"/>
  <c r="K609" i="8"/>
  <c r="L608" i="8"/>
  <c r="K608" i="8"/>
  <c r="L607" i="8"/>
  <c r="K607" i="8"/>
  <c r="L606" i="8"/>
  <c r="K606" i="8"/>
  <c r="L605" i="8"/>
  <c r="K605" i="8"/>
  <c r="L604" i="8"/>
  <c r="K604" i="8"/>
  <c r="L603" i="8"/>
  <c r="K603" i="8"/>
  <c r="L602" i="8"/>
  <c r="K602" i="8"/>
  <c r="L601" i="8"/>
  <c r="K601" i="8"/>
  <c r="L600" i="8"/>
  <c r="K600" i="8"/>
  <c r="L599" i="8"/>
  <c r="K599" i="8"/>
  <c r="L598" i="8"/>
  <c r="K598" i="8"/>
  <c r="L597" i="8"/>
  <c r="K597" i="8"/>
  <c r="L596" i="8"/>
  <c r="K596" i="8"/>
  <c r="L595" i="8"/>
  <c r="K595" i="8"/>
  <c r="L594" i="8"/>
  <c r="K594" i="8"/>
  <c r="L593" i="8"/>
  <c r="K593" i="8"/>
  <c r="L592" i="8"/>
  <c r="K592" i="8"/>
  <c r="L591" i="8"/>
  <c r="K591" i="8"/>
  <c r="L590" i="8"/>
  <c r="K590" i="8"/>
  <c r="L589" i="8"/>
  <c r="K589" i="8"/>
  <c r="L588" i="8"/>
  <c r="K588" i="8"/>
  <c r="L587" i="8"/>
  <c r="K587" i="8"/>
  <c r="L586" i="8"/>
  <c r="K586" i="8"/>
  <c r="L585" i="8"/>
  <c r="K585" i="8"/>
  <c r="L584" i="8"/>
  <c r="K584" i="8"/>
  <c r="L583" i="8"/>
  <c r="K583" i="8"/>
  <c r="L582" i="8"/>
  <c r="K582" i="8"/>
  <c r="L581" i="8"/>
  <c r="K581" i="8"/>
  <c r="L580" i="8"/>
  <c r="K580" i="8"/>
  <c r="L579" i="8"/>
  <c r="K579" i="8"/>
  <c r="L578" i="8"/>
  <c r="K578" i="8"/>
  <c r="L577" i="8"/>
  <c r="K577" i="8"/>
  <c r="L576" i="8"/>
  <c r="K576" i="8"/>
  <c r="L575" i="8"/>
  <c r="K575" i="8"/>
  <c r="L574" i="8"/>
  <c r="K574" i="8"/>
  <c r="L573" i="8"/>
  <c r="K573" i="8"/>
  <c r="L572" i="8"/>
  <c r="K572" i="8"/>
  <c r="L571" i="8"/>
  <c r="K571" i="8"/>
  <c r="L570" i="8"/>
  <c r="K570" i="8"/>
  <c r="L569" i="8"/>
  <c r="K569" i="8"/>
  <c r="L568" i="8"/>
  <c r="K568" i="8"/>
  <c r="L567" i="8"/>
  <c r="K567" i="8"/>
  <c r="L566" i="8"/>
  <c r="K566" i="8"/>
  <c r="L565" i="8"/>
  <c r="K565" i="8"/>
  <c r="L564" i="8"/>
  <c r="K564" i="8"/>
  <c r="L563" i="8"/>
  <c r="K563" i="8"/>
  <c r="L562" i="8"/>
  <c r="K562" i="8"/>
  <c r="L561" i="8"/>
  <c r="K561" i="8"/>
  <c r="L560" i="8"/>
  <c r="K560" i="8"/>
  <c r="L559" i="8"/>
  <c r="K559" i="8"/>
  <c r="L558" i="8"/>
  <c r="K558" i="8"/>
  <c r="L557" i="8"/>
  <c r="K557" i="8"/>
  <c r="L556" i="8"/>
  <c r="K556" i="8"/>
  <c r="L555" i="8"/>
  <c r="K555" i="8"/>
  <c r="L554" i="8"/>
  <c r="K554" i="8"/>
  <c r="L553" i="8"/>
  <c r="K553" i="8"/>
  <c r="L552" i="8"/>
  <c r="K552" i="8"/>
  <c r="L551" i="8"/>
  <c r="K551" i="8"/>
  <c r="L550" i="8"/>
  <c r="K550" i="8"/>
  <c r="L549" i="8"/>
  <c r="K549" i="8"/>
  <c r="L548" i="8"/>
  <c r="K548" i="8"/>
  <c r="L547" i="8"/>
  <c r="K547" i="8"/>
  <c r="L546" i="8"/>
  <c r="K546" i="8"/>
  <c r="L545" i="8"/>
  <c r="K545" i="8"/>
  <c r="L544" i="8"/>
  <c r="K544" i="8"/>
  <c r="L543" i="8"/>
  <c r="K543" i="8"/>
  <c r="L542" i="8"/>
  <c r="K542" i="8"/>
  <c r="L541" i="8"/>
  <c r="K541" i="8"/>
  <c r="L540" i="8"/>
  <c r="K540" i="8"/>
  <c r="L539" i="8"/>
  <c r="K539" i="8"/>
  <c r="L538" i="8"/>
  <c r="K538" i="8"/>
  <c r="L537" i="8"/>
  <c r="K537" i="8"/>
  <c r="L536" i="8"/>
  <c r="K536" i="8"/>
  <c r="L535" i="8"/>
  <c r="K535" i="8"/>
  <c r="L534" i="8"/>
  <c r="K534" i="8"/>
  <c r="L533" i="8"/>
  <c r="K533" i="8"/>
  <c r="L532" i="8"/>
  <c r="K532" i="8"/>
  <c r="L531" i="8"/>
  <c r="K531" i="8"/>
  <c r="L530" i="8"/>
  <c r="K530" i="8"/>
  <c r="L529" i="8"/>
  <c r="K529" i="8"/>
  <c r="L528" i="8"/>
  <c r="K528" i="8"/>
  <c r="L527" i="8"/>
  <c r="K527" i="8"/>
  <c r="L526" i="8"/>
  <c r="K526" i="8"/>
  <c r="L525" i="8"/>
  <c r="K525" i="8"/>
  <c r="L524" i="8"/>
  <c r="K524" i="8"/>
  <c r="L523" i="8"/>
  <c r="K523" i="8"/>
  <c r="L522" i="8"/>
  <c r="K522" i="8"/>
  <c r="L521" i="8"/>
  <c r="K521" i="8"/>
  <c r="L520" i="8"/>
  <c r="K520" i="8"/>
  <c r="L519" i="8"/>
  <c r="K519" i="8"/>
  <c r="L518" i="8"/>
  <c r="K518" i="8"/>
  <c r="L517" i="8"/>
  <c r="K517" i="8"/>
  <c r="L516" i="8"/>
  <c r="K516" i="8"/>
  <c r="L515" i="8"/>
  <c r="K515" i="8"/>
  <c r="L514" i="8"/>
  <c r="K514" i="8"/>
  <c r="L513" i="8"/>
  <c r="K513" i="8"/>
  <c r="L512" i="8"/>
  <c r="K512" i="8"/>
  <c r="L511" i="8"/>
  <c r="K511" i="8"/>
  <c r="L510" i="8"/>
  <c r="K510" i="8"/>
  <c r="L509" i="8"/>
  <c r="K509" i="8"/>
  <c r="L508" i="8"/>
  <c r="K508" i="8"/>
  <c r="L507" i="8"/>
  <c r="K507" i="8"/>
  <c r="L506" i="8"/>
  <c r="K506" i="8"/>
  <c r="L505" i="8"/>
  <c r="K505" i="8"/>
  <c r="L504" i="8"/>
  <c r="K504" i="8"/>
  <c r="L503" i="8"/>
  <c r="K503" i="8"/>
  <c r="L502" i="8"/>
  <c r="K502" i="8"/>
  <c r="L501" i="8"/>
  <c r="K501" i="8"/>
  <c r="L500" i="8"/>
  <c r="K500" i="8"/>
  <c r="L499" i="8"/>
  <c r="K499" i="8"/>
  <c r="L498" i="8"/>
  <c r="K498" i="8"/>
  <c r="L497" i="8"/>
  <c r="K497" i="8"/>
  <c r="L496" i="8"/>
  <c r="K496" i="8"/>
  <c r="L495" i="8"/>
  <c r="K495" i="8"/>
  <c r="L494" i="8"/>
  <c r="K494" i="8"/>
  <c r="L493" i="8"/>
  <c r="K493" i="8"/>
  <c r="L492" i="8"/>
  <c r="K492" i="8"/>
  <c r="L491" i="8"/>
  <c r="K491" i="8"/>
  <c r="L490" i="8"/>
  <c r="K490" i="8"/>
  <c r="L489" i="8"/>
  <c r="K489" i="8"/>
  <c r="L488" i="8"/>
  <c r="K488" i="8"/>
  <c r="L487" i="8"/>
  <c r="K487" i="8"/>
  <c r="L486" i="8"/>
  <c r="K486" i="8"/>
  <c r="L485" i="8"/>
  <c r="K485" i="8"/>
  <c r="L484" i="8"/>
  <c r="K484" i="8"/>
  <c r="L483" i="8"/>
  <c r="K483" i="8"/>
  <c r="L482" i="8"/>
  <c r="K482" i="8"/>
  <c r="L481" i="8"/>
  <c r="K481" i="8"/>
  <c r="L480" i="8"/>
  <c r="K480" i="8"/>
  <c r="L479" i="8"/>
  <c r="K479" i="8"/>
  <c r="L478" i="8"/>
  <c r="K478" i="8"/>
  <c r="L477" i="8"/>
  <c r="K477" i="8"/>
  <c r="L476" i="8"/>
  <c r="K476" i="8"/>
  <c r="L475" i="8"/>
  <c r="K475" i="8"/>
  <c r="L474" i="8"/>
  <c r="K474" i="8"/>
  <c r="L473" i="8"/>
  <c r="K473" i="8"/>
  <c r="L472" i="8"/>
  <c r="K472" i="8"/>
  <c r="L471" i="8"/>
  <c r="K471" i="8"/>
  <c r="L470" i="8"/>
  <c r="K470" i="8"/>
  <c r="L469" i="8"/>
  <c r="K469" i="8"/>
  <c r="L468" i="8"/>
  <c r="K468" i="8"/>
  <c r="L467" i="8"/>
  <c r="K467" i="8"/>
  <c r="L466" i="8"/>
  <c r="K466" i="8"/>
  <c r="L465" i="8"/>
  <c r="K465" i="8"/>
  <c r="L464" i="8"/>
  <c r="K464" i="8"/>
  <c r="L463" i="8"/>
  <c r="K463" i="8"/>
  <c r="L462" i="8"/>
  <c r="K462" i="8"/>
  <c r="L461" i="8"/>
  <c r="K461" i="8"/>
  <c r="L460" i="8"/>
  <c r="K460" i="8"/>
  <c r="L459" i="8"/>
  <c r="K459" i="8"/>
  <c r="L458" i="8"/>
  <c r="K458" i="8"/>
  <c r="L457" i="8"/>
  <c r="K457" i="8"/>
  <c r="L456" i="8"/>
  <c r="K456" i="8"/>
  <c r="L455" i="8"/>
  <c r="K455" i="8"/>
  <c r="L454" i="8"/>
  <c r="K454" i="8"/>
  <c r="L453" i="8"/>
  <c r="K453" i="8"/>
  <c r="L452" i="8"/>
  <c r="K452" i="8"/>
  <c r="L451" i="8"/>
  <c r="K451" i="8"/>
  <c r="L450" i="8"/>
  <c r="K450" i="8"/>
  <c r="L449" i="8"/>
  <c r="K449" i="8"/>
  <c r="L448" i="8"/>
  <c r="K448" i="8"/>
  <c r="L447" i="8"/>
  <c r="K447" i="8"/>
  <c r="L446" i="8"/>
  <c r="K446" i="8"/>
  <c r="L445" i="8"/>
  <c r="K445" i="8"/>
  <c r="L444" i="8"/>
  <c r="K444" i="8"/>
  <c r="L443" i="8"/>
  <c r="K443" i="8"/>
  <c r="L442" i="8"/>
  <c r="K442" i="8"/>
  <c r="L441" i="8"/>
  <c r="K441" i="8"/>
  <c r="L440" i="8"/>
  <c r="K440" i="8"/>
  <c r="L439" i="8"/>
  <c r="K439" i="8"/>
  <c r="L438" i="8"/>
  <c r="K438" i="8"/>
  <c r="L437" i="8"/>
  <c r="K437" i="8"/>
  <c r="L436" i="8"/>
  <c r="K436" i="8"/>
  <c r="L435" i="8"/>
  <c r="K435" i="8"/>
  <c r="L434" i="8"/>
  <c r="K434" i="8"/>
  <c r="L433" i="8"/>
  <c r="K433" i="8"/>
  <c r="L432" i="8"/>
  <c r="K432" i="8"/>
  <c r="L431" i="8"/>
  <c r="K431" i="8"/>
  <c r="L430" i="8"/>
  <c r="K430" i="8"/>
  <c r="L429" i="8"/>
  <c r="K429" i="8"/>
  <c r="L428" i="8"/>
  <c r="K428" i="8"/>
  <c r="L427" i="8"/>
  <c r="K427" i="8"/>
  <c r="L426" i="8"/>
  <c r="K426" i="8"/>
  <c r="L425" i="8"/>
  <c r="K425" i="8"/>
  <c r="L424" i="8"/>
  <c r="K424" i="8"/>
  <c r="L423" i="8"/>
  <c r="K423" i="8"/>
  <c r="L422" i="8"/>
  <c r="K422" i="8"/>
  <c r="L421" i="8"/>
  <c r="K421" i="8"/>
  <c r="L420" i="8"/>
  <c r="K420" i="8"/>
  <c r="L419" i="8"/>
  <c r="K419" i="8"/>
  <c r="L418" i="8"/>
  <c r="K418" i="8"/>
  <c r="L417" i="8"/>
  <c r="K417" i="8"/>
  <c r="L416" i="8"/>
  <c r="K416" i="8"/>
  <c r="L415" i="8"/>
  <c r="K415" i="8"/>
  <c r="L414" i="8"/>
  <c r="K414" i="8"/>
  <c r="L413" i="8"/>
  <c r="K413" i="8"/>
  <c r="L412" i="8"/>
  <c r="K412" i="8"/>
  <c r="L411" i="8"/>
  <c r="K411" i="8"/>
  <c r="L410" i="8"/>
  <c r="K410" i="8"/>
  <c r="L409" i="8"/>
  <c r="K409" i="8"/>
  <c r="L408" i="8"/>
  <c r="K408" i="8"/>
  <c r="L407" i="8"/>
  <c r="K407" i="8"/>
  <c r="L406" i="8"/>
  <c r="K406" i="8"/>
  <c r="L405" i="8"/>
  <c r="K405" i="8"/>
  <c r="L404" i="8"/>
  <c r="K404" i="8"/>
  <c r="L403" i="8"/>
  <c r="K403" i="8"/>
  <c r="L402" i="8"/>
  <c r="K402" i="8"/>
  <c r="L401" i="8"/>
  <c r="K401" i="8"/>
  <c r="L400" i="8"/>
  <c r="K400" i="8"/>
  <c r="L399" i="8"/>
  <c r="K399" i="8"/>
  <c r="L398" i="8"/>
  <c r="K398" i="8"/>
  <c r="L397" i="8"/>
  <c r="K397" i="8"/>
  <c r="L396" i="8"/>
  <c r="K396" i="8"/>
  <c r="L395" i="8"/>
  <c r="K395" i="8"/>
  <c r="L394" i="8"/>
  <c r="K394" i="8"/>
  <c r="L393" i="8"/>
  <c r="K393" i="8"/>
  <c r="L392" i="8"/>
  <c r="K392" i="8"/>
  <c r="L391" i="8"/>
  <c r="K391" i="8"/>
  <c r="L390" i="8"/>
  <c r="K390" i="8"/>
  <c r="L389" i="8"/>
  <c r="K389" i="8"/>
  <c r="L388" i="8"/>
  <c r="K388" i="8"/>
  <c r="L387" i="8"/>
  <c r="K387" i="8"/>
  <c r="L386" i="8"/>
  <c r="K386" i="8"/>
  <c r="L385" i="8"/>
  <c r="K385" i="8"/>
  <c r="L384" i="8"/>
  <c r="K384" i="8"/>
  <c r="L383" i="8"/>
  <c r="K383" i="8"/>
  <c r="L382" i="8"/>
  <c r="K382" i="8"/>
  <c r="L381" i="8"/>
  <c r="K381" i="8"/>
  <c r="L380" i="8"/>
  <c r="K380" i="8"/>
  <c r="L379" i="8"/>
  <c r="K379" i="8"/>
  <c r="L378" i="8"/>
  <c r="K378" i="8"/>
  <c r="L377" i="8"/>
  <c r="K377" i="8"/>
  <c r="L376" i="8"/>
  <c r="K376" i="8"/>
  <c r="L375" i="8"/>
  <c r="K375" i="8"/>
  <c r="L374" i="8"/>
  <c r="K374" i="8"/>
  <c r="L373" i="8"/>
  <c r="K373" i="8"/>
  <c r="L372" i="8"/>
  <c r="K372" i="8"/>
  <c r="L371" i="8"/>
  <c r="K371" i="8"/>
  <c r="L370" i="8"/>
  <c r="K370" i="8"/>
  <c r="L369" i="8"/>
  <c r="K369" i="8"/>
  <c r="L368" i="8"/>
  <c r="K368" i="8"/>
  <c r="L367" i="8"/>
  <c r="K367" i="8"/>
  <c r="L366" i="8"/>
  <c r="K366" i="8"/>
  <c r="L365" i="8"/>
  <c r="K365" i="8"/>
  <c r="L364" i="8"/>
  <c r="K364" i="8"/>
  <c r="L363" i="8"/>
  <c r="K363" i="8"/>
  <c r="L362" i="8"/>
  <c r="K362" i="8"/>
  <c r="L361" i="8"/>
  <c r="K361" i="8"/>
  <c r="L360" i="8"/>
  <c r="K360" i="8"/>
  <c r="L359" i="8"/>
  <c r="K359" i="8"/>
  <c r="L358" i="8"/>
  <c r="K358" i="8"/>
  <c r="L357" i="8"/>
  <c r="K357" i="8"/>
  <c r="L356" i="8"/>
  <c r="K356" i="8"/>
  <c r="L355" i="8"/>
  <c r="K355" i="8"/>
  <c r="L354" i="8"/>
  <c r="K354" i="8"/>
  <c r="L353" i="8"/>
  <c r="K353" i="8"/>
  <c r="L352" i="8"/>
  <c r="K352" i="8"/>
  <c r="L351" i="8"/>
  <c r="K351" i="8"/>
  <c r="L350" i="8"/>
  <c r="K350" i="8"/>
  <c r="L349" i="8"/>
  <c r="K349" i="8"/>
  <c r="L348" i="8"/>
  <c r="K348" i="8"/>
  <c r="L347" i="8"/>
  <c r="K347" i="8"/>
  <c r="L346" i="8"/>
  <c r="K346" i="8"/>
  <c r="L345" i="8"/>
  <c r="K345" i="8"/>
  <c r="L344" i="8"/>
  <c r="K344" i="8"/>
  <c r="L343" i="8"/>
  <c r="K343" i="8"/>
  <c r="L342" i="8"/>
  <c r="K342" i="8"/>
  <c r="L341" i="8"/>
  <c r="K341" i="8"/>
  <c r="L340" i="8"/>
  <c r="K340" i="8"/>
  <c r="L339" i="8"/>
  <c r="K339" i="8"/>
  <c r="L338" i="8"/>
  <c r="K338" i="8"/>
  <c r="L337" i="8"/>
  <c r="K337" i="8"/>
  <c r="L336" i="8"/>
  <c r="K336" i="8"/>
  <c r="L335" i="8"/>
  <c r="K335" i="8"/>
  <c r="L334" i="8"/>
  <c r="K334" i="8"/>
  <c r="L333" i="8"/>
  <c r="K333" i="8"/>
  <c r="L332" i="8"/>
  <c r="K332" i="8"/>
  <c r="L331" i="8"/>
  <c r="K331" i="8"/>
  <c r="L330" i="8"/>
  <c r="K330" i="8"/>
  <c r="L329" i="8"/>
  <c r="K329" i="8"/>
  <c r="L328" i="8"/>
  <c r="K328" i="8"/>
  <c r="L327" i="8"/>
  <c r="K327" i="8"/>
  <c r="L326" i="8"/>
  <c r="K326" i="8"/>
  <c r="L325" i="8"/>
  <c r="K325" i="8"/>
  <c r="L324" i="8"/>
  <c r="K324" i="8"/>
  <c r="L323" i="8"/>
  <c r="K323" i="8"/>
  <c r="L322" i="8"/>
  <c r="K322" i="8"/>
  <c r="L321" i="8"/>
  <c r="K321" i="8"/>
  <c r="L320" i="8"/>
  <c r="K320" i="8"/>
  <c r="L319" i="8"/>
  <c r="K319" i="8"/>
  <c r="L318" i="8"/>
  <c r="K318" i="8"/>
  <c r="L317" i="8"/>
  <c r="K317" i="8"/>
  <c r="L316" i="8"/>
  <c r="K316" i="8"/>
  <c r="L315" i="8"/>
  <c r="K315" i="8"/>
  <c r="L314" i="8"/>
  <c r="K314" i="8"/>
  <c r="L313" i="8"/>
  <c r="K313" i="8"/>
  <c r="L312" i="8"/>
  <c r="K312" i="8"/>
  <c r="L311" i="8"/>
  <c r="K311" i="8"/>
  <c r="L310" i="8"/>
  <c r="K310" i="8"/>
  <c r="L309" i="8"/>
  <c r="K309" i="8"/>
  <c r="L308" i="8"/>
  <c r="K308" i="8"/>
  <c r="L307" i="8"/>
  <c r="K307" i="8"/>
  <c r="L306" i="8"/>
  <c r="K306" i="8"/>
  <c r="L305" i="8"/>
  <c r="K305" i="8"/>
  <c r="L304" i="8"/>
  <c r="K304" i="8"/>
  <c r="L303" i="8"/>
  <c r="K303" i="8"/>
  <c r="L302" i="8"/>
  <c r="K302" i="8"/>
  <c r="L301" i="8"/>
  <c r="K301" i="8"/>
  <c r="L300" i="8"/>
  <c r="K300" i="8"/>
  <c r="L299" i="8"/>
  <c r="K299" i="8"/>
  <c r="L298" i="8"/>
  <c r="K298" i="8"/>
  <c r="L297" i="8"/>
  <c r="K297" i="8"/>
  <c r="L296" i="8"/>
  <c r="K296" i="8"/>
  <c r="L295" i="8"/>
  <c r="K295" i="8"/>
  <c r="L294" i="8"/>
  <c r="K294" i="8"/>
  <c r="L293" i="8"/>
  <c r="K293" i="8"/>
  <c r="L292" i="8"/>
  <c r="K292" i="8"/>
  <c r="L291" i="8"/>
  <c r="K291" i="8"/>
  <c r="L290" i="8"/>
  <c r="K290" i="8"/>
  <c r="L289" i="8"/>
  <c r="K289" i="8"/>
  <c r="L288" i="8"/>
  <c r="K288" i="8"/>
  <c r="L287" i="8"/>
  <c r="K287" i="8"/>
  <c r="L286" i="8"/>
  <c r="K286" i="8"/>
  <c r="L285" i="8"/>
  <c r="K285" i="8"/>
  <c r="L284" i="8"/>
  <c r="K284" i="8"/>
  <c r="L283" i="8"/>
  <c r="K283" i="8"/>
  <c r="L282" i="8"/>
  <c r="K282" i="8"/>
  <c r="L281" i="8"/>
  <c r="K281" i="8"/>
  <c r="L280" i="8"/>
  <c r="K280" i="8"/>
  <c r="L279" i="8"/>
  <c r="K279" i="8"/>
  <c r="L278" i="8"/>
  <c r="K278" i="8"/>
  <c r="L277" i="8"/>
  <c r="K277" i="8"/>
  <c r="L276" i="8"/>
  <c r="K276" i="8"/>
  <c r="L275" i="8"/>
  <c r="K275" i="8"/>
  <c r="L274" i="8"/>
  <c r="K274" i="8"/>
  <c r="L273" i="8"/>
  <c r="K273" i="8"/>
  <c r="L272" i="8"/>
  <c r="K272" i="8"/>
  <c r="L271" i="8"/>
  <c r="K271" i="8"/>
  <c r="L270" i="8"/>
  <c r="K270" i="8"/>
  <c r="L269" i="8"/>
  <c r="K269" i="8"/>
  <c r="L268" i="8"/>
  <c r="K268" i="8"/>
  <c r="L267" i="8"/>
  <c r="K267" i="8"/>
  <c r="L266" i="8"/>
  <c r="K266" i="8"/>
  <c r="L265" i="8"/>
  <c r="K265" i="8"/>
  <c r="L264" i="8"/>
  <c r="K264" i="8"/>
  <c r="L263" i="8"/>
  <c r="K263" i="8"/>
  <c r="L262" i="8"/>
  <c r="K262" i="8"/>
  <c r="L261" i="8"/>
  <c r="K261" i="8"/>
  <c r="L260" i="8"/>
  <c r="K260" i="8"/>
  <c r="L259" i="8"/>
  <c r="K259" i="8"/>
  <c r="L258" i="8"/>
  <c r="K258" i="8"/>
  <c r="L257" i="8"/>
  <c r="K257" i="8"/>
  <c r="L256" i="8"/>
  <c r="K256" i="8"/>
  <c r="L255" i="8"/>
  <c r="K255" i="8"/>
  <c r="L254" i="8"/>
  <c r="K254" i="8"/>
  <c r="L253" i="8"/>
  <c r="K253" i="8"/>
  <c r="L252" i="8"/>
  <c r="K252" i="8"/>
  <c r="L251" i="8"/>
  <c r="K251" i="8"/>
  <c r="L250" i="8"/>
  <c r="K250" i="8"/>
  <c r="L249" i="8"/>
  <c r="K249" i="8"/>
  <c r="L248" i="8"/>
  <c r="K248" i="8"/>
  <c r="L247" i="8"/>
  <c r="K247" i="8"/>
  <c r="L246" i="8"/>
  <c r="K246" i="8"/>
  <c r="L245" i="8"/>
  <c r="K245" i="8"/>
  <c r="L244" i="8"/>
  <c r="K244" i="8"/>
  <c r="L243" i="8"/>
  <c r="K243" i="8"/>
  <c r="L242" i="8"/>
  <c r="K242" i="8"/>
  <c r="L241" i="8"/>
  <c r="K241" i="8"/>
  <c r="L240" i="8"/>
  <c r="K240" i="8"/>
  <c r="L239" i="8"/>
  <c r="K239" i="8"/>
  <c r="L238" i="8"/>
  <c r="K238" i="8"/>
  <c r="L237" i="8"/>
  <c r="K237" i="8"/>
  <c r="L236" i="8"/>
  <c r="K236" i="8"/>
  <c r="L235" i="8"/>
  <c r="K235" i="8"/>
  <c r="L234" i="8"/>
  <c r="K234" i="8"/>
  <c r="L233" i="8"/>
  <c r="K233" i="8"/>
  <c r="L232" i="8"/>
  <c r="K232" i="8"/>
  <c r="L231" i="8"/>
  <c r="K231" i="8"/>
  <c r="L230" i="8"/>
  <c r="K230" i="8"/>
  <c r="L229" i="8"/>
  <c r="K229" i="8"/>
  <c r="L228" i="8"/>
  <c r="K228" i="8"/>
  <c r="L227" i="8"/>
  <c r="K227" i="8"/>
  <c r="L226" i="8"/>
  <c r="K226" i="8"/>
  <c r="L225" i="8"/>
  <c r="K225" i="8"/>
  <c r="L224" i="8"/>
  <c r="K224" i="8"/>
  <c r="L223" i="8"/>
  <c r="K223" i="8"/>
  <c r="L222" i="8"/>
  <c r="K222" i="8"/>
  <c r="L221" i="8"/>
  <c r="K221" i="8"/>
  <c r="L220" i="8"/>
  <c r="K220" i="8"/>
  <c r="L219" i="8"/>
  <c r="K219" i="8"/>
  <c r="L218" i="8"/>
  <c r="K218" i="8"/>
  <c r="L217" i="8"/>
  <c r="K217" i="8"/>
  <c r="L216" i="8"/>
  <c r="K216" i="8"/>
  <c r="L215" i="8"/>
  <c r="K215" i="8"/>
  <c r="L214" i="8"/>
  <c r="K214" i="8"/>
  <c r="L213" i="8"/>
  <c r="K213" i="8"/>
  <c r="L212" i="8"/>
  <c r="K212" i="8"/>
  <c r="L211" i="8"/>
  <c r="K211" i="8"/>
  <c r="L210" i="8"/>
  <c r="K210" i="8"/>
  <c r="L209" i="8"/>
  <c r="K209" i="8"/>
  <c r="L208" i="8"/>
  <c r="K208" i="8"/>
  <c r="L207" i="8"/>
  <c r="K207" i="8"/>
  <c r="L206" i="8"/>
  <c r="K206" i="8"/>
  <c r="L205" i="8"/>
  <c r="K205" i="8"/>
  <c r="L204" i="8"/>
  <c r="K204" i="8"/>
  <c r="L203" i="8"/>
  <c r="K203" i="8"/>
  <c r="L202" i="8"/>
  <c r="K202" i="8"/>
  <c r="L201" i="8"/>
  <c r="K201" i="8"/>
  <c r="L200" i="8"/>
  <c r="K200" i="8"/>
  <c r="L199" i="8"/>
  <c r="K199" i="8"/>
  <c r="L198" i="8"/>
  <c r="K198" i="8"/>
  <c r="L197" i="8"/>
  <c r="K197" i="8"/>
  <c r="L196" i="8"/>
  <c r="K196" i="8"/>
  <c r="L195" i="8"/>
  <c r="K195" i="8"/>
  <c r="L194" i="8"/>
  <c r="K194" i="8"/>
  <c r="L193" i="8"/>
  <c r="K193" i="8"/>
  <c r="L192" i="8"/>
  <c r="K192" i="8"/>
  <c r="L191" i="8"/>
  <c r="K191" i="8"/>
  <c r="L190" i="8"/>
  <c r="K190" i="8"/>
  <c r="L189" i="8"/>
  <c r="K189" i="8"/>
  <c r="L188" i="8"/>
  <c r="K188" i="8"/>
  <c r="L187" i="8"/>
  <c r="K187" i="8"/>
  <c r="L186" i="8"/>
  <c r="K186" i="8"/>
  <c r="L185" i="8"/>
  <c r="K185" i="8"/>
  <c r="L184" i="8"/>
  <c r="K184" i="8"/>
  <c r="L183" i="8"/>
  <c r="K183" i="8"/>
  <c r="L182" i="8"/>
  <c r="K182" i="8"/>
  <c r="L181" i="8"/>
  <c r="K181" i="8"/>
  <c r="L180" i="8"/>
  <c r="K180" i="8"/>
  <c r="L179" i="8"/>
  <c r="K179" i="8"/>
  <c r="L178" i="8"/>
  <c r="K178" i="8"/>
  <c r="L177" i="8"/>
  <c r="K177" i="8"/>
  <c r="L176" i="8"/>
  <c r="K176" i="8"/>
  <c r="L175" i="8"/>
  <c r="K175" i="8"/>
  <c r="L174" i="8"/>
  <c r="K174" i="8"/>
  <c r="L173" i="8"/>
  <c r="K173" i="8"/>
  <c r="L172" i="8"/>
  <c r="K172" i="8"/>
  <c r="L171" i="8"/>
  <c r="K171" i="8"/>
  <c r="L170" i="8"/>
  <c r="K170" i="8"/>
  <c r="L169" i="8"/>
  <c r="K169" i="8"/>
  <c r="L168" i="8"/>
  <c r="K168" i="8"/>
  <c r="L167" i="8"/>
  <c r="K167" i="8"/>
  <c r="L166" i="8"/>
  <c r="K166" i="8"/>
  <c r="L165" i="8"/>
  <c r="K165" i="8"/>
  <c r="L164" i="8"/>
  <c r="K164" i="8"/>
  <c r="L163" i="8"/>
  <c r="K163" i="8"/>
  <c r="L162" i="8"/>
  <c r="K162" i="8"/>
  <c r="L161" i="8"/>
  <c r="K161" i="8"/>
  <c r="L160" i="8"/>
  <c r="K160" i="8"/>
  <c r="L159" i="8"/>
  <c r="K159" i="8"/>
  <c r="L158" i="8"/>
  <c r="K158" i="8"/>
  <c r="L157" i="8"/>
  <c r="K157" i="8"/>
  <c r="L156" i="8"/>
  <c r="K156" i="8"/>
  <c r="L155" i="8"/>
  <c r="K155" i="8"/>
  <c r="L154" i="8"/>
  <c r="K154" i="8"/>
  <c r="L153" i="8"/>
  <c r="K153" i="8"/>
  <c r="L152" i="8"/>
  <c r="K152" i="8"/>
  <c r="L151" i="8"/>
  <c r="K151" i="8"/>
  <c r="L150" i="8"/>
  <c r="K150" i="8"/>
  <c r="L149" i="8"/>
  <c r="K149" i="8"/>
  <c r="L148" i="8"/>
  <c r="K148" i="8"/>
  <c r="L147" i="8"/>
  <c r="K147" i="8"/>
  <c r="L146" i="8"/>
  <c r="K146" i="8"/>
  <c r="L145" i="8"/>
  <c r="K145" i="8"/>
  <c r="L144" i="8"/>
  <c r="K144" i="8"/>
  <c r="L143" i="8"/>
  <c r="K143" i="8"/>
  <c r="L142" i="8"/>
  <c r="K142" i="8"/>
  <c r="L141" i="8"/>
  <c r="K141" i="8"/>
  <c r="L140" i="8"/>
  <c r="K140" i="8"/>
  <c r="L139" i="8"/>
  <c r="K139" i="8"/>
  <c r="L138" i="8"/>
  <c r="K138" i="8"/>
  <c r="L137" i="8"/>
  <c r="K137" i="8"/>
  <c r="L136" i="8"/>
  <c r="K136" i="8"/>
  <c r="L135" i="8"/>
  <c r="K135" i="8"/>
  <c r="L134" i="8"/>
  <c r="K134" i="8"/>
  <c r="L133" i="8"/>
  <c r="K133" i="8"/>
  <c r="L132" i="8"/>
  <c r="K132" i="8"/>
  <c r="L131" i="8"/>
  <c r="K131" i="8"/>
  <c r="L130" i="8"/>
  <c r="K130" i="8"/>
  <c r="L129" i="8"/>
  <c r="K129" i="8"/>
  <c r="L128" i="8"/>
  <c r="K128" i="8"/>
  <c r="L127" i="8"/>
  <c r="K127" i="8"/>
  <c r="L126" i="8"/>
  <c r="K126" i="8"/>
  <c r="L125" i="8"/>
  <c r="K125" i="8"/>
  <c r="L124" i="8"/>
  <c r="K124" i="8"/>
  <c r="L123" i="8"/>
  <c r="K123" i="8"/>
  <c r="L122" i="8"/>
  <c r="K122" i="8"/>
  <c r="L121" i="8"/>
  <c r="K121" i="8"/>
  <c r="L120" i="8"/>
  <c r="K120" i="8"/>
  <c r="L119" i="8"/>
  <c r="K119" i="8"/>
  <c r="L118" i="8"/>
  <c r="K118" i="8"/>
  <c r="L117" i="8"/>
  <c r="K117" i="8"/>
  <c r="L116" i="8"/>
  <c r="K116" i="8"/>
  <c r="L115" i="8"/>
  <c r="K115" i="8"/>
  <c r="L114" i="8"/>
  <c r="K114" i="8"/>
  <c r="L113" i="8"/>
  <c r="K113" i="8"/>
  <c r="L112" i="8"/>
  <c r="K112" i="8"/>
  <c r="L111" i="8"/>
  <c r="K111" i="8"/>
  <c r="L110" i="8"/>
  <c r="K110" i="8"/>
  <c r="L109" i="8"/>
  <c r="K109" i="8"/>
  <c r="L108" i="8"/>
  <c r="K108" i="8"/>
  <c r="L107" i="8"/>
  <c r="K107" i="8"/>
  <c r="L106" i="8"/>
  <c r="K106" i="8"/>
  <c r="L105" i="8"/>
  <c r="K105" i="8"/>
  <c r="L104" i="8"/>
  <c r="K104" i="8"/>
  <c r="L103" i="8"/>
  <c r="K103" i="8"/>
  <c r="L102" i="8"/>
  <c r="K102" i="8"/>
  <c r="L101" i="8"/>
  <c r="K101" i="8"/>
  <c r="L100" i="8"/>
  <c r="K100" i="8"/>
  <c r="L99" i="8"/>
  <c r="K99" i="8"/>
  <c r="L98" i="8"/>
  <c r="K98" i="8"/>
  <c r="L97" i="8"/>
  <c r="K97" i="8"/>
  <c r="L96" i="8"/>
  <c r="K96" i="8"/>
  <c r="L95" i="8"/>
  <c r="K95" i="8"/>
  <c r="L94" i="8"/>
  <c r="K94" i="8"/>
  <c r="L93" i="8"/>
  <c r="K93" i="8"/>
  <c r="L92" i="8"/>
  <c r="K92" i="8"/>
  <c r="L91" i="8"/>
  <c r="K91" i="8"/>
  <c r="L90" i="8"/>
  <c r="K90" i="8"/>
  <c r="L89" i="8"/>
  <c r="K89" i="8"/>
  <c r="L88" i="8"/>
  <c r="K88" i="8"/>
  <c r="L87" i="8"/>
  <c r="K87" i="8"/>
  <c r="L86" i="8"/>
  <c r="K86" i="8"/>
  <c r="L85" i="8"/>
  <c r="K85" i="8"/>
  <c r="L84" i="8"/>
  <c r="K84" i="8"/>
  <c r="L83" i="8"/>
  <c r="K83" i="8"/>
  <c r="L82" i="8"/>
  <c r="K82" i="8"/>
  <c r="L81" i="8"/>
  <c r="K81" i="8"/>
  <c r="L80" i="8"/>
  <c r="K80" i="8"/>
  <c r="L79" i="8"/>
  <c r="K79" i="8"/>
  <c r="L78" i="8"/>
  <c r="K78" i="8"/>
  <c r="L77" i="8"/>
  <c r="K77" i="8"/>
  <c r="L76" i="8"/>
  <c r="K76" i="8"/>
  <c r="L75" i="8"/>
  <c r="K75" i="8"/>
  <c r="L74" i="8"/>
  <c r="K74" i="8"/>
  <c r="L73" i="8"/>
  <c r="K73" i="8"/>
  <c r="L72" i="8"/>
  <c r="K72" i="8"/>
  <c r="L71" i="8"/>
  <c r="K71" i="8"/>
  <c r="L70" i="8"/>
  <c r="K70" i="8"/>
  <c r="L69" i="8"/>
  <c r="K69" i="8"/>
  <c r="L68" i="8"/>
  <c r="K68" i="8"/>
  <c r="L67" i="8"/>
  <c r="K67" i="8"/>
  <c r="L66" i="8"/>
  <c r="K66" i="8"/>
  <c r="L65" i="8"/>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L11" i="8"/>
  <c r="K11" i="8"/>
  <c r="L10" i="8"/>
  <c r="K10" i="8"/>
  <c r="L9" i="8"/>
  <c r="K9" i="8"/>
  <c r="L8" i="8"/>
  <c r="K8" i="8"/>
  <c r="L7" i="8"/>
  <c r="K7" i="8"/>
  <c r="L6" i="8"/>
  <c r="K6" i="8"/>
  <c r="L5" i="8"/>
  <c r="K5" i="8"/>
  <c r="L4" i="8"/>
  <c r="K4" i="8"/>
  <c r="L3" i="8"/>
  <c r="K3" i="8"/>
  <c r="M2" i="8" a="1"/>
  <c r="L2" i="8"/>
  <c r="K2" i="8"/>
  <c r="F23" i="7"/>
  <c r="X23" i="7"/>
  <c r="F15" i="7" a="1"/>
  <c r="F15" i="7" s="1"/>
  <c r="D6" i="7"/>
  <c r="D5" i="7"/>
  <c r="R3195" i="8" l="1"/>
  <c r="X3194" i="8"/>
  <c r="P3194" i="8"/>
  <c r="V3193" i="8"/>
  <c r="N3193" i="8"/>
  <c r="T3192" i="8"/>
  <c r="R3191" i="8"/>
  <c r="X3190" i="8"/>
  <c r="P3190" i="8"/>
  <c r="V3189" i="8"/>
  <c r="N3189" i="8"/>
  <c r="T3188" i="8"/>
  <c r="R3187" i="8"/>
  <c r="X3186" i="8"/>
  <c r="P3186" i="8"/>
  <c r="V3185" i="8"/>
  <c r="N3185" i="8"/>
  <c r="T3184" i="8"/>
  <c r="R3183" i="8"/>
  <c r="X3182" i="8"/>
  <c r="P3182" i="8"/>
  <c r="V3181" i="8"/>
  <c r="N3181" i="8"/>
  <c r="T3180" i="8"/>
  <c r="R3179" i="8"/>
  <c r="X3178" i="8"/>
  <c r="P3178" i="8"/>
  <c r="V3177" i="8"/>
  <c r="N3177" i="8"/>
  <c r="T3176" i="8"/>
  <c r="R3175" i="8"/>
  <c r="X3174" i="8"/>
  <c r="P3174" i="8"/>
  <c r="V3173" i="8"/>
  <c r="N3173" i="8"/>
  <c r="T3172" i="8"/>
  <c r="R3171" i="8"/>
  <c r="X3170" i="8"/>
  <c r="P3170" i="8"/>
  <c r="V3169" i="8"/>
  <c r="N3169" i="8"/>
  <c r="T3168" i="8"/>
  <c r="R3167" i="8"/>
  <c r="X3166" i="8"/>
  <c r="P3166" i="8"/>
  <c r="V3165" i="8"/>
  <c r="N3165" i="8"/>
  <c r="T3164" i="8"/>
  <c r="R3163" i="8"/>
  <c r="X3162" i="8"/>
  <c r="P3162" i="8"/>
  <c r="V3161" i="8"/>
  <c r="N3161" i="8"/>
  <c r="T3160" i="8"/>
  <c r="R3159" i="8"/>
  <c r="X3158" i="8"/>
  <c r="P3158" i="8"/>
  <c r="V3157" i="8"/>
  <c r="N3157" i="8"/>
  <c r="T3156" i="8"/>
  <c r="R3155" i="8"/>
  <c r="X3154" i="8"/>
  <c r="P3154" i="8"/>
  <c r="V3153" i="8"/>
  <c r="N3153" i="8"/>
  <c r="T3152" i="8"/>
  <c r="R3151" i="8"/>
  <c r="X3150" i="8"/>
  <c r="P3150" i="8"/>
  <c r="V3149" i="8"/>
  <c r="N3149" i="8"/>
  <c r="T3148" i="8"/>
  <c r="R3147" i="8"/>
  <c r="X3146" i="8"/>
  <c r="P3146" i="8"/>
  <c r="V3145" i="8"/>
  <c r="N3145" i="8"/>
  <c r="T3144" i="8"/>
  <c r="R3143" i="8"/>
  <c r="X3142" i="8"/>
  <c r="P3142" i="8"/>
  <c r="V3141" i="8"/>
  <c r="N3141" i="8"/>
  <c r="T3140" i="8"/>
  <c r="R3139" i="8"/>
  <c r="Q3195" i="8"/>
  <c r="V3194" i="8"/>
  <c r="R3193" i="8"/>
  <c r="W3192" i="8"/>
  <c r="N3192" i="8"/>
  <c r="T3191" i="8"/>
  <c r="Y3190" i="8"/>
  <c r="O3190" i="8"/>
  <c r="T3189" i="8"/>
  <c r="Y3188" i="8"/>
  <c r="P3188" i="8"/>
  <c r="V3187" i="8"/>
  <c r="R3186" i="8"/>
  <c r="W3185" i="8"/>
  <c r="R3184" i="8"/>
  <c r="X3183" i="8"/>
  <c r="O3183" i="8"/>
  <c r="T3182" i="8"/>
  <c r="Y3181" i="8"/>
  <c r="P3181" i="8"/>
  <c r="U3180" i="8"/>
  <c r="Q3179" i="8"/>
  <c r="V3178" i="8"/>
  <c r="R3177" i="8"/>
  <c r="W3176" i="8"/>
  <c r="N3176" i="8"/>
  <c r="T3175" i="8"/>
  <c r="Y3174" i="8"/>
  <c r="O3174" i="8"/>
  <c r="T3173" i="8"/>
  <c r="Y3172" i="8"/>
  <c r="P3172" i="8"/>
  <c r="V3171" i="8"/>
  <c r="R3170" i="8"/>
  <c r="W3169" i="8"/>
  <c r="R3168" i="8"/>
  <c r="X3167" i="8"/>
  <c r="O3167" i="8"/>
  <c r="T3166" i="8"/>
  <c r="Y3165" i="8"/>
  <c r="P3165" i="8"/>
  <c r="U3164" i="8"/>
  <c r="Q3163" i="8"/>
  <c r="V3162" i="8"/>
  <c r="R3161" i="8"/>
  <c r="W3160" i="8"/>
  <c r="N3160" i="8"/>
  <c r="T3159" i="8"/>
  <c r="Y3158" i="8"/>
  <c r="O3158" i="8"/>
  <c r="T3157" i="8"/>
  <c r="Y3156" i="8"/>
  <c r="P3156" i="8"/>
  <c r="V3155" i="8"/>
  <c r="R3154" i="8"/>
  <c r="W3153" i="8"/>
  <c r="R3152" i="8"/>
  <c r="X3151" i="8"/>
  <c r="O3151" i="8"/>
  <c r="T3150" i="8"/>
  <c r="Y3149" i="8"/>
  <c r="P3149" i="8"/>
  <c r="U3148" i="8"/>
  <c r="Q3147" i="8"/>
  <c r="V3146" i="8"/>
  <c r="R3145" i="8"/>
  <c r="W3144" i="8"/>
  <c r="N3144" i="8"/>
  <c r="T3143" i="8"/>
  <c r="Y3142" i="8"/>
  <c r="O3142" i="8"/>
  <c r="T3141" i="8"/>
  <c r="Y3140" i="8"/>
  <c r="P3140" i="8"/>
  <c r="V3139" i="8"/>
  <c r="X3195" i="8"/>
  <c r="O3195" i="8"/>
  <c r="T3194" i="8"/>
  <c r="Y3193" i="8"/>
  <c r="P3193" i="8"/>
  <c r="U3192" i="8"/>
  <c r="Q3191" i="8"/>
  <c r="V3190" i="8"/>
  <c r="R3189" i="8"/>
  <c r="W3188" i="8"/>
  <c r="N3188" i="8"/>
  <c r="T3187" i="8"/>
  <c r="Y3186" i="8"/>
  <c r="O3186" i="8"/>
  <c r="T3185" i="8"/>
  <c r="Y3184" i="8"/>
  <c r="P3184" i="8"/>
  <c r="V3183" i="8"/>
  <c r="R3182" i="8"/>
  <c r="W3181" i="8"/>
  <c r="R3180" i="8"/>
  <c r="X3179" i="8"/>
  <c r="O3179" i="8"/>
  <c r="T3178" i="8"/>
  <c r="Y3177" i="8"/>
  <c r="P3177" i="8"/>
  <c r="U3176" i="8"/>
  <c r="Q3175" i="8"/>
  <c r="V3174" i="8"/>
  <c r="R3173" i="8"/>
  <c r="W3172" i="8"/>
  <c r="N3172" i="8"/>
  <c r="T3171" i="8"/>
  <c r="Y3170" i="8"/>
  <c r="O3170" i="8"/>
  <c r="T3169" i="8"/>
  <c r="Y3168" i="8"/>
  <c r="P3168" i="8"/>
  <c r="V3167" i="8"/>
  <c r="R3166" i="8"/>
  <c r="W3165" i="8"/>
  <c r="R3164" i="8"/>
  <c r="X3163" i="8"/>
  <c r="O3163" i="8"/>
  <c r="T3162" i="8"/>
  <c r="Y3161" i="8"/>
  <c r="P3161" i="8"/>
  <c r="U3160" i="8"/>
  <c r="Q3159" i="8"/>
  <c r="V3158" i="8"/>
  <c r="R3157" i="8"/>
  <c r="W3156" i="8"/>
  <c r="N3156" i="8"/>
  <c r="T3155" i="8"/>
  <c r="Y3154" i="8"/>
  <c r="O3154" i="8"/>
  <c r="T3153" i="8"/>
  <c r="Y3152" i="8"/>
  <c r="P3152" i="8"/>
  <c r="V3151" i="8"/>
  <c r="R3150" i="8"/>
  <c r="W3149" i="8"/>
  <c r="R3148" i="8"/>
  <c r="X3147" i="8"/>
  <c r="O3147" i="8"/>
  <c r="T3146" i="8"/>
  <c r="Y3145" i="8"/>
  <c r="P3145" i="8"/>
  <c r="U3144" i="8"/>
  <c r="Q3143" i="8"/>
  <c r="V3142" i="8"/>
  <c r="R3141" i="8"/>
  <c r="W3140" i="8"/>
  <c r="N3140" i="8"/>
  <c r="T3139" i="8"/>
  <c r="Y3138" i="8"/>
  <c r="Q3138" i="8"/>
  <c r="W3137" i="8"/>
  <c r="O3137" i="8"/>
  <c r="U3136" i="8"/>
  <c r="S3135" i="8"/>
  <c r="Y3134" i="8"/>
  <c r="Q3134" i="8"/>
  <c r="W3133" i="8"/>
  <c r="O3133" i="8"/>
  <c r="V3195" i="8"/>
  <c r="R3194" i="8"/>
  <c r="W3193" i="8"/>
  <c r="R3192" i="8"/>
  <c r="X3191" i="8"/>
  <c r="O3191" i="8"/>
  <c r="T3190" i="8"/>
  <c r="Y3189" i="8"/>
  <c r="P3189" i="8"/>
  <c r="U3188" i="8"/>
  <c r="Q3187" i="8"/>
  <c r="V3186" i="8"/>
  <c r="R3185" i="8"/>
  <c r="W3184" i="8"/>
  <c r="N3184" i="8"/>
  <c r="T3183" i="8"/>
  <c r="Y3182" i="8"/>
  <c r="O3182" i="8"/>
  <c r="T3181" i="8"/>
  <c r="Y3180" i="8"/>
  <c r="P3180" i="8"/>
  <c r="V3179" i="8"/>
  <c r="R3178" i="8"/>
  <c r="W3177" i="8"/>
  <c r="R3176" i="8"/>
  <c r="X3175" i="8"/>
  <c r="O3175" i="8"/>
  <c r="T3174" i="8"/>
  <c r="Y3173" i="8"/>
  <c r="P3173" i="8"/>
  <c r="U3172" i="8"/>
  <c r="Q3171" i="8"/>
  <c r="V3170" i="8"/>
  <c r="R3169" i="8"/>
  <c r="W3168" i="8"/>
  <c r="N3168" i="8"/>
  <c r="T3167" i="8"/>
  <c r="Y3166" i="8"/>
  <c r="O3166" i="8"/>
  <c r="T3165" i="8"/>
  <c r="Y3164" i="8"/>
  <c r="P3164" i="8"/>
  <c r="V3163" i="8"/>
  <c r="R3162" i="8"/>
  <c r="W3161" i="8"/>
  <c r="R3160" i="8"/>
  <c r="X3159" i="8"/>
  <c r="O3159" i="8"/>
  <c r="T3158" i="8"/>
  <c r="Y3157" i="8"/>
  <c r="P3157" i="8"/>
  <c r="U3156" i="8"/>
  <c r="Q3155" i="8"/>
  <c r="V3154" i="8"/>
  <c r="R3153" i="8"/>
  <c r="W3152" i="8"/>
  <c r="N3152" i="8"/>
  <c r="T3151" i="8"/>
  <c r="Y3150" i="8"/>
  <c r="O3150" i="8"/>
  <c r="T3149" i="8"/>
  <c r="Y3148" i="8"/>
  <c r="P3148" i="8"/>
  <c r="V3147" i="8"/>
  <c r="R3146" i="8"/>
  <c r="W3145" i="8"/>
  <c r="T3195" i="8"/>
  <c r="Y3194" i="8"/>
  <c r="O3194" i="8"/>
  <c r="T3193" i="8"/>
  <c r="Y3192" i="8"/>
  <c r="P3192" i="8"/>
  <c r="V3191" i="8"/>
  <c r="R3190" i="8"/>
  <c r="W3189" i="8"/>
  <c r="R3188" i="8"/>
  <c r="X3187" i="8"/>
  <c r="O3187" i="8"/>
  <c r="T3186" i="8"/>
  <c r="Y3185" i="8"/>
  <c r="P3185" i="8"/>
  <c r="U3184" i="8"/>
  <c r="Q3183" i="8"/>
  <c r="V3182" i="8"/>
  <c r="R3181" i="8"/>
  <c r="W3180" i="8"/>
  <c r="N3180" i="8"/>
  <c r="T3179" i="8"/>
  <c r="Y3178" i="8"/>
  <c r="O3178" i="8"/>
  <c r="T3177" i="8"/>
  <c r="Y3176" i="8"/>
  <c r="P3176" i="8"/>
  <c r="V3175" i="8"/>
  <c r="R3174" i="8"/>
  <c r="W3173" i="8"/>
  <c r="R3172" i="8"/>
  <c r="X3171" i="8"/>
  <c r="O3171" i="8"/>
  <c r="T3170" i="8"/>
  <c r="Y3169" i="8"/>
  <c r="P3169" i="8"/>
  <c r="U3168" i="8"/>
  <c r="Q3167" i="8"/>
  <c r="V3166" i="8"/>
  <c r="R3165" i="8"/>
  <c r="W3164" i="8"/>
  <c r="N3164" i="8"/>
  <c r="T3163" i="8"/>
  <c r="Y3162" i="8"/>
  <c r="O3162" i="8"/>
  <c r="T3161" i="8"/>
  <c r="Y3160" i="8"/>
  <c r="P3160" i="8"/>
  <c r="V3159" i="8"/>
  <c r="R3158" i="8"/>
  <c r="W3157" i="8"/>
  <c r="R3156" i="8"/>
  <c r="X3155" i="8"/>
  <c r="O3155" i="8"/>
  <c r="T3154" i="8"/>
  <c r="Y3153" i="8"/>
  <c r="P3153" i="8"/>
  <c r="U3152" i="8"/>
  <c r="Q3151" i="8"/>
  <c r="V3150" i="8"/>
  <c r="R3149" i="8"/>
  <c r="W3148" i="8"/>
  <c r="N3148" i="8"/>
  <c r="T3147" i="8"/>
  <c r="Y3146" i="8"/>
  <c r="O3146" i="8"/>
  <c r="T3145" i="8"/>
  <c r="Y3144" i="8"/>
  <c r="P3144" i="8"/>
  <c r="V3143" i="8"/>
  <c r="R3142" i="8"/>
  <c r="W3141" i="8"/>
  <c r="X3193" i="8"/>
  <c r="V3192" i="8"/>
  <c r="U3191" i="8"/>
  <c r="S3190" i="8"/>
  <c r="Q3189" i="8"/>
  <c r="O3188" i="8"/>
  <c r="N3187" i="8"/>
  <c r="Y3183" i="8"/>
  <c r="W3182" i="8"/>
  <c r="U3181" i="8"/>
  <c r="S3180" i="8"/>
  <c r="S3179" i="8"/>
  <c r="Q3178" i="8"/>
  <c r="O3177" i="8"/>
  <c r="X3172" i="8"/>
  <c r="W3171" i="8"/>
  <c r="U3170" i="8"/>
  <c r="S3169" i="8"/>
  <c r="Q3168" i="8"/>
  <c r="P3167" i="8"/>
  <c r="N3166" i="8"/>
  <c r="X3161" i="8"/>
  <c r="V3160" i="8"/>
  <c r="U3159" i="8"/>
  <c r="S3158" i="8"/>
  <c r="Q3157" i="8"/>
  <c r="O3156" i="8"/>
  <c r="N3155" i="8"/>
  <c r="Y3151" i="8"/>
  <c r="W3150" i="8"/>
  <c r="U3149" i="8"/>
  <c r="S3148" i="8"/>
  <c r="S3147" i="8"/>
  <c r="Q3146" i="8"/>
  <c r="O3145" i="8"/>
  <c r="O3144" i="8"/>
  <c r="P3143" i="8"/>
  <c r="S3142" i="8"/>
  <c r="S3141" i="8"/>
  <c r="U3140" i="8"/>
  <c r="X3139" i="8"/>
  <c r="R3138" i="8"/>
  <c r="V3137" i="8"/>
  <c r="R3136" i="8"/>
  <c r="X3135" i="8"/>
  <c r="O3135" i="8"/>
  <c r="T3134" i="8"/>
  <c r="Y3133" i="8"/>
  <c r="P3133" i="8"/>
  <c r="U3132" i="8"/>
  <c r="S3131" i="8"/>
  <c r="Y3130" i="8"/>
  <c r="Q3130" i="8"/>
  <c r="W3129" i="8"/>
  <c r="O3129" i="8"/>
  <c r="U3128" i="8"/>
  <c r="S3127" i="8"/>
  <c r="Y3126" i="8"/>
  <c r="Q3126" i="8"/>
  <c r="W3125" i="8"/>
  <c r="O3125" i="8"/>
  <c r="U3124" i="8"/>
  <c r="S3123" i="8"/>
  <c r="Y3122" i="8"/>
  <c r="Q3122" i="8"/>
  <c r="W3121" i="8"/>
  <c r="O3121" i="8"/>
  <c r="U3120" i="8"/>
  <c r="S3119" i="8"/>
  <c r="Y3118" i="8"/>
  <c r="Q3118" i="8"/>
  <c r="W3117" i="8"/>
  <c r="O3117" i="8"/>
  <c r="U3116" i="8"/>
  <c r="S3115" i="8"/>
  <c r="Y3114" i="8"/>
  <c r="Q3114" i="8"/>
  <c r="W3113" i="8"/>
  <c r="O3113" i="8"/>
  <c r="U3112" i="8"/>
  <c r="S3111" i="8"/>
  <c r="Y3110" i="8"/>
  <c r="Q3110" i="8"/>
  <c r="W3109" i="8"/>
  <c r="O3109" i="8"/>
  <c r="U3108" i="8"/>
  <c r="S3107" i="8"/>
  <c r="Y3106" i="8"/>
  <c r="Q3106" i="8"/>
  <c r="W3105" i="8"/>
  <c r="O3105" i="8"/>
  <c r="U3104" i="8"/>
  <c r="W3195" i="8"/>
  <c r="U3194" i="8"/>
  <c r="S3193" i="8"/>
  <c r="Q3192" i="8"/>
  <c r="P3191" i="8"/>
  <c r="N3190" i="8"/>
  <c r="X3185" i="8"/>
  <c r="V3184" i="8"/>
  <c r="U3183" i="8"/>
  <c r="S3182" i="8"/>
  <c r="Q3181" i="8"/>
  <c r="O3180" i="8"/>
  <c r="N3179" i="8"/>
  <c r="Y3175" i="8"/>
  <c r="W3174" i="8"/>
  <c r="U3173" i="8"/>
  <c r="S3172" i="8"/>
  <c r="S3171" i="8"/>
  <c r="Q3170" i="8"/>
  <c r="O3169" i="8"/>
  <c r="X3164" i="8"/>
  <c r="W3163" i="8"/>
  <c r="U3162" i="8"/>
  <c r="S3161" i="8"/>
  <c r="Q3160" i="8"/>
  <c r="P3159" i="8"/>
  <c r="N3158" i="8"/>
  <c r="X3153" i="8"/>
  <c r="V3152" i="8"/>
  <c r="U3151" i="8"/>
  <c r="S3150" i="8"/>
  <c r="Q3149" i="8"/>
  <c r="O3148" i="8"/>
  <c r="N3147" i="8"/>
  <c r="N3143" i="8"/>
  <c r="N3142" i="8"/>
  <c r="P3141" i="8"/>
  <c r="R3140" i="8"/>
  <c r="U3139" i="8"/>
  <c r="X3138" i="8"/>
  <c r="O3138" i="8"/>
  <c r="T3137" i="8"/>
  <c r="Y3136" i="8"/>
  <c r="P3136" i="8"/>
  <c r="V3135" i="8"/>
  <c r="R3134" i="8"/>
  <c r="V3133" i="8"/>
  <c r="S3132" i="8"/>
  <c r="Y3131" i="8"/>
  <c r="Q3131" i="8"/>
  <c r="W3130" i="8"/>
  <c r="O3130" i="8"/>
  <c r="U3129" i="8"/>
  <c r="S3128" i="8"/>
  <c r="Y3127" i="8"/>
  <c r="Q3127" i="8"/>
  <c r="W3126" i="8"/>
  <c r="O3126" i="8"/>
  <c r="U3125" i="8"/>
  <c r="S3124" i="8"/>
  <c r="Y3123" i="8"/>
  <c r="Q3123" i="8"/>
  <c r="W3122" i="8"/>
  <c r="O3122" i="8"/>
  <c r="U3121" i="8"/>
  <c r="S3120" i="8"/>
  <c r="Y3119" i="8"/>
  <c r="Q3119" i="8"/>
  <c r="W3118" i="8"/>
  <c r="O3118" i="8"/>
  <c r="U3117" i="8"/>
  <c r="S3116" i="8"/>
  <c r="Y3115" i="8"/>
  <c r="Q3115" i="8"/>
  <c r="W3114" i="8"/>
  <c r="O3114" i="8"/>
  <c r="U3113" i="8"/>
  <c r="S3112" i="8"/>
  <c r="Y3111" i="8"/>
  <c r="Q3111" i="8"/>
  <c r="W3110" i="8"/>
  <c r="O3110" i="8"/>
  <c r="U3109" i="8"/>
  <c r="S3108" i="8"/>
  <c r="Y3107" i="8"/>
  <c r="Q3107" i="8"/>
  <c r="W3106" i="8"/>
  <c r="O3106" i="8"/>
  <c r="U3105" i="8"/>
  <c r="S3195" i="8"/>
  <c r="Q3194" i="8"/>
  <c r="O3193" i="8"/>
  <c r="X3188" i="8"/>
  <c r="W3187" i="8"/>
  <c r="U3186" i="8"/>
  <c r="S3185" i="8"/>
  <c r="Q3184" i="8"/>
  <c r="P3183" i="8"/>
  <c r="N3182" i="8"/>
  <c r="X3177" i="8"/>
  <c r="V3176" i="8"/>
  <c r="U3175" i="8"/>
  <c r="S3174" i="8"/>
  <c r="Q3173" i="8"/>
  <c r="O3172" i="8"/>
  <c r="N3171" i="8"/>
  <c r="Y3167" i="8"/>
  <c r="W3166" i="8"/>
  <c r="U3165" i="8"/>
  <c r="S3164" i="8"/>
  <c r="S3163" i="8"/>
  <c r="Q3162" i="8"/>
  <c r="O3161" i="8"/>
  <c r="X3156" i="8"/>
  <c r="W3155" i="8"/>
  <c r="U3154" i="8"/>
  <c r="S3153" i="8"/>
  <c r="Q3152" i="8"/>
  <c r="P3151" i="8"/>
  <c r="N3150" i="8"/>
  <c r="X3145" i="8"/>
  <c r="V3144" i="8"/>
  <c r="X3143" i="8"/>
  <c r="O3140" i="8"/>
  <c r="Q3139" i="8"/>
  <c r="V3138" i="8"/>
  <c r="R3137" i="8"/>
  <c r="W3136" i="8"/>
  <c r="N3136" i="8"/>
  <c r="T3135" i="8"/>
  <c r="X3134" i="8"/>
  <c r="O3134" i="8"/>
  <c r="T3133" i="8"/>
  <c r="Y3132" i="8"/>
  <c r="Q3132" i="8"/>
  <c r="W3131" i="8"/>
  <c r="O3131" i="8"/>
  <c r="U3130" i="8"/>
  <c r="S3129" i="8"/>
  <c r="Y3128" i="8"/>
  <c r="Q3128" i="8"/>
  <c r="W3127" i="8"/>
  <c r="O3127" i="8"/>
  <c r="U3126" i="8"/>
  <c r="S3125" i="8"/>
  <c r="Y3124" i="8"/>
  <c r="Q3124" i="8"/>
  <c r="W3123" i="8"/>
  <c r="O3123" i="8"/>
  <c r="U3122" i="8"/>
  <c r="S3121" i="8"/>
  <c r="Y3120" i="8"/>
  <c r="Q3120" i="8"/>
  <c r="W3119" i="8"/>
  <c r="O3119" i="8"/>
  <c r="U3118" i="8"/>
  <c r="S3117" i="8"/>
  <c r="Y3116" i="8"/>
  <c r="Q3116" i="8"/>
  <c r="W3115" i="8"/>
  <c r="O3115" i="8"/>
  <c r="U3114" i="8"/>
  <c r="S3113" i="8"/>
  <c r="Y3112" i="8"/>
  <c r="Q3112" i="8"/>
  <c r="W3111" i="8"/>
  <c r="O3111" i="8"/>
  <c r="U3110" i="8"/>
  <c r="N3195" i="8"/>
  <c r="Y3191" i="8"/>
  <c r="W3190" i="8"/>
  <c r="U3189" i="8"/>
  <c r="S3188" i="8"/>
  <c r="S3187" i="8"/>
  <c r="Q3186" i="8"/>
  <c r="O3185" i="8"/>
  <c r="X3180" i="8"/>
  <c r="W3179" i="8"/>
  <c r="U3178" i="8"/>
  <c r="S3177" i="8"/>
  <c r="Q3176" i="8"/>
  <c r="P3175" i="8"/>
  <c r="N3174" i="8"/>
  <c r="X3169" i="8"/>
  <c r="V3168" i="8"/>
  <c r="U3167" i="8"/>
  <c r="S3166" i="8"/>
  <c r="Q3165" i="8"/>
  <c r="O3164" i="8"/>
  <c r="N3163" i="8"/>
  <c r="Y3159" i="8"/>
  <c r="W3158" i="8"/>
  <c r="U3157" i="8"/>
  <c r="S3156" i="8"/>
  <c r="S3155" i="8"/>
  <c r="Q3154" i="8"/>
  <c r="O3153" i="8"/>
  <c r="X3148" i="8"/>
  <c r="W3147" i="8"/>
  <c r="U3146" i="8"/>
  <c r="S3145" i="8"/>
  <c r="R3144" i="8"/>
  <c r="U3143" i="8"/>
  <c r="U3142" i="8"/>
  <c r="X3141" i="8"/>
  <c r="X3140" i="8"/>
  <c r="O3139" i="8"/>
  <c r="T3138" i="8"/>
  <c r="Y3137" i="8"/>
  <c r="P3137" i="8"/>
  <c r="T3136" i="8"/>
  <c r="Q3135" i="8"/>
  <c r="V3134" i="8"/>
  <c r="R3133" i="8"/>
  <c r="W3132" i="8"/>
  <c r="O3132" i="8"/>
  <c r="U3131" i="8"/>
  <c r="S3130" i="8"/>
  <c r="Y3129" i="8"/>
  <c r="Q3129" i="8"/>
  <c r="W3128" i="8"/>
  <c r="O3128" i="8"/>
  <c r="U3127" i="8"/>
  <c r="S3126" i="8"/>
  <c r="Y3125" i="8"/>
  <c r="Q3125" i="8"/>
  <c r="W3124" i="8"/>
  <c r="O3124" i="8"/>
  <c r="U3123" i="8"/>
  <c r="S3122" i="8"/>
  <c r="Y3121" i="8"/>
  <c r="Q3121" i="8"/>
  <c r="W3120" i="8"/>
  <c r="O3120" i="8"/>
  <c r="U3119" i="8"/>
  <c r="S3118" i="8"/>
  <c r="Y3117" i="8"/>
  <c r="Q3117" i="8"/>
  <c r="W3116" i="8"/>
  <c r="O3116" i="8"/>
  <c r="U3115" i="8"/>
  <c r="S3114" i="8"/>
  <c r="Y3113" i="8"/>
  <c r="Q3113" i="8"/>
  <c r="W3112" i="8"/>
  <c r="O3112" i="8"/>
  <c r="U3111" i="8"/>
  <c r="S3110" i="8"/>
  <c r="Y3109" i="8"/>
  <c r="Q3109" i="8"/>
  <c r="W3108" i="8"/>
  <c r="O3108" i="8"/>
  <c r="U3107" i="8"/>
  <c r="N3194" i="8"/>
  <c r="S3192" i="8"/>
  <c r="P3187" i="8"/>
  <c r="U3185" i="8"/>
  <c r="Q3180" i="8"/>
  <c r="W3178" i="8"/>
  <c r="N3175" i="8"/>
  <c r="S3173" i="8"/>
  <c r="Y3171" i="8"/>
  <c r="O3168" i="8"/>
  <c r="U3166" i="8"/>
  <c r="Q3161" i="8"/>
  <c r="W3159" i="8"/>
  <c r="U3195" i="8"/>
  <c r="Q3190" i="8"/>
  <c r="V3188" i="8"/>
  <c r="S3183" i="8"/>
  <c r="X3181" i="8"/>
  <c r="N3178" i="8"/>
  <c r="S3176" i="8"/>
  <c r="P3171" i="8"/>
  <c r="U3169" i="8"/>
  <c r="Q3164" i="8"/>
  <c r="W3162" i="8"/>
  <c r="N3159" i="8"/>
  <c r="S3157" i="8"/>
  <c r="Y3155" i="8"/>
  <c r="O3152" i="8"/>
  <c r="U3150" i="8"/>
  <c r="Q3145" i="8"/>
  <c r="Y3143" i="8"/>
  <c r="Q3142" i="8"/>
  <c r="S3139" i="8"/>
  <c r="P3138" i="8"/>
  <c r="N3137" i="8"/>
  <c r="X3132" i="8"/>
  <c r="X3131" i="8"/>
  <c r="X3130" i="8"/>
  <c r="X3129" i="8"/>
  <c r="X3128" i="8"/>
  <c r="X3127" i="8"/>
  <c r="X3126" i="8"/>
  <c r="X3125" i="8"/>
  <c r="X3124" i="8"/>
  <c r="X3123" i="8"/>
  <c r="X3122" i="8"/>
  <c r="X3121" i="8"/>
  <c r="X3120" i="8"/>
  <c r="X3119" i="8"/>
  <c r="X3118" i="8"/>
  <c r="X3117" i="8"/>
  <c r="X3116" i="8"/>
  <c r="X3115" i="8"/>
  <c r="X3114" i="8"/>
  <c r="X3113" i="8"/>
  <c r="X3112" i="8"/>
  <c r="X3111" i="8"/>
  <c r="X3110" i="8"/>
  <c r="X3109" i="8"/>
  <c r="N3108" i="8"/>
  <c r="P3107" i="8"/>
  <c r="T3106" i="8"/>
  <c r="X3105" i="8"/>
  <c r="R3104" i="8"/>
  <c r="X3103" i="8"/>
  <c r="P3103" i="8"/>
  <c r="V3102" i="8"/>
  <c r="N3102" i="8"/>
  <c r="T3101" i="8"/>
  <c r="R3100" i="8"/>
  <c r="X3099" i="8"/>
  <c r="P3099" i="8"/>
  <c r="V3098" i="8"/>
  <c r="N3098" i="8"/>
  <c r="T3097" i="8"/>
  <c r="R3096" i="8"/>
  <c r="X3095" i="8"/>
  <c r="P3095" i="8"/>
  <c r="V3094" i="8"/>
  <c r="N3094" i="8"/>
  <c r="T3093" i="8"/>
  <c r="R3092" i="8"/>
  <c r="X3091" i="8"/>
  <c r="P3091" i="8"/>
  <c r="V3090" i="8"/>
  <c r="N3090" i="8"/>
  <c r="T3089" i="8"/>
  <c r="R3088" i="8"/>
  <c r="X3087" i="8"/>
  <c r="P3087" i="8"/>
  <c r="V3086" i="8"/>
  <c r="N3086" i="8"/>
  <c r="T3085" i="8"/>
  <c r="R3084" i="8"/>
  <c r="X3083" i="8"/>
  <c r="P3083" i="8"/>
  <c r="V3082" i="8"/>
  <c r="N3082" i="8"/>
  <c r="T3081" i="8"/>
  <c r="R3080" i="8"/>
  <c r="X3079" i="8"/>
  <c r="P3079" i="8"/>
  <c r="V3078" i="8"/>
  <c r="N3078" i="8"/>
  <c r="T3077" i="8"/>
  <c r="R3076" i="8"/>
  <c r="X3075" i="8"/>
  <c r="P3075" i="8"/>
  <c r="V3074" i="8"/>
  <c r="N3074" i="8"/>
  <c r="T3073" i="8"/>
  <c r="R3072" i="8"/>
  <c r="X3071" i="8"/>
  <c r="P3071" i="8"/>
  <c r="V3070" i="8"/>
  <c r="N3070" i="8"/>
  <c r="T3069" i="8"/>
  <c r="R3068" i="8"/>
  <c r="X3067" i="8"/>
  <c r="P3067" i="8"/>
  <c r="V3066" i="8"/>
  <c r="N3066" i="8"/>
  <c r="T3065" i="8"/>
  <c r="R3064" i="8"/>
  <c r="X3063" i="8"/>
  <c r="P3063" i="8"/>
  <c r="V3062" i="8"/>
  <c r="N3062" i="8"/>
  <c r="T3061" i="8"/>
  <c r="R3060" i="8"/>
  <c r="X3059" i="8"/>
  <c r="P3059" i="8"/>
  <c r="V3058" i="8"/>
  <c r="N3058" i="8"/>
  <c r="T3057" i="8"/>
  <c r="R3056" i="8"/>
  <c r="X3055" i="8"/>
  <c r="P3055" i="8"/>
  <c r="V3054" i="8"/>
  <c r="N3054" i="8"/>
  <c r="T3053" i="8"/>
  <c r="R3052" i="8"/>
  <c r="X3051" i="8"/>
  <c r="P3051" i="8"/>
  <c r="V3050" i="8"/>
  <c r="N3050" i="8"/>
  <c r="T3049" i="8"/>
  <c r="R3048" i="8"/>
  <c r="X3047" i="8"/>
  <c r="P3047" i="8"/>
  <c r="V3046" i="8"/>
  <c r="N3046" i="8"/>
  <c r="T3045" i="8"/>
  <c r="R3044" i="8"/>
  <c r="X3043" i="8"/>
  <c r="P3043" i="8"/>
  <c r="V3042" i="8"/>
  <c r="N3042" i="8"/>
  <c r="T3041" i="8"/>
  <c r="R3040" i="8"/>
  <c r="X3039" i="8"/>
  <c r="P3039" i="8"/>
  <c r="V3038" i="8"/>
  <c r="N3038" i="8"/>
  <c r="T3037" i="8"/>
  <c r="R3036" i="8"/>
  <c r="X3035" i="8"/>
  <c r="P3035" i="8"/>
  <c r="V3034" i="8"/>
  <c r="N3034" i="8"/>
  <c r="T3033" i="8"/>
  <c r="R3032" i="8"/>
  <c r="X3031" i="8"/>
  <c r="P3031" i="8"/>
  <c r="V3030" i="8"/>
  <c r="N3030" i="8"/>
  <c r="T3029" i="8"/>
  <c r="R3028" i="8"/>
  <c r="X3027" i="8"/>
  <c r="P3027" i="8"/>
  <c r="V3026" i="8"/>
  <c r="N3026" i="8"/>
  <c r="T3025" i="8"/>
  <c r="Q3193" i="8"/>
  <c r="W3191" i="8"/>
  <c r="W3194" i="8"/>
  <c r="N3191" i="8"/>
  <c r="S3189" i="8"/>
  <c r="Y3187" i="8"/>
  <c r="O3184" i="8"/>
  <c r="U3182" i="8"/>
  <c r="Q3177" i="8"/>
  <c r="W3175" i="8"/>
  <c r="U3193" i="8"/>
  <c r="S3186" i="8"/>
  <c r="S3184" i="8"/>
  <c r="S3175" i="8"/>
  <c r="O3173" i="8"/>
  <c r="N3167" i="8"/>
  <c r="O3165" i="8"/>
  <c r="P3163" i="8"/>
  <c r="Q3153" i="8"/>
  <c r="S3151" i="8"/>
  <c r="S3149" i="8"/>
  <c r="Y3147" i="8"/>
  <c r="T3142" i="8"/>
  <c r="P3139" i="8"/>
  <c r="X3136" i="8"/>
  <c r="W3135" i="8"/>
  <c r="U3134" i="8"/>
  <c r="S3133" i="8"/>
  <c r="P3132" i="8"/>
  <c r="N3131" i="8"/>
  <c r="V3127" i="8"/>
  <c r="T3126" i="8"/>
  <c r="R3125" i="8"/>
  <c r="P3124" i="8"/>
  <c r="N3123" i="8"/>
  <c r="V3119" i="8"/>
  <c r="T3118" i="8"/>
  <c r="R3117" i="8"/>
  <c r="P3116" i="8"/>
  <c r="N3115" i="8"/>
  <c r="V3111" i="8"/>
  <c r="T3110" i="8"/>
  <c r="S3109" i="8"/>
  <c r="V3108" i="8"/>
  <c r="W3107" i="8"/>
  <c r="X3106" i="8"/>
  <c r="N3105" i="8"/>
  <c r="S3104" i="8"/>
  <c r="W3103" i="8"/>
  <c r="N3103" i="8"/>
  <c r="S3102" i="8"/>
  <c r="X3101" i="8"/>
  <c r="O3101" i="8"/>
  <c r="U3100" i="8"/>
  <c r="Q3099" i="8"/>
  <c r="U3098" i="8"/>
  <c r="Q3097" i="8"/>
  <c r="W3096" i="8"/>
  <c r="N3096" i="8"/>
  <c r="S3095" i="8"/>
  <c r="X3094" i="8"/>
  <c r="O3094" i="8"/>
  <c r="S3093" i="8"/>
  <c r="Y3092" i="8"/>
  <c r="P3092" i="8"/>
  <c r="U3091" i="8"/>
  <c r="Q3090" i="8"/>
  <c r="V3089" i="8"/>
  <c r="S3088" i="8"/>
  <c r="W3087" i="8"/>
  <c r="N3087" i="8"/>
  <c r="S3086" i="8"/>
  <c r="X3085" i="8"/>
  <c r="O3085" i="8"/>
  <c r="U3084" i="8"/>
  <c r="Q3083" i="8"/>
  <c r="U3082" i="8"/>
  <c r="Q3081" i="8"/>
  <c r="W3080" i="8"/>
  <c r="N3080" i="8"/>
  <c r="S3079" i="8"/>
  <c r="X3078" i="8"/>
  <c r="O3078" i="8"/>
  <c r="S3077" i="8"/>
  <c r="Y3076" i="8"/>
  <c r="P3076" i="8"/>
  <c r="U3075" i="8"/>
  <c r="Q3074" i="8"/>
  <c r="V3073" i="8"/>
  <c r="S3072" i="8"/>
  <c r="W3071" i="8"/>
  <c r="N3071" i="8"/>
  <c r="S3070" i="8"/>
  <c r="X3069" i="8"/>
  <c r="O3069" i="8"/>
  <c r="U3068" i="8"/>
  <c r="Q3067" i="8"/>
  <c r="U3066" i="8"/>
  <c r="Q3065" i="8"/>
  <c r="W3064" i="8"/>
  <c r="N3064" i="8"/>
  <c r="S3063" i="8"/>
  <c r="X3062" i="8"/>
  <c r="O3062" i="8"/>
  <c r="S3061" i="8"/>
  <c r="Y3060" i="8"/>
  <c r="P3060" i="8"/>
  <c r="U3059" i="8"/>
  <c r="Q3058" i="8"/>
  <c r="V3057" i="8"/>
  <c r="S3056" i="8"/>
  <c r="W3055" i="8"/>
  <c r="N3055" i="8"/>
  <c r="S3054" i="8"/>
  <c r="X3053" i="8"/>
  <c r="O3053" i="8"/>
  <c r="U3052" i="8"/>
  <c r="Q3051" i="8"/>
  <c r="U3050" i="8"/>
  <c r="Q3049" i="8"/>
  <c r="W3048" i="8"/>
  <c r="N3048" i="8"/>
  <c r="S3047" i="8"/>
  <c r="X3046" i="8"/>
  <c r="O3046" i="8"/>
  <c r="S3045" i="8"/>
  <c r="Y3044" i="8"/>
  <c r="P3044" i="8"/>
  <c r="U3043" i="8"/>
  <c r="Q3042" i="8"/>
  <c r="V3041" i="8"/>
  <c r="P3195" i="8"/>
  <c r="U3190" i="8"/>
  <c r="S3181" i="8"/>
  <c r="U3179" i="8"/>
  <c r="W3170" i="8"/>
  <c r="X3168" i="8"/>
  <c r="X3160" i="8"/>
  <c r="U3158" i="8"/>
  <c r="V3156" i="8"/>
  <c r="W3154" i="8"/>
  <c r="P3147" i="8"/>
  <c r="U3145" i="8"/>
  <c r="W3143" i="8"/>
  <c r="S3140" i="8"/>
  <c r="X3137" i="8"/>
  <c r="S3136" i="8"/>
  <c r="R3135" i="8"/>
  <c r="P3134" i="8"/>
  <c r="N3133" i="8"/>
  <c r="V3129" i="8"/>
  <c r="T3128" i="8"/>
  <c r="R3127" i="8"/>
  <c r="P3126" i="8"/>
  <c r="N3125" i="8"/>
  <c r="V3121" i="8"/>
  <c r="T3120" i="8"/>
  <c r="R3119" i="8"/>
  <c r="P3118" i="8"/>
  <c r="N3117" i="8"/>
  <c r="V3113" i="8"/>
  <c r="T3112" i="8"/>
  <c r="R3111" i="8"/>
  <c r="P3110" i="8"/>
  <c r="P3109" i="8"/>
  <c r="R3108" i="8"/>
  <c r="T3107" i="8"/>
  <c r="U3106" i="8"/>
  <c r="V3105" i="8"/>
  <c r="P3104" i="8"/>
  <c r="U3103" i="8"/>
  <c r="Q3102" i="8"/>
  <c r="V3101" i="8"/>
  <c r="S3100" i="8"/>
  <c r="W3099" i="8"/>
  <c r="N3099" i="8"/>
  <c r="S3098" i="8"/>
  <c r="X3097" i="8"/>
  <c r="O3097" i="8"/>
  <c r="U3096" i="8"/>
  <c r="Q3095" i="8"/>
  <c r="U3094" i="8"/>
  <c r="Q3093" i="8"/>
  <c r="W3092" i="8"/>
  <c r="N3092" i="8"/>
  <c r="S3091" i="8"/>
  <c r="X3090" i="8"/>
  <c r="O3090" i="8"/>
  <c r="S3089" i="8"/>
  <c r="Y3088" i="8"/>
  <c r="P3088" i="8"/>
  <c r="U3087" i="8"/>
  <c r="Q3086" i="8"/>
  <c r="V3085" i="8"/>
  <c r="S3084" i="8"/>
  <c r="W3083" i="8"/>
  <c r="N3083" i="8"/>
  <c r="S3082" i="8"/>
  <c r="X3081" i="8"/>
  <c r="O3081" i="8"/>
  <c r="U3080" i="8"/>
  <c r="Q3079" i="8"/>
  <c r="U3078" i="8"/>
  <c r="Q3077" i="8"/>
  <c r="W3076" i="8"/>
  <c r="N3076" i="8"/>
  <c r="S3075" i="8"/>
  <c r="X3074" i="8"/>
  <c r="O3074" i="8"/>
  <c r="S3073" i="8"/>
  <c r="Y3072" i="8"/>
  <c r="P3072" i="8"/>
  <c r="U3071" i="8"/>
  <c r="Q3070" i="8"/>
  <c r="V3069" i="8"/>
  <c r="S3068" i="8"/>
  <c r="W3067" i="8"/>
  <c r="N3067" i="8"/>
  <c r="S3066" i="8"/>
  <c r="X3065" i="8"/>
  <c r="O3065" i="8"/>
  <c r="U3064" i="8"/>
  <c r="Q3063" i="8"/>
  <c r="U3062" i="8"/>
  <c r="Q3061" i="8"/>
  <c r="W3060" i="8"/>
  <c r="N3060" i="8"/>
  <c r="S3059" i="8"/>
  <c r="X3058" i="8"/>
  <c r="O3058" i="8"/>
  <c r="S3057" i="8"/>
  <c r="Y3056" i="8"/>
  <c r="P3056" i="8"/>
  <c r="U3055" i="8"/>
  <c r="Q3054" i="8"/>
  <c r="V3053" i="8"/>
  <c r="O3192" i="8"/>
  <c r="U3187" i="8"/>
  <c r="Q3185" i="8"/>
  <c r="N3183" i="8"/>
  <c r="X3176" i="8"/>
  <c r="Q3174" i="8"/>
  <c r="Q3172" i="8"/>
  <c r="N3170" i="8"/>
  <c r="N3162" i="8"/>
  <c r="O3160" i="8"/>
  <c r="N3154" i="8"/>
  <c r="S3152" i="8"/>
  <c r="Q3150" i="8"/>
  <c r="V3148" i="8"/>
  <c r="O3143" i="8"/>
  <c r="U3141" i="8"/>
  <c r="W3138" i="8"/>
  <c r="S3137" i="8"/>
  <c r="O3136" i="8"/>
  <c r="N3135" i="8"/>
  <c r="V3131" i="8"/>
  <c r="T3130" i="8"/>
  <c r="R3129" i="8"/>
  <c r="P3128" i="8"/>
  <c r="N3127" i="8"/>
  <c r="V3123" i="8"/>
  <c r="T3122" i="8"/>
  <c r="R3121" i="8"/>
  <c r="P3120" i="8"/>
  <c r="N3119" i="8"/>
  <c r="V3115" i="8"/>
  <c r="T3114" i="8"/>
  <c r="R3113" i="8"/>
  <c r="P3112" i="8"/>
  <c r="N3111" i="8"/>
  <c r="P3108" i="8"/>
  <c r="O3107" i="8"/>
  <c r="R3106" i="8"/>
  <c r="S3105" i="8"/>
  <c r="X3104" i="8"/>
  <c r="N3104" i="8"/>
  <c r="S3103" i="8"/>
  <c r="X3102" i="8"/>
  <c r="O3102" i="8"/>
  <c r="S3101" i="8"/>
  <c r="Y3100" i="8"/>
  <c r="P3100" i="8"/>
  <c r="U3099" i="8"/>
  <c r="Q3098" i="8"/>
  <c r="V3097" i="8"/>
  <c r="S3096" i="8"/>
  <c r="W3095" i="8"/>
  <c r="N3095" i="8"/>
  <c r="S3094" i="8"/>
  <c r="X3093" i="8"/>
  <c r="O3093" i="8"/>
  <c r="U3092" i="8"/>
  <c r="Q3091" i="8"/>
  <c r="U3090" i="8"/>
  <c r="Q3089" i="8"/>
  <c r="W3088" i="8"/>
  <c r="N3088" i="8"/>
  <c r="S3087" i="8"/>
  <c r="X3086" i="8"/>
  <c r="O3086" i="8"/>
  <c r="S3085" i="8"/>
  <c r="Y3084" i="8"/>
  <c r="P3084" i="8"/>
  <c r="U3083" i="8"/>
  <c r="Q3082" i="8"/>
  <c r="V3081" i="8"/>
  <c r="S3080" i="8"/>
  <c r="W3079" i="8"/>
  <c r="N3079" i="8"/>
  <c r="S3078" i="8"/>
  <c r="X3077" i="8"/>
  <c r="O3077" i="8"/>
  <c r="U3076" i="8"/>
  <c r="Q3075" i="8"/>
  <c r="U3074" i="8"/>
  <c r="Q3073" i="8"/>
  <c r="W3072" i="8"/>
  <c r="N3072" i="8"/>
  <c r="S3071" i="8"/>
  <c r="X3070" i="8"/>
  <c r="O3189" i="8"/>
  <c r="V3180" i="8"/>
  <c r="S3178" i="8"/>
  <c r="W3167" i="8"/>
  <c r="X3165" i="8"/>
  <c r="Y3163" i="8"/>
  <c r="X3157" i="8"/>
  <c r="U3155" i="8"/>
  <c r="S3146" i="8"/>
  <c r="S3144" i="8"/>
  <c r="O3141" i="8"/>
  <c r="Y3139" i="8"/>
  <c r="S3138" i="8"/>
  <c r="X3133" i="8"/>
  <c r="T3132" i="8"/>
  <c r="R3131" i="8"/>
  <c r="P3130" i="8"/>
  <c r="N3129" i="8"/>
  <c r="V3125" i="8"/>
  <c r="T3124" i="8"/>
  <c r="R3123" i="8"/>
  <c r="P3122" i="8"/>
  <c r="N3121" i="8"/>
  <c r="V3117" i="8"/>
  <c r="T3116" i="8"/>
  <c r="R3115" i="8"/>
  <c r="P3114" i="8"/>
  <c r="N3113" i="8"/>
  <c r="V3109" i="8"/>
  <c r="Y3108" i="8"/>
  <c r="N3106" i="8"/>
  <c r="Q3105" i="8"/>
  <c r="V3104" i="8"/>
  <c r="Q3103" i="8"/>
  <c r="U3102" i="8"/>
  <c r="Q3101" i="8"/>
  <c r="W3100" i="8"/>
  <c r="N3100" i="8"/>
  <c r="S3099" i="8"/>
  <c r="X3098" i="8"/>
  <c r="O3098" i="8"/>
  <c r="S3097" i="8"/>
  <c r="Y3096" i="8"/>
  <c r="P3096" i="8"/>
  <c r="U3095" i="8"/>
  <c r="Q3094" i="8"/>
  <c r="V3093" i="8"/>
  <c r="S3092" i="8"/>
  <c r="W3091" i="8"/>
  <c r="N3091" i="8"/>
  <c r="S3090" i="8"/>
  <c r="X3089" i="8"/>
  <c r="O3089" i="8"/>
  <c r="U3088" i="8"/>
  <c r="Q3087" i="8"/>
  <c r="U3086" i="8"/>
  <c r="Q3085" i="8"/>
  <c r="W3084" i="8"/>
  <c r="N3084" i="8"/>
  <c r="S3083" i="8"/>
  <c r="X3082" i="8"/>
  <c r="O3082" i="8"/>
  <c r="S3081" i="8"/>
  <c r="Y3080" i="8"/>
  <c r="P3080" i="8"/>
  <c r="U3079" i="8"/>
  <c r="Q3078" i="8"/>
  <c r="V3077" i="8"/>
  <c r="S3076" i="8"/>
  <c r="W3075" i="8"/>
  <c r="N3075" i="8"/>
  <c r="S3074" i="8"/>
  <c r="X3073" i="8"/>
  <c r="O3073" i="8"/>
  <c r="U3072" i="8"/>
  <c r="Q3071" i="8"/>
  <c r="U3070" i="8"/>
  <c r="Q3069" i="8"/>
  <c r="W3068" i="8"/>
  <c r="N3068" i="8"/>
  <c r="S3067" i="8"/>
  <c r="X3066" i="8"/>
  <c r="O3066" i="8"/>
  <c r="S3065" i="8"/>
  <c r="Y3064" i="8"/>
  <c r="P3064" i="8"/>
  <c r="U3063" i="8"/>
  <c r="Q3062" i="8"/>
  <c r="V3061" i="8"/>
  <c r="O3181" i="8"/>
  <c r="S3167" i="8"/>
  <c r="S3159" i="8"/>
  <c r="W3151" i="8"/>
  <c r="W3146" i="8"/>
  <c r="Y3141" i="8"/>
  <c r="W3139" i="8"/>
  <c r="U3137" i="8"/>
  <c r="Y3135" i="8"/>
  <c r="N3132" i="8"/>
  <c r="R3130" i="8"/>
  <c r="V3128" i="8"/>
  <c r="P3123" i="8"/>
  <c r="T3121" i="8"/>
  <c r="N3116" i="8"/>
  <c r="R3114" i="8"/>
  <c r="V3112" i="8"/>
  <c r="N3109" i="8"/>
  <c r="X3107" i="8"/>
  <c r="P3106" i="8"/>
  <c r="Y3103" i="8"/>
  <c r="W3102" i="8"/>
  <c r="U3101" i="8"/>
  <c r="T3100" i="8"/>
  <c r="R3099" i="8"/>
  <c r="P3098" i="8"/>
  <c r="N3097" i="8"/>
  <c r="Y3093" i="8"/>
  <c r="X3092" i="8"/>
  <c r="V3091" i="8"/>
  <c r="T3090" i="8"/>
  <c r="R3089" i="8"/>
  <c r="Q3088" i="8"/>
  <c r="O3087" i="8"/>
  <c r="Y3082" i="8"/>
  <c r="W3081" i="8"/>
  <c r="V3080" i="8"/>
  <c r="T3079" i="8"/>
  <c r="R3078" i="8"/>
  <c r="P3077" i="8"/>
  <c r="O3076" i="8"/>
  <c r="Y3071" i="8"/>
  <c r="W3070" i="8"/>
  <c r="W3069" i="8"/>
  <c r="Y3068" i="8"/>
  <c r="N3063" i="8"/>
  <c r="P3062" i="8"/>
  <c r="P3061" i="8"/>
  <c r="T3060" i="8"/>
  <c r="V3059" i="8"/>
  <c r="Y3058" i="8"/>
  <c r="O3057" i="8"/>
  <c r="T3056" i="8"/>
  <c r="T3055" i="8"/>
  <c r="X3054" i="8"/>
  <c r="N3053" i="8"/>
  <c r="S3052" i="8"/>
  <c r="W3051" i="8"/>
  <c r="Q3050" i="8"/>
  <c r="V3049" i="8"/>
  <c r="P3048" i="8"/>
  <c r="T3047" i="8"/>
  <c r="W3046" i="8"/>
  <c r="P3045" i="8"/>
  <c r="U3044" i="8"/>
  <c r="Y3043" i="8"/>
  <c r="N3043" i="8"/>
  <c r="S3042" i="8"/>
  <c r="W3041" i="8"/>
  <c r="S3040" i="8"/>
  <c r="W3039" i="8"/>
  <c r="N3039" i="8"/>
  <c r="S3038" i="8"/>
  <c r="X3037" i="8"/>
  <c r="O3037" i="8"/>
  <c r="U3036" i="8"/>
  <c r="Q3035" i="8"/>
  <c r="U3034" i="8"/>
  <c r="Q3033" i="8"/>
  <c r="W3032" i="8"/>
  <c r="N3032" i="8"/>
  <c r="S3031" i="8"/>
  <c r="X3030" i="8"/>
  <c r="O3030" i="8"/>
  <c r="S3029" i="8"/>
  <c r="Y3028" i="8"/>
  <c r="P3028" i="8"/>
  <c r="U3027" i="8"/>
  <c r="Q3026" i="8"/>
  <c r="V3025" i="8"/>
  <c r="S3024" i="8"/>
  <c r="Y3023" i="8"/>
  <c r="Q3023" i="8"/>
  <c r="W3022" i="8"/>
  <c r="O3022" i="8"/>
  <c r="U3021" i="8"/>
  <c r="S3020" i="8"/>
  <c r="Y3019" i="8"/>
  <c r="Q3019" i="8"/>
  <c r="W3018" i="8"/>
  <c r="O3018" i="8"/>
  <c r="U3017" i="8"/>
  <c r="S3016" i="8"/>
  <c r="Y3015" i="8"/>
  <c r="Q3015" i="8"/>
  <c r="W3014" i="8"/>
  <c r="O3014" i="8"/>
  <c r="U3013" i="8"/>
  <c r="S3012" i="8"/>
  <c r="Y3011" i="8"/>
  <c r="Q3011" i="8"/>
  <c r="W3010" i="8"/>
  <c r="O3010" i="8"/>
  <c r="U3009" i="8"/>
  <c r="S3008" i="8"/>
  <c r="Y3007" i="8"/>
  <c r="Q3007" i="8"/>
  <c r="W3006" i="8"/>
  <c r="O3006" i="8"/>
  <c r="U3005" i="8"/>
  <c r="S3004" i="8"/>
  <c r="Y3003" i="8"/>
  <c r="Q3003" i="8"/>
  <c r="W3002" i="8"/>
  <c r="O3002" i="8"/>
  <c r="U3001" i="8"/>
  <c r="S3000" i="8"/>
  <c r="Y2999" i="8"/>
  <c r="Q2999" i="8"/>
  <c r="W2998" i="8"/>
  <c r="O2998" i="8"/>
  <c r="U2997" i="8"/>
  <c r="S2996" i="8"/>
  <c r="Y2995" i="8"/>
  <c r="Q2995" i="8"/>
  <c r="W2994" i="8"/>
  <c r="O2994" i="8"/>
  <c r="U2993" i="8"/>
  <c r="S2992" i="8"/>
  <c r="Y2991" i="8"/>
  <c r="Q2991" i="8"/>
  <c r="W2990" i="8"/>
  <c r="O2990" i="8"/>
  <c r="U2989" i="8"/>
  <c r="S2988" i="8"/>
  <c r="Y2987" i="8"/>
  <c r="Q2987" i="8"/>
  <c r="W2986" i="8"/>
  <c r="O2986" i="8"/>
  <c r="U2985" i="8"/>
  <c r="S2984" i="8"/>
  <c r="Y2983" i="8"/>
  <c r="Q2983" i="8"/>
  <c r="W2982" i="8"/>
  <c r="O2982" i="8"/>
  <c r="U2981" i="8"/>
  <c r="S2980" i="8"/>
  <c r="Y2979" i="8"/>
  <c r="Q2979" i="8"/>
  <c r="W2978" i="8"/>
  <c r="O2978" i="8"/>
  <c r="U2977" i="8"/>
  <c r="S2976" i="8"/>
  <c r="Y2975" i="8"/>
  <c r="Q2975" i="8"/>
  <c r="W2974" i="8"/>
  <c r="O2974" i="8"/>
  <c r="U2973" i="8"/>
  <c r="N3186" i="8"/>
  <c r="W3183" i="8"/>
  <c r="Q3169" i="8"/>
  <c r="U3161" i="8"/>
  <c r="U3153" i="8"/>
  <c r="Q3148" i="8"/>
  <c r="S3143" i="8"/>
  <c r="P3135" i="8"/>
  <c r="U3133" i="8"/>
  <c r="N3128" i="8"/>
  <c r="R3126" i="8"/>
  <c r="V3124" i="8"/>
  <c r="P3119" i="8"/>
  <c r="T3117" i="8"/>
  <c r="N3112" i="8"/>
  <c r="R3110" i="8"/>
  <c r="R3107" i="8"/>
  <c r="W3104" i="8"/>
  <c r="T3103" i="8"/>
  <c r="R3102" i="8"/>
  <c r="P3101" i="8"/>
  <c r="O3100" i="8"/>
  <c r="Y3095" i="8"/>
  <c r="W3094" i="8"/>
  <c r="U3093" i="8"/>
  <c r="T3092" i="8"/>
  <c r="R3091" i="8"/>
  <c r="P3090" i="8"/>
  <c r="N3089" i="8"/>
  <c r="Y3085" i="8"/>
  <c r="X3084" i="8"/>
  <c r="V3083" i="8"/>
  <c r="T3082" i="8"/>
  <c r="R3081" i="8"/>
  <c r="Q3080" i="8"/>
  <c r="O3079" i="8"/>
  <c r="Y3074" i="8"/>
  <c r="W3073" i="8"/>
  <c r="V3072" i="8"/>
  <c r="T3071" i="8"/>
  <c r="R3070" i="8"/>
  <c r="S3069" i="8"/>
  <c r="V3068" i="8"/>
  <c r="V3067" i="8"/>
  <c r="W3066" i="8"/>
  <c r="W3065" i="8"/>
  <c r="X3064" i="8"/>
  <c r="Y3063" i="8"/>
  <c r="N3061" i="8"/>
  <c r="Q3060" i="8"/>
  <c r="R3059" i="8"/>
  <c r="U3058" i="8"/>
  <c r="X3057" i="8"/>
  <c r="O3056" i="8"/>
  <c r="R3055" i="8"/>
  <c r="U3054" i="8"/>
  <c r="W3053" i="8"/>
  <c r="P3052" i="8"/>
  <c r="U3051" i="8"/>
  <c r="Y3050" i="8"/>
  <c r="O3050" i="8"/>
  <c r="S3049" i="8"/>
  <c r="X3048" i="8"/>
  <c r="Q3047" i="8"/>
  <c r="T3046" i="8"/>
  <c r="X3045" i="8"/>
  <c r="N3045" i="8"/>
  <c r="S3044" i="8"/>
  <c r="V3043" i="8"/>
  <c r="P3042" i="8"/>
  <c r="S3041" i="8"/>
  <c r="Y3040" i="8"/>
  <c r="P3040" i="8"/>
  <c r="U3039" i="8"/>
  <c r="Q3038" i="8"/>
  <c r="V3037" i="8"/>
  <c r="S3036" i="8"/>
  <c r="W3035" i="8"/>
  <c r="N3035" i="8"/>
  <c r="S3034" i="8"/>
  <c r="X3033" i="8"/>
  <c r="O3033" i="8"/>
  <c r="U3032" i="8"/>
  <c r="Q3031" i="8"/>
  <c r="U3030" i="8"/>
  <c r="Q3029" i="8"/>
  <c r="W3028" i="8"/>
  <c r="N3028" i="8"/>
  <c r="S3027" i="8"/>
  <c r="X3026" i="8"/>
  <c r="O3026" i="8"/>
  <c r="S3025" i="8"/>
  <c r="Y3024" i="8"/>
  <c r="Q3024" i="8"/>
  <c r="W3023" i="8"/>
  <c r="O3023" i="8"/>
  <c r="U3022" i="8"/>
  <c r="S3021" i="8"/>
  <c r="Y3020" i="8"/>
  <c r="Q3020" i="8"/>
  <c r="W3019" i="8"/>
  <c r="O3019" i="8"/>
  <c r="U3018" i="8"/>
  <c r="S3017" i="8"/>
  <c r="Y3016" i="8"/>
  <c r="Q3016" i="8"/>
  <c r="W3015" i="8"/>
  <c r="O3015" i="8"/>
  <c r="U3014" i="8"/>
  <c r="S3013" i="8"/>
  <c r="Y3012" i="8"/>
  <c r="Q3012" i="8"/>
  <c r="W3011" i="8"/>
  <c r="O3011" i="8"/>
  <c r="U3010" i="8"/>
  <c r="S3009" i="8"/>
  <c r="Y3008" i="8"/>
  <c r="Q3008" i="8"/>
  <c r="W3007" i="8"/>
  <c r="O3007" i="8"/>
  <c r="U3006" i="8"/>
  <c r="S3005" i="8"/>
  <c r="Y3004" i="8"/>
  <c r="Q3004" i="8"/>
  <c r="W3003" i="8"/>
  <c r="O3003" i="8"/>
  <c r="U3002" i="8"/>
  <c r="S3001" i="8"/>
  <c r="Y3000" i="8"/>
  <c r="Q3000" i="8"/>
  <c r="W2999" i="8"/>
  <c r="O2999" i="8"/>
  <c r="U2998" i="8"/>
  <c r="S2997" i="8"/>
  <c r="Y2996" i="8"/>
  <c r="Q2996" i="8"/>
  <c r="W2995" i="8"/>
  <c r="O2995" i="8"/>
  <c r="U2994" i="8"/>
  <c r="S2993" i="8"/>
  <c r="Y2992" i="8"/>
  <c r="Q2992" i="8"/>
  <c r="W2991" i="8"/>
  <c r="O2991" i="8"/>
  <c r="U2990" i="8"/>
  <c r="S2989" i="8"/>
  <c r="Y2988" i="8"/>
  <c r="Q2988" i="8"/>
  <c r="W2987" i="8"/>
  <c r="O2987" i="8"/>
  <c r="U2986" i="8"/>
  <c r="S2985" i="8"/>
  <c r="Y2984" i="8"/>
  <c r="Q2984" i="8"/>
  <c r="W2983" i="8"/>
  <c r="O2983" i="8"/>
  <c r="U2982" i="8"/>
  <c r="S2981" i="8"/>
  <c r="Y2980" i="8"/>
  <c r="Q2980" i="8"/>
  <c r="W2979" i="8"/>
  <c r="O2979" i="8"/>
  <c r="U2978" i="8"/>
  <c r="S2977" i="8"/>
  <c r="Y2976" i="8"/>
  <c r="Q2976" i="8"/>
  <c r="W2975" i="8"/>
  <c r="O2975" i="8"/>
  <c r="U2974" i="8"/>
  <c r="S2973" i="8"/>
  <c r="Y2972" i="8"/>
  <c r="Q2972" i="8"/>
  <c r="W2971" i="8"/>
  <c r="O2971" i="8"/>
  <c r="U2970" i="8"/>
  <c r="S2969" i="8"/>
  <c r="Y2968" i="8"/>
  <c r="Q2968" i="8"/>
  <c r="W2967" i="8"/>
  <c r="O2967" i="8"/>
  <c r="U2966" i="8"/>
  <c r="S2965" i="8"/>
  <c r="Y2964" i="8"/>
  <c r="Q2964" i="8"/>
  <c r="W2963" i="8"/>
  <c r="O2963" i="8"/>
  <c r="U2962" i="8"/>
  <c r="S3194" i="8"/>
  <c r="S3191" i="8"/>
  <c r="Q3188" i="8"/>
  <c r="U3171" i="8"/>
  <c r="U3163" i="8"/>
  <c r="P3155" i="8"/>
  <c r="V3140" i="8"/>
  <c r="U3138" i="8"/>
  <c r="V3136" i="8"/>
  <c r="P3131" i="8"/>
  <c r="T3129" i="8"/>
  <c r="N3124" i="8"/>
  <c r="R3122" i="8"/>
  <c r="V3120" i="8"/>
  <c r="P3115" i="8"/>
  <c r="T3113" i="8"/>
  <c r="T3108" i="8"/>
  <c r="T3105" i="8"/>
  <c r="Q3104" i="8"/>
  <c r="O3103" i="8"/>
  <c r="Y3098" i="8"/>
  <c r="W3097" i="8"/>
  <c r="V3096" i="8"/>
  <c r="T3095" i="8"/>
  <c r="R3094" i="8"/>
  <c r="P3093" i="8"/>
  <c r="O3092" i="8"/>
  <c r="Y3087" i="8"/>
  <c r="W3086" i="8"/>
  <c r="U3085" i="8"/>
  <c r="T3084" i="8"/>
  <c r="R3083" i="8"/>
  <c r="P3082" i="8"/>
  <c r="N3081" i="8"/>
  <c r="Y3077" i="8"/>
  <c r="X3076" i="8"/>
  <c r="V3075" i="8"/>
  <c r="T3074" i="8"/>
  <c r="R3073" i="8"/>
  <c r="Q3072" i="8"/>
  <c r="O3071" i="8"/>
  <c r="O3070" i="8"/>
  <c r="P3069" i="8"/>
  <c r="Q3068" i="8"/>
  <c r="T3067" i="8"/>
  <c r="R3066" i="8"/>
  <c r="U3065" i="8"/>
  <c r="T3064" i="8"/>
  <c r="V3063" i="8"/>
  <c r="W3062" i="8"/>
  <c r="X3061" i="8"/>
  <c r="O3059" i="8"/>
  <c r="S3058" i="8"/>
  <c r="U3057" i="8"/>
  <c r="X3056" i="8"/>
  <c r="O3055" i="8"/>
  <c r="R3054" i="8"/>
  <c r="S3053" i="8"/>
  <c r="X3052" i="8"/>
  <c r="N3052" i="8"/>
  <c r="S3051" i="8"/>
  <c r="W3050" i="8"/>
  <c r="P3049" i="8"/>
  <c r="U3048" i="8"/>
  <c r="Y3047" i="8"/>
  <c r="N3047" i="8"/>
  <c r="R3046" i="8"/>
  <c r="V3045" i="8"/>
  <c r="O3044" i="8"/>
  <c r="S3043" i="8"/>
  <c r="X3042" i="8"/>
  <c r="Q3041" i="8"/>
  <c r="W3040" i="8"/>
  <c r="N3040" i="8"/>
  <c r="S3039" i="8"/>
  <c r="X3038" i="8"/>
  <c r="O3038" i="8"/>
  <c r="S3037" i="8"/>
  <c r="Y3036" i="8"/>
  <c r="P3036" i="8"/>
  <c r="U3035" i="8"/>
  <c r="Q3034" i="8"/>
  <c r="V3033" i="8"/>
  <c r="S3032" i="8"/>
  <c r="W3031" i="8"/>
  <c r="N3031" i="8"/>
  <c r="S3030" i="8"/>
  <c r="X3029" i="8"/>
  <c r="O3029" i="8"/>
  <c r="U3028" i="8"/>
  <c r="Q3027" i="8"/>
  <c r="U3026" i="8"/>
  <c r="Q3025" i="8"/>
  <c r="W3024" i="8"/>
  <c r="O3024" i="8"/>
  <c r="U3023" i="8"/>
  <c r="S3022" i="8"/>
  <c r="Y3021" i="8"/>
  <c r="Q3021" i="8"/>
  <c r="W3020" i="8"/>
  <c r="O3020" i="8"/>
  <c r="U3019" i="8"/>
  <c r="S3018" i="8"/>
  <c r="Y3017" i="8"/>
  <c r="Q3017" i="8"/>
  <c r="W3016" i="8"/>
  <c r="O3016" i="8"/>
  <c r="U3015" i="8"/>
  <c r="S3014" i="8"/>
  <c r="Y3013" i="8"/>
  <c r="Q3013" i="8"/>
  <c r="W3012" i="8"/>
  <c r="O3012" i="8"/>
  <c r="U3011" i="8"/>
  <c r="S3010" i="8"/>
  <c r="Y3009" i="8"/>
  <c r="Q3009" i="8"/>
  <c r="W3008" i="8"/>
  <c r="O3008" i="8"/>
  <c r="U3007" i="8"/>
  <c r="S3006" i="8"/>
  <c r="Y3005" i="8"/>
  <c r="Q3005" i="8"/>
  <c r="W3004" i="8"/>
  <c r="O3004" i="8"/>
  <c r="U3003" i="8"/>
  <c r="S3002" i="8"/>
  <c r="Y3001" i="8"/>
  <c r="Q3001" i="8"/>
  <c r="W3000" i="8"/>
  <c r="O3000" i="8"/>
  <c r="U2999" i="8"/>
  <c r="S2998" i="8"/>
  <c r="Y2997" i="8"/>
  <c r="Q2997" i="8"/>
  <c r="W2996" i="8"/>
  <c r="O2996" i="8"/>
  <c r="U2995" i="8"/>
  <c r="S2994" i="8"/>
  <c r="Y2993" i="8"/>
  <c r="Q2993" i="8"/>
  <c r="W2992" i="8"/>
  <c r="O2992" i="8"/>
  <c r="U2991" i="8"/>
  <c r="S2990" i="8"/>
  <c r="Y2989" i="8"/>
  <c r="Q2989" i="8"/>
  <c r="W2988" i="8"/>
  <c r="O2988" i="8"/>
  <c r="U2987" i="8"/>
  <c r="S2986" i="8"/>
  <c r="Y2985" i="8"/>
  <c r="Q2985" i="8"/>
  <c r="W2984" i="8"/>
  <c r="O2984" i="8"/>
  <c r="U2983" i="8"/>
  <c r="S2982" i="8"/>
  <c r="Y2981" i="8"/>
  <c r="Q2981" i="8"/>
  <c r="W2980" i="8"/>
  <c r="O2980" i="8"/>
  <c r="U2979" i="8"/>
  <c r="P3179" i="8"/>
  <c r="O3176" i="8"/>
  <c r="X3173" i="8"/>
  <c r="S3165" i="8"/>
  <c r="O3157" i="8"/>
  <c r="X3149" i="8"/>
  <c r="X3144" i="8"/>
  <c r="S3134" i="8"/>
  <c r="V3132" i="8"/>
  <c r="P3127" i="8"/>
  <c r="T3125" i="8"/>
  <c r="N3120" i="8"/>
  <c r="R3118" i="8"/>
  <c r="V3116" i="8"/>
  <c r="P3111" i="8"/>
  <c r="T3109" i="8"/>
  <c r="V3106" i="8"/>
  <c r="P3105" i="8"/>
  <c r="Y3101" i="8"/>
  <c r="X3100" i="8"/>
  <c r="V3099" i="8"/>
  <c r="T3098" i="8"/>
  <c r="R3097" i="8"/>
  <c r="Q3096" i="8"/>
  <c r="O3095" i="8"/>
  <c r="Y3090" i="8"/>
  <c r="W3089" i="8"/>
  <c r="V3088" i="8"/>
  <c r="T3087" i="8"/>
  <c r="R3086" i="8"/>
  <c r="P3085" i="8"/>
  <c r="O3084" i="8"/>
  <c r="Y3079" i="8"/>
  <c r="W3078" i="8"/>
  <c r="U3077" i="8"/>
  <c r="T3076" i="8"/>
  <c r="R3075" i="8"/>
  <c r="P3074" i="8"/>
  <c r="N3073" i="8"/>
  <c r="O3068" i="8"/>
  <c r="O3067" i="8"/>
  <c r="P3066" i="8"/>
  <c r="P3065" i="8"/>
  <c r="Q3064" i="8"/>
  <c r="R3063" i="8"/>
  <c r="S3062" i="8"/>
  <c r="U3061" i="8"/>
  <c r="V3060" i="8"/>
  <c r="Y3059" i="8"/>
  <c r="P3058" i="8"/>
  <c r="Q3057" i="8"/>
  <c r="V3056" i="8"/>
  <c r="Y3055" i="8"/>
  <c r="O3054" i="8"/>
  <c r="Q3053" i="8"/>
  <c r="V3052" i="8"/>
  <c r="O3051" i="8"/>
  <c r="S3050" i="8"/>
  <c r="X3049" i="8"/>
  <c r="N3049" i="8"/>
  <c r="S3048" i="8"/>
  <c r="V3047" i="8"/>
  <c r="P3046" i="8"/>
  <c r="R3045" i="8"/>
  <c r="W3044" i="8"/>
  <c r="Q3043" i="8"/>
  <c r="U3042" i="8"/>
  <c r="Y3041" i="8"/>
  <c r="O3041" i="8"/>
  <c r="U3040" i="8"/>
  <c r="Q3039" i="8"/>
  <c r="U3038" i="8"/>
  <c r="Q3037" i="8"/>
  <c r="W3036" i="8"/>
  <c r="N3036" i="8"/>
  <c r="S3035" i="8"/>
  <c r="X3034" i="8"/>
  <c r="O3034" i="8"/>
  <c r="S3033" i="8"/>
  <c r="Y3032" i="8"/>
  <c r="P3032" i="8"/>
  <c r="U3031" i="8"/>
  <c r="Q3030" i="8"/>
  <c r="V3029" i="8"/>
  <c r="S3028" i="8"/>
  <c r="W3027" i="8"/>
  <c r="N3027" i="8"/>
  <c r="S3026" i="8"/>
  <c r="X3025" i="8"/>
  <c r="O3025" i="8"/>
  <c r="U3024" i="8"/>
  <c r="S3023" i="8"/>
  <c r="Y3022" i="8"/>
  <c r="Q3022" i="8"/>
  <c r="W3021" i="8"/>
  <c r="O3021" i="8"/>
  <c r="U3020" i="8"/>
  <c r="S3019" i="8"/>
  <c r="Y3018" i="8"/>
  <c r="Q3018" i="8"/>
  <c r="W3017" i="8"/>
  <c r="O3017" i="8"/>
  <c r="U3016" i="8"/>
  <c r="S3015" i="8"/>
  <c r="Y3014" i="8"/>
  <c r="Q3014" i="8"/>
  <c r="W3013" i="8"/>
  <c r="O3013" i="8"/>
  <c r="U3012" i="8"/>
  <c r="S3011" i="8"/>
  <c r="Y3010" i="8"/>
  <c r="Q3010" i="8"/>
  <c r="W3009" i="8"/>
  <c r="O3009" i="8"/>
  <c r="U3008" i="8"/>
  <c r="S3007" i="8"/>
  <c r="Y3006" i="8"/>
  <c r="Q3006" i="8"/>
  <c r="W3005" i="8"/>
  <c r="O3005" i="8"/>
  <c r="U3004" i="8"/>
  <c r="S3003" i="8"/>
  <c r="Y3002" i="8"/>
  <c r="Q3002" i="8"/>
  <c r="W3001" i="8"/>
  <c r="O3001" i="8"/>
  <c r="U3000" i="8"/>
  <c r="S2999" i="8"/>
  <c r="Y2998" i="8"/>
  <c r="Q2998" i="8"/>
  <c r="W2997" i="8"/>
  <c r="O2997" i="8"/>
  <c r="U2996" i="8"/>
  <c r="S2995" i="8"/>
  <c r="Y2994" i="8"/>
  <c r="Q2994" i="8"/>
  <c r="W2993" i="8"/>
  <c r="O2993" i="8"/>
  <c r="U2992" i="8"/>
  <c r="S2991" i="8"/>
  <c r="Y2990" i="8"/>
  <c r="Q2990" i="8"/>
  <c r="W2989" i="8"/>
  <c r="O2989" i="8"/>
  <c r="U2988" i="8"/>
  <c r="S2987" i="8"/>
  <c r="Y2986" i="8"/>
  <c r="Q2986" i="8"/>
  <c r="W2985" i="8"/>
  <c r="O2985" i="8"/>
  <c r="U2984" i="8"/>
  <c r="S2983" i="8"/>
  <c r="Y2982" i="8"/>
  <c r="Q2982" i="8"/>
  <c r="W2981" i="8"/>
  <c r="O2981" i="8"/>
  <c r="U2980" i="8"/>
  <c r="S2979" i="8"/>
  <c r="Y2978" i="8"/>
  <c r="Q2978" i="8"/>
  <c r="W2977" i="8"/>
  <c r="O2977" i="8"/>
  <c r="U2976" i="8"/>
  <c r="S2975" i="8"/>
  <c r="Y2974" i="8"/>
  <c r="Q2974" i="8"/>
  <c r="W2973" i="8"/>
  <c r="O2973" i="8"/>
  <c r="U2972" i="8"/>
  <c r="S2971" i="8"/>
  <c r="X3192" i="8"/>
  <c r="Q3182" i="8"/>
  <c r="V3172" i="8"/>
  <c r="Q3156" i="8"/>
  <c r="N3138" i="8"/>
  <c r="Q3133" i="8"/>
  <c r="R3128" i="8"/>
  <c r="T3123" i="8"/>
  <c r="V3118" i="8"/>
  <c r="Y3104" i="8"/>
  <c r="N3101" i="8"/>
  <c r="T3099" i="8"/>
  <c r="Y3097" i="8"/>
  <c r="P3094" i="8"/>
  <c r="V3092" i="8"/>
  <c r="R3087" i="8"/>
  <c r="W3085" i="8"/>
  <c r="T3080" i="8"/>
  <c r="Y3078" i="8"/>
  <c r="O3075" i="8"/>
  <c r="U3073" i="8"/>
  <c r="X3068" i="8"/>
  <c r="V3065" i="8"/>
  <c r="T3062" i="8"/>
  <c r="W3059" i="8"/>
  <c r="R3058" i="8"/>
  <c r="V3055" i="8"/>
  <c r="P3054" i="8"/>
  <c r="Y3051" i="8"/>
  <c r="T3050" i="8"/>
  <c r="R3049" i="8"/>
  <c r="O3048" i="8"/>
  <c r="W3045" i="8"/>
  <c r="T3044" i="8"/>
  <c r="O3043" i="8"/>
  <c r="Y3039" i="8"/>
  <c r="W3038" i="8"/>
  <c r="U3037" i="8"/>
  <c r="T3036" i="8"/>
  <c r="R3035" i="8"/>
  <c r="P3034" i="8"/>
  <c r="N3033" i="8"/>
  <c r="Y3029" i="8"/>
  <c r="X3028" i="8"/>
  <c r="V3027" i="8"/>
  <c r="T3026" i="8"/>
  <c r="R3025" i="8"/>
  <c r="R3024" i="8"/>
  <c r="R3023" i="8"/>
  <c r="R3022" i="8"/>
  <c r="R3021" i="8"/>
  <c r="R3020" i="8"/>
  <c r="R3019" i="8"/>
  <c r="R3018" i="8"/>
  <c r="R3017" i="8"/>
  <c r="R3016" i="8"/>
  <c r="R3015" i="8"/>
  <c r="R3014" i="8"/>
  <c r="R3013" i="8"/>
  <c r="R3012" i="8"/>
  <c r="R3011" i="8"/>
  <c r="R3010" i="8"/>
  <c r="R3009" i="8"/>
  <c r="R3008" i="8"/>
  <c r="R3007" i="8"/>
  <c r="R3006" i="8"/>
  <c r="R3005" i="8"/>
  <c r="R3004" i="8"/>
  <c r="R3003" i="8"/>
  <c r="R3002" i="8"/>
  <c r="R3001" i="8"/>
  <c r="R3000" i="8"/>
  <c r="R2999" i="8"/>
  <c r="R2998" i="8"/>
  <c r="R2997" i="8"/>
  <c r="R2996" i="8"/>
  <c r="R2995" i="8"/>
  <c r="R2994" i="8"/>
  <c r="R2993" i="8"/>
  <c r="R2992" i="8"/>
  <c r="R2991" i="8"/>
  <c r="R2990" i="8"/>
  <c r="R2989" i="8"/>
  <c r="R2988" i="8"/>
  <c r="R2987" i="8"/>
  <c r="R2986" i="8"/>
  <c r="R2985" i="8"/>
  <c r="R2984" i="8"/>
  <c r="R2983" i="8"/>
  <c r="R2982" i="8"/>
  <c r="R2981" i="8"/>
  <c r="R2980" i="8"/>
  <c r="R2979" i="8"/>
  <c r="S2978" i="8"/>
  <c r="V2977" i="8"/>
  <c r="X2976" i="8"/>
  <c r="N2975" i="8"/>
  <c r="P2974" i="8"/>
  <c r="R2973" i="8"/>
  <c r="V2972" i="8"/>
  <c r="P2971" i="8"/>
  <c r="T2970" i="8"/>
  <c r="Q2969" i="8"/>
  <c r="V2968" i="8"/>
  <c r="R2967" i="8"/>
  <c r="W2966" i="8"/>
  <c r="N2966" i="8"/>
  <c r="T2965" i="8"/>
  <c r="X2964" i="8"/>
  <c r="O2964" i="8"/>
  <c r="T2963" i="8"/>
  <c r="Y2962" i="8"/>
  <c r="P2962" i="8"/>
  <c r="V2961" i="8"/>
  <c r="N2961" i="8"/>
  <c r="T2960" i="8"/>
  <c r="R2959" i="8"/>
  <c r="X2958" i="8"/>
  <c r="P2958" i="8"/>
  <c r="V2957" i="8"/>
  <c r="N2957" i="8"/>
  <c r="T2956" i="8"/>
  <c r="R2955" i="8"/>
  <c r="X2954" i="8"/>
  <c r="P2954" i="8"/>
  <c r="V2953" i="8"/>
  <c r="N2953" i="8"/>
  <c r="T2952" i="8"/>
  <c r="R2951" i="8"/>
  <c r="X2950" i="8"/>
  <c r="P2950" i="8"/>
  <c r="V2949" i="8"/>
  <c r="N2949" i="8"/>
  <c r="T2948" i="8"/>
  <c r="R2947" i="8"/>
  <c r="X2946" i="8"/>
  <c r="P2946" i="8"/>
  <c r="V2945" i="8"/>
  <c r="N2945" i="8"/>
  <c r="T2944" i="8"/>
  <c r="R2943" i="8"/>
  <c r="X2942" i="8"/>
  <c r="P2942" i="8"/>
  <c r="V2941" i="8"/>
  <c r="N2941" i="8"/>
  <c r="T2940" i="8"/>
  <c r="R2939" i="8"/>
  <c r="X2938" i="8"/>
  <c r="P2938" i="8"/>
  <c r="V2937" i="8"/>
  <c r="N2937" i="8"/>
  <c r="T2936" i="8"/>
  <c r="R2935" i="8"/>
  <c r="X2934" i="8"/>
  <c r="P2934" i="8"/>
  <c r="V2933" i="8"/>
  <c r="N2933" i="8"/>
  <c r="T2932" i="8"/>
  <c r="R2931" i="8"/>
  <c r="X2930" i="8"/>
  <c r="P2930" i="8"/>
  <c r="V2929" i="8"/>
  <c r="N2929" i="8"/>
  <c r="T2928" i="8"/>
  <c r="R2927" i="8"/>
  <c r="X2926" i="8"/>
  <c r="P2926" i="8"/>
  <c r="V2925" i="8"/>
  <c r="N2925" i="8"/>
  <c r="T2924" i="8"/>
  <c r="S3168" i="8"/>
  <c r="X3152" i="8"/>
  <c r="O3149" i="8"/>
  <c r="N3146" i="8"/>
  <c r="Q3140" i="8"/>
  <c r="N3130" i="8"/>
  <c r="P3125" i="8"/>
  <c r="R3120" i="8"/>
  <c r="T3115" i="8"/>
  <c r="V3110" i="8"/>
  <c r="Q3108" i="8"/>
  <c r="O3104" i="8"/>
  <c r="T3102" i="8"/>
  <c r="P3097" i="8"/>
  <c r="V3095" i="8"/>
  <c r="R3090" i="8"/>
  <c r="X3088" i="8"/>
  <c r="N3085" i="8"/>
  <c r="T3083" i="8"/>
  <c r="Y3081" i="8"/>
  <c r="P3078" i="8"/>
  <c r="V3076" i="8"/>
  <c r="R3071" i="8"/>
  <c r="Y3069" i="8"/>
  <c r="P3068" i="8"/>
  <c r="Y3066" i="8"/>
  <c r="N3065" i="8"/>
  <c r="W3063" i="8"/>
  <c r="X3060" i="8"/>
  <c r="Q3059" i="8"/>
  <c r="W3056" i="8"/>
  <c r="Q3055" i="8"/>
  <c r="W3052" i="8"/>
  <c r="T3051" i="8"/>
  <c r="P3050" i="8"/>
  <c r="U3046" i="8"/>
  <c r="Q3045" i="8"/>
  <c r="N3044" i="8"/>
  <c r="X3041" i="8"/>
  <c r="V3040" i="8"/>
  <c r="T3039" i="8"/>
  <c r="R3038" i="8"/>
  <c r="P3037" i="8"/>
  <c r="O3036" i="8"/>
  <c r="W3186" i="8"/>
  <c r="S3160" i="8"/>
  <c r="Q3136" i="8"/>
  <c r="T3131" i="8"/>
  <c r="V3126" i="8"/>
  <c r="N3114" i="8"/>
  <c r="R3109" i="8"/>
  <c r="N3107" i="8"/>
  <c r="R3103" i="8"/>
  <c r="W3101" i="8"/>
  <c r="T3096" i="8"/>
  <c r="Y3094" i="8"/>
  <c r="O3091" i="8"/>
  <c r="U3089" i="8"/>
  <c r="Q3084" i="8"/>
  <c r="W3082" i="8"/>
  <c r="R3077" i="8"/>
  <c r="Y3075" i="8"/>
  <c r="O3072" i="8"/>
  <c r="T3070" i="8"/>
  <c r="U3067" i="8"/>
  <c r="S3064" i="8"/>
  <c r="R3061" i="8"/>
  <c r="W3058" i="8"/>
  <c r="P3057" i="8"/>
  <c r="W3054" i="8"/>
  <c r="P3053" i="8"/>
  <c r="W3049" i="8"/>
  <c r="T3048" i="8"/>
  <c r="O3047" i="8"/>
  <c r="X3044" i="8"/>
  <c r="T3043" i="8"/>
  <c r="R3042" i="8"/>
  <c r="N3041" i="8"/>
  <c r="Y3037" i="8"/>
  <c r="X3036" i="8"/>
  <c r="V3035" i="8"/>
  <c r="T3034" i="8"/>
  <c r="R3033" i="8"/>
  <c r="Q3032" i="8"/>
  <c r="O3031" i="8"/>
  <c r="Y3026" i="8"/>
  <c r="W3025" i="8"/>
  <c r="V3024" i="8"/>
  <c r="V3023" i="8"/>
  <c r="V3022" i="8"/>
  <c r="V3021" i="8"/>
  <c r="V3020" i="8"/>
  <c r="V3019" i="8"/>
  <c r="V3018" i="8"/>
  <c r="V3017" i="8"/>
  <c r="V3016" i="8"/>
  <c r="V3015" i="8"/>
  <c r="V3014" i="8"/>
  <c r="V3013" i="8"/>
  <c r="V3012" i="8"/>
  <c r="V3011" i="8"/>
  <c r="V3010" i="8"/>
  <c r="V3009" i="8"/>
  <c r="V3008" i="8"/>
  <c r="V3007" i="8"/>
  <c r="V3006" i="8"/>
  <c r="V3005" i="8"/>
  <c r="V3004" i="8"/>
  <c r="V3003" i="8"/>
  <c r="V3002" i="8"/>
  <c r="V3001" i="8"/>
  <c r="V3000" i="8"/>
  <c r="V2999" i="8"/>
  <c r="V2998" i="8"/>
  <c r="V2997" i="8"/>
  <c r="V2996" i="8"/>
  <c r="V2995" i="8"/>
  <c r="V2994" i="8"/>
  <c r="V2993" i="8"/>
  <c r="V2992" i="8"/>
  <c r="V2991" i="8"/>
  <c r="V2990" i="8"/>
  <c r="V2989" i="8"/>
  <c r="V2988" i="8"/>
  <c r="V2987" i="8"/>
  <c r="V2986" i="8"/>
  <c r="V2985" i="8"/>
  <c r="V2984" i="8"/>
  <c r="V2983" i="8"/>
  <c r="V2982" i="8"/>
  <c r="V2981" i="8"/>
  <c r="V2980" i="8"/>
  <c r="V2979" i="8"/>
  <c r="V2978" i="8"/>
  <c r="Y2977" i="8"/>
  <c r="O2976" i="8"/>
  <c r="R2975" i="8"/>
  <c r="S2974" i="8"/>
  <c r="V2973" i="8"/>
  <c r="X2972" i="8"/>
  <c r="N2972" i="8"/>
  <c r="R2971" i="8"/>
  <c r="W2970" i="8"/>
  <c r="N2970" i="8"/>
  <c r="T2969" i="8"/>
  <c r="X2968" i="8"/>
  <c r="O2968" i="8"/>
  <c r="T2967" i="8"/>
  <c r="Y2966" i="8"/>
  <c r="P2966" i="8"/>
  <c r="V2965" i="8"/>
  <c r="U3174" i="8"/>
  <c r="N3134" i="8"/>
  <c r="N3122" i="8"/>
  <c r="T3119" i="8"/>
  <c r="Y3105" i="8"/>
  <c r="X3096" i="8"/>
  <c r="O3083" i="8"/>
  <c r="R3074" i="8"/>
  <c r="T3072" i="8"/>
  <c r="S3060" i="8"/>
  <c r="T3058" i="8"/>
  <c r="V3051" i="8"/>
  <c r="Q3048" i="8"/>
  <c r="Y3046" i="8"/>
  <c r="U3041" i="8"/>
  <c r="O3040" i="8"/>
  <c r="Y3038" i="8"/>
  <c r="O3035" i="8"/>
  <c r="Y3033" i="8"/>
  <c r="T3032" i="8"/>
  <c r="V3028" i="8"/>
  <c r="R3027" i="8"/>
  <c r="T3024" i="8"/>
  <c r="N3023" i="8"/>
  <c r="T3020" i="8"/>
  <c r="N3019" i="8"/>
  <c r="T3016" i="8"/>
  <c r="N3015" i="8"/>
  <c r="T3012" i="8"/>
  <c r="N3011" i="8"/>
  <c r="T3008" i="8"/>
  <c r="N3007" i="8"/>
  <c r="T3004" i="8"/>
  <c r="N3003" i="8"/>
  <c r="T3000" i="8"/>
  <c r="N2999" i="8"/>
  <c r="T2996" i="8"/>
  <c r="N2995" i="8"/>
  <c r="T2992" i="8"/>
  <c r="N2991" i="8"/>
  <c r="T2988" i="8"/>
  <c r="N2987" i="8"/>
  <c r="T2984" i="8"/>
  <c r="N2983" i="8"/>
  <c r="T2980" i="8"/>
  <c r="N2979" i="8"/>
  <c r="Y2973" i="8"/>
  <c r="W2972" i="8"/>
  <c r="Y2971" i="8"/>
  <c r="O2970" i="8"/>
  <c r="R2969" i="8"/>
  <c r="T2968" i="8"/>
  <c r="X2967" i="8"/>
  <c r="P2965" i="8"/>
  <c r="T2964" i="8"/>
  <c r="X2963" i="8"/>
  <c r="Q2962" i="8"/>
  <c r="U2961" i="8"/>
  <c r="Q2960" i="8"/>
  <c r="W2959" i="8"/>
  <c r="N2959" i="8"/>
  <c r="S2958" i="8"/>
  <c r="X2957" i="8"/>
  <c r="O2957" i="8"/>
  <c r="S2956" i="8"/>
  <c r="Y2955" i="8"/>
  <c r="P2955" i="8"/>
  <c r="U2954" i="8"/>
  <c r="Q2953" i="8"/>
  <c r="V2952" i="8"/>
  <c r="S2951" i="8"/>
  <c r="W2950" i="8"/>
  <c r="N2950" i="8"/>
  <c r="S2949" i="8"/>
  <c r="X2948" i="8"/>
  <c r="O2948" i="8"/>
  <c r="U2947" i="8"/>
  <c r="Q2946" i="8"/>
  <c r="U2945" i="8"/>
  <c r="Q2944" i="8"/>
  <c r="W2943" i="8"/>
  <c r="N2943" i="8"/>
  <c r="S2942" i="8"/>
  <c r="X2941" i="8"/>
  <c r="O2941" i="8"/>
  <c r="S2940" i="8"/>
  <c r="Y2939" i="8"/>
  <c r="P2939" i="8"/>
  <c r="U2938" i="8"/>
  <c r="Q2937" i="8"/>
  <c r="V2936" i="8"/>
  <c r="S2935" i="8"/>
  <c r="W2934" i="8"/>
  <c r="N2934" i="8"/>
  <c r="S2933" i="8"/>
  <c r="X2932" i="8"/>
  <c r="O2932" i="8"/>
  <c r="U2931" i="8"/>
  <c r="Q2930" i="8"/>
  <c r="U2929" i="8"/>
  <c r="Q2928" i="8"/>
  <c r="W2927" i="8"/>
  <c r="N2927" i="8"/>
  <c r="S2926" i="8"/>
  <c r="X2925" i="8"/>
  <c r="O2925" i="8"/>
  <c r="S2924" i="8"/>
  <c r="Y2923" i="8"/>
  <c r="Q2923" i="8"/>
  <c r="W2922" i="8"/>
  <c r="O2922" i="8"/>
  <c r="U2921" i="8"/>
  <c r="S2920" i="8"/>
  <c r="Y2919" i="8"/>
  <c r="Q2919" i="8"/>
  <c r="W2918" i="8"/>
  <c r="O2918" i="8"/>
  <c r="U2917" i="8"/>
  <c r="S2916" i="8"/>
  <c r="Y2915" i="8"/>
  <c r="Q2915" i="8"/>
  <c r="W2914" i="8"/>
  <c r="O2914" i="8"/>
  <c r="U2913" i="8"/>
  <c r="S2912" i="8"/>
  <c r="Y2911" i="8"/>
  <c r="Q2911" i="8"/>
  <c r="W2910" i="8"/>
  <c r="O2910" i="8"/>
  <c r="U2909" i="8"/>
  <c r="S2908" i="8"/>
  <c r="Y2907" i="8"/>
  <c r="Q2907" i="8"/>
  <c r="W2906" i="8"/>
  <c r="O2906" i="8"/>
  <c r="U2905" i="8"/>
  <c r="S2904" i="8"/>
  <c r="Y2903" i="8"/>
  <c r="Q2903" i="8"/>
  <c r="W2902" i="8"/>
  <c r="O2902" i="8"/>
  <c r="U2901" i="8"/>
  <c r="S2900" i="8"/>
  <c r="Y2899" i="8"/>
  <c r="Q2899" i="8"/>
  <c r="W2898" i="8"/>
  <c r="O2898" i="8"/>
  <c r="U2897" i="8"/>
  <c r="S2896" i="8"/>
  <c r="Y2895" i="8"/>
  <c r="Q2895" i="8"/>
  <c r="W2894" i="8"/>
  <c r="O2894" i="8"/>
  <c r="U2893" i="8"/>
  <c r="S2892" i="8"/>
  <c r="Y2891" i="8"/>
  <c r="Q2891" i="8"/>
  <c r="W2890" i="8"/>
  <c r="O2890" i="8"/>
  <c r="U2889" i="8"/>
  <c r="S2888" i="8"/>
  <c r="Y2887" i="8"/>
  <c r="Q2887" i="8"/>
  <c r="Q3166" i="8"/>
  <c r="W3142" i="8"/>
  <c r="N3139" i="8"/>
  <c r="V3130" i="8"/>
  <c r="T3127" i="8"/>
  <c r="R3124" i="8"/>
  <c r="N3110" i="8"/>
  <c r="V3107" i="8"/>
  <c r="Y3102" i="8"/>
  <c r="Q3100" i="8"/>
  <c r="R3098" i="8"/>
  <c r="W3093" i="8"/>
  <c r="Y3091" i="8"/>
  <c r="P3089" i="8"/>
  <c r="X3080" i="8"/>
  <c r="T3078" i="8"/>
  <c r="U3069" i="8"/>
  <c r="Y3067" i="8"/>
  <c r="Y3065" i="8"/>
  <c r="T3063" i="8"/>
  <c r="Y3061" i="8"/>
  <c r="Q3056" i="8"/>
  <c r="T3054" i="8"/>
  <c r="Y3052" i="8"/>
  <c r="N3051" i="8"/>
  <c r="U3049" i="8"/>
  <c r="Q3046" i="8"/>
  <c r="V3044" i="8"/>
  <c r="Y3042" i="8"/>
  <c r="P3041" i="8"/>
  <c r="P3038" i="8"/>
  <c r="V3036" i="8"/>
  <c r="U3033" i="8"/>
  <c r="Y3030" i="8"/>
  <c r="U3029" i="8"/>
  <c r="Q3028" i="8"/>
  <c r="U3025" i="8"/>
  <c r="N3024" i="8"/>
  <c r="T3021" i="8"/>
  <c r="N3020" i="8"/>
  <c r="T3017" i="8"/>
  <c r="N3016" i="8"/>
  <c r="T3013" i="8"/>
  <c r="N3012" i="8"/>
  <c r="T3009" i="8"/>
  <c r="N3008" i="8"/>
  <c r="T3005" i="8"/>
  <c r="N3004" i="8"/>
  <c r="T3001" i="8"/>
  <c r="N3000" i="8"/>
  <c r="T2997" i="8"/>
  <c r="N2996" i="8"/>
  <c r="T2993" i="8"/>
  <c r="N2992" i="8"/>
  <c r="T2989" i="8"/>
  <c r="N2988" i="8"/>
  <c r="T2985" i="8"/>
  <c r="N2984" i="8"/>
  <c r="T2981" i="8"/>
  <c r="N2980" i="8"/>
  <c r="X2977" i="8"/>
  <c r="W2976" i="8"/>
  <c r="X2975" i="8"/>
  <c r="V2974" i="8"/>
  <c r="T2973" i="8"/>
  <c r="S2972" i="8"/>
  <c r="V2971" i="8"/>
  <c r="X2970" i="8"/>
  <c r="O2969" i="8"/>
  <c r="R2968" i="8"/>
  <c r="U2967" i="8"/>
  <c r="V2966" i="8"/>
  <c r="Y2965" i="8"/>
  <c r="N2965" i="8"/>
  <c r="R2964" i="8"/>
  <c r="U2963" i="8"/>
  <c r="X2962" i="8"/>
  <c r="N2962" i="8"/>
  <c r="S2961" i="8"/>
  <c r="X2960" i="8"/>
  <c r="O2960" i="8"/>
  <c r="U2959" i="8"/>
  <c r="Q2958" i="8"/>
  <c r="U2957" i="8"/>
  <c r="Q2956" i="8"/>
  <c r="W2955" i="8"/>
  <c r="N2955" i="8"/>
  <c r="S2954" i="8"/>
  <c r="X2953" i="8"/>
  <c r="O2953" i="8"/>
  <c r="S2952" i="8"/>
  <c r="Y2951" i="8"/>
  <c r="P2951" i="8"/>
  <c r="U2950" i="8"/>
  <c r="Q2949" i="8"/>
  <c r="V2948" i="8"/>
  <c r="S2947" i="8"/>
  <c r="W2946" i="8"/>
  <c r="N2946" i="8"/>
  <c r="S2945" i="8"/>
  <c r="X2944" i="8"/>
  <c r="O2944" i="8"/>
  <c r="U2943" i="8"/>
  <c r="Q2942" i="8"/>
  <c r="U2941" i="8"/>
  <c r="Q2940" i="8"/>
  <c r="W2939" i="8"/>
  <c r="N2939" i="8"/>
  <c r="S2938" i="8"/>
  <c r="X2937" i="8"/>
  <c r="O2937" i="8"/>
  <c r="S2936" i="8"/>
  <c r="Y2935" i="8"/>
  <c r="P2935" i="8"/>
  <c r="U2934" i="8"/>
  <c r="Q2933" i="8"/>
  <c r="V2932" i="8"/>
  <c r="S2931" i="8"/>
  <c r="W2930" i="8"/>
  <c r="N2930" i="8"/>
  <c r="S2929" i="8"/>
  <c r="X2928" i="8"/>
  <c r="O2928" i="8"/>
  <c r="U2927" i="8"/>
  <c r="Q2926" i="8"/>
  <c r="U2925" i="8"/>
  <c r="Q2924" i="8"/>
  <c r="W2923" i="8"/>
  <c r="O2923" i="8"/>
  <c r="U2922" i="8"/>
  <c r="S2921" i="8"/>
  <c r="Y2920" i="8"/>
  <c r="Q2920" i="8"/>
  <c r="W2919" i="8"/>
  <c r="O2919" i="8"/>
  <c r="U2918" i="8"/>
  <c r="S2917" i="8"/>
  <c r="Y2916" i="8"/>
  <c r="Q2916" i="8"/>
  <c r="W2915" i="8"/>
  <c r="O2915" i="8"/>
  <c r="U2914" i="8"/>
  <c r="S2913" i="8"/>
  <c r="Y2912" i="8"/>
  <c r="Q2912" i="8"/>
  <c r="W2911" i="8"/>
  <c r="O2911" i="8"/>
  <c r="U2910" i="8"/>
  <c r="S2909" i="8"/>
  <c r="Y2908" i="8"/>
  <c r="Q2908" i="8"/>
  <c r="W2907" i="8"/>
  <c r="O2907" i="8"/>
  <c r="U2906" i="8"/>
  <c r="S2905" i="8"/>
  <c r="Y2904" i="8"/>
  <c r="Q2904" i="8"/>
  <c r="W2903" i="8"/>
  <c r="O2903" i="8"/>
  <c r="U2902" i="8"/>
  <c r="S2901" i="8"/>
  <c r="Y2900" i="8"/>
  <c r="Q2900" i="8"/>
  <c r="W2899" i="8"/>
  <c r="O2899" i="8"/>
  <c r="U2898" i="8"/>
  <c r="S2897" i="8"/>
  <c r="Y2896" i="8"/>
  <c r="Q2896" i="8"/>
  <c r="W2895" i="8"/>
  <c r="O2895" i="8"/>
  <c r="U2894" i="8"/>
  <c r="S2893" i="8"/>
  <c r="Y2892" i="8"/>
  <c r="Q2892" i="8"/>
  <c r="W2891" i="8"/>
  <c r="O2891" i="8"/>
  <c r="U2890" i="8"/>
  <c r="S2889" i="8"/>
  <c r="Y2888" i="8"/>
  <c r="Q2888" i="8"/>
  <c r="W2887" i="8"/>
  <c r="O2887" i="8"/>
  <c r="U2886" i="8"/>
  <c r="S2885" i="8"/>
  <c r="Y2884" i="8"/>
  <c r="Q2884" i="8"/>
  <c r="W2883" i="8"/>
  <c r="O2883" i="8"/>
  <c r="U2882" i="8"/>
  <c r="Y3179" i="8"/>
  <c r="S3162" i="8"/>
  <c r="U3135" i="8"/>
  <c r="R3112" i="8"/>
  <c r="T3104" i="8"/>
  <c r="R3095" i="8"/>
  <c r="N3093" i="8"/>
  <c r="Y3086" i="8"/>
  <c r="V3084" i="8"/>
  <c r="T3075" i="8"/>
  <c r="P3073" i="8"/>
  <c r="N3069" i="8"/>
  <c r="O3061" i="8"/>
  <c r="T3059" i="8"/>
  <c r="W3057" i="8"/>
  <c r="Q3052" i="8"/>
  <c r="U3047" i="8"/>
  <c r="T3042" i="8"/>
  <c r="R3039" i="8"/>
  <c r="W3034" i="8"/>
  <c r="Y3031" i="8"/>
  <c r="T3030" i="8"/>
  <c r="P3029" i="8"/>
  <c r="W3026" i="8"/>
  <c r="N3025" i="8"/>
  <c r="T3022" i="8"/>
  <c r="N3021" i="8"/>
  <c r="T3018" i="8"/>
  <c r="N3017" i="8"/>
  <c r="T3014" i="8"/>
  <c r="N3013" i="8"/>
  <c r="T3010" i="8"/>
  <c r="N3009" i="8"/>
  <c r="T3006" i="8"/>
  <c r="N3005" i="8"/>
  <c r="T3002" i="8"/>
  <c r="N3001" i="8"/>
  <c r="T2998" i="8"/>
  <c r="N2997" i="8"/>
  <c r="T2994" i="8"/>
  <c r="N2993" i="8"/>
  <c r="T2990" i="8"/>
  <c r="N2989" i="8"/>
  <c r="T2986" i="8"/>
  <c r="N2985" i="8"/>
  <c r="T2982" i="8"/>
  <c r="N2981" i="8"/>
  <c r="T2978" i="8"/>
  <c r="R2977" i="8"/>
  <c r="T2976" i="8"/>
  <c r="U2975" i="8"/>
  <c r="R2974" i="8"/>
  <c r="P2973" i="8"/>
  <c r="P2972" i="8"/>
  <c r="T2971" i="8"/>
  <c r="S2970" i="8"/>
  <c r="X2969" i="8"/>
  <c r="N2968" i="8"/>
  <c r="Q2967" i="8"/>
  <c r="S2966" i="8"/>
  <c r="W2965" i="8"/>
  <c r="N2964" i="8"/>
  <c r="R2963" i="8"/>
  <c r="V2962" i="8"/>
  <c r="Q2961" i="8"/>
  <c r="V2960" i="8"/>
  <c r="S2959" i="8"/>
  <c r="W2958" i="8"/>
  <c r="N2958" i="8"/>
  <c r="S2957" i="8"/>
  <c r="X2956" i="8"/>
  <c r="O2956" i="8"/>
  <c r="U2955" i="8"/>
  <c r="Q2954" i="8"/>
  <c r="U2953" i="8"/>
  <c r="Q2952" i="8"/>
  <c r="W2951" i="8"/>
  <c r="N2951" i="8"/>
  <c r="S2950" i="8"/>
  <c r="X2949" i="8"/>
  <c r="O2949" i="8"/>
  <c r="S2948" i="8"/>
  <c r="Y2947" i="8"/>
  <c r="P2947" i="8"/>
  <c r="U2946" i="8"/>
  <c r="Q2945" i="8"/>
  <c r="V2944" i="8"/>
  <c r="S2943" i="8"/>
  <c r="W2942" i="8"/>
  <c r="N2942" i="8"/>
  <c r="S2941" i="8"/>
  <c r="X2940" i="8"/>
  <c r="O2940" i="8"/>
  <c r="U2939" i="8"/>
  <c r="Q2938" i="8"/>
  <c r="U2937" i="8"/>
  <c r="Q2936" i="8"/>
  <c r="W2935" i="8"/>
  <c r="N2935" i="8"/>
  <c r="S2934" i="8"/>
  <c r="X2933" i="8"/>
  <c r="O2933" i="8"/>
  <c r="S2932" i="8"/>
  <c r="Y2931" i="8"/>
  <c r="P2931" i="8"/>
  <c r="U2930" i="8"/>
  <c r="Q2929" i="8"/>
  <c r="V2928" i="8"/>
  <c r="S2927" i="8"/>
  <c r="W2926" i="8"/>
  <c r="N2926" i="8"/>
  <c r="S2925" i="8"/>
  <c r="X2924" i="8"/>
  <c r="O2924" i="8"/>
  <c r="U2923" i="8"/>
  <c r="S2922" i="8"/>
  <c r="Y2921" i="8"/>
  <c r="Q2921" i="8"/>
  <c r="W2920" i="8"/>
  <c r="O2920" i="8"/>
  <c r="U2919" i="8"/>
  <c r="S2918" i="8"/>
  <c r="Y2917" i="8"/>
  <c r="Q2917" i="8"/>
  <c r="W2916" i="8"/>
  <c r="O2916" i="8"/>
  <c r="U2915" i="8"/>
  <c r="S2914" i="8"/>
  <c r="Y2913" i="8"/>
  <c r="Q2913" i="8"/>
  <c r="W2912" i="8"/>
  <c r="O2912" i="8"/>
  <c r="U2911" i="8"/>
  <c r="S2910" i="8"/>
  <c r="Y2909" i="8"/>
  <c r="Q2909" i="8"/>
  <c r="W2908" i="8"/>
  <c r="O2908" i="8"/>
  <c r="U2907" i="8"/>
  <c r="S2906" i="8"/>
  <c r="Y2905" i="8"/>
  <c r="Q2905" i="8"/>
  <c r="W2904" i="8"/>
  <c r="O2904" i="8"/>
  <c r="U2903" i="8"/>
  <c r="S2902" i="8"/>
  <c r="Y2901" i="8"/>
  <c r="Q2901" i="8"/>
  <c r="W2900" i="8"/>
  <c r="O2900" i="8"/>
  <c r="U2899" i="8"/>
  <c r="S2898" i="8"/>
  <c r="Y2897" i="8"/>
  <c r="Q2897" i="8"/>
  <c r="W2896" i="8"/>
  <c r="O2896" i="8"/>
  <c r="U2895" i="8"/>
  <c r="S2894" i="8"/>
  <c r="Y2893" i="8"/>
  <c r="Q2893" i="8"/>
  <c r="W2892" i="8"/>
  <c r="O2892" i="8"/>
  <c r="U2891" i="8"/>
  <c r="S2890" i="8"/>
  <c r="Y2889" i="8"/>
  <c r="Q2889" i="8"/>
  <c r="W2888" i="8"/>
  <c r="O2888" i="8"/>
  <c r="U2887" i="8"/>
  <c r="S2886" i="8"/>
  <c r="X3189" i="8"/>
  <c r="S3154" i="8"/>
  <c r="U3147" i="8"/>
  <c r="P3117" i="8"/>
  <c r="V3114" i="8"/>
  <c r="R3101" i="8"/>
  <c r="O3099" i="8"/>
  <c r="W3090" i="8"/>
  <c r="O3088" i="8"/>
  <c r="P3086" i="8"/>
  <c r="U3081" i="8"/>
  <c r="V3079" i="8"/>
  <c r="N3077" i="8"/>
  <c r="Y3070" i="8"/>
  <c r="T3066" i="8"/>
  <c r="V3064" i="8"/>
  <c r="Y3062" i="8"/>
  <c r="N3057" i="8"/>
  <c r="S3055" i="8"/>
  <c r="U3053" i="8"/>
  <c r="R3050" i="8"/>
  <c r="Y3048" i="8"/>
  <c r="U3045" i="8"/>
  <c r="W3043" i="8"/>
  <c r="T3040" i="8"/>
  <c r="R3037" i="8"/>
  <c r="Y3035" i="8"/>
  <c r="X3032" i="8"/>
  <c r="T3031" i="8"/>
  <c r="P3030" i="8"/>
  <c r="Y3027" i="8"/>
  <c r="P3026" i="8"/>
  <c r="T3023" i="8"/>
  <c r="N3022" i="8"/>
  <c r="T3019" i="8"/>
  <c r="N3018" i="8"/>
  <c r="T3015" i="8"/>
  <c r="N3014" i="8"/>
  <c r="T3011" i="8"/>
  <c r="N3010" i="8"/>
  <c r="T3007" i="8"/>
  <c r="N3006" i="8"/>
  <c r="T3003" i="8"/>
  <c r="N3002" i="8"/>
  <c r="T2999" i="8"/>
  <c r="N2998" i="8"/>
  <c r="T2995" i="8"/>
  <c r="N2994" i="8"/>
  <c r="T2991" i="8"/>
  <c r="N2990" i="8"/>
  <c r="T2987" i="8"/>
  <c r="N2986" i="8"/>
  <c r="T2983" i="8"/>
  <c r="N2982" i="8"/>
  <c r="T2979" i="8"/>
  <c r="P2978" i="8"/>
  <c r="P2977" i="8"/>
  <c r="P2976" i="8"/>
  <c r="P2975" i="8"/>
  <c r="N2971" i="8"/>
  <c r="Q2970" i="8"/>
  <c r="V2969" i="8"/>
  <c r="W2968" i="8"/>
  <c r="N2967" i="8"/>
  <c r="Q2966" i="8"/>
  <c r="R2965" i="8"/>
  <c r="V2964" i="8"/>
  <c r="P2963" i="8"/>
  <c r="S2962" i="8"/>
  <c r="X2961" i="8"/>
  <c r="O2961" i="8"/>
  <c r="S2960" i="8"/>
  <c r="Y2959" i="8"/>
  <c r="P2959" i="8"/>
  <c r="U2958" i="8"/>
  <c r="Q2957" i="8"/>
  <c r="V2956" i="8"/>
  <c r="S2955" i="8"/>
  <c r="W2954" i="8"/>
  <c r="N2954" i="8"/>
  <c r="S2953" i="8"/>
  <c r="X2952" i="8"/>
  <c r="O2952" i="8"/>
  <c r="U2951" i="8"/>
  <c r="Q2950" i="8"/>
  <c r="U2949" i="8"/>
  <c r="Q2948" i="8"/>
  <c r="W2947" i="8"/>
  <c r="N2947" i="8"/>
  <c r="S2946" i="8"/>
  <c r="X2945" i="8"/>
  <c r="O2945" i="8"/>
  <c r="S2944" i="8"/>
  <c r="Y2943" i="8"/>
  <c r="P2943" i="8"/>
  <c r="U2942" i="8"/>
  <c r="Q2941" i="8"/>
  <c r="V2940" i="8"/>
  <c r="S2939" i="8"/>
  <c r="W2938" i="8"/>
  <c r="N2938" i="8"/>
  <c r="S2937" i="8"/>
  <c r="X2936" i="8"/>
  <c r="O2936" i="8"/>
  <c r="U2935" i="8"/>
  <c r="Q2934" i="8"/>
  <c r="U2933" i="8"/>
  <c r="Q2932" i="8"/>
  <c r="W2931" i="8"/>
  <c r="N2931" i="8"/>
  <c r="S2930" i="8"/>
  <c r="X2929" i="8"/>
  <c r="O2929" i="8"/>
  <c r="S2928" i="8"/>
  <c r="Y2927" i="8"/>
  <c r="P2927" i="8"/>
  <c r="U2926" i="8"/>
  <c r="Q2925" i="8"/>
  <c r="V2924" i="8"/>
  <c r="S2923" i="8"/>
  <c r="Y2922" i="8"/>
  <c r="Q2922" i="8"/>
  <c r="W2921" i="8"/>
  <c r="O2921" i="8"/>
  <c r="U2920" i="8"/>
  <c r="S2919" i="8"/>
  <c r="Y2918" i="8"/>
  <c r="Q2918" i="8"/>
  <c r="W2917" i="8"/>
  <c r="O2917" i="8"/>
  <c r="U2916" i="8"/>
  <c r="S2915" i="8"/>
  <c r="Y2914" i="8"/>
  <c r="Q2914" i="8"/>
  <c r="W2913" i="8"/>
  <c r="O2913" i="8"/>
  <c r="U2912" i="8"/>
  <c r="S2911" i="8"/>
  <c r="Y2910" i="8"/>
  <c r="Q2910" i="8"/>
  <c r="W2909" i="8"/>
  <c r="O2909" i="8"/>
  <c r="U2908" i="8"/>
  <c r="S2907" i="8"/>
  <c r="Y2906" i="8"/>
  <c r="Q2906" i="8"/>
  <c r="W2905" i="8"/>
  <c r="O2905" i="8"/>
  <c r="U2904" i="8"/>
  <c r="S2903" i="8"/>
  <c r="Y2902" i="8"/>
  <c r="Q2902" i="8"/>
  <c r="W2901" i="8"/>
  <c r="O2901" i="8"/>
  <c r="U2900" i="8"/>
  <c r="S2899" i="8"/>
  <c r="Y2898" i="8"/>
  <c r="Q2898" i="8"/>
  <c r="W2897" i="8"/>
  <c r="O2897" i="8"/>
  <c r="U2896" i="8"/>
  <c r="S2895" i="8"/>
  <c r="Y2894" i="8"/>
  <c r="Q2894" i="8"/>
  <c r="W2893" i="8"/>
  <c r="O2893" i="8"/>
  <c r="U2892" i="8"/>
  <c r="S2891" i="8"/>
  <c r="Y2890" i="8"/>
  <c r="Q2890" i="8"/>
  <c r="W2889" i="8"/>
  <c r="O2889" i="8"/>
  <c r="U2888" i="8"/>
  <c r="S2887" i="8"/>
  <c r="Y2886" i="8"/>
  <c r="Q2886" i="8"/>
  <c r="W2885" i="8"/>
  <c r="O2885" i="8"/>
  <c r="U2884" i="8"/>
  <c r="S2883" i="8"/>
  <c r="Y2882" i="8"/>
  <c r="Q2882" i="8"/>
  <c r="W2881" i="8"/>
  <c r="O2881" i="8"/>
  <c r="U2880" i="8"/>
  <c r="S2879" i="8"/>
  <c r="Y2878" i="8"/>
  <c r="Q2878" i="8"/>
  <c r="W2877" i="8"/>
  <c r="O2877" i="8"/>
  <c r="U2876" i="8"/>
  <c r="X3184" i="8"/>
  <c r="Q3158" i="8"/>
  <c r="N3126" i="8"/>
  <c r="R3116" i="8"/>
  <c r="S3106" i="8"/>
  <c r="V3103" i="8"/>
  <c r="V3100" i="8"/>
  <c r="T3086" i="8"/>
  <c r="Y3083" i="8"/>
  <c r="R3069" i="8"/>
  <c r="W3061" i="8"/>
  <c r="U3056" i="8"/>
  <c r="O3049" i="8"/>
  <c r="O3042" i="8"/>
  <c r="T3035" i="8"/>
  <c r="P3033" i="8"/>
  <c r="R3031" i="8"/>
  <c r="R3029" i="8"/>
  <c r="T3027" i="8"/>
  <c r="P3025" i="8"/>
  <c r="P3023" i="8"/>
  <c r="P3021" i="8"/>
  <c r="P3019" i="8"/>
  <c r="P3017" i="8"/>
  <c r="P3015" i="8"/>
  <c r="P3013" i="8"/>
  <c r="P3011" i="8"/>
  <c r="P3009" i="8"/>
  <c r="P3007" i="8"/>
  <c r="P3005" i="8"/>
  <c r="P3003" i="8"/>
  <c r="P3001" i="8"/>
  <c r="P2999" i="8"/>
  <c r="P2997" i="8"/>
  <c r="P2995" i="8"/>
  <c r="P2993" i="8"/>
  <c r="P2991" i="8"/>
  <c r="P2989" i="8"/>
  <c r="P2987" i="8"/>
  <c r="P2985" i="8"/>
  <c r="P2983" i="8"/>
  <c r="P2981" i="8"/>
  <c r="P2979" i="8"/>
  <c r="T2977" i="8"/>
  <c r="N2974" i="8"/>
  <c r="T2972" i="8"/>
  <c r="Y2969" i="8"/>
  <c r="S2968" i="8"/>
  <c r="X2965" i="8"/>
  <c r="S2964" i="8"/>
  <c r="N2963" i="8"/>
  <c r="Y2960" i="8"/>
  <c r="X2959" i="8"/>
  <c r="V2958" i="8"/>
  <c r="T2957" i="8"/>
  <c r="R2956" i="8"/>
  <c r="Q2955" i="8"/>
  <c r="O2954" i="8"/>
  <c r="Y2949" i="8"/>
  <c r="W2948" i="8"/>
  <c r="V2947" i="8"/>
  <c r="T2946" i="8"/>
  <c r="R2945" i="8"/>
  <c r="P2944" i="8"/>
  <c r="O2943" i="8"/>
  <c r="Y2938" i="8"/>
  <c r="W2937" i="8"/>
  <c r="U2936" i="8"/>
  <c r="T2935" i="8"/>
  <c r="R2934" i="8"/>
  <c r="P2933" i="8"/>
  <c r="N2932" i="8"/>
  <c r="Y2928" i="8"/>
  <c r="X2927" i="8"/>
  <c r="V2926" i="8"/>
  <c r="T2925" i="8"/>
  <c r="R2924" i="8"/>
  <c r="R2923" i="8"/>
  <c r="R2922" i="8"/>
  <c r="R2921" i="8"/>
  <c r="R2920" i="8"/>
  <c r="R2919" i="8"/>
  <c r="R2918" i="8"/>
  <c r="R2917" i="8"/>
  <c r="R2916" i="8"/>
  <c r="R2915" i="8"/>
  <c r="R2914" i="8"/>
  <c r="R2913" i="8"/>
  <c r="R2912" i="8"/>
  <c r="R2911" i="8"/>
  <c r="R2910" i="8"/>
  <c r="R2909" i="8"/>
  <c r="R2908" i="8"/>
  <c r="R2907" i="8"/>
  <c r="R2906" i="8"/>
  <c r="R2905" i="8"/>
  <c r="R2904" i="8"/>
  <c r="R2903" i="8"/>
  <c r="R2902" i="8"/>
  <c r="R2901" i="8"/>
  <c r="R2900" i="8"/>
  <c r="R2899" i="8"/>
  <c r="R2898" i="8"/>
  <c r="R2897" i="8"/>
  <c r="R2896" i="8"/>
  <c r="R2895" i="8"/>
  <c r="R2894" i="8"/>
  <c r="R2893" i="8"/>
  <c r="R2892" i="8"/>
  <c r="R2891" i="8"/>
  <c r="R2890" i="8"/>
  <c r="R2889" i="8"/>
  <c r="R2888" i="8"/>
  <c r="R2887" i="8"/>
  <c r="T2886" i="8"/>
  <c r="X2885" i="8"/>
  <c r="P2884" i="8"/>
  <c r="U2883" i="8"/>
  <c r="X2882" i="8"/>
  <c r="N2882" i="8"/>
  <c r="S2881" i="8"/>
  <c r="X2880" i="8"/>
  <c r="O2880" i="8"/>
  <c r="U2879" i="8"/>
  <c r="P2878" i="8"/>
  <c r="U2877" i="8"/>
  <c r="Q2876" i="8"/>
  <c r="W2875" i="8"/>
  <c r="O2875" i="8"/>
  <c r="U2874" i="8"/>
  <c r="S2873" i="8"/>
  <c r="Y2872" i="8"/>
  <c r="Q2872" i="8"/>
  <c r="W2871" i="8"/>
  <c r="O2871" i="8"/>
  <c r="U2870" i="8"/>
  <c r="S2869" i="8"/>
  <c r="Y2868" i="8"/>
  <c r="Q2868" i="8"/>
  <c r="W2867" i="8"/>
  <c r="O2867" i="8"/>
  <c r="U2866" i="8"/>
  <c r="S2865" i="8"/>
  <c r="Y2864" i="8"/>
  <c r="Q2864" i="8"/>
  <c r="W2863" i="8"/>
  <c r="O2863" i="8"/>
  <c r="U2862" i="8"/>
  <c r="S2861" i="8"/>
  <c r="Y2860" i="8"/>
  <c r="Q2860" i="8"/>
  <c r="W2859" i="8"/>
  <c r="O2859" i="8"/>
  <c r="U2858" i="8"/>
  <c r="S2857" i="8"/>
  <c r="Y2856" i="8"/>
  <c r="Q2856" i="8"/>
  <c r="W2855" i="8"/>
  <c r="O2855" i="8"/>
  <c r="U2854" i="8"/>
  <c r="S2853" i="8"/>
  <c r="Y2852" i="8"/>
  <c r="Q2852" i="8"/>
  <c r="W2851" i="8"/>
  <c r="O2851" i="8"/>
  <c r="U2850" i="8"/>
  <c r="S2849" i="8"/>
  <c r="Y2848" i="8"/>
  <c r="Q2848" i="8"/>
  <c r="W2847" i="8"/>
  <c r="O2847" i="8"/>
  <c r="U2846" i="8"/>
  <c r="S2845" i="8"/>
  <c r="Y2844" i="8"/>
  <c r="Q2844" i="8"/>
  <c r="W2843" i="8"/>
  <c r="O2843" i="8"/>
  <c r="U2842" i="8"/>
  <c r="S2841" i="8"/>
  <c r="Y2840" i="8"/>
  <c r="Q2840" i="8"/>
  <c r="W2839" i="8"/>
  <c r="O2839" i="8"/>
  <c r="U2838" i="8"/>
  <c r="S2837" i="8"/>
  <c r="Y2836" i="8"/>
  <c r="Q2836" i="8"/>
  <c r="W2835" i="8"/>
  <c r="O2835" i="8"/>
  <c r="U2834" i="8"/>
  <c r="S2833" i="8"/>
  <c r="Y2832" i="8"/>
  <c r="Q2832" i="8"/>
  <c r="W2831" i="8"/>
  <c r="O2831" i="8"/>
  <c r="U2830" i="8"/>
  <c r="S2829" i="8"/>
  <c r="Y2828" i="8"/>
  <c r="Q2828" i="8"/>
  <c r="W2827" i="8"/>
  <c r="O2827" i="8"/>
  <c r="U2826" i="8"/>
  <c r="S2825" i="8"/>
  <c r="Y2824" i="8"/>
  <c r="Q2824" i="8"/>
  <c r="W2823" i="8"/>
  <c r="O2823" i="8"/>
  <c r="U2822" i="8"/>
  <c r="S2821" i="8"/>
  <c r="Y2820" i="8"/>
  <c r="Q2820" i="8"/>
  <c r="W2819" i="8"/>
  <c r="O2819" i="8"/>
  <c r="U2818" i="8"/>
  <c r="S2817" i="8"/>
  <c r="Y2816" i="8"/>
  <c r="Q2816" i="8"/>
  <c r="W2815" i="8"/>
  <c r="O2815" i="8"/>
  <c r="U2814" i="8"/>
  <c r="S2813" i="8"/>
  <c r="Y2812" i="8"/>
  <c r="Q2812" i="8"/>
  <c r="W2811" i="8"/>
  <c r="O2811" i="8"/>
  <c r="U2810" i="8"/>
  <c r="S2809" i="8"/>
  <c r="Y2808" i="8"/>
  <c r="Q2808" i="8"/>
  <c r="W2807" i="8"/>
  <c r="O2807" i="8"/>
  <c r="U2806" i="8"/>
  <c r="S2805" i="8"/>
  <c r="Y2804" i="8"/>
  <c r="Q2804" i="8"/>
  <c r="W2803" i="8"/>
  <c r="O2803" i="8"/>
  <c r="U2802" i="8"/>
  <c r="S2801" i="8"/>
  <c r="Y2800" i="8"/>
  <c r="Q2800" i="8"/>
  <c r="W2799" i="8"/>
  <c r="O2799" i="8"/>
  <c r="U2798" i="8"/>
  <c r="S2797" i="8"/>
  <c r="Y2796" i="8"/>
  <c r="Q2796" i="8"/>
  <c r="W2795" i="8"/>
  <c r="O2795" i="8"/>
  <c r="U2794" i="8"/>
  <c r="S2793" i="8"/>
  <c r="Y2792" i="8"/>
  <c r="Q2792" i="8"/>
  <c r="W2791" i="8"/>
  <c r="O2791" i="8"/>
  <c r="U2790" i="8"/>
  <c r="S2789" i="8"/>
  <c r="Y2788" i="8"/>
  <c r="Q2788" i="8"/>
  <c r="W2787" i="8"/>
  <c r="O2787" i="8"/>
  <c r="U2786" i="8"/>
  <c r="S2785" i="8"/>
  <c r="Y2784" i="8"/>
  <c r="Q2784" i="8"/>
  <c r="W2783" i="8"/>
  <c r="O2783" i="8"/>
  <c r="U2782" i="8"/>
  <c r="S2781" i="8"/>
  <c r="Y2780" i="8"/>
  <c r="Q2780" i="8"/>
  <c r="W2779" i="8"/>
  <c r="O2779" i="8"/>
  <c r="U2778" i="8"/>
  <c r="S2777" i="8"/>
  <c r="Y2776" i="8"/>
  <c r="Q2776" i="8"/>
  <c r="W2775" i="8"/>
  <c r="O2775" i="8"/>
  <c r="U2774" i="8"/>
  <c r="S2773" i="8"/>
  <c r="Y2772" i="8"/>
  <c r="Q2772" i="8"/>
  <c r="W2771" i="8"/>
  <c r="O2771" i="8"/>
  <c r="U2770" i="8"/>
  <c r="S2769" i="8"/>
  <c r="Y2768" i="8"/>
  <c r="Q2768" i="8"/>
  <c r="W2767" i="8"/>
  <c r="O2767" i="8"/>
  <c r="U2766" i="8"/>
  <c r="S2765" i="8"/>
  <c r="Y2764" i="8"/>
  <c r="Q2764" i="8"/>
  <c r="W2763" i="8"/>
  <c r="O2763" i="8"/>
  <c r="U2762" i="8"/>
  <c r="S2761" i="8"/>
  <c r="Y2760" i="8"/>
  <c r="Q2760" i="8"/>
  <c r="W2759" i="8"/>
  <c r="O2759" i="8"/>
  <c r="U2758" i="8"/>
  <c r="S2757" i="8"/>
  <c r="Y2756" i="8"/>
  <c r="Q2756" i="8"/>
  <c r="W2755" i="8"/>
  <c r="O2755" i="8"/>
  <c r="U2754" i="8"/>
  <c r="S2753" i="8"/>
  <c r="Y2752" i="8"/>
  <c r="Q2752" i="8"/>
  <c r="W2751" i="8"/>
  <c r="O2751" i="8"/>
  <c r="U2750" i="8"/>
  <c r="S2749" i="8"/>
  <c r="Y2748" i="8"/>
  <c r="Q2748" i="8"/>
  <c r="W2747" i="8"/>
  <c r="O2747" i="8"/>
  <c r="U2746" i="8"/>
  <c r="S2745" i="8"/>
  <c r="Y2744" i="8"/>
  <c r="Q2744" i="8"/>
  <c r="W2743" i="8"/>
  <c r="O2743" i="8"/>
  <c r="U2742" i="8"/>
  <c r="S2741" i="8"/>
  <c r="Y2740" i="8"/>
  <c r="Q2740" i="8"/>
  <c r="W2739" i="8"/>
  <c r="O2739" i="8"/>
  <c r="U2738" i="8"/>
  <c r="S2737" i="8"/>
  <c r="Y2736" i="8"/>
  <c r="Q2736" i="8"/>
  <c r="W2735" i="8"/>
  <c r="O2735" i="8"/>
  <c r="U2734" i="8"/>
  <c r="S2733" i="8"/>
  <c r="R3132" i="8"/>
  <c r="T3091" i="8"/>
  <c r="T3088" i="8"/>
  <c r="V3071" i="8"/>
  <c r="O3063" i="8"/>
  <c r="R3053" i="8"/>
  <c r="S3046" i="8"/>
  <c r="V3039" i="8"/>
  <c r="N3037" i="8"/>
  <c r="N2977" i="8"/>
  <c r="V2975" i="8"/>
  <c r="O2972" i="8"/>
  <c r="Y2970" i="8"/>
  <c r="U2969" i="8"/>
  <c r="X2966" i="8"/>
  <c r="Q2965" i="8"/>
  <c r="W2961" i="8"/>
  <c r="U2960" i="8"/>
  <c r="T2959" i="8"/>
  <c r="R2958" i="8"/>
  <c r="P2957" i="8"/>
  <c r="N2956" i="8"/>
  <c r="Y2952" i="8"/>
  <c r="X2951" i="8"/>
  <c r="V2950" i="8"/>
  <c r="T2949" i="8"/>
  <c r="R2948" i="8"/>
  <c r="Q2947" i="8"/>
  <c r="O2946" i="8"/>
  <c r="Y2941" i="8"/>
  <c r="W2940" i="8"/>
  <c r="V2939" i="8"/>
  <c r="T2938" i="8"/>
  <c r="R2937" i="8"/>
  <c r="P2936" i="8"/>
  <c r="O2935" i="8"/>
  <c r="Y2930" i="8"/>
  <c r="W2929" i="8"/>
  <c r="U2928" i="8"/>
  <c r="T2927" i="8"/>
  <c r="R2926" i="8"/>
  <c r="P2925" i="8"/>
  <c r="N2924" i="8"/>
  <c r="N2923" i="8"/>
  <c r="N2922" i="8"/>
  <c r="N2921" i="8"/>
  <c r="N2920" i="8"/>
  <c r="N2919" i="8"/>
  <c r="N2918" i="8"/>
  <c r="N2917" i="8"/>
  <c r="N2916" i="8"/>
  <c r="N2915" i="8"/>
  <c r="N2914" i="8"/>
  <c r="N2913" i="8"/>
  <c r="N2912" i="8"/>
  <c r="N2911" i="8"/>
  <c r="N2910" i="8"/>
  <c r="N2909" i="8"/>
  <c r="N2908" i="8"/>
  <c r="N2907" i="8"/>
  <c r="N2906" i="8"/>
  <c r="N2905" i="8"/>
  <c r="N2904" i="8"/>
  <c r="N2903" i="8"/>
  <c r="N2902" i="8"/>
  <c r="N2901" i="8"/>
  <c r="N2900" i="8"/>
  <c r="N2899" i="8"/>
  <c r="N2898" i="8"/>
  <c r="N2897" i="8"/>
  <c r="N2896" i="8"/>
  <c r="N2895" i="8"/>
  <c r="N2894" i="8"/>
  <c r="N2893" i="8"/>
  <c r="N2892" i="8"/>
  <c r="N2891" i="8"/>
  <c r="N2890" i="8"/>
  <c r="N2889" i="8"/>
  <c r="N2888" i="8"/>
  <c r="N2887" i="8"/>
  <c r="P2886" i="8"/>
  <c r="U2885" i="8"/>
  <c r="X2884" i="8"/>
  <c r="N2884" i="8"/>
  <c r="R2883" i="8"/>
  <c r="V2882" i="8"/>
  <c r="Q2881" i="8"/>
  <c r="V2880" i="8"/>
  <c r="R2879" i="8"/>
  <c r="W2878" i="8"/>
  <c r="N2878" i="8"/>
  <c r="S2877" i="8"/>
  <c r="X2876" i="8"/>
  <c r="O2876" i="8"/>
  <c r="U2875" i="8"/>
  <c r="S2874" i="8"/>
  <c r="Y2873" i="8"/>
  <c r="Q2873" i="8"/>
  <c r="W2872" i="8"/>
  <c r="O2872" i="8"/>
  <c r="U2871" i="8"/>
  <c r="S2870" i="8"/>
  <c r="Y2869" i="8"/>
  <c r="Q2869" i="8"/>
  <c r="W2868" i="8"/>
  <c r="O2868" i="8"/>
  <c r="U2867" i="8"/>
  <c r="S2866" i="8"/>
  <c r="Y2865" i="8"/>
  <c r="Q2865" i="8"/>
  <c r="W2864" i="8"/>
  <c r="O2864" i="8"/>
  <c r="U2863" i="8"/>
  <c r="S2862" i="8"/>
  <c r="Y2861" i="8"/>
  <c r="Q2861" i="8"/>
  <c r="W2860" i="8"/>
  <c r="O2860" i="8"/>
  <c r="U2859" i="8"/>
  <c r="S2858" i="8"/>
  <c r="Y2857" i="8"/>
  <c r="Q2857" i="8"/>
  <c r="W2856" i="8"/>
  <c r="O2856" i="8"/>
  <c r="U2855" i="8"/>
  <c r="S2854" i="8"/>
  <c r="Y2853" i="8"/>
  <c r="Q2853" i="8"/>
  <c r="W2852" i="8"/>
  <c r="O2852" i="8"/>
  <c r="U2851" i="8"/>
  <c r="S2850" i="8"/>
  <c r="Y2849" i="8"/>
  <c r="Q2849" i="8"/>
  <c r="W2848" i="8"/>
  <c r="O2848" i="8"/>
  <c r="U2847" i="8"/>
  <c r="S2846" i="8"/>
  <c r="Y2845" i="8"/>
  <c r="Q2845" i="8"/>
  <c r="W2844" i="8"/>
  <c r="O2844" i="8"/>
  <c r="U2843" i="8"/>
  <c r="S2842" i="8"/>
  <c r="Y2841" i="8"/>
  <c r="Q2841" i="8"/>
  <c r="W2840" i="8"/>
  <c r="O2840" i="8"/>
  <c r="U2839" i="8"/>
  <c r="S2838" i="8"/>
  <c r="Y2837" i="8"/>
  <c r="Q2837" i="8"/>
  <c r="W2836" i="8"/>
  <c r="O2836" i="8"/>
  <c r="U2835" i="8"/>
  <c r="S2834" i="8"/>
  <c r="Y2833" i="8"/>
  <c r="Q2833" i="8"/>
  <c r="W2832" i="8"/>
  <c r="O2832" i="8"/>
  <c r="U2831" i="8"/>
  <c r="S2830" i="8"/>
  <c r="Y2829" i="8"/>
  <c r="Q2829" i="8"/>
  <c r="W2828" i="8"/>
  <c r="O2828" i="8"/>
  <c r="U2827" i="8"/>
  <c r="S2826" i="8"/>
  <c r="Y2825" i="8"/>
  <c r="Q2825" i="8"/>
  <c r="W2824" i="8"/>
  <c r="O2824" i="8"/>
  <c r="U2823" i="8"/>
  <c r="S2822" i="8"/>
  <c r="Y2821" i="8"/>
  <c r="Q2821" i="8"/>
  <c r="W2820" i="8"/>
  <c r="O2820" i="8"/>
  <c r="U2819" i="8"/>
  <c r="S2818" i="8"/>
  <c r="Y2817" i="8"/>
  <c r="Q2817" i="8"/>
  <c r="W2816" i="8"/>
  <c r="O2816" i="8"/>
  <c r="U2815" i="8"/>
  <c r="S2814" i="8"/>
  <c r="Y2813" i="8"/>
  <c r="Q2813" i="8"/>
  <c r="W2812" i="8"/>
  <c r="O2812" i="8"/>
  <c r="U2811" i="8"/>
  <c r="S2810" i="8"/>
  <c r="Y2809" i="8"/>
  <c r="Q2809" i="8"/>
  <c r="W2808" i="8"/>
  <c r="O2808" i="8"/>
  <c r="U2807" i="8"/>
  <c r="S2806" i="8"/>
  <c r="Y2805" i="8"/>
  <c r="Q2805" i="8"/>
  <c r="W2804" i="8"/>
  <c r="O2804" i="8"/>
  <c r="U2803" i="8"/>
  <c r="S2802" i="8"/>
  <c r="Y2801" i="8"/>
  <c r="Q2801" i="8"/>
  <c r="W2800" i="8"/>
  <c r="O2800" i="8"/>
  <c r="U2799" i="8"/>
  <c r="S2798" i="8"/>
  <c r="Y2797" i="8"/>
  <c r="Q2797" i="8"/>
  <c r="W2796" i="8"/>
  <c r="O2796" i="8"/>
  <c r="U2795" i="8"/>
  <c r="S2794" i="8"/>
  <c r="Y2793" i="8"/>
  <c r="Q2793" i="8"/>
  <c r="W2792" i="8"/>
  <c r="O2792" i="8"/>
  <c r="U2791" i="8"/>
  <c r="S2790" i="8"/>
  <c r="Y2789" i="8"/>
  <c r="Q2789" i="8"/>
  <c r="W2788" i="8"/>
  <c r="O2788" i="8"/>
  <c r="U2787" i="8"/>
  <c r="S2786" i="8"/>
  <c r="Y2785" i="8"/>
  <c r="Q2785" i="8"/>
  <c r="W2784" i="8"/>
  <c r="O2784" i="8"/>
  <c r="U2783" i="8"/>
  <c r="S2782" i="8"/>
  <c r="Y2781" i="8"/>
  <c r="Q2781" i="8"/>
  <c r="W2780" i="8"/>
  <c r="O2780" i="8"/>
  <c r="U2779" i="8"/>
  <c r="S2778" i="8"/>
  <c r="Y2777" i="8"/>
  <c r="Q2777" i="8"/>
  <c r="W2776" i="8"/>
  <c r="O2776" i="8"/>
  <c r="U2775" i="8"/>
  <c r="S2774" i="8"/>
  <c r="Y2773" i="8"/>
  <c r="Q2773" i="8"/>
  <c r="W2772" i="8"/>
  <c r="O2772" i="8"/>
  <c r="U2771" i="8"/>
  <c r="S2770" i="8"/>
  <c r="Y2769" i="8"/>
  <c r="Q2769" i="8"/>
  <c r="W2768" i="8"/>
  <c r="O2768" i="8"/>
  <c r="U2767" i="8"/>
  <c r="S2766" i="8"/>
  <c r="Y2765" i="8"/>
  <c r="Q2765" i="8"/>
  <c r="W2764" i="8"/>
  <c r="O2764" i="8"/>
  <c r="U2763" i="8"/>
  <c r="S2762" i="8"/>
  <c r="Y2761" i="8"/>
  <c r="Q2761" i="8"/>
  <c r="W2760" i="8"/>
  <c r="O2760" i="8"/>
  <c r="U2759" i="8"/>
  <c r="S2758" i="8"/>
  <c r="Y2757" i="8"/>
  <c r="Q2757" i="8"/>
  <c r="W2756" i="8"/>
  <c r="O2756" i="8"/>
  <c r="U2755" i="8"/>
  <c r="S2754" i="8"/>
  <c r="Y2753" i="8"/>
  <c r="Q2753" i="8"/>
  <c r="W2752" i="8"/>
  <c r="O2752" i="8"/>
  <c r="U2751" i="8"/>
  <c r="S2750" i="8"/>
  <c r="Y2749" i="8"/>
  <c r="Q2749" i="8"/>
  <c r="W2748" i="8"/>
  <c r="O2748" i="8"/>
  <c r="U2747" i="8"/>
  <c r="S2746" i="8"/>
  <c r="Y2745" i="8"/>
  <c r="Q2745" i="8"/>
  <c r="W2744" i="8"/>
  <c r="O2744" i="8"/>
  <c r="U2743" i="8"/>
  <c r="S2742" i="8"/>
  <c r="Y2741" i="8"/>
  <c r="Q2741" i="8"/>
  <c r="W2740" i="8"/>
  <c r="O2740" i="8"/>
  <c r="U2739" i="8"/>
  <c r="S2738" i="8"/>
  <c r="Y2737" i="8"/>
  <c r="Q2737" i="8"/>
  <c r="W2736" i="8"/>
  <c r="O2736" i="8"/>
  <c r="U2735" i="8"/>
  <c r="S2734" i="8"/>
  <c r="Y2733" i="8"/>
  <c r="Q2733" i="8"/>
  <c r="W2732" i="8"/>
  <c r="O2732" i="8"/>
  <c r="U2731" i="8"/>
  <c r="P3121" i="8"/>
  <c r="T3111" i="8"/>
  <c r="O3096" i="8"/>
  <c r="R3093" i="8"/>
  <c r="R3079" i="8"/>
  <c r="Q3076" i="8"/>
  <c r="Y3073" i="8"/>
  <c r="R3065" i="8"/>
  <c r="O3060" i="8"/>
  <c r="Y3057" i="8"/>
  <c r="X3050" i="8"/>
  <c r="R3043" i="8"/>
  <c r="R3034" i="8"/>
  <c r="O3032" i="8"/>
  <c r="R3030" i="8"/>
  <c r="T3028" i="8"/>
  <c r="R3026" i="8"/>
  <c r="P3024" i="8"/>
  <c r="P3022" i="8"/>
  <c r="P3020" i="8"/>
  <c r="P3018" i="8"/>
  <c r="P3016" i="8"/>
  <c r="P3014" i="8"/>
  <c r="P3012" i="8"/>
  <c r="P3010" i="8"/>
  <c r="P3008" i="8"/>
  <c r="P3006" i="8"/>
  <c r="P3004" i="8"/>
  <c r="P3002" i="8"/>
  <c r="P3000" i="8"/>
  <c r="P2998" i="8"/>
  <c r="P2996" i="8"/>
  <c r="P2994" i="8"/>
  <c r="P2992" i="8"/>
  <c r="P2990" i="8"/>
  <c r="P2988" i="8"/>
  <c r="P2986" i="8"/>
  <c r="P2984" i="8"/>
  <c r="P2982" i="8"/>
  <c r="P2980" i="8"/>
  <c r="R2978" i="8"/>
  <c r="Q2973" i="8"/>
  <c r="R2970" i="8"/>
  <c r="N2969" i="8"/>
  <c r="Y2967" i="8"/>
  <c r="R2966" i="8"/>
  <c r="Y2963" i="8"/>
  <c r="T2962" i="8"/>
  <c r="R2961" i="8"/>
  <c r="P2960" i="8"/>
  <c r="O2959" i="8"/>
  <c r="Y2954" i="8"/>
  <c r="W2953" i="8"/>
  <c r="U2952" i="8"/>
  <c r="T2951" i="8"/>
  <c r="R2950" i="8"/>
  <c r="P2949" i="8"/>
  <c r="N2948" i="8"/>
  <c r="Y2944" i="8"/>
  <c r="X2943" i="8"/>
  <c r="V2942" i="8"/>
  <c r="T2941" i="8"/>
  <c r="R2940" i="8"/>
  <c r="Q2939" i="8"/>
  <c r="O2938" i="8"/>
  <c r="Y2933" i="8"/>
  <c r="W2932" i="8"/>
  <c r="V2931" i="8"/>
  <c r="T2930" i="8"/>
  <c r="R2929" i="8"/>
  <c r="P2928" i="8"/>
  <c r="O2927" i="8"/>
  <c r="N2886" i="8"/>
  <c r="R2885" i="8"/>
  <c r="V2884" i="8"/>
  <c r="P2883" i="8"/>
  <c r="S2882" i="8"/>
  <c r="X2881" i="8"/>
  <c r="N2881" i="8"/>
  <c r="S2880" i="8"/>
  <c r="Y2879" i="8"/>
  <c r="P2879" i="8"/>
  <c r="U2878" i="8"/>
  <c r="Q2877" i="8"/>
  <c r="V2876" i="8"/>
  <c r="S2875" i="8"/>
  <c r="Y2874" i="8"/>
  <c r="Q2874" i="8"/>
  <c r="W2873" i="8"/>
  <c r="O2873" i="8"/>
  <c r="U2872" i="8"/>
  <c r="S2871" i="8"/>
  <c r="Y2870" i="8"/>
  <c r="Q2870" i="8"/>
  <c r="W2869" i="8"/>
  <c r="O2869" i="8"/>
  <c r="U2868" i="8"/>
  <c r="S2867" i="8"/>
  <c r="Y2866" i="8"/>
  <c r="Q2866" i="8"/>
  <c r="W2865" i="8"/>
  <c r="O2865" i="8"/>
  <c r="U2864" i="8"/>
  <c r="S2863" i="8"/>
  <c r="Y2862" i="8"/>
  <c r="Q2862" i="8"/>
  <c r="W2861" i="8"/>
  <c r="O2861" i="8"/>
  <c r="U2860" i="8"/>
  <c r="S2859" i="8"/>
  <c r="Y2858" i="8"/>
  <c r="Q2858" i="8"/>
  <c r="W2857" i="8"/>
  <c r="O2857" i="8"/>
  <c r="U2856" i="8"/>
  <c r="S2855" i="8"/>
  <c r="Y2854" i="8"/>
  <c r="Q2854" i="8"/>
  <c r="W2853" i="8"/>
  <c r="O2853" i="8"/>
  <c r="U2852" i="8"/>
  <c r="S2851" i="8"/>
  <c r="Y2850" i="8"/>
  <c r="Q2850" i="8"/>
  <c r="W2849" i="8"/>
  <c r="O2849" i="8"/>
  <c r="U2848" i="8"/>
  <c r="S2847" i="8"/>
  <c r="Y2846" i="8"/>
  <c r="Q2846" i="8"/>
  <c r="W2845" i="8"/>
  <c r="O2845" i="8"/>
  <c r="U2844" i="8"/>
  <c r="S2843" i="8"/>
  <c r="Y2842" i="8"/>
  <c r="Q2842" i="8"/>
  <c r="W2841" i="8"/>
  <c r="O2841" i="8"/>
  <c r="U2840" i="8"/>
  <c r="S2839" i="8"/>
  <c r="Y2838" i="8"/>
  <c r="Q2838" i="8"/>
  <c r="W2837" i="8"/>
  <c r="O2837" i="8"/>
  <c r="U2836" i="8"/>
  <c r="S2835" i="8"/>
  <c r="Y2834" i="8"/>
  <c r="Q2834" i="8"/>
  <c r="W2833" i="8"/>
  <c r="O2833" i="8"/>
  <c r="U2832" i="8"/>
  <c r="S2831" i="8"/>
  <c r="Y2830" i="8"/>
  <c r="Q2830" i="8"/>
  <c r="W2829" i="8"/>
  <c r="O2829" i="8"/>
  <c r="U2828" i="8"/>
  <c r="S2827" i="8"/>
  <c r="Y2826" i="8"/>
  <c r="Q2826" i="8"/>
  <c r="W2825" i="8"/>
  <c r="O2825" i="8"/>
  <c r="U2824" i="8"/>
  <c r="S2823" i="8"/>
  <c r="Y2822" i="8"/>
  <c r="Q2822" i="8"/>
  <c r="W2821" i="8"/>
  <c r="O2821" i="8"/>
  <c r="U2820" i="8"/>
  <c r="S2819" i="8"/>
  <c r="Y2818" i="8"/>
  <c r="Q2818" i="8"/>
  <c r="W2817" i="8"/>
  <c r="O2817" i="8"/>
  <c r="U2816" i="8"/>
  <c r="S2815" i="8"/>
  <c r="Y2814" i="8"/>
  <c r="Q2814" i="8"/>
  <c r="W2813" i="8"/>
  <c r="O2813" i="8"/>
  <c r="U2812" i="8"/>
  <c r="S2811" i="8"/>
  <c r="Y2810" i="8"/>
  <c r="Q2810" i="8"/>
  <c r="W2809" i="8"/>
  <c r="O2809" i="8"/>
  <c r="U2808" i="8"/>
  <c r="S2807" i="8"/>
  <c r="Y2806" i="8"/>
  <c r="Q2806" i="8"/>
  <c r="W2805" i="8"/>
  <c r="O2805" i="8"/>
  <c r="U2804" i="8"/>
  <c r="S2803" i="8"/>
  <c r="Y2802" i="8"/>
  <c r="Q2802" i="8"/>
  <c r="W2801" i="8"/>
  <c r="O2801" i="8"/>
  <c r="U2800" i="8"/>
  <c r="S2799" i="8"/>
  <c r="Y2798" i="8"/>
  <c r="Q2798" i="8"/>
  <c r="W2797" i="8"/>
  <c r="O2797" i="8"/>
  <c r="U2796" i="8"/>
  <c r="S2795" i="8"/>
  <c r="Y2794" i="8"/>
  <c r="Q2794" i="8"/>
  <c r="W2793" i="8"/>
  <c r="O2793" i="8"/>
  <c r="U2792" i="8"/>
  <c r="S2791" i="8"/>
  <c r="Y2790" i="8"/>
  <c r="Q2790" i="8"/>
  <c r="W2789" i="8"/>
  <c r="O2789" i="8"/>
  <c r="U2788" i="8"/>
  <c r="S2787" i="8"/>
  <c r="Y2786" i="8"/>
  <c r="Q2786" i="8"/>
  <c r="W2785" i="8"/>
  <c r="O2785" i="8"/>
  <c r="U2784" i="8"/>
  <c r="S2783" i="8"/>
  <c r="Y2782" i="8"/>
  <c r="Q2782" i="8"/>
  <c r="W2781" i="8"/>
  <c r="O2781" i="8"/>
  <c r="U2780" i="8"/>
  <c r="S2779" i="8"/>
  <c r="Y2778" i="8"/>
  <c r="Q2778" i="8"/>
  <c r="W2777" i="8"/>
  <c r="O2777" i="8"/>
  <c r="U2776" i="8"/>
  <c r="S2775" i="8"/>
  <c r="Y2774" i="8"/>
  <c r="Q2774" i="8"/>
  <c r="W2773" i="8"/>
  <c r="O2773" i="8"/>
  <c r="U2772" i="8"/>
  <c r="S2771" i="8"/>
  <c r="Y2770" i="8"/>
  <c r="Q2770" i="8"/>
  <c r="W2769" i="8"/>
  <c r="O2769" i="8"/>
  <c r="U2768" i="8"/>
  <c r="S2767" i="8"/>
  <c r="Y2766" i="8"/>
  <c r="Q2766" i="8"/>
  <c r="W2765" i="8"/>
  <c r="O2765" i="8"/>
  <c r="U2764" i="8"/>
  <c r="S2763" i="8"/>
  <c r="Y2762" i="8"/>
  <c r="Q2762" i="8"/>
  <c r="W2761" i="8"/>
  <c r="O2761" i="8"/>
  <c r="U2760" i="8"/>
  <c r="S2759" i="8"/>
  <c r="Y2758" i="8"/>
  <c r="Q2758" i="8"/>
  <c r="W2757" i="8"/>
  <c r="O2757" i="8"/>
  <c r="U2756" i="8"/>
  <c r="S2755" i="8"/>
  <c r="Y2754" i="8"/>
  <c r="Q2754" i="8"/>
  <c r="W2753" i="8"/>
  <c r="O2753" i="8"/>
  <c r="U2752" i="8"/>
  <c r="S2751" i="8"/>
  <c r="Y2750" i="8"/>
  <c r="Q2750" i="8"/>
  <c r="W2749" i="8"/>
  <c r="O2749" i="8"/>
  <c r="U2748" i="8"/>
  <c r="S2747" i="8"/>
  <c r="Y2746" i="8"/>
  <c r="Q2746" i="8"/>
  <c r="W2745" i="8"/>
  <c r="O2745" i="8"/>
  <c r="U2744" i="8"/>
  <c r="S2743" i="8"/>
  <c r="Y2742" i="8"/>
  <c r="Q2742" i="8"/>
  <c r="W2741" i="8"/>
  <c r="O2741" i="8"/>
  <c r="U2740" i="8"/>
  <c r="S2739" i="8"/>
  <c r="Y2738" i="8"/>
  <c r="Q2738" i="8"/>
  <c r="W2737" i="8"/>
  <c r="O2737" i="8"/>
  <c r="U2736" i="8"/>
  <c r="S2735" i="8"/>
  <c r="Y2734" i="8"/>
  <c r="Q2734" i="8"/>
  <c r="W2733" i="8"/>
  <c r="O2733" i="8"/>
  <c r="U2732" i="8"/>
  <c r="S2731" i="8"/>
  <c r="Y2730" i="8"/>
  <c r="Q2730" i="8"/>
  <c r="S3170" i="8"/>
  <c r="Q3144" i="8"/>
  <c r="Q3137" i="8"/>
  <c r="W3098" i="8"/>
  <c r="P3081" i="8"/>
  <c r="R3067" i="8"/>
  <c r="Y3054" i="8"/>
  <c r="O3052" i="8"/>
  <c r="W3047" i="8"/>
  <c r="O3045" i="8"/>
  <c r="X3040" i="8"/>
  <c r="T3038" i="8"/>
  <c r="R2976" i="8"/>
  <c r="X2974" i="8"/>
  <c r="U2971" i="8"/>
  <c r="S2967" i="8"/>
  <c r="W2964" i="8"/>
  <c r="S2963" i="8"/>
  <c r="O2962" i="8"/>
  <c r="Y2957" i="8"/>
  <c r="W2956" i="8"/>
  <c r="V2955" i="8"/>
  <c r="T2954" i="8"/>
  <c r="R2953" i="8"/>
  <c r="P2952" i="8"/>
  <c r="O2951" i="8"/>
  <c r="Y2946" i="8"/>
  <c r="W2945" i="8"/>
  <c r="U2944" i="8"/>
  <c r="T2943" i="8"/>
  <c r="R2942" i="8"/>
  <c r="P2941" i="8"/>
  <c r="N2940" i="8"/>
  <c r="Y2936" i="8"/>
  <c r="X2935" i="8"/>
  <c r="V2934" i="8"/>
  <c r="T2933" i="8"/>
  <c r="R2932" i="8"/>
  <c r="Q2931" i="8"/>
  <c r="O2930" i="8"/>
  <c r="Y2925" i="8"/>
  <c r="W2924" i="8"/>
  <c r="V2923" i="8"/>
  <c r="V2922" i="8"/>
  <c r="V2921" i="8"/>
  <c r="V2920" i="8"/>
  <c r="V2919" i="8"/>
  <c r="V2918" i="8"/>
  <c r="V2917" i="8"/>
  <c r="V2916" i="8"/>
  <c r="V2915" i="8"/>
  <c r="V2914" i="8"/>
  <c r="V2913" i="8"/>
  <c r="V2912" i="8"/>
  <c r="V2911" i="8"/>
  <c r="V2910" i="8"/>
  <c r="V2909" i="8"/>
  <c r="V2908" i="8"/>
  <c r="V2907" i="8"/>
  <c r="V2906" i="8"/>
  <c r="V2905" i="8"/>
  <c r="V2904" i="8"/>
  <c r="V2903" i="8"/>
  <c r="V2902" i="8"/>
  <c r="V2901" i="8"/>
  <c r="V2900" i="8"/>
  <c r="V2899" i="8"/>
  <c r="V2898" i="8"/>
  <c r="V2897" i="8"/>
  <c r="V2896" i="8"/>
  <c r="V2895" i="8"/>
  <c r="V2894" i="8"/>
  <c r="V2893" i="8"/>
  <c r="V2892" i="8"/>
  <c r="V2891" i="8"/>
  <c r="V2890" i="8"/>
  <c r="V2889" i="8"/>
  <c r="V2888" i="8"/>
  <c r="V2887" i="8"/>
  <c r="W2886" i="8"/>
  <c r="P2885" i="8"/>
  <c r="S2884" i="8"/>
  <c r="X2883" i="8"/>
  <c r="P2882" i="8"/>
  <c r="U2881" i="8"/>
  <c r="Q2880" i="8"/>
  <c r="W2879" i="8"/>
  <c r="N2879" i="8"/>
  <c r="S2878" i="8"/>
  <c r="X2877" i="8"/>
  <c r="N2877" i="8"/>
  <c r="S2876" i="8"/>
  <c r="Y2875" i="8"/>
  <c r="Q2875" i="8"/>
  <c r="W2874" i="8"/>
  <c r="O2874" i="8"/>
  <c r="U2873" i="8"/>
  <c r="S2872" i="8"/>
  <c r="Y2871" i="8"/>
  <c r="Q2871" i="8"/>
  <c r="W2870" i="8"/>
  <c r="O2870" i="8"/>
  <c r="U2869" i="8"/>
  <c r="S2868" i="8"/>
  <c r="Y2867" i="8"/>
  <c r="Q2867" i="8"/>
  <c r="W2866" i="8"/>
  <c r="O2866" i="8"/>
  <c r="U2865" i="8"/>
  <c r="S2864" i="8"/>
  <c r="Y2863" i="8"/>
  <c r="Q2863" i="8"/>
  <c r="W2862" i="8"/>
  <c r="O2862" i="8"/>
  <c r="U2861" i="8"/>
  <c r="S2860" i="8"/>
  <c r="Y2859" i="8"/>
  <c r="Q2859" i="8"/>
  <c r="W2858" i="8"/>
  <c r="O2858" i="8"/>
  <c r="U2857" i="8"/>
  <c r="S2856" i="8"/>
  <c r="Y2855" i="8"/>
  <c r="Q2855" i="8"/>
  <c r="W2854" i="8"/>
  <c r="O2854" i="8"/>
  <c r="U2853" i="8"/>
  <c r="S2852" i="8"/>
  <c r="Y2851" i="8"/>
  <c r="Q2851" i="8"/>
  <c r="W2850" i="8"/>
  <c r="O2850" i="8"/>
  <c r="U2849" i="8"/>
  <c r="S2848" i="8"/>
  <c r="Y2847" i="8"/>
  <c r="Q2847" i="8"/>
  <c r="W2846" i="8"/>
  <c r="O2846" i="8"/>
  <c r="U2845" i="8"/>
  <c r="S2844" i="8"/>
  <c r="Y2843" i="8"/>
  <c r="Q2843" i="8"/>
  <c r="W2842" i="8"/>
  <c r="O2842" i="8"/>
  <c r="U2841" i="8"/>
  <c r="S2840" i="8"/>
  <c r="Y2839" i="8"/>
  <c r="Q2839" i="8"/>
  <c r="W2838" i="8"/>
  <c r="O2838" i="8"/>
  <c r="U2837" i="8"/>
  <c r="S2836" i="8"/>
  <c r="Y2835" i="8"/>
  <c r="Q2835" i="8"/>
  <c r="W2834" i="8"/>
  <c r="O2834" i="8"/>
  <c r="U2833" i="8"/>
  <c r="S2832" i="8"/>
  <c r="Y2831" i="8"/>
  <c r="Q2831" i="8"/>
  <c r="W2830" i="8"/>
  <c r="O2830" i="8"/>
  <c r="U2829" i="8"/>
  <c r="S2828" i="8"/>
  <c r="Y2827" i="8"/>
  <c r="Q2827" i="8"/>
  <c r="W2826" i="8"/>
  <c r="O2826" i="8"/>
  <c r="U2825" i="8"/>
  <c r="S2824" i="8"/>
  <c r="Y2823" i="8"/>
  <c r="Q2823" i="8"/>
  <c r="W2822" i="8"/>
  <c r="O2822" i="8"/>
  <c r="U2821" i="8"/>
  <c r="S2820" i="8"/>
  <c r="Y2819" i="8"/>
  <c r="Q2819" i="8"/>
  <c r="W2818" i="8"/>
  <c r="O2818" i="8"/>
  <c r="U2817" i="8"/>
  <c r="S2816" i="8"/>
  <c r="Y2815" i="8"/>
  <c r="Q2815" i="8"/>
  <c r="W2814" i="8"/>
  <c r="O2814" i="8"/>
  <c r="U2813" i="8"/>
  <c r="S2812" i="8"/>
  <c r="Y2811" i="8"/>
  <c r="Q2811" i="8"/>
  <c r="W2810" i="8"/>
  <c r="O2810" i="8"/>
  <c r="U2809" i="8"/>
  <c r="S2808" i="8"/>
  <c r="Y2807" i="8"/>
  <c r="Q2807" i="8"/>
  <c r="W2806" i="8"/>
  <c r="O2806" i="8"/>
  <c r="U2805" i="8"/>
  <c r="S2804" i="8"/>
  <c r="Y2803" i="8"/>
  <c r="Q2803" i="8"/>
  <c r="W2802" i="8"/>
  <c r="O2802" i="8"/>
  <c r="U2801" i="8"/>
  <c r="S2800" i="8"/>
  <c r="Y2799" i="8"/>
  <c r="Q2799" i="8"/>
  <c r="W2798" i="8"/>
  <c r="O2798" i="8"/>
  <c r="U2797" i="8"/>
  <c r="S2796" i="8"/>
  <c r="Y2795" i="8"/>
  <c r="Q2795" i="8"/>
  <c r="W2794" i="8"/>
  <c r="O2794" i="8"/>
  <c r="U2793" i="8"/>
  <c r="S2792" i="8"/>
  <c r="Y2791" i="8"/>
  <c r="Q2791" i="8"/>
  <c r="W2790" i="8"/>
  <c r="O2790" i="8"/>
  <c r="U2789" i="8"/>
  <c r="S2788" i="8"/>
  <c r="Y2787" i="8"/>
  <c r="Q2787" i="8"/>
  <c r="W2786" i="8"/>
  <c r="O2786" i="8"/>
  <c r="U2785" i="8"/>
  <c r="S2784" i="8"/>
  <c r="Y2783" i="8"/>
  <c r="Q2783" i="8"/>
  <c r="W2782" i="8"/>
  <c r="O2782" i="8"/>
  <c r="U2781" i="8"/>
  <c r="S2780" i="8"/>
  <c r="Y2779" i="8"/>
  <c r="Q2779" i="8"/>
  <c r="W2778" i="8"/>
  <c r="O2778" i="8"/>
  <c r="U2777" i="8"/>
  <c r="S2776" i="8"/>
  <c r="Y2775" i="8"/>
  <c r="Q2775" i="8"/>
  <c r="W2774" i="8"/>
  <c r="O2774" i="8"/>
  <c r="U2773" i="8"/>
  <c r="S2772" i="8"/>
  <c r="Y2771" i="8"/>
  <c r="Q2771" i="8"/>
  <c r="W2770" i="8"/>
  <c r="O2770" i="8"/>
  <c r="U2769" i="8"/>
  <c r="S2768" i="8"/>
  <c r="Y2767" i="8"/>
  <c r="Q2767" i="8"/>
  <c r="W2766" i="8"/>
  <c r="O2766" i="8"/>
  <c r="U2765" i="8"/>
  <c r="S2764" i="8"/>
  <c r="Y2763" i="8"/>
  <c r="Q2763" i="8"/>
  <c r="W2762" i="8"/>
  <c r="O2762" i="8"/>
  <c r="U2761" i="8"/>
  <c r="S2760" i="8"/>
  <c r="Y2759" i="8"/>
  <c r="Q2759" i="8"/>
  <c r="W2758" i="8"/>
  <c r="O2758" i="8"/>
  <c r="U2757" i="8"/>
  <c r="S2756" i="8"/>
  <c r="Y2755" i="8"/>
  <c r="Q2755" i="8"/>
  <c r="W2754" i="8"/>
  <c r="O2754" i="8"/>
  <c r="U2753" i="8"/>
  <c r="S2752" i="8"/>
  <c r="Y2751" i="8"/>
  <c r="Q2751" i="8"/>
  <c r="W2750" i="8"/>
  <c r="O2750" i="8"/>
  <c r="U2749" i="8"/>
  <c r="S2748" i="8"/>
  <c r="Y2747" i="8"/>
  <c r="Q2747" i="8"/>
  <c r="W2746" i="8"/>
  <c r="O2746" i="8"/>
  <c r="U2745" i="8"/>
  <c r="S2744" i="8"/>
  <c r="Y2743" i="8"/>
  <c r="Q2743" i="8"/>
  <c r="W2742" i="8"/>
  <c r="O2742" i="8"/>
  <c r="U2741" i="8"/>
  <c r="S2740" i="8"/>
  <c r="Y2739" i="8"/>
  <c r="Q2739" i="8"/>
  <c r="W2738" i="8"/>
  <c r="O2738" i="8"/>
  <c r="U2737" i="8"/>
  <c r="S2736" i="8"/>
  <c r="Y2735" i="8"/>
  <c r="Q2735" i="8"/>
  <c r="W2734" i="8"/>
  <c r="O2734" i="8"/>
  <c r="U2733" i="8"/>
  <c r="W3134" i="8"/>
  <c r="R3105" i="8"/>
  <c r="R3085" i="8"/>
  <c r="R3062" i="8"/>
  <c r="N3059" i="8"/>
  <c r="N3056" i="8"/>
  <c r="R3047" i="8"/>
  <c r="Q3044" i="8"/>
  <c r="R3041" i="8"/>
  <c r="X3019" i="8"/>
  <c r="X3011" i="8"/>
  <c r="X3003" i="8"/>
  <c r="X2995" i="8"/>
  <c r="X2987" i="8"/>
  <c r="X2979" i="8"/>
  <c r="R2972" i="8"/>
  <c r="P2970" i="8"/>
  <c r="P2968" i="8"/>
  <c r="O2966" i="8"/>
  <c r="P2964" i="8"/>
  <c r="R2962" i="8"/>
  <c r="W2960" i="8"/>
  <c r="T2955" i="8"/>
  <c r="Y2953" i="8"/>
  <c r="O2950" i="8"/>
  <c r="U2948" i="8"/>
  <c r="Q2943" i="8"/>
  <c r="W2941" i="8"/>
  <c r="R2936" i="8"/>
  <c r="Y2934" i="8"/>
  <c r="O2931" i="8"/>
  <c r="T2929" i="8"/>
  <c r="P2924" i="8"/>
  <c r="X2922" i="8"/>
  <c r="T2919" i="8"/>
  <c r="P2916" i="8"/>
  <c r="X2914" i="8"/>
  <c r="T2911" i="8"/>
  <c r="P2908" i="8"/>
  <c r="X2906" i="8"/>
  <c r="T2903" i="8"/>
  <c r="P2900" i="8"/>
  <c r="X2898" i="8"/>
  <c r="T2895" i="8"/>
  <c r="P2892" i="8"/>
  <c r="X2890" i="8"/>
  <c r="T2887" i="8"/>
  <c r="V2883" i="8"/>
  <c r="R2882" i="8"/>
  <c r="P2881" i="8"/>
  <c r="N2880" i="8"/>
  <c r="V3122" i="8"/>
  <c r="T3094" i="8"/>
  <c r="W3074" i="8"/>
  <c r="T3052" i="8"/>
  <c r="Y3049" i="8"/>
  <c r="W3029" i="8"/>
  <c r="X3021" i="8"/>
  <c r="X3013" i="8"/>
  <c r="X3005" i="8"/>
  <c r="X2997" i="8"/>
  <c r="X2989" i="8"/>
  <c r="X2981" i="8"/>
  <c r="V2976" i="8"/>
  <c r="N2960" i="8"/>
  <c r="T2958" i="8"/>
  <c r="Y2956" i="8"/>
  <c r="P2953" i="8"/>
  <c r="V2951" i="8"/>
  <c r="R2946" i="8"/>
  <c r="W2944" i="8"/>
  <c r="T2939" i="8"/>
  <c r="Y2937" i="8"/>
  <c r="O2934" i="8"/>
  <c r="U2932" i="8"/>
  <c r="Q2927" i="8"/>
  <c r="W2925" i="8"/>
  <c r="P2922" i="8"/>
  <c r="X2920" i="8"/>
  <c r="T2917" i="8"/>
  <c r="P2914" i="8"/>
  <c r="X2912" i="8"/>
  <c r="T2909" i="8"/>
  <c r="P2906" i="8"/>
  <c r="X2904" i="8"/>
  <c r="T2901" i="8"/>
  <c r="P2898" i="8"/>
  <c r="X2896" i="8"/>
  <c r="T2893" i="8"/>
  <c r="P2890" i="8"/>
  <c r="X2888" i="8"/>
  <c r="Y2885" i="8"/>
  <c r="T2884" i="8"/>
  <c r="Q2883" i="8"/>
  <c r="X2878" i="8"/>
  <c r="V2877" i="8"/>
  <c r="T2876" i="8"/>
  <c r="T2875" i="8"/>
  <c r="T2874" i="8"/>
  <c r="T2873" i="8"/>
  <c r="T2872" i="8"/>
  <c r="T2871" i="8"/>
  <c r="T2870" i="8"/>
  <c r="T2869" i="8"/>
  <c r="T2868" i="8"/>
  <c r="T2867" i="8"/>
  <c r="T2866" i="8"/>
  <c r="T2865" i="8"/>
  <c r="T2864" i="8"/>
  <c r="T2863" i="8"/>
  <c r="T2862" i="8"/>
  <c r="T2861" i="8"/>
  <c r="T2860" i="8"/>
  <c r="T2859" i="8"/>
  <c r="T2858" i="8"/>
  <c r="T2857" i="8"/>
  <c r="T2856" i="8"/>
  <c r="T2855" i="8"/>
  <c r="T2854" i="8"/>
  <c r="T2853" i="8"/>
  <c r="T2852" i="8"/>
  <c r="T2851" i="8"/>
  <c r="T2850" i="8"/>
  <c r="T2849" i="8"/>
  <c r="T2848" i="8"/>
  <c r="T2847" i="8"/>
  <c r="T2846" i="8"/>
  <c r="T2845" i="8"/>
  <c r="T2844" i="8"/>
  <c r="T2843" i="8"/>
  <c r="T2842" i="8"/>
  <c r="T2841" i="8"/>
  <c r="T2840" i="8"/>
  <c r="T2839" i="8"/>
  <c r="T2838" i="8"/>
  <c r="T2837" i="8"/>
  <c r="T2836" i="8"/>
  <c r="T2835" i="8"/>
  <c r="T2834" i="8"/>
  <c r="T2833" i="8"/>
  <c r="T2832" i="8"/>
  <c r="T2831" i="8"/>
  <c r="T2830" i="8"/>
  <c r="T2829" i="8"/>
  <c r="T2828" i="8"/>
  <c r="T2827" i="8"/>
  <c r="T2826" i="8"/>
  <c r="T2825" i="8"/>
  <c r="T2824" i="8"/>
  <c r="T2823" i="8"/>
  <c r="T2822" i="8"/>
  <c r="T2821" i="8"/>
  <c r="T2820" i="8"/>
  <c r="T2819" i="8"/>
  <c r="T2818" i="8"/>
  <c r="T2817" i="8"/>
  <c r="T2816" i="8"/>
  <c r="T2815" i="8"/>
  <c r="T2814" i="8"/>
  <c r="T2813" i="8"/>
  <c r="T2812" i="8"/>
  <c r="T2811" i="8"/>
  <c r="T2810" i="8"/>
  <c r="T2809" i="8"/>
  <c r="T2808" i="8"/>
  <c r="T2807" i="8"/>
  <c r="T2806" i="8"/>
  <c r="T2805" i="8"/>
  <c r="T2804" i="8"/>
  <c r="T2803" i="8"/>
  <c r="T2802" i="8"/>
  <c r="T2801" i="8"/>
  <c r="T2800" i="8"/>
  <c r="T2799" i="8"/>
  <c r="T2798" i="8"/>
  <c r="T2797" i="8"/>
  <c r="T2796" i="8"/>
  <c r="T2795" i="8"/>
  <c r="T2794" i="8"/>
  <c r="T2793" i="8"/>
  <c r="T2792" i="8"/>
  <c r="T2791" i="8"/>
  <c r="T2790" i="8"/>
  <c r="T2789" i="8"/>
  <c r="T2788" i="8"/>
  <c r="T2787" i="8"/>
  <c r="T2786" i="8"/>
  <c r="T2785" i="8"/>
  <c r="T2784" i="8"/>
  <c r="T2783" i="8"/>
  <c r="T2782" i="8"/>
  <c r="T2781" i="8"/>
  <c r="T2780" i="8"/>
  <c r="T2779" i="8"/>
  <c r="T2778" i="8"/>
  <c r="T2777" i="8"/>
  <c r="T2776" i="8"/>
  <c r="T2775" i="8"/>
  <c r="T2774" i="8"/>
  <c r="T2773" i="8"/>
  <c r="T2772" i="8"/>
  <c r="T2771" i="8"/>
  <c r="T2770" i="8"/>
  <c r="T2769" i="8"/>
  <c r="T2768" i="8"/>
  <c r="T2767" i="8"/>
  <c r="T2766" i="8"/>
  <c r="T2765" i="8"/>
  <c r="T2764" i="8"/>
  <c r="T2763" i="8"/>
  <c r="T2762" i="8"/>
  <c r="T2761" i="8"/>
  <c r="T2760" i="8"/>
  <c r="T2759" i="8"/>
  <c r="T2758" i="8"/>
  <c r="T2757" i="8"/>
  <c r="T2756" i="8"/>
  <c r="T2755" i="8"/>
  <c r="T2754" i="8"/>
  <c r="T2753" i="8"/>
  <c r="T2752" i="8"/>
  <c r="T2751" i="8"/>
  <c r="T2750" i="8"/>
  <c r="T2749" i="8"/>
  <c r="T2748" i="8"/>
  <c r="T2747" i="8"/>
  <c r="T2746" i="8"/>
  <c r="T2745" i="8"/>
  <c r="T2744" i="8"/>
  <c r="T2743" i="8"/>
  <c r="T2742" i="8"/>
  <c r="T2741" i="8"/>
  <c r="T2740" i="8"/>
  <c r="T2739" i="8"/>
  <c r="T2738" i="8"/>
  <c r="T2737" i="8"/>
  <c r="T2736" i="8"/>
  <c r="T2735" i="8"/>
  <c r="T2734" i="8"/>
  <c r="T2733" i="8"/>
  <c r="V2732" i="8"/>
  <c r="P2731" i="8"/>
  <c r="U2730" i="8"/>
  <c r="R2729" i="8"/>
  <c r="X2728" i="8"/>
  <c r="P2728" i="8"/>
  <c r="V2727" i="8"/>
  <c r="N2727" i="8"/>
  <c r="T2726" i="8"/>
  <c r="R2725" i="8"/>
  <c r="X2724" i="8"/>
  <c r="P2724" i="8"/>
  <c r="V2723" i="8"/>
  <c r="N2723" i="8"/>
  <c r="T2722" i="8"/>
  <c r="R2721" i="8"/>
  <c r="X2720" i="8"/>
  <c r="P2720" i="8"/>
  <c r="V2719" i="8"/>
  <c r="N2719" i="8"/>
  <c r="T2718" i="8"/>
  <c r="R2717" i="8"/>
  <c r="X2716" i="8"/>
  <c r="P2716" i="8"/>
  <c r="V2715" i="8"/>
  <c r="N2715" i="8"/>
  <c r="T2714" i="8"/>
  <c r="R2713" i="8"/>
  <c r="X2712" i="8"/>
  <c r="P2712" i="8"/>
  <c r="V2711" i="8"/>
  <c r="N2711" i="8"/>
  <c r="T2710" i="8"/>
  <c r="R2709" i="8"/>
  <c r="X2708" i="8"/>
  <c r="P2708" i="8"/>
  <c r="V2707" i="8"/>
  <c r="N2707" i="8"/>
  <c r="T2706" i="8"/>
  <c r="R2705" i="8"/>
  <c r="X2704" i="8"/>
  <c r="P2704" i="8"/>
  <c r="V2703" i="8"/>
  <c r="N2703" i="8"/>
  <c r="T2702" i="8"/>
  <c r="R2701" i="8"/>
  <c r="X2700" i="8"/>
  <c r="P2700" i="8"/>
  <c r="V2699" i="8"/>
  <c r="N2699" i="8"/>
  <c r="T2698" i="8"/>
  <c r="R2697" i="8"/>
  <c r="X2696" i="8"/>
  <c r="P2696" i="8"/>
  <c r="V2695" i="8"/>
  <c r="N2695" i="8"/>
  <c r="T2694" i="8"/>
  <c r="R2693" i="8"/>
  <c r="X2692" i="8"/>
  <c r="P2692" i="8"/>
  <c r="V2691" i="8"/>
  <c r="N2691" i="8"/>
  <c r="T2690" i="8"/>
  <c r="R2689" i="8"/>
  <c r="X2688" i="8"/>
  <c r="P2688" i="8"/>
  <c r="V2687" i="8"/>
  <c r="N2687" i="8"/>
  <c r="T2686" i="8"/>
  <c r="R2685" i="8"/>
  <c r="X2684" i="8"/>
  <c r="P2684" i="8"/>
  <c r="V2683" i="8"/>
  <c r="N2683" i="8"/>
  <c r="T2682" i="8"/>
  <c r="R2681" i="8"/>
  <c r="X2680" i="8"/>
  <c r="P2680" i="8"/>
  <c r="V2679" i="8"/>
  <c r="N2679" i="8"/>
  <c r="T2678" i="8"/>
  <c r="R2677" i="8"/>
  <c r="X2676" i="8"/>
  <c r="P2676" i="8"/>
  <c r="V2675" i="8"/>
  <c r="N2675" i="8"/>
  <c r="T2674" i="8"/>
  <c r="R2673" i="8"/>
  <c r="X2672" i="8"/>
  <c r="P2672" i="8"/>
  <c r="V2671" i="8"/>
  <c r="N2671" i="8"/>
  <c r="T2670" i="8"/>
  <c r="R2669" i="8"/>
  <c r="X2668" i="8"/>
  <c r="P2668" i="8"/>
  <c r="V2667" i="8"/>
  <c r="N2667" i="8"/>
  <c r="T2666" i="8"/>
  <c r="R2665" i="8"/>
  <c r="X2664" i="8"/>
  <c r="P2664" i="8"/>
  <c r="V2663" i="8"/>
  <c r="N2663" i="8"/>
  <c r="T2662" i="8"/>
  <c r="R2661" i="8"/>
  <c r="X2660" i="8"/>
  <c r="P2660" i="8"/>
  <c r="V2659" i="8"/>
  <c r="N2659" i="8"/>
  <c r="T2658" i="8"/>
  <c r="R2657" i="8"/>
  <c r="X2656" i="8"/>
  <c r="P2656" i="8"/>
  <c r="V2655" i="8"/>
  <c r="N2655" i="8"/>
  <c r="T2654" i="8"/>
  <c r="R2653" i="8"/>
  <c r="X2652" i="8"/>
  <c r="P2652" i="8"/>
  <c r="V2651" i="8"/>
  <c r="N2651" i="8"/>
  <c r="T2650" i="8"/>
  <c r="R2649" i="8"/>
  <c r="X2648" i="8"/>
  <c r="P2648" i="8"/>
  <c r="V2647" i="8"/>
  <c r="N2647" i="8"/>
  <c r="T2646" i="8"/>
  <c r="R2645" i="8"/>
  <c r="X2644" i="8"/>
  <c r="P2644" i="8"/>
  <c r="V2643" i="8"/>
  <c r="N2643" i="8"/>
  <c r="T2642" i="8"/>
  <c r="R2641" i="8"/>
  <c r="X2640" i="8"/>
  <c r="P2640" i="8"/>
  <c r="V2639" i="8"/>
  <c r="N2639" i="8"/>
  <c r="T2638" i="8"/>
  <c r="R2637" i="8"/>
  <c r="X2636" i="8"/>
  <c r="P2636" i="8"/>
  <c r="V2635" i="8"/>
  <c r="N2635" i="8"/>
  <c r="T2634" i="8"/>
  <c r="R2633" i="8"/>
  <c r="X2632" i="8"/>
  <c r="P2632" i="8"/>
  <c r="V2631" i="8"/>
  <c r="N2631" i="8"/>
  <c r="N3151" i="8"/>
  <c r="O3080" i="8"/>
  <c r="P3070" i="8"/>
  <c r="V3031" i="8"/>
  <c r="Q3141" i="8"/>
  <c r="N3118" i="8"/>
  <c r="T3068" i="8"/>
  <c r="R3051" i="8"/>
  <c r="V3032" i="8"/>
  <c r="N3029" i="8"/>
  <c r="X3006" i="8"/>
  <c r="X3000" i="8"/>
  <c r="X2994" i="8"/>
  <c r="Q2977" i="8"/>
  <c r="V2967" i="8"/>
  <c r="O2965" i="8"/>
  <c r="W2952" i="8"/>
  <c r="Y2950" i="8"/>
  <c r="Y2948" i="8"/>
  <c r="Y2942" i="8"/>
  <c r="Y2940" i="8"/>
  <c r="Y2932" i="8"/>
  <c r="V2930" i="8"/>
  <c r="W2928" i="8"/>
  <c r="Y2926" i="8"/>
  <c r="Y2924" i="8"/>
  <c r="P2915" i="8"/>
  <c r="P2913" i="8"/>
  <c r="P2911" i="8"/>
  <c r="X2909" i="8"/>
  <c r="X2907" i="8"/>
  <c r="X2905" i="8"/>
  <c r="P2896" i="8"/>
  <c r="T2894" i="8"/>
  <c r="X2892" i="8"/>
  <c r="T2885" i="8"/>
  <c r="T2882" i="8"/>
  <c r="V2878" i="8"/>
  <c r="R2877" i="8"/>
  <c r="N2876" i="8"/>
  <c r="X2872" i="8"/>
  <c r="V2871" i="8"/>
  <c r="R2870" i="8"/>
  <c r="P2869" i="8"/>
  <c r="N2868" i="8"/>
  <c r="X2864" i="8"/>
  <c r="V2863" i="8"/>
  <c r="R2862" i="8"/>
  <c r="P2861" i="8"/>
  <c r="N2860" i="8"/>
  <c r="X2856" i="8"/>
  <c r="V2855" i="8"/>
  <c r="R2854" i="8"/>
  <c r="P2853" i="8"/>
  <c r="N2852" i="8"/>
  <c r="X2848" i="8"/>
  <c r="V2847" i="8"/>
  <c r="R2846" i="8"/>
  <c r="P2845" i="8"/>
  <c r="N2844" i="8"/>
  <c r="X2840" i="8"/>
  <c r="V2839" i="8"/>
  <c r="R2838" i="8"/>
  <c r="P2837" i="8"/>
  <c r="N2836" i="8"/>
  <c r="X2832" i="8"/>
  <c r="V2831" i="8"/>
  <c r="R2830" i="8"/>
  <c r="P2829" i="8"/>
  <c r="N2828" i="8"/>
  <c r="X2824" i="8"/>
  <c r="V2823" i="8"/>
  <c r="R2822" i="8"/>
  <c r="P2821" i="8"/>
  <c r="N2820" i="8"/>
  <c r="X2816" i="8"/>
  <c r="V2815" i="8"/>
  <c r="R2814" i="8"/>
  <c r="P2813" i="8"/>
  <c r="N2812" i="8"/>
  <c r="X2808" i="8"/>
  <c r="V2807" i="8"/>
  <c r="R2806" i="8"/>
  <c r="P2805" i="8"/>
  <c r="N2804" i="8"/>
  <c r="X2800" i="8"/>
  <c r="V2799" i="8"/>
  <c r="R2798" i="8"/>
  <c r="P2797" i="8"/>
  <c r="N2796" i="8"/>
  <c r="X2792" i="8"/>
  <c r="V2791" i="8"/>
  <c r="R2790" i="8"/>
  <c r="P2789" i="8"/>
  <c r="N2788" i="8"/>
  <c r="X2784" i="8"/>
  <c r="V2783" i="8"/>
  <c r="R2782" i="8"/>
  <c r="P2781" i="8"/>
  <c r="N2780" i="8"/>
  <c r="X2776" i="8"/>
  <c r="V2775" i="8"/>
  <c r="R2774" i="8"/>
  <c r="P2773" i="8"/>
  <c r="N2772" i="8"/>
  <c r="X2768" i="8"/>
  <c r="V2767" i="8"/>
  <c r="R2766" i="8"/>
  <c r="P2765" i="8"/>
  <c r="N2764" i="8"/>
  <c r="X2760" i="8"/>
  <c r="V2759" i="8"/>
  <c r="R2758" i="8"/>
  <c r="P2757" i="8"/>
  <c r="N2756" i="8"/>
  <c r="X2752" i="8"/>
  <c r="V2751" i="8"/>
  <c r="R2750" i="8"/>
  <c r="P2749" i="8"/>
  <c r="N2748" i="8"/>
  <c r="X2744" i="8"/>
  <c r="V2743" i="8"/>
  <c r="R2742" i="8"/>
  <c r="P2741" i="8"/>
  <c r="N2740" i="8"/>
  <c r="X2736" i="8"/>
  <c r="V2735" i="8"/>
  <c r="R2734" i="8"/>
  <c r="P2733" i="8"/>
  <c r="R2732" i="8"/>
  <c r="W2731" i="8"/>
  <c r="O2730" i="8"/>
  <c r="U2729" i="8"/>
  <c r="Q2728" i="8"/>
  <c r="U2727" i="8"/>
  <c r="Q2726" i="8"/>
  <c r="W2725" i="8"/>
  <c r="N2725" i="8"/>
  <c r="S2724" i="8"/>
  <c r="X2723" i="8"/>
  <c r="O2723" i="8"/>
  <c r="S2722" i="8"/>
  <c r="Y2721" i="8"/>
  <c r="P2721" i="8"/>
  <c r="U2720" i="8"/>
  <c r="Q2719" i="8"/>
  <c r="V2718" i="8"/>
  <c r="S2717" i="8"/>
  <c r="W2716" i="8"/>
  <c r="N2716" i="8"/>
  <c r="S2715" i="8"/>
  <c r="X2714" i="8"/>
  <c r="O2714" i="8"/>
  <c r="U2713" i="8"/>
  <c r="Q2712" i="8"/>
  <c r="U2711" i="8"/>
  <c r="Q2710" i="8"/>
  <c r="W2709" i="8"/>
  <c r="N2709" i="8"/>
  <c r="S2708" i="8"/>
  <c r="X2707" i="8"/>
  <c r="O2707" i="8"/>
  <c r="S2706" i="8"/>
  <c r="Y2705" i="8"/>
  <c r="P2705" i="8"/>
  <c r="U2704" i="8"/>
  <c r="Q2703" i="8"/>
  <c r="V2702" i="8"/>
  <c r="S2701" i="8"/>
  <c r="W2700" i="8"/>
  <c r="N2700" i="8"/>
  <c r="S2699" i="8"/>
  <c r="X2698" i="8"/>
  <c r="O2698" i="8"/>
  <c r="U2697" i="8"/>
  <c r="Q2696" i="8"/>
  <c r="U2695" i="8"/>
  <c r="Q2694" i="8"/>
  <c r="W2693" i="8"/>
  <c r="N2693" i="8"/>
  <c r="S2692" i="8"/>
  <c r="X2691" i="8"/>
  <c r="O2691" i="8"/>
  <c r="S2690" i="8"/>
  <c r="Y2689" i="8"/>
  <c r="P2689" i="8"/>
  <c r="U2688" i="8"/>
  <c r="Q2687" i="8"/>
  <c r="V2686" i="8"/>
  <c r="S2685" i="8"/>
  <c r="W2684" i="8"/>
  <c r="N2684" i="8"/>
  <c r="S2683" i="8"/>
  <c r="X2682" i="8"/>
  <c r="O2682" i="8"/>
  <c r="U2681" i="8"/>
  <c r="Q2680" i="8"/>
  <c r="U2679" i="8"/>
  <c r="Q2678" i="8"/>
  <c r="W2677" i="8"/>
  <c r="N2677" i="8"/>
  <c r="S2676" i="8"/>
  <c r="X2675" i="8"/>
  <c r="O2675" i="8"/>
  <c r="S2674" i="8"/>
  <c r="Y2673" i="8"/>
  <c r="P2673" i="8"/>
  <c r="U2672" i="8"/>
  <c r="Q2671" i="8"/>
  <c r="V2670" i="8"/>
  <c r="S2669" i="8"/>
  <c r="W2668" i="8"/>
  <c r="N2668" i="8"/>
  <c r="S2667" i="8"/>
  <c r="X2666" i="8"/>
  <c r="O2666" i="8"/>
  <c r="U2665" i="8"/>
  <c r="Q2664" i="8"/>
  <c r="U2663" i="8"/>
  <c r="Q2662" i="8"/>
  <c r="W2661" i="8"/>
  <c r="N2661" i="8"/>
  <c r="S2660" i="8"/>
  <c r="X2659" i="8"/>
  <c r="O2659" i="8"/>
  <c r="S2658" i="8"/>
  <c r="Y2657" i="8"/>
  <c r="P2657" i="8"/>
  <c r="U2656" i="8"/>
  <c r="Q2655" i="8"/>
  <c r="V2654" i="8"/>
  <c r="S2653" i="8"/>
  <c r="W2652" i="8"/>
  <c r="N2652" i="8"/>
  <c r="S2651" i="8"/>
  <c r="X2650" i="8"/>
  <c r="O2650" i="8"/>
  <c r="U2649" i="8"/>
  <c r="Q2648" i="8"/>
  <c r="U2647" i="8"/>
  <c r="Q2646" i="8"/>
  <c r="W2645" i="8"/>
  <c r="N2645" i="8"/>
  <c r="S2644" i="8"/>
  <c r="X2643" i="8"/>
  <c r="O2643" i="8"/>
  <c r="S2642" i="8"/>
  <c r="Y2641" i="8"/>
  <c r="P2641" i="8"/>
  <c r="U2640" i="8"/>
  <c r="Q2639" i="8"/>
  <c r="V2638" i="8"/>
  <c r="S2637" i="8"/>
  <c r="W2636" i="8"/>
  <c r="N2636" i="8"/>
  <c r="S2635" i="8"/>
  <c r="X2634" i="8"/>
  <c r="O2634" i="8"/>
  <c r="U2633" i="8"/>
  <c r="Q2632" i="8"/>
  <c r="U2631" i="8"/>
  <c r="R2630" i="8"/>
  <c r="X2629" i="8"/>
  <c r="P2629" i="8"/>
  <c r="V2628" i="8"/>
  <c r="N2628" i="8"/>
  <c r="T2627" i="8"/>
  <c r="R2626" i="8"/>
  <c r="X2625" i="8"/>
  <c r="P2625" i="8"/>
  <c r="V2624" i="8"/>
  <c r="N2624" i="8"/>
  <c r="T2623" i="8"/>
  <c r="R2622" i="8"/>
  <c r="X2621" i="8"/>
  <c r="P2621" i="8"/>
  <c r="V2620" i="8"/>
  <c r="N2620" i="8"/>
  <c r="T2619" i="8"/>
  <c r="R2618" i="8"/>
  <c r="X2617" i="8"/>
  <c r="P2617" i="8"/>
  <c r="V2616" i="8"/>
  <c r="N2616" i="8"/>
  <c r="T2615" i="8"/>
  <c r="R2614" i="8"/>
  <c r="X2613" i="8"/>
  <c r="P2613" i="8"/>
  <c r="V2612" i="8"/>
  <c r="N2612" i="8"/>
  <c r="T2611" i="8"/>
  <c r="R2610" i="8"/>
  <c r="X2609" i="8"/>
  <c r="P2609" i="8"/>
  <c r="V2608" i="8"/>
  <c r="N2608" i="8"/>
  <c r="T2607" i="8"/>
  <c r="R2606" i="8"/>
  <c r="X2605" i="8"/>
  <c r="P2605" i="8"/>
  <c r="V2604" i="8"/>
  <c r="N2604" i="8"/>
  <c r="T2603" i="8"/>
  <c r="R2602" i="8"/>
  <c r="X2601" i="8"/>
  <c r="P2601" i="8"/>
  <c r="V2600" i="8"/>
  <c r="N2600" i="8"/>
  <c r="T2599" i="8"/>
  <c r="R2598" i="8"/>
  <c r="X2597" i="8"/>
  <c r="P2597" i="8"/>
  <c r="V2596" i="8"/>
  <c r="N2596" i="8"/>
  <c r="T2595" i="8"/>
  <c r="R2594" i="8"/>
  <c r="X2593" i="8"/>
  <c r="P2593" i="8"/>
  <c r="V2592" i="8"/>
  <c r="N2592" i="8"/>
  <c r="T2591" i="8"/>
  <c r="R2590" i="8"/>
  <c r="X2589" i="8"/>
  <c r="P2589" i="8"/>
  <c r="V2588" i="8"/>
  <c r="N2588" i="8"/>
  <c r="T2587" i="8"/>
  <c r="R2586" i="8"/>
  <c r="X2585" i="8"/>
  <c r="P2585" i="8"/>
  <c r="V2584" i="8"/>
  <c r="N2584" i="8"/>
  <c r="T2583" i="8"/>
  <c r="Y3099" i="8"/>
  <c r="Q3092" i="8"/>
  <c r="O3064" i="8"/>
  <c r="R3057" i="8"/>
  <c r="Q3040" i="8"/>
  <c r="W3037" i="8"/>
  <c r="Y3034" i="8"/>
  <c r="X3014" i="8"/>
  <c r="X3008" i="8"/>
  <c r="X3002" i="8"/>
  <c r="X2982" i="8"/>
  <c r="X2971" i="8"/>
  <c r="P2969" i="8"/>
  <c r="W2962" i="8"/>
  <c r="R2960" i="8"/>
  <c r="O2958" i="8"/>
  <c r="P2956" i="8"/>
  <c r="R2954" i="8"/>
  <c r="N2952" i="8"/>
  <c r="N2944" i="8"/>
  <c r="O2942" i="8"/>
  <c r="P2940" i="8"/>
  <c r="R2938" i="8"/>
  <c r="N2936" i="8"/>
  <c r="N2928" i="8"/>
  <c r="O2926" i="8"/>
  <c r="P2920" i="8"/>
  <c r="T2918" i="8"/>
  <c r="X2916" i="8"/>
  <c r="P2907" i="8"/>
  <c r="P2905" i="8"/>
  <c r="P2903" i="8"/>
  <c r="X2901" i="8"/>
  <c r="X2899" i="8"/>
  <c r="X2897" i="8"/>
  <c r="P2888" i="8"/>
  <c r="V2886" i="8"/>
  <c r="N2885" i="8"/>
  <c r="Y2883" i="8"/>
  <c r="Y2880" i="8"/>
  <c r="V2879" i="8"/>
  <c r="R2878" i="8"/>
  <c r="X2874" i="8"/>
  <c r="V2873" i="8"/>
  <c r="R2872" i="8"/>
  <c r="P2871" i="8"/>
  <c r="N2870" i="8"/>
  <c r="X2866" i="8"/>
  <c r="V2865" i="8"/>
  <c r="R2864" i="8"/>
  <c r="P2863" i="8"/>
  <c r="N2862" i="8"/>
  <c r="X2858" i="8"/>
  <c r="V2857" i="8"/>
  <c r="R2856" i="8"/>
  <c r="P2855" i="8"/>
  <c r="N2854" i="8"/>
  <c r="X2850" i="8"/>
  <c r="V2849" i="8"/>
  <c r="R2848" i="8"/>
  <c r="P2847" i="8"/>
  <c r="N2846" i="8"/>
  <c r="X2842" i="8"/>
  <c r="V2841" i="8"/>
  <c r="R2840" i="8"/>
  <c r="P2839" i="8"/>
  <c r="N2838" i="8"/>
  <c r="X2834" i="8"/>
  <c r="V2833" i="8"/>
  <c r="R2832" i="8"/>
  <c r="P2831" i="8"/>
  <c r="N2830" i="8"/>
  <c r="X2826" i="8"/>
  <c r="V2825" i="8"/>
  <c r="R2824" i="8"/>
  <c r="P2823" i="8"/>
  <c r="N2822" i="8"/>
  <c r="X2818" i="8"/>
  <c r="V2817" i="8"/>
  <c r="R2816" i="8"/>
  <c r="P2815" i="8"/>
  <c r="N2814" i="8"/>
  <c r="X2810" i="8"/>
  <c r="V2809" i="8"/>
  <c r="R2808" i="8"/>
  <c r="P2807" i="8"/>
  <c r="N2806" i="8"/>
  <c r="X2802" i="8"/>
  <c r="V2801" i="8"/>
  <c r="R2800" i="8"/>
  <c r="P2799" i="8"/>
  <c r="N2798" i="8"/>
  <c r="X2794" i="8"/>
  <c r="V2793" i="8"/>
  <c r="R2792" i="8"/>
  <c r="P2791" i="8"/>
  <c r="N2790" i="8"/>
  <c r="X2786" i="8"/>
  <c r="V2785" i="8"/>
  <c r="R2784" i="8"/>
  <c r="P2783" i="8"/>
  <c r="N2782" i="8"/>
  <c r="X2778" i="8"/>
  <c r="V2777" i="8"/>
  <c r="R2776" i="8"/>
  <c r="P2775" i="8"/>
  <c r="N2774" i="8"/>
  <c r="X2770" i="8"/>
  <c r="V2769" i="8"/>
  <c r="R2768" i="8"/>
  <c r="P2767" i="8"/>
  <c r="N2766" i="8"/>
  <c r="X2762" i="8"/>
  <c r="V2761" i="8"/>
  <c r="R2760" i="8"/>
  <c r="P2759" i="8"/>
  <c r="N2758" i="8"/>
  <c r="X2754" i="8"/>
  <c r="V2753" i="8"/>
  <c r="R2752" i="8"/>
  <c r="P2751" i="8"/>
  <c r="N2750" i="8"/>
  <c r="X2746" i="8"/>
  <c r="V2745" i="8"/>
  <c r="R2744" i="8"/>
  <c r="P2743" i="8"/>
  <c r="N2742" i="8"/>
  <c r="X2738" i="8"/>
  <c r="V2737" i="8"/>
  <c r="R2736" i="8"/>
  <c r="P2735" i="8"/>
  <c r="N2734" i="8"/>
  <c r="P2732" i="8"/>
  <c r="T2731" i="8"/>
  <c r="W2730" i="8"/>
  <c r="S2729" i="8"/>
  <c r="W2728" i="8"/>
  <c r="N2728" i="8"/>
  <c r="S2727" i="8"/>
  <c r="X2726" i="8"/>
  <c r="O2726" i="8"/>
  <c r="U2725" i="8"/>
  <c r="Q2724" i="8"/>
  <c r="U2723" i="8"/>
  <c r="Q2722" i="8"/>
  <c r="W2721" i="8"/>
  <c r="N2721" i="8"/>
  <c r="S2720" i="8"/>
  <c r="X2719" i="8"/>
  <c r="O2719" i="8"/>
  <c r="S2718" i="8"/>
  <c r="Y2717" i="8"/>
  <c r="P2717" i="8"/>
  <c r="U2716" i="8"/>
  <c r="Q2715" i="8"/>
  <c r="V2714" i="8"/>
  <c r="S2713" i="8"/>
  <c r="W2712" i="8"/>
  <c r="N2712" i="8"/>
  <c r="S2711" i="8"/>
  <c r="X2710" i="8"/>
  <c r="O2710" i="8"/>
  <c r="U2709" i="8"/>
  <c r="Q2708" i="8"/>
  <c r="U2707" i="8"/>
  <c r="Q2706" i="8"/>
  <c r="W2705" i="8"/>
  <c r="N2705" i="8"/>
  <c r="S2704" i="8"/>
  <c r="X2703" i="8"/>
  <c r="O2703" i="8"/>
  <c r="S2702" i="8"/>
  <c r="Y2701" i="8"/>
  <c r="P2701" i="8"/>
  <c r="U2700" i="8"/>
  <c r="Q2699" i="8"/>
  <c r="V2698" i="8"/>
  <c r="S2697" i="8"/>
  <c r="W2696" i="8"/>
  <c r="N2696" i="8"/>
  <c r="S2695" i="8"/>
  <c r="X2694" i="8"/>
  <c r="O2694" i="8"/>
  <c r="U2693" i="8"/>
  <c r="Q2692" i="8"/>
  <c r="U2691" i="8"/>
  <c r="Q2690" i="8"/>
  <c r="W2689" i="8"/>
  <c r="N2689" i="8"/>
  <c r="S2688" i="8"/>
  <c r="X2687" i="8"/>
  <c r="O2687" i="8"/>
  <c r="S2686" i="8"/>
  <c r="Y2685" i="8"/>
  <c r="P2685" i="8"/>
  <c r="U2684" i="8"/>
  <c r="Q2683" i="8"/>
  <c r="V2682" i="8"/>
  <c r="S2681" i="8"/>
  <c r="W2680" i="8"/>
  <c r="N2680" i="8"/>
  <c r="S2679" i="8"/>
  <c r="X2678" i="8"/>
  <c r="O2678" i="8"/>
  <c r="U2677" i="8"/>
  <c r="Q2676" i="8"/>
  <c r="U2675" i="8"/>
  <c r="Q2674" i="8"/>
  <c r="W2673" i="8"/>
  <c r="N2673" i="8"/>
  <c r="S2672" i="8"/>
  <c r="X2671" i="8"/>
  <c r="O2671" i="8"/>
  <c r="S2670" i="8"/>
  <c r="Y2669" i="8"/>
  <c r="P2669" i="8"/>
  <c r="U2668" i="8"/>
  <c r="Q2667" i="8"/>
  <c r="V2666" i="8"/>
  <c r="S2665" i="8"/>
  <c r="W2664" i="8"/>
  <c r="N2664" i="8"/>
  <c r="S2663" i="8"/>
  <c r="X2662" i="8"/>
  <c r="O2662" i="8"/>
  <c r="U2661" i="8"/>
  <c r="Q2660" i="8"/>
  <c r="U2659" i="8"/>
  <c r="Q2658" i="8"/>
  <c r="W2657" i="8"/>
  <c r="N2657" i="8"/>
  <c r="S2656" i="8"/>
  <c r="X2655" i="8"/>
  <c r="O2655" i="8"/>
  <c r="S2654" i="8"/>
  <c r="Y2653" i="8"/>
  <c r="P2653" i="8"/>
  <c r="U2652" i="8"/>
  <c r="Q2651" i="8"/>
  <c r="V2650" i="8"/>
  <c r="W3077" i="8"/>
  <c r="X3022" i="8"/>
  <c r="X3016" i="8"/>
  <c r="X3010" i="8"/>
  <c r="X2990" i="8"/>
  <c r="X2984" i="8"/>
  <c r="X2978" i="8"/>
  <c r="X2973" i="8"/>
  <c r="T2966" i="8"/>
  <c r="W2949" i="8"/>
  <c r="X2947" i="8"/>
  <c r="Y2945" i="8"/>
  <c r="W2933" i="8"/>
  <c r="X2931" i="8"/>
  <c r="Y2929" i="8"/>
  <c r="X2923" i="8"/>
  <c r="X2921" i="8"/>
  <c r="P2912" i="8"/>
  <c r="T2910" i="8"/>
  <c r="X2908" i="8"/>
  <c r="P2899" i="8"/>
  <c r="P2897" i="8"/>
  <c r="P2895" i="8"/>
  <c r="X2893" i="8"/>
  <c r="X2891" i="8"/>
  <c r="X2889" i="8"/>
  <c r="O2886" i="8"/>
  <c r="N2883" i="8"/>
  <c r="Y2881" i="8"/>
  <c r="T2880" i="8"/>
  <c r="Q2879" i="8"/>
  <c r="Y2876" i="8"/>
  <c r="V2875" i="8"/>
  <c r="R2874" i="8"/>
  <c r="P2873" i="8"/>
  <c r="N2872" i="8"/>
  <c r="X2868" i="8"/>
  <c r="V2867" i="8"/>
  <c r="R2866" i="8"/>
  <c r="P2865" i="8"/>
  <c r="N2864" i="8"/>
  <c r="X2860" i="8"/>
  <c r="V2859" i="8"/>
  <c r="R2858" i="8"/>
  <c r="P2857" i="8"/>
  <c r="N2856" i="8"/>
  <c r="X2852" i="8"/>
  <c r="V2851" i="8"/>
  <c r="R2850" i="8"/>
  <c r="P2849" i="8"/>
  <c r="N2848" i="8"/>
  <c r="X2844" i="8"/>
  <c r="V2843" i="8"/>
  <c r="R2842" i="8"/>
  <c r="P2841" i="8"/>
  <c r="N2840" i="8"/>
  <c r="X2836" i="8"/>
  <c r="V2835" i="8"/>
  <c r="R2834" i="8"/>
  <c r="P2833" i="8"/>
  <c r="N2832" i="8"/>
  <c r="X2828" i="8"/>
  <c r="V2827" i="8"/>
  <c r="R2826" i="8"/>
  <c r="P2825" i="8"/>
  <c r="N2824" i="8"/>
  <c r="X2820" i="8"/>
  <c r="V2819" i="8"/>
  <c r="R2818" i="8"/>
  <c r="P2817" i="8"/>
  <c r="N2816" i="8"/>
  <c r="X2812" i="8"/>
  <c r="V2811" i="8"/>
  <c r="R2810" i="8"/>
  <c r="P2809" i="8"/>
  <c r="N2808" i="8"/>
  <c r="X2804" i="8"/>
  <c r="V2803" i="8"/>
  <c r="R2802" i="8"/>
  <c r="P2801" i="8"/>
  <c r="N2800" i="8"/>
  <c r="X2796" i="8"/>
  <c r="V2795" i="8"/>
  <c r="R2794" i="8"/>
  <c r="P2793" i="8"/>
  <c r="N2792" i="8"/>
  <c r="X2788" i="8"/>
  <c r="V2787" i="8"/>
  <c r="R2786" i="8"/>
  <c r="P2785" i="8"/>
  <c r="N2784" i="8"/>
  <c r="X2780" i="8"/>
  <c r="V2779" i="8"/>
  <c r="R2778" i="8"/>
  <c r="P2777" i="8"/>
  <c r="N2776" i="8"/>
  <c r="X2772" i="8"/>
  <c r="V2771" i="8"/>
  <c r="R2770" i="8"/>
  <c r="P2769" i="8"/>
  <c r="N2768" i="8"/>
  <c r="X2764" i="8"/>
  <c r="V2763" i="8"/>
  <c r="R2762" i="8"/>
  <c r="P2761" i="8"/>
  <c r="N2760" i="8"/>
  <c r="X2756" i="8"/>
  <c r="V2755" i="8"/>
  <c r="R2754" i="8"/>
  <c r="P2753" i="8"/>
  <c r="N2752" i="8"/>
  <c r="X2748" i="8"/>
  <c r="V2747" i="8"/>
  <c r="R2746" i="8"/>
  <c r="P2745" i="8"/>
  <c r="N2744" i="8"/>
  <c r="X2740" i="8"/>
  <c r="V2739" i="8"/>
  <c r="R2738" i="8"/>
  <c r="P2737" i="8"/>
  <c r="N2736" i="8"/>
  <c r="Y2732" i="8"/>
  <c r="Q2731" i="8"/>
  <c r="T2730" i="8"/>
  <c r="Y2729" i="8"/>
  <c r="P2729" i="8"/>
  <c r="U2728" i="8"/>
  <c r="Q2727" i="8"/>
  <c r="V2726" i="8"/>
  <c r="S2725" i="8"/>
  <c r="W2724" i="8"/>
  <c r="N2724" i="8"/>
  <c r="S2723" i="8"/>
  <c r="X2722" i="8"/>
  <c r="O2722" i="8"/>
  <c r="U2721" i="8"/>
  <c r="Q2720" i="8"/>
  <c r="U2719" i="8"/>
  <c r="Q2718" i="8"/>
  <c r="W2717" i="8"/>
  <c r="N2717" i="8"/>
  <c r="S2716" i="8"/>
  <c r="X2715" i="8"/>
  <c r="O2715" i="8"/>
  <c r="S2714" i="8"/>
  <c r="Y2713" i="8"/>
  <c r="P2713" i="8"/>
  <c r="U2712" i="8"/>
  <c r="Q2711" i="8"/>
  <c r="V2710" i="8"/>
  <c r="S2709" i="8"/>
  <c r="W2708" i="8"/>
  <c r="N2708" i="8"/>
  <c r="S2707" i="8"/>
  <c r="X2706" i="8"/>
  <c r="O2706" i="8"/>
  <c r="U2705" i="8"/>
  <c r="Q2704" i="8"/>
  <c r="U2703" i="8"/>
  <c r="Q2702" i="8"/>
  <c r="W2701" i="8"/>
  <c r="N2701" i="8"/>
  <c r="S2700" i="8"/>
  <c r="X2699" i="8"/>
  <c r="O2699" i="8"/>
  <c r="S2698" i="8"/>
  <c r="Y2697" i="8"/>
  <c r="P2697" i="8"/>
  <c r="U2696" i="8"/>
  <c r="Q2695" i="8"/>
  <c r="V2694" i="8"/>
  <c r="S2693" i="8"/>
  <c r="W2692" i="8"/>
  <c r="N2692" i="8"/>
  <c r="S2691" i="8"/>
  <c r="X2690" i="8"/>
  <c r="O2690" i="8"/>
  <c r="U2689" i="8"/>
  <c r="Q2688" i="8"/>
  <c r="U2687" i="8"/>
  <c r="Q2686" i="8"/>
  <c r="W2685" i="8"/>
  <c r="N2685" i="8"/>
  <c r="S2684" i="8"/>
  <c r="X2683" i="8"/>
  <c r="O2683" i="8"/>
  <c r="S2682" i="8"/>
  <c r="Y2681" i="8"/>
  <c r="P2681" i="8"/>
  <c r="U2680" i="8"/>
  <c r="Q2679" i="8"/>
  <c r="V2678" i="8"/>
  <c r="S2677" i="8"/>
  <c r="W2676" i="8"/>
  <c r="N2676" i="8"/>
  <c r="S2675" i="8"/>
  <c r="X2674" i="8"/>
  <c r="O2674" i="8"/>
  <c r="U2673" i="8"/>
  <c r="Q2672" i="8"/>
  <c r="U2671" i="8"/>
  <c r="Q2670" i="8"/>
  <c r="W2669" i="8"/>
  <c r="N2669" i="8"/>
  <c r="S2668" i="8"/>
  <c r="X2667" i="8"/>
  <c r="O2667" i="8"/>
  <c r="S2666" i="8"/>
  <c r="Y2665" i="8"/>
  <c r="P2665" i="8"/>
  <c r="U2664" i="8"/>
  <c r="Q2663" i="8"/>
  <c r="V2662" i="8"/>
  <c r="S2661" i="8"/>
  <c r="W2660" i="8"/>
  <c r="N2660" i="8"/>
  <c r="S2659" i="8"/>
  <c r="X2658" i="8"/>
  <c r="O2658" i="8"/>
  <c r="U2657" i="8"/>
  <c r="Q2656" i="8"/>
  <c r="U2655" i="8"/>
  <c r="Q2654" i="8"/>
  <c r="W2653" i="8"/>
  <c r="N2653" i="8"/>
  <c r="S2652" i="8"/>
  <c r="X2651" i="8"/>
  <c r="O2651" i="8"/>
  <c r="S2650" i="8"/>
  <c r="Y2649" i="8"/>
  <c r="P2649" i="8"/>
  <c r="U2648" i="8"/>
  <c r="Q2647" i="8"/>
  <c r="V2646" i="8"/>
  <c r="S2645" i="8"/>
  <c r="W2644" i="8"/>
  <c r="N2644" i="8"/>
  <c r="S2643" i="8"/>
  <c r="X2642" i="8"/>
  <c r="O2642" i="8"/>
  <c r="U2641" i="8"/>
  <c r="Q2640" i="8"/>
  <c r="U2639" i="8"/>
  <c r="Q2638" i="8"/>
  <c r="W2637" i="8"/>
  <c r="N2637" i="8"/>
  <c r="S2636" i="8"/>
  <c r="X2635" i="8"/>
  <c r="O2635" i="8"/>
  <c r="S2634" i="8"/>
  <c r="Y2633" i="8"/>
  <c r="P2633" i="8"/>
  <c r="U2632" i="8"/>
  <c r="Q2631" i="8"/>
  <c r="V2630" i="8"/>
  <c r="N2630" i="8"/>
  <c r="T2629" i="8"/>
  <c r="R2628" i="8"/>
  <c r="X2627" i="8"/>
  <c r="P2627" i="8"/>
  <c r="V2626" i="8"/>
  <c r="N2626" i="8"/>
  <c r="T2625" i="8"/>
  <c r="R2624" i="8"/>
  <c r="X2623" i="8"/>
  <c r="P2623" i="8"/>
  <c r="V2622" i="8"/>
  <c r="N2622" i="8"/>
  <c r="T2621" i="8"/>
  <c r="R2620" i="8"/>
  <c r="X2619" i="8"/>
  <c r="P2619" i="8"/>
  <c r="V2618" i="8"/>
  <c r="N2618" i="8"/>
  <c r="T2617" i="8"/>
  <c r="R2616" i="8"/>
  <c r="X2615" i="8"/>
  <c r="P2615" i="8"/>
  <c r="V2614" i="8"/>
  <c r="N2614" i="8"/>
  <c r="T2613" i="8"/>
  <c r="R2612" i="8"/>
  <c r="X2611" i="8"/>
  <c r="P2611" i="8"/>
  <c r="V2610" i="8"/>
  <c r="N2610" i="8"/>
  <c r="T2609" i="8"/>
  <c r="R2608" i="8"/>
  <c r="X2607" i="8"/>
  <c r="P2607" i="8"/>
  <c r="V2606" i="8"/>
  <c r="N2606" i="8"/>
  <c r="T2605" i="8"/>
  <c r="R2604" i="8"/>
  <c r="X2603" i="8"/>
  <c r="P2603" i="8"/>
  <c r="V2602" i="8"/>
  <c r="N2602" i="8"/>
  <c r="T2601" i="8"/>
  <c r="R2600" i="8"/>
  <c r="X2599" i="8"/>
  <c r="P2599" i="8"/>
  <c r="V2598" i="8"/>
  <c r="N2598" i="8"/>
  <c r="T2597" i="8"/>
  <c r="R2596" i="8"/>
  <c r="X2595" i="8"/>
  <c r="P2595" i="8"/>
  <c r="V2594" i="8"/>
  <c r="N2594" i="8"/>
  <c r="T2593" i="8"/>
  <c r="R2592" i="8"/>
  <c r="X2591" i="8"/>
  <c r="P2591" i="8"/>
  <c r="V2590" i="8"/>
  <c r="N2590" i="8"/>
  <c r="T2589" i="8"/>
  <c r="R2588" i="8"/>
  <c r="X2587" i="8"/>
  <c r="P2587" i="8"/>
  <c r="V2586" i="8"/>
  <c r="N2586" i="8"/>
  <c r="T2585" i="8"/>
  <c r="R2584" i="8"/>
  <c r="X2583" i="8"/>
  <c r="P2583" i="8"/>
  <c r="V2582" i="8"/>
  <c r="N2582" i="8"/>
  <c r="T2581" i="8"/>
  <c r="R2580" i="8"/>
  <c r="X2579" i="8"/>
  <c r="P2579" i="8"/>
  <c r="V2578" i="8"/>
  <c r="N2578" i="8"/>
  <c r="T2577" i="8"/>
  <c r="R2576" i="8"/>
  <c r="X2575" i="8"/>
  <c r="P2575" i="8"/>
  <c r="V2574" i="8"/>
  <c r="N2574" i="8"/>
  <c r="T2573" i="8"/>
  <c r="U3177" i="8"/>
  <c r="X3108" i="8"/>
  <c r="V3087" i="8"/>
  <c r="Y3045" i="8"/>
  <c r="O3027" i="8"/>
  <c r="X3024" i="8"/>
  <c r="X3018" i="8"/>
  <c r="X2998" i="8"/>
  <c r="X2992" i="8"/>
  <c r="X2986" i="8"/>
  <c r="T2975" i="8"/>
  <c r="V2970" i="8"/>
  <c r="V2963" i="8"/>
  <c r="T2961" i="8"/>
  <c r="Q2959" i="8"/>
  <c r="R2957" i="8"/>
  <c r="O2955" i="8"/>
  <c r="O2947" i="8"/>
  <c r="P2945" i="8"/>
  <c r="O2939" i="8"/>
  <c r="P2937" i="8"/>
  <c r="Q2935" i="8"/>
  <c r="P2923" i="8"/>
  <c r="P2921" i="8"/>
  <c r="P2919" i="8"/>
  <c r="X2917" i="8"/>
  <c r="X2915" i="8"/>
  <c r="X2913" i="8"/>
  <c r="P2904" i="8"/>
  <c r="T2902" i="8"/>
  <c r="X2900" i="8"/>
  <c r="P2891" i="8"/>
  <c r="P2889" i="8"/>
  <c r="P2887" i="8"/>
  <c r="R2884" i="8"/>
  <c r="T2881" i="8"/>
  <c r="P2880" i="8"/>
  <c r="Y2877" i="8"/>
  <c r="R2876" i="8"/>
  <c r="P2875" i="8"/>
  <c r="N2874" i="8"/>
  <c r="X2870" i="8"/>
  <c r="V2869" i="8"/>
  <c r="R2868" i="8"/>
  <c r="P2867" i="8"/>
  <c r="N2866" i="8"/>
  <c r="X2862" i="8"/>
  <c r="V2861" i="8"/>
  <c r="R2860" i="8"/>
  <c r="P2859" i="8"/>
  <c r="N2858" i="8"/>
  <c r="X2854" i="8"/>
  <c r="V2853" i="8"/>
  <c r="R2852" i="8"/>
  <c r="P2851" i="8"/>
  <c r="N2850" i="8"/>
  <c r="X2846" i="8"/>
  <c r="V2845" i="8"/>
  <c r="R2844" i="8"/>
  <c r="P2843" i="8"/>
  <c r="N2842" i="8"/>
  <c r="X2838" i="8"/>
  <c r="V2837" i="8"/>
  <c r="R2836" i="8"/>
  <c r="P2835" i="8"/>
  <c r="N2834" i="8"/>
  <c r="X2830" i="8"/>
  <c r="V2829" i="8"/>
  <c r="R2828" i="8"/>
  <c r="P2827" i="8"/>
  <c r="N2826" i="8"/>
  <c r="X2822" i="8"/>
  <c r="V2821" i="8"/>
  <c r="R2820" i="8"/>
  <c r="P2819" i="8"/>
  <c r="N2818" i="8"/>
  <c r="X2814" i="8"/>
  <c r="V2813" i="8"/>
  <c r="R2812" i="8"/>
  <c r="P2811" i="8"/>
  <c r="N2810" i="8"/>
  <c r="X2806" i="8"/>
  <c r="V2805" i="8"/>
  <c r="R2804" i="8"/>
  <c r="P2803" i="8"/>
  <c r="N2802" i="8"/>
  <c r="X2798" i="8"/>
  <c r="V2797" i="8"/>
  <c r="R2796" i="8"/>
  <c r="P2795" i="8"/>
  <c r="N2794" i="8"/>
  <c r="X2790" i="8"/>
  <c r="V2789" i="8"/>
  <c r="R2788" i="8"/>
  <c r="P2787" i="8"/>
  <c r="N2786" i="8"/>
  <c r="X2782" i="8"/>
  <c r="V2781" i="8"/>
  <c r="R2780" i="8"/>
  <c r="P2779" i="8"/>
  <c r="N2778" i="8"/>
  <c r="X2774" i="8"/>
  <c r="V2773" i="8"/>
  <c r="R2772" i="8"/>
  <c r="P2771" i="8"/>
  <c r="N2770" i="8"/>
  <c r="X2766" i="8"/>
  <c r="V2765" i="8"/>
  <c r="R2764" i="8"/>
  <c r="P2763" i="8"/>
  <c r="N2762" i="8"/>
  <c r="X2758" i="8"/>
  <c r="V2757" i="8"/>
  <c r="R2756" i="8"/>
  <c r="P2755" i="8"/>
  <c r="N2754" i="8"/>
  <c r="X2750" i="8"/>
  <c r="V2749" i="8"/>
  <c r="R2748" i="8"/>
  <c r="P2747" i="8"/>
  <c r="N2746" i="8"/>
  <c r="X2742" i="8"/>
  <c r="V2741" i="8"/>
  <c r="R2740" i="8"/>
  <c r="P2739" i="8"/>
  <c r="N2738" i="8"/>
  <c r="X2734" i="8"/>
  <c r="V2733" i="8"/>
  <c r="T2732" i="8"/>
  <c r="Y2731" i="8"/>
  <c r="N2731" i="8"/>
  <c r="R2730" i="8"/>
  <c r="W2729" i="8"/>
  <c r="N2729" i="8"/>
  <c r="S2728" i="8"/>
  <c r="X2727" i="8"/>
  <c r="O2727" i="8"/>
  <c r="S2726" i="8"/>
  <c r="Y2725" i="8"/>
  <c r="P2725" i="8"/>
  <c r="U2724" i="8"/>
  <c r="Q2723" i="8"/>
  <c r="V2722" i="8"/>
  <c r="S2721" i="8"/>
  <c r="W2720" i="8"/>
  <c r="N2720" i="8"/>
  <c r="S2719" i="8"/>
  <c r="X2718" i="8"/>
  <c r="O2718" i="8"/>
  <c r="U2717" i="8"/>
  <c r="Q2716" i="8"/>
  <c r="U2715" i="8"/>
  <c r="Q2714" i="8"/>
  <c r="W2713" i="8"/>
  <c r="N2713" i="8"/>
  <c r="S2712" i="8"/>
  <c r="X2711" i="8"/>
  <c r="O2711" i="8"/>
  <c r="S2710" i="8"/>
  <c r="Y2709" i="8"/>
  <c r="P2709" i="8"/>
  <c r="U2708" i="8"/>
  <c r="Q2707" i="8"/>
  <c r="V2706" i="8"/>
  <c r="V3164" i="8"/>
  <c r="P3113" i="8"/>
  <c r="Y3053" i="8"/>
  <c r="W3042" i="8"/>
  <c r="Y3025" i="8"/>
  <c r="X3015" i="8"/>
  <c r="X2988" i="8"/>
  <c r="N2978" i="8"/>
  <c r="Q2963" i="8"/>
  <c r="R2952" i="8"/>
  <c r="R2944" i="8"/>
  <c r="W2936" i="8"/>
  <c r="R2928" i="8"/>
  <c r="T2920" i="8"/>
  <c r="T2915" i="8"/>
  <c r="P2910" i="8"/>
  <c r="X2902" i="8"/>
  <c r="T2897" i="8"/>
  <c r="T2892" i="8"/>
  <c r="N2875" i="8"/>
  <c r="R2873" i="8"/>
  <c r="X2871" i="8"/>
  <c r="P2866" i="8"/>
  <c r="V2864" i="8"/>
  <c r="N2859" i="8"/>
  <c r="R2857" i="8"/>
  <c r="X2855" i="8"/>
  <c r="P2850" i="8"/>
  <c r="V2848" i="8"/>
  <c r="N2843" i="8"/>
  <c r="R2841" i="8"/>
  <c r="X2839" i="8"/>
  <c r="P2834" i="8"/>
  <c r="V2832" i="8"/>
  <c r="N2827" i="8"/>
  <c r="R2825" i="8"/>
  <c r="X2823" i="8"/>
  <c r="P2818" i="8"/>
  <c r="V2816" i="8"/>
  <c r="N2811" i="8"/>
  <c r="R2809" i="8"/>
  <c r="X2807" i="8"/>
  <c r="P2802" i="8"/>
  <c r="V2800" i="8"/>
  <c r="N2795" i="8"/>
  <c r="R2793" i="8"/>
  <c r="X2791" i="8"/>
  <c r="P2786" i="8"/>
  <c r="V2784" i="8"/>
  <c r="N2779" i="8"/>
  <c r="R2777" i="8"/>
  <c r="X2775" i="8"/>
  <c r="P2770" i="8"/>
  <c r="V2768" i="8"/>
  <c r="N2763" i="8"/>
  <c r="R2761" i="8"/>
  <c r="X2759" i="8"/>
  <c r="P2754" i="8"/>
  <c r="V2752" i="8"/>
  <c r="N2747" i="8"/>
  <c r="R2745" i="8"/>
  <c r="X2743" i="8"/>
  <c r="P2738" i="8"/>
  <c r="V2736" i="8"/>
  <c r="X2731" i="8"/>
  <c r="S2730" i="8"/>
  <c r="Q2729" i="8"/>
  <c r="O2728" i="8"/>
  <c r="Y2723" i="8"/>
  <c r="W2722" i="8"/>
  <c r="V2721" i="8"/>
  <c r="T2720" i="8"/>
  <c r="R2719" i="8"/>
  <c r="P2718" i="8"/>
  <c r="O2717" i="8"/>
  <c r="Y2712" i="8"/>
  <c r="W2711" i="8"/>
  <c r="U2710" i="8"/>
  <c r="T2709" i="8"/>
  <c r="R2708" i="8"/>
  <c r="P2707" i="8"/>
  <c r="N2706" i="8"/>
  <c r="O2705" i="8"/>
  <c r="O2704" i="8"/>
  <c r="R2703" i="8"/>
  <c r="R2702" i="8"/>
  <c r="U2701" i="8"/>
  <c r="T2700" i="8"/>
  <c r="U2699" i="8"/>
  <c r="U2698" i="8"/>
  <c r="W2697" i="8"/>
  <c r="Y2696" i="8"/>
  <c r="Y2695" i="8"/>
  <c r="O2693" i="8"/>
  <c r="O2692" i="8"/>
  <c r="P2691" i="8"/>
  <c r="P2690" i="8"/>
  <c r="Q2689" i="8"/>
  <c r="R2688" i="8"/>
  <c r="S2687" i="8"/>
  <c r="U2686" i="8"/>
  <c r="V2685" i="8"/>
  <c r="V2684" i="8"/>
  <c r="W2683" i="8"/>
  <c r="W2682" i="8"/>
  <c r="X2681" i="8"/>
  <c r="N2678" i="8"/>
  <c r="P2677" i="8"/>
  <c r="R2676" i="8"/>
  <c r="Q2675" i="8"/>
  <c r="R2674" i="8"/>
  <c r="S2673" i="8"/>
  <c r="T2672" i="8"/>
  <c r="T2671" i="8"/>
  <c r="W2670" i="8"/>
  <c r="X2669" i="8"/>
  <c r="Y2668" i="8"/>
  <c r="Y2667" i="8"/>
  <c r="Y2666" i="8"/>
  <c r="O2663" i="8"/>
  <c r="P2662" i="8"/>
  <c r="Q2661" i="8"/>
  <c r="T2660" i="8"/>
  <c r="R2659" i="8"/>
  <c r="U2658" i="8"/>
  <c r="T2657" i="8"/>
  <c r="V2656" i="8"/>
  <c r="W2655" i="8"/>
  <c r="X2654" i="8"/>
  <c r="O2649" i="8"/>
  <c r="S2648" i="8"/>
  <c r="W2647" i="8"/>
  <c r="Y2646" i="8"/>
  <c r="N2646" i="8"/>
  <c r="Q2645" i="8"/>
  <c r="T2644" i="8"/>
  <c r="U2643" i="8"/>
  <c r="W2642" i="8"/>
  <c r="N2641" i="8"/>
  <c r="R2640" i="8"/>
  <c r="T2639" i="8"/>
  <c r="X2638" i="8"/>
  <c r="P2637" i="8"/>
  <c r="R2636" i="8"/>
  <c r="T2635" i="8"/>
  <c r="V2634" i="8"/>
  <c r="X2633" i="8"/>
  <c r="O2632" i="8"/>
  <c r="S2631" i="8"/>
  <c r="W2630" i="8"/>
  <c r="O2629" i="8"/>
  <c r="T2628" i="8"/>
  <c r="W2627" i="8"/>
  <c r="Q2626" i="8"/>
  <c r="U2625" i="8"/>
  <c r="Y2624" i="8"/>
  <c r="O2624" i="8"/>
  <c r="R2623" i="8"/>
  <c r="W2622" i="8"/>
  <c r="O2621" i="8"/>
  <c r="T2620" i="8"/>
  <c r="W2619" i="8"/>
  <c r="Q2618" i="8"/>
  <c r="U2617" i="8"/>
  <c r="Y2616" i="8"/>
  <c r="O2616" i="8"/>
  <c r="R2615" i="8"/>
  <c r="W2614" i="8"/>
  <c r="O2613" i="8"/>
  <c r="T2612" i="8"/>
  <c r="W2611" i="8"/>
  <c r="Q2610" i="8"/>
  <c r="U2609" i="8"/>
  <c r="Y2608" i="8"/>
  <c r="O2608" i="8"/>
  <c r="R2607" i="8"/>
  <c r="W2606" i="8"/>
  <c r="O2605" i="8"/>
  <c r="T2604" i="8"/>
  <c r="W2603" i="8"/>
  <c r="Q2602" i="8"/>
  <c r="U2601" i="8"/>
  <c r="Y2600" i="8"/>
  <c r="O2600" i="8"/>
  <c r="R2599" i="8"/>
  <c r="W2598" i="8"/>
  <c r="O2597" i="8"/>
  <c r="T2596" i="8"/>
  <c r="W2595" i="8"/>
  <c r="Q2594" i="8"/>
  <c r="U2593" i="8"/>
  <c r="Y2592" i="8"/>
  <c r="O2592" i="8"/>
  <c r="R2591" i="8"/>
  <c r="W2590" i="8"/>
  <c r="O2589" i="8"/>
  <c r="T2588" i="8"/>
  <c r="W2587" i="8"/>
  <c r="Q2586" i="8"/>
  <c r="U2585" i="8"/>
  <c r="Y2584" i="8"/>
  <c r="O2584" i="8"/>
  <c r="R2583" i="8"/>
  <c r="W2582" i="8"/>
  <c r="R2581" i="8"/>
  <c r="X2580" i="8"/>
  <c r="O2580" i="8"/>
  <c r="T2579" i="8"/>
  <c r="Y2578" i="8"/>
  <c r="P2578" i="8"/>
  <c r="U2577" i="8"/>
  <c r="Q2576" i="8"/>
  <c r="V2575" i="8"/>
  <c r="R2574" i="8"/>
  <c r="W2573" i="8"/>
  <c r="N2573" i="8"/>
  <c r="T2572" i="8"/>
  <c r="R2571" i="8"/>
  <c r="X2570" i="8"/>
  <c r="P2570" i="8"/>
  <c r="V2569" i="8"/>
  <c r="N2569" i="8"/>
  <c r="T2568" i="8"/>
  <c r="R2567" i="8"/>
  <c r="X2566" i="8"/>
  <c r="P2566" i="8"/>
  <c r="V2565" i="8"/>
  <c r="N2565" i="8"/>
  <c r="T2564" i="8"/>
  <c r="R2563" i="8"/>
  <c r="X2562" i="8"/>
  <c r="P2562" i="8"/>
  <c r="V2561" i="8"/>
  <c r="N2561" i="8"/>
  <c r="T2560" i="8"/>
  <c r="R2559" i="8"/>
  <c r="X2558" i="8"/>
  <c r="P2558" i="8"/>
  <c r="V2557" i="8"/>
  <c r="N2557" i="8"/>
  <c r="T2556" i="8"/>
  <c r="R2555" i="8"/>
  <c r="X2554" i="8"/>
  <c r="P2554" i="8"/>
  <c r="V2553" i="8"/>
  <c r="N2553" i="8"/>
  <c r="T2552" i="8"/>
  <c r="R2551" i="8"/>
  <c r="X2550" i="8"/>
  <c r="P2550" i="8"/>
  <c r="V2549" i="8"/>
  <c r="N2549" i="8"/>
  <c r="T2548" i="8"/>
  <c r="R2547" i="8"/>
  <c r="X2546" i="8"/>
  <c r="P2546" i="8"/>
  <c r="V2545" i="8"/>
  <c r="N2545" i="8"/>
  <c r="T2544" i="8"/>
  <c r="R2543" i="8"/>
  <c r="X2542" i="8"/>
  <c r="P2542" i="8"/>
  <c r="V2541" i="8"/>
  <c r="N2541" i="8"/>
  <c r="T2540" i="8"/>
  <c r="R2539" i="8"/>
  <c r="X2538" i="8"/>
  <c r="P2538" i="8"/>
  <c r="V2537" i="8"/>
  <c r="N2537" i="8"/>
  <c r="T2536" i="8"/>
  <c r="R2535" i="8"/>
  <c r="X2534" i="8"/>
  <c r="P2534" i="8"/>
  <c r="V2533" i="8"/>
  <c r="N2533" i="8"/>
  <c r="T2532" i="8"/>
  <c r="R2531" i="8"/>
  <c r="X2530" i="8"/>
  <c r="P2530" i="8"/>
  <c r="V2529" i="8"/>
  <c r="N2529" i="8"/>
  <c r="T2528" i="8"/>
  <c r="R2527" i="8"/>
  <c r="X2526" i="8"/>
  <c r="P2526" i="8"/>
  <c r="V2525" i="8"/>
  <c r="N2525" i="8"/>
  <c r="T2524" i="8"/>
  <c r="R2523" i="8"/>
  <c r="X2522" i="8"/>
  <c r="P2522" i="8"/>
  <c r="V2521" i="8"/>
  <c r="N2521" i="8"/>
  <c r="T2520" i="8"/>
  <c r="R2519" i="8"/>
  <c r="X2518" i="8"/>
  <c r="P2518" i="8"/>
  <c r="V2517" i="8"/>
  <c r="N2517" i="8"/>
  <c r="T2516" i="8"/>
  <c r="R2515" i="8"/>
  <c r="X2514" i="8"/>
  <c r="P2514" i="8"/>
  <c r="V2513" i="8"/>
  <c r="N2513" i="8"/>
  <c r="T2512" i="8"/>
  <c r="R2511" i="8"/>
  <c r="X2510" i="8"/>
  <c r="P2510" i="8"/>
  <c r="V2509" i="8"/>
  <c r="N2509" i="8"/>
  <c r="T2508" i="8"/>
  <c r="R2507" i="8"/>
  <c r="X2506" i="8"/>
  <c r="P2506" i="8"/>
  <c r="V2505" i="8"/>
  <c r="N2505" i="8"/>
  <c r="T2504" i="8"/>
  <c r="R2503" i="8"/>
  <c r="X2502" i="8"/>
  <c r="P2502" i="8"/>
  <c r="V2501" i="8"/>
  <c r="N2501" i="8"/>
  <c r="T2500" i="8"/>
  <c r="R2499" i="8"/>
  <c r="X2498" i="8"/>
  <c r="P2498" i="8"/>
  <c r="V2497" i="8"/>
  <c r="N2497" i="8"/>
  <c r="T2496" i="8"/>
  <c r="R2495" i="8"/>
  <c r="X2494" i="8"/>
  <c r="P2494" i="8"/>
  <c r="V2493" i="8"/>
  <c r="N2493" i="8"/>
  <c r="T2492" i="8"/>
  <c r="R2491" i="8"/>
  <c r="X2490" i="8"/>
  <c r="P2490" i="8"/>
  <c r="V2489" i="8"/>
  <c r="N2489" i="8"/>
  <c r="T2488" i="8"/>
  <c r="R2487" i="8"/>
  <c r="X2486" i="8"/>
  <c r="P2486" i="8"/>
  <c r="V2485" i="8"/>
  <c r="N2485" i="8"/>
  <c r="T2484" i="8"/>
  <c r="R2483" i="8"/>
  <c r="X2482" i="8"/>
  <c r="P2482" i="8"/>
  <c r="V2481" i="8"/>
  <c r="N2481" i="8"/>
  <c r="T2480" i="8"/>
  <c r="R2479" i="8"/>
  <c r="X2478" i="8"/>
  <c r="P2478" i="8"/>
  <c r="V2477" i="8"/>
  <c r="N2477" i="8"/>
  <c r="T2476" i="8"/>
  <c r="R2475" i="8"/>
  <c r="X2474" i="8"/>
  <c r="P2474" i="8"/>
  <c r="V2473" i="8"/>
  <c r="N2473" i="8"/>
  <c r="T2472" i="8"/>
  <c r="R2471" i="8"/>
  <c r="X2470" i="8"/>
  <c r="P2470" i="8"/>
  <c r="V2469" i="8"/>
  <c r="N2469" i="8"/>
  <c r="T2468" i="8"/>
  <c r="R2467" i="8"/>
  <c r="X2466" i="8"/>
  <c r="P2466" i="8"/>
  <c r="V2465" i="8"/>
  <c r="N2465" i="8"/>
  <c r="T2464" i="8"/>
  <c r="R2463" i="8"/>
  <c r="X2462" i="8"/>
  <c r="P2462" i="8"/>
  <c r="V2461" i="8"/>
  <c r="N2461" i="8"/>
  <c r="T2460" i="8"/>
  <c r="R2459" i="8"/>
  <c r="X2458" i="8"/>
  <c r="P2458" i="8"/>
  <c r="V2457" i="8"/>
  <c r="N2457" i="8"/>
  <c r="T2456" i="8"/>
  <c r="R2455" i="8"/>
  <c r="X2454" i="8"/>
  <c r="P2454" i="8"/>
  <c r="V2453" i="8"/>
  <c r="N2453" i="8"/>
  <c r="T2452" i="8"/>
  <c r="R2451" i="8"/>
  <c r="X2450" i="8"/>
  <c r="P2450" i="8"/>
  <c r="V2449" i="8"/>
  <c r="N2449" i="8"/>
  <c r="T2448" i="8"/>
  <c r="R2447" i="8"/>
  <c r="X2446" i="8"/>
  <c r="P2446" i="8"/>
  <c r="V2445" i="8"/>
  <c r="N2445" i="8"/>
  <c r="T2444" i="8"/>
  <c r="R2443" i="8"/>
  <c r="X2442" i="8"/>
  <c r="P2442" i="8"/>
  <c r="V2441" i="8"/>
  <c r="N2441" i="8"/>
  <c r="T2440" i="8"/>
  <c r="R2439" i="8"/>
  <c r="X2438" i="8"/>
  <c r="P2438" i="8"/>
  <c r="V2437" i="8"/>
  <c r="N2437" i="8"/>
  <c r="T2436" i="8"/>
  <c r="R2435" i="8"/>
  <c r="X2434" i="8"/>
  <c r="P2434" i="8"/>
  <c r="V2433" i="8"/>
  <c r="N2433" i="8"/>
  <c r="T2432" i="8"/>
  <c r="R2431" i="8"/>
  <c r="X2430" i="8"/>
  <c r="P2430" i="8"/>
  <c r="V2429" i="8"/>
  <c r="N2429" i="8"/>
  <c r="T2428" i="8"/>
  <c r="R2427" i="8"/>
  <c r="X2426" i="8"/>
  <c r="P2426" i="8"/>
  <c r="V2425" i="8"/>
  <c r="N2425" i="8"/>
  <c r="T2424" i="8"/>
  <c r="R2423" i="8"/>
  <c r="X2422" i="8"/>
  <c r="P2422" i="8"/>
  <c r="V2421" i="8"/>
  <c r="N2421" i="8"/>
  <c r="T2420" i="8"/>
  <c r="R2419" i="8"/>
  <c r="X2418" i="8"/>
  <c r="P2418" i="8"/>
  <c r="V2417" i="8"/>
  <c r="N2417" i="8"/>
  <c r="T2416" i="8"/>
  <c r="R2415" i="8"/>
  <c r="X2414" i="8"/>
  <c r="P2414" i="8"/>
  <c r="V2413" i="8"/>
  <c r="N2413" i="8"/>
  <c r="T2412" i="8"/>
  <c r="R2411" i="8"/>
  <c r="X2410" i="8"/>
  <c r="P2410" i="8"/>
  <c r="V2409" i="8"/>
  <c r="N2409" i="8"/>
  <c r="T2408" i="8"/>
  <c r="R2407" i="8"/>
  <c r="X2406" i="8"/>
  <c r="P2406" i="8"/>
  <c r="V2405" i="8"/>
  <c r="N2405" i="8"/>
  <c r="T2404" i="8"/>
  <c r="R2403" i="8"/>
  <c r="X2402" i="8"/>
  <c r="P2402" i="8"/>
  <c r="V2401" i="8"/>
  <c r="N2401" i="8"/>
  <c r="T2400" i="8"/>
  <c r="R2399" i="8"/>
  <c r="X2398" i="8"/>
  <c r="P2398" i="8"/>
  <c r="V2397" i="8"/>
  <c r="N2397" i="8"/>
  <c r="T2396" i="8"/>
  <c r="R2395" i="8"/>
  <c r="X2394" i="8"/>
  <c r="P2394" i="8"/>
  <c r="V2393" i="8"/>
  <c r="N2393" i="8"/>
  <c r="T2392" i="8"/>
  <c r="R2391" i="8"/>
  <c r="X2390" i="8"/>
  <c r="P2390" i="8"/>
  <c r="V2389" i="8"/>
  <c r="N2389" i="8"/>
  <c r="T2388" i="8"/>
  <c r="R2387" i="8"/>
  <c r="X2386" i="8"/>
  <c r="P2386" i="8"/>
  <c r="V2385" i="8"/>
  <c r="N2385" i="8"/>
  <c r="T2384" i="8"/>
  <c r="R2383" i="8"/>
  <c r="X2382" i="8"/>
  <c r="P2382" i="8"/>
  <c r="V2381" i="8"/>
  <c r="N2381" i="8"/>
  <c r="T2380" i="8"/>
  <c r="R2379" i="8"/>
  <c r="X2378" i="8"/>
  <c r="P2378" i="8"/>
  <c r="V2377" i="8"/>
  <c r="N2377" i="8"/>
  <c r="T2376" i="8"/>
  <c r="R2375" i="8"/>
  <c r="X2374" i="8"/>
  <c r="P2374" i="8"/>
  <c r="V2373" i="8"/>
  <c r="N2373" i="8"/>
  <c r="T2372" i="8"/>
  <c r="R2371" i="8"/>
  <c r="X2370" i="8"/>
  <c r="P2370" i="8"/>
  <c r="V2369" i="8"/>
  <c r="N2369" i="8"/>
  <c r="T2368" i="8"/>
  <c r="R2367" i="8"/>
  <c r="X2366" i="8"/>
  <c r="P2366" i="8"/>
  <c r="V2365" i="8"/>
  <c r="N2365" i="8"/>
  <c r="T2364" i="8"/>
  <c r="R2363" i="8"/>
  <c r="X2362" i="8"/>
  <c r="P2362" i="8"/>
  <c r="V2361" i="8"/>
  <c r="N2361" i="8"/>
  <c r="T2360" i="8"/>
  <c r="R2359" i="8"/>
  <c r="X2358" i="8"/>
  <c r="P2358" i="8"/>
  <c r="V2357" i="8"/>
  <c r="N2357" i="8"/>
  <c r="T2356" i="8"/>
  <c r="R2355" i="8"/>
  <c r="X2354" i="8"/>
  <c r="P2354" i="8"/>
  <c r="V2353" i="8"/>
  <c r="N2353" i="8"/>
  <c r="T2352" i="8"/>
  <c r="R2351" i="8"/>
  <c r="X2350" i="8"/>
  <c r="P2350" i="8"/>
  <c r="V2349" i="8"/>
  <c r="N2349" i="8"/>
  <c r="T2348" i="8"/>
  <c r="R2347" i="8"/>
  <c r="X2346" i="8"/>
  <c r="P2346" i="8"/>
  <c r="V2345" i="8"/>
  <c r="N2345" i="8"/>
  <c r="T2344" i="8"/>
  <c r="R2343" i="8"/>
  <c r="X2342" i="8"/>
  <c r="P2342" i="8"/>
  <c r="V2341" i="8"/>
  <c r="N2341" i="8"/>
  <c r="T2340" i="8"/>
  <c r="R2339" i="8"/>
  <c r="X2338" i="8"/>
  <c r="P2338" i="8"/>
  <c r="V2337" i="8"/>
  <c r="N2337" i="8"/>
  <c r="T2336" i="8"/>
  <c r="R2335" i="8"/>
  <c r="X2334" i="8"/>
  <c r="P2334" i="8"/>
  <c r="V2333" i="8"/>
  <c r="N2333" i="8"/>
  <c r="T2332" i="8"/>
  <c r="R2331" i="8"/>
  <c r="X2330" i="8"/>
  <c r="P2330" i="8"/>
  <c r="V2329" i="8"/>
  <c r="N2329" i="8"/>
  <c r="T2328" i="8"/>
  <c r="R2327" i="8"/>
  <c r="X2326" i="8"/>
  <c r="P2326" i="8"/>
  <c r="V2325" i="8"/>
  <c r="N2325" i="8"/>
  <c r="T2324" i="8"/>
  <c r="R2323" i="8"/>
  <c r="X2322" i="8"/>
  <c r="P2322" i="8"/>
  <c r="V2321" i="8"/>
  <c r="N2321" i="8"/>
  <c r="T2320" i="8"/>
  <c r="R2319" i="8"/>
  <c r="X2318" i="8"/>
  <c r="P2318" i="8"/>
  <c r="V2317" i="8"/>
  <c r="N2317" i="8"/>
  <c r="T2316" i="8"/>
  <c r="R2315" i="8"/>
  <c r="X2314" i="8"/>
  <c r="P2314" i="8"/>
  <c r="V2313" i="8"/>
  <c r="N2313" i="8"/>
  <c r="T2312" i="8"/>
  <c r="R2311" i="8"/>
  <c r="X2310" i="8"/>
  <c r="P2310" i="8"/>
  <c r="V2309" i="8"/>
  <c r="N2309" i="8"/>
  <c r="T2308" i="8"/>
  <c r="R2307" i="8"/>
  <c r="X2306" i="8"/>
  <c r="P2306" i="8"/>
  <c r="V2305" i="8"/>
  <c r="N2305" i="8"/>
  <c r="T2304" i="8"/>
  <c r="R2303" i="8"/>
  <c r="X2302" i="8"/>
  <c r="P2302" i="8"/>
  <c r="V2301" i="8"/>
  <c r="N2301" i="8"/>
  <c r="T2300" i="8"/>
  <c r="R2299" i="8"/>
  <c r="X2298" i="8"/>
  <c r="P2298" i="8"/>
  <c r="V2297" i="8"/>
  <c r="N2297" i="8"/>
  <c r="T2296" i="8"/>
  <c r="R2295" i="8"/>
  <c r="X2294" i="8"/>
  <c r="P2294" i="8"/>
  <c r="V2293" i="8"/>
  <c r="N2293" i="8"/>
  <c r="T2292" i="8"/>
  <c r="R2291" i="8"/>
  <c r="X2290" i="8"/>
  <c r="P2290" i="8"/>
  <c r="V2289" i="8"/>
  <c r="N2289" i="8"/>
  <c r="T2288" i="8"/>
  <c r="R2287" i="8"/>
  <c r="X2286" i="8"/>
  <c r="P2286" i="8"/>
  <c r="V2285" i="8"/>
  <c r="N2285" i="8"/>
  <c r="T2284" i="8"/>
  <c r="R2283" i="8"/>
  <c r="X2282" i="8"/>
  <c r="P2282" i="8"/>
  <c r="V2281" i="8"/>
  <c r="N2281" i="8"/>
  <c r="T2280" i="8"/>
  <c r="R2279" i="8"/>
  <c r="X2278" i="8"/>
  <c r="P2278" i="8"/>
  <c r="V2277" i="8"/>
  <c r="N2277" i="8"/>
  <c r="T2276" i="8"/>
  <c r="R2275" i="8"/>
  <c r="X2274" i="8"/>
  <c r="P2274" i="8"/>
  <c r="V2273" i="8"/>
  <c r="N2273" i="8"/>
  <c r="T2272" i="8"/>
  <c r="R2271" i="8"/>
  <c r="X2270" i="8"/>
  <c r="P2270" i="8"/>
  <c r="V2269" i="8"/>
  <c r="N2269" i="8"/>
  <c r="T2268" i="8"/>
  <c r="R2267" i="8"/>
  <c r="X2266" i="8"/>
  <c r="P2266" i="8"/>
  <c r="V2265" i="8"/>
  <c r="N2265" i="8"/>
  <c r="T2264" i="8"/>
  <c r="R2263" i="8"/>
  <c r="X2262" i="8"/>
  <c r="P2262" i="8"/>
  <c r="U3097" i="8"/>
  <c r="R3082" i="8"/>
  <c r="X3004" i="8"/>
  <c r="T2974" i="8"/>
  <c r="Q2971" i="8"/>
  <c r="U2968" i="8"/>
  <c r="U2965" i="8"/>
  <c r="V2954" i="8"/>
  <c r="V2946" i="8"/>
  <c r="V2938" i="8"/>
  <c r="R2930" i="8"/>
  <c r="T2922" i="8"/>
  <c r="P2917" i="8"/>
  <c r="T2904" i="8"/>
  <c r="T2899" i="8"/>
  <c r="P2894" i="8"/>
  <c r="X2886" i="8"/>
  <c r="W2884" i="8"/>
  <c r="O2882" i="8"/>
  <c r="R2880" i="8"/>
  <c r="T2878" i="8"/>
  <c r="W2876" i="8"/>
  <c r="N2871" i="8"/>
  <c r="R2869" i="8"/>
  <c r="X2867" i="8"/>
  <c r="P2862" i="8"/>
  <c r="V2860" i="8"/>
  <c r="N2855" i="8"/>
  <c r="R2853" i="8"/>
  <c r="X2851" i="8"/>
  <c r="P2846" i="8"/>
  <c r="V2844" i="8"/>
  <c r="N2839" i="8"/>
  <c r="R2837" i="8"/>
  <c r="X2835" i="8"/>
  <c r="P2830" i="8"/>
  <c r="V2828" i="8"/>
  <c r="N2823" i="8"/>
  <c r="R2821" i="8"/>
  <c r="X2819" i="8"/>
  <c r="P2814" i="8"/>
  <c r="V2812" i="8"/>
  <c r="N2807" i="8"/>
  <c r="R2805" i="8"/>
  <c r="X2803" i="8"/>
  <c r="P2798" i="8"/>
  <c r="V2796" i="8"/>
  <c r="N2791" i="8"/>
  <c r="R2789" i="8"/>
  <c r="X2787" i="8"/>
  <c r="P2782" i="8"/>
  <c r="V2780" i="8"/>
  <c r="N2775" i="8"/>
  <c r="R2773" i="8"/>
  <c r="X2771" i="8"/>
  <c r="P2766" i="8"/>
  <c r="V2764" i="8"/>
  <c r="N2759" i="8"/>
  <c r="R2757" i="8"/>
  <c r="X2755" i="8"/>
  <c r="P2750" i="8"/>
  <c r="V2748" i="8"/>
  <c r="N2743" i="8"/>
  <c r="R2741" i="8"/>
  <c r="X2739" i="8"/>
  <c r="P2734" i="8"/>
  <c r="X2732" i="8"/>
  <c r="R2731" i="8"/>
  <c r="N2730" i="8"/>
  <c r="Y2726" i="8"/>
  <c r="X2725" i="8"/>
  <c r="V2724" i="8"/>
  <c r="T2723" i="8"/>
  <c r="R2722" i="8"/>
  <c r="Q2721" i="8"/>
  <c r="O2720" i="8"/>
  <c r="Y2715" i="8"/>
  <c r="W2714" i="8"/>
  <c r="V2713" i="8"/>
  <c r="T2712" i="8"/>
  <c r="R2711" i="8"/>
  <c r="P2710" i="8"/>
  <c r="O2709" i="8"/>
  <c r="O2702" i="8"/>
  <c r="Q2701" i="8"/>
  <c r="Q2700" i="8"/>
  <c r="R2699" i="8"/>
  <c r="Q2698" i="8"/>
  <c r="T2697" i="8"/>
  <c r="T2696" i="8"/>
  <c r="W2695" i="8"/>
  <c r="W2694" i="8"/>
  <c r="Y2693" i="8"/>
  <c r="N2688" i="8"/>
  <c r="P2687" i="8"/>
  <c r="P2686" i="8"/>
  <c r="T2685" i="8"/>
  <c r="R2684" i="8"/>
  <c r="T2683" i="8"/>
  <c r="R2682" i="8"/>
  <c r="V2681" i="8"/>
  <c r="V2680" i="8"/>
  <c r="X2679" i="8"/>
  <c r="Y2678" i="8"/>
  <c r="N2674" i="8"/>
  <c r="O2673" i="8"/>
  <c r="O2672" i="8"/>
  <c r="R2671" i="8"/>
  <c r="R2670" i="8"/>
  <c r="U2669" i="8"/>
  <c r="T2668" i="8"/>
  <c r="U2667" i="8"/>
  <c r="U2666" i="8"/>
  <c r="W2665" i="8"/>
  <c r="Y2664" i="8"/>
  <c r="Y2663" i="8"/>
  <c r="O2661" i="8"/>
  <c r="O2660" i="8"/>
  <c r="P2659" i="8"/>
  <c r="P2658" i="8"/>
  <c r="Q2657" i="8"/>
  <c r="R2656" i="8"/>
  <c r="S2655" i="8"/>
  <c r="U2654" i="8"/>
  <c r="V2653" i="8"/>
  <c r="V2652" i="8"/>
  <c r="W2651" i="8"/>
  <c r="W2650" i="8"/>
  <c r="X2649" i="8"/>
  <c r="O2648" i="8"/>
  <c r="S2647" i="8"/>
  <c r="W2646" i="8"/>
  <c r="O2645" i="8"/>
  <c r="Q2644" i="8"/>
  <c r="R2643" i="8"/>
  <c r="U2642" i="8"/>
  <c r="W2641" i="8"/>
  <c r="N2640" i="8"/>
  <c r="R2639" i="8"/>
  <c r="U2638" i="8"/>
  <c r="Y2637" i="8"/>
  <c r="O2636" i="8"/>
  <c r="Q2635" i="8"/>
  <c r="R2634" i="8"/>
  <c r="V2633" i="8"/>
  <c r="Y2632" i="8"/>
  <c r="P2631" i="8"/>
  <c r="T2630" i="8"/>
  <c r="W2629" i="8"/>
  <c r="Q2628" i="8"/>
  <c r="U2627" i="8"/>
  <c r="Y2626" i="8"/>
  <c r="O2626" i="8"/>
  <c r="R2625" i="8"/>
  <c r="W2624" i="8"/>
  <c r="O2623" i="8"/>
  <c r="T2622" i="8"/>
  <c r="W2621" i="8"/>
  <c r="Q2620" i="8"/>
  <c r="U2619" i="8"/>
  <c r="Y2618" i="8"/>
  <c r="O2618" i="8"/>
  <c r="R2617" i="8"/>
  <c r="W2616" i="8"/>
  <c r="O2615" i="8"/>
  <c r="T2614" i="8"/>
  <c r="W2613" i="8"/>
  <c r="Q2612" i="8"/>
  <c r="U2611" i="8"/>
  <c r="Y2610" i="8"/>
  <c r="O2610" i="8"/>
  <c r="R2609" i="8"/>
  <c r="W2608" i="8"/>
  <c r="O2607" i="8"/>
  <c r="T2606" i="8"/>
  <c r="W2605" i="8"/>
  <c r="Q3066" i="8"/>
  <c r="W3030" i="8"/>
  <c r="X3020" i="8"/>
  <c r="X2993" i="8"/>
  <c r="X2983" i="8"/>
  <c r="U2956" i="8"/>
  <c r="P2948" i="8"/>
  <c r="U2940" i="8"/>
  <c r="P2932" i="8"/>
  <c r="U2924" i="8"/>
  <c r="X2911" i="8"/>
  <c r="T2906" i="8"/>
  <c r="P2901" i="8"/>
  <c r="T2888" i="8"/>
  <c r="P2874" i="8"/>
  <c r="V2872" i="8"/>
  <c r="N2867" i="8"/>
  <c r="R2865" i="8"/>
  <c r="X2863" i="8"/>
  <c r="P2858" i="8"/>
  <c r="V2856" i="8"/>
  <c r="N2851" i="8"/>
  <c r="R2849" i="8"/>
  <c r="X2847" i="8"/>
  <c r="P2842" i="8"/>
  <c r="V2840" i="8"/>
  <c r="N2835" i="8"/>
  <c r="R2833" i="8"/>
  <c r="X2831" i="8"/>
  <c r="P2826" i="8"/>
  <c r="V2824" i="8"/>
  <c r="N2819" i="8"/>
  <c r="R2817" i="8"/>
  <c r="X2815" i="8"/>
  <c r="P2810" i="8"/>
  <c r="V2808" i="8"/>
  <c r="N2803" i="8"/>
  <c r="R2801" i="8"/>
  <c r="X2799" i="8"/>
  <c r="P2794" i="8"/>
  <c r="V2792" i="8"/>
  <c r="N2787" i="8"/>
  <c r="R2785" i="8"/>
  <c r="X2783" i="8"/>
  <c r="P2778" i="8"/>
  <c r="V2776" i="8"/>
  <c r="N2771" i="8"/>
  <c r="R2769" i="8"/>
  <c r="X2767" i="8"/>
  <c r="P2762" i="8"/>
  <c r="V2760" i="8"/>
  <c r="N2755" i="8"/>
  <c r="R2753" i="8"/>
  <c r="X2751" i="8"/>
  <c r="P2746" i="8"/>
  <c r="V2744" i="8"/>
  <c r="N2739" i="8"/>
  <c r="R2737" i="8"/>
  <c r="X2735" i="8"/>
  <c r="Q2732" i="8"/>
  <c r="Y2728" i="8"/>
  <c r="W2727" i="8"/>
  <c r="U2726" i="8"/>
  <c r="T2725" i="8"/>
  <c r="R2724" i="8"/>
  <c r="P2723" i="8"/>
  <c r="N2722" i="8"/>
  <c r="Y2718" i="8"/>
  <c r="X2717" i="8"/>
  <c r="V2716" i="8"/>
  <c r="T2715" i="8"/>
  <c r="R2714" i="8"/>
  <c r="Q2713" i="8"/>
  <c r="O2712" i="8"/>
  <c r="Y2707" i="8"/>
  <c r="W2706" i="8"/>
  <c r="V2705" i="8"/>
  <c r="W2704" i="8"/>
  <c r="Y2703" i="8"/>
  <c r="Y2702" i="8"/>
  <c r="N2698" i="8"/>
  <c r="O2697" i="8"/>
  <c r="R2696" i="8"/>
  <c r="R2695" i="8"/>
  <c r="S2694" i="8"/>
  <c r="V2693" i="8"/>
  <c r="V2692" i="8"/>
  <c r="W2691" i="8"/>
  <c r="W2690" i="8"/>
  <c r="X2689" i="8"/>
  <c r="Y2688" i="8"/>
  <c r="N2686" i="8"/>
  <c r="O2685" i="8"/>
  <c r="O2684" i="8"/>
  <c r="P2683" i="8"/>
  <c r="P2682" i="8"/>
  <c r="Q2681" i="8"/>
  <c r="S2680" i="8"/>
  <c r="T2679" i="8"/>
  <c r="U2678" i="8"/>
  <c r="X2677" i="8"/>
  <c r="Y2676" i="8"/>
  <c r="Y2675" i="8"/>
  <c r="Y2674" i="8"/>
  <c r="O2670" i="8"/>
  <c r="Q2669" i="8"/>
  <c r="Q2668" i="8"/>
  <c r="R2667" i="8"/>
  <c r="Q2666" i="8"/>
  <c r="T2665" i="8"/>
  <c r="T2664" i="8"/>
  <c r="W2663" i="8"/>
  <c r="W2662" i="8"/>
  <c r="Y2661" i="8"/>
  <c r="N2656" i="8"/>
  <c r="P2655" i="8"/>
  <c r="P2654" i="8"/>
  <c r="T2653" i="8"/>
  <c r="R2652" i="8"/>
  <c r="T2651" i="8"/>
  <c r="R2650" i="8"/>
  <c r="V2649" i="8"/>
  <c r="Y2648" i="8"/>
  <c r="P2647" i="8"/>
  <c r="S2646" i="8"/>
  <c r="X2645" i="8"/>
  <c r="Q3036" i="8"/>
  <c r="X3009" i="8"/>
  <c r="X2999" i="8"/>
  <c r="P2961" i="8"/>
  <c r="Y2958" i="8"/>
  <c r="T2950" i="8"/>
  <c r="T2942" i="8"/>
  <c r="T2934" i="8"/>
  <c r="T2926" i="8"/>
  <c r="X2918" i="8"/>
  <c r="T2913" i="8"/>
  <c r="T2908" i="8"/>
  <c r="X2895" i="8"/>
  <c r="T2890" i="8"/>
  <c r="V2885" i="8"/>
  <c r="T2883" i="8"/>
  <c r="R2881" i="8"/>
  <c r="T2879" i="8"/>
  <c r="T2877" i="8"/>
  <c r="X2875" i="8"/>
  <c r="P2870" i="8"/>
  <c r="V2868" i="8"/>
  <c r="N2863" i="8"/>
  <c r="R2861" i="8"/>
  <c r="X2859" i="8"/>
  <c r="P2854" i="8"/>
  <c r="V2852" i="8"/>
  <c r="N2847" i="8"/>
  <c r="R2845" i="8"/>
  <c r="X2843" i="8"/>
  <c r="P2838" i="8"/>
  <c r="V2836" i="8"/>
  <c r="N2831" i="8"/>
  <c r="R2829" i="8"/>
  <c r="X2827" i="8"/>
  <c r="P2822" i="8"/>
  <c r="V2820" i="8"/>
  <c r="N2815" i="8"/>
  <c r="R2813" i="8"/>
  <c r="X2811" i="8"/>
  <c r="P2806" i="8"/>
  <c r="V2804" i="8"/>
  <c r="N2799" i="8"/>
  <c r="R2797" i="8"/>
  <c r="X2795" i="8"/>
  <c r="P2790" i="8"/>
  <c r="V2788" i="8"/>
  <c r="N2783" i="8"/>
  <c r="R2781" i="8"/>
  <c r="X2779" i="8"/>
  <c r="P2774" i="8"/>
  <c r="V2772" i="8"/>
  <c r="N2767" i="8"/>
  <c r="R2765" i="8"/>
  <c r="X2763" i="8"/>
  <c r="P2758" i="8"/>
  <c r="V2756" i="8"/>
  <c r="N2751" i="8"/>
  <c r="R2749" i="8"/>
  <c r="X2747" i="8"/>
  <c r="P2742" i="8"/>
  <c r="V2740" i="8"/>
  <c r="N2735" i="8"/>
  <c r="R2733" i="8"/>
  <c r="X2730" i="8"/>
  <c r="V2729" i="8"/>
  <c r="T2728" i="8"/>
  <c r="R2727" i="8"/>
  <c r="P2726" i="8"/>
  <c r="O2725" i="8"/>
  <c r="Y2720" i="8"/>
  <c r="W2719" i="8"/>
  <c r="U2718" i="8"/>
  <c r="T2717" i="8"/>
  <c r="R2716" i="8"/>
  <c r="P2715" i="8"/>
  <c r="N2714" i="8"/>
  <c r="Y2710" i="8"/>
  <c r="X2709" i="8"/>
  <c r="V2708" i="8"/>
  <c r="T2707" i="8"/>
  <c r="R2706" i="8"/>
  <c r="S2705" i="8"/>
  <c r="T2704" i="8"/>
  <c r="T2703" i="8"/>
  <c r="W2702" i="8"/>
  <c r="X2701" i="8"/>
  <c r="Y2700" i="8"/>
  <c r="Y2699" i="8"/>
  <c r="Y2698" i="8"/>
  <c r="O2695" i="8"/>
  <c r="P2694" i="8"/>
  <c r="Q2693" i="8"/>
  <c r="T2692" i="8"/>
  <c r="R2691" i="8"/>
  <c r="U2690" i="8"/>
  <c r="T2689" i="8"/>
  <c r="V2688" i="8"/>
  <c r="W2687" i="8"/>
  <c r="X2686" i="8"/>
  <c r="N2681" i="8"/>
  <c r="O2680" i="8"/>
  <c r="P2679" i="8"/>
  <c r="R2678" i="8"/>
  <c r="T2677" i="8"/>
  <c r="U2676" i="8"/>
  <c r="T2675" i="8"/>
  <c r="V2674" i="8"/>
  <c r="V2673" i="8"/>
  <c r="W2672" i="8"/>
  <c r="Y2671" i="8"/>
  <c r="Y2670" i="8"/>
  <c r="N2666" i="8"/>
  <c r="O2665" i="8"/>
  <c r="R2664" i="8"/>
  <c r="R2663" i="8"/>
  <c r="S2662" i="8"/>
  <c r="V2661" i="8"/>
  <c r="V2660" i="8"/>
  <c r="W2659" i="8"/>
  <c r="W2658" i="8"/>
  <c r="X2657" i="8"/>
  <c r="Y2656" i="8"/>
  <c r="N2654" i="8"/>
  <c r="O2653" i="8"/>
  <c r="O2652" i="8"/>
  <c r="P2651" i="8"/>
  <c r="P2650" i="8"/>
  <c r="S2649" i="8"/>
  <c r="V2648" i="8"/>
  <c r="Y2647" i="8"/>
  <c r="P2646" i="8"/>
  <c r="U2645" i="8"/>
  <c r="V2644" i="8"/>
  <c r="Y2643" i="8"/>
  <c r="N2642" i="8"/>
  <c r="Q2641" i="8"/>
  <c r="T2640" i="8"/>
  <c r="X2639" i="8"/>
  <c r="O2638" i="8"/>
  <c r="T2637" i="8"/>
  <c r="U2636" i="8"/>
  <c r="W2635" i="8"/>
  <c r="Y2634" i="8"/>
  <c r="O2633" i="8"/>
  <c r="S2632" i="8"/>
  <c r="W2631" i="8"/>
  <c r="Y2630" i="8"/>
  <c r="O2630" i="8"/>
  <c r="R2629" i="8"/>
  <c r="W2628" i="8"/>
  <c r="O2627" i="8"/>
  <c r="T2626" i="8"/>
  <c r="W2625" i="8"/>
  <c r="Q2624" i="8"/>
  <c r="U2623" i="8"/>
  <c r="Y2622" i="8"/>
  <c r="O2622" i="8"/>
  <c r="R2621" i="8"/>
  <c r="W2620" i="8"/>
  <c r="O2619" i="8"/>
  <c r="T2618" i="8"/>
  <c r="W2617" i="8"/>
  <c r="Q2616" i="8"/>
  <c r="U2615" i="8"/>
  <c r="Y2614" i="8"/>
  <c r="O2614" i="8"/>
  <c r="R2613" i="8"/>
  <c r="W2612" i="8"/>
  <c r="O2611" i="8"/>
  <c r="T2610" i="8"/>
  <c r="W2609" i="8"/>
  <c r="Q2608" i="8"/>
  <c r="U2607" i="8"/>
  <c r="Y2606" i="8"/>
  <c r="O2606" i="8"/>
  <c r="R2605" i="8"/>
  <c r="W2604" i="8"/>
  <c r="O2603" i="8"/>
  <c r="T2602" i="8"/>
  <c r="W2601" i="8"/>
  <c r="Q2600" i="8"/>
  <c r="U2599" i="8"/>
  <c r="Y2598" i="8"/>
  <c r="O2598" i="8"/>
  <c r="R2597" i="8"/>
  <c r="W2596" i="8"/>
  <c r="O2595" i="8"/>
  <c r="T2594" i="8"/>
  <c r="W2593" i="8"/>
  <c r="Y3089" i="8"/>
  <c r="O3039" i="8"/>
  <c r="O3028" i="8"/>
  <c r="X3017" i="8"/>
  <c r="T2947" i="8"/>
  <c r="T2931" i="8"/>
  <c r="T2912" i="8"/>
  <c r="P2909" i="8"/>
  <c r="X2887" i="8"/>
  <c r="O2879" i="8"/>
  <c r="N2869" i="8"/>
  <c r="P2864" i="8"/>
  <c r="R2859" i="8"/>
  <c r="V2854" i="8"/>
  <c r="X2849" i="8"/>
  <c r="N2837" i="8"/>
  <c r="P2832" i="8"/>
  <c r="R2827" i="8"/>
  <c r="V2822" i="8"/>
  <c r="X2817" i="8"/>
  <c r="N2805" i="8"/>
  <c r="P2800" i="8"/>
  <c r="R2795" i="8"/>
  <c r="V2790" i="8"/>
  <c r="X2785" i="8"/>
  <c r="N2773" i="8"/>
  <c r="P2768" i="8"/>
  <c r="R2763" i="8"/>
  <c r="V2758" i="8"/>
  <c r="X2753" i="8"/>
  <c r="N2741" i="8"/>
  <c r="P2736" i="8"/>
  <c r="R2726" i="8"/>
  <c r="Y2724" i="8"/>
  <c r="O2721" i="8"/>
  <c r="T2719" i="8"/>
  <c r="P2714" i="8"/>
  <c r="V2712" i="8"/>
  <c r="R2707" i="8"/>
  <c r="X2705" i="8"/>
  <c r="N2704" i="8"/>
  <c r="X2702" i="8"/>
  <c r="O2701" i="8"/>
  <c r="W2699" i="8"/>
  <c r="V2696" i="8"/>
  <c r="X2693" i="8"/>
  <c r="V2690" i="8"/>
  <c r="T2687" i="8"/>
  <c r="T2684" i="8"/>
  <c r="T2681" i="8"/>
  <c r="S2678" i="8"/>
  <c r="R2675" i="8"/>
  <c r="R2672" i="8"/>
  <c r="T2669" i="8"/>
  <c r="P2666" i="8"/>
  <c r="P2663" i="8"/>
  <c r="R2660" i="8"/>
  <c r="Y2658" i="8"/>
  <c r="O2657" i="8"/>
  <c r="Y2655" i="8"/>
  <c r="O2654" i="8"/>
  <c r="Y2652" i="8"/>
  <c r="W2649" i="8"/>
  <c r="R2648" i="8"/>
  <c r="Y2645" i="8"/>
  <c r="R2644" i="8"/>
  <c r="Y2640" i="8"/>
  <c r="W2639" i="8"/>
  <c r="S2638" i="8"/>
  <c r="U2637" i="8"/>
  <c r="Q2636" i="8"/>
  <c r="W2633" i="8"/>
  <c r="V2632" i="8"/>
  <c r="T2631" i="8"/>
  <c r="Q2630" i="8"/>
  <c r="Q2629" i="8"/>
  <c r="P2628" i="8"/>
  <c r="Q2627" i="8"/>
  <c r="P2626" i="8"/>
  <c r="N2625" i="8"/>
  <c r="Y2617" i="8"/>
  <c r="X2616" i="8"/>
  <c r="W2615" i="8"/>
  <c r="U2614" i="8"/>
  <c r="U2613" i="8"/>
  <c r="U2612" i="8"/>
  <c r="S2611" i="8"/>
  <c r="U2610" i="8"/>
  <c r="Q2609" i="8"/>
  <c r="S2608" i="8"/>
  <c r="Q2607" i="8"/>
  <c r="P2606" i="8"/>
  <c r="N2605" i="8"/>
  <c r="P2604" i="8"/>
  <c r="R2603" i="8"/>
  <c r="U2602" i="8"/>
  <c r="S2601" i="8"/>
  <c r="W2600" i="8"/>
  <c r="W2599" i="8"/>
  <c r="X2598" i="8"/>
  <c r="Y2597" i="8"/>
  <c r="N2595" i="8"/>
  <c r="P2594" i="8"/>
  <c r="Q2593" i="8"/>
  <c r="T2592" i="8"/>
  <c r="V2591" i="8"/>
  <c r="Y2590" i="8"/>
  <c r="Q2589" i="8"/>
  <c r="S2588" i="8"/>
  <c r="U2587" i="8"/>
  <c r="Y2586" i="8"/>
  <c r="O2585" i="8"/>
  <c r="S2584" i="8"/>
  <c r="U2583" i="8"/>
  <c r="X2582" i="8"/>
  <c r="Q2581" i="8"/>
  <c r="V2580" i="8"/>
  <c r="O2579" i="8"/>
  <c r="S2578" i="8"/>
  <c r="W2577" i="8"/>
  <c r="S2576" i="8"/>
  <c r="U2575" i="8"/>
  <c r="P2574" i="8"/>
  <c r="S2573" i="8"/>
  <c r="X2572" i="8"/>
  <c r="O2572" i="8"/>
  <c r="U2571" i="8"/>
  <c r="Q2570" i="8"/>
  <c r="U2569" i="8"/>
  <c r="Q2568" i="8"/>
  <c r="W2567" i="8"/>
  <c r="N2567" i="8"/>
  <c r="S2566" i="8"/>
  <c r="X2565" i="8"/>
  <c r="O2565" i="8"/>
  <c r="S2564" i="8"/>
  <c r="Y2563" i="8"/>
  <c r="P2563" i="8"/>
  <c r="U2562" i="8"/>
  <c r="Q2561" i="8"/>
  <c r="V2560" i="8"/>
  <c r="S2559" i="8"/>
  <c r="W2558" i="8"/>
  <c r="N2558" i="8"/>
  <c r="S2557" i="8"/>
  <c r="X2556" i="8"/>
  <c r="O2556" i="8"/>
  <c r="U2555" i="8"/>
  <c r="Q2554" i="8"/>
  <c r="U2553" i="8"/>
  <c r="Q2552" i="8"/>
  <c r="W2551" i="8"/>
  <c r="N2551" i="8"/>
  <c r="S2550" i="8"/>
  <c r="X2549" i="8"/>
  <c r="O2549" i="8"/>
  <c r="S2548" i="8"/>
  <c r="Y2547" i="8"/>
  <c r="P2547" i="8"/>
  <c r="U2546" i="8"/>
  <c r="Q2545" i="8"/>
  <c r="V2544" i="8"/>
  <c r="S2543" i="8"/>
  <c r="W2542" i="8"/>
  <c r="N2542" i="8"/>
  <c r="S2541" i="8"/>
  <c r="X2540" i="8"/>
  <c r="O2540" i="8"/>
  <c r="U2539" i="8"/>
  <c r="Q2538" i="8"/>
  <c r="U2537" i="8"/>
  <c r="Q2536" i="8"/>
  <c r="W2535" i="8"/>
  <c r="N2535" i="8"/>
  <c r="S2534" i="8"/>
  <c r="X2533" i="8"/>
  <c r="O2533" i="8"/>
  <c r="S2532" i="8"/>
  <c r="Y2531" i="8"/>
  <c r="P2531" i="8"/>
  <c r="U2530" i="8"/>
  <c r="Q2529" i="8"/>
  <c r="V2528" i="8"/>
  <c r="S2527" i="8"/>
  <c r="W2526" i="8"/>
  <c r="N2526" i="8"/>
  <c r="S2525" i="8"/>
  <c r="X2524" i="8"/>
  <c r="O2524" i="8"/>
  <c r="U2523" i="8"/>
  <c r="Q2522" i="8"/>
  <c r="U2521" i="8"/>
  <c r="Q2520" i="8"/>
  <c r="W2519" i="8"/>
  <c r="N2519" i="8"/>
  <c r="S2518" i="8"/>
  <c r="X2517" i="8"/>
  <c r="O2517" i="8"/>
  <c r="S2516" i="8"/>
  <c r="Y2515" i="8"/>
  <c r="P2515" i="8"/>
  <c r="U2514" i="8"/>
  <c r="Q2513" i="8"/>
  <c r="V2512" i="8"/>
  <c r="S2511" i="8"/>
  <c r="W2510" i="8"/>
  <c r="N2510" i="8"/>
  <c r="S2509" i="8"/>
  <c r="X2508" i="8"/>
  <c r="O2508" i="8"/>
  <c r="U2507" i="8"/>
  <c r="Q2506" i="8"/>
  <c r="U2505" i="8"/>
  <c r="Q2504" i="8"/>
  <c r="W2503" i="8"/>
  <c r="N2503" i="8"/>
  <c r="S2502" i="8"/>
  <c r="X2501" i="8"/>
  <c r="O2501" i="8"/>
  <c r="S2500" i="8"/>
  <c r="Y2499" i="8"/>
  <c r="P2499" i="8"/>
  <c r="U2498" i="8"/>
  <c r="Q2497" i="8"/>
  <c r="V2496" i="8"/>
  <c r="S2495" i="8"/>
  <c r="W2494" i="8"/>
  <c r="N2494" i="8"/>
  <c r="S2493" i="8"/>
  <c r="X2492" i="8"/>
  <c r="O2492" i="8"/>
  <c r="U2491" i="8"/>
  <c r="Q2490" i="8"/>
  <c r="U2489" i="8"/>
  <c r="Q2488" i="8"/>
  <c r="W2487" i="8"/>
  <c r="N2487" i="8"/>
  <c r="S2486" i="8"/>
  <c r="X2485" i="8"/>
  <c r="O2485" i="8"/>
  <c r="S2484" i="8"/>
  <c r="Y2483" i="8"/>
  <c r="P2483" i="8"/>
  <c r="U2482" i="8"/>
  <c r="Q2481" i="8"/>
  <c r="V2480" i="8"/>
  <c r="S2479" i="8"/>
  <c r="W2478" i="8"/>
  <c r="N2478" i="8"/>
  <c r="S2477" i="8"/>
  <c r="X2476" i="8"/>
  <c r="O2476" i="8"/>
  <c r="U2475" i="8"/>
  <c r="Q2474" i="8"/>
  <c r="U2473" i="8"/>
  <c r="Q2472" i="8"/>
  <c r="W2471" i="8"/>
  <c r="N2471" i="8"/>
  <c r="S2470" i="8"/>
  <c r="X2469" i="8"/>
  <c r="O2469" i="8"/>
  <c r="S2468" i="8"/>
  <c r="Y2467" i="8"/>
  <c r="P2467" i="8"/>
  <c r="U2466" i="8"/>
  <c r="Q2465" i="8"/>
  <c r="V2464" i="8"/>
  <c r="S2463" i="8"/>
  <c r="W2462" i="8"/>
  <c r="N2462" i="8"/>
  <c r="S2461" i="8"/>
  <c r="X2460" i="8"/>
  <c r="O2460" i="8"/>
  <c r="U2459" i="8"/>
  <c r="Q2458" i="8"/>
  <c r="U2457" i="8"/>
  <c r="Q2456" i="8"/>
  <c r="W2455" i="8"/>
  <c r="N2455" i="8"/>
  <c r="S2454" i="8"/>
  <c r="X2453" i="8"/>
  <c r="O2453" i="8"/>
  <c r="S2452" i="8"/>
  <c r="Y2451" i="8"/>
  <c r="P2451" i="8"/>
  <c r="U2450" i="8"/>
  <c r="Q2449" i="8"/>
  <c r="V2448" i="8"/>
  <c r="N2976" i="8"/>
  <c r="W2969" i="8"/>
  <c r="V2959" i="8"/>
  <c r="V2943" i="8"/>
  <c r="V2927" i="8"/>
  <c r="T2905" i="8"/>
  <c r="P2902" i="8"/>
  <c r="X2873" i="8"/>
  <c r="N2861" i="8"/>
  <c r="P2856" i="8"/>
  <c r="R2851" i="8"/>
  <c r="V2846" i="8"/>
  <c r="X2841" i="8"/>
  <c r="N2829" i="8"/>
  <c r="P2824" i="8"/>
  <c r="R2819" i="8"/>
  <c r="V2814" i="8"/>
  <c r="X2809" i="8"/>
  <c r="N2797" i="8"/>
  <c r="P2792" i="8"/>
  <c r="R2787" i="8"/>
  <c r="V2782" i="8"/>
  <c r="X2777" i="8"/>
  <c r="N2765" i="8"/>
  <c r="P2760" i="8"/>
  <c r="R2755" i="8"/>
  <c r="V2750" i="8"/>
  <c r="X2745" i="8"/>
  <c r="N2733" i="8"/>
  <c r="O2731" i="8"/>
  <c r="T2729" i="8"/>
  <c r="Y2727" i="8"/>
  <c r="O2724" i="8"/>
  <c r="U2722" i="8"/>
  <c r="Q2717" i="8"/>
  <c r="W2715" i="8"/>
  <c r="R2710" i="8"/>
  <c r="Y2708" i="8"/>
  <c r="Q2705" i="8"/>
  <c r="P2702" i="8"/>
  <c r="P2699" i="8"/>
  <c r="X2697" i="8"/>
  <c r="O2696" i="8"/>
  <c r="Y2694" i="8"/>
  <c r="P2693" i="8"/>
  <c r="Y2691" i="8"/>
  <c r="N2690" i="8"/>
  <c r="W2688" i="8"/>
  <c r="X2685" i="8"/>
  <c r="U2682" i="8"/>
  <c r="W2679" i="8"/>
  <c r="V2676" i="8"/>
  <c r="T2673" i="8"/>
  <c r="U2670" i="8"/>
  <c r="T2667" i="8"/>
  <c r="S2664" i="8"/>
  <c r="T2661" i="8"/>
  <c r="R2658" i="8"/>
  <c r="R2655" i="8"/>
  <c r="Q2652" i="8"/>
  <c r="Y2650" i="8"/>
  <c r="Q2649" i="8"/>
  <c r="X2646" i="8"/>
  <c r="T2645" i="8"/>
  <c r="Y2642" i="8"/>
  <c r="V2641" i="8"/>
  <c r="V2640" i="8"/>
  <c r="P2639" i="8"/>
  <c r="P2638" i="8"/>
  <c r="O2637" i="8"/>
  <c r="U2634" i="8"/>
  <c r="S2633" i="8"/>
  <c r="R2632" i="8"/>
  <c r="O2631" i="8"/>
  <c r="Y2623" i="8"/>
  <c r="X2622" i="8"/>
  <c r="V2621" i="8"/>
  <c r="X2620" i="8"/>
  <c r="V2619" i="8"/>
  <c r="W2618" i="8"/>
  <c r="S2617" i="8"/>
  <c r="T2616" i="8"/>
  <c r="S2615" i="8"/>
  <c r="Q2614" i="8"/>
  <c r="Q2613" i="8"/>
  <c r="P2612" i="8"/>
  <c r="Q2611" i="8"/>
  <c r="P2610" i="8"/>
  <c r="N2609" i="8"/>
  <c r="N2603" i="8"/>
  <c r="P2602" i="8"/>
  <c r="Q2601" i="8"/>
  <c r="T2600" i="8"/>
  <c r="S2599" i="8"/>
  <c r="T2598" i="8"/>
  <c r="V2597" i="8"/>
  <c r="X2596" i="8"/>
  <c r="Y2595" i="8"/>
  <c r="N2593" i="8"/>
  <c r="Q2592" i="8"/>
  <c r="S2591" i="8"/>
  <c r="U2590" i="8"/>
  <c r="Y2589" i="8"/>
  <c r="P2588" i="8"/>
  <c r="R2587" i="8"/>
  <c r="W2586" i="8"/>
  <c r="Y2585" i="8"/>
  <c r="P2584" i="8"/>
  <c r="Q2583" i="8"/>
  <c r="T2582" i="8"/>
  <c r="Y2581" i="8"/>
  <c r="O2581" i="8"/>
  <c r="T2580" i="8"/>
  <c r="W2579" i="8"/>
  <c r="Q2578" i="8"/>
  <c r="S2577" i="8"/>
  <c r="Y2576" i="8"/>
  <c r="O2576" i="8"/>
  <c r="S2575" i="8"/>
  <c r="X2574" i="8"/>
  <c r="Q2573" i="8"/>
  <c r="V2572" i="8"/>
  <c r="S2571" i="8"/>
  <c r="W2570" i="8"/>
  <c r="N2570" i="8"/>
  <c r="S2569" i="8"/>
  <c r="X2568" i="8"/>
  <c r="O2568" i="8"/>
  <c r="U2567" i="8"/>
  <c r="Q2566" i="8"/>
  <c r="U2565" i="8"/>
  <c r="Q2564" i="8"/>
  <c r="W2563" i="8"/>
  <c r="N2563" i="8"/>
  <c r="S2562" i="8"/>
  <c r="X2561" i="8"/>
  <c r="O2561" i="8"/>
  <c r="S2560" i="8"/>
  <c r="Y2559" i="8"/>
  <c r="P2559" i="8"/>
  <c r="U2558" i="8"/>
  <c r="Q2557" i="8"/>
  <c r="V2556" i="8"/>
  <c r="S2555" i="8"/>
  <c r="W2554" i="8"/>
  <c r="N2554" i="8"/>
  <c r="S2553" i="8"/>
  <c r="X2552" i="8"/>
  <c r="O2552" i="8"/>
  <c r="U2551" i="8"/>
  <c r="Q2550" i="8"/>
  <c r="U2549" i="8"/>
  <c r="Q2548" i="8"/>
  <c r="W2547" i="8"/>
  <c r="N2547" i="8"/>
  <c r="S2546" i="8"/>
  <c r="X2545" i="8"/>
  <c r="O2545" i="8"/>
  <c r="S2544" i="8"/>
  <c r="Y2543" i="8"/>
  <c r="P2543" i="8"/>
  <c r="U2542" i="8"/>
  <c r="Q2541" i="8"/>
  <c r="V2540" i="8"/>
  <c r="S2539" i="8"/>
  <c r="W2538" i="8"/>
  <c r="N2538" i="8"/>
  <c r="S2537" i="8"/>
  <c r="X2536" i="8"/>
  <c r="O2536" i="8"/>
  <c r="U2535" i="8"/>
  <c r="Q2534" i="8"/>
  <c r="U2533" i="8"/>
  <c r="Q2532" i="8"/>
  <c r="W2531" i="8"/>
  <c r="N2531" i="8"/>
  <c r="S2530" i="8"/>
  <c r="X2529" i="8"/>
  <c r="O2529" i="8"/>
  <c r="S2528" i="8"/>
  <c r="Y2527" i="8"/>
  <c r="P2527" i="8"/>
  <c r="U2526" i="8"/>
  <c r="Q2525" i="8"/>
  <c r="V2524" i="8"/>
  <c r="S2523" i="8"/>
  <c r="W2522" i="8"/>
  <c r="N2522" i="8"/>
  <c r="S2521" i="8"/>
  <c r="X2520" i="8"/>
  <c r="O2520" i="8"/>
  <c r="U2519" i="8"/>
  <c r="Q2518" i="8"/>
  <c r="U2517" i="8"/>
  <c r="Q2516" i="8"/>
  <c r="W2515" i="8"/>
  <c r="N2515" i="8"/>
  <c r="S2514" i="8"/>
  <c r="X2513" i="8"/>
  <c r="O2513" i="8"/>
  <c r="S2512" i="8"/>
  <c r="Y2511" i="8"/>
  <c r="P2511" i="8"/>
  <c r="U2510" i="8"/>
  <c r="Q2509" i="8"/>
  <c r="V2508" i="8"/>
  <c r="S2507" i="8"/>
  <c r="W2506" i="8"/>
  <c r="N2506" i="8"/>
  <c r="S2505" i="8"/>
  <c r="X2504" i="8"/>
  <c r="O2504" i="8"/>
  <c r="U2503" i="8"/>
  <c r="Q2502" i="8"/>
  <c r="U2501" i="8"/>
  <c r="Q2500" i="8"/>
  <c r="W2499" i="8"/>
  <c r="N2499" i="8"/>
  <c r="S2498" i="8"/>
  <c r="X2497" i="8"/>
  <c r="O2497" i="8"/>
  <c r="S2496" i="8"/>
  <c r="Y2495" i="8"/>
  <c r="P2495" i="8"/>
  <c r="U2494" i="8"/>
  <c r="Q2493" i="8"/>
  <c r="V2492" i="8"/>
  <c r="U3060" i="8"/>
  <c r="X2955" i="8"/>
  <c r="X2939" i="8"/>
  <c r="T2923" i="8"/>
  <c r="T2898" i="8"/>
  <c r="W2880" i="8"/>
  <c r="R2875" i="8"/>
  <c r="V2870" i="8"/>
  <c r="X2865" i="8"/>
  <c r="N2853" i="8"/>
  <c r="P2848" i="8"/>
  <c r="R2843" i="8"/>
  <c r="V2838" i="8"/>
  <c r="X2833" i="8"/>
  <c r="N2821" i="8"/>
  <c r="P2816" i="8"/>
  <c r="R2811" i="8"/>
  <c r="V2806" i="8"/>
  <c r="X2801" i="8"/>
  <c r="N2789" i="8"/>
  <c r="P2784" i="8"/>
  <c r="R2779" i="8"/>
  <c r="V2774" i="8"/>
  <c r="X2769" i="8"/>
  <c r="N2757" i="8"/>
  <c r="P2752" i="8"/>
  <c r="R2747" i="8"/>
  <c r="V2742" i="8"/>
  <c r="X2737" i="8"/>
  <c r="P2727" i="8"/>
  <c r="V2725" i="8"/>
  <c r="R2720" i="8"/>
  <c r="W2718" i="8"/>
  <c r="T2713" i="8"/>
  <c r="Y2711" i="8"/>
  <c r="O2708" i="8"/>
  <c r="U2706" i="8"/>
  <c r="S2703" i="8"/>
  <c r="R2700" i="8"/>
  <c r="Q2697" i="8"/>
  <c r="R2694" i="8"/>
  <c r="Q2691" i="8"/>
  <c r="O2688" i="8"/>
  <c r="Y2686" i="8"/>
  <c r="Q2685" i="8"/>
  <c r="Y2683" i="8"/>
  <c r="N2682" i="8"/>
  <c r="Y2680" i="8"/>
  <c r="O2679" i="8"/>
  <c r="Y2677" i="8"/>
  <c r="O2676" i="8"/>
  <c r="W2674" i="8"/>
  <c r="W2671" i="8"/>
  <c r="N2670" i="8"/>
  <c r="V2668" i="8"/>
  <c r="V2665" i="8"/>
  <c r="U2662" i="8"/>
  <c r="T2659" i="8"/>
  <c r="T2656" i="8"/>
  <c r="U2653" i="8"/>
  <c r="Q2650" i="8"/>
  <c r="X2647" i="8"/>
  <c r="R2646" i="8"/>
  <c r="W2643" i="8"/>
  <c r="R2642" i="8"/>
  <c r="S2641" i="8"/>
  <c r="O2640" i="8"/>
  <c r="U2635" i="8"/>
  <c r="P2634" i="8"/>
  <c r="N2633" i="8"/>
  <c r="Y2629" i="8"/>
  <c r="Y2628" i="8"/>
  <c r="Y2627" i="8"/>
  <c r="X2626" i="8"/>
  <c r="V2625" i="8"/>
  <c r="U2624" i="8"/>
  <c r="V2623" i="8"/>
  <c r="S2622" i="8"/>
  <c r="S2621" i="8"/>
  <c r="S2620" i="8"/>
  <c r="R2619" i="8"/>
  <c r="S2618" i="8"/>
  <c r="O2617" i="8"/>
  <c r="P2616" i="8"/>
  <c r="N2615" i="8"/>
  <c r="Y2607" i="8"/>
  <c r="X2606" i="8"/>
  <c r="V2605" i="8"/>
  <c r="X2604" i="8"/>
  <c r="Y2603" i="8"/>
  <c r="N2601" i="8"/>
  <c r="P2600" i="8"/>
  <c r="O2599" i="8"/>
  <c r="Q2598" i="8"/>
  <c r="S2597" i="8"/>
  <c r="S2596" i="8"/>
  <c r="U2595" i="8"/>
  <c r="X2594" i="8"/>
  <c r="Y2593" i="8"/>
  <c r="O2591" i="8"/>
  <c r="S2590" i="8"/>
  <c r="V2589" i="8"/>
  <c r="Y2588" i="8"/>
  <c r="O2587" i="8"/>
  <c r="T2586" i="8"/>
  <c r="V2585" i="8"/>
  <c r="X2584" i="8"/>
  <c r="N2583" i="8"/>
  <c r="R2582" i="8"/>
  <c r="W2581" i="8"/>
  <c r="Q2580" i="8"/>
  <c r="U2579" i="8"/>
  <c r="X2578" i="8"/>
  <c r="Q2577" i="8"/>
  <c r="W2576" i="8"/>
  <c r="Q2575" i="8"/>
  <c r="U2574" i="8"/>
  <c r="Y2573" i="8"/>
  <c r="O2573" i="8"/>
  <c r="S2572" i="8"/>
  <c r="Y2571" i="8"/>
  <c r="P2571" i="8"/>
  <c r="U2570" i="8"/>
  <c r="Q2569" i="8"/>
  <c r="V2568" i="8"/>
  <c r="S2567" i="8"/>
  <c r="W2566" i="8"/>
  <c r="N2566" i="8"/>
  <c r="S2565" i="8"/>
  <c r="X2564" i="8"/>
  <c r="O2564" i="8"/>
  <c r="U2563" i="8"/>
  <c r="Q2562" i="8"/>
  <c r="U2561" i="8"/>
  <c r="Q2560" i="8"/>
  <c r="W2559" i="8"/>
  <c r="N2559" i="8"/>
  <c r="S2558" i="8"/>
  <c r="X2557" i="8"/>
  <c r="O2557" i="8"/>
  <c r="S2556" i="8"/>
  <c r="Y2555" i="8"/>
  <c r="P2555" i="8"/>
  <c r="U2554" i="8"/>
  <c r="Q2553" i="8"/>
  <c r="V2552" i="8"/>
  <c r="S2551" i="8"/>
  <c r="W2550" i="8"/>
  <c r="N2550" i="8"/>
  <c r="S2549" i="8"/>
  <c r="X2548" i="8"/>
  <c r="O2548" i="8"/>
  <c r="U2547" i="8"/>
  <c r="Q2546" i="8"/>
  <c r="U2545" i="8"/>
  <c r="Q2544" i="8"/>
  <c r="W2543" i="8"/>
  <c r="N2543" i="8"/>
  <c r="S2542" i="8"/>
  <c r="X2541" i="8"/>
  <c r="O2541" i="8"/>
  <c r="S2540" i="8"/>
  <c r="Y2539" i="8"/>
  <c r="P2539" i="8"/>
  <c r="U2538" i="8"/>
  <c r="Q2537" i="8"/>
  <c r="V2536" i="8"/>
  <c r="S2535" i="8"/>
  <c r="W2534" i="8"/>
  <c r="N2534" i="8"/>
  <c r="S2533" i="8"/>
  <c r="X2532" i="8"/>
  <c r="O2532" i="8"/>
  <c r="U2531" i="8"/>
  <c r="Q2530" i="8"/>
  <c r="U2529" i="8"/>
  <c r="Q2528" i="8"/>
  <c r="W2527" i="8"/>
  <c r="N2527" i="8"/>
  <c r="S2526" i="8"/>
  <c r="X2525" i="8"/>
  <c r="O2525" i="8"/>
  <c r="S2524" i="8"/>
  <c r="Y2523" i="8"/>
  <c r="P2523" i="8"/>
  <c r="U2522" i="8"/>
  <c r="Q2521" i="8"/>
  <c r="V2520" i="8"/>
  <c r="S2519" i="8"/>
  <c r="W2518" i="8"/>
  <c r="N2518" i="8"/>
  <c r="S2517" i="8"/>
  <c r="X2516" i="8"/>
  <c r="O2516" i="8"/>
  <c r="U2515" i="8"/>
  <c r="Q2514" i="8"/>
  <c r="U2513" i="8"/>
  <c r="Q2512" i="8"/>
  <c r="W2511" i="8"/>
  <c r="N2511" i="8"/>
  <c r="S2510" i="8"/>
  <c r="X2509" i="8"/>
  <c r="O2509" i="8"/>
  <c r="S2508" i="8"/>
  <c r="Y2507" i="8"/>
  <c r="P2507" i="8"/>
  <c r="U2506" i="8"/>
  <c r="Q2505" i="8"/>
  <c r="V2504" i="8"/>
  <c r="S2503" i="8"/>
  <c r="W2502" i="8"/>
  <c r="N2502" i="8"/>
  <c r="S2501" i="8"/>
  <c r="X2500" i="8"/>
  <c r="O2500" i="8"/>
  <c r="U2499" i="8"/>
  <c r="Q2498" i="8"/>
  <c r="U2497" i="8"/>
  <c r="Q2496" i="8"/>
  <c r="W2495" i="8"/>
  <c r="N2495" i="8"/>
  <c r="S2494" i="8"/>
  <c r="X2493" i="8"/>
  <c r="O2493" i="8"/>
  <c r="S2492" i="8"/>
  <c r="Y2491" i="8"/>
  <c r="P2491" i="8"/>
  <c r="U2490" i="8"/>
  <c r="Q2489" i="8"/>
  <c r="V2488" i="8"/>
  <c r="S2487" i="8"/>
  <c r="W2486" i="8"/>
  <c r="N2486" i="8"/>
  <c r="S2485" i="8"/>
  <c r="X2484" i="8"/>
  <c r="O2484" i="8"/>
  <c r="U2483" i="8"/>
  <c r="Q2482" i="8"/>
  <c r="U2481" i="8"/>
  <c r="Q2480" i="8"/>
  <c r="W2479" i="8"/>
  <c r="N2479" i="8"/>
  <c r="S2478" i="8"/>
  <c r="X2477" i="8"/>
  <c r="O2477" i="8"/>
  <c r="S2476" i="8"/>
  <c r="Y2475" i="8"/>
  <c r="P2475" i="8"/>
  <c r="U2474" i="8"/>
  <c r="Q2473" i="8"/>
  <c r="V2472" i="8"/>
  <c r="P3129" i="8"/>
  <c r="X3007" i="8"/>
  <c r="X2996" i="8"/>
  <c r="X2985" i="8"/>
  <c r="U2964" i="8"/>
  <c r="Q2951" i="8"/>
  <c r="V2935" i="8"/>
  <c r="X2919" i="8"/>
  <c r="T2916" i="8"/>
  <c r="X2894" i="8"/>
  <c r="T2891" i="8"/>
  <c r="Q2885" i="8"/>
  <c r="W2882" i="8"/>
  <c r="P2877" i="8"/>
  <c r="P2872" i="8"/>
  <c r="R2867" i="8"/>
  <c r="V2862" i="8"/>
  <c r="X2857" i="8"/>
  <c r="N2845" i="8"/>
  <c r="P2840" i="8"/>
  <c r="R2835" i="8"/>
  <c r="V2830" i="8"/>
  <c r="X2825" i="8"/>
  <c r="N2813" i="8"/>
  <c r="P2808" i="8"/>
  <c r="R2803" i="8"/>
  <c r="V2798" i="8"/>
  <c r="X2793" i="8"/>
  <c r="N2781" i="8"/>
  <c r="P2776" i="8"/>
  <c r="R2771" i="8"/>
  <c r="V2766" i="8"/>
  <c r="X2761" i="8"/>
  <c r="N2749" i="8"/>
  <c r="P2744" i="8"/>
  <c r="R2739" i="8"/>
  <c r="V2734" i="8"/>
  <c r="N2732" i="8"/>
  <c r="P2730" i="8"/>
  <c r="V2728" i="8"/>
  <c r="R2723" i="8"/>
  <c r="X2721" i="8"/>
  <c r="N2718" i="8"/>
  <c r="T2716" i="8"/>
  <c r="Y2714" i="8"/>
  <c r="P2711" i="8"/>
  <c r="V2709" i="8"/>
  <c r="V2704" i="8"/>
  <c r="V2701" i="8"/>
  <c r="R2698" i="8"/>
  <c r="T2695" i="8"/>
  <c r="U2692" i="8"/>
  <c r="S2689" i="8"/>
  <c r="R2686" i="8"/>
  <c r="R2683" i="8"/>
  <c r="R2680" i="8"/>
  <c r="Q2677" i="8"/>
  <c r="P2674" i="8"/>
  <c r="Y2672" i="8"/>
  <c r="P2671" i="8"/>
  <c r="O2668" i="8"/>
  <c r="W2666" i="8"/>
  <c r="N2665" i="8"/>
  <c r="X2663" i="8"/>
  <c r="N2662" i="8"/>
  <c r="Y2660" i="8"/>
  <c r="V2657" i="8"/>
  <c r="W2654" i="8"/>
  <c r="U2651" i="8"/>
  <c r="W2648" i="8"/>
  <c r="R2647" i="8"/>
  <c r="Y2644" i="8"/>
  <c r="Q2643" i="8"/>
  <c r="P2642" i="8"/>
  <c r="Y2638" i="8"/>
  <c r="X2637" i="8"/>
  <c r="V2636" i="8"/>
  <c r="P2635" i="8"/>
  <c r="Y2631" i="8"/>
  <c r="U2630" i="8"/>
  <c r="U2629" i="8"/>
  <c r="U2628" i="8"/>
  <c r="S2627" i="8"/>
  <c r="U2626" i="8"/>
  <c r="Q2625" i="8"/>
  <c r="S2624" i="8"/>
  <c r="Q2623" i="8"/>
  <c r="P2622" i="8"/>
  <c r="N2621" i="8"/>
  <c r="O2620" i="8"/>
  <c r="N2619" i="8"/>
  <c r="Y2613" i="8"/>
  <c r="Y2612" i="8"/>
  <c r="Y2611" i="8"/>
  <c r="X2610" i="8"/>
  <c r="V2609" i="8"/>
  <c r="U2608" i="8"/>
  <c r="V2607" i="8"/>
  <c r="S2606" i="8"/>
  <c r="S2605" i="8"/>
  <c r="S2604" i="8"/>
  <c r="U2603" i="8"/>
  <c r="X2602" i="8"/>
  <c r="Y2601" i="8"/>
  <c r="N2597" i="8"/>
  <c r="P2596" i="8"/>
  <c r="R2595" i="8"/>
  <c r="U2594" i="8"/>
  <c r="S2593" i="8"/>
  <c r="W2592" i="8"/>
  <c r="Y2591" i="8"/>
  <c r="P2590" i="8"/>
  <c r="S2589" i="8"/>
  <c r="W2588" i="8"/>
  <c r="Y2587" i="8"/>
  <c r="P2586" i="8"/>
  <c r="R2585" i="8"/>
  <c r="U2584" i="8"/>
  <c r="W2583" i="8"/>
  <c r="P2582" i="8"/>
  <c r="U2581" i="8"/>
  <c r="Y2580" i="8"/>
  <c r="N2580" i="8"/>
  <c r="R2579" i="8"/>
  <c r="U2578" i="8"/>
  <c r="Y2577" i="8"/>
  <c r="O2577" i="8"/>
  <c r="U2576" i="8"/>
  <c r="Y2575" i="8"/>
  <c r="N2575" i="8"/>
  <c r="S2574" i="8"/>
  <c r="V2573" i="8"/>
  <c r="Q2572" i="8"/>
  <c r="W2571" i="8"/>
  <c r="N2571" i="8"/>
  <c r="S2570" i="8"/>
  <c r="X2569" i="8"/>
  <c r="O2569" i="8"/>
  <c r="S2568" i="8"/>
  <c r="Y2567" i="8"/>
  <c r="P2567" i="8"/>
  <c r="U2566" i="8"/>
  <c r="Q2565" i="8"/>
  <c r="V2564" i="8"/>
  <c r="S2563" i="8"/>
  <c r="W2562" i="8"/>
  <c r="N2562" i="8"/>
  <c r="S2561" i="8"/>
  <c r="X2560" i="8"/>
  <c r="O2560" i="8"/>
  <c r="U2559" i="8"/>
  <c r="Q2558" i="8"/>
  <c r="U2557" i="8"/>
  <c r="Q2556" i="8"/>
  <c r="W2555" i="8"/>
  <c r="N2555" i="8"/>
  <c r="S2554" i="8"/>
  <c r="X2553" i="8"/>
  <c r="O2553" i="8"/>
  <c r="S2552" i="8"/>
  <c r="Y2551" i="8"/>
  <c r="P2551" i="8"/>
  <c r="U2550" i="8"/>
  <c r="Q2549" i="8"/>
  <c r="V2548" i="8"/>
  <c r="S2547" i="8"/>
  <c r="W2546" i="8"/>
  <c r="N2546" i="8"/>
  <c r="S2545" i="8"/>
  <c r="X2544" i="8"/>
  <c r="O2544" i="8"/>
  <c r="U2543" i="8"/>
  <c r="Q2542" i="8"/>
  <c r="U2541" i="8"/>
  <c r="Q2540" i="8"/>
  <c r="W2539" i="8"/>
  <c r="N2539" i="8"/>
  <c r="S2538" i="8"/>
  <c r="X2537" i="8"/>
  <c r="O2537" i="8"/>
  <c r="S2536" i="8"/>
  <c r="Y2535" i="8"/>
  <c r="P2535" i="8"/>
  <c r="U2534" i="8"/>
  <c r="Q2533" i="8"/>
  <c r="V2532" i="8"/>
  <c r="S2531" i="8"/>
  <c r="W2530" i="8"/>
  <c r="N2530" i="8"/>
  <c r="S2529" i="8"/>
  <c r="X2528" i="8"/>
  <c r="O2528" i="8"/>
  <c r="U2527" i="8"/>
  <c r="Q2526" i="8"/>
  <c r="U2525" i="8"/>
  <c r="Q2524" i="8"/>
  <c r="W2523" i="8"/>
  <c r="N2523" i="8"/>
  <c r="S2522" i="8"/>
  <c r="X2521" i="8"/>
  <c r="O2521" i="8"/>
  <c r="S2520" i="8"/>
  <c r="Y2519" i="8"/>
  <c r="P2519" i="8"/>
  <c r="U2518" i="8"/>
  <c r="Q2517" i="8"/>
  <c r="V2516" i="8"/>
  <c r="S2515" i="8"/>
  <c r="W2514" i="8"/>
  <c r="N2514" i="8"/>
  <c r="S2513" i="8"/>
  <c r="X2512" i="8"/>
  <c r="O2512" i="8"/>
  <c r="U2511" i="8"/>
  <c r="Q2510" i="8"/>
  <c r="U2509" i="8"/>
  <c r="Q2508" i="8"/>
  <c r="W2507" i="8"/>
  <c r="N2507" i="8"/>
  <c r="S2506" i="8"/>
  <c r="X2505" i="8"/>
  <c r="O2505" i="8"/>
  <c r="S2504" i="8"/>
  <c r="Y2503" i="8"/>
  <c r="P2503" i="8"/>
  <c r="U2502" i="8"/>
  <c r="Q2501" i="8"/>
  <c r="V2500" i="8"/>
  <c r="S2499" i="8"/>
  <c r="W2498" i="8"/>
  <c r="N2498" i="8"/>
  <c r="S2497" i="8"/>
  <c r="X2496" i="8"/>
  <c r="O2496" i="8"/>
  <c r="U2495" i="8"/>
  <c r="Q2494" i="8"/>
  <c r="U2493" i="8"/>
  <c r="Q2492" i="8"/>
  <c r="W2491" i="8"/>
  <c r="N2491" i="8"/>
  <c r="S2490" i="8"/>
  <c r="X2489" i="8"/>
  <c r="O2489" i="8"/>
  <c r="S2488" i="8"/>
  <c r="Y2487" i="8"/>
  <c r="P2487" i="8"/>
  <c r="U2486" i="8"/>
  <c r="Q2485" i="8"/>
  <c r="V2484" i="8"/>
  <c r="S2483" i="8"/>
  <c r="W2482" i="8"/>
  <c r="N2482" i="8"/>
  <c r="S2481" i="8"/>
  <c r="X2480" i="8"/>
  <c r="O2480" i="8"/>
  <c r="U2479" i="8"/>
  <c r="Q2478" i="8"/>
  <c r="U2477" i="8"/>
  <c r="Q2476" i="8"/>
  <c r="W2475" i="8"/>
  <c r="N2475" i="8"/>
  <c r="S2474" i="8"/>
  <c r="X2473" i="8"/>
  <c r="O2473" i="8"/>
  <c r="S2472" i="8"/>
  <c r="Y2471" i="8"/>
  <c r="P2471" i="8"/>
  <c r="U2470" i="8"/>
  <c r="Q2469" i="8"/>
  <c r="V2468" i="8"/>
  <c r="S2467" i="8"/>
  <c r="W2466" i="8"/>
  <c r="N2466" i="8"/>
  <c r="S2465" i="8"/>
  <c r="X2464" i="8"/>
  <c r="O2464" i="8"/>
  <c r="U2463" i="8"/>
  <c r="Q2462" i="8"/>
  <c r="U2461" i="8"/>
  <c r="Q2460" i="8"/>
  <c r="W2459" i="8"/>
  <c r="N2459" i="8"/>
  <c r="S2458" i="8"/>
  <c r="X2457" i="8"/>
  <c r="O2457" i="8"/>
  <c r="S2456" i="8"/>
  <c r="Y2455" i="8"/>
  <c r="P2455" i="8"/>
  <c r="U2454" i="8"/>
  <c r="Q2453" i="8"/>
  <c r="V2452" i="8"/>
  <c r="S2451" i="8"/>
  <c r="W2450" i="8"/>
  <c r="N2450" i="8"/>
  <c r="S2449" i="8"/>
  <c r="X2448" i="8"/>
  <c r="O2448" i="8"/>
  <c r="U2447" i="8"/>
  <c r="Q2446" i="8"/>
  <c r="U2445" i="8"/>
  <c r="Q2444" i="8"/>
  <c r="W2443" i="8"/>
  <c r="N2443" i="8"/>
  <c r="S2442" i="8"/>
  <c r="X2441" i="8"/>
  <c r="O2441" i="8"/>
  <c r="S2440" i="8"/>
  <c r="Y2439" i="8"/>
  <c r="P2439" i="8"/>
  <c r="U2438" i="8"/>
  <c r="Q2437" i="8"/>
  <c r="V2436" i="8"/>
  <c r="S2435" i="8"/>
  <c r="W2434" i="8"/>
  <c r="N2434" i="8"/>
  <c r="S2433" i="8"/>
  <c r="X2432" i="8"/>
  <c r="O2432" i="8"/>
  <c r="U2431" i="8"/>
  <c r="Q2430" i="8"/>
  <c r="U2429" i="8"/>
  <c r="Q2428" i="8"/>
  <c r="W2427" i="8"/>
  <c r="N2427" i="8"/>
  <c r="S2426" i="8"/>
  <c r="X2425" i="8"/>
  <c r="O2425" i="8"/>
  <c r="S2424" i="8"/>
  <c r="Y2423" i="8"/>
  <c r="P2423" i="8"/>
  <c r="U2422" i="8"/>
  <c r="Q2421" i="8"/>
  <c r="V2420" i="8"/>
  <c r="S2419" i="8"/>
  <c r="W2418" i="8"/>
  <c r="N2418" i="8"/>
  <c r="S2417" i="8"/>
  <c r="X2416" i="8"/>
  <c r="O2416" i="8"/>
  <c r="U2415" i="8"/>
  <c r="Q2414" i="8"/>
  <c r="X2980" i="8"/>
  <c r="R2933" i="8"/>
  <c r="O2884" i="8"/>
  <c r="X2853" i="8"/>
  <c r="V2850" i="8"/>
  <c r="R2847" i="8"/>
  <c r="P2844" i="8"/>
  <c r="N2841" i="8"/>
  <c r="X2789" i="8"/>
  <c r="V2786" i="8"/>
  <c r="R2783" i="8"/>
  <c r="P2780" i="8"/>
  <c r="N2777" i="8"/>
  <c r="O2729" i="8"/>
  <c r="T2724" i="8"/>
  <c r="Y2719" i="8"/>
  <c r="R2712" i="8"/>
  <c r="W2707" i="8"/>
  <c r="W2698" i="8"/>
  <c r="S2696" i="8"/>
  <c r="N2694" i="8"/>
  <c r="Y2687" i="8"/>
  <c r="U2685" i="8"/>
  <c r="U2674" i="8"/>
  <c r="N2672" i="8"/>
  <c r="X2665" i="8"/>
  <c r="T2663" i="8"/>
  <c r="P2661" i="8"/>
  <c r="Y2654" i="8"/>
  <c r="T2652" i="8"/>
  <c r="N2650" i="8"/>
  <c r="N2648" i="8"/>
  <c r="O2646" i="8"/>
  <c r="O2644" i="8"/>
  <c r="Q2642" i="8"/>
  <c r="W2640" i="8"/>
  <c r="Q2633" i="8"/>
  <c r="X2631" i="8"/>
  <c r="O2628" i="8"/>
  <c r="W2626" i="8"/>
  <c r="N2623" i="8"/>
  <c r="U2621" i="8"/>
  <c r="P2618" i="8"/>
  <c r="U2616" i="8"/>
  <c r="N2613" i="8"/>
  <c r="V2611" i="8"/>
  <c r="P2608" i="8"/>
  <c r="U2606" i="8"/>
  <c r="S2603" i="8"/>
  <c r="U2600" i="8"/>
  <c r="U2597" i="8"/>
  <c r="W2594" i="8"/>
  <c r="W2591" i="8"/>
  <c r="Q2590" i="8"/>
  <c r="V2587" i="8"/>
  <c r="S2586" i="8"/>
  <c r="V2583" i="8"/>
  <c r="Q2582" i="8"/>
  <c r="N2581" i="8"/>
  <c r="W2578" i="8"/>
  <c r="R2577" i="8"/>
  <c r="P2576" i="8"/>
  <c r="W2572" i="8"/>
  <c r="V2571" i="8"/>
  <c r="T2570" i="8"/>
  <c r="R2569" i="8"/>
  <c r="P2568" i="8"/>
  <c r="O2567" i="8"/>
  <c r="Y2562" i="8"/>
  <c r="W2561" i="8"/>
  <c r="U2560" i="8"/>
  <c r="T2559" i="8"/>
  <c r="R2558" i="8"/>
  <c r="P2557" i="8"/>
  <c r="N2556" i="8"/>
  <c r="Y2552" i="8"/>
  <c r="X2551" i="8"/>
  <c r="V2550" i="8"/>
  <c r="T2549" i="8"/>
  <c r="R2548" i="8"/>
  <c r="Q2547" i="8"/>
  <c r="O2546" i="8"/>
  <c r="Y2541" i="8"/>
  <c r="W2540" i="8"/>
  <c r="V2539" i="8"/>
  <c r="T2538" i="8"/>
  <c r="R2537" i="8"/>
  <c r="P2536" i="8"/>
  <c r="O2535" i="8"/>
  <c r="Y2530" i="8"/>
  <c r="W2529" i="8"/>
  <c r="U2528" i="8"/>
  <c r="T2527" i="8"/>
  <c r="R2526" i="8"/>
  <c r="P2525" i="8"/>
  <c r="N2524" i="8"/>
  <c r="Y2520" i="8"/>
  <c r="X2519" i="8"/>
  <c r="V2518" i="8"/>
  <c r="T2517" i="8"/>
  <c r="R2516" i="8"/>
  <c r="Q2515" i="8"/>
  <c r="O2514" i="8"/>
  <c r="Y2509" i="8"/>
  <c r="W2508" i="8"/>
  <c r="V2507" i="8"/>
  <c r="T2506" i="8"/>
  <c r="R2505" i="8"/>
  <c r="P2504" i="8"/>
  <c r="O2503" i="8"/>
  <c r="Y2498" i="8"/>
  <c r="W2497" i="8"/>
  <c r="U2496" i="8"/>
  <c r="T2495" i="8"/>
  <c r="R2494" i="8"/>
  <c r="P2493" i="8"/>
  <c r="N2492" i="8"/>
  <c r="O2491" i="8"/>
  <c r="O2490" i="8"/>
  <c r="R2489" i="8"/>
  <c r="R2488" i="8"/>
  <c r="U2487" i="8"/>
  <c r="T2486" i="8"/>
  <c r="U2485" i="8"/>
  <c r="U2484" i="8"/>
  <c r="W2483" i="8"/>
  <c r="Y2482" i="8"/>
  <c r="Y2481" i="8"/>
  <c r="O2479" i="8"/>
  <c r="O2478" i="8"/>
  <c r="P2477" i="8"/>
  <c r="P2476" i="8"/>
  <c r="Q2475" i="8"/>
  <c r="R2474" i="8"/>
  <c r="S2473" i="8"/>
  <c r="U2472" i="8"/>
  <c r="V2471" i="8"/>
  <c r="Y2470" i="8"/>
  <c r="P2469" i="8"/>
  <c r="Q2468" i="8"/>
  <c r="V2467" i="8"/>
  <c r="Y2466" i="8"/>
  <c r="O2465" i="8"/>
  <c r="Q2464" i="8"/>
  <c r="V2463" i="8"/>
  <c r="Y2462" i="8"/>
  <c r="O2461" i="8"/>
  <c r="R2460" i="8"/>
  <c r="T2459" i="8"/>
  <c r="W2458" i="8"/>
  <c r="P2456" i="8"/>
  <c r="T2455" i="8"/>
  <c r="V2454" i="8"/>
  <c r="Y2453" i="8"/>
  <c r="O2452" i="8"/>
  <c r="T2451" i="8"/>
  <c r="T2450" i="8"/>
  <c r="X2449" i="8"/>
  <c r="N2448" i="8"/>
  <c r="S2447" i="8"/>
  <c r="W2446" i="8"/>
  <c r="Q2445" i="8"/>
  <c r="V2444" i="8"/>
  <c r="P2443" i="8"/>
  <c r="T2442" i="8"/>
  <c r="W2441" i="8"/>
  <c r="P2440" i="8"/>
  <c r="U2439" i="8"/>
  <c r="Y2438" i="8"/>
  <c r="N2438" i="8"/>
  <c r="S2437" i="8"/>
  <c r="W2436" i="8"/>
  <c r="Q2435" i="8"/>
  <c r="U2434" i="8"/>
  <c r="Y2433" i="8"/>
  <c r="O2433" i="8"/>
  <c r="R2432" i="8"/>
  <c r="W2431" i="8"/>
  <c r="R2430" i="8"/>
  <c r="T2429" i="8"/>
  <c r="Y2428" i="8"/>
  <c r="O2428" i="8"/>
  <c r="T2427" i="8"/>
  <c r="W2426" i="8"/>
  <c r="Q2425" i="8"/>
  <c r="U2424" i="8"/>
  <c r="X2423" i="8"/>
  <c r="N2423" i="8"/>
  <c r="R2422" i="8"/>
  <c r="W2421" i="8"/>
  <c r="P2420" i="8"/>
  <c r="V2419" i="8"/>
  <c r="O2418" i="8"/>
  <c r="R2417" i="8"/>
  <c r="V2416" i="8"/>
  <c r="P2415" i="8"/>
  <c r="U2414" i="8"/>
  <c r="Y2413" i="8"/>
  <c r="P2413" i="8"/>
  <c r="U2412" i="8"/>
  <c r="Q2411" i="8"/>
  <c r="V2410" i="8"/>
  <c r="R2409" i="8"/>
  <c r="W2408" i="8"/>
  <c r="N2408" i="8"/>
  <c r="T2407" i="8"/>
  <c r="Y2406" i="8"/>
  <c r="O2406" i="8"/>
  <c r="T2405" i="8"/>
  <c r="Y2404" i="8"/>
  <c r="P2404" i="8"/>
  <c r="V2403" i="8"/>
  <c r="R2402" i="8"/>
  <c r="W2401" i="8"/>
  <c r="R2400" i="8"/>
  <c r="X2399" i="8"/>
  <c r="O2399" i="8"/>
  <c r="T2398" i="8"/>
  <c r="Y2397" i="8"/>
  <c r="P2397" i="8"/>
  <c r="U2396" i="8"/>
  <c r="Q2395" i="8"/>
  <c r="V2394" i="8"/>
  <c r="R2393" i="8"/>
  <c r="W2392" i="8"/>
  <c r="N2392" i="8"/>
  <c r="T2391" i="8"/>
  <c r="Y2390" i="8"/>
  <c r="O2390" i="8"/>
  <c r="T2389" i="8"/>
  <c r="Y2388" i="8"/>
  <c r="P2388" i="8"/>
  <c r="V2387" i="8"/>
  <c r="R2386" i="8"/>
  <c r="W2385" i="8"/>
  <c r="R2384" i="8"/>
  <c r="X2383" i="8"/>
  <c r="O2383" i="8"/>
  <c r="T2382" i="8"/>
  <c r="Y2381" i="8"/>
  <c r="P2381" i="8"/>
  <c r="U2380" i="8"/>
  <c r="Q2379" i="8"/>
  <c r="V2378" i="8"/>
  <c r="R2377" i="8"/>
  <c r="W2376" i="8"/>
  <c r="N2376" i="8"/>
  <c r="T2375" i="8"/>
  <c r="Y2374" i="8"/>
  <c r="O2374" i="8"/>
  <c r="T2373" i="8"/>
  <c r="Y2372" i="8"/>
  <c r="P2372" i="8"/>
  <c r="V2371" i="8"/>
  <c r="R2370" i="8"/>
  <c r="W2369" i="8"/>
  <c r="R2368" i="8"/>
  <c r="X2367" i="8"/>
  <c r="O2367" i="8"/>
  <c r="T2366" i="8"/>
  <c r="Y2365" i="8"/>
  <c r="P2365" i="8"/>
  <c r="U2364" i="8"/>
  <c r="Q2363" i="8"/>
  <c r="V2362" i="8"/>
  <c r="R2361" i="8"/>
  <c r="W2360" i="8"/>
  <c r="N2360" i="8"/>
  <c r="T2359" i="8"/>
  <c r="Y2358" i="8"/>
  <c r="O2358" i="8"/>
  <c r="T2357" i="8"/>
  <c r="Y2356" i="8"/>
  <c r="P2356" i="8"/>
  <c r="V2355" i="8"/>
  <c r="R2354" i="8"/>
  <c r="W2353" i="8"/>
  <c r="R2352" i="8"/>
  <c r="X2351" i="8"/>
  <c r="O2351" i="8"/>
  <c r="T2350" i="8"/>
  <c r="Y2349" i="8"/>
  <c r="P2349" i="8"/>
  <c r="U2348" i="8"/>
  <c r="Q2347" i="8"/>
  <c r="V2346" i="8"/>
  <c r="R2345" i="8"/>
  <c r="W2344" i="8"/>
  <c r="N2344" i="8"/>
  <c r="T2343" i="8"/>
  <c r="Y2342" i="8"/>
  <c r="O2342" i="8"/>
  <c r="T2341" i="8"/>
  <c r="Y2340" i="8"/>
  <c r="P2340" i="8"/>
  <c r="V2339" i="8"/>
  <c r="R2338" i="8"/>
  <c r="W2337" i="8"/>
  <c r="R2336" i="8"/>
  <c r="X2335" i="8"/>
  <c r="O2335" i="8"/>
  <c r="T2334" i="8"/>
  <c r="Y2333" i="8"/>
  <c r="P2333" i="8"/>
  <c r="U2332" i="8"/>
  <c r="Q2331" i="8"/>
  <c r="V2330" i="8"/>
  <c r="R2329" i="8"/>
  <c r="W2328" i="8"/>
  <c r="N2328" i="8"/>
  <c r="T2327" i="8"/>
  <c r="Y2326" i="8"/>
  <c r="O2326" i="8"/>
  <c r="T2325" i="8"/>
  <c r="Y2324" i="8"/>
  <c r="P2324" i="8"/>
  <c r="V2323" i="8"/>
  <c r="R2322" i="8"/>
  <c r="W2321" i="8"/>
  <c r="R2320" i="8"/>
  <c r="X2319" i="8"/>
  <c r="O2319" i="8"/>
  <c r="T2318" i="8"/>
  <c r="Y2317" i="8"/>
  <c r="P2317" i="8"/>
  <c r="U2316" i="8"/>
  <c r="Q2315" i="8"/>
  <c r="V2314" i="8"/>
  <c r="R2313" i="8"/>
  <c r="W2312" i="8"/>
  <c r="N2312" i="8"/>
  <c r="T2311" i="8"/>
  <c r="Y2310" i="8"/>
  <c r="O2310" i="8"/>
  <c r="T2309" i="8"/>
  <c r="Y2308" i="8"/>
  <c r="P2308" i="8"/>
  <c r="V2307" i="8"/>
  <c r="R2306" i="8"/>
  <c r="W2305" i="8"/>
  <c r="R2304" i="8"/>
  <c r="X2303" i="8"/>
  <c r="O2303" i="8"/>
  <c r="T2302" i="8"/>
  <c r="Y2301" i="8"/>
  <c r="P2301" i="8"/>
  <c r="U2300" i="8"/>
  <c r="Q2299" i="8"/>
  <c r="V2298" i="8"/>
  <c r="R2297" i="8"/>
  <c r="W2296" i="8"/>
  <c r="N2296" i="8"/>
  <c r="T2295" i="8"/>
  <c r="Y2294" i="8"/>
  <c r="O2294" i="8"/>
  <c r="T2293" i="8"/>
  <c r="Y2292" i="8"/>
  <c r="P2292" i="8"/>
  <c r="V2291" i="8"/>
  <c r="R2290" i="8"/>
  <c r="W2289" i="8"/>
  <c r="R2288" i="8"/>
  <c r="X2287" i="8"/>
  <c r="O2287" i="8"/>
  <c r="T2286" i="8"/>
  <c r="Y2285" i="8"/>
  <c r="P2285" i="8"/>
  <c r="U2284" i="8"/>
  <c r="Q2283" i="8"/>
  <c r="V2282" i="8"/>
  <c r="R2281" i="8"/>
  <c r="W2280" i="8"/>
  <c r="N2280" i="8"/>
  <c r="T2279" i="8"/>
  <c r="Y2278" i="8"/>
  <c r="O2278" i="8"/>
  <c r="T2277" i="8"/>
  <c r="Y2276" i="8"/>
  <c r="P2276" i="8"/>
  <c r="V2275" i="8"/>
  <c r="R2274" i="8"/>
  <c r="W2273" i="8"/>
  <c r="R2272" i="8"/>
  <c r="X2271" i="8"/>
  <c r="O2271" i="8"/>
  <c r="T2270" i="8"/>
  <c r="Y2269" i="8"/>
  <c r="P2269" i="8"/>
  <c r="U2268" i="8"/>
  <c r="Q2267" i="8"/>
  <c r="V2266" i="8"/>
  <c r="R2265" i="8"/>
  <c r="W2264" i="8"/>
  <c r="N2264" i="8"/>
  <c r="T2263" i="8"/>
  <c r="Y2262" i="8"/>
  <c r="O2262" i="8"/>
  <c r="U2261" i="8"/>
  <c r="S2260" i="8"/>
  <c r="Y2259" i="8"/>
  <c r="Q2259" i="8"/>
  <c r="W2258" i="8"/>
  <c r="O2258" i="8"/>
  <c r="U2257" i="8"/>
  <c r="S2256" i="8"/>
  <c r="Y2255" i="8"/>
  <c r="Q2255" i="8"/>
  <c r="W2254" i="8"/>
  <c r="O2254" i="8"/>
  <c r="U2253" i="8"/>
  <c r="S2252" i="8"/>
  <c r="Y2251" i="8"/>
  <c r="Q2251" i="8"/>
  <c r="W2250" i="8"/>
  <c r="O2250" i="8"/>
  <c r="U2249" i="8"/>
  <c r="S2248" i="8"/>
  <c r="Y2247" i="8"/>
  <c r="Q2247" i="8"/>
  <c r="W2246" i="8"/>
  <c r="O2246" i="8"/>
  <c r="U2245" i="8"/>
  <c r="S2244" i="8"/>
  <c r="Y2243" i="8"/>
  <c r="Q2243" i="8"/>
  <c r="W2242" i="8"/>
  <c r="O2242" i="8"/>
  <c r="U2241" i="8"/>
  <c r="S2240" i="8"/>
  <c r="Y2239" i="8"/>
  <c r="Q2239" i="8"/>
  <c r="W2238" i="8"/>
  <c r="O2238" i="8"/>
  <c r="U2237" i="8"/>
  <c r="S2236" i="8"/>
  <c r="Y2235" i="8"/>
  <c r="Q2235" i="8"/>
  <c r="W2234" i="8"/>
  <c r="O2234" i="8"/>
  <c r="U2233" i="8"/>
  <c r="S2232" i="8"/>
  <c r="Y2231" i="8"/>
  <c r="Q2231" i="8"/>
  <c r="W2230" i="8"/>
  <c r="O2230" i="8"/>
  <c r="U2229" i="8"/>
  <c r="S2228" i="8"/>
  <c r="Y2227" i="8"/>
  <c r="Q2227" i="8"/>
  <c r="W2226" i="8"/>
  <c r="O2226" i="8"/>
  <c r="U2225" i="8"/>
  <c r="S2224" i="8"/>
  <c r="Y2223" i="8"/>
  <c r="Q2223" i="8"/>
  <c r="W2222" i="8"/>
  <c r="O2222" i="8"/>
  <c r="U2221" i="8"/>
  <c r="S2220" i="8"/>
  <c r="Y2219" i="8"/>
  <c r="Q2219" i="8"/>
  <c r="W2218" i="8"/>
  <c r="O2218" i="8"/>
  <c r="U2217" i="8"/>
  <c r="S2216" i="8"/>
  <c r="Y2215" i="8"/>
  <c r="Q2215" i="8"/>
  <c r="W2214" i="8"/>
  <c r="O2214" i="8"/>
  <c r="U2213" i="8"/>
  <c r="S2212" i="8"/>
  <c r="Y2211" i="8"/>
  <c r="Q2211" i="8"/>
  <c r="W2210" i="8"/>
  <c r="O2210" i="8"/>
  <c r="U2209" i="8"/>
  <c r="S2208" i="8"/>
  <c r="Y2207" i="8"/>
  <c r="Q2207" i="8"/>
  <c r="W2206" i="8"/>
  <c r="O2206" i="8"/>
  <c r="U2205" i="8"/>
  <c r="S2204" i="8"/>
  <c r="Y2203" i="8"/>
  <c r="Q2203" i="8"/>
  <c r="W2202" i="8"/>
  <c r="O2202" i="8"/>
  <c r="U2201" i="8"/>
  <c r="S2200" i="8"/>
  <c r="Y2199" i="8"/>
  <c r="Q2199" i="8"/>
  <c r="W2198" i="8"/>
  <c r="O2198" i="8"/>
  <c r="U2197" i="8"/>
  <c r="S2196" i="8"/>
  <c r="Y2195" i="8"/>
  <c r="Q2195" i="8"/>
  <c r="W2194" i="8"/>
  <c r="O2194" i="8"/>
  <c r="U2193" i="8"/>
  <c r="S2192" i="8"/>
  <c r="Y2191" i="8"/>
  <c r="Q2191" i="8"/>
  <c r="W2190" i="8"/>
  <c r="O2190" i="8"/>
  <c r="U2189" i="8"/>
  <c r="S2188" i="8"/>
  <c r="Y2187" i="8"/>
  <c r="Q2187" i="8"/>
  <c r="W2186" i="8"/>
  <c r="O2186" i="8"/>
  <c r="U2185" i="8"/>
  <c r="S2184" i="8"/>
  <c r="Y2183" i="8"/>
  <c r="Q2183" i="8"/>
  <c r="W2182" i="8"/>
  <c r="O2182" i="8"/>
  <c r="U2181" i="8"/>
  <c r="S2180" i="8"/>
  <c r="Y2179" i="8"/>
  <c r="Q2179" i="8"/>
  <c r="W2178" i="8"/>
  <c r="O2178" i="8"/>
  <c r="U2177" i="8"/>
  <c r="S2176" i="8"/>
  <c r="Y2175" i="8"/>
  <c r="Q2175" i="8"/>
  <c r="W2174" i="8"/>
  <c r="O2174" i="8"/>
  <c r="U2173" i="8"/>
  <c r="S2172" i="8"/>
  <c r="Y2171" i="8"/>
  <c r="Q2171" i="8"/>
  <c r="W2170" i="8"/>
  <c r="O2170" i="8"/>
  <c r="U2169" i="8"/>
  <c r="S2168" i="8"/>
  <c r="Y2167" i="8"/>
  <c r="Q2167" i="8"/>
  <c r="W2166" i="8"/>
  <c r="O2166" i="8"/>
  <c r="U2165" i="8"/>
  <c r="S2164" i="8"/>
  <c r="Y2163" i="8"/>
  <c r="Q2163" i="8"/>
  <c r="W2162" i="8"/>
  <c r="O2162" i="8"/>
  <c r="U2161" i="8"/>
  <c r="S2160" i="8"/>
  <c r="Y2159" i="8"/>
  <c r="Q2159" i="8"/>
  <c r="W2158" i="8"/>
  <c r="O2158" i="8"/>
  <c r="U2157" i="8"/>
  <c r="S2156" i="8"/>
  <c r="Y2155" i="8"/>
  <c r="Q2155" i="8"/>
  <c r="W2154" i="8"/>
  <c r="O2154" i="8"/>
  <c r="U2153" i="8"/>
  <c r="S2152" i="8"/>
  <c r="Y2151" i="8"/>
  <c r="Q2151" i="8"/>
  <c r="W2150" i="8"/>
  <c r="O2150" i="8"/>
  <c r="U2149" i="8"/>
  <c r="S2148" i="8"/>
  <c r="Y2147" i="8"/>
  <c r="Q2147" i="8"/>
  <c r="W2146" i="8"/>
  <c r="O2146" i="8"/>
  <c r="U2145" i="8"/>
  <c r="S2144" i="8"/>
  <c r="Y2143" i="8"/>
  <c r="Q2143" i="8"/>
  <c r="W2142" i="8"/>
  <c r="O2142" i="8"/>
  <c r="U2141" i="8"/>
  <c r="S2140" i="8"/>
  <c r="Y2139" i="8"/>
  <c r="Q2139" i="8"/>
  <c r="W2138" i="8"/>
  <c r="O2138" i="8"/>
  <c r="U2137" i="8"/>
  <c r="S2136" i="8"/>
  <c r="Y2135" i="8"/>
  <c r="Q2135" i="8"/>
  <c r="W2134" i="8"/>
  <c r="O2134" i="8"/>
  <c r="U2133" i="8"/>
  <c r="S2132" i="8"/>
  <c r="Y2131" i="8"/>
  <c r="Q2131" i="8"/>
  <c r="W2130" i="8"/>
  <c r="O2130" i="8"/>
  <c r="U2129" i="8"/>
  <c r="S2128" i="8"/>
  <c r="Y2127" i="8"/>
  <c r="Q2127" i="8"/>
  <c r="W2126" i="8"/>
  <c r="O2126" i="8"/>
  <c r="U2125" i="8"/>
  <c r="S2124" i="8"/>
  <c r="Y2123" i="8"/>
  <c r="Q2123" i="8"/>
  <c r="W2122" i="8"/>
  <c r="O2122" i="8"/>
  <c r="U2121" i="8"/>
  <c r="S2120" i="8"/>
  <c r="Y2119" i="8"/>
  <c r="Q2119" i="8"/>
  <c r="W2118" i="8"/>
  <c r="O2118" i="8"/>
  <c r="U2117" i="8"/>
  <c r="S2116" i="8"/>
  <c r="Y2115" i="8"/>
  <c r="Q2115" i="8"/>
  <c r="W2114" i="8"/>
  <c r="O2114" i="8"/>
  <c r="U2113" i="8"/>
  <c r="S2112" i="8"/>
  <c r="Y2111" i="8"/>
  <c r="Q2111" i="8"/>
  <c r="W2110" i="8"/>
  <c r="O2110" i="8"/>
  <c r="U2109" i="8"/>
  <c r="S2108" i="8"/>
  <c r="Y2107" i="8"/>
  <c r="Q2107" i="8"/>
  <c r="W2106" i="8"/>
  <c r="O2106" i="8"/>
  <c r="U2105" i="8"/>
  <c r="S2104" i="8"/>
  <c r="Y2103" i="8"/>
  <c r="Q2103" i="8"/>
  <c r="W2102" i="8"/>
  <c r="O2102" i="8"/>
  <c r="U2101" i="8"/>
  <c r="S2100" i="8"/>
  <c r="Y2099" i="8"/>
  <c r="Q2099" i="8"/>
  <c r="W2098" i="8"/>
  <c r="O2098" i="8"/>
  <c r="U2097" i="8"/>
  <c r="S2096" i="8"/>
  <c r="Y2095" i="8"/>
  <c r="Q2095" i="8"/>
  <c r="W2094" i="8"/>
  <c r="O2094" i="8"/>
  <c r="U2093" i="8"/>
  <c r="S2092" i="8"/>
  <c r="Y2091" i="8"/>
  <c r="Q2091" i="8"/>
  <c r="W2090" i="8"/>
  <c r="O2090" i="8"/>
  <c r="U2089" i="8"/>
  <c r="S2088" i="8"/>
  <c r="Y2087" i="8"/>
  <c r="Q2087" i="8"/>
  <c r="W2086" i="8"/>
  <c r="O2086" i="8"/>
  <c r="U2085" i="8"/>
  <c r="S2084" i="8"/>
  <c r="Y2083" i="8"/>
  <c r="Q2083" i="8"/>
  <c r="W2082" i="8"/>
  <c r="O2082" i="8"/>
  <c r="U2081" i="8"/>
  <c r="S2080" i="8"/>
  <c r="Y2079" i="8"/>
  <c r="Q2079" i="8"/>
  <c r="W2078" i="8"/>
  <c r="O2078" i="8"/>
  <c r="U2077" i="8"/>
  <c r="S2076" i="8"/>
  <c r="Y2075" i="8"/>
  <c r="Q2075" i="8"/>
  <c r="W2074" i="8"/>
  <c r="O2074" i="8"/>
  <c r="U2073" i="8"/>
  <c r="S2072" i="8"/>
  <c r="Y2071" i="8"/>
  <c r="Q2071" i="8"/>
  <c r="W2070" i="8"/>
  <c r="O2070" i="8"/>
  <c r="U2069" i="8"/>
  <c r="S2068" i="8"/>
  <c r="Y2067" i="8"/>
  <c r="Q2067" i="8"/>
  <c r="W2066" i="8"/>
  <c r="O2066" i="8"/>
  <c r="U2065" i="8"/>
  <c r="S2064" i="8"/>
  <c r="Y2063" i="8"/>
  <c r="Q2063" i="8"/>
  <c r="W2062" i="8"/>
  <c r="O2062" i="8"/>
  <c r="U2061" i="8"/>
  <c r="S2060" i="8"/>
  <c r="Y2059" i="8"/>
  <c r="Q2059" i="8"/>
  <c r="W2058" i="8"/>
  <c r="O2058" i="8"/>
  <c r="U2057" i="8"/>
  <c r="S2056" i="8"/>
  <c r="Y2055" i="8"/>
  <c r="Q2055" i="8"/>
  <c r="W2054" i="8"/>
  <c r="O2054" i="8"/>
  <c r="U2053" i="8"/>
  <c r="S2052" i="8"/>
  <c r="Y2051" i="8"/>
  <c r="Q2051" i="8"/>
  <c r="W2050" i="8"/>
  <c r="O2050" i="8"/>
  <c r="U2049" i="8"/>
  <c r="V3048" i="8"/>
  <c r="W2957" i="8"/>
  <c r="R2925" i="8"/>
  <c r="P2918" i="8"/>
  <c r="X2837" i="8"/>
  <c r="V2834" i="8"/>
  <c r="R2831" i="8"/>
  <c r="P2828" i="8"/>
  <c r="N2825" i="8"/>
  <c r="X2773" i="8"/>
  <c r="V2770" i="8"/>
  <c r="R2767" i="8"/>
  <c r="P2764" i="8"/>
  <c r="N2761" i="8"/>
  <c r="N2726" i="8"/>
  <c r="T2721" i="8"/>
  <c r="Y2716" i="8"/>
  <c r="Q2709" i="8"/>
  <c r="Y2704" i="8"/>
  <c r="U2702" i="8"/>
  <c r="O2700" i="8"/>
  <c r="T2691" i="8"/>
  <c r="O2689" i="8"/>
  <c r="Y2682" i="8"/>
  <c r="T2680" i="8"/>
  <c r="P2678" i="8"/>
  <c r="V2669" i="8"/>
  <c r="P2667" i="8"/>
  <c r="V2658" i="8"/>
  <c r="O2656" i="8"/>
  <c r="R2638" i="8"/>
  <c r="Y2636" i="8"/>
  <c r="W2634" i="8"/>
  <c r="S2629" i="8"/>
  <c r="T2624" i="8"/>
  <c r="S2619" i="8"/>
  <c r="S2614" i="8"/>
  <c r="N2611" i="8"/>
  <c r="S2609" i="8"/>
  <c r="U2604" i="8"/>
  <c r="V2601" i="8"/>
  <c r="U2598" i="8"/>
  <c r="V2595" i="8"/>
  <c r="O2594" i="8"/>
  <c r="X2592" i="8"/>
  <c r="Q2591" i="8"/>
  <c r="X2588" i="8"/>
  <c r="Q2587" i="8"/>
  <c r="W2584" i="8"/>
  <c r="O2583" i="8"/>
  <c r="V2579" i="8"/>
  <c r="R2578" i="8"/>
  <c r="N2577" i="8"/>
  <c r="Y2574" i="8"/>
  <c r="U2573" i="8"/>
  <c r="R2572" i="8"/>
  <c r="Q2571" i="8"/>
  <c r="O2570" i="8"/>
  <c r="Y2565" i="8"/>
  <c r="W2564" i="8"/>
  <c r="V2563" i="8"/>
  <c r="T2562" i="8"/>
  <c r="R2561" i="8"/>
  <c r="P2560" i="8"/>
  <c r="O2559" i="8"/>
  <c r="Y2554" i="8"/>
  <c r="W2553" i="8"/>
  <c r="U2552" i="8"/>
  <c r="T2551" i="8"/>
  <c r="R2550" i="8"/>
  <c r="P2549" i="8"/>
  <c r="N2548" i="8"/>
  <c r="Y2544" i="8"/>
  <c r="X2543" i="8"/>
  <c r="V2542" i="8"/>
  <c r="T2541" i="8"/>
  <c r="R2540" i="8"/>
  <c r="Q2539" i="8"/>
  <c r="O2538" i="8"/>
  <c r="Y2533" i="8"/>
  <c r="W2532" i="8"/>
  <c r="V2531" i="8"/>
  <c r="T2530" i="8"/>
  <c r="R2529" i="8"/>
  <c r="P2528" i="8"/>
  <c r="O2527" i="8"/>
  <c r="Y2522" i="8"/>
  <c r="W2521" i="8"/>
  <c r="U2520" i="8"/>
  <c r="T2519" i="8"/>
  <c r="R2518" i="8"/>
  <c r="P2517" i="8"/>
  <c r="N2516" i="8"/>
  <c r="Y2512" i="8"/>
  <c r="X2511" i="8"/>
  <c r="V2510" i="8"/>
  <c r="T2509" i="8"/>
  <c r="R2508" i="8"/>
  <c r="Q2507" i="8"/>
  <c r="O2506" i="8"/>
  <c r="Y2501" i="8"/>
  <c r="W2500" i="8"/>
  <c r="V2499" i="8"/>
  <c r="T2498" i="8"/>
  <c r="R2497" i="8"/>
  <c r="P2496" i="8"/>
  <c r="O2495" i="8"/>
  <c r="O2488" i="8"/>
  <c r="Q2487" i="8"/>
  <c r="Q2486" i="8"/>
  <c r="R2485" i="8"/>
  <c r="Q2484" i="8"/>
  <c r="T2483" i="8"/>
  <c r="T2482" i="8"/>
  <c r="W2481" i="8"/>
  <c r="W2480" i="8"/>
  <c r="Y2479" i="8"/>
  <c r="N2474" i="8"/>
  <c r="P2473" i="8"/>
  <c r="P2472" i="8"/>
  <c r="T2471" i="8"/>
  <c r="V2470" i="8"/>
  <c r="Y2469" i="8"/>
  <c r="O2468" i="8"/>
  <c r="T2467" i="8"/>
  <c r="T2466" i="8"/>
  <c r="X2465" i="8"/>
  <c r="N2464" i="8"/>
  <c r="Q2463" i="8"/>
  <c r="U2462" i="8"/>
  <c r="X2461" i="8"/>
  <c r="N2460" i="8"/>
  <c r="Q2459" i="8"/>
  <c r="U2458" i="8"/>
  <c r="W2457" i="8"/>
  <c r="Y2456" i="8"/>
  <c r="N2456" i="8"/>
  <c r="Q2455" i="8"/>
  <c r="R2454" i="8"/>
  <c r="U2453" i="8"/>
  <c r="X2452" i="8"/>
  <c r="O2451" i="8"/>
  <c r="R2450" i="8"/>
  <c r="U2449" i="8"/>
  <c r="W2448" i="8"/>
  <c r="P2447" i="8"/>
  <c r="U2446" i="8"/>
  <c r="Y2445" i="8"/>
  <c r="O2445" i="8"/>
  <c r="S2444" i="8"/>
  <c r="X2443" i="8"/>
  <c r="Q2442" i="8"/>
  <c r="T2441" i="8"/>
  <c r="X2440" i="8"/>
  <c r="N2440" i="8"/>
  <c r="S2439" i="8"/>
  <c r="V2438" i="8"/>
  <c r="P2437" i="8"/>
  <c r="S2436" i="8"/>
  <c r="Y2435" i="8"/>
  <c r="O2435" i="8"/>
  <c r="S2434" i="8"/>
  <c r="W2433" i="8"/>
  <c r="P2432" i="8"/>
  <c r="T2431" i="8"/>
  <c r="Y2430" i="8"/>
  <c r="N2430" i="8"/>
  <c r="R2429" i="8"/>
  <c r="W2428" i="8"/>
  <c r="Q2427" i="8"/>
  <c r="U2426" i="8"/>
  <c r="Y2425" i="8"/>
  <c r="Q2424" i="8"/>
  <c r="V2423" i="8"/>
  <c r="O2422" i="8"/>
  <c r="T2421" i="8"/>
  <c r="X2420" i="8"/>
  <c r="N2420" i="8"/>
  <c r="T2419" i="8"/>
  <c r="V2418" i="8"/>
  <c r="P2417" i="8"/>
  <c r="S2416" i="8"/>
  <c r="X2415" i="8"/>
  <c r="N2415" i="8"/>
  <c r="S2414" i="8"/>
  <c r="W2413" i="8"/>
  <c r="R2412" i="8"/>
  <c r="X2411" i="8"/>
  <c r="O2411" i="8"/>
  <c r="T2410" i="8"/>
  <c r="Y2409" i="8"/>
  <c r="P2409" i="8"/>
  <c r="U2408" i="8"/>
  <c r="Q2407" i="8"/>
  <c r="V2406" i="8"/>
  <c r="R2405" i="8"/>
  <c r="W2404" i="8"/>
  <c r="N2404" i="8"/>
  <c r="T2403" i="8"/>
  <c r="Y2402" i="8"/>
  <c r="O2402" i="8"/>
  <c r="T2401" i="8"/>
  <c r="Y2400" i="8"/>
  <c r="P2400" i="8"/>
  <c r="V2399" i="8"/>
  <c r="R2398" i="8"/>
  <c r="W2397" i="8"/>
  <c r="R2396" i="8"/>
  <c r="X2395" i="8"/>
  <c r="O2395" i="8"/>
  <c r="T2394" i="8"/>
  <c r="Y2393" i="8"/>
  <c r="P2393" i="8"/>
  <c r="U2392" i="8"/>
  <c r="Q2391" i="8"/>
  <c r="V2390" i="8"/>
  <c r="R2389" i="8"/>
  <c r="W2388" i="8"/>
  <c r="N2388" i="8"/>
  <c r="T2387" i="8"/>
  <c r="Y2386" i="8"/>
  <c r="O2386" i="8"/>
  <c r="T2385" i="8"/>
  <c r="Y2384" i="8"/>
  <c r="P2384" i="8"/>
  <c r="V2383" i="8"/>
  <c r="R2382" i="8"/>
  <c r="W2381" i="8"/>
  <c r="R2380" i="8"/>
  <c r="X2379" i="8"/>
  <c r="O2379" i="8"/>
  <c r="T2378" i="8"/>
  <c r="Y2377" i="8"/>
  <c r="P2377" i="8"/>
  <c r="U2376" i="8"/>
  <c r="Q2375" i="8"/>
  <c r="V2374" i="8"/>
  <c r="R2373" i="8"/>
  <c r="W2372" i="8"/>
  <c r="N2372" i="8"/>
  <c r="T2371" i="8"/>
  <c r="Y2370" i="8"/>
  <c r="O2370" i="8"/>
  <c r="T2369" i="8"/>
  <c r="Y2368" i="8"/>
  <c r="P2368" i="8"/>
  <c r="V2367" i="8"/>
  <c r="R2366" i="8"/>
  <c r="W2365" i="8"/>
  <c r="R2364" i="8"/>
  <c r="X2363" i="8"/>
  <c r="O2363" i="8"/>
  <c r="T2362" i="8"/>
  <c r="Y2361" i="8"/>
  <c r="P2361" i="8"/>
  <c r="U2360" i="8"/>
  <c r="Q2359" i="8"/>
  <c r="V2358" i="8"/>
  <c r="R2357" i="8"/>
  <c r="W2356" i="8"/>
  <c r="N2356" i="8"/>
  <c r="T2355" i="8"/>
  <c r="Y2354" i="8"/>
  <c r="O2354" i="8"/>
  <c r="T2353" i="8"/>
  <c r="Y2352" i="8"/>
  <c r="P2352" i="8"/>
  <c r="V2351" i="8"/>
  <c r="R2350" i="8"/>
  <c r="W2349" i="8"/>
  <c r="R2348" i="8"/>
  <c r="X2347" i="8"/>
  <c r="O2347" i="8"/>
  <c r="T2346" i="8"/>
  <c r="Y2345" i="8"/>
  <c r="P2345" i="8"/>
  <c r="U2344" i="8"/>
  <c r="Q2343" i="8"/>
  <c r="V2342" i="8"/>
  <c r="R2341" i="8"/>
  <c r="W2340" i="8"/>
  <c r="N2340" i="8"/>
  <c r="T2339" i="8"/>
  <c r="Y2338" i="8"/>
  <c r="O2338" i="8"/>
  <c r="T2337" i="8"/>
  <c r="Y2336" i="8"/>
  <c r="P2336" i="8"/>
  <c r="V2335" i="8"/>
  <c r="R2334" i="8"/>
  <c r="W2333" i="8"/>
  <c r="R2332" i="8"/>
  <c r="X2331" i="8"/>
  <c r="O2331" i="8"/>
  <c r="T2330" i="8"/>
  <c r="Y2329" i="8"/>
  <c r="P2329" i="8"/>
  <c r="U2328" i="8"/>
  <c r="Q2327" i="8"/>
  <c r="V2326" i="8"/>
  <c r="R2325" i="8"/>
  <c r="W2324" i="8"/>
  <c r="N2324" i="8"/>
  <c r="T2323" i="8"/>
  <c r="Y2322" i="8"/>
  <c r="O2322" i="8"/>
  <c r="T2321" i="8"/>
  <c r="Y2320" i="8"/>
  <c r="P2320" i="8"/>
  <c r="V2319" i="8"/>
  <c r="R2318" i="8"/>
  <c r="W2317" i="8"/>
  <c r="R2316" i="8"/>
  <c r="X2315" i="8"/>
  <c r="O2315" i="8"/>
  <c r="T2314" i="8"/>
  <c r="Y2313" i="8"/>
  <c r="P2313" i="8"/>
  <c r="U2312" i="8"/>
  <c r="Q2311" i="8"/>
  <c r="V2310" i="8"/>
  <c r="R2309" i="8"/>
  <c r="W2308" i="8"/>
  <c r="N2308" i="8"/>
  <c r="T2307" i="8"/>
  <c r="Y2306" i="8"/>
  <c r="O2306" i="8"/>
  <c r="T2305" i="8"/>
  <c r="Y2304" i="8"/>
  <c r="P2304" i="8"/>
  <c r="V2303" i="8"/>
  <c r="R2302" i="8"/>
  <c r="W2301" i="8"/>
  <c r="R2300" i="8"/>
  <c r="X2299" i="8"/>
  <c r="O2299" i="8"/>
  <c r="T2298" i="8"/>
  <c r="Y2297" i="8"/>
  <c r="P2297" i="8"/>
  <c r="U2296" i="8"/>
  <c r="Q2295" i="8"/>
  <c r="V2294" i="8"/>
  <c r="R2293" i="8"/>
  <c r="W2292" i="8"/>
  <c r="N2292" i="8"/>
  <c r="T2291" i="8"/>
  <c r="Y2290" i="8"/>
  <c r="O2290" i="8"/>
  <c r="T2289" i="8"/>
  <c r="Y2288" i="8"/>
  <c r="P2288" i="8"/>
  <c r="V2287" i="8"/>
  <c r="R2286" i="8"/>
  <c r="W2285" i="8"/>
  <c r="R2284" i="8"/>
  <c r="X2283" i="8"/>
  <c r="O2283" i="8"/>
  <c r="T2282" i="8"/>
  <c r="Y2281" i="8"/>
  <c r="P2281" i="8"/>
  <c r="U2280" i="8"/>
  <c r="Q2279" i="8"/>
  <c r="V2278" i="8"/>
  <c r="R2277" i="8"/>
  <c r="W2276" i="8"/>
  <c r="N2276" i="8"/>
  <c r="T2275" i="8"/>
  <c r="Y2274" i="8"/>
  <c r="O2274" i="8"/>
  <c r="T2273" i="8"/>
  <c r="Y2272" i="8"/>
  <c r="P2272" i="8"/>
  <c r="V2271" i="8"/>
  <c r="R2270" i="8"/>
  <c r="W2269" i="8"/>
  <c r="R2268" i="8"/>
  <c r="X2267" i="8"/>
  <c r="O2267" i="8"/>
  <c r="T2266" i="8"/>
  <c r="Y2265" i="8"/>
  <c r="P2265" i="8"/>
  <c r="U2264" i="8"/>
  <c r="Q2263" i="8"/>
  <c r="V2262" i="8"/>
  <c r="S2261" i="8"/>
  <c r="Y2260" i="8"/>
  <c r="Q2260" i="8"/>
  <c r="W2259" i="8"/>
  <c r="O2259" i="8"/>
  <c r="U2258" i="8"/>
  <c r="S2257" i="8"/>
  <c r="Y2256" i="8"/>
  <c r="Q2256" i="8"/>
  <c r="W2255" i="8"/>
  <c r="O2255" i="8"/>
  <c r="U2254" i="8"/>
  <c r="S2253" i="8"/>
  <c r="Y2252" i="8"/>
  <c r="Q2252" i="8"/>
  <c r="W2251" i="8"/>
  <c r="O2251" i="8"/>
  <c r="U2250" i="8"/>
  <c r="S2249" i="8"/>
  <c r="Y2248" i="8"/>
  <c r="Q2248" i="8"/>
  <c r="W2247" i="8"/>
  <c r="O2247" i="8"/>
  <c r="U2246" i="8"/>
  <c r="S2245" i="8"/>
  <c r="Y2244" i="8"/>
  <c r="Q2244" i="8"/>
  <c r="W2243" i="8"/>
  <c r="O2243" i="8"/>
  <c r="U2242" i="8"/>
  <c r="S2241" i="8"/>
  <c r="Y2240" i="8"/>
  <c r="Q2240" i="8"/>
  <c r="W2239" i="8"/>
  <c r="O2239" i="8"/>
  <c r="U2238" i="8"/>
  <c r="S2237" i="8"/>
  <c r="Y2236" i="8"/>
  <c r="Q2236" i="8"/>
  <c r="W2235" i="8"/>
  <c r="O2235" i="8"/>
  <c r="U2234" i="8"/>
  <c r="S2233" i="8"/>
  <c r="Y2232" i="8"/>
  <c r="Q2232" i="8"/>
  <c r="W2231" i="8"/>
  <c r="O2231" i="8"/>
  <c r="U2230" i="8"/>
  <c r="S2229" i="8"/>
  <c r="Y2228" i="8"/>
  <c r="Q2228" i="8"/>
  <c r="W2227" i="8"/>
  <c r="O2227" i="8"/>
  <c r="U2226" i="8"/>
  <c r="S2225" i="8"/>
  <c r="Y2224" i="8"/>
  <c r="Q2224" i="8"/>
  <c r="W2223" i="8"/>
  <c r="O2223" i="8"/>
  <c r="U2222" i="8"/>
  <c r="S2221" i="8"/>
  <c r="Y2220" i="8"/>
  <c r="Q2220" i="8"/>
  <c r="W2219" i="8"/>
  <c r="O2219" i="8"/>
  <c r="U2218" i="8"/>
  <c r="S2217" i="8"/>
  <c r="Y2216" i="8"/>
  <c r="Q2216" i="8"/>
  <c r="W2215" i="8"/>
  <c r="O2215" i="8"/>
  <c r="U2214" i="8"/>
  <c r="S2213" i="8"/>
  <c r="Y2212" i="8"/>
  <c r="Q2212" i="8"/>
  <c r="W2211" i="8"/>
  <c r="O2211" i="8"/>
  <c r="U2210" i="8"/>
  <c r="S2209" i="8"/>
  <c r="Y2208" i="8"/>
  <c r="Q2208" i="8"/>
  <c r="W2207" i="8"/>
  <c r="O2207" i="8"/>
  <c r="U2206" i="8"/>
  <c r="S2205" i="8"/>
  <c r="Y2204" i="8"/>
  <c r="Q2204" i="8"/>
  <c r="W2203" i="8"/>
  <c r="O2203" i="8"/>
  <c r="U2202" i="8"/>
  <c r="S2201" i="8"/>
  <c r="Y2200" i="8"/>
  <c r="Q2200" i="8"/>
  <c r="W2199" i="8"/>
  <c r="O2199" i="8"/>
  <c r="U2198" i="8"/>
  <c r="S2197" i="8"/>
  <c r="Y2196" i="8"/>
  <c r="Q2196" i="8"/>
  <c r="W2195" i="8"/>
  <c r="O2195" i="8"/>
  <c r="U2194" i="8"/>
  <c r="S2193" i="8"/>
  <c r="Y2192" i="8"/>
  <c r="Q2192" i="8"/>
  <c r="W2191" i="8"/>
  <c r="O2191" i="8"/>
  <c r="U2190" i="8"/>
  <c r="S2189" i="8"/>
  <c r="Y2188" i="8"/>
  <c r="Q2188" i="8"/>
  <c r="W2187" i="8"/>
  <c r="O2187" i="8"/>
  <c r="U2186" i="8"/>
  <c r="S2185" i="8"/>
  <c r="Y2184" i="8"/>
  <c r="Q2184" i="8"/>
  <c r="W2183" i="8"/>
  <c r="O2183" i="8"/>
  <c r="U2182" i="8"/>
  <c r="S2181" i="8"/>
  <c r="Y2180" i="8"/>
  <c r="Q2180" i="8"/>
  <c r="W2179" i="8"/>
  <c r="O2179" i="8"/>
  <c r="U2178" i="8"/>
  <c r="S2177" i="8"/>
  <c r="Y2176" i="8"/>
  <c r="Q2176" i="8"/>
  <c r="W2175" i="8"/>
  <c r="O2175" i="8"/>
  <c r="U2174" i="8"/>
  <c r="S2173" i="8"/>
  <c r="Y2172" i="8"/>
  <c r="Q2172" i="8"/>
  <c r="W2171" i="8"/>
  <c r="O2171" i="8"/>
  <c r="U2170" i="8"/>
  <c r="S2169" i="8"/>
  <c r="Y2168" i="8"/>
  <c r="Q2168" i="8"/>
  <c r="W2167" i="8"/>
  <c r="O2167" i="8"/>
  <c r="U2166" i="8"/>
  <c r="S2165" i="8"/>
  <c r="Y2164" i="8"/>
  <c r="Q2164" i="8"/>
  <c r="W2163" i="8"/>
  <c r="O2163" i="8"/>
  <c r="U2162" i="8"/>
  <c r="S2161" i="8"/>
  <c r="Y2160" i="8"/>
  <c r="Q2160" i="8"/>
  <c r="W2159" i="8"/>
  <c r="O2159" i="8"/>
  <c r="U2158" i="8"/>
  <c r="S2157" i="8"/>
  <c r="Y2156" i="8"/>
  <c r="Q2156" i="8"/>
  <c r="W2155" i="8"/>
  <c r="O2155" i="8"/>
  <c r="U2154" i="8"/>
  <c r="S2153" i="8"/>
  <c r="Y2152" i="8"/>
  <c r="Q2152" i="8"/>
  <c r="W2151" i="8"/>
  <c r="O2151" i="8"/>
  <c r="U2150" i="8"/>
  <c r="S2149" i="8"/>
  <c r="Y2148" i="8"/>
  <c r="Q2148" i="8"/>
  <c r="W2147" i="8"/>
  <c r="O2147" i="8"/>
  <c r="U2146" i="8"/>
  <c r="S2145" i="8"/>
  <c r="Y2144" i="8"/>
  <c r="Q2144" i="8"/>
  <c r="W2143" i="8"/>
  <c r="O2143" i="8"/>
  <c r="U2142" i="8"/>
  <c r="S2141" i="8"/>
  <c r="Y2140" i="8"/>
  <c r="Q2140" i="8"/>
  <c r="W2139" i="8"/>
  <c r="O2139" i="8"/>
  <c r="U2138" i="8"/>
  <c r="S2137" i="8"/>
  <c r="Y2136" i="8"/>
  <c r="Q2136" i="8"/>
  <c r="W2135" i="8"/>
  <c r="O2135" i="8"/>
  <c r="U2134" i="8"/>
  <c r="S2133" i="8"/>
  <c r="Y2132" i="8"/>
  <c r="Q2132" i="8"/>
  <c r="W2131" i="8"/>
  <c r="O2131" i="8"/>
  <c r="U2130" i="8"/>
  <c r="S2129" i="8"/>
  <c r="Y2128" i="8"/>
  <c r="Q2128" i="8"/>
  <c r="W2127" i="8"/>
  <c r="O2127" i="8"/>
  <c r="U2126" i="8"/>
  <c r="S2125" i="8"/>
  <c r="Y2124" i="8"/>
  <c r="Q2124" i="8"/>
  <c r="W2123" i="8"/>
  <c r="O2123" i="8"/>
  <c r="U2122" i="8"/>
  <c r="S2121" i="8"/>
  <c r="Y2120" i="8"/>
  <c r="Q2120" i="8"/>
  <c r="W2119" i="8"/>
  <c r="O2119" i="8"/>
  <c r="U2118" i="8"/>
  <c r="S2117" i="8"/>
  <c r="Y2116" i="8"/>
  <c r="Q2116" i="8"/>
  <c r="W2115" i="8"/>
  <c r="O2115" i="8"/>
  <c r="U2114" i="8"/>
  <c r="S2113" i="8"/>
  <c r="Y2112" i="8"/>
  <c r="Q2112" i="8"/>
  <c r="W2111" i="8"/>
  <c r="O2111" i="8"/>
  <c r="U2110" i="8"/>
  <c r="S2109" i="8"/>
  <c r="Y2108" i="8"/>
  <c r="Q2108" i="8"/>
  <c r="W2107" i="8"/>
  <c r="O2107" i="8"/>
  <c r="U2106" i="8"/>
  <c r="S2105" i="8"/>
  <c r="Y2104" i="8"/>
  <c r="Q2104" i="8"/>
  <c r="W2103" i="8"/>
  <c r="O2103" i="8"/>
  <c r="U2102" i="8"/>
  <c r="S2101" i="8"/>
  <c r="Y2100" i="8"/>
  <c r="Q2100" i="8"/>
  <c r="W2099" i="8"/>
  <c r="O2099" i="8"/>
  <c r="U2098" i="8"/>
  <c r="S2097" i="8"/>
  <c r="Y2096" i="8"/>
  <c r="Q2096" i="8"/>
  <c r="W2095" i="8"/>
  <c r="O2095" i="8"/>
  <c r="U2094" i="8"/>
  <c r="S2093" i="8"/>
  <c r="Y2092" i="8"/>
  <c r="Q2092" i="8"/>
  <c r="W2091" i="8"/>
  <c r="O2091" i="8"/>
  <c r="U2090" i="8"/>
  <c r="S2089" i="8"/>
  <c r="Y2088" i="8"/>
  <c r="Q2088" i="8"/>
  <c r="W2087" i="8"/>
  <c r="O2087" i="8"/>
  <c r="U2086" i="8"/>
  <c r="S2085" i="8"/>
  <c r="Y2084" i="8"/>
  <c r="Q2084" i="8"/>
  <c r="W2083" i="8"/>
  <c r="O2083" i="8"/>
  <c r="U2082" i="8"/>
  <c r="S2081" i="8"/>
  <c r="Y2080" i="8"/>
  <c r="Q2080" i="8"/>
  <c r="W2079" i="8"/>
  <c r="O2079" i="8"/>
  <c r="U2078" i="8"/>
  <c r="S2077" i="8"/>
  <c r="Y2076" i="8"/>
  <c r="Q2076" i="8"/>
  <c r="W2075" i="8"/>
  <c r="O2075" i="8"/>
  <c r="U2074" i="8"/>
  <c r="P3102" i="8"/>
  <c r="X3001" i="8"/>
  <c r="P2967" i="8"/>
  <c r="R2949" i="8"/>
  <c r="X2910" i="8"/>
  <c r="X2903" i="8"/>
  <c r="T2896" i="8"/>
  <c r="T2889" i="8"/>
  <c r="X2879" i="8"/>
  <c r="P2876" i="8"/>
  <c r="N2873" i="8"/>
  <c r="X2821" i="8"/>
  <c r="V2818" i="8"/>
  <c r="R2815" i="8"/>
  <c r="P2812" i="8"/>
  <c r="N2809" i="8"/>
  <c r="X2757" i="8"/>
  <c r="V2754" i="8"/>
  <c r="R2751" i="8"/>
  <c r="P2748" i="8"/>
  <c r="N2745" i="8"/>
  <c r="V2730" i="8"/>
  <c r="R2718" i="8"/>
  <c r="X2713" i="8"/>
  <c r="P2706" i="8"/>
  <c r="V2697" i="8"/>
  <c r="P2695" i="8"/>
  <c r="W2686" i="8"/>
  <c r="Q2684" i="8"/>
  <c r="W2675" i="8"/>
  <c r="Q2673" i="8"/>
  <c r="V2664" i="8"/>
  <c r="R2662" i="8"/>
  <c r="X2653" i="8"/>
  <c r="R2651" i="8"/>
  <c r="N2649" i="8"/>
  <c r="O2647" i="8"/>
  <c r="P2645" i="8"/>
  <c r="P2643" i="8"/>
  <c r="T2641" i="8"/>
  <c r="Y2639" i="8"/>
  <c r="N2634" i="8"/>
  <c r="T2632" i="8"/>
  <c r="X2630" i="8"/>
  <c r="R2627" i="8"/>
  <c r="Y2625" i="8"/>
  <c r="Q2622" i="8"/>
  <c r="Y2620" i="8"/>
  <c r="Q2617" i="8"/>
  <c r="Y2615" i="8"/>
  <c r="S2612" i="8"/>
  <c r="S2607" i="8"/>
  <c r="Y2605" i="8"/>
  <c r="O2604" i="8"/>
  <c r="Y2602" i="8"/>
  <c r="O2601" i="8"/>
  <c r="Y2599" i="8"/>
  <c r="P2598" i="8"/>
  <c r="Y2596" i="8"/>
  <c r="Q2595" i="8"/>
  <c r="S2592" i="8"/>
  <c r="W2589" i="8"/>
  <c r="Q2588" i="8"/>
  <c r="W2585" i="8"/>
  <c r="Q2584" i="8"/>
  <c r="X2581" i="8"/>
  <c r="U2580" i="8"/>
  <c r="Q2579" i="8"/>
  <c r="W2575" i="8"/>
  <c r="T2574" i="8"/>
  <c r="P2573" i="8"/>
  <c r="N2572" i="8"/>
  <c r="Y2568" i="8"/>
  <c r="X2567" i="8"/>
  <c r="V2566" i="8"/>
  <c r="T2565" i="8"/>
  <c r="R2564" i="8"/>
  <c r="Q2563" i="8"/>
  <c r="O2562" i="8"/>
  <c r="Y2557" i="8"/>
  <c r="W2556" i="8"/>
  <c r="V2555" i="8"/>
  <c r="T2554" i="8"/>
  <c r="R2553" i="8"/>
  <c r="P2552" i="8"/>
  <c r="O2551" i="8"/>
  <c r="Y2546" i="8"/>
  <c r="W2545" i="8"/>
  <c r="U2544" i="8"/>
  <c r="T2543" i="8"/>
  <c r="R2542" i="8"/>
  <c r="P2541" i="8"/>
  <c r="N2540" i="8"/>
  <c r="Y2536" i="8"/>
  <c r="X2535" i="8"/>
  <c r="V2534" i="8"/>
  <c r="T2533" i="8"/>
  <c r="R2532" i="8"/>
  <c r="Q2531" i="8"/>
  <c r="O2530" i="8"/>
  <c r="Y2525" i="8"/>
  <c r="W2524" i="8"/>
  <c r="V2523" i="8"/>
  <c r="T2522" i="8"/>
  <c r="R2521" i="8"/>
  <c r="P2520" i="8"/>
  <c r="O2519" i="8"/>
  <c r="Y2514" i="8"/>
  <c r="W2513" i="8"/>
  <c r="U2512" i="8"/>
  <c r="T2511" i="8"/>
  <c r="R2510" i="8"/>
  <c r="P2509" i="8"/>
  <c r="N2508" i="8"/>
  <c r="Y2504" i="8"/>
  <c r="X2503" i="8"/>
  <c r="V2502" i="8"/>
  <c r="T2501" i="8"/>
  <c r="R2500" i="8"/>
  <c r="Q2499" i="8"/>
  <c r="O2498" i="8"/>
  <c r="Y2493" i="8"/>
  <c r="W2492" i="8"/>
  <c r="V2491" i="8"/>
  <c r="W2490" i="8"/>
  <c r="Y2489" i="8"/>
  <c r="Y2488" i="8"/>
  <c r="N2484" i="8"/>
  <c r="O2483" i="8"/>
  <c r="R2482" i="8"/>
  <c r="R2481" i="8"/>
  <c r="S2480" i="8"/>
  <c r="V2479" i="8"/>
  <c r="V2478" i="8"/>
  <c r="W2477" i="8"/>
  <c r="W2476" i="8"/>
  <c r="X2475" i="8"/>
  <c r="Y2474" i="8"/>
  <c r="N2472" i="8"/>
  <c r="Q2471" i="8"/>
  <c r="R2470" i="8"/>
  <c r="U2469" i="8"/>
  <c r="X2468" i="8"/>
  <c r="O2467" i="8"/>
  <c r="R2466" i="8"/>
  <c r="U2465" i="8"/>
  <c r="W2464" i="8"/>
  <c r="O2463" i="8"/>
  <c r="S2462" i="8"/>
  <c r="T2461" i="8"/>
  <c r="W2460" i="8"/>
  <c r="O2459" i="8"/>
  <c r="R2458" i="8"/>
  <c r="S2457" i="8"/>
  <c r="W2456" i="8"/>
  <c r="O2454" i="8"/>
  <c r="S2453" i="8"/>
  <c r="U2452" i="8"/>
  <c r="X2451" i="8"/>
  <c r="O2450" i="8"/>
  <c r="R2449" i="8"/>
  <c r="S2448" i="8"/>
  <c r="X2447" i="8"/>
  <c r="N2447" i="8"/>
  <c r="S2446" i="8"/>
  <c r="W2445" i="8"/>
  <c r="P2444" i="8"/>
  <c r="U2443" i="8"/>
  <c r="Y2442" i="8"/>
  <c r="N2442" i="8"/>
  <c r="R2441" i="8"/>
  <c r="V2440" i="8"/>
  <c r="O2439" i="8"/>
  <c r="S2438" i="8"/>
  <c r="X2437" i="8"/>
  <c r="Q2436" i="8"/>
  <c r="W2435" i="8"/>
  <c r="Q2434" i="8"/>
  <c r="T2433" i="8"/>
  <c r="W2432" i="8"/>
  <c r="Q2431" i="8"/>
  <c r="V2430" i="8"/>
  <c r="P2429" i="8"/>
  <c r="U2428" i="8"/>
  <c r="Y2427" i="8"/>
  <c r="O2427" i="8"/>
  <c r="R2426" i="8"/>
  <c r="U2425" i="8"/>
  <c r="Y2424" i="8"/>
  <c r="O2424" i="8"/>
  <c r="T2423" i="8"/>
  <c r="W2422" i="8"/>
  <c r="R2421" i="8"/>
  <c r="U2420" i="8"/>
  <c r="P2419" i="8"/>
  <c r="T2418" i="8"/>
  <c r="X2417" i="8"/>
  <c r="Q2416" i="8"/>
  <c r="V2415" i="8"/>
  <c r="O2414" i="8"/>
  <c r="T2413" i="8"/>
  <c r="Y2412" i="8"/>
  <c r="P2412" i="8"/>
  <c r="V2411" i="8"/>
  <c r="R2410" i="8"/>
  <c r="W2409" i="8"/>
  <c r="R2408" i="8"/>
  <c r="X2407" i="8"/>
  <c r="O2407" i="8"/>
  <c r="T2406" i="8"/>
  <c r="Y2405" i="8"/>
  <c r="P2405" i="8"/>
  <c r="U2404" i="8"/>
  <c r="Q2403" i="8"/>
  <c r="V2402" i="8"/>
  <c r="R2401" i="8"/>
  <c r="W2400" i="8"/>
  <c r="N2400" i="8"/>
  <c r="T2399" i="8"/>
  <c r="Y2398" i="8"/>
  <c r="O2398" i="8"/>
  <c r="T2397" i="8"/>
  <c r="Y2396" i="8"/>
  <c r="P2396" i="8"/>
  <c r="V2395" i="8"/>
  <c r="R2394" i="8"/>
  <c r="W2393" i="8"/>
  <c r="R2392" i="8"/>
  <c r="X2391" i="8"/>
  <c r="O2391" i="8"/>
  <c r="T2390" i="8"/>
  <c r="Y2389" i="8"/>
  <c r="P2389" i="8"/>
  <c r="U2388" i="8"/>
  <c r="Q2387" i="8"/>
  <c r="V2386" i="8"/>
  <c r="R2385" i="8"/>
  <c r="W2384" i="8"/>
  <c r="N2384" i="8"/>
  <c r="T2383" i="8"/>
  <c r="Y2382" i="8"/>
  <c r="O2382" i="8"/>
  <c r="T2381" i="8"/>
  <c r="Y2380" i="8"/>
  <c r="P2380" i="8"/>
  <c r="V2379" i="8"/>
  <c r="R2378" i="8"/>
  <c r="W2377" i="8"/>
  <c r="R2376" i="8"/>
  <c r="X2375" i="8"/>
  <c r="O2375" i="8"/>
  <c r="T2374" i="8"/>
  <c r="Y2373" i="8"/>
  <c r="P2373" i="8"/>
  <c r="U2372" i="8"/>
  <c r="Q2371" i="8"/>
  <c r="V2370" i="8"/>
  <c r="R2369" i="8"/>
  <c r="W2368" i="8"/>
  <c r="N2368" i="8"/>
  <c r="T2367" i="8"/>
  <c r="Y2366" i="8"/>
  <c r="O2366" i="8"/>
  <c r="T2365" i="8"/>
  <c r="Y2364" i="8"/>
  <c r="P2364" i="8"/>
  <c r="V2363" i="8"/>
  <c r="R2362" i="8"/>
  <c r="W2361" i="8"/>
  <c r="R2360" i="8"/>
  <c r="X2359" i="8"/>
  <c r="O2359" i="8"/>
  <c r="T2358" i="8"/>
  <c r="Y2357" i="8"/>
  <c r="P2357" i="8"/>
  <c r="U2356" i="8"/>
  <c r="Q2355" i="8"/>
  <c r="V2354" i="8"/>
  <c r="R2353" i="8"/>
  <c r="W2352" i="8"/>
  <c r="N2352" i="8"/>
  <c r="T2351" i="8"/>
  <c r="Y2350" i="8"/>
  <c r="O2350" i="8"/>
  <c r="T2349" i="8"/>
  <c r="Y2348" i="8"/>
  <c r="P2348" i="8"/>
  <c r="V2347" i="8"/>
  <c r="R2346" i="8"/>
  <c r="W2345" i="8"/>
  <c r="R2344" i="8"/>
  <c r="X2343" i="8"/>
  <c r="O2343" i="8"/>
  <c r="T2342" i="8"/>
  <c r="Y2341" i="8"/>
  <c r="P2341" i="8"/>
  <c r="U2340" i="8"/>
  <c r="Q2339" i="8"/>
  <c r="V2338" i="8"/>
  <c r="R2337" i="8"/>
  <c r="W2336" i="8"/>
  <c r="N2336" i="8"/>
  <c r="T2335" i="8"/>
  <c r="Y2334" i="8"/>
  <c r="O2334" i="8"/>
  <c r="T2333" i="8"/>
  <c r="Y2332" i="8"/>
  <c r="P2332" i="8"/>
  <c r="V2331" i="8"/>
  <c r="R2330" i="8"/>
  <c r="W2329" i="8"/>
  <c r="R2328" i="8"/>
  <c r="X2327" i="8"/>
  <c r="O2327" i="8"/>
  <c r="T2326" i="8"/>
  <c r="Y2325" i="8"/>
  <c r="P2325" i="8"/>
  <c r="U2324" i="8"/>
  <c r="Q2323" i="8"/>
  <c r="V2322" i="8"/>
  <c r="R2321" i="8"/>
  <c r="W2320" i="8"/>
  <c r="N2320" i="8"/>
  <c r="T2319" i="8"/>
  <c r="Y2318" i="8"/>
  <c r="O2318" i="8"/>
  <c r="T2317" i="8"/>
  <c r="Y2316" i="8"/>
  <c r="P2316" i="8"/>
  <c r="V2315" i="8"/>
  <c r="R2314" i="8"/>
  <c r="W2313" i="8"/>
  <c r="R2312" i="8"/>
  <c r="X2311" i="8"/>
  <c r="O2311" i="8"/>
  <c r="T2310" i="8"/>
  <c r="Y2309" i="8"/>
  <c r="P2309" i="8"/>
  <c r="U2308" i="8"/>
  <c r="Q2307" i="8"/>
  <c r="V2306" i="8"/>
  <c r="R2305" i="8"/>
  <c r="W2304" i="8"/>
  <c r="N2304" i="8"/>
  <c r="T2303" i="8"/>
  <c r="Y2302" i="8"/>
  <c r="O2302" i="8"/>
  <c r="T2301" i="8"/>
  <c r="Y2300" i="8"/>
  <c r="P2300" i="8"/>
  <c r="V2299" i="8"/>
  <c r="R2298" i="8"/>
  <c r="W2297" i="8"/>
  <c r="R2296" i="8"/>
  <c r="X2295" i="8"/>
  <c r="O2295" i="8"/>
  <c r="T2294" i="8"/>
  <c r="Y2293" i="8"/>
  <c r="P2293" i="8"/>
  <c r="U2292" i="8"/>
  <c r="Q2291" i="8"/>
  <c r="V2290" i="8"/>
  <c r="R2289" i="8"/>
  <c r="W2288" i="8"/>
  <c r="N2288" i="8"/>
  <c r="T2287" i="8"/>
  <c r="Y2286" i="8"/>
  <c r="O2286" i="8"/>
  <c r="T2285" i="8"/>
  <c r="Y2284" i="8"/>
  <c r="P2284" i="8"/>
  <c r="V2283" i="8"/>
  <c r="R2282" i="8"/>
  <c r="W2281" i="8"/>
  <c r="R2280" i="8"/>
  <c r="X2279" i="8"/>
  <c r="O2279" i="8"/>
  <c r="T2278" i="8"/>
  <c r="Y2277" i="8"/>
  <c r="P2277" i="8"/>
  <c r="U2276" i="8"/>
  <c r="Q2275" i="8"/>
  <c r="V2274" i="8"/>
  <c r="R2273" i="8"/>
  <c r="W2272" i="8"/>
  <c r="N2272" i="8"/>
  <c r="T2271" i="8"/>
  <c r="Y2270" i="8"/>
  <c r="O2270" i="8"/>
  <c r="T2269" i="8"/>
  <c r="Y2268" i="8"/>
  <c r="P2268" i="8"/>
  <c r="V2267" i="8"/>
  <c r="R2266" i="8"/>
  <c r="W2265" i="8"/>
  <c r="R2264" i="8"/>
  <c r="X2263" i="8"/>
  <c r="O2263" i="8"/>
  <c r="T2262" i="8"/>
  <c r="Y2261" i="8"/>
  <c r="Q2261" i="8"/>
  <c r="W2260" i="8"/>
  <c r="O2260" i="8"/>
  <c r="U2259" i="8"/>
  <c r="S2258" i="8"/>
  <c r="Y2257" i="8"/>
  <c r="Q2257" i="8"/>
  <c r="W2256" i="8"/>
  <c r="O2256" i="8"/>
  <c r="U2255" i="8"/>
  <c r="S2254" i="8"/>
  <c r="Y2253" i="8"/>
  <c r="Q2253" i="8"/>
  <c r="W2252" i="8"/>
  <c r="O2252" i="8"/>
  <c r="U2251" i="8"/>
  <c r="S2250" i="8"/>
  <c r="Y2249" i="8"/>
  <c r="Q2249" i="8"/>
  <c r="W2248" i="8"/>
  <c r="O2248" i="8"/>
  <c r="U2247" i="8"/>
  <c r="S2246" i="8"/>
  <c r="Y2245" i="8"/>
  <c r="Q2245" i="8"/>
  <c r="W2244" i="8"/>
  <c r="O2244" i="8"/>
  <c r="U2243" i="8"/>
  <c r="S2242" i="8"/>
  <c r="Y2241" i="8"/>
  <c r="Q2241" i="8"/>
  <c r="W2240" i="8"/>
  <c r="O2240" i="8"/>
  <c r="U2239" i="8"/>
  <c r="S2238" i="8"/>
  <c r="Y2237" i="8"/>
  <c r="Q2237" i="8"/>
  <c r="W2236" i="8"/>
  <c r="O2236" i="8"/>
  <c r="U2235" i="8"/>
  <c r="S2234" i="8"/>
  <c r="Y2233" i="8"/>
  <c r="Q2233" i="8"/>
  <c r="W2232" i="8"/>
  <c r="O2232" i="8"/>
  <c r="U2231" i="8"/>
  <c r="S2230" i="8"/>
  <c r="Y2229" i="8"/>
  <c r="Q2229" i="8"/>
  <c r="W2228" i="8"/>
  <c r="O2228" i="8"/>
  <c r="U2227" i="8"/>
  <c r="S2226" i="8"/>
  <c r="Y2225" i="8"/>
  <c r="Q2225" i="8"/>
  <c r="W2224" i="8"/>
  <c r="O2224" i="8"/>
  <c r="U2223" i="8"/>
  <c r="S2222" i="8"/>
  <c r="Y2221" i="8"/>
  <c r="Q2221" i="8"/>
  <c r="W2220" i="8"/>
  <c r="O2220" i="8"/>
  <c r="U2219" i="8"/>
  <c r="S2218" i="8"/>
  <c r="Y2217" i="8"/>
  <c r="Q2217" i="8"/>
  <c r="W2216" i="8"/>
  <c r="O2216" i="8"/>
  <c r="U2215" i="8"/>
  <c r="S2214" i="8"/>
  <c r="Y2213" i="8"/>
  <c r="Q2213" i="8"/>
  <c r="W2212" i="8"/>
  <c r="O2212" i="8"/>
  <c r="U2211" i="8"/>
  <c r="S2210" i="8"/>
  <c r="Y2209" i="8"/>
  <c r="Q2209" i="8"/>
  <c r="W2208" i="8"/>
  <c r="O2208" i="8"/>
  <c r="U2207" i="8"/>
  <c r="S2206" i="8"/>
  <c r="Y2205" i="8"/>
  <c r="Q2205" i="8"/>
  <c r="W2204" i="8"/>
  <c r="O2204" i="8"/>
  <c r="U2203" i="8"/>
  <c r="S2202" i="8"/>
  <c r="Y2201" i="8"/>
  <c r="Q2201" i="8"/>
  <c r="W2200" i="8"/>
  <c r="O2200" i="8"/>
  <c r="U2199" i="8"/>
  <c r="S2198" i="8"/>
  <c r="Y2197" i="8"/>
  <c r="Q2197" i="8"/>
  <c r="W2196" i="8"/>
  <c r="O2196" i="8"/>
  <c r="U2195" i="8"/>
  <c r="S2194" i="8"/>
  <c r="Y2193" i="8"/>
  <c r="Q2193" i="8"/>
  <c r="W2192" i="8"/>
  <c r="O2192" i="8"/>
  <c r="U2191" i="8"/>
  <c r="S2190" i="8"/>
  <c r="Y2189" i="8"/>
  <c r="Q2189" i="8"/>
  <c r="W2188" i="8"/>
  <c r="O2188" i="8"/>
  <c r="U2187" i="8"/>
  <c r="S2186" i="8"/>
  <c r="Y2185" i="8"/>
  <c r="Q2185" i="8"/>
  <c r="W2184" i="8"/>
  <c r="O2184" i="8"/>
  <c r="U2183" i="8"/>
  <c r="S2182" i="8"/>
  <c r="Y2181" i="8"/>
  <c r="Q2181" i="8"/>
  <c r="W2180" i="8"/>
  <c r="O2180" i="8"/>
  <c r="U2179" i="8"/>
  <c r="S2178" i="8"/>
  <c r="Y2177" i="8"/>
  <c r="Q2177" i="8"/>
  <c r="W2176" i="8"/>
  <c r="O2176" i="8"/>
  <c r="U2175" i="8"/>
  <c r="S2174" i="8"/>
  <c r="Y2173" i="8"/>
  <c r="Q2173" i="8"/>
  <c r="W2172" i="8"/>
  <c r="O2172" i="8"/>
  <c r="U2171" i="8"/>
  <c r="S2170" i="8"/>
  <c r="Y2169" i="8"/>
  <c r="Q2169" i="8"/>
  <c r="W2168" i="8"/>
  <c r="O2168" i="8"/>
  <c r="U2167" i="8"/>
  <c r="S2166" i="8"/>
  <c r="Y2165" i="8"/>
  <c r="Q2165" i="8"/>
  <c r="W2164" i="8"/>
  <c r="O2164" i="8"/>
  <c r="U2163" i="8"/>
  <c r="S2162" i="8"/>
  <c r="Y2161" i="8"/>
  <c r="Q2161" i="8"/>
  <c r="W2160" i="8"/>
  <c r="O2160" i="8"/>
  <c r="U2159" i="8"/>
  <c r="S2158" i="8"/>
  <c r="Y2157" i="8"/>
  <c r="Q2157" i="8"/>
  <c r="W2156" i="8"/>
  <c r="O2156" i="8"/>
  <c r="U2155" i="8"/>
  <c r="S2154" i="8"/>
  <c r="Y2153" i="8"/>
  <c r="Q2153" i="8"/>
  <c r="W2152" i="8"/>
  <c r="O2152" i="8"/>
  <c r="U2151" i="8"/>
  <c r="S2150" i="8"/>
  <c r="Y2149" i="8"/>
  <c r="Q2149" i="8"/>
  <c r="W2148" i="8"/>
  <c r="O2148" i="8"/>
  <c r="U2147" i="8"/>
  <c r="S2146" i="8"/>
  <c r="Y2145" i="8"/>
  <c r="Q2145" i="8"/>
  <c r="W2144" i="8"/>
  <c r="O2144" i="8"/>
  <c r="U2143" i="8"/>
  <c r="S2142" i="8"/>
  <c r="Y2141" i="8"/>
  <c r="Q2141" i="8"/>
  <c r="W2140" i="8"/>
  <c r="O2140" i="8"/>
  <c r="U2139" i="8"/>
  <c r="S2138" i="8"/>
  <c r="Y2137" i="8"/>
  <c r="Q2137" i="8"/>
  <c r="W2136" i="8"/>
  <c r="O2136" i="8"/>
  <c r="U2135" i="8"/>
  <c r="S2134" i="8"/>
  <c r="Y2133" i="8"/>
  <c r="Q2133" i="8"/>
  <c r="W2132" i="8"/>
  <c r="O2132" i="8"/>
  <c r="U2131" i="8"/>
  <c r="S2130" i="8"/>
  <c r="Y2129" i="8"/>
  <c r="Q2129" i="8"/>
  <c r="W2128" i="8"/>
  <c r="O2128" i="8"/>
  <c r="U2127" i="8"/>
  <c r="S2126" i="8"/>
  <c r="Y2125" i="8"/>
  <c r="Q2125" i="8"/>
  <c r="W2124" i="8"/>
  <c r="O2124" i="8"/>
  <c r="U2123" i="8"/>
  <c r="S2122" i="8"/>
  <c r="Y2121" i="8"/>
  <c r="Q2121" i="8"/>
  <c r="W2120" i="8"/>
  <c r="O2120" i="8"/>
  <c r="U2119" i="8"/>
  <c r="S2118" i="8"/>
  <c r="Y2117" i="8"/>
  <c r="Q2117" i="8"/>
  <c r="W2116" i="8"/>
  <c r="O2116" i="8"/>
  <c r="U2115" i="8"/>
  <c r="S2114" i="8"/>
  <c r="Y2113" i="8"/>
  <c r="Q2113" i="8"/>
  <c r="W2112" i="8"/>
  <c r="O2112" i="8"/>
  <c r="U2111" i="8"/>
  <c r="S2110" i="8"/>
  <c r="Y2109" i="8"/>
  <c r="Q2109" i="8"/>
  <c r="W2108" i="8"/>
  <c r="O2108" i="8"/>
  <c r="U2107" i="8"/>
  <c r="S2106" i="8"/>
  <c r="Y2105" i="8"/>
  <c r="Q2105" i="8"/>
  <c r="W2104" i="8"/>
  <c r="O2104" i="8"/>
  <c r="U2103" i="8"/>
  <c r="S2102" i="8"/>
  <c r="Y2101" i="8"/>
  <c r="Q2101" i="8"/>
  <c r="W2100" i="8"/>
  <c r="O2100" i="8"/>
  <c r="U2099" i="8"/>
  <c r="S2098" i="8"/>
  <c r="Y2097" i="8"/>
  <c r="Q2097" i="8"/>
  <c r="W2096" i="8"/>
  <c r="O2096" i="8"/>
  <c r="U2095" i="8"/>
  <c r="S2094" i="8"/>
  <c r="Y2093" i="8"/>
  <c r="Q2093" i="8"/>
  <c r="W2092" i="8"/>
  <c r="O2092" i="8"/>
  <c r="U2091" i="8"/>
  <c r="S2090" i="8"/>
  <c r="Y2089" i="8"/>
  <c r="Q2089" i="8"/>
  <c r="W2088" i="8"/>
  <c r="O2088" i="8"/>
  <c r="U2087" i="8"/>
  <c r="S2086" i="8"/>
  <c r="Y2085" i="8"/>
  <c r="Q2085" i="8"/>
  <c r="W2084" i="8"/>
  <c r="O2084" i="8"/>
  <c r="U2083" i="8"/>
  <c r="X3023" i="8"/>
  <c r="R2941" i="8"/>
  <c r="X2869" i="8"/>
  <c r="V2866" i="8"/>
  <c r="R2863" i="8"/>
  <c r="P2860" i="8"/>
  <c r="N2857" i="8"/>
  <c r="X2805" i="8"/>
  <c r="V2802" i="8"/>
  <c r="R2799" i="8"/>
  <c r="P2796" i="8"/>
  <c r="N2793" i="8"/>
  <c r="X2741" i="8"/>
  <c r="V2738" i="8"/>
  <c r="R2735" i="8"/>
  <c r="S2732" i="8"/>
  <c r="T2727" i="8"/>
  <c r="Y2722" i="8"/>
  <c r="R2715" i="8"/>
  <c r="W2710" i="8"/>
  <c r="W2703" i="8"/>
  <c r="T2701" i="8"/>
  <c r="Y2692" i="8"/>
  <c r="R2690" i="8"/>
  <c r="W2681" i="8"/>
  <c r="R2679" i="8"/>
  <c r="O2677" i="8"/>
  <c r="X2670" i="8"/>
  <c r="R2668" i="8"/>
  <c r="Y2659" i="8"/>
  <c r="S2657" i="8"/>
  <c r="O2639" i="8"/>
  <c r="V2637" i="8"/>
  <c r="Y2635" i="8"/>
  <c r="P2630" i="8"/>
  <c r="X2628" i="8"/>
  <c r="O2625" i="8"/>
  <c r="W2623" i="8"/>
  <c r="P2620" i="8"/>
  <c r="X2618" i="8"/>
  <c r="Q2615" i="8"/>
  <c r="V2613" i="8"/>
  <c r="S2610" i="8"/>
  <c r="X2608" i="8"/>
  <c r="Q2605" i="8"/>
  <c r="S2602" i="8"/>
  <c r="Q2599" i="8"/>
  <c r="Q2596" i="8"/>
  <c r="R2593" i="8"/>
  <c r="X2590" i="8"/>
  <c r="R2589" i="8"/>
  <c r="X2586" i="8"/>
  <c r="Q2585" i="8"/>
  <c r="U2582" i="8"/>
  <c r="S2581" i="8"/>
  <c r="P2580" i="8"/>
  <c r="X2577" i="8"/>
  <c r="V2576" i="8"/>
  <c r="R2575" i="8"/>
  <c r="O2574" i="8"/>
  <c r="Y2570" i="8"/>
  <c r="W2569" i="8"/>
  <c r="U2568" i="8"/>
  <c r="T2567" i="8"/>
  <c r="R2566" i="8"/>
  <c r="P2565" i="8"/>
  <c r="N2564" i="8"/>
  <c r="Y2560" i="8"/>
  <c r="X2559" i="8"/>
  <c r="V2558" i="8"/>
  <c r="T2557" i="8"/>
  <c r="R2556" i="8"/>
  <c r="Q2555" i="8"/>
  <c r="O2554" i="8"/>
  <c r="Y2549" i="8"/>
  <c r="W2548" i="8"/>
  <c r="V2547" i="8"/>
  <c r="T2546" i="8"/>
  <c r="R2545" i="8"/>
  <c r="P2544" i="8"/>
  <c r="O2543" i="8"/>
  <c r="Y2538" i="8"/>
  <c r="W2537" i="8"/>
  <c r="U2536" i="8"/>
  <c r="T2535" i="8"/>
  <c r="R2534" i="8"/>
  <c r="P2533" i="8"/>
  <c r="N2532" i="8"/>
  <c r="Y2528" i="8"/>
  <c r="X2527" i="8"/>
  <c r="V2526" i="8"/>
  <c r="T2525" i="8"/>
  <c r="R2524" i="8"/>
  <c r="Q2523" i="8"/>
  <c r="O2522" i="8"/>
  <c r="Y2517" i="8"/>
  <c r="W2516" i="8"/>
  <c r="V2515" i="8"/>
  <c r="T2514" i="8"/>
  <c r="R2513" i="8"/>
  <c r="P2512" i="8"/>
  <c r="O2511" i="8"/>
  <c r="Y2506" i="8"/>
  <c r="W2505" i="8"/>
  <c r="U2504" i="8"/>
  <c r="T2503" i="8"/>
  <c r="R2502" i="8"/>
  <c r="P2501" i="8"/>
  <c r="N2500" i="8"/>
  <c r="Y2496" i="8"/>
  <c r="X2495" i="8"/>
  <c r="V2494" i="8"/>
  <c r="T2493" i="8"/>
  <c r="R2492" i="8"/>
  <c r="S2491" i="8"/>
  <c r="T2490" i="8"/>
  <c r="T2489" i="8"/>
  <c r="W2488" i="8"/>
  <c r="X2487" i="8"/>
  <c r="Y2486" i="8"/>
  <c r="Y2485" i="8"/>
  <c r="Y2484" i="8"/>
  <c r="O2481" i="8"/>
  <c r="P2480" i="8"/>
  <c r="Q2479" i="8"/>
  <c r="T2478" i="8"/>
  <c r="R2477" i="8"/>
  <c r="U2476" i="8"/>
  <c r="T2475" i="8"/>
  <c r="V2474" i="8"/>
  <c r="W2473" i="8"/>
  <c r="X2472" i="8"/>
  <c r="O2470" i="8"/>
  <c r="S2469" i="8"/>
  <c r="U2468" i="8"/>
  <c r="X2467" i="8"/>
  <c r="O2466" i="8"/>
  <c r="R2465" i="8"/>
  <c r="S2464" i="8"/>
  <c r="X2463" i="8"/>
  <c r="O2462" i="8"/>
  <c r="Q2461" i="8"/>
  <c r="U2460" i="8"/>
  <c r="X2459" i="8"/>
  <c r="N2458" i="8"/>
  <c r="Q2457" i="8"/>
  <c r="U2456" i="8"/>
  <c r="V2455" i="8"/>
  <c r="Y2454" i="8"/>
  <c r="P2453" i="8"/>
  <c r="Q2452" i="8"/>
  <c r="V2451" i="8"/>
  <c r="Y2450" i="8"/>
  <c r="O2449" i="8"/>
  <c r="Q2448" i="8"/>
  <c r="V2447" i="8"/>
  <c r="O2446" i="8"/>
  <c r="S2445" i="8"/>
  <c r="X2444" i="8"/>
  <c r="N2444" i="8"/>
  <c r="S2443" i="8"/>
  <c r="V2442" i="8"/>
  <c r="P2441" i="8"/>
  <c r="R2440" i="8"/>
  <c r="W2439" i="8"/>
  <c r="Q2438" i="8"/>
  <c r="U2437" i="8"/>
  <c r="Y2436" i="8"/>
  <c r="O2436" i="8"/>
  <c r="U2435" i="8"/>
  <c r="Y2434" i="8"/>
  <c r="Q2433" i="8"/>
  <c r="U2432" i="8"/>
  <c r="Y2431" i="8"/>
  <c r="O2431" i="8"/>
  <c r="T2430" i="8"/>
  <c r="X2429" i="8"/>
  <c r="R2428" i="8"/>
  <c r="V2427" i="8"/>
  <c r="O2426" i="8"/>
  <c r="S2425" i="8"/>
  <c r="W2424" i="8"/>
  <c r="Q2423" i="8"/>
  <c r="T2422" i="8"/>
  <c r="Y2421" i="8"/>
  <c r="O2421" i="8"/>
  <c r="R2420" i="8"/>
  <c r="X2419" i="8"/>
  <c r="N2419" i="8"/>
  <c r="R2418" i="8"/>
  <c r="U2417" i="8"/>
  <c r="Y2416" i="8"/>
  <c r="N2416" i="8"/>
  <c r="S2415" i="8"/>
  <c r="W2414" i="8"/>
  <c r="R2413" i="8"/>
  <c r="W2412" i="8"/>
  <c r="N2412" i="8"/>
  <c r="T2411" i="8"/>
  <c r="Y2410" i="8"/>
  <c r="O2410" i="8"/>
  <c r="T2409" i="8"/>
  <c r="Y2408" i="8"/>
  <c r="P2408" i="8"/>
  <c r="V2407" i="8"/>
  <c r="R2406" i="8"/>
  <c r="W2405" i="8"/>
  <c r="R2404" i="8"/>
  <c r="X2403" i="8"/>
  <c r="O2403" i="8"/>
  <c r="T2402" i="8"/>
  <c r="Y2401" i="8"/>
  <c r="P2401" i="8"/>
  <c r="U2400" i="8"/>
  <c r="Q2399" i="8"/>
  <c r="V2398" i="8"/>
  <c r="R2397" i="8"/>
  <c r="W2396" i="8"/>
  <c r="N2396" i="8"/>
  <c r="T2395" i="8"/>
  <c r="Y2394" i="8"/>
  <c r="O2394" i="8"/>
  <c r="T2393" i="8"/>
  <c r="Y2392" i="8"/>
  <c r="P2392" i="8"/>
  <c r="V2391" i="8"/>
  <c r="R2390" i="8"/>
  <c r="W2389" i="8"/>
  <c r="R2388" i="8"/>
  <c r="X2387" i="8"/>
  <c r="O2387" i="8"/>
  <c r="T2386" i="8"/>
  <c r="Y2385" i="8"/>
  <c r="P2385" i="8"/>
  <c r="U2384" i="8"/>
  <c r="Q2383" i="8"/>
  <c r="V2382" i="8"/>
  <c r="R2381" i="8"/>
  <c r="W2380" i="8"/>
  <c r="N2380" i="8"/>
  <c r="T2379" i="8"/>
  <c r="Y2378" i="8"/>
  <c r="O2378" i="8"/>
  <c r="T2377" i="8"/>
  <c r="Y2376" i="8"/>
  <c r="P2376" i="8"/>
  <c r="V2375" i="8"/>
  <c r="R2374" i="8"/>
  <c r="W2373" i="8"/>
  <c r="R2372" i="8"/>
  <c r="X2371" i="8"/>
  <c r="O2371" i="8"/>
  <c r="T2370" i="8"/>
  <c r="Y2369" i="8"/>
  <c r="P2369" i="8"/>
  <c r="U2368" i="8"/>
  <c r="Q2367" i="8"/>
  <c r="V2366" i="8"/>
  <c r="R2365" i="8"/>
  <c r="W2364" i="8"/>
  <c r="N2364" i="8"/>
  <c r="T2363" i="8"/>
  <c r="Y2362" i="8"/>
  <c r="O2362" i="8"/>
  <c r="T2361" i="8"/>
  <c r="Y2360" i="8"/>
  <c r="P2360" i="8"/>
  <c r="V2359" i="8"/>
  <c r="R2358" i="8"/>
  <c r="W2357" i="8"/>
  <c r="R2356" i="8"/>
  <c r="X2355" i="8"/>
  <c r="O2355" i="8"/>
  <c r="T2354" i="8"/>
  <c r="Y2353" i="8"/>
  <c r="P2353" i="8"/>
  <c r="U2352" i="8"/>
  <c r="Q2351" i="8"/>
  <c r="V2350" i="8"/>
  <c r="R2349" i="8"/>
  <c r="W2348" i="8"/>
  <c r="N2348" i="8"/>
  <c r="T2347" i="8"/>
  <c r="Y2346" i="8"/>
  <c r="O2346" i="8"/>
  <c r="T2345" i="8"/>
  <c r="Y2344" i="8"/>
  <c r="P2344" i="8"/>
  <c r="V2343" i="8"/>
  <c r="R2342" i="8"/>
  <c r="W2341" i="8"/>
  <c r="R2340" i="8"/>
  <c r="X2339" i="8"/>
  <c r="O2339" i="8"/>
  <c r="T2338" i="8"/>
  <c r="Y2337" i="8"/>
  <c r="P2337" i="8"/>
  <c r="U2336" i="8"/>
  <c r="Q2335" i="8"/>
  <c r="V2334" i="8"/>
  <c r="R2333" i="8"/>
  <c r="W2332" i="8"/>
  <c r="N2332" i="8"/>
  <c r="T2331" i="8"/>
  <c r="Y2330" i="8"/>
  <c r="O2330" i="8"/>
  <c r="T2329" i="8"/>
  <c r="Y2328" i="8"/>
  <c r="P2328" i="8"/>
  <c r="V2327" i="8"/>
  <c r="R2326" i="8"/>
  <c r="W2325" i="8"/>
  <c r="R2324" i="8"/>
  <c r="X2323" i="8"/>
  <c r="O2323" i="8"/>
  <c r="T2322" i="8"/>
  <c r="Y2321" i="8"/>
  <c r="P2321" i="8"/>
  <c r="U2320" i="8"/>
  <c r="Q2319" i="8"/>
  <c r="V2318" i="8"/>
  <c r="R2317" i="8"/>
  <c r="W2316" i="8"/>
  <c r="N2316" i="8"/>
  <c r="T2315" i="8"/>
  <c r="Y2314" i="8"/>
  <c r="O2314" i="8"/>
  <c r="T2313" i="8"/>
  <c r="Y2312" i="8"/>
  <c r="P2312" i="8"/>
  <c r="V2311" i="8"/>
  <c r="R2310" i="8"/>
  <c r="W2309" i="8"/>
  <c r="R2308" i="8"/>
  <c r="X2307" i="8"/>
  <c r="O2307" i="8"/>
  <c r="T2306" i="8"/>
  <c r="Y2305" i="8"/>
  <c r="P2305" i="8"/>
  <c r="U2304" i="8"/>
  <c r="Q2303" i="8"/>
  <c r="V2302" i="8"/>
  <c r="R2301" i="8"/>
  <c r="W2300" i="8"/>
  <c r="N2300" i="8"/>
  <c r="T2299" i="8"/>
  <c r="Y2298" i="8"/>
  <c r="O2298" i="8"/>
  <c r="T2297" i="8"/>
  <c r="Y2296" i="8"/>
  <c r="P2296" i="8"/>
  <c r="V2295" i="8"/>
  <c r="R2294" i="8"/>
  <c r="W2293" i="8"/>
  <c r="R2292" i="8"/>
  <c r="X2291" i="8"/>
  <c r="O2291" i="8"/>
  <c r="T2290" i="8"/>
  <c r="Y2289" i="8"/>
  <c r="P2289" i="8"/>
  <c r="U2288" i="8"/>
  <c r="Q2287" i="8"/>
  <c r="V2286" i="8"/>
  <c r="R2285" i="8"/>
  <c r="W2284" i="8"/>
  <c r="N2284" i="8"/>
  <c r="T2283" i="8"/>
  <c r="Y2282" i="8"/>
  <c r="O2282" i="8"/>
  <c r="T2281" i="8"/>
  <c r="Y2280" i="8"/>
  <c r="P2280" i="8"/>
  <c r="V2279" i="8"/>
  <c r="R2278" i="8"/>
  <c r="W2277" i="8"/>
  <c r="R2276" i="8"/>
  <c r="X2275" i="8"/>
  <c r="O2275" i="8"/>
  <c r="T2274" i="8"/>
  <c r="Y2273" i="8"/>
  <c r="P2273" i="8"/>
  <c r="U2272" i="8"/>
  <c r="Q2271" i="8"/>
  <c r="V2270" i="8"/>
  <c r="R2269" i="8"/>
  <c r="W2268" i="8"/>
  <c r="N2268" i="8"/>
  <c r="T2267" i="8"/>
  <c r="Y2266" i="8"/>
  <c r="O2266" i="8"/>
  <c r="T2265" i="8"/>
  <c r="Y2264" i="8"/>
  <c r="P2264" i="8"/>
  <c r="V2263" i="8"/>
  <c r="R2262" i="8"/>
  <c r="W2261" i="8"/>
  <c r="O2261" i="8"/>
  <c r="U2260" i="8"/>
  <c r="S2259" i="8"/>
  <c r="Y2258" i="8"/>
  <c r="Q2258" i="8"/>
  <c r="W2257" i="8"/>
  <c r="O2257" i="8"/>
  <c r="U2256" i="8"/>
  <c r="S2255" i="8"/>
  <c r="Y2254" i="8"/>
  <c r="Q2254" i="8"/>
  <c r="W2253" i="8"/>
  <c r="O2253" i="8"/>
  <c r="U2252" i="8"/>
  <c r="S2251" i="8"/>
  <c r="Y2250" i="8"/>
  <c r="Q2250" i="8"/>
  <c r="W2249" i="8"/>
  <c r="O2249" i="8"/>
  <c r="U2248" i="8"/>
  <c r="S2247" i="8"/>
  <c r="Y2246" i="8"/>
  <c r="Q2246" i="8"/>
  <c r="W2245" i="8"/>
  <c r="O2245" i="8"/>
  <c r="U2244" i="8"/>
  <c r="S2243" i="8"/>
  <c r="Y2242" i="8"/>
  <c r="Q2242" i="8"/>
  <c r="W2241" i="8"/>
  <c r="O2241" i="8"/>
  <c r="U2240" i="8"/>
  <c r="S2239" i="8"/>
  <c r="Y2238" i="8"/>
  <c r="Q2238" i="8"/>
  <c r="W2237" i="8"/>
  <c r="O2237" i="8"/>
  <c r="U2236" i="8"/>
  <c r="S2235" i="8"/>
  <c r="Y2234" i="8"/>
  <c r="Q2234" i="8"/>
  <c r="W2233" i="8"/>
  <c r="O2233" i="8"/>
  <c r="U2232" i="8"/>
  <c r="S2231" i="8"/>
  <c r="Y2230" i="8"/>
  <c r="Q2230" i="8"/>
  <c r="W2229" i="8"/>
  <c r="O2229" i="8"/>
  <c r="U2228" i="8"/>
  <c r="S2227" i="8"/>
  <c r="Y2226" i="8"/>
  <c r="Q2226" i="8"/>
  <c r="W2225" i="8"/>
  <c r="O2225" i="8"/>
  <c r="U2224" i="8"/>
  <c r="S2223" i="8"/>
  <c r="Y2222" i="8"/>
  <c r="Q2222" i="8"/>
  <c r="W2221" i="8"/>
  <c r="O2221" i="8"/>
  <c r="U2220" i="8"/>
  <c r="S2219" i="8"/>
  <c r="Y2218" i="8"/>
  <c r="Q2218" i="8"/>
  <c r="W2217" i="8"/>
  <c r="O2217" i="8"/>
  <c r="U2216" i="8"/>
  <c r="S2215" i="8"/>
  <c r="Y2214" i="8"/>
  <c r="Q2214" i="8"/>
  <c r="W2213" i="8"/>
  <c r="O2213" i="8"/>
  <c r="U2212" i="8"/>
  <c r="S2211" i="8"/>
  <c r="Y2210" i="8"/>
  <c r="Q2210" i="8"/>
  <c r="W2209" i="8"/>
  <c r="O2209" i="8"/>
  <c r="U2208" i="8"/>
  <c r="S2207" i="8"/>
  <c r="Y2206" i="8"/>
  <c r="Q2206" i="8"/>
  <c r="W2205" i="8"/>
  <c r="O2205" i="8"/>
  <c r="U2204" i="8"/>
  <c r="S2203" i="8"/>
  <c r="Y2202" i="8"/>
  <c r="Q2202" i="8"/>
  <c r="W2201" i="8"/>
  <c r="O2201" i="8"/>
  <c r="U2200" i="8"/>
  <c r="S2199" i="8"/>
  <c r="Y2198" i="8"/>
  <c r="Q2198" i="8"/>
  <c r="W2197" i="8"/>
  <c r="O2197" i="8"/>
  <c r="U2196" i="8"/>
  <c r="S2195" i="8"/>
  <c r="Y2194" i="8"/>
  <c r="Q2194" i="8"/>
  <c r="W2193" i="8"/>
  <c r="O2193" i="8"/>
  <c r="U2192" i="8"/>
  <c r="S2191" i="8"/>
  <c r="Y2190" i="8"/>
  <c r="Q2190" i="8"/>
  <c r="W2189" i="8"/>
  <c r="O2189" i="8"/>
  <c r="U2188" i="8"/>
  <c r="S2187" i="8"/>
  <c r="Y2186" i="8"/>
  <c r="Q2186" i="8"/>
  <c r="W2185" i="8"/>
  <c r="O2185" i="8"/>
  <c r="U2184" i="8"/>
  <c r="S2183" i="8"/>
  <c r="Y2182" i="8"/>
  <c r="Q2182" i="8"/>
  <c r="W2181" i="8"/>
  <c r="O2181" i="8"/>
  <c r="U2180" i="8"/>
  <c r="S2179" i="8"/>
  <c r="Y2178" i="8"/>
  <c r="Q2178" i="8"/>
  <c r="W2177" i="8"/>
  <c r="O2177" i="8"/>
  <c r="U2176" i="8"/>
  <c r="S2175" i="8"/>
  <c r="Y2174" i="8"/>
  <c r="Q2174" i="8"/>
  <c r="W2173" i="8"/>
  <c r="O2173" i="8"/>
  <c r="U2172" i="8"/>
  <c r="S2171" i="8"/>
  <c r="Y2170" i="8"/>
  <c r="Q2170" i="8"/>
  <c r="W2169" i="8"/>
  <c r="O2169" i="8"/>
  <c r="U2168" i="8"/>
  <c r="S2167" i="8"/>
  <c r="Y2166" i="8"/>
  <c r="Q2166" i="8"/>
  <c r="W2165" i="8"/>
  <c r="O2165" i="8"/>
  <c r="U2164" i="8"/>
  <c r="S2163" i="8"/>
  <c r="Y2162" i="8"/>
  <c r="Q2162" i="8"/>
  <c r="W2161" i="8"/>
  <c r="O2161" i="8"/>
  <c r="U2160" i="8"/>
  <c r="S2159" i="8"/>
  <c r="Y2158" i="8"/>
  <c r="Q2158" i="8"/>
  <c r="W2157" i="8"/>
  <c r="O2157" i="8"/>
  <c r="U2156" i="8"/>
  <c r="S2155" i="8"/>
  <c r="Y2154" i="8"/>
  <c r="Q2154" i="8"/>
  <c r="W2153" i="8"/>
  <c r="O2153" i="8"/>
  <c r="U2152" i="8"/>
  <c r="S2151" i="8"/>
  <c r="Y2150" i="8"/>
  <c r="Q2150" i="8"/>
  <c r="W2149" i="8"/>
  <c r="O2149" i="8"/>
  <c r="U2148" i="8"/>
  <c r="S2147" i="8"/>
  <c r="Y2146" i="8"/>
  <c r="Q2146" i="8"/>
  <c r="W2145" i="8"/>
  <c r="O2145" i="8"/>
  <c r="U2144" i="8"/>
  <c r="S2143" i="8"/>
  <c r="Y2142" i="8"/>
  <c r="Q2142" i="8"/>
  <c r="W2141" i="8"/>
  <c r="O2141" i="8"/>
  <c r="U2140" i="8"/>
  <c r="S2139" i="8"/>
  <c r="Y2138" i="8"/>
  <c r="Q2138" i="8"/>
  <c r="W2137" i="8"/>
  <c r="O2137" i="8"/>
  <c r="U2136" i="8"/>
  <c r="S2135" i="8"/>
  <c r="Y2134" i="8"/>
  <c r="Q2134" i="8"/>
  <c r="W2133" i="8"/>
  <c r="O2133" i="8"/>
  <c r="U2132" i="8"/>
  <c r="S2131" i="8"/>
  <c r="Y2130" i="8"/>
  <c r="Q2130" i="8"/>
  <c r="W2129" i="8"/>
  <c r="O2129" i="8"/>
  <c r="U2128" i="8"/>
  <c r="S2127" i="8"/>
  <c r="Y2126" i="8"/>
  <c r="Q2126" i="8"/>
  <c r="W2125" i="8"/>
  <c r="O2125" i="8"/>
  <c r="U2124" i="8"/>
  <c r="S2123" i="8"/>
  <c r="Y2122" i="8"/>
  <c r="Q2122" i="8"/>
  <c r="W2121" i="8"/>
  <c r="O2121" i="8"/>
  <c r="U2120" i="8"/>
  <c r="S2119" i="8"/>
  <c r="Y2118" i="8"/>
  <c r="Q2118" i="8"/>
  <c r="W2117" i="8"/>
  <c r="O2117" i="8"/>
  <c r="U2116" i="8"/>
  <c r="S2115" i="8"/>
  <c r="Y2114" i="8"/>
  <c r="Q2114" i="8"/>
  <c r="W2113" i="8"/>
  <c r="O2113" i="8"/>
  <c r="U2112" i="8"/>
  <c r="S2111" i="8"/>
  <c r="Y2110" i="8"/>
  <c r="Q2110" i="8"/>
  <c r="W2109" i="8"/>
  <c r="O2109" i="8"/>
  <c r="U2108" i="8"/>
  <c r="S2107" i="8"/>
  <c r="Y2106" i="8"/>
  <c r="Q2106" i="8"/>
  <c r="W2105" i="8"/>
  <c r="O2105" i="8"/>
  <c r="U2104" i="8"/>
  <c r="S2103" i="8"/>
  <c r="Y2102" i="8"/>
  <c r="Q2102" i="8"/>
  <c r="W2101" i="8"/>
  <c r="O2101" i="8"/>
  <c r="U2100" i="8"/>
  <c r="S2099" i="8"/>
  <c r="Y2098" i="8"/>
  <c r="Q2098" i="8"/>
  <c r="W2097" i="8"/>
  <c r="O2097" i="8"/>
  <c r="U2096" i="8"/>
  <c r="S2095" i="8"/>
  <c r="Y2094" i="8"/>
  <c r="Q2094" i="8"/>
  <c r="W2093" i="8"/>
  <c r="O2093" i="8"/>
  <c r="U2092" i="8"/>
  <c r="S2091" i="8"/>
  <c r="Y2090" i="8"/>
  <c r="Q2090" i="8"/>
  <c r="W2089" i="8"/>
  <c r="O2089" i="8"/>
  <c r="U2088" i="8"/>
  <c r="S2087" i="8"/>
  <c r="Y2086" i="8"/>
  <c r="Q2086" i="8"/>
  <c r="W2085" i="8"/>
  <c r="O2085" i="8"/>
  <c r="U2084" i="8"/>
  <c r="S2083" i="8"/>
  <c r="Y2082" i="8"/>
  <c r="Q2082" i="8"/>
  <c r="W2081" i="8"/>
  <c r="O2081" i="8"/>
  <c r="U2080" i="8"/>
  <c r="S2079" i="8"/>
  <c r="Y2078" i="8"/>
  <c r="Q2078" i="8"/>
  <c r="W2077" i="8"/>
  <c r="O2077" i="8"/>
  <c r="U2076" i="8"/>
  <c r="S2075" i="8"/>
  <c r="Y2074" i="8"/>
  <c r="Q2074" i="8"/>
  <c r="W2073" i="8"/>
  <c r="O2073" i="8"/>
  <c r="U2072" i="8"/>
  <c r="S2071" i="8"/>
  <c r="Y2070" i="8"/>
  <c r="X3072" i="8"/>
  <c r="T2921" i="8"/>
  <c r="N2849" i="8"/>
  <c r="V2842" i="8"/>
  <c r="P2804" i="8"/>
  <c r="X2797" i="8"/>
  <c r="R2759" i="8"/>
  <c r="T2693" i="8"/>
  <c r="Y2690" i="8"/>
  <c r="T2676" i="8"/>
  <c r="X2673" i="8"/>
  <c r="Q2659" i="8"/>
  <c r="W2656" i="8"/>
  <c r="V2645" i="8"/>
  <c r="S2640" i="8"/>
  <c r="R2635" i="8"/>
  <c r="S2630" i="8"/>
  <c r="S2623" i="8"/>
  <c r="S2616" i="8"/>
  <c r="O2609" i="8"/>
  <c r="Y2604" i="8"/>
  <c r="W2602" i="8"/>
  <c r="S2600" i="8"/>
  <c r="Y2583" i="8"/>
  <c r="N2576" i="8"/>
  <c r="Q2574" i="8"/>
  <c r="U2572" i="8"/>
  <c r="Q2567" i="8"/>
  <c r="W2565" i="8"/>
  <c r="R2560" i="8"/>
  <c r="Y2558" i="8"/>
  <c r="O2555" i="8"/>
  <c r="T2553" i="8"/>
  <c r="P2548" i="8"/>
  <c r="V2546" i="8"/>
  <c r="R2541" i="8"/>
  <c r="X2539" i="8"/>
  <c r="N2536" i="8"/>
  <c r="T2534" i="8"/>
  <c r="Y2532" i="8"/>
  <c r="P2529" i="8"/>
  <c r="V2527" i="8"/>
  <c r="R2522" i="8"/>
  <c r="W2520" i="8"/>
  <c r="T2515" i="8"/>
  <c r="Y2513" i="8"/>
  <c r="O2510" i="8"/>
  <c r="U2508" i="8"/>
  <c r="Q2503" i="8"/>
  <c r="W2501" i="8"/>
  <c r="R2496" i="8"/>
  <c r="Y2494" i="8"/>
  <c r="Q2491" i="8"/>
  <c r="P2488" i="8"/>
  <c r="P2485" i="8"/>
  <c r="X2483" i="8"/>
  <c r="O2482" i="8"/>
  <c r="Y2480" i="8"/>
  <c r="P2479" i="8"/>
  <c r="Y2477" i="8"/>
  <c r="N2476" i="8"/>
  <c r="W2474" i="8"/>
  <c r="X2471" i="8"/>
  <c r="Q2470" i="8"/>
  <c r="W2467" i="8"/>
  <c r="Q2466" i="8"/>
  <c r="W2463" i="8"/>
  <c r="R2462" i="8"/>
  <c r="V2459" i="8"/>
  <c r="O2458" i="8"/>
  <c r="U2455" i="8"/>
  <c r="N2454" i="8"/>
  <c r="Y2452" i="8"/>
  <c r="U2451" i="8"/>
  <c r="Y2448" i="8"/>
  <c r="T2447" i="8"/>
  <c r="R2446" i="8"/>
  <c r="W2442" i="8"/>
  <c r="S2441" i="8"/>
  <c r="O2440" i="8"/>
  <c r="Y2437" i="8"/>
  <c r="U2436" i="8"/>
  <c r="T2435" i="8"/>
  <c r="O2434" i="8"/>
  <c r="X2431" i="8"/>
  <c r="U2430" i="8"/>
  <c r="Q2429" i="8"/>
  <c r="N2428" i="8"/>
  <c r="W2425" i="8"/>
  <c r="R2424" i="8"/>
  <c r="O2423" i="8"/>
  <c r="Y2420" i="8"/>
  <c r="W2419" i="8"/>
  <c r="S2418" i="8"/>
  <c r="O2417" i="8"/>
  <c r="Y2414" i="8"/>
  <c r="U2413" i="8"/>
  <c r="S2412" i="8"/>
  <c r="S2411" i="8"/>
  <c r="Q2410" i="8"/>
  <c r="O2409" i="8"/>
  <c r="X2404" i="8"/>
  <c r="W2403" i="8"/>
  <c r="U2402" i="8"/>
  <c r="S2401" i="8"/>
  <c r="Q2400" i="8"/>
  <c r="P2399" i="8"/>
  <c r="N2398" i="8"/>
  <c r="X2393" i="8"/>
  <c r="V2392" i="8"/>
  <c r="U2391" i="8"/>
  <c r="S2390" i="8"/>
  <c r="Q2389" i="8"/>
  <c r="O2388" i="8"/>
  <c r="N2387" i="8"/>
  <c r="Y2383" i="8"/>
  <c r="W2382" i="8"/>
  <c r="U2381" i="8"/>
  <c r="S2380" i="8"/>
  <c r="S2379" i="8"/>
  <c r="Q2378" i="8"/>
  <c r="O2377" i="8"/>
  <c r="X2372" i="8"/>
  <c r="W2371" i="8"/>
  <c r="U2370" i="8"/>
  <c r="S2369" i="8"/>
  <c r="Q2368" i="8"/>
  <c r="P2367" i="8"/>
  <c r="N2366" i="8"/>
  <c r="X2361" i="8"/>
  <c r="V2360" i="8"/>
  <c r="U2359" i="8"/>
  <c r="S2358" i="8"/>
  <c r="Q2357" i="8"/>
  <c r="O2356" i="8"/>
  <c r="N2355" i="8"/>
  <c r="Y2351" i="8"/>
  <c r="W2350" i="8"/>
  <c r="U2349" i="8"/>
  <c r="S2348" i="8"/>
  <c r="S2347" i="8"/>
  <c r="Q2346" i="8"/>
  <c r="O2345" i="8"/>
  <c r="X2340" i="8"/>
  <c r="W2339" i="8"/>
  <c r="U2338" i="8"/>
  <c r="S2337" i="8"/>
  <c r="Q2336" i="8"/>
  <c r="P2335" i="8"/>
  <c r="N2334" i="8"/>
  <c r="X2329" i="8"/>
  <c r="V2328" i="8"/>
  <c r="U2327" i="8"/>
  <c r="S2326" i="8"/>
  <c r="Q2325" i="8"/>
  <c r="O2324" i="8"/>
  <c r="N2323" i="8"/>
  <c r="Y2319" i="8"/>
  <c r="W2318" i="8"/>
  <c r="U2317" i="8"/>
  <c r="S2316" i="8"/>
  <c r="S2315" i="8"/>
  <c r="Q2314" i="8"/>
  <c r="O2313" i="8"/>
  <c r="X2308" i="8"/>
  <c r="W2307" i="8"/>
  <c r="U2306" i="8"/>
  <c r="S2305" i="8"/>
  <c r="Q2304" i="8"/>
  <c r="P2303" i="8"/>
  <c r="N2302" i="8"/>
  <c r="X2297" i="8"/>
  <c r="V2296" i="8"/>
  <c r="U2295" i="8"/>
  <c r="S2294" i="8"/>
  <c r="Q2293" i="8"/>
  <c r="O2292" i="8"/>
  <c r="N2291" i="8"/>
  <c r="Y2287" i="8"/>
  <c r="W2286" i="8"/>
  <c r="U2285" i="8"/>
  <c r="S2284" i="8"/>
  <c r="S2283" i="8"/>
  <c r="Q2282" i="8"/>
  <c r="O2281" i="8"/>
  <c r="X2276" i="8"/>
  <c r="W2275" i="8"/>
  <c r="U2274" i="8"/>
  <c r="S2273" i="8"/>
  <c r="Q2272" i="8"/>
  <c r="P2271" i="8"/>
  <c r="N2270" i="8"/>
  <c r="X2265" i="8"/>
  <c r="V2264" i="8"/>
  <c r="U2263" i="8"/>
  <c r="S2262" i="8"/>
  <c r="R2261" i="8"/>
  <c r="R2260" i="8"/>
  <c r="R2259" i="8"/>
  <c r="R2258" i="8"/>
  <c r="R2257" i="8"/>
  <c r="R2256" i="8"/>
  <c r="R2255" i="8"/>
  <c r="R2254" i="8"/>
  <c r="R2253" i="8"/>
  <c r="R2252" i="8"/>
  <c r="R2251" i="8"/>
  <c r="R2250" i="8"/>
  <c r="R2249" i="8"/>
  <c r="R2248" i="8"/>
  <c r="R2247" i="8"/>
  <c r="R2246" i="8"/>
  <c r="R2245" i="8"/>
  <c r="R2244" i="8"/>
  <c r="R2243" i="8"/>
  <c r="R2242" i="8"/>
  <c r="R2241" i="8"/>
  <c r="R2240" i="8"/>
  <c r="R2239" i="8"/>
  <c r="R2238" i="8"/>
  <c r="R2237" i="8"/>
  <c r="R2236" i="8"/>
  <c r="R2235" i="8"/>
  <c r="R2234" i="8"/>
  <c r="R2233" i="8"/>
  <c r="R2232" i="8"/>
  <c r="R2231" i="8"/>
  <c r="R2230" i="8"/>
  <c r="R2229" i="8"/>
  <c r="R2228" i="8"/>
  <c r="R2227" i="8"/>
  <c r="R2226" i="8"/>
  <c r="R2225" i="8"/>
  <c r="R2224" i="8"/>
  <c r="R2223" i="8"/>
  <c r="R2222" i="8"/>
  <c r="R2221" i="8"/>
  <c r="R2220" i="8"/>
  <c r="R2219" i="8"/>
  <c r="R2218" i="8"/>
  <c r="R2217" i="8"/>
  <c r="R2216" i="8"/>
  <c r="R2215" i="8"/>
  <c r="R2214" i="8"/>
  <c r="R2213" i="8"/>
  <c r="R2212" i="8"/>
  <c r="R2211" i="8"/>
  <c r="R2210" i="8"/>
  <c r="R2209" i="8"/>
  <c r="R2208" i="8"/>
  <c r="R2207" i="8"/>
  <c r="R2206" i="8"/>
  <c r="R2205" i="8"/>
  <c r="R2204" i="8"/>
  <c r="R2203" i="8"/>
  <c r="R2202" i="8"/>
  <c r="R2201" i="8"/>
  <c r="R2200" i="8"/>
  <c r="R2199" i="8"/>
  <c r="R2198" i="8"/>
  <c r="R2197" i="8"/>
  <c r="R2196" i="8"/>
  <c r="R2195" i="8"/>
  <c r="R2194" i="8"/>
  <c r="R2193" i="8"/>
  <c r="R2192" i="8"/>
  <c r="R2191" i="8"/>
  <c r="R2190" i="8"/>
  <c r="R2189" i="8"/>
  <c r="R2188" i="8"/>
  <c r="R2187" i="8"/>
  <c r="R2186" i="8"/>
  <c r="R2185" i="8"/>
  <c r="R2184" i="8"/>
  <c r="R2183" i="8"/>
  <c r="R2182" i="8"/>
  <c r="R2181" i="8"/>
  <c r="R2180" i="8"/>
  <c r="R2179" i="8"/>
  <c r="R2178" i="8"/>
  <c r="R2177" i="8"/>
  <c r="R2176" i="8"/>
  <c r="R2175" i="8"/>
  <c r="R2174" i="8"/>
  <c r="R2173" i="8"/>
  <c r="R2172" i="8"/>
  <c r="R2171" i="8"/>
  <c r="R2170" i="8"/>
  <c r="R2169" i="8"/>
  <c r="R2168" i="8"/>
  <c r="R2167" i="8"/>
  <c r="R2166" i="8"/>
  <c r="R2165" i="8"/>
  <c r="R2164" i="8"/>
  <c r="R2163" i="8"/>
  <c r="R2162" i="8"/>
  <c r="R2161" i="8"/>
  <c r="R2160" i="8"/>
  <c r="R2159" i="8"/>
  <c r="R2158" i="8"/>
  <c r="R2157" i="8"/>
  <c r="R2156" i="8"/>
  <c r="R2155" i="8"/>
  <c r="R2154" i="8"/>
  <c r="R2153" i="8"/>
  <c r="R2152" i="8"/>
  <c r="R2151" i="8"/>
  <c r="R2150" i="8"/>
  <c r="R2149" i="8"/>
  <c r="R2148" i="8"/>
  <c r="R2147" i="8"/>
  <c r="R2146" i="8"/>
  <c r="R2145" i="8"/>
  <c r="R2144" i="8"/>
  <c r="R2143" i="8"/>
  <c r="R2142" i="8"/>
  <c r="R2141" i="8"/>
  <c r="R2140" i="8"/>
  <c r="R2139" i="8"/>
  <c r="R2138" i="8"/>
  <c r="R2137" i="8"/>
  <c r="R2136" i="8"/>
  <c r="R2135" i="8"/>
  <c r="R2134" i="8"/>
  <c r="R2133" i="8"/>
  <c r="R2132" i="8"/>
  <c r="R2131" i="8"/>
  <c r="R2130" i="8"/>
  <c r="R2129" i="8"/>
  <c r="R2128" i="8"/>
  <c r="R2127" i="8"/>
  <c r="R2126" i="8"/>
  <c r="R2125" i="8"/>
  <c r="R2124" i="8"/>
  <c r="R2123" i="8"/>
  <c r="R2122" i="8"/>
  <c r="R2121" i="8"/>
  <c r="R2120" i="8"/>
  <c r="R2119" i="8"/>
  <c r="R2118" i="8"/>
  <c r="R2117" i="8"/>
  <c r="R2116" i="8"/>
  <c r="R2115" i="8"/>
  <c r="R2114" i="8"/>
  <c r="R2113" i="8"/>
  <c r="R2112" i="8"/>
  <c r="R2111" i="8"/>
  <c r="R2110" i="8"/>
  <c r="R2109" i="8"/>
  <c r="R2108" i="8"/>
  <c r="R2107" i="8"/>
  <c r="R2106" i="8"/>
  <c r="R2105" i="8"/>
  <c r="R2104" i="8"/>
  <c r="R2103" i="8"/>
  <c r="R2102" i="8"/>
  <c r="R2101" i="8"/>
  <c r="R2100" i="8"/>
  <c r="R2099" i="8"/>
  <c r="R2098" i="8"/>
  <c r="R2097" i="8"/>
  <c r="R2096" i="8"/>
  <c r="R2095" i="8"/>
  <c r="R2094" i="8"/>
  <c r="R2093" i="8"/>
  <c r="R2092" i="8"/>
  <c r="R2091" i="8"/>
  <c r="R2090" i="8"/>
  <c r="R2089" i="8"/>
  <c r="R2088" i="8"/>
  <c r="R2087" i="8"/>
  <c r="R2086" i="8"/>
  <c r="R2085" i="8"/>
  <c r="R2084" i="8"/>
  <c r="R2083" i="8"/>
  <c r="S2082" i="8"/>
  <c r="V2081" i="8"/>
  <c r="X2080" i="8"/>
  <c r="N2079" i="8"/>
  <c r="P2078" i="8"/>
  <c r="R2077" i="8"/>
  <c r="V2076" i="8"/>
  <c r="X2075" i="8"/>
  <c r="Q2073" i="8"/>
  <c r="V2072" i="8"/>
  <c r="O2071" i="8"/>
  <c r="S2070" i="8"/>
  <c r="X2069" i="8"/>
  <c r="O2069" i="8"/>
  <c r="U2068" i="8"/>
  <c r="P2067" i="8"/>
  <c r="U2066" i="8"/>
  <c r="Q2065" i="8"/>
  <c r="W2064" i="8"/>
  <c r="N2064" i="8"/>
  <c r="S2063" i="8"/>
  <c r="X2062" i="8"/>
  <c r="N2062" i="8"/>
  <c r="S2061" i="8"/>
  <c r="Y2060" i="8"/>
  <c r="P2060" i="8"/>
  <c r="U2059" i="8"/>
  <c r="Q2058" i="8"/>
  <c r="V2057" i="8"/>
  <c r="R2056" i="8"/>
  <c r="W2055" i="8"/>
  <c r="N2055" i="8"/>
  <c r="S2054" i="8"/>
  <c r="X2053" i="8"/>
  <c r="O2053" i="8"/>
  <c r="U2052" i="8"/>
  <c r="P2051" i="8"/>
  <c r="U2050" i="8"/>
  <c r="Q2049" i="8"/>
  <c r="W2048" i="8"/>
  <c r="O2048" i="8"/>
  <c r="U2047" i="8"/>
  <c r="S2046" i="8"/>
  <c r="Y2045" i="8"/>
  <c r="Q2045" i="8"/>
  <c r="W2044" i="8"/>
  <c r="O2044" i="8"/>
  <c r="U2043" i="8"/>
  <c r="S2042" i="8"/>
  <c r="Y2041" i="8"/>
  <c r="Q2041" i="8"/>
  <c r="W2040" i="8"/>
  <c r="O2040" i="8"/>
  <c r="U2039" i="8"/>
  <c r="S2038" i="8"/>
  <c r="Y2037" i="8"/>
  <c r="Q2037" i="8"/>
  <c r="W2036" i="8"/>
  <c r="O2036" i="8"/>
  <c r="U2035" i="8"/>
  <c r="S2034" i="8"/>
  <c r="Y2033" i="8"/>
  <c r="Q2033" i="8"/>
  <c r="W2032" i="8"/>
  <c r="O2032" i="8"/>
  <c r="U2031" i="8"/>
  <c r="S2030" i="8"/>
  <c r="Y2029" i="8"/>
  <c r="Q2029" i="8"/>
  <c r="W2028" i="8"/>
  <c r="O2028" i="8"/>
  <c r="U2027" i="8"/>
  <c r="S2026" i="8"/>
  <c r="Y2025" i="8"/>
  <c r="Q2025" i="8"/>
  <c r="W2024" i="8"/>
  <c r="O2024" i="8"/>
  <c r="U2023" i="8"/>
  <c r="S2022" i="8"/>
  <c r="Y2021" i="8"/>
  <c r="Q2021" i="8"/>
  <c r="W2020" i="8"/>
  <c r="O2020" i="8"/>
  <c r="U2019" i="8"/>
  <c r="S2018" i="8"/>
  <c r="Y2017" i="8"/>
  <c r="Q2017" i="8"/>
  <c r="W2016" i="8"/>
  <c r="O2016" i="8"/>
  <c r="U2015" i="8"/>
  <c r="S2014" i="8"/>
  <c r="Y2013" i="8"/>
  <c r="Q2013" i="8"/>
  <c r="W2012" i="8"/>
  <c r="O2012" i="8"/>
  <c r="U2011" i="8"/>
  <c r="S2010" i="8"/>
  <c r="Y2009" i="8"/>
  <c r="Q2009" i="8"/>
  <c r="W2008" i="8"/>
  <c r="O2008" i="8"/>
  <c r="U2007" i="8"/>
  <c r="S2006" i="8"/>
  <c r="Y2005" i="8"/>
  <c r="Q2005" i="8"/>
  <c r="W2004" i="8"/>
  <c r="O2004" i="8"/>
  <c r="U2003" i="8"/>
  <c r="S2002" i="8"/>
  <c r="Y2001" i="8"/>
  <c r="Q2001" i="8"/>
  <c r="W2000" i="8"/>
  <c r="O2000" i="8"/>
  <c r="U1999" i="8"/>
  <c r="S1998" i="8"/>
  <c r="Y1997" i="8"/>
  <c r="Q1997" i="8"/>
  <c r="W1996" i="8"/>
  <c r="O1996" i="8"/>
  <c r="U1995" i="8"/>
  <c r="S1994" i="8"/>
  <c r="Y1993" i="8"/>
  <c r="Q1993" i="8"/>
  <c r="W1992" i="8"/>
  <c r="O1992" i="8"/>
  <c r="U1991" i="8"/>
  <c r="S1990" i="8"/>
  <c r="Y1989" i="8"/>
  <c r="Q1989" i="8"/>
  <c r="W1988" i="8"/>
  <c r="O1988" i="8"/>
  <c r="U1987" i="8"/>
  <c r="S1986" i="8"/>
  <c r="Y1985" i="8"/>
  <c r="Q1985" i="8"/>
  <c r="W1984" i="8"/>
  <c r="O1984" i="8"/>
  <c r="U1983" i="8"/>
  <c r="S1982" i="8"/>
  <c r="Y1981" i="8"/>
  <c r="Q1981" i="8"/>
  <c r="W1980" i="8"/>
  <c r="O1980" i="8"/>
  <c r="U1979" i="8"/>
  <c r="S1978" i="8"/>
  <c r="Y1977" i="8"/>
  <c r="Q1977" i="8"/>
  <c r="W1976" i="8"/>
  <c r="O1976" i="8"/>
  <c r="U1975" i="8"/>
  <c r="S1974" i="8"/>
  <c r="Y1973" i="8"/>
  <c r="Q1973" i="8"/>
  <c r="W1972" i="8"/>
  <c r="O1972" i="8"/>
  <c r="U1971" i="8"/>
  <c r="S1970" i="8"/>
  <c r="Y1969" i="8"/>
  <c r="Q1969" i="8"/>
  <c r="W1968" i="8"/>
  <c r="O1968" i="8"/>
  <c r="U1967" i="8"/>
  <c r="S1966" i="8"/>
  <c r="Y1965" i="8"/>
  <c r="Q1965" i="8"/>
  <c r="W1964" i="8"/>
  <c r="O1964" i="8"/>
  <c r="U1963" i="8"/>
  <c r="S1962" i="8"/>
  <c r="Y1961" i="8"/>
  <c r="Q1961" i="8"/>
  <c r="W1960" i="8"/>
  <c r="O1960" i="8"/>
  <c r="U1959" i="8"/>
  <c r="S1958" i="8"/>
  <c r="Y1957" i="8"/>
  <c r="Q1957" i="8"/>
  <c r="W1956" i="8"/>
  <c r="O1956" i="8"/>
  <c r="U1955" i="8"/>
  <c r="S1954" i="8"/>
  <c r="Y1953" i="8"/>
  <c r="Q1953" i="8"/>
  <c r="W1952" i="8"/>
  <c r="O1952" i="8"/>
  <c r="U1951" i="8"/>
  <c r="S1950" i="8"/>
  <c r="Y1949" i="8"/>
  <c r="Q1949" i="8"/>
  <c r="W1948" i="8"/>
  <c r="O1948" i="8"/>
  <c r="U1947" i="8"/>
  <c r="S1946" i="8"/>
  <c r="Y1945" i="8"/>
  <c r="Q1945" i="8"/>
  <c r="W1944" i="8"/>
  <c r="O1944" i="8"/>
  <c r="U1943" i="8"/>
  <c r="S1942" i="8"/>
  <c r="Y1941" i="8"/>
  <c r="Q1941" i="8"/>
  <c r="W1940" i="8"/>
  <c r="O1940" i="8"/>
  <c r="U1939" i="8"/>
  <c r="S1938" i="8"/>
  <c r="Y1937" i="8"/>
  <c r="Q1937" i="8"/>
  <c r="W1936" i="8"/>
  <c r="O1936" i="8"/>
  <c r="U1935" i="8"/>
  <c r="S1934" i="8"/>
  <c r="Y1933" i="8"/>
  <c r="Q1933" i="8"/>
  <c r="W1932" i="8"/>
  <c r="O1932" i="8"/>
  <c r="U1931" i="8"/>
  <c r="S1930" i="8"/>
  <c r="Y1929" i="8"/>
  <c r="Q1929" i="8"/>
  <c r="W1928" i="8"/>
  <c r="O1928" i="8"/>
  <c r="U1927" i="8"/>
  <c r="S1926" i="8"/>
  <c r="Y1925" i="8"/>
  <c r="Q1925" i="8"/>
  <c r="W1924" i="8"/>
  <c r="O1924" i="8"/>
  <c r="U1923" i="8"/>
  <c r="S1922" i="8"/>
  <c r="Y1921" i="8"/>
  <c r="Q1921" i="8"/>
  <c r="W1920" i="8"/>
  <c r="O1920" i="8"/>
  <c r="U1919" i="8"/>
  <c r="S1918" i="8"/>
  <c r="Y1917" i="8"/>
  <c r="Q1917" i="8"/>
  <c r="W1916" i="8"/>
  <c r="O1916" i="8"/>
  <c r="U1915" i="8"/>
  <c r="S1914" i="8"/>
  <c r="Y1913" i="8"/>
  <c r="Q1913" i="8"/>
  <c r="W1912" i="8"/>
  <c r="O1912" i="8"/>
  <c r="U1911" i="8"/>
  <c r="S1910" i="8"/>
  <c r="Y1909" i="8"/>
  <c r="Q1909" i="8"/>
  <c r="W1908" i="8"/>
  <c r="O1908" i="8"/>
  <c r="U1907" i="8"/>
  <c r="S1906" i="8"/>
  <c r="Y1905" i="8"/>
  <c r="Q1905" i="8"/>
  <c r="W1904" i="8"/>
  <c r="O1904" i="8"/>
  <c r="U1903" i="8"/>
  <c r="S1902" i="8"/>
  <c r="Y1901" i="8"/>
  <c r="Q1901" i="8"/>
  <c r="W1900" i="8"/>
  <c r="O1900" i="8"/>
  <c r="U1899" i="8"/>
  <c r="S1898" i="8"/>
  <c r="Y1897" i="8"/>
  <c r="Q1897" i="8"/>
  <c r="W1896" i="8"/>
  <c r="O1896" i="8"/>
  <c r="U1895" i="8"/>
  <c r="S1894" i="8"/>
  <c r="Y1893" i="8"/>
  <c r="Q1893" i="8"/>
  <c r="W1892" i="8"/>
  <c r="O1892" i="8"/>
  <c r="U1891" i="8"/>
  <c r="S1890" i="8"/>
  <c r="Y1889" i="8"/>
  <c r="Q1889" i="8"/>
  <c r="W1888" i="8"/>
  <c r="O1888" i="8"/>
  <c r="U1887" i="8"/>
  <c r="S1886" i="8"/>
  <c r="Y1885" i="8"/>
  <c r="Q1885" i="8"/>
  <c r="W1884" i="8"/>
  <c r="O1884" i="8"/>
  <c r="U1883" i="8"/>
  <c r="S1882" i="8"/>
  <c r="Y1881" i="8"/>
  <c r="Q1881" i="8"/>
  <c r="W1880" i="8"/>
  <c r="O1880" i="8"/>
  <c r="U1879" i="8"/>
  <c r="S1878" i="8"/>
  <c r="Y1877" i="8"/>
  <c r="Q1877" i="8"/>
  <c r="W1876" i="8"/>
  <c r="O1876" i="8"/>
  <c r="U1875" i="8"/>
  <c r="S1874" i="8"/>
  <c r="Y1873" i="8"/>
  <c r="Q1873" i="8"/>
  <c r="W1872" i="8"/>
  <c r="O1872" i="8"/>
  <c r="U1871" i="8"/>
  <c r="S1870" i="8"/>
  <c r="Y1869" i="8"/>
  <c r="Q1869" i="8"/>
  <c r="W1868" i="8"/>
  <c r="O1868" i="8"/>
  <c r="U1867" i="8"/>
  <c r="S1866" i="8"/>
  <c r="Y1865" i="8"/>
  <c r="Q1865" i="8"/>
  <c r="W1864" i="8"/>
  <c r="O1864" i="8"/>
  <c r="U1863" i="8"/>
  <c r="S1862" i="8"/>
  <c r="Y1861" i="8"/>
  <c r="Q1861" i="8"/>
  <c r="W1860" i="8"/>
  <c r="O1860" i="8"/>
  <c r="U1859" i="8"/>
  <c r="S1858" i="8"/>
  <c r="Y1857" i="8"/>
  <c r="Q1857" i="8"/>
  <c r="W1856" i="8"/>
  <c r="O1856" i="8"/>
  <c r="U1855" i="8"/>
  <c r="X3012" i="8"/>
  <c r="N2973" i="8"/>
  <c r="R2855" i="8"/>
  <c r="N2817" i="8"/>
  <c r="V2810" i="8"/>
  <c r="P2772" i="8"/>
  <c r="X2765" i="8"/>
  <c r="P2698" i="8"/>
  <c r="X2695" i="8"/>
  <c r="O2681" i="8"/>
  <c r="W2678" i="8"/>
  <c r="O2664" i="8"/>
  <c r="X2661" i="8"/>
  <c r="T2647" i="8"/>
  <c r="Q2637" i="8"/>
  <c r="N2632" i="8"/>
  <c r="V2627" i="8"/>
  <c r="U2620" i="8"/>
  <c r="S2613" i="8"/>
  <c r="Q2606" i="8"/>
  <c r="W2597" i="8"/>
  <c r="S2595" i="8"/>
  <c r="O2593" i="8"/>
  <c r="N2591" i="8"/>
  <c r="N2589" i="8"/>
  <c r="N2587" i="8"/>
  <c r="N2585" i="8"/>
  <c r="P2581" i="8"/>
  <c r="S2579" i="8"/>
  <c r="V2577" i="8"/>
  <c r="R2570" i="8"/>
  <c r="W2568" i="8"/>
  <c r="T2563" i="8"/>
  <c r="Y2561" i="8"/>
  <c r="O2558" i="8"/>
  <c r="U2556" i="8"/>
  <c r="Q2551" i="8"/>
  <c r="W2549" i="8"/>
  <c r="R2544" i="8"/>
  <c r="Y2542" i="8"/>
  <c r="O2539" i="8"/>
  <c r="T2537" i="8"/>
  <c r="P2532" i="8"/>
  <c r="V2530" i="8"/>
  <c r="R2525" i="8"/>
  <c r="X2523" i="8"/>
  <c r="N2520" i="8"/>
  <c r="T2518" i="8"/>
  <c r="Y2516" i="8"/>
  <c r="P2513" i="8"/>
  <c r="V2511" i="8"/>
  <c r="R2506" i="8"/>
  <c r="W2504" i="8"/>
  <c r="T2499" i="8"/>
  <c r="Y2497" i="8"/>
  <c r="O2494" i="8"/>
  <c r="U2492" i="8"/>
  <c r="S2489" i="8"/>
  <c r="R2486" i="8"/>
  <c r="Q2483" i="8"/>
  <c r="R2480" i="8"/>
  <c r="Q2477" i="8"/>
  <c r="O2474" i="8"/>
  <c r="Y2472" i="8"/>
  <c r="S2471" i="8"/>
  <c r="W2468" i="8"/>
  <c r="Q2467" i="8"/>
  <c r="U2464" i="8"/>
  <c r="P2463" i="8"/>
  <c r="V2460" i="8"/>
  <c r="P2459" i="8"/>
  <c r="V2456" i="8"/>
  <c r="O2455" i="8"/>
  <c r="R2452" i="8"/>
  <c r="N2451" i="8"/>
  <c r="Y2449" i="8"/>
  <c r="R2448" i="8"/>
  <c r="O2447" i="8"/>
  <c r="Y2444" i="8"/>
  <c r="V2443" i="8"/>
  <c r="R2442" i="8"/>
  <c r="W2438" i="8"/>
  <c r="T2437" i="8"/>
  <c r="P2436" i="8"/>
  <c r="N2435" i="8"/>
  <c r="V2432" i="8"/>
  <c r="S2431" i="8"/>
  <c r="O2430" i="8"/>
  <c r="V2426" i="8"/>
  <c r="R2425" i="8"/>
  <c r="N2424" i="8"/>
  <c r="X2421" i="8"/>
  <c r="S2420" i="8"/>
  <c r="Q2419" i="8"/>
  <c r="W2415" i="8"/>
  <c r="T2414" i="8"/>
  <c r="Q2413" i="8"/>
  <c r="O2412" i="8"/>
  <c r="N2411" i="8"/>
  <c r="Y2407" i="8"/>
  <c r="W2406" i="8"/>
  <c r="U2405" i="8"/>
  <c r="S2404" i="8"/>
  <c r="S2403" i="8"/>
  <c r="Q2402" i="8"/>
  <c r="O2401" i="8"/>
  <c r="X2396" i="8"/>
  <c r="W2395" i="8"/>
  <c r="U2394" i="8"/>
  <c r="S2393" i="8"/>
  <c r="Q2392" i="8"/>
  <c r="P2391" i="8"/>
  <c r="N2390" i="8"/>
  <c r="X2385" i="8"/>
  <c r="V2384" i="8"/>
  <c r="U2383" i="8"/>
  <c r="S2382" i="8"/>
  <c r="Q2381" i="8"/>
  <c r="O2380" i="8"/>
  <c r="N2379" i="8"/>
  <c r="Y2375" i="8"/>
  <c r="W2374" i="8"/>
  <c r="U2373" i="8"/>
  <c r="S2372" i="8"/>
  <c r="S2371" i="8"/>
  <c r="Q2370" i="8"/>
  <c r="O2369" i="8"/>
  <c r="X2364" i="8"/>
  <c r="W2363" i="8"/>
  <c r="U2362" i="8"/>
  <c r="S2361" i="8"/>
  <c r="Q2360" i="8"/>
  <c r="P2359" i="8"/>
  <c r="N2358" i="8"/>
  <c r="X2353" i="8"/>
  <c r="V2352" i="8"/>
  <c r="U2351" i="8"/>
  <c r="S2350" i="8"/>
  <c r="Q2349" i="8"/>
  <c r="O2348" i="8"/>
  <c r="N2347" i="8"/>
  <c r="Y2343" i="8"/>
  <c r="W2342" i="8"/>
  <c r="U2341" i="8"/>
  <c r="S2340" i="8"/>
  <c r="S2339" i="8"/>
  <c r="Q2338" i="8"/>
  <c r="O2337" i="8"/>
  <c r="X2332" i="8"/>
  <c r="W2331" i="8"/>
  <c r="U2330" i="8"/>
  <c r="S2329" i="8"/>
  <c r="Q2328" i="8"/>
  <c r="P2327" i="8"/>
  <c r="N2326" i="8"/>
  <c r="X2321" i="8"/>
  <c r="V2320" i="8"/>
  <c r="U2319" i="8"/>
  <c r="S2318" i="8"/>
  <c r="Q2317" i="8"/>
  <c r="O2316" i="8"/>
  <c r="N2315" i="8"/>
  <c r="Y2311" i="8"/>
  <c r="W2310" i="8"/>
  <c r="U2309" i="8"/>
  <c r="S2308" i="8"/>
  <c r="S2307" i="8"/>
  <c r="Q2306" i="8"/>
  <c r="O2305" i="8"/>
  <c r="X2300" i="8"/>
  <c r="W2299" i="8"/>
  <c r="U2298" i="8"/>
  <c r="S2297" i="8"/>
  <c r="Q2296" i="8"/>
  <c r="P2295" i="8"/>
  <c r="N2294" i="8"/>
  <c r="X2289" i="8"/>
  <c r="V2288" i="8"/>
  <c r="U2287" i="8"/>
  <c r="S2286" i="8"/>
  <c r="Q2285" i="8"/>
  <c r="O2284" i="8"/>
  <c r="N2283" i="8"/>
  <c r="Y2279" i="8"/>
  <c r="W2278" i="8"/>
  <c r="U2277" i="8"/>
  <c r="S2276" i="8"/>
  <c r="S2275" i="8"/>
  <c r="Q2274" i="8"/>
  <c r="O2273" i="8"/>
  <c r="X2268" i="8"/>
  <c r="W2267" i="8"/>
  <c r="U2266" i="8"/>
  <c r="S2265" i="8"/>
  <c r="Q2264" i="8"/>
  <c r="P2263" i="8"/>
  <c r="N2262" i="8"/>
  <c r="N2261" i="8"/>
  <c r="N2260" i="8"/>
  <c r="N2259" i="8"/>
  <c r="N2258" i="8"/>
  <c r="N2257" i="8"/>
  <c r="N2256" i="8"/>
  <c r="N2255" i="8"/>
  <c r="N2254" i="8"/>
  <c r="N2253" i="8"/>
  <c r="N2252" i="8"/>
  <c r="N2251" i="8"/>
  <c r="N2250" i="8"/>
  <c r="N2249" i="8"/>
  <c r="N2248" i="8"/>
  <c r="N2247" i="8"/>
  <c r="N2246" i="8"/>
  <c r="N2245" i="8"/>
  <c r="N2244" i="8"/>
  <c r="N2243" i="8"/>
  <c r="N2242" i="8"/>
  <c r="N2241" i="8"/>
  <c r="N2240" i="8"/>
  <c r="N2239" i="8"/>
  <c r="N2238" i="8"/>
  <c r="N2237" i="8"/>
  <c r="N2236" i="8"/>
  <c r="N2235" i="8"/>
  <c r="N2234" i="8"/>
  <c r="N2233" i="8"/>
  <c r="N2232" i="8"/>
  <c r="N2231" i="8"/>
  <c r="N2230" i="8"/>
  <c r="N2229" i="8"/>
  <c r="N2228" i="8"/>
  <c r="N2227" i="8"/>
  <c r="N2226" i="8"/>
  <c r="N2225" i="8"/>
  <c r="N2224" i="8"/>
  <c r="N2223" i="8"/>
  <c r="N2222" i="8"/>
  <c r="N2221" i="8"/>
  <c r="N2220" i="8"/>
  <c r="N2219" i="8"/>
  <c r="N2218" i="8"/>
  <c r="N2217" i="8"/>
  <c r="N2216" i="8"/>
  <c r="N2215" i="8"/>
  <c r="N2214" i="8"/>
  <c r="N2213" i="8"/>
  <c r="N2212" i="8"/>
  <c r="N2211" i="8"/>
  <c r="N2210" i="8"/>
  <c r="N2209" i="8"/>
  <c r="N2208" i="8"/>
  <c r="N2207" i="8"/>
  <c r="N2206" i="8"/>
  <c r="N2205" i="8"/>
  <c r="N2204" i="8"/>
  <c r="N2203" i="8"/>
  <c r="N2202" i="8"/>
  <c r="N2201" i="8"/>
  <c r="N2200" i="8"/>
  <c r="N2199" i="8"/>
  <c r="N2198" i="8"/>
  <c r="N2197" i="8"/>
  <c r="N2196" i="8"/>
  <c r="N2195" i="8"/>
  <c r="N2194" i="8"/>
  <c r="N2193" i="8"/>
  <c r="N2192" i="8"/>
  <c r="N2191" i="8"/>
  <c r="N2190" i="8"/>
  <c r="N2189" i="8"/>
  <c r="N2188" i="8"/>
  <c r="N2187" i="8"/>
  <c r="N2186" i="8"/>
  <c r="N2185" i="8"/>
  <c r="N2184" i="8"/>
  <c r="N2183" i="8"/>
  <c r="N2182" i="8"/>
  <c r="N2181" i="8"/>
  <c r="N2180" i="8"/>
  <c r="N2179" i="8"/>
  <c r="N2178" i="8"/>
  <c r="N2177" i="8"/>
  <c r="N2176" i="8"/>
  <c r="N2175" i="8"/>
  <c r="N2174" i="8"/>
  <c r="N2173" i="8"/>
  <c r="N2172" i="8"/>
  <c r="N2171" i="8"/>
  <c r="N2170" i="8"/>
  <c r="N2169" i="8"/>
  <c r="N2168" i="8"/>
  <c r="N2167" i="8"/>
  <c r="N2166" i="8"/>
  <c r="N2165" i="8"/>
  <c r="N2164" i="8"/>
  <c r="N2163" i="8"/>
  <c r="N2162" i="8"/>
  <c r="N2161" i="8"/>
  <c r="N2160" i="8"/>
  <c r="N2159" i="8"/>
  <c r="N2158" i="8"/>
  <c r="N2157" i="8"/>
  <c r="N2156" i="8"/>
  <c r="N2155" i="8"/>
  <c r="N2154" i="8"/>
  <c r="N2153" i="8"/>
  <c r="N2152" i="8"/>
  <c r="N2151" i="8"/>
  <c r="N2150" i="8"/>
  <c r="N2149" i="8"/>
  <c r="N2148" i="8"/>
  <c r="N2147" i="8"/>
  <c r="N2146" i="8"/>
  <c r="N2145" i="8"/>
  <c r="N2144" i="8"/>
  <c r="N2143" i="8"/>
  <c r="N2142" i="8"/>
  <c r="N2141" i="8"/>
  <c r="N2140" i="8"/>
  <c r="N2139" i="8"/>
  <c r="N2138" i="8"/>
  <c r="N2137" i="8"/>
  <c r="N2136" i="8"/>
  <c r="N2135" i="8"/>
  <c r="N2134" i="8"/>
  <c r="N2133" i="8"/>
  <c r="N2132" i="8"/>
  <c r="N2131" i="8"/>
  <c r="N2130" i="8"/>
  <c r="N2129" i="8"/>
  <c r="N2128" i="8"/>
  <c r="N2127" i="8"/>
  <c r="N2126" i="8"/>
  <c r="N2125" i="8"/>
  <c r="N2124" i="8"/>
  <c r="N2123" i="8"/>
  <c r="N2122" i="8"/>
  <c r="N2121" i="8"/>
  <c r="N2120" i="8"/>
  <c r="N2119" i="8"/>
  <c r="N2118" i="8"/>
  <c r="N2117" i="8"/>
  <c r="N2116" i="8"/>
  <c r="N2115" i="8"/>
  <c r="N2114" i="8"/>
  <c r="N2113" i="8"/>
  <c r="N2112" i="8"/>
  <c r="N2111" i="8"/>
  <c r="N2110" i="8"/>
  <c r="N2109" i="8"/>
  <c r="N2108" i="8"/>
  <c r="N2107" i="8"/>
  <c r="N2106" i="8"/>
  <c r="N2105" i="8"/>
  <c r="N2104" i="8"/>
  <c r="N2103" i="8"/>
  <c r="N2102" i="8"/>
  <c r="N2101" i="8"/>
  <c r="N2100" i="8"/>
  <c r="N2099" i="8"/>
  <c r="N2098" i="8"/>
  <c r="N2097" i="8"/>
  <c r="N2096" i="8"/>
  <c r="N2095" i="8"/>
  <c r="N2094" i="8"/>
  <c r="N2093" i="8"/>
  <c r="N2092" i="8"/>
  <c r="N2091" i="8"/>
  <c r="N2090" i="8"/>
  <c r="N2089" i="8"/>
  <c r="N2088" i="8"/>
  <c r="N2087" i="8"/>
  <c r="N2086" i="8"/>
  <c r="N2085" i="8"/>
  <c r="N2084" i="8"/>
  <c r="N2083" i="8"/>
  <c r="P2082" i="8"/>
  <c r="R2081" i="8"/>
  <c r="V2080" i="8"/>
  <c r="X2079" i="8"/>
  <c r="P2077" i="8"/>
  <c r="R2076" i="8"/>
  <c r="U2075" i="8"/>
  <c r="V2074" i="8"/>
  <c r="Y2073" i="8"/>
  <c r="N2073" i="8"/>
  <c r="R2072" i="8"/>
  <c r="W2071" i="8"/>
  <c r="Q2070" i="8"/>
  <c r="V2069" i="8"/>
  <c r="R2068" i="8"/>
  <c r="W2067" i="8"/>
  <c r="N2067" i="8"/>
  <c r="S2066" i="8"/>
  <c r="X2065" i="8"/>
  <c r="O2065" i="8"/>
  <c r="U2064" i="8"/>
  <c r="P2063" i="8"/>
  <c r="U2062" i="8"/>
  <c r="Q2061" i="8"/>
  <c r="W2060" i="8"/>
  <c r="N2060" i="8"/>
  <c r="S2059" i="8"/>
  <c r="X2058" i="8"/>
  <c r="N2058" i="8"/>
  <c r="S2057" i="8"/>
  <c r="Y2056" i="8"/>
  <c r="P2056" i="8"/>
  <c r="U2055" i="8"/>
  <c r="Q2054" i="8"/>
  <c r="V2053" i="8"/>
  <c r="R2052" i="8"/>
  <c r="W2051" i="8"/>
  <c r="N2051" i="8"/>
  <c r="S2050" i="8"/>
  <c r="X2049" i="8"/>
  <c r="O2049" i="8"/>
  <c r="U2048" i="8"/>
  <c r="S2047" i="8"/>
  <c r="Y2046" i="8"/>
  <c r="Q2046" i="8"/>
  <c r="W2045" i="8"/>
  <c r="O2045" i="8"/>
  <c r="U2044" i="8"/>
  <c r="S2043" i="8"/>
  <c r="Y2042" i="8"/>
  <c r="Q2042" i="8"/>
  <c r="W2041" i="8"/>
  <c r="O2041" i="8"/>
  <c r="U2040" i="8"/>
  <c r="S2039" i="8"/>
  <c r="Y2038" i="8"/>
  <c r="Q2038" i="8"/>
  <c r="W2037" i="8"/>
  <c r="O2037" i="8"/>
  <c r="U2036" i="8"/>
  <c r="S2035" i="8"/>
  <c r="Y2034" i="8"/>
  <c r="Q2034" i="8"/>
  <c r="W2033" i="8"/>
  <c r="O2033" i="8"/>
  <c r="U2032" i="8"/>
  <c r="S2031" i="8"/>
  <c r="Y2030" i="8"/>
  <c r="Q2030" i="8"/>
  <c r="W2029" i="8"/>
  <c r="O2029" i="8"/>
  <c r="U2028" i="8"/>
  <c r="S2027" i="8"/>
  <c r="Y2026" i="8"/>
  <c r="Q2026" i="8"/>
  <c r="W2025" i="8"/>
  <c r="O2025" i="8"/>
  <c r="U2024" i="8"/>
  <c r="S2023" i="8"/>
  <c r="Y2022" i="8"/>
  <c r="Q2022" i="8"/>
  <c r="W2021" i="8"/>
  <c r="O2021" i="8"/>
  <c r="U2020" i="8"/>
  <c r="S2019" i="8"/>
  <c r="Y2018" i="8"/>
  <c r="Q2018" i="8"/>
  <c r="W2017" i="8"/>
  <c r="O2017" i="8"/>
  <c r="U2016" i="8"/>
  <c r="S2015" i="8"/>
  <c r="Y2014" i="8"/>
  <c r="Q2014" i="8"/>
  <c r="W2013" i="8"/>
  <c r="O2013" i="8"/>
  <c r="U2012" i="8"/>
  <c r="S2011" i="8"/>
  <c r="Y2010" i="8"/>
  <c r="Q2010" i="8"/>
  <c r="W2009" i="8"/>
  <c r="O2009" i="8"/>
  <c r="U2008" i="8"/>
  <c r="S2007" i="8"/>
  <c r="Y2006" i="8"/>
  <c r="Q2006" i="8"/>
  <c r="W2005" i="8"/>
  <c r="O2005" i="8"/>
  <c r="U2004" i="8"/>
  <c r="S2003" i="8"/>
  <c r="Y2002" i="8"/>
  <c r="Q2002" i="8"/>
  <c r="W2001" i="8"/>
  <c r="O2001" i="8"/>
  <c r="U2000" i="8"/>
  <c r="S1999" i="8"/>
  <c r="Y1998" i="8"/>
  <c r="Q1998" i="8"/>
  <c r="W1997" i="8"/>
  <c r="O1997" i="8"/>
  <c r="U1996" i="8"/>
  <c r="S1995" i="8"/>
  <c r="Y1994" i="8"/>
  <c r="Q1994" i="8"/>
  <c r="W1993" i="8"/>
  <c r="O1993" i="8"/>
  <c r="U1992" i="8"/>
  <c r="S1991" i="8"/>
  <c r="Y1990" i="8"/>
  <c r="Q1990" i="8"/>
  <c r="W1989" i="8"/>
  <c r="O1989" i="8"/>
  <c r="U1988" i="8"/>
  <c r="S1987" i="8"/>
  <c r="Y1986" i="8"/>
  <c r="Q1986" i="8"/>
  <c r="W1985" i="8"/>
  <c r="O1985" i="8"/>
  <c r="U1984" i="8"/>
  <c r="S1983" i="8"/>
  <c r="Y1982" i="8"/>
  <c r="Q1982" i="8"/>
  <c r="W1981" i="8"/>
  <c r="O1981" i="8"/>
  <c r="U1980" i="8"/>
  <c r="S1979" i="8"/>
  <c r="Y1978" i="8"/>
  <c r="Q1978" i="8"/>
  <c r="W1977" i="8"/>
  <c r="O1977" i="8"/>
  <c r="U1976" i="8"/>
  <c r="S1975" i="8"/>
  <c r="Y1974" i="8"/>
  <c r="Q1974" i="8"/>
  <c r="W1973" i="8"/>
  <c r="O1973" i="8"/>
  <c r="U1972" i="8"/>
  <c r="S1971" i="8"/>
  <c r="Y1970" i="8"/>
  <c r="Q1970" i="8"/>
  <c r="W1969" i="8"/>
  <c r="O1969" i="8"/>
  <c r="U1968" i="8"/>
  <c r="S1967" i="8"/>
  <c r="Y1966" i="8"/>
  <c r="Q1966" i="8"/>
  <c r="W1965" i="8"/>
  <c r="O1965" i="8"/>
  <c r="U1964" i="8"/>
  <c r="S1963" i="8"/>
  <c r="Y1962" i="8"/>
  <c r="Q1962" i="8"/>
  <c r="W1961" i="8"/>
  <c r="O1961" i="8"/>
  <c r="U1960" i="8"/>
  <c r="S1959" i="8"/>
  <c r="Y1958" i="8"/>
  <c r="Q1958" i="8"/>
  <c r="W1957" i="8"/>
  <c r="O1957" i="8"/>
  <c r="U1956" i="8"/>
  <c r="S1955" i="8"/>
  <c r="Y1954" i="8"/>
  <c r="Q1954" i="8"/>
  <c r="W1953" i="8"/>
  <c r="O1953" i="8"/>
  <c r="U1952" i="8"/>
  <c r="S1951" i="8"/>
  <c r="Y1950" i="8"/>
  <c r="Q1950" i="8"/>
  <c r="W1949" i="8"/>
  <c r="O1949" i="8"/>
  <c r="U1948" i="8"/>
  <c r="S1947" i="8"/>
  <c r="Y1946" i="8"/>
  <c r="Q1946" i="8"/>
  <c r="W1945" i="8"/>
  <c r="O1945" i="8"/>
  <c r="U1944" i="8"/>
  <c r="S1943" i="8"/>
  <c r="Y1942" i="8"/>
  <c r="Q1942" i="8"/>
  <c r="W1941" i="8"/>
  <c r="O1941" i="8"/>
  <c r="U1940" i="8"/>
  <c r="S1939" i="8"/>
  <c r="Y1938" i="8"/>
  <c r="Q1938" i="8"/>
  <c r="W1937" i="8"/>
  <c r="O1937" i="8"/>
  <c r="U1936" i="8"/>
  <c r="S1935" i="8"/>
  <c r="Y1934" i="8"/>
  <c r="Q1934" i="8"/>
  <c r="W1933" i="8"/>
  <c r="O1933" i="8"/>
  <c r="U1932" i="8"/>
  <c r="S1931" i="8"/>
  <c r="Y1930" i="8"/>
  <c r="Q1930" i="8"/>
  <c r="W1929" i="8"/>
  <c r="O1929" i="8"/>
  <c r="U1928" i="8"/>
  <c r="S1927" i="8"/>
  <c r="Y1926" i="8"/>
  <c r="Q1926" i="8"/>
  <c r="W1925" i="8"/>
  <c r="O1925" i="8"/>
  <c r="U1924" i="8"/>
  <c r="S1923" i="8"/>
  <c r="Y1922" i="8"/>
  <c r="Q1922" i="8"/>
  <c r="W1921" i="8"/>
  <c r="O1921" i="8"/>
  <c r="U1920" i="8"/>
  <c r="S1919" i="8"/>
  <c r="Y1918" i="8"/>
  <c r="Q1918" i="8"/>
  <c r="W1917" i="8"/>
  <c r="O1917" i="8"/>
  <c r="U1916" i="8"/>
  <c r="S1915" i="8"/>
  <c r="Y1914" i="8"/>
  <c r="Q1914" i="8"/>
  <c r="W1913" i="8"/>
  <c r="O1913" i="8"/>
  <c r="U1912" i="8"/>
  <c r="S1911" i="8"/>
  <c r="Y1910" i="8"/>
  <c r="Q1910" i="8"/>
  <c r="W1909" i="8"/>
  <c r="O1909" i="8"/>
  <c r="U1908" i="8"/>
  <c r="S1907" i="8"/>
  <c r="Y1906" i="8"/>
  <c r="Q1906" i="8"/>
  <c r="W1905" i="8"/>
  <c r="O1905" i="8"/>
  <c r="U1904" i="8"/>
  <c r="S1903" i="8"/>
  <c r="Y1902" i="8"/>
  <c r="Q1902" i="8"/>
  <c r="W1901" i="8"/>
  <c r="O1901" i="8"/>
  <c r="U1900" i="8"/>
  <c r="S1899" i="8"/>
  <c r="Y1898" i="8"/>
  <c r="Q1898" i="8"/>
  <c r="W1897" i="8"/>
  <c r="O1897" i="8"/>
  <c r="U1896" i="8"/>
  <c r="S1895" i="8"/>
  <c r="Y1894" i="8"/>
  <c r="Q1894" i="8"/>
  <c r="W1893" i="8"/>
  <c r="O1893" i="8"/>
  <c r="U1892" i="8"/>
  <c r="S1891" i="8"/>
  <c r="Y1890" i="8"/>
  <c r="Q1890" i="8"/>
  <c r="W1889" i="8"/>
  <c r="O1889" i="8"/>
  <c r="U1888" i="8"/>
  <c r="S1887" i="8"/>
  <c r="Y1886" i="8"/>
  <c r="Q1886" i="8"/>
  <c r="W1885" i="8"/>
  <c r="O1885" i="8"/>
  <c r="U1884" i="8"/>
  <c r="S1883" i="8"/>
  <c r="Y1882" i="8"/>
  <c r="Q1882" i="8"/>
  <c r="W1881" i="8"/>
  <c r="O1881" i="8"/>
  <c r="U1880" i="8"/>
  <c r="S1879" i="8"/>
  <c r="Y1878" i="8"/>
  <c r="Q1878" i="8"/>
  <c r="W1877" i="8"/>
  <c r="O1877" i="8"/>
  <c r="U1876" i="8"/>
  <c r="S1875" i="8"/>
  <c r="Y1874" i="8"/>
  <c r="Q1874" i="8"/>
  <c r="W1873" i="8"/>
  <c r="O1873" i="8"/>
  <c r="U1872" i="8"/>
  <c r="T2953" i="8"/>
  <c r="P2893" i="8"/>
  <c r="P2868" i="8"/>
  <c r="X2861" i="8"/>
  <c r="R2823" i="8"/>
  <c r="N2785" i="8"/>
  <c r="V2778" i="8"/>
  <c r="P2740" i="8"/>
  <c r="X2733" i="8"/>
  <c r="P2703" i="8"/>
  <c r="V2700" i="8"/>
  <c r="O2686" i="8"/>
  <c r="U2683" i="8"/>
  <c r="O2669" i="8"/>
  <c r="R2666" i="8"/>
  <c r="T2649" i="8"/>
  <c r="X2641" i="8"/>
  <c r="N2629" i="8"/>
  <c r="X2624" i="8"/>
  <c r="V2617" i="8"/>
  <c r="W2610" i="8"/>
  <c r="V2603" i="8"/>
  <c r="R2601" i="8"/>
  <c r="N2599" i="8"/>
  <c r="Y2582" i="8"/>
  <c r="O2575" i="8"/>
  <c r="R2573" i="8"/>
  <c r="X2571" i="8"/>
  <c r="N2568" i="8"/>
  <c r="T2566" i="8"/>
  <c r="Y2564" i="8"/>
  <c r="P2561" i="8"/>
  <c r="V2559" i="8"/>
  <c r="R2554" i="8"/>
  <c r="W2552" i="8"/>
  <c r="T2547" i="8"/>
  <c r="Y2545" i="8"/>
  <c r="O2542" i="8"/>
  <c r="U2540" i="8"/>
  <c r="Q2535" i="8"/>
  <c r="W2533" i="8"/>
  <c r="R2528" i="8"/>
  <c r="Y2526" i="8"/>
  <c r="O2523" i="8"/>
  <c r="T2521" i="8"/>
  <c r="P2516" i="8"/>
  <c r="V2514" i="8"/>
  <c r="R2509" i="8"/>
  <c r="X2507" i="8"/>
  <c r="N2504" i="8"/>
  <c r="T2502" i="8"/>
  <c r="Y2500" i="8"/>
  <c r="P2497" i="8"/>
  <c r="V2495" i="8"/>
  <c r="V2490" i="8"/>
  <c r="V2487" i="8"/>
  <c r="R2484" i="8"/>
  <c r="T2481" i="8"/>
  <c r="U2478" i="8"/>
  <c r="S2475" i="8"/>
  <c r="R2472" i="8"/>
  <c r="W2469" i="8"/>
  <c r="P2468" i="8"/>
  <c r="W2465" i="8"/>
  <c r="P2464" i="8"/>
  <c r="W2461" i="8"/>
  <c r="P2460" i="8"/>
  <c r="T2457" i="8"/>
  <c r="O2456" i="8"/>
  <c r="T2453" i="8"/>
  <c r="N2452" i="8"/>
  <c r="T2449" i="8"/>
  <c r="X2445" i="8"/>
  <c r="U2444" i="8"/>
  <c r="Q2443" i="8"/>
  <c r="Y2440" i="8"/>
  <c r="V2439" i="8"/>
  <c r="R2438" i="8"/>
  <c r="O2437" i="8"/>
  <c r="U2433" i="8"/>
  <c r="Q2432" i="8"/>
  <c r="N2431" i="8"/>
  <c r="X2428" i="8"/>
  <c r="U2427" i="8"/>
  <c r="Q2426" i="8"/>
  <c r="V2422" i="8"/>
  <c r="S2421" i="8"/>
  <c r="O2420" i="8"/>
  <c r="Y2417" i="8"/>
  <c r="U2416" i="8"/>
  <c r="Q2415" i="8"/>
  <c r="N2414" i="8"/>
  <c r="X2409" i="8"/>
  <c r="V2408" i="8"/>
  <c r="U2407" i="8"/>
  <c r="S2406" i="8"/>
  <c r="Q2405" i="8"/>
  <c r="O2404" i="8"/>
  <c r="N2403" i="8"/>
  <c r="Y2399" i="8"/>
  <c r="W2398" i="8"/>
  <c r="U2397" i="8"/>
  <c r="S2396" i="8"/>
  <c r="S2395" i="8"/>
  <c r="Q2394" i="8"/>
  <c r="O2393" i="8"/>
  <c r="X2388" i="8"/>
  <c r="W2387" i="8"/>
  <c r="U2386" i="8"/>
  <c r="S2385" i="8"/>
  <c r="Q2384" i="8"/>
  <c r="P2383" i="8"/>
  <c r="N2382" i="8"/>
  <c r="X2377" i="8"/>
  <c r="V2376" i="8"/>
  <c r="U2375" i="8"/>
  <c r="S2374" i="8"/>
  <c r="Q2373" i="8"/>
  <c r="O2372" i="8"/>
  <c r="N2371" i="8"/>
  <c r="Y2367" i="8"/>
  <c r="W2366" i="8"/>
  <c r="U2365" i="8"/>
  <c r="S2364" i="8"/>
  <c r="S2363" i="8"/>
  <c r="Q2362" i="8"/>
  <c r="O2361" i="8"/>
  <c r="X2356" i="8"/>
  <c r="W2355" i="8"/>
  <c r="U2354" i="8"/>
  <c r="S2353" i="8"/>
  <c r="Q2352" i="8"/>
  <c r="P2351" i="8"/>
  <c r="N2350" i="8"/>
  <c r="X2345" i="8"/>
  <c r="V2344" i="8"/>
  <c r="U2343" i="8"/>
  <c r="S2342" i="8"/>
  <c r="Q2341" i="8"/>
  <c r="O2340" i="8"/>
  <c r="N2339" i="8"/>
  <c r="Y2335" i="8"/>
  <c r="W2334" i="8"/>
  <c r="U2333" i="8"/>
  <c r="S2332" i="8"/>
  <c r="S2331" i="8"/>
  <c r="Q2330" i="8"/>
  <c r="O2329" i="8"/>
  <c r="X2324" i="8"/>
  <c r="W2323" i="8"/>
  <c r="U2322" i="8"/>
  <c r="S2321" i="8"/>
  <c r="Q2320" i="8"/>
  <c r="P2319" i="8"/>
  <c r="N2318" i="8"/>
  <c r="X2313" i="8"/>
  <c r="V2312" i="8"/>
  <c r="U2311" i="8"/>
  <c r="S2310" i="8"/>
  <c r="Q2309" i="8"/>
  <c r="O2308" i="8"/>
  <c r="N2307" i="8"/>
  <c r="Y2303" i="8"/>
  <c r="W2302" i="8"/>
  <c r="U2301" i="8"/>
  <c r="S2300" i="8"/>
  <c r="S2299" i="8"/>
  <c r="Q2298" i="8"/>
  <c r="O2297" i="8"/>
  <c r="X2292" i="8"/>
  <c r="W2291" i="8"/>
  <c r="U2290" i="8"/>
  <c r="S2289" i="8"/>
  <c r="Q2288" i="8"/>
  <c r="P2287" i="8"/>
  <c r="N2286" i="8"/>
  <c r="X2281" i="8"/>
  <c r="V2280" i="8"/>
  <c r="U2279" i="8"/>
  <c r="S2278" i="8"/>
  <c r="Q2277" i="8"/>
  <c r="O2276" i="8"/>
  <c r="N2275" i="8"/>
  <c r="Y2271" i="8"/>
  <c r="W2270" i="8"/>
  <c r="U2269" i="8"/>
  <c r="S2268" i="8"/>
  <c r="S2267" i="8"/>
  <c r="Q2266" i="8"/>
  <c r="O2265" i="8"/>
  <c r="P2081" i="8"/>
  <c r="R2080" i="8"/>
  <c r="U2079" i="8"/>
  <c r="V2078" i="8"/>
  <c r="Y2077" i="8"/>
  <c r="O2076" i="8"/>
  <c r="R2075" i="8"/>
  <c r="S2074" i="8"/>
  <c r="V2073" i="8"/>
  <c r="P2072" i="8"/>
  <c r="U2071" i="8"/>
  <c r="X2070" i="8"/>
  <c r="N2070" i="8"/>
  <c r="S2069" i="8"/>
  <c r="Y2068" i="8"/>
  <c r="P2068" i="8"/>
  <c r="U2067" i="8"/>
  <c r="Q2066" i="8"/>
  <c r="V2065" i="8"/>
  <c r="R2064" i="8"/>
  <c r="W2063" i="8"/>
  <c r="N2063" i="8"/>
  <c r="S2062" i="8"/>
  <c r="X2061" i="8"/>
  <c r="O2061" i="8"/>
  <c r="U2060" i="8"/>
  <c r="P2059" i="8"/>
  <c r="U2058" i="8"/>
  <c r="Q2057" i="8"/>
  <c r="W2056" i="8"/>
  <c r="N2056" i="8"/>
  <c r="S2055" i="8"/>
  <c r="X2054" i="8"/>
  <c r="N2054" i="8"/>
  <c r="S2053" i="8"/>
  <c r="Y2052" i="8"/>
  <c r="P2052" i="8"/>
  <c r="U2051" i="8"/>
  <c r="Q2050" i="8"/>
  <c r="V2049" i="8"/>
  <c r="S2048" i="8"/>
  <c r="Y2047" i="8"/>
  <c r="Q2047" i="8"/>
  <c r="W2046" i="8"/>
  <c r="O2046" i="8"/>
  <c r="U2045" i="8"/>
  <c r="S2044" i="8"/>
  <c r="Y2043" i="8"/>
  <c r="Q2043" i="8"/>
  <c r="W2042" i="8"/>
  <c r="O2042" i="8"/>
  <c r="U2041" i="8"/>
  <c r="S2040" i="8"/>
  <c r="Y2039" i="8"/>
  <c r="Q2039" i="8"/>
  <c r="W2038" i="8"/>
  <c r="O2038" i="8"/>
  <c r="U2037" i="8"/>
  <c r="S2036" i="8"/>
  <c r="Y2035" i="8"/>
  <c r="Q2035" i="8"/>
  <c r="W2034" i="8"/>
  <c r="O2034" i="8"/>
  <c r="U2033" i="8"/>
  <c r="S2032" i="8"/>
  <c r="Y2031" i="8"/>
  <c r="Q2031" i="8"/>
  <c r="W2030" i="8"/>
  <c r="O2030" i="8"/>
  <c r="U2029" i="8"/>
  <c r="S2028" i="8"/>
  <c r="Y2027" i="8"/>
  <c r="Q2027" i="8"/>
  <c r="W2026" i="8"/>
  <c r="O2026" i="8"/>
  <c r="U2025" i="8"/>
  <c r="S2024" i="8"/>
  <c r="Y2023" i="8"/>
  <c r="Q2023" i="8"/>
  <c r="W2022" i="8"/>
  <c r="O2022" i="8"/>
  <c r="U2021" i="8"/>
  <c r="S2020" i="8"/>
  <c r="Y2019" i="8"/>
  <c r="Q2019" i="8"/>
  <c r="W2018" i="8"/>
  <c r="O2018" i="8"/>
  <c r="U2017" i="8"/>
  <c r="S2016" i="8"/>
  <c r="Y2015" i="8"/>
  <c r="Q2015" i="8"/>
  <c r="W2014" i="8"/>
  <c r="O2014" i="8"/>
  <c r="U2013" i="8"/>
  <c r="S2012" i="8"/>
  <c r="Y2011" i="8"/>
  <c r="Q2011" i="8"/>
  <c r="W2010" i="8"/>
  <c r="O2010" i="8"/>
  <c r="U2009" i="8"/>
  <c r="S2008" i="8"/>
  <c r="Y2007" i="8"/>
  <c r="Q2007" i="8"/>
  <c r="W2006" i="8"/>
  <c r="O2006" i="8"/>
  <c r="U2005" i="8"/>
  <c r="S2004" i="8"/>
  <c r="Y2003" i="8"/>
  <c r="Q2003" i="8"/>
  <c r="W2002" i="8"/>
  <c r="O2002" i="8"/>
  <c r="U2001" i="8"/>
  <c r="S2000" i="8"/>
  <c r="Y1999" i="8"/>
  <c r="Q1999" i="8"/>
  <c r="W1998" i="8"/>
  <c r="O1998" i="8"/>
  <c r="U1997" i="8"/>
  <c r="S1996" i="8"/>
  <c r="Y1995" i="8"/>
  <c r="Q1995" i="8"/>
  <c r="W1994" i="8"/>
  <c r="O1994" i="8"/>
  <c r="U1993" i="8"/>
  <c r="S1992" i="8"/>
  <c r="Y1991" i="8"/>
  <c r="Q1991" i="8"/>
  <c r="W1990" i="8"/>
  <c r="O1990" i="8"/>
  <c r="U1989" i="8"/>
  <c r="S1988" i="8"/>
  <c r="Y1987" i="8"/>
  <c r="Q1987" i="8"/>
  <c r="W1986" i="8"/>
  <c r="O1986" i="8"/>
  <c r="U1985" i="8"/>
  <c r="S1984" i="8"/>
  <c r="Y1983" i="8"/>
  <c r="Q1983" i="8"/>
  <c r="W1982" i="8"/>
  <c r="O1982" i="8"/>
  <c r="U1981" i="8"/>
  <c r="S1980" i="8"/>
  <c r="Y1979" i="8"/>
  <c r="Q1979" i="8"/>
  <c r="W1978" i="8"/>
  <c r="O1978" i="8"/>
  <c r="U1977" i="8"/>
  <c r="S1976" i="8"/>
  <c r="Y1975" i="8"/>
  <c r="Q1975" i="8"/>
  <c r="W1974" i="8"/>
  <c r="O1974" i="8"/>
  <c r="U1973" i="8"/>
  <c r="S1972" i="8"/>
  <c r="Y1971" i="8"/>
  <c r="Q1971" i="8"/>
  <c r="W1970" i="8"/>
  <c r="O1970" i="8"/>
  <c r="U1969" i="8"/>
  <c r="S1968" i="8"/>
  <c r="Y1967" i="8"/>
  <c r="Q1967" i="8"/>
  <c r="W1966" i="8"/>
  <c r="O1966" i="8"/>
  <c r="U1965" i="8"/>
  <c r="S1964" i="8"/>
  <c r="Y1963" i="8"/>
  <c r="Q1963" i="8"/>
  <c r="W1962" i="8"/>
  <c r="O1962" i="8"/>
  <c r="U1961" i="8"/>
  <c r="S1960" i="8"/>
  <c r="Y1959" i="8"/>
  <c r="Q1959" i="8"/>
  <c r="W1958" i="8"/>
  <c r="O1958" i="8"/>
  <c r="U1957" i="8"/>
  <c r="S1956" i="8"/>
  <c r="Y1955" i="8"/>
  <c r="Q1955" i="8"/>
  <c r="W1954" i="8"/>
  <c r="O1954" i="8"/>
  <c r="U1953" i="8"/>
  <c r="S1952" i="8"/>
  <c r="Y1951" i="8"/>
  <c r="Q1951" i="8"/>
  <c r="W1950" i="8"/>
  <c r="O1950" i="8"/>
  <c r="U1949" i="8"/>
  <c r="S1948" i="8"/>
  <c r="Y1947" i="8"/>
  <c r="Q1947" i="8"/>
  <c r="W1946" i="8"/>
  <c r="O1946" i="8"/>
  <c r="U1945" i="8"/>
  <c r="S1944" i="8"/>
  <c r="Y1943" i="8"/>
  <c r="Q1943" i="8"/>
  <c r="W1942" i="8"/>
  <c r="O1942" i="8"/>
  <c r="U1941" i="8"/>
  <c r="S1940" i="8"/>
  <c r="Y1939" i="8"/>
  <c r="Q1939" i="8"/>
  <c r="W1938" i="8"/>
  <c r="O1938" i="8"/>
  <c r="U1937" i="8"/>
  <c r="S1936" i="8"/>
  <c r="Y1935" i="8"/>
  <c r="Q1935" i="8"/>
  <c r="W1934" i="8"/>
  <c r="O1934" i="8"/>
  <c r="U1933" i="8"/>
  <c r="S1932" i="8"/>
  <c r="Y1931" i="8"/>
  <c r="Q1931" i="8"/>
  <c r="W1930" i="8"/>
  <c r="O1930" i="8"/>
  <c r="U1929" i="8"/>
  <c r="S1928" i="8"/>
  <c r="Y1927" i="8"/>
  <c r="Q1927" i="8"/>
  <c r="W1926" i="8"/>
  <c r="O1926" i="8"/>
  <c r="U1925" i="8"/>
  <c r="S1924" i="8"/>
  <c r="Y1923" i="8"/>
  <c r="Q1923" i="8"/>
  <c r="W1922" i="8"/>
  <c r="O1922" i="8"/>
  <c r="U1921" i="8"/>
  <c r="S1920" i="8"/>
  <c r="Y1919" i="8"/>
  <c r="Q1919" i="8"/>
  <c r="W1918" i="8"/>
  <c r="O1918" i="8"/>
  <c r="U1917" i="8"/>
  <c r="S1916" i="8"/>
  <c r="Y1915" i="8"/>
  <c r="Q1915" i="8"/>
  <c r="W1914" i="8"/>
  <c r="O1914" i="8"/>
  <c r="U1913" i="8"/>
  <c r="S1912" i="8"/>
  <c r="Y1911" i="8"/>
  <c r="Q1911" i="8"/>
  <c r="W1910" i="8"/>
  <c r="O1910" i="8"/>
  <c r="U1909" i="8"/>
  <c r="S1908" i="8"/>
  <c r="Y1907" i="8"/>
  <c r="Q1907" i="8"/>
  <c r="W1906" i="8"/>
  <c r="O1906" i="8"/>
  <c r="U1905" i="8"/>
  <c r="S1904" i="8"/>
  <c r="Y1903" i="8"/>
  <c r="Q1903" i="8"/>
  <c r="W1902" i="8"/>
  <c r="O1902" i="8"/>
  <c r="U1901" i="8"/>
  <c r="S1900" i="8"/>
  <c r="Y1899" i="8"/>
  <c r="Q1899" i="8"/>
  <c r="W1898" i="8"/>
  <c r="O1898" i="8"/>
  <c r="U1897" i="8"/>
  <c r="S1896" i="8"/>
  <c r="Y1895" i="8"/>
  <c r="Q1895" i="8"/>
  <c r="W1894" i="8"/>
  <c r="O1894" i="8"/>
  <c r="U1893" i="8"/>
  <c r="S1892" i="8"/>
  <c r="Y1891" i="8"/>
  <c r="Q1891" i="8"/>
  <c r="W1890" i="8"/>
  <c r="O1890" i="8"/>
  <c r="U1889" i="8"/>
  <c r="S1888" i="8"/>
  <c r="Y1887" i="8"/>
  <c r="Q1887" i="8"/>
  <c r="W1886" i="8"/>
  <c r="O1886" i="8"/>
  <c r="U1885" i="8"/>
  <c r="S1884" i="8"/>
  <c r="Y1883" i="8"/>
  <c r="Q1883" i="8"/>
  <c r="W1882" i="8"/>
  <c r="O1882" i="8"/>
  <c r="U1881" i="8"/>
  <c r="S1880" i="8"/>
  <c r="Y1879" i="8"/>
  <c r="Q1879" i="8"/>
  <c r="W1878" i="8"/>
  <c r="O1878" i="8"/>
  <c r="U1877" i="8"/>
  <c r="S1876" i="8"/>
  <c r="Y1875" i="8"/>
  <c r="Q1875" i="8"/>
  <c r="W1874" i="8"/>
  <c r="O1874" i="8"/>
  <c r="U1873" i="8"/>
  <c r="S1872" i="8"/>
  <c r="Y1871" i="8"/>
  <c r="Q1871" i="8"/>
  <c r="W1870" i="8"/>
  <c r="O1870" i="8"/>
  <c r="U1869" i="8"/>
  <c r="S1868" i="8"/>
  <c r="Y1867" i="8"/>
  <c r="Q1867" i="8"/>
  <c r="W1866" i="8"/>
  <c r="O1866" i="8"/>
  <c r="U1865" i="8"/>
  <c r="S1864" i="8"/>
  <c r="Y1863" i="8"/>
  <c r="Q1863" i="8"/>
  <c r="W1862" i="8"/>
  <c r="O1862" i="8"/>
  <c r="U1861" i="8"/>
  <c r="T2937" i="8"/>
  <c r="T2907" i="8"/>
  <c r="V2881" i="8"/>
  <c r="V2874" i="8"/>
  <c r="P2836" i="8"/>
  <c r="X2829" i="8"/>
  <c r="R2791" i="8"/>
  <c r="N2753" i="8"/>
  <c r="V2746" i="8"/>
  <c r="X2729" i="8"/>
  <c r="W2726" i="8"/>
  <c r="W2723" i="8"/>
  <c r="V2720" i="8"/>
  <c r="V2717" i="8"/>
  <c r="U2714" i="8"/>
  <c r="T2711" i="8"/>
  <c r="T2708" i="8"/>
  <c r="T2705" i="8"/>
  <c r="T2688" i="8"/>
  <c r="S2671" i="8"/>
  <c r="R2654" i="8"/>
  <c r="Y2651" i="8"/>
  <c r="T2643" i="8"/>
  <c r="W2638" i="8"/>
  <c r="T2633" i="8"/>
  <c r="S2626" i="8"/>
  <c r="Y2621" i="8"/>
  <c r="Q2619" i="8"/>
  <c r="X2614" i="8"/>
  <c r="O2612" i="8"/>
  <c r="W2607" i="8"/>
  <c r="U2596" i="8"/>
  <c r="S2594" i="8"/>
  <c r="P2592" i="8"/>
  <c r="O2590" i="8"/>
  <c r="O2588" i="8"/>
  <c r="O2586" i="8"/>
  <c r="O2582" i="8"/>
  <c r="S2580" i="8"/>
  <c r="T2578" i="8"/>
  <c r="X2576" i="8"/>
  <c r="O2571" i="8"/>
  <c r="T2569" i="8"/>
  <c r="P2564" i="8"/>
  <c r="V2562" i="8"/>
  <c r="R2557" i="8"/>
  <c r="X2555" i="8"/>
  <c r="N2552" i="8"/>
  <c r="T2550" i="8"/>
  <c r="Y2548" i="8"/>
  <c r="P2545" i="8"/>
  <c r="V2543" i="8"/>
  <c r="R2538" i="8"/>
  <c r="W2536" i="8"/>
  <c r="T2531" i="8"/>
  <c r="Y2529" i="8"/>
  <c r="O2526" i="8"/>
  <c r="U2524" i="8"/>
  <c r="Q2519" i="8"/>
  <c r="W2517" i="8"/>
  <c r="R2512" i="8"/>
  <c r="Y2510" i="8"/>
  <c r="O2507" i="8"/>
  <c r="T2505" i="8"/>
  <c r="P2500" i="8"/>
  <c r="V2498" i="8"/>
  <c r="Y2961" i="8"/>
  <c r="N2865" i="8"/>
  <c r="R2839" i="8"/>
  <c r="X2813" i="8"/>
  <c r="R2728" i="8"/>
  <c r="R2704" i="8"/>
  <c r="U2694" i="8"/>
  <c r="Y2684" i="8"/>
  <c r="W2632" i="8"/>
  <c r="V2629" i="8"/>
  <c r="Q2597" i="8"/>
  <c r="Y2594" i="8"/>
  <c r="U2586" i="8"/>
  <c r="X2573" i="8"/>
  <c r="O2566" i="8"/>
  <c r="T2561" i="8"/>
  <c r="Y2556" i="8"/>
  <c r="R2549" i="8"/>
  <c r="W2544" i="8"/>
  <c r="P2537" i="8"/>
  <c r="U2532" i="8"/>
  <c r="R2520" i="8"/>
  <c r="X2515" i="8"/>
  <c r="P2508" i="8"/>
  <c r="V2503" i="8"/>
  <c r="N2496" i="8"/>
  <c r="N2488" i="8"/>
  <c r="O2486" i="8"/>
  <c r="P2484" i="8"/>
  <c r="S2482" i="8"/>
  <c r="N2480" i="8"/>
  <c r="R2478" i="8"/>
  <c r="R2476" i="8"/>
  <c r="O2472" i="8"/>
  <c r="T2470" i="8"/>
  <c r="Y2468" i="8"/>
  <c r="N2463" i="8"/>
  <c r="R2461" i="8"/>
  <c r="Y2459" i="8"/>
  <c r="Q2454" i="8"/>
  <c r="P2452" i="8"/>
  <c r="S2450" i="8"/>
  <c r="U2448" i="8"/>
  <c r="R2445" i="8"/>
  <c r="U2440" i="8"/>
  <c r="V2435" i="8"/>
  <c r="N2432" i="8"/>
  <c r="S2430" i="8"/>
  <c r="P2427" i="8"/>
  <c r="T2425" i="8"/>
  <c r="Q2422" i="8"/>
  <c r="W2420" i="8"/>
  <c r="Q2417" i="8"/>
  <c r="Y2415" i="8"/>
  <c r="Q2412" i="8"/>
  <c r="S2409" i="8"/>
  <c r="U2406" i="8"/>
  <c r="P2403" i="8"/>
  <c r="X2401" i="8"/>
  <c r="O2400" i="8"/>
  <c r="Q2397" i="8"/>
  <c r="S2394" i="8"/>
  <c r="X2392" i="8"/>
  <c r="N2391" i="8"/>
  <c r="X2389" i="8"/>
  <c r="Q2388" i="8"/>
  <c r="Q2385" i="8"/>
  <c r="V2380" i="8"/>
  <c r="U2377" i="8"/>
  <c r="O2376" i="8"/>
  <c r="O2373" i="8"/>
  <c r="U2371" i="8"/>
  <c r="S2368" i="8"/>
  <c r="S2365" i="8"/>
  <c r="W2362" i="8"/>
  <c r="S2359" i="8"/>
  <c r="S2356" i="8"/>
  <c r="U2353" i="8"/>
  <c r="Q2350" i="8"/>
  <c r="X2348" i="8"/>
  <c r="P2347" i="8"/>
  <c r="Q2344" i="8"/>
  <c r="S2341" i="8"/>
  <c r="Y2339" i="8"/>
  <c r="V2336" i="8"/>
  <c r="N2335" i="8"/>
  <c r="X2333" i="8"/>
  <c r="O2332" i="8"/>
  <c r="W2327" i="8"/>
  <c r="V2324" i="8"/>
  <c r="P2323" i="8"/>
  <c r="O2320" i="8"/>
  <c r="U2318" i="8"/>
  <c r="U2315" i="8"/>
  <c r="S2312" i="8"/>
  <c r="N2311" i="8"/>
  <c r="X2309" i="8"/>
  <c r="N2306" i="8"/>
  <c r="X2304" i="8"/>
  <c r="S2303" i="8"/>
  <c r="Q2300" i="8"/>
  <c r="Q2297" i="8"/>
  <c r="Y2295" i="8"/>
  <c r="Q2294" i="8"/>
  <c r="S2291" i="8"/>
  <c r="S2288" i="8"/>
  <c r="W2283" i="8"/>
  <c r="N2282" i="8"/>
  <c r="X2280" i="8"/>
  <c r="P2279" i="8"/>
  <c r="S2274" i="8"/>
  <c r="U2271" i="8"/>
  <c r="V2268" i="8"/>
  <c r="N2267" i="8"/>
  <c r="U2265" i="8"/>
  <c r="U2262" i="8"/>
  <c r="X2259" i="8"/>
  <c r="T2258" i="8"/>
  <c r="X2255" i="8"/>
  <c r="T2254" i="8"/>
  <c r="X2251" i="8"/>
  <c r="T2250" i="8"/>
  <c r="X2247" i="8"/>
  <c r="T2246" i="8"/>
  <c r="X2243" i="8"/>
  <c r="T2242" i="8"/>
  <c r="X2239" i="8"/>
  <c r="T2238" i="8"/>
  <c r="X2235" i="8"/>
  <c r="T2234" i="8"/>
  <c r="X2231" i="8"/>
  <c r="T2230" i="8"/>
  <c r="X2227" i="8"/>
  <c r="T2226" i="8"/>
  <c r="X2223" i="8"/>
  <c r="T2222" i="8"/>
  <c r="X2219" i="8"/>
  <c r="T2218" i="8"/>
  <c r="X2215" i="8"/>
  <c r="T2214" i="8"/>
  <c r="X2211" i="8"/>
  <c r="T2210" i="8"/>
  <c r="X2207" i="8"/>
  <c r="T2206" i="8"/>
  <c r="X2203" i="8"/>
  <c r="T2202" i="8"/>
  <c r="X2199" i="8"/>
  <c r="T2198" i="8"/>
  <c r="X2195" i="8"/>
  <c r="T2194" i="8"/>
  <c r="X2191" i="8"/>
  <c r="T2190" i="8"/>
  <c r="X2187" i="8"/>
  <c r="T2186" i="8"/>
  <c r="X2183" i="8"/>
  <c r="T2182" i="8"/>
  <c r="X2179" i="8"/>
  <c r="T2178" i="8"/>
  <c r="X2175" i="8"/>
  <c r="T2174" i="8"/>
  <c r="X2171" i="8"/>
  <c r="T2170" i="8"/>
  <c r="X2167" i="8"/>
  <c r="T2166" i="8"/>
  <c r="X2163" i="8"/>
  <c r="T2162" i="8"/>
  <c r="X2159" i="8"/>
  <c r="T2158" i="8"/>
  <c r="X2155" i="8"/>
  <c r="T2154" i="8"/>
  <c r="X2151" i="8"/>
  <c r="T2150" i="8"/>
  <c r="X2147" i="8"/>
  <c r="T2146" i="8"/>
  <c r="X2143" i="8"/>
  <c r="T2142" i="8"/>
  <c r="X2139" i="8"/>
  <c r="T2138" i="8"/>
  <c r="X2135" i="8"/>
  <c r="T2134" i="8"/>
  <c r="X2131" i="8"/>
  <c r="T2130" i="8"/>
  <c r="X2127" i="8"/>
  <c r="T2126" i="8"/>
  <c r="X2123" i="8"/>
  <c r="T2122" i="8"/>
  <c r="X2119" i="8"/>
  <c r="T2118" i="8"/>
  <c r="X2115" i="8"/>
  <c r="T2114" i="8"/>
  <c r="X2111" i="8"/>
  <c r="T2110" i="8"/>
  <c r="X2107" i="8"/>
  <c r="T2106" i="8"/>
  <c r="X2103" i="8"/>
  <c r="T2102" i="8"/>
  <c r="X2099" i="8"/>
  <c r="T2098" i="8"/>
  <c r="X2095" i="8"/>
  <c r="T2094" i="8"/>
  <c r="X2091" i="8"/>
  <c r="T2090" i="8"/>
  <c r="X2087" i="8"/>
  <c r="T2086" i="8"/>
  <c r="X2083" i="8"/>
  <c r="T2082" i="8"/>
  <c r="Q2081" i="8"/>
  <c r="N2080" i="8"/>
  <c r="X2077" i="8"/>
  <c r="W2076" i="8"/>
  <c r="P2075" i="8"/>
  <c r="N2074" i="8"/>
  <c r="N2072" i="8"/>
  <c r="N2071" i="8"/>
  <c r="N2069" i="8"/>
  <c r="O2068" i="8"/>
  <c r="R2067" i="8"/>
  <c r="R2066" i="8"/>
  <c r="S2065" i="8"/>
  <c r="V2064" i="8"/>
  <c r="V2063" i="8"/>
  <c r="V2062" i="8"/>
  <c r="W2061" i="8"/>
  <c r="X2060" i="8"/>
  <c r="X2059" i="8"/>
  <c r="N2057" i="8"/>
  <c r="O2056" i="8"/>
  <c r="O2055" i="8"/>
  <c r="P2054" i="8"/>
  <c r="P2053" i="8"/>
  <c r="Q2052" i="8"/>
  <c r="S2051" i="8"/>
  <c r="T2050" i="8"/>
  <c r="T2049" i="8"/>
  <c r="X2048" i="8"/>
  <c r="N2047" i="8"/>
  <c r="P2046" i="8"/>
  <c r="R2045" i="8"/>
  <c r="T2044" i="8"/>
  <c r="W2043" i="8"/>
  <c r="N2041" i="8"/>
  <c r="Q2040" i="8"/>
  <c r="T2039" i="8"/>
  <c r="V2038" i="8"/>
  <c r="X2037" i="8"/>
  <c r="N2036" i="8"/>
  <c r="P2035" i="8"/>
  <c r="T2034" i="8"/>
  <c r="T2033" i="8"/>
  <c r="X2032" i="8"/>
  <c r="N2031" i="8"/>
  <c r="P2030" i="8"/>
  <c r="R2029" i="8"/>
  <c r="T2028" i="8"/>
  <c r="W2027" i="8"/>
  <c r="N2025" i="8"/>
  <c r="Q2024" i="8"/>
  <c r="T2023" i="8"/>
  <c r="V2022" i="8"/>
  <c r="X2021" i="8"/>
  <c r="N2020" i="8"/>
  <c r="P2019" i="8"/>
  <c r="T2018" i="8"/>
  <c r="T2017" i="8"/>
  <c r="X2016" i="8"/>
  <c r="N2015" i="8"/>
  <c r="P2014" i="8"/>
  <c r="R2013" i="8"/>
  <c r="T2012" i="8"/>
  <c r="W2011" i="8"/>
  <c r="N2009" i="8"/>
  <c r="Q2008" i="8"/>
  <c r="T2007" i="8"/>
  <c r="V2006" i="8"/>
  <c r="X2005" i="8"/>
  <c r="N2004" i="8"/>
  <c r="P2003" i="8"/>
  <c r="T2002" i="8"/>
  <c r="T2001" i="8"/>
  <c r="X2000" i="8"/>
  <c r="N1999" i="8"/>
  <c r="P1998" i="8"/>
  <c r="R1997" i="8"/>
  <c r="T1996" i="8"/>
  <c r="W1995" i="8"/>
  <c r="N1993" i="8"/>
  <c r="Q1992" i="8"/>
  <c r="T1991" i="8"/>
  <c r="V1990" i="8"/>
  <c r="X1989" i="8"/>
  <c r="N1988" i="8"/>
  <c r="P1987" i="8"/>
  <c r="T1986" i="8"/>
  <c r="T1985" i="8"/>
  <c r="X1984" i="8"/>
  <c r="N1983" i="8"/>
  <c r="P1982" i="8"/>
  <c r="R1981" i="8"/>
  <c r="T1980" i="8"/>
  <c r="W1979" i="8"/>
  <c r="N1977" i="8"/>
  <c r="Q1976" i="8"/>
  <c r="T1975" i="8"/>
  <c r="V1974" i="8"/>
  <c r="X1973" i="8"/>
  <c r="N1972" i="8"/>
  <c r="P1971" i="8"/>
  <c r="T1970" i="8"/>
  <c r="T1969" i="8"/>
  <c r="X1968" i="8"/>
  <c r="N1967" i="8"/>
  <c r="P1966" i="8"/>
  <c r="R1965" i="8"/>
  <c r="T1964" i="8"/>
  <c r="W1963" i="8"/>
  <c r="N1961" i="8"/>
  <c r="Q1960" i="8"/>
  <c r="T1959" i="8"/>
  <c r="V1958" i="8"/>
  <c r="X1957" i="8"/>
  <c r="N1956" i="8"/>
  <c r="P1955" i="8"/>
  <c r="T1954" i="8"/>
  <c r="T1953" i="8"/>
  <c r="X1952" i="8"/>
  <c r="N1951" i="8"/>
  <c r="P1950" i="8"/>
  <c r="R1949" i="8"/>
  <c r="T1948" i="8"/>
  <c r="W1947" i="8"/>
  <c r="N1945" i="8"/>
  <c r="Q1944" i="8"/>
  <c r="T1943" i="8"/>
  <c r="V1942" i="8"/>
  <c r="X1941" i="8"/>
  <c r="N1940" i="8"/>
  <c r="P1939" i="8"/>
  <c r="T1938" i="8"/>
  <c r="T1937" i="8"/>
  <c r="X1936" i="8"/>
  <c r="N1935" i="8"/>
  <c r="P1934" i="8"/>
  <c r="R1933" i="8"/>
  <c r="T1932" i="8"/>
  <c r="W1931" i="8"/>
  <c r="N1929" i="8"/>
  <c r="Q1928" i="8"/>
  <c r="T1927" i="8"/>
  <c r="V1926" i="8"/>
  <c r="X1925" i="8"/>
  <c r="N1924" i="8"/>
  <c r="P1923" i="8"/>
  <c r="T1922" i="8"/>
  <c r="T1921" i="8"/>
  <c r="X1920" i="8"/>
  <c r="N1919" i="8"/>
  <c r="P1918" i="8"/>
  <c r="R1917" i="8"/>
  <c r="T1916" i="8"/>
  <c r="W1915" i="8"/>
  <c r="P2929" i="8"/>
  <c r="N2801" i="8"/>
  <c r="R2775" i="8"/>
  <c r="X2749" i="8"/>
  <c r="N2710" i="8"/>
  <c r="P2670" i="8"/>
  <c r="U2660" i="8"/>
  <c r="U2650" i="8"/>
  <c r="O2602" i="8"/>
  <c r="V2599" i="8"/>
  <c r="U2588" i="8"/>
  <c r="W2580" i="8"/>
  <c r="T2575" i="8"/>
  <c r="V2570" i="8"/>
  <c r="O2563" i="8"/>
  <c r="T2558" i="8"/>
  <c r="Y2553" i="8"/>
  <c r="R2546" i="8"/>
  <c r="W2541" i="8"/>
  <c r="O2534" i="8"/>
  <c r="T2529" i="8"/>
  <c r="Y2524" i="8"/>
  <c r="R2517" i="8"/>
  <c r="W2512" i="8"/>
  <c r="P2505" i="8"/>
  <c r="U2500" i="8"/>
  <c r="R2493" i="8"/>
  <c r="T2491" i="8"/>
  <c r="W2489" i="8"/>
  <c r="Y2473" i="8"/>
  <c r="N2468" i="8"/>
  <c r="S2466" i="8"/>
  <c r="Y2464" i="8"/>
  <c r="R2457" i="8"/>
  <c r="X2455" i="8"/>
  <c r="V2446" i="8"/>
  <c r="T2443" i="8"/>
  <c r="Y2441" i="8"/>
  <c r="T2438" i="8"/>
  <c r="X2436" i="8"/>
  <c r="R2433" i="8"/>
  <c r="S2428" i="8"/>
  <c r="U2423" i="8"/>
  <c r="U2418" i="8"/>
  <c r="O2415" i="8"/>
  <c r="S2413" i="8"/>
  <c r="U2410" i="8"/>
  <c r="W2407" i="8"/>
  <c r="N2406" i="8"/>
  <c r="V2404" i="8"/>
  <c r="Q2401" i="8"/>
  <c r="S2398" i="8"/>
  <c r="U2395" i="8"/>
  <c r="O2392" i="8"/>
  <c r="S2389" i="8"/>
  <c r="S2386" i="8"/>
  <c r="S2383" i="8"/>
  <c r="X2381" i="8"/>
  <c r="W2378" i="8"/>
  <c r="Q2377" i="8"/>
  <c r="Q2374" i="8"/>
  <c r="U2369" i="8"/>
  <c r="U2366" i="8"/>
  <c r="O2365" i="8"/>
  <c r="Y2363" i="8"/>
  <c r="N2362" i="8"/>
  <c r="S2360" i="8"/>
  <c r="U2357" i="8"/>
  <c r="W2354" i="8"/>
  <c r="O2353" i="8"/>
  <c r="W2351" i="8"/>
  <c r="Q2348" i="8"/>
  <c r="S2345" i="8"/>
  <c r="U2342" i="8"/>
  <c r="P2339" i="8"/>
  <c r="X2337" i="8"/>
  <c r="O2336" i="8"/>
  <c r="Q2333" i="8"/>
  <c r="S2330" i="8"/>
  <c r="X2328" i="8"/>
  <c r="N2327" i="8"/>
  <c r="X2325" i="8"/>
  <c r="Q2324" i="8"/>
  <c r="Q2321" i="8"/>
  <c r="V2316" i="8"/>
  <c r="U2313" i="8"/>
  <c r="O2312" i="8"/>
  <c r="O2309" i="8"/>
  <c r="U2307" i="8"/>
  <c r="S2304" i="8"/>
  <c r="S2301" i="8"/>
  <c r="W2298" i="8"/>
  <c r="S2295" i="8"/>
  <c r="S2292" i="8"/>
  <c r="U2289" i="8"/>
  <c r="Q2286" i="8"/>
  <c r="X2284" i="8"/>
  <c r="P2283" i="8"/>
  <c r="Q2280" i="8"/>
  <c r="S2277" i="8"/>
  <c r="Y2275" i="8"/>
  <c r="V2272" i="8"/>
  <c r="N2271" i="8"/>
  <c r="X2269" i="8"/>
  <c r="O2268" i="8"/>
  <c r="W2263" i="8"/>
  <c r="X2260" i="8"/>
  <c r="T2259" i="8"/>
  <c r="X2256" i="8"/>
  <c r="T2255" i="8"/>
  <c r="X2252" i="8"/>
  <c r="T2251" i="8"/>
  <c r="X2248" i="8"/>
  <c r="T2247" i="8"/>
  <c r="X2244" i="8"/>
  <c r="T2243" i="8"/>
  <c r="X2240" i="8"/>
  <c r="T2239" i="8"/>
  <c r="X2236" i="8"/>
  <c r="T2235" i="8"/>
  <c r="X2232" i="8"/>
  <c r="T2231" i="8"/>
  <c r="X2228" i="8"/>
  <c r="T2227" i="8"/>
  <c r="X2224" i="8"/>
  <c r="T2223" i="8"/>
  <c r="X2220" i="8"/>
  <c r="T2219" i="8"/>
  <c r="X2216" i="8"/>
  <c r="T2215" i="8"/>
  <c r="X2212" i="8"/>
  <c r="T2211" i="8"/>
  <c r="X2208" i="8"/>
  <c r="T2207" i="8"/>
  <c r="X2204" i="8"/>
  <c r="T2203" i="8"/>
  <c r="X2200" i="8"/>
  <c r="T2199" i="8"/>
  <c r="X2196" i="8"/>
  <c r="T2195" i="8"/>
  <c r="X2192" i="8"/>
  <c r="T2191" i="8"/>
  <c r="X2188" i="8"/>
  <c r="T2187" i="8"/>
  <c r="X2184" i="8"/>
  <c r="T2183" i="8"/>
  <c r="X2180" i="8"/>
  <c r="T2179" i="8"/>
  <c r="X2176" i="8"/>
  <c r="T2175" i="8"/>
  <c r="X2172" i="8"/>
  <c r="T2171" i="8"/>
  <c r="X2168" i="8"/>
  <c r="T2167" i="8"/>
  <c r="X2164" i="8"/>
  <c r="T2163" i="8"/>
  <c r="X2160" i="8"/>
  <c r="T2159" i="8"/>
  <c r="X2156" i="8"/>
  <c r="T2155" i="8"/>
  <c r="X2152" i="8"/>
  <c r="T2151" i="8"/>
  <c r="X2148" i="8"/>
  <c r="T2147" i="8"/>
  <c r="X2144" i="8"/>
  <c r="T2143" i="8"/>
  <c r="X2140" i="8"/>
  <c r="T2139" i="8"/>
  <c r="X2136" i="8"/>
  <c r="T2135" i="8"/>
  <c r="X2132" i="8"/>
  <c r="T2131" i="8"/>
  <c r="X2128" i="8"/>
  <c r="T2127" i="8"/>
  <c r="X2124" i="8"/>
  <c r="T2123" i="8"/>
  <c r="X2120" i="8"/>
  <c r="T2119" i="8"/>
  <c r="X2116" i="8"/>
  <c r="T2115" i="8"/>
  <c r="X2112" i="8"/>
  <c r="T2111" i="8"/>
  <c r="X2108" i="8"/>
  <c r="T2107" i="8"/>
  <c r="X2104" i="8"/>
  <c r="T2103" i="8"/>
  <c r="X2100" i="8"/>
  <c r="T2099" i="8"/>
  <c r="X2096" i="8"/>
  <c r="T2095" i="8"/>
  <c r="X2092" i="8"/>
  <c r="T2091" i="8"/>
  <c r="X2088" i="8"/>
  <c r="T2087" i="8"/>
  <c r="X2084" i="8"/>
  <c r="T2083" i="8"/>
  <c r="N2082" i="8"/>
  <c r="T2078" i="8"/>
  <c r="T2077" i="8"/>
  <c r="P2076" i="8"/>
  <c r="Y2072" i="8"/>
  <c r="Y2069" i="8"/>
  <c r="N2066" i="8"/>
  <c r="P2065" i="8"/>
  <c r="Q2064" i="8"/>
  <c r="T2063" i="8"/>
  <c r="R2062" i="8"/>
  <c r="T2061" i="8"/>
  <c r="T2060" i="8"/>
  <c r="V2059" i="8"/>
  <c r="V2058" i="8"/>
  <c r="X2057" i="8"/>
  <c r="N2052" i="8"/>
  <c r="O2051" i="8"/>
  <c r="P2050" i="8"/>
  <c r="R2049" i="8"/>
  <c r="T2048" i="8"/>
  <c r="W2047" i="8"/>
  <c r="N2045" i="8"/>
  <c r="Q2044" i="8"/>
  <c r="T2043" i="8"/>
  <c r="V2042" i="8"/>
  <c r="X2041" i="8"/>
  <c r="N2040" i="8"/>
  <c r="P2039" i="8"/>
  <c r="T2038" i="8"/>
  <c r="T2037" i="8"/>
  <c r="X2036" i="8"/>
  <c r="N2035" i="8"/>
  <c r="P2034" i="8"/>
  <c r="R2033" i="8"/>
  <c r="T2032" i="8"/>
  <c r="W2031" i="8"/>
  <c r="N2029" i="8"/>
  <c r="Q2028" i="8"/>
  <c r="T2027" i="8"/>
  <c r="V2026" i="8"/>
  <c r="X2025" i="8"/>
  <c r="N2024" i="8"/>
  <c r="P2023" i="8"/>
  <c r="T2022" i="8"/>
  <c r="T2021" i="8"/>
  <c r="X2020" i="8"/>
  <c r="N2019" i="8"/>
  <c r="P2018" i="8"/>
  <c r="R2017" i="8"/>
  <c r="T2016" i="8"/>
  <c r="W2015" i="8"/>
  <c r="N2013" i="8"/>
  <c r="Q2012" i="8"/>
  <c r="T2011" i="8"/>
  <c r="V2010" i="8"/>
  <c r="X2009" i="8"/>
  <c r="N2008" i="8"/>
  <c r="P2007" i="8"/>
  <c r="T2006" i="8"/>
  <c r="T2005" i="8"/>
  <c r="X2004" i="8"/>
  <c r="N2003" i="8"/>
  <c r="P2002" i="8"/>
  <c r="R2001" i="8"/>
  <c r="T2000" i="8"/>
  <c r="W1999" i="8"/>
  <c r="O2878" i="8"/>
  <c r="P2852" i="8"/>
  <c r="V2826" i="8"/>
  <c r="N2737" i="8"/>
  <c r="O2716" i="8"/>
  <c r="T2699" i="8"/>
  <c r="V2689" i="8"/>
  <c r="Y2679" i="8"/>
  <c r="U2646" i="8"/>
  <c r="N2607" i="8"/>
  <c r="Q2604" i="8"/>
  <c r="T2590" i="8"/>
  <c r="S2582" i="8"/>
  <c r="P2577" i="8"/>
  <c r="P2572" i="8"/>
  <c r="V2567" i="8"/>
  <c r="N2560" i="8"/>
  <c r="T2555" i="8"/>
  <c r="Y2550" i="8"/>
  <c r="Q2543" i="8"/>
  <c r="V2538" i="8"/>
  <c r="O2531" i="8"/>
  <c r="T2526" i="8"/>
  <c r="Y2521" i="8"/>
  <c r="R2514" i="8"/>
  <c r="W2509" i="8"/>
  <c r="O2502" i="8"/>
  <c r="T2497" i="8"/>
  <c r="O2487" i="8"/>
  <c r="T2485" i="8"/>
  <c r="N2483" i="8"/>
  <c r="P2481" i="8"/>
  <c r="T2479" i="8"/>
  <c r="O2475" i="8"/>
  <c r="R2473" i="8"/>
  <c r="O2471" i="8"/>
  <c r="T2469" i="8"/>
  <c r="T2462" i="8"/>
  <c r="Y2460" i="8"/>
  <c r="Y2458" i="8"/>
  <c r="R2453" i="8"/>
  <c r="Q2451" i="8"/>
  <c r="W2449" i="8"/>
  <c r="Y2447" i="8"/>
  <c r="N2446" i="8"/>
  <c r="W2444" i="8"/>
  <c r="Q2441" i="8"/>
  <c r="X2439" i="8"/>
  <c r="N2436" i="8"/>
  <c r="V2434" i="8"/>
  <c r="P2431" i="8"/>
  <c r="W2429" i="8"/>
  <c r="T2426" i="8"/>
  <c r="X2424" i="8"/>
  <c r="U2421" i="8"/>
  <c r="Y2419" i="8"/>
  <c r="R2416" i="8"/>
  <c r="W2411" i="8"/>
  <c r="N2410" i="8"/>
  <c r="X2408" i="8"/>
  <c r="P2407" i="8"/>
  <c r="S2402" i="8"/>
  <c r="U2399" i="8"/>
  <c r="V2396" i="8"/>
  <c r="N2395" i="8"/>
  <c r="U2393" i="8"/>
  <c r="U2390" i="8"/>
  <c r="U2387" i="8"/>
  <c r="N2386" i="8"/>
  <c r="X2384" i="8"/>
  <c r="O2381" i="8"/>
  <c r="Y2379" i="8"/>
  <c r="S2378" i="8"/>
  <c r="S2375" i="8"/>
  <c r="Q2372" i="8"/>
  <c r="W2370" i="8"/>
  <c r="W2367" i="8"/>
  <c r="Q2366" i="8"/>
  <c r="P2363" i="8"/>
  <c r="W2358" i="8"/>
  <c r="O2357" i="8"/>
  <c r="Y2355" i="8"/>
  <c r="Q2354" i="8"/>
  <c r="N2351" i="8"/>
  <c r="S2349" i="8"/>
  <c r="U2346" i="8"/>
  <c r="W2343" i="8"/>
  <c r="N2342" i="8"/>
  <c r="V2340" i="8"/>
  <c r="Q2337" i="8"/>
  <c r="S2334" i="8"/>
  <c r="U2331" i="8"/>
  <c r="O2328" i="8"/>
  <c r="S2325" i="8"/>
  <c r="S2322" i="8"/>
  <c r="S2319" i="8"/>
  <c r="X2317" i="8"/>
  <c r="W2314" i="8"/>
  <c r="Q2313" i="8"/>
  <c r="Q2310" i="8"/>
  <c r="U2305" i="8"/>
  <c r="U2302" i="8"/>
  <c r="O2301" i="8"/>
  <c r="Y2299" i="8"/>
  <c r="N2298" i="8"/>
  <c r="S2296" i="8"/>
  <c r="U2293" i="8"/>
  <c r="W2290" i="8"/>
  <c r="O2289" i="8"/>
  <c r="W2287" i="8"/>
  <c r="Q2284" i="8"/>
  <c r="S2281" i="8"/>
  <c r="U2278" i="8"/>
  <c r="P2275" i="8"/>
  <c r="X2273" i="8"/>
  <c r="O2272" i="8"/>
  <c r="Q2269" i="8"/>
  <c r="S2266" i="8"/>
  <c r="X2264" i="8"/>
  <c r="N2263" i="8"/>
  <c r="X2261" i="8"/>
  <c r="T2260" i="8"/>
  <c r="X2257" i="8"/>
  <c r="T2256" i="8"/>
  <c r="X2253" i="8"/>
  <c r="T2252" i="8"/>
  <c r="X2249" i="8"/>
  <c r="T2248" i="8"/>
  <c r="X2245" i="8"/>
  <c r="T2244" i="8"/>
  <c r="X2241" i="8"/>
  <c r="T2240" i="8"/>
  <c r="X2237" i="8"/>
  <c r="T2236" i="8"/>
  <c r="X2233" i="8"/>
  <c r="T2232" i="8"/>
  <c r="X2229" i="8"/>
  <c r="T2228" i="8"/>
  <c r="X2225" i="8"/>
  <c r="T2224" i="8"/>
  <c r="X2221" i="8"/>
  <c r="T2220" i="8"/>
  <c r="X2217" i="8"/>
  <c r="T2216" i="8"/>
  <c r="X2213" i="8"/>
  <c r="T2212" i="8"/>
  <c r="X2209" i="8"/>
  <c r="T2208" i="8"/>
  <c r="X2205" i="8"/>
  <c r="T2204" i="8"/>
  <c r="X2201" i="8"/>
  <c r="T2200" i="8"/>
  <c r="X2197" i="8"/>
  <c r="T2196" i="8"/>
  <c r="X2193" i="8"/>
  <c r="T2192" i="8"/>
  <c r="X2189" i="8"/>
  <c r="T2188" i="8"/>
  <c r="X2185" i="8"/>
  <c r="T2184" i="8"/>
  <c r="X2181" i="8"/>
  <c r="T2180" i="8"/>
  <c r="X2177" i="8"/>
  <c r="T2176" i="8"/>
  <c r="X2173" i="8"/>
  <c r="T2172" i="8"/>
  <c r="X2169" i="8"/>
  <c r="T2168" i="8"/>
  <c r="X2165" i="8"/>
  <c r="T2164" i="8"/>
  <c r="X2161" i="8"/>
  <c r="T2160" i="8"/>
  <c r="X2157" i="8"/>
  <c r="T2156" i="8"/>
  <c r="X2153" i="8"/>
  <c r="T2152" i="8"/>
  <c r="X2149" i="8"/>
  <c r="T2148" i="8"/>
  <c r="X2145" i="8"/>
  <c r="T2144" i="8"/>
  <c r="X2141" i="8"/>
  <c r="T2140" i="8"/>
  <c r="X2137" i="8"/>
  <c r="T2136" i="8"/>
  <c r="X2133" i="8"/>
  <c r="T2132" i="8"/>
  <c r="X2129" i="8"/>
  <c r="T2128" i="8"/>
  <c r="X2125" i="8"/>
  <c r="T2124" i="8"/>
  <c r="X2121" i="8"/>
  <c r="T2120" i="8"/>
  <c r="X2117" i="8"/>
  <c r="T2116" i="8"/>
  <c r="X2113" i="8"/>
  <c r="T2112" i="8"/>
  <c r="X2109" i="8"/>
  <c r="T2108" i="8"/>
  <c r="X2105" i="8"/>
  <c r="T2104" i="8"/>
  <c r="X2101" i="8"/>
  <c r="T2100" i="8"/>
  <c r="X2097" i="8"/>
  <c r="T2096" i="8"/>
  <c r="X2093" i="8"/>
  <c r="T2092" i="8"/>
  <c r="X2089" i="8"/>
  <c r="T2088" i="8"/>
  <c r="X2085" i="8"/>
  <c r="T2084" i="8"/>
  <c r="W2080" i="8"/>
  <c r="T2079" i="8"/>
  <c r="R2078" i="8"/>
  <c r="N2077" i="8"/>
  <c r="X2074" i="8"/>
  <c r="T2073" i="8"/>
  <c r="W2072" i="8"/>
  <c r="V2071" i="8"/>
  <c r="U2070" i="8"/>
  <c r="T2069" i="8"/>
  <c r="W2068" i="8"/>
  <c r="X2067" i="8"/>
  <c r="Y2066" i="8"/>
  <c r="O2064" i="8"/>
  <c r="O2063" i="8"/>
  <c r="P2062" i="8"/>
  <c r="P2061" i="8"/>
  <c r="Q2060" i="8"/>
  <c r="R2059" i="8"/>
  <c r="S2058" i="8"/>
  <c r="T2057" i="8"/>
  <c r="V2056" i="8"/>
  <c r="V2055" i="8"/>
  <c r="V2054" i="8"/>
  <c r="W2053" i="8"/>
  <c r="X2052" i="8"/>
  <c r="N2049" i="8"/>
  <c r="Q2048" i="8"/>
  <c r="T2047" i="8"/>
  <c r="V2046" i="8"/>
  <c r="X2045" i="8"/>
  <c r="N2044" i="8"/>
  <c r="P2043" i="8"/>
  <c r="T2042" i="8"/>
  <c r="T2041" i="8"/>
  <c r="X2040" i="8"/>
  <c r="N2039" i="8"/>
  <c r="P2038" i="8"/>
  <c r="R2037" i="8"/>
  <c r="T2036" i="8"/>
  <c r="W2035" i="8"/>
  <c r="N2033" i="8"/>
  <c r="Q2032" i="8"/>
  <c r="T2031" i="8"/>
  <c r="V2030" i="8"/>
  <c r="X2029" i="8"/>
  <c r="N2028" i="8"/>
  <c r="P2027" i="8"/>
  <c r="T2026" i="8"/>
  <c r="T2025" i="8"/>
  <c r="X2024" i="8"/>
  <c r="N2023" i="8"/>
  <c r="P2022" i="8"/>
  <c r="R2021" i="8"/>
  <c r="T2020" i="8"/>
  <c r="W2019" i="8"/>
  <c r="N2017" i="8"/>
  <c r="Q2016" i="8"/>
  <c r="T2015" i="8"/>
  <c r="V2014" i="8"/>
  <c r="X2013" i="8"/>
  <c r="N2012" i="8"/>
  <c r="P2011" i="8"/>
  <c r="T2010" i="8"/>
  <c r="T2009" i="8"/>
  <c r="X2008" i="8"/>
  <c r="N2007" i="8"/>
  <c r="P2006" i="8"/>
  <c r="R2005" i="8"/>
  <c r="T2004" i="8"/>
  <c r="W2003" i="8"/>
  <c r="N2001" i="8"/>
  <c r="Q2000" i="8"/>
  <c r="T1999" i="8"/>
  <c r="V1998" i="8"/>
  <c r="X1997" i="8"/>
  <c r="N1996" i="8"/>
  <c r="P1995" i="8"/>
  <c r="T1994" i="8"/>
  <c r="T1993" i="8"/>
  <c r="X1992" i="8"/>
  <c r="N1991" i="8"/>
  <c r="P1990" i="8"/>
  <c r="R1989" i="8"/>
  <c r="T1988" i="8"/>
  <c r="W1987" i="8"/>
  <c r="N1985" i="8"/>
  <c r="Q1984" i="8"/>
  <c r="T1983" i="8"/>
  <c r="V1982" i="8"/>
  <c r="X1981" i="8"/>
  <c r="N1980" i="8"/>
  <c r="P1979" i="8"/>
  <c r="T1978" i="8"/>
  <c r="T1977" i="8"/>
  <c r="X1976" i="8"/>
  <c r="N1975" i="8"/>
  <c r="P1974" i="8"/>
  <c r="R1973" i="8"/>
  <c r="T1972" i="8"/>
  <c r="W1971" i="8"/>
  <c r="N1969" i="8"/>
  <c r="Q1968" i="8"/>
  <c r="T1967" i="8"/>
  <c r="V1966" i="8"/>
  <c r="X1965" i="8"/>
  <c r="N1964" i="8"/>
  <c r="P1963" i="8"/>
  <c r="T1962" i="8"/>
  <c r="T1961" i="8"/>
  <c r="X1960" i="8"/>
  <c r="N1959" i="8"/>
  <c r="P1958" i="8"/>
  <c r="R1957" i="8"/>
  <c r="T1956" i="8"/>
  <c r="W1955" i="8"/>
  <c r="N1953" i="8"/>
  <c r="Q1952" i="8"/>
  <c r="T1951" i="8"/>
  <c r="V1950" i="8"/>
  <c r="X1949" i="8"/>
  <c r="N1948" i="8"/>
  <c r="P1947" i="8"/>
  <c r="T1946" i="8"/>
  <c r="T1945" i="8"/>
  <c r="X1944" i="8"/>
  <c r="N1943" i="8"/>
  <c r="P1942" i="8"/>
  <c r="R1941" i="8"/>
  <c r="T1940" i="8"/>
  <c r="W1939" i="8"/>
  <c r="N1937" i="8"/>
  <c r="Q1936" i="8"/>
  <c r="T1935" i="8"/>
  <c r="V1934" i="8"/>
  <c r="X1933" i="8"/>
  <c r="N1932" i="8"/>
  <c r="P1931" i="8"/>
  <c r="T1930" i="8"/>
  <c r="T1929" i="8"/>
  <c r="X1928" i="8"/>
  <c r="N1927" i="8"/>
  <c r="P1926" i="8"/>
  <c r="R1925" i="8"/>
  <c r="T1924" i="8"/>
  <c r="W1923" i="8"/>
  <c r="N1921" i="8"/>
  <c r="Q1920" i="8"/>
  <c r="T1919" i="8"/>
  <c r="V1918" i="8"/>
  <c r="X1917" i="8"/>
  <c r="N1916" i="8"/>
  <c r="P1915" i="8"/>
  <c r="T1914" i="8"/>
  <c r="T1913" i="8"/>
  <c r="X1912" i="8"/>
  <c r="N1911" i="8"/>
  <c r="P1910" i="8"/>
  <c r="R1909" i="8"/>
  <c r="T1908" i="8"/>
  <c r="W1907" i="8"/>
  <c r="N1905" i="8"/>
  <c r="Q1904" i="8"/>
  <c r="T1903" i="8"/>
  <c r="V1902" i="8"/>
  <c r="X1901" i="8"/>
  <c r="N1900" i="8"/>
  <c r="P1899" i="8"/>
  <c r="T1898" i="8"/>
  <c r="T1897" i="8"/>
  <c r="X1896" i="8"/>
  <c r="N1895" i="8"/>
  <c r="P1894" i="8"/>
  <c r="R1893" i="8"/>
  <c r="T1892" i="8"/>
  <c r="W1891" i="8"/>
  <c r="N1889" i="8"/>
  <c r="Q1888" i="8"/>
  <c r="T1887" i="8"/>
  <c r="V1886" i="8"/>
  <c r="X1885" i="8"/>
  <c r="N1884" i="8"/>
  <c r="P1883" i="8"/>
  <c r="T1882" i="8"/>
  <c r="T1881" i="8"/>
  <c r="X1880" i="8"/>
  <c r="N1879" i="8"/>
  <c r="P1878" i="8"/>
  <c r="R1877" i="8"/>
  <c r="T1876" i="8"/>
  <c r="W1875" i="8"/>
  <c r="N1873" i="8"/>
  <c r="Q1872" i="8"/>
  <c r="T1871" i="8"/>
  <c r="Y1870" i="8"/>
  <c r="N1870" i="8"/>
  <c r="R1869" i="8"/>
  <c r="V1868" i="8"/>
  <c r="O1867" i="8"/>
  <c r="T1866" i="8"/>
  <c r="W1865" i="8"/>
  <c r="Q1864" i="8"/>
  <c r="T1863" i="8"/>
  <c r="Y1862" i="8"/>
  <c r="N1862" i="8"/>
  <c r="R1861" i="8"/>
  <c r="V1860" i="8"/>
  <c r="R1859" i="8"/>
  <c r="X1858" i="8"/>
  <c r="O1858" i="8"/>
  <c r="T1857" i="8"/>
  <c r="Y1856" i="8"/>
  <c r="P1856" i="8"/>
  <c r="T1855" i="8"/>
  <c r="R1854" i="8"/>
  <c r="X1853" i="8"/>
  <c r="P1853" i="8"/>
  <c r="V1852" i="8"/>
  <c r="N1852" i="8"/>
  <c r="T1851" i="8"/>
  <c r="R1850" i="8"/>
  <c r="X1849" i="8"/>
  <c r="P1849" i="8"/>
  <c r="V1848" i="8"/>
  <c r="N1848" i="8"/>
  <c r="T1847" i="8"/>
  <c r="R1846" i="8"/>
  <c r="X1845" i="8"/>
  <c r="P1845" i="8"/>
  <c r="V1844" i="8"/>
  <c r="N1844" i="8"/>
  <c r="T1843" i="8"/>
  <c r="R1842" i="8"/>
  <c r="X1841" i="8"/>
  <c r="P1841" i="8"/>
  <c r="V1840" i="8"/>
  <c r="N1840" i="8"/>
  <c r="T1839" i="8"/>
  <c r="R1838" i="8"/>
  <c r="X1837" i="8"/>
  <c r="P1837" i="8"/>
  <c r="V1836" i="8"/>
  <c r="N1836" i="8"/>
  <c r="T1835" i="8"/>
  <c r="R1834" i="8"/>
  <c r="X1833" i="8"/>
  <c r="P1833" i="8"/>
  <c r="V1832" i="8"/>
  <c r="N1832" i="8"/>
  <c r="T1831" i="8"/>
  <c r="R1830" i="8"/>
  <c r="X1829" i="8"/>
  <c r="P1829" i="8"/>
  <c r="V1828" i="8"/>
  <c r="N1828" i="8"/>
  <c r="T1827" i="8"/>
  <c r="R1826" i="8"/>
  <c r="X1825" i="8"/>
  <c r="P1825" i="8"/>
  <c r="V1824" i="8"/>
  <c r="N1824" i="8"/>
  <c r="T1823" i="8"/>
  <c r="R1822" i="8"/>
  <c r="X1821" i="8"/>
  <c r="P1821" i="8"/>
  <c r="V1820" i="8"/>
  <c r="N1820" i="8"/>
  <c r="T1819" i="8"/>
  <c r="R1818" i="8"/>
  <c r="X1817" i="8"/>
  <c r="P1817" i="8"/>
  <c r="V1816" i="8"/>
  <c r="N1816" i="8"/>
  <c r="T1815" i="8"/>
  <c r="R1814" i="8"/>
  <c r="X1813" i="8"/>
  <c r="P1813" i="8"/>
  <c r="V1812" i="8"/>
  <c r="N1812" i="8"/>
  <c r="T1811" i="8"/>
  <c r="R1810" i="8"/>
  <c r="X1809" i="8"/>
  <c r="P1809" i="8"/>
  <c r="V1808" i="8"/>
  <c r="N1808" i="8"/>
  <c r="T1807" i="8"/>
  <c r="R1806" i="8"/>
  <c r="X1805" i="8"/>
  <c r="P1805" i="8"/>
  <c r="V1804" i="8"/>
  <c r="N1804" i="8"/>
  <c r="T1803" i="8"/>
  <c r="R1802" i="8"/>
  <c r="X1801" i="8"/>
  <c r="P1801" i="8"/>
  <c r="V1800" i="8"/>
  <c r="N1800" i="8"/>
  <c r="T1799" i="8"/>
  <c r="R1798" i="8"/>
  <c r="X1797" i="8"/>
  <c r="P1797" i="8"/>
  <c r="V1796" i="8"/>
  <c r="N1796" i="8"/>
  <c r="T1795" i="8"/>
  <c r="R1794" i="8"/>
  <c r="X1793" i="8"/>
  <c r="P1793" i="8"/>
  <c r="V1792" i="8"/>
  <c r="N1792" i="8"/>
  <c r="T1791" i="8"/>
  <c r="R1790" i="8"/>
  <c r="X1789" i="8"/>
  <c r="P1789" i="8"/>
  <c r="V1788" i="8"/>
  <c r="N1788" i="8"/>
  <c r="T1787" i="8"/>
  <c r="R1786" i="8"/>
  <c r="X1785" i="8"/>
  <c r="P1785" i="8"/>
  <c r="V1784" i="8"/>
  <c r="N1784" i="8"/>
  <c r="T1783" i="8"/>
  <c r="R1782" i="8"/>
  <c r="X1781" i="8"/>
  <c r="P1781" i="8"/>
  <c r="V1780" i="8"/>
  <c r="N1780" i="8"/>
  <c r="T1779" i="8"/>
  <c r="R1778" i="8"/>
  <c r="X1777" i="8"/>
  <c r="P1777" i="8"/>
  <c r="V1776" i="8"/>
  <c r="N1776" i="8"/>
  <c r="T1775" i="8"/>
  <c r="R1774" i="8"/>
  <c r="X1773" i="8"/>
  <c r="P1773" i="8"/>
  <c r="V1772" i="8"/>
  <c r="N1772" i="8"/>
  <c r="T1771" i="8"/>
  <c r="R1770" i="8"/>
  <c r="X1769" i="8"/>
  <c r="P1769" i="8"/>
  <c r="V1768" i="8"/>
  <c r="N1768" i="8"/>
  <c r="T1767" i="8"/>
  <c r="R1766" i="8"/>
  <c r="X1765" i="8"/>
  <c r="P1765" i="8"/>
  <c r="V1764" i="8"/>
  <c r="N1764" i="8"/>
  <c r="T1763" i="8"/>
  <c r="R1762" i="8"/>
  <c r="X1761" i="8"/>
  <c r="P1761" i="8"/>
  <c r="V1760" i="8"/>
  <c r="N1760" i="8"/>
  <c r="T1759" i="8"/>
  <c r="R1758" i="8"/>
  <c r="X1757" i="8"/>
  <c r="P1757" i="8"/>
  <c r="V1756" i="8"/>
  <c r="N1756" i="8"/>
  <c r="T1755" i="8"/>
  <c r="R1754" i="8"/>
  <c r="X1753" i="8"/>
  <c r="P1753" i="8"/>
  <c r="V1752" i="8"/>
  <c r="N1752" i="8"/>
  <c r="T1751" i="8"/>
  <c r="R1750" i="8"/>
  <c r="X1749" i="8"/>
  <c r="P1749" i="8"/>
  <c r="V1748" i="8"/>
  <c r="N1748" i="8"/>
  <c r="T1747" i="8"/>
  <c r="R1746" i="8"/>
  <c r="X1745" i="8"/>
  <c r="P1745" i="8"/>
  <c r="V1744" i="8"/>
  <c r="N1744" i="8"/>
  <c r="T1743" i="8"/>
  <c r="R1742" i="8"/>
  <c r="X1741" i="8"/>
  <c r="P1741" i="8"/>
  <c r="V1740" i="8"/>
  <c r="N1740" i="8"/>
  <c r="T1739" i="8"/>
  <c r="R1738" i="8"/>
  <c r="X1737" i="8"/>
  <c r="P1737" i="8"/>
  <c r="V1736" i="8"/>
  <c r="N1736" i="8"/>
  <c r="T1735" i="8"/>
  <c r="R1734" i="8"/>
  <c r="X1733" i="8"/>
  <c r="P1733" i="8"/>
  <c r="V1732" i="8"/>
  <c r="N1732" i="8"/>
  <c r="T1731" i="8"/>
  <c r="R1730" i="8"/>
  <c r="X1729" i="8"/>
  <c r="P1729" i="8"/>
  <c r="V1728" i="8"/>
  <c r="N1728" i="8"/>
  <c r="T1727" i="8"/>
  <c r="R1726" i="8"/>
  <c r="X1725" i="8"/>
  <c r="P1725" i="8"/>
  <c r="V1724" i="8"/>
  <c r="N1724" i="8"/>
  <c r="T1723" i="8"/>
  <c r="R1722" i="8"/>
  <c r="X1721" i="8"/>
  <c r="P1721" i="8"/>
  <c r="V1720" i="8"/>
  <c r="N1720" i="8"/>
  <c r="T1719" i="8"/>
  <c r="R1718" i="8"/>
  <c r="X1717" i="8"/>
  <c r="P1717" i="8"/>
  <c r="V1716" i="8"/>
  <c r="N1716" i="8"/>
  <c r="T1715" i="8"/>
  <c r="R1714" i="8"/>
  <c r="X1713" i="8"/>
  <c r="P1713" i="8"/>
  <c r="V1712" i="8"/>
  <c r="N1712" i="8"/>
  <c r="T1711" i="8"/>
  <c r="R1710" i="8"/>
  <c r="X1709" i="8"/>
  <c r="P1709" i="8"/>
  <c r="V1708" i="8"/>
  <c r="N1708" i="8"/>
  <c r="T1707" i="8"/>
  <c r="R1706" i="8"/>
  <c r="X1705" i="8"/>
  <c r="P1705" i="8"/>
  <c r="V1704" i="8"/>
  <c r="N1704" i="8"/>
  <c r="T1703" i="8"/>
  <c r="R1702" i="8"/>
  <c r="X1701" i="8"/>
  <c r="P1701" i="8"/>
  <c r="V1700" i="8"/>
  <c r="N1700" i="8"/>
  <c r="T1699" i="8"/>
  <c r="R1698" i="8"/>
  <c r="X1697" i="8"/>
  <c r="P1697" i="8"/>
  <c r="V1696" i="8"/>
  <c r="N1696" i="8"/>
  <c r="T1695" i="8"/>
  <c r="R1694" i="8"/>
  <c r="X1693" i="8"/>
  <c r="P1693" i="8"/>
  <c r="V1692" i="8"/>
  <c r="N1692" i="8"/>
  <c r="T1691" i="8"/>
  <c r="R1690" i="8"/>
  <c r="X1689" i="8"/>
  <c r="P1689" i="8"/>
  <c r="V1688" i="8"/>
  <c r="N1688" i="8"/>
  <c r="T1687" i="8"/>
  <c r="R1686" i="8"/>
  <c r="X1685" i="8"/>
  <c r="P1685" i="8"/>
  <c r="V1684" i="8"/>
  <c r="N1684" i="8"/>
  <c r="T1683" i="8"/>
  <c r="T2945" i="8"/>
  <c r="R2871" i="8"/>
  <c r="V2794" i="8"/>
  <c r="P2719" i="8"/>
  <c r="N2697" i="8"/>
  <c r="V2672" i="8"/>
  <c r="Q2665" i="8"/>
  <c r="N2658" i="8"/>
  <c r="U2644" i="8"/>
  <c r="O2641" i="8"/>
  <c r="N2638" i="8"/>
  <c r="S2628" i="8"/>
  <c r="S2625" i="8"/>
  <c r="U2622" i="8"/>
  <c r="Y2619" i="8"/>
  <c r="U2591" i="8"/>
  <c r="N2579" i="8"/>
  <c r="T2576" i="8"/>
  <c r="O2550" i="8"/>
  <c r="X2547" i="8"/>
  <c r="R2533" i="8"/>
  <c r="R2530" i="8"/>
  <c r="U2516" i="8"/>
  <c r="T2513" i="8"/>
  <c r="O2499" i="8"/>
  <c r="W2496" i="8"/>
  <c r="X2491" i="8"/>
  <c r="P2489" i="8"/>
  <c r="W2484" i="8"/>
  <c r="Y2476" i="8"/>
  <c r="U2471" i="8"/>
  <c r="V2462" i="8"/>
  <c r="W2453" i="8"/>
  <c r="P2448" i="8"/>
  <c r="T2446" i="8"/>
  <c r="O2444" i="8"/>
  <c r="O2442" i="8"/>
  <c r="S2429" i="8"/>
  <c r="X2427" i="8"/>
  <c r="P2425" i="8"/>
  <c r="S2423" i="8"/>
  <c r="P2421" i="8"/>
  <c r="N2407" i="8"/>
  <c r="O2405" i="8"/>
  <c r="N2399" i="8"/>
  <c r="S2397" i="8"/>
  <c r="Y2395" i="8"/>
  <c r="Q2393" i="8"/>
  <c r="S2391" i="8"/>
  <c r="O2389" i="8"/>
  <c r="S2387" i="8"/>
  <c r="U2385" i="8"/>
  <c r="W2383" i="8"/>
  <c r="S2381" i="8"/>
  <c r="U2379" i="8"/>
  <c r="S2377" i="8"/>
  <c r="W2375" i="8"/>
  <c r="Y2371" i="8"/>
  <c r="X2369" i="8"/>
  <c r="N2354" i="8"/>
  <c r="O2352" i="8"/>
  <c r="Y2347" i="8"/>
  <c r="O2344" i="8"/>
  <c r="Q2342" i="8"/>
  <c r="N2330" i="8"/>
  <c r="Q2326" i="8"/>
  <c r="Q2322" i="8"/>
  <c r="X2320" i="8"/>
  <c r="Q2318" i="8"/>
  <c r="Q2316" i="8"/>
  <c r="U2314" i="8"/>
  <c r="X2312" i="8"/>
  <c r="V2308" i="8"/>
  <c r="W2306" i="8"/>
  <c r="V2304" i="8"/>
  <c r="X2296" i="8"/>
  <c r="W2294" i="8"/>
  <c r="N2279" i="8"/>
  <c r="O2277" i="8"/>
  <c r="O2269" i="8"/>
  <c r="P2267" i="8"/>
  <c r="P2261" i="8"/>
  <c r="P2259" i="8"/>
  <c r="V2257" i="8"/>
  <c r="P2252" i="8"/>
  <c r="V2250" i="8"/>
  <c r="P2245" i="8"/>
  <c r="P2243" i="8"/>
  <c r="V2241" i="8"/>
  <c r="P2236" i="8"/>
  <c r="V2234" i="8"/>
  <c r="P2229" i="8"/>
  <c r="P2227" i="8"/>
  <c r="V2225" i="8"/>
  <c r="P2220" i="8"/>
  <c r="V2218" i="8"/>
  <c r="P2213" i="8"/>
  <c r="P2211" i="8"/>
  <c r="V2209" i="8"/>
  <c r="P2204" i="8"/>
  <c r="V2202" i="8"/>
  <c r="P2197" i="8"/>
  <c r="P2195" i="8"/>
  <c r="V2193" i="8"/>
  <c r="P2188" i="8"/>
  <c r="V2186" i="8"/>
  <c r="P2181" i="8"/>
  <c r="P2179" i="8"/>
  <c r="V2177" i="8"/>
  <c r="P2172" i="8"/>
  <c r="V2170" i="8"/>
  <c r="P2165" i="8"/>
  <c r="P2163" i="8"/>
  <c r="V2161" i="8"/>
  <c r="P2156" i="8"/>
  <c r="V2154" i="8"/>
  <c r="P2149" i="8"/>
  <c r="P2147" i="8"/>
  <c r="V2145" i="8"/>
  <c r="P2140" i="8"/>
  <c r="V2138" i="8"/>
  <c r="P2133" i="8"/>
  <c r="P2131" i="8"/>
  <c r="V2129" i="8"/>
  <c r="P2124" i="8"/>
  <c r="V2122" i="8"/>
  <c r="P2117" i="8"/>
  <c r="P2115" i="8"/>
  <c r="V2113" i="8"/>
  <c r="P2108" i="8"/>
  <c r="V2106" i="8"/>
  <c r="P2101" i="8"/>
  <c r="P2099" i="8"/>
  <c r="V2097" i="8"/>
  <c r="P2092" i="8"/>
  <c r="V2090" i="8"/>
  <c r="P2085" i="8"/>
  <c r="P2083" i="8"/>
  <c r="Y2081" i="8"/>
  <c r="O2080" i="8"/>
  <c r="X2078" i="8"/>
  <c r="N2075" i="8"/>
  <c r="X2073" i="8"/>
  <c r="Q2072" i="8"/>
  <c r="W2069" i="8"/>
  <c r="T2068" i="8"/>
  <c r="O2067" i="8"/>
  <c r="Y2064" i="8"/>
  <c r="R2063" i="8"/>
  <c r="Y2061" i="8"/>
  <c r="O2060" i="8"/>
  <c r="W2057" i="8"/>
  <c r="T2056" i="8"/>
  <c r="Y2053" i="8"/>
  <c r="V2052" i="8"/>
  <c r="R2051" i="8"/>
  <c r="Y2048" i="8"/>
  <c r="V2047" i="8"/>
  <c r="T2046" i="8"/>
  <c r="P2045" i="8"/>
  <c r="V2041" i="8"/>
  <c r="T2040" i="8"/>
  <c r="R2039" i="8"/>
  <c r="Y2036" i="8"/>
  <c r="V2035" i="8"/>
  <c r="U2034" i="8"/>
  <c r="P2033" i="8"/>
  <c r="V2029" i="8"/>
  <c r="V2028" i="8"/>
  <c r="O2027" i="8"/>
  <c r="N2026" i="8"/>
  <c r="X2023" i="8"/>
  <c r="U2022" i="8"/>
  <c r="N2021" i="8"/>
  <c r="X2017" i="8"/>
  <c r="R2016" i="8"/>
  <c r="P2015" i="8"/>
  <c r="N2014" i="8"/>
  <c r="X2011" i="8"/>
  <c r="U2010" i="8"/>
  <c r="R2009" i="8"/>
  <c r="P2008" i="8"/>
  <c r="V2005" i="8"/>
  <c r="R2004" i="8"/>
  <c r="R2003" i="8"/>
  <c r="N2002" i="8"/>
  <c r="X1999" i="8"/>
  <c r="U1998" i="8"/>
  <c r="S1997" i="8"/>
  <c r="R1996" i="8"/>
  <c r="R1995" i="8"/>
  <c r="R1994" i="8"/>
  <c r="R1993" i="8"/>
  <c r="P1992" i="8"/>
  <c r="P1991" i="8"/>
  <c r="N1990" i="8"/>
  <c r="V1981" i="8"/>
  <c r="X1980" i="8"/>
  <c r="V1979" i="8"/>
  <c r="V1978" i="8"/>
  <c r="V1977" i="8"/>
  <c r="T1976" i="8"/>
  <c r="V1975" i="8"/>
  <c r="T1974" i="8"/>
  <c r="P1973" i="8"/>
  <c r="Q1972" i="8"/>
  <c r="O1971" i="8"/>
  <c r="P1970" i="8"/>
  <c r="P1969" i="8"/>
  <c r="N1968" i="8"/>
  <c r="O1967" i="8"/>
  <c r="Y1960" i="8"/>
  <c r="X1959" i="8"/>
  <c r="X1958" i="8"/>
  <c r="T1957" i="8"/>
  <c r="V1956" i="8"/>
  <c r="T1955" i="8"/>
  <c r="U1954" i="8"/>
  <c r="S1953" i="8"/>
  <c r="R1952" i="8"/>
  <c r="R1951" i="8"/>
  <c r="R1950" i="8"/>
  <c r="N1949" i="8"/>
  <c r="P1948" i="8"/>
  <c r="N1947" i="8"/>
  <c r="N1946" i="8"/>
  <c r="Y1940" i="8"/>
  <c r="X1939" i="8"/>
  <c r="X1938" i="8"/>
  <c r="X1937" i="8"/>
  <c r="V1936" i="8"/>
  <c r="W1935" i="8"/>
  <c r="U1934" i="8"/>
  <c r="S1933" i="8"/>
  <c r="R1932" i="8"/>
  <c r="R1931" i="8"/>
  <c r="R1930" i="8"/>
  <c r="R1929" i="8"/>
  <c r="P1928" i="8"/>
  <c r="P1927" i="8"/>
  <c r="N1926" i="8"/>
  <c r="V1917" i="8"/>
  <c r="X1916" i="8"/>
  <c r="V1915" i="8"/>
  <c r="V1914" i="8"/>
  <c r="V1913" i="8"/>
  <c r="V1912" i="8"/>
  <c r="X1911" i="8"/>
  <c r="N1907" i="8"/>
  <c r="P1906" i="8"/>
  <c r="R1905" i="8"/>
  <c r="R1904" i="8"/>
  <c r="R1903" i="8"/>
  <c r="T1902" i="8"/>
  <c r="S1901" i="8"/>
  <c r="V1900" i="8"/>
  <c r="W1899" i="8"/>
  <c r="X1898" i="8"/>
  <c r="X1897" i="8"/>
  <c r="Y1896" i="8"/>
  <c r="N1892" i="8"/>
  <c r="O1891" i="8"/>
  <c r="R1890" i="8"/>
  <c r="S1889" i="8"/>
  <c r="T1888" i="8"/>
  <c r="V1887" i="8"/>
  <c r="U1886" i="8"/>
  <c r="T1885" i="8"/>
  <c r="X1884" i="8"/>
  <c r="X1883" i="8"/>
  <c r="O1879" i="8"/>
  <c r="N1878" i="8"/>
  <c r="N1877" i="8"/>
  <c r="P1876" i="8"/>
  <c r="P1875" i="8"/>
  <c r="T1874" i="8"/>
  <c r="T1873" i="8"/>
  <c r="V1872" i="8"/>
  <c r="W1871" i="8"/>
  <c r="O1869" i="8"/>
  <c r="R1868" i="8"/>
  <c r="V1867" i="8"/>
  <c r="Y1866" i="8"/>
  <c r="O1865" i="8"/>
  <c r="T1864" i="8"/>
  <c r="V1863" i="8"/>
  <c r="X1862" i="8"/>
  <c r="N1861" i="8"/>
  <c r="R1860" i="8"/>
  <c r="W1859" i="8"/>
  <c r="Q1858" i="8"/>
  <c r="U1857" i="8"/>
  <c r="X1856" i="8"/>
  <c r="Q1855" i="8"/>
  <c r="W1854" i="8"/>
  <c r="N1854" i="8"/>
  <c r="S1853" i="8"/>
  <c r="X1852" i="8"/>
  <c r="O1852" i="8"/>
  <c r="S1851" i="8"/>
  <c r="Y1850" i="8"/>
  <c r="P1850" i="8"/>
  <c r="U1849" i="8"/>
  <c r="Q1848" i="8"/>
  <c r="V1847" i="8"/>
  <c r="S1846" i="8"/>
  <c r="W1845" i="8"/>
  <c r="N1845" i="8"/>
  <c r="S1844" i="8"/>
  <c r="X1843" i="8"/>
  <c r="O1843" i="8"/>
  <c r="U1842" i="8"/>
  <c r="Q1841" i="8"/>
  <c r="U1840" i="8"/>
  <c r="Q1839" i="8"/>
  <c r="W1838" i="8"/>
  <c r="N1838" i="8"/>
  <c r="S1837" i="8"/>
  <c r="X1836" i="8"/>
  <c r="O1836" i="8"/>
  <c r="S1835" i="8"/>
  <c r="Y1834" i="8"/>
  <c r="P1834" i="8"/>
  <c r="U1833" i="8"/>
  <c r="Q1832" i="8"/>
  <c r="V1831" i="8"/>
  <c r="S1830" i="8"/>
  <c r="W1829" i="8"/>
  <c r="N1829" i="8"/>
  <c r="S1828" i="8"/>
  <c r="X1827" i="8"/>
  <c r="O1827" i="8"/>
  <c r="U1826" i="8"/>
  <c r="Q1825" i="8"/>
  <c r="U1824" i="8"/>
  <c r="Q1823" i="8"/>
  <c r="W1822" i="8"/>
  <c r="N1822" i="8"/>
  <c r="S1821" i="8"/>
  <c r="X1820" i="8"/>
  <c r="O1820" i="8"/>
  <c r="S1819" i="8"/>
  <c r="Y1818" i="8"/>
  <c r="P1818" i="8"/>
  <c r="U1817" i="8"/>
  <c r="Q1816" i="8"/>
  <c r="V1815" i="8"/>
  <c r="S1814" i="8"/>
  <c r="W1813" i="8"/>
  <c r="N1813" i="8"/>
  <c r="S1812" i="8"/>
  <c r="X1811" i="8"/>
  <c r="O1811" i="8"/>
  <c r="U1810" i="8"/>
  <c r="Q1809" i="8"/>
  <c r="U1808" i="8"/>
  <c r="Q1807" i="8"/>
  <c r="W1806" i="8"/>
  <c r="N1806" i="8"/>
  <c r="S1805" i="8"/>
  <c r="X1804" i="8"/>
  <c r="O1804" i="8"/>
  <c r="S1803" i="8"/>
  <c r="Y1802" i="8"/>
  <c r="P1802" i="8"/>
  <c r="U1801" i="8"/>
  <c r="Q1800" i="8"/>
  <c r="V1799" i="8"/>
  <c r="S1798" i="8"/>
  <c r="W1797" i="8"/>
  <c r="N1797" i="8"/>
  <c r="S1796" i="8"/>
  <c r="X1795" i="8"/>
  <c r="O1795" i="8"/>
  <c r="U1794" i="8"/>
  <c r="Q1793" i="8"/>
  <c r="U1792" i="8"/>
  <c r="Q1791" i="8"/>
  <c r="W1790" i="8"/>
  <c r="N1790" i="8"/>
  <c r="S1789" i="8"/>
  <c r="X1788" i="8"/>
  <c r="O1788" i="8"/>
  <c r="S1787" i="8"/>
  <c r="Y1786" i="8"/>
  <c r="P1786" i="8"/>
  <c r="U1785" i="8"/>
  <c r="Q1784" i="8"/>
  <c r="V1783" i="8"/>
  <c r="S1782" i="8"/>
  <c r="W1781" i="8"/>
  <c r="N1781" i="8"/>
  <c r="S1780" i="8"/>
  <c r="X1779" i="8"/>
  <c r="O1779" i="8"/>
  <c r="U1778" i="8"/>
  <c r="Q1777" i="8"/>
  <c r="U1776" i="8"/>
  <c r="Q1775" i="8"/>
  <c r="W1774" i="8"/>
  <c r="N1774" i="8"/>
  <c r="S1773" i="8"/>
  <c r="X1772" i="8"/>
  <c r="O1772" i="8"/>
  <c r="S1771" i="8"/>
  <c r="Y1770" i="8"/>
  <c r="P1770" i="8"/>
  <c r="U1769" i="8"/>
  <c r="Q1768" i="8"/>
  <c r="V1767" i="8"/>
  <c r="S1766" i="8"/>
  <c r="W1765" i="8"/>
  <c r="N1765" i="8"/>
  <c r="S1764" i="8"/>
  <c r="X1763" i="8"/>
  <c r="O1763" i="8"/>
  <c r="U1762" i="8"/>
  <c r="Q1761" i="8"/>
  <c r="U1760" i="8"/>
  <c r="Q1759" i="8"/>
  <c r="W1758" i="8"/>
  <c r="N1758" i="8"/>
  <c r="S1757" i="8"/>
  <c r="X1756" i="8"/>
  <c r="O1756" i="8"/>
  <c r="S1755" i="8"/>
  <c r="Y1754" i="8"/>
  <c r="P1754" i="8"/>
  <c r="U1753" i="8"/>
  <c r="Q1752" i="8"/>
  <c r="V1751" i="8"/>
  <c r="S1750" i="8"/>
  <c r="W1749" i="8"/>
  <c r="N1749" i="8"/>
  <c r="S1748" i="8"/>
  <c r="X1747" i="8"/>
  <c r="O1747" i="8"/>
  <c r="U1746" i="8"/>
  <c r="Q1745" i="8"/>
  <c r="U1744" i="8"/>
  <c r="Q1743" i="8"/>
  <c r="W1742" i="8"/>
  <c r="N1742" i="8"/>
  <c r="S1741" i="8"/>
  <c r="X1740" i="8"/>
  <c r="O1740" i="8"/>
  <c r="S1739" i="8"/>
  <c r="Y1738" i="8"/>
  <c r="P1738" i="8"/>
  <c r="U1737" i="8"/>
  <c r="Q1736" i="8"/>
  <c r="V1735" i="8"/>
  <c r="S1734" i="8"/>
  <c r="W1733" i="8"/>
  <c r="N1733" i="8"/>
  <c r="S1732" i="8"/>
  <c r="X1731" i="8"/>
  <c r="O1731" i="8"/>
  <c r="U1730" i="8"/>
  <c r="Q1729" i="8"/>
  <c r="U1728" i="8"/>
  <c r="Q1727" i="8"/>
  <c r="W1726" i="8"/>
  <c r="N1726" i="8"/>
  <c r="S1725" i="8"/>
  <c r="X1724" i="8"/>
  <c r="O1724" i="8"/>
  <c r="S1723" i="8"/>
  <c r="Y1722" i="8"/>
  <c r="P1722" i="8"/>
  <c r="U1721" i="8"/>
  <c r="Q1720" i="8"/>
  <c r="V1719" i="8"/>
  <c r="S1718" i="8"/>
  <c r="W1717" i="8"/>
  <c r="N1717" i="8"/>
  <c r="S1716" i="8"/>
  <c r="X1715" i="8"/>
  <c r="O1715" i="8"/>
  <c r="U1714" i="8"/>
  <c r="Q1713" i="8"/>
  <c r="U1712" i="8"/>
  <c r="Q1711" i="8"/>
  <c r="W1710" i="8"/>
  <c r="N1710" i="8"/>
  <c r="S1709" i="8"/>
  <c r="X1708" i="8"/>
  <c r="O1708" i="8"/>
  <c r="S1707" i="8"/>
  <c r="Y1706" i="8"/>
  <c r="P1706" i="8"/>
  <c r="U1705" i="8"/>
  <c r="Q1704" i="8"/>
  <c r="V1703" i="8"/>
  <c r="S1702" i="8"/>
  <c r="W1701" i="8"/>
  <c r="N1701" i="8"/>
  <c r="S1700" i="8"/>
  <c r="X1699" i="8"/>
  <c r="O1699" i="8"/>
  <c r="U1698" i="8"/>
  <c r="Q1697" i="8"/>
  <c r="U1696" i="8"/>
  <c r="Q1695" i="8"/>
  <c r="W1694" i="8"/>
  <c r="N1694" i="8"/>
  <c r="S1693" i="8"/>
  <c r="X1692" i="8"/>
  <c r="O1692" i="8"/>
  <c r="S1691" i="8"/>
  <c r="Y1690" i="8"/>
  <c r="P1690" i="8"/>
  <c r="U1689" i="8"/>
  <c r="Q1688" i="8"/>
  <c r="V1687" i="8"/>
  <c r="S1686" i="8"/>
  <c r="W1685" i="8"/>
  <c r="N1685" i="8"/>
  <c r="S1684" i="8"/>
  <c r="X1683" i="8"/>
  <c r="O1683" i="8"/>
  <c r="U1682" i="8"/>
  <c r="S1681" i="8"/>
  <c r="Y1680" i="8"/>
  <c r="Q1680" i="8"/>
  <c r="W1679" i="8"/>
  <c r="O1679" i="8"/>
  <c r="U1678" i="8"/>
  <c r="S1677" i="8"/>
  <c r="Y1676" i="8"/>
  <c r="Q1676" i="8"/>
  <c r="W1675" i="8"/>
  <c r="O1675" i="8"/>
  <c r="U1674" i="8"/>
  <c r="S1673" i="8"/>
  <c r="Y1672" i="8"/>
  <c r="Q1672" i="8"/>
  <c r="W1671" i="8"/>
  <c r="O1671" i="8"/>
  <c r="U1670" i="8"/>
  <c r="S1669" i="8"/>
  <c r="Y1668" i="8"/>
  <c r="Q1668" i="8"/>
  <c r="W1667" i="8"/>
  <c r="O1667" i="8"/>
  <c r="U1666" i="8"/>
  <c r="S1665" i="8"/>
  <c r="Y1664" i="8"/>
  <c r="Q1664" i="8"/>
  <c r="W1663" i="8"/>
  <c r="O1663" i="8"/>
  <c r="U1662" i="8"/>
  <c r="S1661" i="8"/>
  <c r="Y1660" i="8"/>
  <c r="Q1660" i="8"/>
  <c r="W1659" i="8"/>
  <c r="O1659" i="8"/>
  <c r="U1658" i="8"/>
  <c r="S1657" i="8"/>
  <c r="Y1656" i="8"/>
  <c r="Q1656" i="8"/>
  <c r="W1655" i="8"/>
  <c r="O1655" i="8"/>
  <c r="U1654" i="8"/>
  <c r="S1653" i="8"/>
  <c r="Y1652" i="8"/>
  <c r="Q1652" i="8"/>
  <c r="W1651" i="8"/>
  <c r="O1651" i="8"/>
  <c r="U1650" i="8"/>
  <c r="S1649" i="8"/>
  <c r="Y1648" i="8"/>
  <c r="Q1648" i="8"/>
  <c r="W1647" i="8"/>
  <c r="O1647" i="8"/>
  <c r="U1646" i="8"/>
  <c r="S1645" i="8"/>
  <c r="Y1644" i="8"/>
  <c r="Q1644" i="8"/>
  <c r="W1643" i="8"/>
  <c r="O1643" i="8"/>
  <c r="U1642" i="8"/>
  <c r="S1641" i="8"/>
  <c r="Y1640" i="8"/>
  <c r="Q1640" i="8"/>
  <c r="W1639" i="8"/>
  <c r="O1639" i="8"/>
  <c r="U1638" i="8"/>
  <c r="S1637" i="8"/>
  <c r="Y1636" i="8"/>
  <c r="Q1636" i="8"/>
  <c r="W1635" i="8"/>
  <c r="O1635" i="8"/>
  <c r="U1634" i="8"/>
  <c r="S1633" i="8"/>
  <c r="Y1632" i="8"/>
  <c r="Q1632" i="8"/>
  <c r="W1631" i="8"/>
  <c r="O1631" i="8"/>
  <c r="U1630" i="8"/>
  <c r="S1629" i="8"/>
  <c r="Y1628" i="8"/>
  <c r="Q1628" i="8"/>
  <c r="W1627" i="8"/>
  <c r="O1627" i="8"/>
  <c r="U1626" i="8"/>
  <c r="S1625" i="8"/>
  <c r="Y1624" i="8"/>
  <c r="Q1624" i="8"/>
  <c r="W1623" i="8"/>
  <c r="O1623" i="8"/>
  <c r="U1622" i="8"/>
  <c r="S1621" i="8"/>
  <c r="Y1620" i="8"/>
  <c r="Q1620" i="8"/>
  <c r="W1619" i="8"/>
  <c r="O1619" i="8"/>
  <c r="U1618" i="8"/>
  <c r="S1617" i="8"/>
  <c r="Y1616" i="8"/>
  <c r="Q1616" i="8"/>
  <c r="W1615" i="8"/>
  <c r="O1615" i="8"/>
  <c r="U1614" i="8"/>
  <c r="S1613" i="8"/>
  <c r="Y1612" i="8"/>
  <c r="Q1612" i="8"/>
  <c r="W1611" i="8"/>
  <c r="O1611" i="8"/>
  <c r="U1610" i="8"/>
  <c r="S1609" i="8"/>
  <c r="Y1608" i="8"/>
  <c r="Q1608" i="8"/>
  <c r="W1607" i="8"/>
  <c r="O1607" i="8"/>
  <c r="U1606" i="8"/>
  <c r="S1605" i="8"/>
  <c r="Y1604" i="8"/>
  <c r="Q1604" i="8"/>
  <c r="W1603" i="8"/>
  <c r="O1603" i="8"/>
  <c r="U1602" i="8"/>
  <c r="S1601" i="8"/>
  <c r="Y1600" i="8"/>
  <c r="Q1600" i="8"/>
  <c r="W1599" i="8"/>
  <c r="O1599" i="8"/>
  <c r="U1598" i="8"/>
  <c r="S1597" i="8"/>
  <c r="Y1596" i="8"/>
  <c r="Q1596" i="8"/>
  <c r="W1595" i="8"/>
  <c r="O1595" i="8"/>
  <c r="U1594" i="8"/>
  <c r="S1593" i="8"/>
  <c r="Y1592" i="8"/>
  <c r="Q1592" i="8"/>
  <c r="W1591" i="8"/>
  <c r="O1591" i="8"/>
  <c r="U1590" i="8"/>
  <c r="S1589" i="8"/>
  <c r="Y1588" i="8"/>
  <c r="Q1588" i="8"/>
  <c r="W1587" i="8"/>
  <c r="O1587" i="8"/>
  <c r="U1586" i="8"/>
  <c r="S1585" i="8"/>
  <c r="Y1584" i="8"/>
  <c r="Q1584" i="8"/>
  <c r="W1583" i="8"/>
  <c r="O1583" i="8"/>
  <c r="U1582" i="8"/>
  <c r="S1581" i="8"/>
  <c r="Y1580" i="8"/>
  <c r="Q1580" i="8"/>
  <c r="W1579" i="8"/>
  <c r="O1579" i="8"/>
  <c r="U1578" i="8"/>
  <c r="S1577" i="8"/>
  <c r="Y1576" i="8"/>
  <c r="Q1576" i="8"/>
  <c r="W1575" i="8"/>
  <c r="O1575" i="8"/>
  <c r="U1574" i="8"/>
  <c r="S1573" i="8"/>
  <c r="Y1572" i="8"/>
  <c r="Q1572" i="8"/>
  <c r="W1571" i="8"/>
  <c r="O1571" i="8"/>
  <c r="U1570" i="8"/>
  <c r="S1569" i="8"/>
  <c r="Y1568" i="8"/>
  <c r="Q1568" i="8"/>
  <c r="W1567" i="8"/>
  <c r="O1567" i="8"/>
  <c r="U1566" i="8"/>
  <c r="S1565" i="8"/>
  <c r="Y1564" i="8"/>
  <c r="Q1564" i="8"/>
  <c r="W1563" i="8"/>
  <c r="O1563" i="8"/>
  <c r="U1562" i="8"/>
  <c r="S1561" i="8"/>
  <c r="Y1560" i="8"/>
  <c r="Q1560" i="8"/>
  <c r="W1559" i="8"/>
  <c r="O1559" i="8"/>
  <c r="U1558" i="8"/>
  <c r="S1557" i="8"/>
  <c r="Y1556" i="8"/>
  <c r="Q1556" i="8"/>
  <c r="W1555" i="8"/>
  <c r="O1555" i="8"/>
  <c r="U1554" i="8"/>
  <c r="S1553" i="8"/>
  <c r="Y1552" i="8"/>
  <c r="Q1552" i="8"/>
  <c r="W1551" i="8"/>
  <c r="O1551" i="8"/>
  <c r="U1550" i="8"/>
  <c r="S1549" i="8"/>
  <c r="Y1548" i="8"/>
  <c r="Q1548" i="8"/>
  <c r="W1547" i="8"/>
  <c r="O1547" i="8"/>
  <c r="U1546" i="8"/>
  <c r="S1545" i="8"/>
  <c r="Y1544" i="8"/>
  <c r="Q1544" i="8"/>
  <c r="W1543" i="8"/>
  <c r="O1543" i="8"/>
  <c r="U1542" i="8"/>
  <c r="S1541" i="8"/>
  <c r="Y1540" i="8"/>
  <c r="Q1540" i="8"/>
  <c r="W1539" i="8"/>
  <c r="O1539" i="8"/>
  <c r="U1538" i="8"/>
  <c r="S1537" i="8"/>
  <c r="Y1536" i="8"/>
  <c r="Q1536" i="8"/>
  <c r="W1535" i="8"/>
  <c r="O1535" i="8"/>
  <c r="U1534" i="8"/>
  <c r="S1533" i="8"/>
  <c r="Y1532" i="8"/>
  <c r="Q1532" i="8"/>
  <c r="W1531" i="8"/>
  <c r="O1531" i="8"/>
  <c r="U1530" i="8"/>
  <c r="S1529" i="8"/>
  <c r="Y1528" i="8"/>
  <c r="Q1528" i="8"/>
  <c r="W1527" i="8"/>
  <c r="O1527" i="8"/>
  <c r="U1526" i="8"/>
  <c r="S1525" i="8"/>
  <c r="Y1524" i="8"/>
  <c r="Q1524" i="8"/>
  <c r="W1523" i="8"/>
  <c r="O1523" i="8"/>
  <c r="U1522" i="8"/>
  <c r="S1521" i="8"/>
  <c r="Y1520" i="8"/>
  <c r="Q1520" i="8"/>
  <c r="W1519" i="8"/>
  <c r="O1519" i="8"/>
  <c r="U1518" i="8"/>
  <c r="S1517" i="8"/>
  <c r="Y1516" i="8"/>
  <c r="Q1516" i="8"/>
  <c r="W1515" i="8"/>
  <c r="O1515" i="8"/>
  <c r="U1514" i="8"/>
  <c r="S1513" i="8"/>
  <c r="Y1512" i="8"/>
  <c r="Q1512" i="8"/>
  <c r="W1511" i="8"/>
  <c r="O1511" i="8"/>
  <c r="U1510" i="8"/>
  <c r="S1509" i="8"/>
  <c r="Y1508" i="8"/>
  <c r="Q1508" i="8"/>
  <c r="W1507" i="8"/>
  <c r="O1507" i="8"/>
  <c r="U1506" i="8"/>
  <c r="S1505" i="8"/>
  <c r="Y1504" i="8"/>
  <c r="Q1504" i="8"/>
  <c r="W1503" i="8"/>
  <c r="O1503" i="8"/>
  <c r="U1502" i="8"/>
  <c r="S1501" i="8"/>
  <c r="Y1500" i="8"/>
  <c r="Q1500" i="8"/>
  <c r="W1499" i="8"/>
  <c r="O1499" i="8"/>
  <c r="U1498" i="8"/>
  <c r="S1497" i="8"/>
  <c r="Y1496" i="8"/>
  <c r="Q1496" i="8"/>
  <c r="W1495" i="8"/>
  <c r="O1495" i="8"/>
  <c r="U1494" i="8"/>
  <c r="S1493" i="8"/>
  <c r="Y1492" i="8"/>
  <c r="Q1492" i="8"/>
  <c r="W1491" i="8"/>
  <c r="O1491" i="8"/>
  <c r="U1490" i="8"/>
  <c r="S1489" i="8"/>
  <c r="Y1488" i="8"/>
  <c r="Q1488" i="8"/>
  <c r="W1487" i="8"/>
  <c r="O1487" i="8"/>
  <c r="U1486" i="8"/>
  <c r="S1485" i="8"/>
  <c r="Y1484" i="8"/>
  <c r="Q1484" i="8"/>
  <c r="W1483" i="8"/>
  <c r="O1483" i="8"/>
  <c r="U1482" i="8"/>
  <c r="S1481" i="8"/>
  <c r="Y1480" i="8"/>
  <c r="Q1480" i="8"/>
  <c r="W1479" i="8"/>
  <c r="O1479" i="8"/>
  <c r="U1478" i="8"/>
  <c r="S1477" i="8"/>
  <c r="Y1476" i="8"/>
  <c r="Q1476" i="8"/>
  <c r="W1475" i="8"/>
  <c r="O1475" i="8"/>
  <c r="U1474" i="8"/>
  <c r="S1473" i="8"/>
  <c r="Y1472" i="8"/>
  <c r="Q1472" i="8"/>
  <c r="W1471" i="8"/>
  <c r="O1471" i="8"/>
  <c r="U1470" i="8"/>
  <c r="S1469" i="8"/>
  <c r="Y1468" i="8"/>
  <c r="Q1468" i="8"/>
  <c r="W1467" i="8"/>
  <c r="O1467" i="8"/>
  <c r="U1466" i="8"/>
  <c r="S1465" i="8"/>
  <c r="Y1464" i="8"/>
  <c r="Q1464" i="8"/>
  <c r="W1463" i="8"/>
  <c r="O1463" i="8"/>
  <c r="U1462" i="8"/>
  <c r="S1461" i="8"/>
  <c r="Y1460" i="8"/>
  <c r="Q1460" i="8"/>
  <c r="W1459" i="8"/>
  <c r="O1459" i="8"/>
  <c r="U1458" i="8"/>
  <c r="S1457" i="8"/>
  <c r="Y1456" i="8"/>
  <c r="Q1456" i="8"/>
  <c r="W1455" i="8"/>
  <c r="O1455" i="8"/>
  <c r="U1454" i="8"/>
  <c r="S1453" i="8"/>
  <c r="Y1452" i="8"/>
  <c r="Q1452" i="8"/>
  <c r="W1451" i="8"/>
  <c r="O1451" i="8"/>
  <c r="U1450" i="8"/>
  <c r="S1449" i="8"/>
  <c r="Y1448" i="8"/>
  <c r="Q1448" i="8"/>
  <c r="W1447" i="8"/>
  <c r="O1447" i="8"/>
  <c r="U1446" i="8"/>
  <c r="S1445" i="8"/>
  <c r="Y1444" i="8"/>
  <c r="Q1444" i="8"/>
  <c r="W1443" i="8"/>
  <c r="O1443" i="8"/>
  <c r="U1442" i="8"/>
  <c r="S1441" i="8"/>
  <c r="Y1440" i="8"/>
  <c r="Q1440" i="8"/>
  <c r="W1439" i="8"/>
  <c r="O1439" i="8"/>
  <c r="U1438" i="8"/>
  <c r="S1437" i="8"/>
  <c r="Y1436" i="8"/>
  <c r="Q1436" i="8"/>
  <c r="W1435" i="8"/>
  <c r="O1435" i="8"/>
  <c r="U1434" i="8"/>
  <c r="S1433" i="8"/>
  <c r="Y1432" i="8"/>
  <c r="Q1432" i="8"/>
  <c r="W1431" i="8"/>
  <c r="O1431" i="8"/>
  <c r="U1430" i="8"/>
  <c r="S1429" i="8"/>
  <c r="Y1428" i="8"/>
  <c r="Q1428" i="8"/>
  <c r="W1427" i="8"/>
  <c r="O1427" i="8"/>
  <c r="U1426" i="8"/>
  <c r="S1425" i="8"/>
  <c r="Y1424" i="8"/>
  <c r="Q1424" i="8"/>
  <c r="W1423" i="8"/>
  <c r="O1423" i="8"/>
  <c r="U1422" i="8"/>
  <c r="S1421" i="8"/>
  <c r="Y1420" i="8"/>
  <c r="Q1420" i="8"/>
  <c r="W1419" i="8"/>
  <c r="O1419" i="8"/>
  <c r="U1418" i="8"/>
  <c r="S1417" i="8"/>
  <c r="Y1416" i="8"/>
  <c r="Q1416" i="8"/>
  <c r="W1415" i="8"/>
  <c r="O1415" i="8"/>
  <c r="U1414" i="8"/>
  <c r="S1413" i="8"/>
  <c r="Y1412" i="8"/>
  <c r="Q1412" i="8"/>
  <c r="W1411" i="8"/>
  <c r="O1411" i="8"/>
  <c r="U1410" i="8"/>
  <c r="S1409" i="8"/>
  <c r="Y1408" i="8"/>
  <c r="Q1408" i="8"/>
  <c r="W1407" i="8"/>
  <c r="O1407" i="8"/>
  <c r="U1406" i="8"/>
  <c r="S1405" i="8"/>
  <c r="Y1404" i="8"/>
  <c r="Q1404" i="8"/>
  <c r="W1403" i="8"/>
  <c r="O1403" i="8"/>
  <c r="U1402" i="8"/>
  <c r="S1401" i="8"/>
  <c r="Y1400" i="8"/>
  <c r="Q1400" i="8"/>
  <c r="W1399" i="8"/>
  <c r="O1399" i="8"/>
  <c r="U1398" i="8"/>
  <c r="S1397" i="8"/>
  <c r="Y1396" i="8"/>
  <c r="Q1396" i="8"/>
  <c r="W1395" i="8"/>
  <c r="O1395" i="8"/>
  <c r="U1394" i="8"/>
  <c r="S1393" i="8"/>
  <c r="Y1392" i="8"/>
  <c r="Q1392" i="8"/>
  <c r="W1391" i="8"/>
  <c r="O1391" i="8"/>
  <c r="U1390" i="8"/>
  <c r="S1389" i="8"/>
  <c r="Y1388" i="8"/>
  <c r="Q1388" i="8"/>
  <c r="W1387" i="8"/>
  <c r="O1387" i="8"/>
  <c r="U1386" i="8"/>
  <c r="S1385" i="8"/>
  <c r="Y1384" i="8"/>
  <c r="Q1384" i="8"/>
  <c r="W1383" i="8"/>
  <c r="O1383" i="8"/>
  <c r="U1382" i="8"/>
  <c r="S1381" i="8"/>
  <c r="Y1380" i="8"/>
  <c r="Q1380" i="8"/>
  <c r="W1379" i="8"/>
  <c r="O1379" i="8"/>
  <c r="U1378" i="8"/>
  <c r="S1377" i="8"/>
  <c r="Y1376" i="8"/>
  <c r="Q1376" i="8"/>
  <c r="W1375" i="8"/>
  <c r="O1375" i="8"/>
  <c r="U1374" i="8"/>
  <c r="S1373" i="8"/>
  <c r="Y1372" i="8"/>
  <c r="Q1372" i="8"/>
  <c r="W1371" i="8"/>
  <c r="O1371" i="8"/>
  <c r="U1370" i="8"/>
  <c r="S1369" i="8"/>
  <c r="Y1368" i="8"/>
  <c r="Q1368" i="8"/>
  <c r="W1367" i="8"/>
  <c r="O1367" i="8"/>
  <c r="U1366" i="8"/>
  <c r="S1365" i="8"/>
  <c r="Y1364" i="8"/>
  <c r="Q1364" i="8"/>
  <c r="W1363" i="8"/>
  <c r="O1363" i="8"/>
  <c r="U1362" i="8"/>
  <c r="S1361" i="8"/>
  <c r="Y1360" i="8"/>
  <c r="Q1360" i="8"/>
  <c r="W1359" i="8"/>
  <c r="O1359" i="8"/>
  <c r="U1358" i="8"/>
  <c r="S1357" i="8"/>
  <c r="Y1356" i="8"/>
  <c r="Q1356" i="8"/>
  <c r="W1355" i="8"/>
  <c r="O1355" i="8"/>
  <c r="U1354" i="8"/>
  <c r="S1353" i="8"/>
  <c r="Y1352" i="8"/>
  <c r="Q1352" i="8"/>
  <c r="W1351" i="8"/>
  <c r="O1351" i="8"/>
  <c r="U1350" i="8"/>
  <c r="S1349" i="8"/>
  <c r="Y1348" i="8"/>
  <c r="Q1348" i="8"/>
  <c r="W1347" i="8"/>
  <c r="O1347" i="8"/>
  <c r="U1346" i="8"/>
  <c r="S1345" i="8"/>
  <c r="Y1344" i="8"/>
  <c r="Q1344" i="8"/>
  <c r="W1343" i="8"/>
  <c r="O1343" i="8"/>
  <c r="U1342" i="8"/>
  <c r="S1341" i="8"/>
  <c r="Y1340" i="8"/>
  <c r="Q1340" i="8"/>
  <c r="W1339" i="8"/>
  <c r="O1339" i="8"/>
  <c r="U1338" i="8"/>
  <c r="S1337" i="8"/>
  <c r="Y1336" i="8"/>
  <c r="Q1336" i="8"/>
  <c r="W1335" i="8"/>
  <c r="O1335" i="8"/>
  <c r="U1334" i="8"/>
  <c r="S1333" i="8"/>
  <c r="Y1332" i="8"/>
  <c r="Q1332" i="8"/>
  <c r="W1331" i="8"/>
  <c r="O1331" i="8"/>
  <c r="U1330" i="8"/>
  <c r="S1329" i="8"/>
  <c r="Y1328" i="8"/>
  <c r="Q1328" i="8"/>
  <c r="W1327" i="8"/>
  <c r="O1327" i="8"/>
  <c r="U1326" i="8"/>
  <c r="S1325" i="8"/>
  <c r="Y1324" i="8"/>
  <c r="Q1324" i="8"/>
  <c r="W1323" i="8"/>
  <c r="O1323" i="8"/>
  <c r="U1322" i="8"/>
  <c r="S1321" i="8"/>
  <c r="Y1320" i="8"/>
  <c r="Q1320" i="8"/>
  <c r="W1319" i="8"/>
  <c r="O1319" i="8"/>
  <c r="U1318" i="8"/>
  <c r="S1317" i="8"/>
  <c r="Y1316" i="8"/>
  <c r="Q1316" i="8"/>
  <c r="W1315" i="8"/>
  <c r="O1315" i="8"/>
  <c r="U1314" i="8"/>
  <c r="S1313" i="8"/>
  <c r="Y1312" i="8"/>
  <c r="Q1312" i="8"/>
  <c r="W1311" i="8"/>
  <c r="O1311" i="8"/>
  <c r="U1310" i="8"/>
  <c r="S1309" i="8"/>
  <c r="Y1308" i="8"/>
  <c r="Q1308" i="8"/>
  <c r="W1307" i="8"/>
  <c r="O1307" i="8"/>
  <c r="U1306" i="8"/>
  <c r="S1305" i="8"/>
  <c r="Y1304" i="8"/>
  <c r="Q1304" i="8"/>
  <c r="W1303" i="8"/>
  <c r="O1303" i="8"/>
  <c r="U1302" i="8"/>
  <c r="S1301" i="8"/>
  <c r="Y1300" i="8"/>
  <c r="Q1300" i="8"/>
  <c r="W1299" i="8"/>
  <c r="O1299" i="8"/>
  <c r="U1298" i="8"/>
  <c r="S1297" i="8"/>
  <c r="Y1296" i="8"/>
  <c r="Q1296" i="8"/>
  <c r="W1295" i="8"/>
  <c r="O1295" i="8"/>
  <c r="U1294" i="8"/>
  <c r="S1293" i="8"/>
  <c r="Y1292" i="8"/>
  <c r="Q1292" i="8"/>
  <c r="W1291" i="8"/>
  <c r="O1291" i="8"/>
  <c r="U1290" i="8"/>
  <c r="S1289" i="8"/>
  <c r="Y1288" i="8"/>
  <c r="Q1288" i="8"/>
  <c r="W1287" i="8"/>
  <c r="O1287" i="8"/>
  <c r="U1286" i="8"/>
  <c r="S1285" i="8"/>
  <c r="Y1284" i="8"/>
  <c r="Q1284" i="8"/>
  <c r="W1283" i="8"/>
  <c r="O1283" i="8"/>
  <c r="U1282" i="8"/>
  <c r="S1281" i="8"/>
  <c r="Y1280" i="8"/>
  <c r="Q1280" i="8"/>
  <c r="W1279" i="8"/>
  <c r="O1279" i="8"/>
  <c r="U1278" i="8"/>
  <c r="S1277" i="8"/>
  <c r="Y1276" i="8"/>
  <c r="Q1276" i="8"/>
  <c r="W1275" i="8"/>
  <c r="O1275" i="8"/>
  <c r="U1274" i="8"/>
  <c r="S1273" i="8"/>
  <c r="Y1272" i="8"/>
  <c r="Q1272" i="8"/>
  <c r="W1271" i="8"/>
  <c r="O1271" i="8"/>
  <c r="U1270" i="8"/>
  <c r="S1269" i="8"/>
  <c r="Y1268" i="8"/>
  <c r="Q1268" i="8"/>
  <c r="W1267" i="8"/>
  <c r="O1267" i="8"/>
  <c r="U1266" i="8"/>
  <c r="S1265" i="8"/>
  <c r="Y1264" i="8"/>
  <c r="Q1264" i="8"/>
  <c r="W1263" i="8"/>
  <c r="O1263" i="8"/>
  <c r="U1262" i="8"/>
  <c r="S1261" i="8"/>
  <c r="Y1260" i="8"/>
  <c r="Q1260" i="8"/>
  <c r="W1259" i="8"/>
  <c r="O1259" i="8"/>
  <c r="U1258" i="8"/>
  <c r="S1257" i="8"/>
  <c r="Y1256" i="8"/>
  <c r="Q1256" i="8"/>
  <c r="W1255" i="8"/>
  <c r="O1255" i="8"/>
  <c r="U1254" i="8"/>
  <c r="S1253" i="8"/>
  <c r="Y1252" i="8"/>
  <c r="Q1252" i="8"/>
  <c r="W1251" i="8"/>
  <c r="O1251" i="8"/>
  <c r="U1250" i="8"/>
  <c r="S1249" i="8"/>
  <c r="Y1248" i="8"/>
  <c r="Q1248" i="8"/>
  <c r="W1247" i="8"/>
  <c r="O1247" i="8"/>
  <c r="U1246" i="8"/>
  <c r="S1245" i="8"/>
  <c r="Y1244" i="8"/>
  <c r="Q1244" i="8"/>
  <c r="W1243" i="8"/>
  <c r="O1243" i="8"/>
  <c r="U1242" i="8"/>
  <c r="S1241" i="8"/>
  <c r="Y1240" i="8"/>
  <c r="Q1240" i="8"/>
  <c r="W1239" i="8"/>
  <c r="O1239" i="8"/>
  <c r="U1238" i="8"/>
  <c r="S1237" i="8"/>
  <c r="Y1236" i="8"/>
  <c r="Q1236" i="8"/>
  <c r="W1235" i="8"/>
  <c r="O1235" i="8"/>
  <c r="U1234" i="8"/>
  <c r="S1233" i="8"/>
  <c r="Y1232" i="8"/>
  <c r="Q1232" i="8"/>
  <c r="W1231" i="8"/>
  <c r="O1231" i="8"/>
  <c r="U1230" i="8"/>
  <c r="S1229" i="8"/>
  <c r="Y1228" i="8"/>
  <c r="Q1228" i="8"/>
  <c r="W1227" i="8"/>
  <c r="O1227" i="8"/>
  <c r="U1226" i="8"/>
  <c r="S1225" i="8"/>
  <c r="Y1224" i="8"/>
  <c r="Q1224" i="8"/>
  <c r="W1223" i="8"/>
  <c r="O1223" i="8"/>
  <c r="U1222" i="8"/>
  <c r="S1221" i="8"/>
  <c r="Y1220" i="8"/>
  <c r="Q1220" i="8"/>
  <c r="W1219" i="8"/>
  <c r="O1219" i="8"/>
  <c r="U1218" i="8"/>
  <c r="S1217" i="8"/>
  <c r="Y1216" i="8"/>
  <c r="Q1216" i="8"/>
  <c r="W1215" i="8"/>
  <c r="O1215" i="8"/>
  <c r="U1214" i="8"/>
  <c r="S1213" i="8"/>
  <c r="Y1212" i="8"/>
  <c r="Q1212" i="8"/>
  <c r="W1211" i="8"/>
  <c r="O1211" i="8"/>
  <c r="U1210" i="8"/>
  <c r="S1209" i="8"/>
  <c r="Y1208" i="8"/>
  <c r="Q1208" i="8"/>
  <c r="W1207" i="8"/>
  <c r="O1207" i="8"/>
  <c r="U1206" i="8"/>
  <c r="S1205" i="8"/>
  <c r="Y1204" i="8"/>
  <c r="Q1204" i="8"/>
  <c r="W1203" i="8"/>
  <c r="O1203" i="8"/>
  <c r="U1202" i="8"/>
  <c r="S1201" i="8"/>
  <c r="Y1200" i="8"/>
  <c r="Q1200" i="8"/>
  <c r="W1199" i="8"/>
  <c r="O1199" i="8"/>
  <c r="U1198" i="8"/>
  <c r="S1197" i="8"/>
  <c r="Y1196" i="8"/>
  <c r="Q1196" i="8"/>
  <c r="W1195" i="8"/>
  <c r="O1195" i="8"/>
  <c r="U1194" i="8"/>
  <c r="S1193" i="8"/>
  <c r="Y1192" i="8"/>
  <c r="Q1192" i="8"/>
  <c r="W1191" i="8"/>
  <c r="O1191" i="8"/>
  <c r="U1190" i="8"/>
  <c r="S1189" i="8"/>
  <c r="Y1188" i="8"/>
  <c r="Q1188" i="8"/>
  <c r="W1187" i="8"/>
  <c r="O1187" i="8"/>
  <c r="U1186" i="8"/>
  <c r="S1185" i="8"/>
  <c r="Y1184" i="8"/>
  <c r="Q1184" i="8"/>
  <c r="W1183" i="8"/>
  <c r="O1183" i="8"/>
  <c r="U1182" i="8"/>
  <c r="S1181" i="8"/>
  <c r="Y1180" i="8"/>
  <c r="Q1180" i="8"/>
  <c r="W1179" i="8"/>
  <c r="O1179" i="8"/>
  <c r="U1178" i="8"/>
  <c r="S1177" i="8"/>
  <c r="Y1176" i="8"/>
  <c r="Q1176" i="8"/>
  <c r="W1175" i="8"/>
  <c r="O1175" i="8"/>
  <c r="U1174" i="8"/>
  <c r="S1173" i="8"/>
  <c r="Y1172" i="8"/>
  <c r="Q1172" i="8"/>
  <c r="W1171" i="8"/>
  <c r="O1171" i="8"/>
  <c r="U1170" i="8"/>
  <c r="S1169" i="8"/>
  <c r="Y1168" i="8"/>
  <c r="Q1168" i="8"/>
  <c r="W1167" i="8"/>
  <c r="O1167" i="8"/>
  <c r="U1166" i="8"/>
  <c r="S1165" i="8"/>
  <c r="Y1164" i="8"/>
  <c r="Q1164" i="8"/>
  <c r="W1163" i="8"/>
  <c r="O1163" i="8"/>
  <c r="U1162" i="8"/>
  <c r="P2820" i="8"/>
  <c r="Q2725" i="8"/>
  <c r="Q2634" i="8"/>
  <c r="Q2603" i="8"/>
  <c r="V2593" i="8"/>
  <c r="S2587" i="8"/>
  <c r="T2584" i="8"/>
  <c r="V2581" i="8"/>
  <c r="Y2572" i="8"/>
  <c r="Y2569" i="8"/>
  <c r="R2552" i="8"/>
  <c r="V2535" i="8"/>
  <c r="P2521" i="8"/>
  <c r="Y2518" i="8"/>
  <c r="R2504" i="8"/>
  <c r="R2501" i="8"/>
  <c r="V2486" i="8"/>
  <c r="Y2478" i="8"/>
  <c r="T2473" i="8"/>
  <c r="R2468" i="8"/>
  <c r="S2459" i="8"/>
  <c r="P2457" i="8"/>
  <c r="Q2450" i="8"/>
  <c r="T2439" i="8"/>
  <c r="W2437" i="8"/>
  <c r="P2435" i="8"/>
  <c r="P2433" i="8"/>
  <c r="Y2418" i="8"/>
  <c r="W2416" i="8"/>
  <c r="R2414" i="8"/>
  <c r="V2412" i="8"/>
  <c r="W2410" i="8"/>
  <c r="S2408" i="8"/>
  <c r="W2402" i="8"/>
  <c r="V2400" i="8"/>
  <c r="N2375" i="8"/>
  <c r="S2373" i="8"/>
  <c r="S2367" i="8"/>
  <c r="Q2365" i="8"/>
  <c r="U2363" i="8"/>
  <c r="Q2361" i="8"/>
  <c r="W2359" i="8"/>
  <c r="X2357" i="8"/>
  <c r="U2355" i="8"/>
  <c r="O2349" i="8"/>
  <c r="U2347" i="8"/>
  <c r="U2345" i="8"/>
  <c r="U2339" i="8"/>
  <c r="U2337" i="8"/>
  <c r="U2335" i="8"/>
  <c r="S2333" i="8"/>
  <c r="Y2331" i="8"/>
  <c r="Y2327" i="8"/>
  <c r="Y2323" i="8"/>
  <c r="N2314" i="8"/>
  <c r="N2310" i="8"/>
  <c r="Q2302" i="8"/>
  <c r="O2300" i="8"/>
  <c r="S2298" i="8"/>
  <c r="Q2292" i="8"/>
  <c r="S2290" i="8"/>
  <c r="X2288" i="8"/>
  <c r="U2286" i="8"/>
  <c r="V2284" i="8"/>
  <c r="U2282" i="8"/>
  <c r="S2280" i="8"/>
  <c r="W2274" i="8"/>
  <c r="X2272" i="8"/>
  <c r="U2270" i="8"/>
  <c r="S2264" i="8"/>
  <c r="W2262" i="8"/>
  <c r="P2257" i="8"/>
  <c r="P2255" i="8"/>
  <c r="V2253" i="8"/>
  <c r="P2248" i="8"/>
  <c r="V2246" i="8"/>
  <c r="P2241" i="8"/>
  <c r="P2239" i="8"/>
  <c r="V2237" i="8"/>
  <c r="P2232" i="8"/>
  <c r="V2230" i="8"/>
  <c r="P2225" i="8"/>
  <c r="P2223" i="8"/>
  <c r="V2221" i="8"/>
  <c r="P2216" i="8"/>
  <c r="V2214" i="8"/>
  <c r="P2209" i="8"/>
  <c r="P2207" i="8"/>
  <c r="V2205" i="8"/>
  <c r="P2200" i="8"/>
  <c r="V2198" i="8"/>
  <c r="P2193" i="8"/>
  <c r="P2191" i="8"/>
  <c r="V2189" i="8"/>
  <c r="P2184" i="8"/>
  <c r="V2182" i="8"/>
  <c r="P2177" i="8"/>
  <c r="P2175" i="8"/>
  <c r="V2173" i="8"/>
  <c r="P2168" i="8"/>
  <c r="V2166" i="8"/>
  <c r="P2161" i="8"/>
  <c r="P2159" i="8"/>
  <c r="V2157" i="8"/>
  <c r="P2152" i="8"/>
  <c r="V2150" i="8"/>
  <c r="P2145" i="8"/>
  <c r="P2143" i="8"/>
  <c r="V2141" i="8"/>
  <c r="P2136" i="8"/>
  <c r="V2134" i="8"/>
  <c r="P2129" i="8"/>
  <c r="P2127" i="8"/>
  <c r="V2125" i="8"/>
  <c r="P2120" i="8"/>
  <c r="V2118" i="8"/>
  <c r="P2113" i="8"/>
  <c r="P2111" i="8"/>
  <c r="V2109" i="8"/>
  <c r="P2104" i="8"/>
  <c r="V2102" i="8"/>
  <c r="P2097" i="8"/>
  <c r="P2095" i="8"/>
  <c r="V2093" i="8"/>
  <c r="P2088" i="8"/>
  <c r="V2086" i="8"/>
  <c r="T2081" i="8"/>
  <c r="N2078" i="8"/>
  <c r="T2076" i="8"/>
  <c r="R2073" i="8"/>
  <c r="V2070" i="8"/>
  <c r="Q2069" i="8"/>
  <c r="N2068" i="8"/>
  <c r="W2065" i="8"/>
  <c r="T2064" i="8"/>
  <c r="R2061" i="8"/>
  <c r="T2058" i="8"/>
  <c r="P2057" i="8"/>
  <c r="Y2054" i="8"/>
  <c r="R2053" i="8"/>
  <c r="O2052" i="8"/>
  <c r="Y2049" i="8"/>
  <c r="R2048" i="8"/>
  <c r="P2047" i="8"/>
  <c r="N2046" i="8"/>
  <c r="X2043" i="8"/>
  <c r="U2042" i="8"/>
  <c r="R2041" i="8"/>
  <c r="P2040" i="8"/>
  <c r="V2037" i="8"/>
  <c r="R2036" i="8"/>
  <c r="R2035" i="8"/>
  <c r="N2034" i="8"/>
  <c r="X2031" i="8"/>
  <c r="U2030" i="8"/>
  <c r="S2029" i="8"/>
  <c r="P2028" i="8"/>
  <c r="V2024" i="8"/>
  <c r="V2023" i="8"/>
  <c r="N2022" i="8"/>
  <c r="X2019" i="8"/>
  <c r="V2018" i="8"/>
  <c r="S2017" i="8"/>
  <c r="N2016" i="8"/>
  <c r="X2012" i="8"/>
  <c r="R2011" i="8"/>
  <c r="P2010" i="8"/>
  <c r="X2006" i="8"/>
  <c r="P2005" i="8"/>
  <c r="P2004" i="8"/>
  <c r="V2000" i="8"/>
  <c r="R1999" i="8"/>
  <c r="R1998" i="8"/>
  <c r="N1997" i="8"/>
  <c r="P1996" i="8"/>
  <c r="N1995" i="8"/>
  <c r="N1994" i="8"/>
  <c r="Y1988" i="8"/>
  <c r="X1987" i="8"/>
  <c r="X1986" i="8"/>
  <c r="X1985" i="8"/>
  <c r="V1984" i="8"/>
  <c r="W1983" i="8"/>
  <c r="U1982" i="8"/>
  <c r="S1981" i="8"/>
  <c r="R1980" i="8"/>
  <c r="R1979" i="8"/>
  <c r="R1978" i="8"/>
  <c r="R1977" i="8"/>
  <c r="P1976" i="8"/>
  <c r="P1975" i="8"/>
  <c r="N1974" i="8"/>
  <c r="V1965" i="8"/>
  <c r="X1964" i="8"/>
  <c r="V1963" i="8"/>
  <c r="V1962" i="8"/>
  <c r="V1961" i="8"/>
  <c r="T1960" i="8"/>
  <c r="V1959" i="8"/>
  <c r="T1958" i="8"/>
  <c r="P1957" i="8"/>
  <c r="Q1956" i="8"/>
  <c r="O1955" i="8"/>
  <c r="P1954" i="8"/>
  <c r="P1953" i="8"/>
  <c r="N1952" i="8"/>
  <c r="O1951" i="8"/>
  <c r="Y1944" i="8"/>
  <c r="X1943" i="8"/>
  <c r="X1942" i="8"/>
  <c r="T1941" i="8"/>
  <c r="V1940" i="8"/>
  <c r="T1939" i="8"/>
  <c r="U1938" i="8"/>
  <c r="S1937" i="8"/>
  <c r="R1936" i="8"/>
  <c r="R1935" i="8"/>
  <c r="R1934" i="8"/>
  <c r="N1933" i="8"/>
  <c r="P1932" i="8"/>
  <c r="N1931" i="8"/>
  <c r="N1930" i="8"/>
  <c r="Y1924" i="8"/>
  <c r="X1923" i="8"/>
  <c r="X1922" i="8"/>
  <c r="X1921" i="8"/>
  <c r="V1920" i="8"/>
  <c r="W1919" i="8"/>
  <c r="U1918" i="8"/>
  <c r="S1917" i="8"/>
  <c r="R1916" i="8"/>
  <c r="R1915" i="8"/>
  <c r="R1914" i="8"/>
  <c r="R1913" i="8"/>
  <c r="R1912" i="8"/>
  <c r="V1911" i="8"/>
  <c r="V1910" i="8"/>
  <c r="V1909" i="8"/>
  <c r="X1908" i="8"/>
  <c r="X1907" i="8"/>
  <c r="N1904" i="8"/>
  <c r="O1903" i="8"/>
  <c r="P1902" i="8"/>
  <c r="P1901" i="8"/>
  <c r="R1900" i="8"/>
  <c r="T1899" i="8"/>
  <c r="U1898" i="8"/>
  <c r="S1897" i="8"/>
  <c r="T1896" i="8"/>
  <c r="W1895" i="8"/>
  <c r="X1894" i="8"/>
  <c r="X1893" i="8"/>
  <c r="Y1892" i="8"/>
  <c r="N1890" i="8"/>
  <c r="P1889" i="8"/>
  <c r="P1888" i="8"/>
  <c r="P1887" i="8"/>
  <c r="R1886" i="8"/>
  <c r="R1885" i="8"/>
  <c r="T1884" i="8"/>
  <c r="V1883" i="8"/>
  <c r="V1882" i="8"/>
  <c r="V1881" i="8"/>
  <c r="V1880" i="8"/>
  <c r="X1879" i="8"/>
  <c r="N1875" i="8"/>
  <c r="P1874" i="8"/>
  <c r="R1873" i="8"/>
  <c r="R1872" i="8"/>
  <c r="S1871" i="8"/>
  <c r="V1870" i="8"/>
  <c r="X1869" i="8"/>
  <c r="P1868" i="8"/>
  <c r="S1867" i="8"/>
  <c r="V1866" i="8"/>
  <c r="X1865" i="8"/>
  <c r="P1864" i="8"/>
  <c r="R1863" i="8"/>
  <c r="U1862" i="8"/>
  <c r="W1861" i="8"/>
  <c r="P1860" i="8"/>
  <c r="T1859" i="8"/>
  <c r="Y1858" i="8"/>
  <c r="N1858" i="8"/>
  <c r="R1857" i="8"/>
  <c r="U1856" i="8"/>
  <c r="Y1855" i="8"/>
  <c r="O1855" i="8"/>
  <c r="U1854" i="8"/>
  <c r="Q1853" i="8"/>
  <c r="U1852" i="8"/>
  <c r="Q1851" i="8"/>
  <c r="W1850" i="8"/>
  <c r="N1850" i="8"/>
  <c r="S1849" i="8"/>
  <c r="X1848" i="8"/>
  <c r="O1848" i="8"/>
  <c r="S1847" i="8"/>
  <c r="Y1846" i="8"/>
  <c r="P1846" i="8"/>
  <c r="U1845" i="8"/>
  <c r="Q1844" i="8"/>
  <c r="V1843" i="8"/>
  <c r="S1842" i="8"/>
  <c r="W1841" i="8"/>
  <c r="N1841" i="8"/>
  <c r="S1840" i="8"/>
  <c r="X1839" i="8"/>
  <c r="O1839" i="8"/>
  <c r="U1838" i="8"/>
  <c r="Q1837" i="8"/>
  <c r="U1836" i="8"/>
  <c r="Q1835" i="8"/>
  <c r="W1834" i="8"/>
  <c r="N1834" i="8"/>
  <c r="S1833" i="8"/>
  <c r="X1832" i="8"/>
  <c r="O1832" i="8"/>
  <c r="S1831" i="8"/>
  <c r="Y1830" i="8"/>
  <c r="P1830" i="8"/>
  <c r="U1829" i="8"/>
  <c r="Q1828" i="8"/>
  <c r="V1827" i="8"/>
  <c r="S1826" i="8"/>
  <c r="W1825" i="8"/>
  <c r="N1825" i="8"/>
  <c r="S1824" i="8"/>
  <c r="X1823" i="8"/>
  <c r="O1823" i="8"/>
  <c r="U1822" i="8"/>
  <c r="Q1821" i="8"/>
  <c r="U1820" i="8"/>
  <c r="Q1819" i="8"/>
  <c r="W1818" i="8"/>
  <c r="N1818" i="8"/>
  <c r="S1817" i="8"/>
  <c r="X1816" i="8"/>
  <c r="O1816" i="8"/>
  <c r="S1815" i="8"/>
  <c r="Y1814" i="8"/>
  <c r="P1814" i="8"/>
  <c r="U1813" i="8"/>
  <c r="Q1812" i="8"/>
  <c r="V1811" i="8"/>
  <c r="S1810" i="8"/>
  <c r="W1809" i="8"/>
  <c r="N1809" i="8"/>
  <c r="S1808" i="8"/>
  <c r="X1807" i="8"/>
  <c r="O1807" i="8"/>
  <c r="U1806" i="8"/>
  <c r="Q1805" i="8"/>
  <c r="U1804" i="8"/>
  <c r="Q1803" i="8"/>
  <c r="W1802" i="8"/>
  <c r="N1802" i="8"/>
  <c r="S1801" i="8"/>
  <c r="X1800" i="8"/>
  <c r="O1800" i="8"/>
  <c r="S1799" i="8"/>
  <c r="Y1798" i="8"/>
  <c r="P1798" i="8"/>
  <c r="U1797" i="8"/>
  <c r="Q1796" i="8"/>
  <c r="V1795" i="8"/>
  <c r="S1794" i="8"/>
  <c r="W1793" i="8"/>
  <c r="N1793" i="8"/>
  <c r="S1792" i="8"/>
  <c r="X1791" i="8"/>
  <c r="O1791" i="8"/>
  <c r="U1790" i="8"/>
  <c r="Q1789" i="8"/>
  <c r="U1788" i="8"/>
  <c r="Q1787" i="8"/>
  <c r="W1786" i="8"/>
  <c r="N1786" i="8"/>
  <c r="S1785" i="8"/>
  <c r="X1784" i="8"/>
  <c r="O1784" i="8"/>
  <c r="S1783" i="8"/>
  <c r="Y1782" i="8"/>
  <c r="P1782" i="8"/>
  <c r="U1781" i="8"/>
  <c r="Q1780" i="8"/>
  <c r="V1779" i="8"/>
  <c r="S1778" i="8"/>
  <c r="W1777" i="8"/>
  <c r="N1777" i="8"/>
  <c r="S1776" i="8"/>
  <c r="X1775" i="8"/>
  <c r="O1775" i="8"/>
  <c r="U1774" i="8"/>
  <c r="Q1773" i="8"/>
  <c r="U1772" i="8"/>
  <c r="Q1771" i="8"/>
  <c r="W1770" i="8"/>
  <c r="N1770" i="8"/>
  <c r="S1769" i="8"/>
  <c r="X1768" i="8"/>
  <c r="O1768" i="8"/>
  <c r="S1767" i="8"/>
  <c r="Y1766" i="8"/>
  <c r="P1766" i="8"/>
  <c r="U1765" i="8"/>
  <c r="Q1764" i="8"/>
  <c r="V1763" i="8"/>
  <c r="S1762" i="8"/>
  <c r="W1761" i="8"/>
  <c r="N1761" i="8"/>
  <c r="S1760" i="8"/>
  <c r="X1759" i="8"/>
  <c r="O1759" i="8"/>
  <c r="U1758" i="8"/>
  <c r="Q1757" i="8"/>
  <c r="U1756" i="8"/>
  <c r="Q1755" i="8"/>
  <c r="W1754" i="8"/>
  <c r="N1754" i="8"/>
  <c r="S1753" i="8"/>
  <c r="X1752" i="8"/>
  <c r="O1752" i="8"/>
  <c r="S1751" i="8"/>
  <c r="Y1750" i="8"/>
  <c r="P1750" i="8"/>
  <c r="U1749" i="8"/>
  <c r="Q1748" i="8"/>
  <c r="V1747" i="8"/>
  <c r="S1746" i="8"/>
  <c r="W1745" i="8"/>
  <c r="N1745" i="8"/>
  <c r="S1744" i="8"/>
  <c r="X1743" i="8"/>
  <c r="O1743" i="8"/>
  <c r="U1742" i="8"/>
  <c r="Q1741" i="8"/>
  <c r="U1740" i="8"/>
  <c r="Q1739" i="8"/>
  <c r="W1738" i="8"/>
  <c r="N1738" i="8"/>
  <c r="S1737" i="8"/>
  <c r="X1736" i="8"/>
  <c r="O1736" i="8"/>
  <c r="S1735" i="8"/>
  <c r="Y1734" i="8"/>
  <c r="P1734" i="8"/>
  <c r="U1733" i="8"/>
  <c r="Q1732" i="8"/>
  <c r="V1731" i="8"/>
  <c r="S1730" i="8"/>
  <c r="W1729" i="8"/>
  <c r="N1729" i="8"/>
  <c r="S1728" i="8"/>
  <c r="X1727" i="8"/>
  <c r="O1727" i="8"/>
  <c r="U1726" i="8"/>
  <c r="Q1725" i="8"/>
  <c r="U1724" i="8"/>
  <c r="Q1723" i="8"/>
  <c r="W1722" i="8"/>
  <c r="N1722" i="8"/>
  <c r="S1721" i="8"/>
  <c r="X1720" i="8"/>
  <c r="O1720" i="8"/>
  <c r="S1719" i="8"/>
  <c r="Y1718" i="8"/>
  <c r="P1718" i="8"/>
  <c r="U1717" i="8"/>
  <c r="Q1716" i="8"/>
  <c r="V1715" i="8"/>
  <c r="S1714" i="8"/>
  <c r="W1713" i="8"/>
  <c r="N1713" i="8"/>
  <c r="S1712" i="8"/>
  <c r="X1711" i="8"/>
  <c r="O1711" i="8"/>
  <c r="U1710" i="8"/>
  <c r="Q1709" i="8"/>
  <c r="U1708" i="8"/>
  <c r="Q1707" i="8"/>
  <c r="W1706" i="8"/>
  <c r="N1706" i="8"/>
  <c r="S1705" i="8"/>
  <c r="X1704" i="8"/>
  <c r="O1704" i="8"/>
  <c r="S1703" i="8"/>
  <c r="Y1702" i="8"/>
  <c r="P1702" i="8"/>
  <c r="U1701" i="8"/>
  <c r="Q1700" i="8"/>
  <c r="V1699" i="8"/>
  <c r="S1698" i="8"/>
  <c r="W1697" i="8"/>
  <c r="N1697" i="8"/>
  <c r="S1696" i="8"/>
  <c r="X1695" i="8"/>
  <c r="O1695" i="8"/>
  <c r="U1694" i="8"/>
  <c r="Q1693" i="8"/>
  <c r="U1692" i="8"/>
  <c r="Q1691" i="8"/>
  <c r="W1690" i="8"/>
  <c r="N1690" i="8"/>
  <c r="S1689" i="8"/>
  <c r="X1688" i="8"/>
  <c r="O1688" i="8"/>
  <c r="S1687" i="8"/>
  <c r="Y1686" i="8"/>
  <c r="P1686" i="8"/>
  <c r="U1685" i="8"/>
  <c r="Q1684" i="8"/>
  <c r="V1683" i="8"/>
  <c r="S1682" i="8"/>
  <c r="Y1681" i="8"/>
  <c r="Q1681" i="8"/>
  <c r="W1680" i="8"/>
  <c r="O1680" i="8"/>
  <c r="U1679" i="8"/>
  <c r="S1678" i="8"/>
  <c r="Y1677" i="8"/>
  <c r="Q1677" i="8"/>
  <c r="W1676" i="8"/>
  <c r="O1676" i="8"/>
  <c r="U1675" i="8"/>
  <c r="S1674" i="8"/>
  <c r="Y1673" i="8"/>
  <c r="Q1673" i="8"/>
  <c r="W1672" i="8"/>
  <c r="O1672" i="8"/>
  <c r="U1671" i="8"/>
  <c r="S1670" i="8"/>
  <c r="Y1669" i="8"/>
  <c r="Q1669" i="8"/>
  <c r="W1668" i="8"/>
  <c r="O1668" i="8"/>
  <c r="U1667" i="8"/>
  <c r="S1666" i="8"/>
  <c r="Y1665" i="8"/>
  <c r="Q1665" i="8"/>
  <c r="W1664" i="8"/>
  <c r="O1664" i="8"/>
  <c r="U1663" i="8"/>
  <c r="S1662" i="8"/>
  <c r="Y1661" i="8"/>
  <c r="Q1661" i="8"/>
  <c r="W1660" i="8"/>
  <c r="O1660" i="8"/>
  <c r="U1659" i="8"/>
  <c r="S1658" i="8"/>
  <c r="Y1657" i="8"/>
  <c r="Q1657" i="8"/>
  <c r="W1656" i="8"/>
  <c r="O1656" i="8"/>
  <c r="U1655" i="8"/>
  <c r="S1654" i="8"/>
  <c r="Y1653" i="8"/>
  <c r="Q1653" i="8"/>
  <c r="W1652" i="8"/>
  <c r="O1652" i="8"/>
  <c r="U1651" i="8"/>
  <c r="S1650" i="8"/>
  <c r="Y1649" i="8"/>
  <c r="Q1649" i="8"/>
  <c r="W1648" i="8"/>
  <c r="O1648" i="8"/>
  <c r="U1647" i="8"/>
  <c r="S1646" i="8"/>
  <c r="Y1645" i="8"/>
  <c r="Q1645" i="8"/>
  <c r="W1644" i="8"/>
  <c r="O1644" i="8"/>
  <c r="U1643" i="8"/>
  <c r="S1642" i="8"/>
  <c r="Y1641" i="8"/>
  <c r="Q1641" i="8"/>
  <c r="W1640" i="8"/>
  <c r="O1640" i="8"/>
  <c r="U1639" i="8"/>
  <c r="S1638" i="8"/>
  <c r="Y1637" i="8"/>
  <c r="Q1637" i="8"/>
  <c r="W1636" i="8"/>
  <c r="O1636" i="8"/>
  <c r="U1635" i="8"/>
  <c r="S1634" i="8"/>
  <c r="Y1633" i="8"/>
  <c r="Q1633" i="8"/>
  <c r="W1632" i="8"/>
  <c r="O1632" i="8"/>
  <c r="U1631" i="8"/>
  <c r="S1630" i="8"/>
  <c r="Y1629" i="8"/>
  <c r="Q1629" i="8"/>
  <c r="W1628" i="8"/>
  <c r="O1628" i="8"/>
  <c r="U1627" i="8"/>
  <c r="S1626" i="8"/>
  <c r="Y1625" i="8"/>
  <c r="Q1625" i="8"/>
  <c r="W1624" i="8"/>
  <c r="O1624" i="8"/>
  <c r="U1623" i="8"/>
  <c r="S1622" i="8"/>
  <c r="Y1621" i="8"/>
  <c r="Q1621" i="8"/>
  <c r="W1620" i="8"/>
  <c r="O1620" i="8"/>
  <c r="U1619" i="8"/>
  <c r="S1618" i="8"/>
  <c r="Y1617" i="8"/>
  <c r="Q1617" i="8"/>
  <c r="W1616" i="8"/>
  <c r="O1616" i="8"/>
  <c r="U1615" i="8"/>
  <c r="S1614" i="8"/>
  <c r="Y1613" i="8"/>
  <c r="Q1613" i="8"/>
  <c r="W1612" i="8"/>
  <c r="O1612" i="8"/>
  <c r="U1611" i="8"/>
  <c r="S1610" i="8"/>
  <c r="Y1609" i="8"/>
  <c r="Q1609" i="8"/>
  <c r="W1608" i="8"/>
  <c r="O1608" i="8"/>
  <c r="U1607" i="8"/>
  <c r="S1606" i="8"/>
  <c r="Y1605" i="8"/>
  <c r="Q1605" i="8"/>
  <c r="W1604" i="8"/>
  <c r="O1604" i="8"/>
  <c r="U1603" i="8"/>
  <c r="S1602" i="8"/>
  <c r="Y1601" i="8"/>
  <c r="Q1601" i="8"/>
  <c r="W1600" i="8"/>
  <c r="O1600" i="8"/>
  <c r="U1599" i="8"/>
  <c r="S1598" i="8"/>
  <c r="Y1597" i="8"/>
  <c r="Q1597" i="8"/>
  <c r="W1596" i="8"/>
  <c r="O1596" i="8"/>
  <c r="U1595" i="8"/>
  <c r="S1594" i="8"/>
  <c r="Y1593" i="8"/>
  <c r="Q1593" i="8"/>
  <c r="W1592" i="8"/>
  <c r="O1592" i="8"/>
  <c r="U1591" i="8"/>
  <c r="S1590" i="8"/>
  <c r="Y1589" i="8"/>
  <c r="Q1589" i="8"/>
  <c r="W1588" i="8"/>
  <c r="O1588" i="8"/>
  <c r="U1587" i="8"/>
  <c r="S1586" i="8"/>
  <c r="Y1585" i="8"/>
  <c r="Q1585" i="8"/>
  <c r="W1584" i="8"/>
  <c r="O1584" i="8"/>
  <c r="U1583" i="8"/>
  <c r="S1582" i="8"/>
  <c r="Y1581" i="8"/>
  <c r="Q1581" i="8"/>
  <c r="W1580" i="8"/>
  <c r="O1580" i="8"/>
  <c r="U1579" i="8"/>
  <c r="S1578" i="8"/>
  <c r="Y1577" i="8"/>
  <c r="Q1577" i="8"/>
  <c r="W1576" i="8"/>
  <c r="O1576" i="8"/>
  <c r="U1575" i="8"/>
  <c r="S1574" i="8"/>
  <c r="Y1573" i="8"/>
  <c r="Q1573" i="8"/>
  <c r="W1572" i="8"/>
  <c r="O1572" i="8"/>
  <c r="U1571" i="8"/>
  <c r="S1570" i="8"/>
  <c r="Y1569" i="8"/>
  <c r="Q1569" i="8"/>
  <c r="W1568" i="8"/>
  <c r="O1568" i="8"/>
  <c r="U1567" i="8"/>
  <c r="S1566" i="8"/>
  <c r="Y1565" i="8"/>
  <c r="Q1565" i="8"/>
  <c r="W1564" i="8"/>
  <c r="O1564" i="8"/>
  <c r="U1563" i="8"/>
  <c r="S1562" i="8"/>
  <c r="Y1561" i="8"/>
  <c r="Q1561" i="8"/>
  <c r="W1560" i="8"/>
  <c r="O1560" i="8"/>
  <c r="U1559" i="8"/>
  <c r="S1558" i="8"/>
  <c r="Y1557" i="8"/>
  <c r="Q1557" i="8"/>
  <c r="W1556" i="8"/>
  <c r="O1556" i="8"/>
  <c r="U1555" i="8"/>
  <c r="S1554" i="8"/>
  <c r="Y1553" i="8"/>
  <c r="Q1553" i="8"/>
  <c r="W1552" i="8"/>
  <c r="O1552" i="8"/>
  <c r="U1551" i="8"/>
  <c r="S1550" i="8"/>
  <c r="Y1549" i="8"/>
  <c r="Q1549" i="8"/>
  <c r="W1548" i="8"/>
  <c r="O1548" i="8"/>
  <c r="U1547" i="8"/>
  <c r="S1546" i="8"/>
  <c r="Y1545" i="8"/>
  <c r="Q1545" i="8"/>
  <c r="W1544" i="8"/>
  <c r="O1544" i="8"/>
  <c r="U1543" i="8"/>
  <c r="S1542" i="8"/>
  <c r="Y1541" i="8"/>
  <c r="Q1541" i="8"/>
  <c r="W1540" i="8"/>
  <c r="O1540" i="8"/>
  <c r="U1539" i="8"/>
  <c r="S1538" i="8"/>
  <c r="Y1537" i="8"/>
  <c r="Q1537" i="8"/>
  <c r="W1536" i="8"/>
  <c r="O1536" i="8"/>
  <c r="U1535" i="8"/>
  <c r="S1534" i="8"/>
  <c r="Y1533" i="8"/>
  <c r="Q1533" i="8"/>
  <c r="W1532" i="8"/>
  <c r="O1532" i="8"/>
  <c r="U1531" i="8"/>
  <c r="S1530" i="8"/>
  <c r="Y1529" i="8"/>
  <c r="Q1529" i="8"/>
  <c r="W1528" i="8"/>
  <c r="O1528" i="8"/>
  <c r="U1527" i="8"/>
  <c r="S1526" i="8"/>
  <c r="Y1525" i="8"/>
  <c r="Q1525" i="8"/>
  <c r="W1524" i="8"/>
  <c r="O1524" i="8"/>
  <c r="U1523" i="8"/>
  <c r="S1522" i="8"/>
  <c r="Y1521" i="8"/>
  <c r="Q1521" i="8"/>
  <c r="W1520" i="8"/>
  <c r="O1520" i="8"/>
  <c r="U1519" i="8"/>
  <c r="S1518" i="8"/>
  <c r="Y1517" i="8"/>
  <c r="Q1517" i="8"/>
  <c r="W1516" i="8"/>
  <c r="O1516" i="8"/>
  <c r="U1515" i="8"/>
  <c r="S1514" i="8"/>
  <c r="Y1513" i="8"/>
  <c r="Q1513" i="8"/>
  <c r="W1512" i="8"/>
  <c r="O1512" i="8"/>
  <c r="U1511" i="8"/>
  <c r="S1510" i="8"/>
  <c r="Y1509" i="8"/>
  <c r="Q1509" i="8"/>
  <c r="W1508" i="8"/>
  <c r="O1508" i="8"/>
  <c r="U1507" i="8"/>
  <c r="S1506" i="8"/>
  <c r="Y1505" i="8"/>
  <c r="Q1505" i="8"/>
  <c r="W1504" i="8"/>
  <c r="O1504" i="8"/>
  <c r="U1503" i="8"/>
  <c r="S1502" i="8"/>
  <c r="Y1501" i="8"/>
  <c r="Q1501" i="8"/>
  <c r="W1500" i="8"/>
  <c r="O1500" i="8"/>
  <c r="U1499" i="8"/>
  <c r="S1498" i="8"/>
  <c r="Y1497" i="8"/>
  <c r="Q1497" i="8"/>
  <c r="W1496" i="8"/>
  <c r="O1496" i="8"/>
  <c r="U1495" i="8"/>
  <c r="S1494" i="8"/>
  <c r="Y1493" i="8"/>
  <c r="Q1493" i="8"/>
  <c r="W1492" i="8"/>
  <c r="O1492" i="8"/>
  <c r="U1491" i="8"/>
  <c r="S1490" i="8"/>
  <c r="Y1489" i="8"/>
  <c r="Q1489" i="8"/>
  <c r="W1488" i="8"/>
  <c r="O1488" i="8"/>
  <c r="U1487" i="8"/>
  <c r="S1486" i="8"/>
  <c r="Y1485" i="8"/>
  <c r="Q1485" i="8"/>
  <c r="W1484" i="8"/>
  <c r="O1484" i="8"/>
  <c r="U1483" i="8"/>
  <c r="S1482" i="8"/>
  <c r="Y1481" i="8"/>
  <c r="Q1481" i="8"/>
  <c r="W1480" i="8"/>
  <c r="O1480" i="8"/>
  <c r="U1479" i="8"/>
  <c r="S1478" i="8"/>
  <c r="Y1477" i="8"/>
  <c r="Q1477" i="8"/>
  <c r="W1476" i="8"/>
  <c r="O1476" i="8"/>
  <c r="U1475" i="8"/>
  <c r="S1474" i="8"/>
  <c r="Y1473" i="8"/>
  <c r="Q1473" i="8"/>
  <c r="W1472" i="8"/>
  <c r="O1472" i="8"/>
  <c r="U1471" i="8"/>
  <c r="S1470" i="8"/>
  <c r="Y1469" i="8"/>
  <c r="Q1469" i="8"/>
  <c r="W1468" i="8"/>
  <c r="O1468" i="8"/>
  <c r="U1467" i="8"/>
  <c r="S1466" i="8"/>
  <c r="Y1465" i="8"/>
  <c r="Q1465" i="8"/>
  <c r="W1464" i="8"/>
  <c r="O1464" i="8"/>
  <c r="U1463" i="8"/>
  <c r="S1462" i="8"/>
  <c r="Y1461" i="8"/>
  <c r="Q1461" i="8"/>
  <c r="W1460" i="8"/>
  <c r="O1460" i="8"/>
  <c r="U1459" i="8"/>
  <c r="S1458" i="8"/>
  <c r="Y1457" i="8"/>
  <c r="Q1457" i="8"/>
  <c r="W1456" i="8"/>
  <c r="O1456" i="8"/>
  <c r="U1455" i="8"/>
  <c r="S1454" i="8"/>
  <c r="Y1453" i="8"/>
  <c r="Q1453" i="8"/>
  <c r="W1452" i="8"/>
  <c r="O1452" i="8"/>
  <c r="U1451" i="8"/>
  <c r="S1450" i="8"/>
  <c r="Y1449" i="8"/>
  <c r="Q1449" i="8"/>
  <c r="W1448" i="8"/>
  <c r="O1448" i="8"/>
  <c r="U1447" i="8"/>
  <c r="S1446" i="8"/>
  <c r="Y1445" i="8"/>
  <c r="Q1445" i="8"/>
  <c r="W1444" i="8"/>
  <c r="O1444" i="8"/>
  <c r="U1443" i="8"/>
  <c r="S1442" i="8"/>
  <c r="Y1441" i="8"/>
  <c r="Q1441" i="8"/>
  <c r="W1440" i="8"/>
  <c r="O1440" i="8"/>
  <c r="U1439" i="8"/>
  <c r="S1438" i="8"/>
  <c r="Y1437" i="8"/>
  <c r="Q1437" i="8"/>
  <c r="W1436" i="8"/>
  <c r="O1436" i="8"/>
  <c r="U1435" i="8"/>
  <c r="S1434" i="8"/>
  <c r="Y1433" i="8"/>
  <c r="Q1433" i="8"/>
  <c r="W1432" i="8"/>
  <c r="O1432" i="8"/>
  <c r="U1431" i="8"/>
  <c r="S1430" i="8"/>
  <c r="Y1429" i="8"/>
  <c r="Q1429" i="8"/>
  <c r="W1428" i="8"/>
  <c r="O1428" i="8"/>
  <c r="U1427" i="8"/>
  <c r="S1426" i="8"/>
  <c r="Y1425" i="8"/>
  <c r="Q1425" i="8"/>
  <c r="W1424" i="8"/>
  <c r="O1424" i="8"/>
  <c r="U1423" i="8"/>
  <c r="S1422" i="8"/>
  <c r="Y1421" i="8"/>
  <c r="Q1421" i="8"/>
  <c r="W1420" i="8"/>
  <c r="O1420" i="8"/>
  <c r="U1419" i="8"/>
  <c r="S1418" i="8"/>
  <c r="Y1417" i="8"/>
  <c r="Q1417" i="8"/>
  <c r="W1416" i="8"/>
  <c r="O1416" i="8"/>
  <c r="U1415" i="8"/>
  <c r="S1414" i="8"/>
  <c r="Y1413" i="8"/>
  <c r="Q1413" i="8"/>
  <c r="W1412" i="8"/>
  <c r="O1412" i="8"/>
  <c r="U1411" i="8"/>
  <c r="S1410" i="8"/>
  <c r="Y1409" i="8"/>
  <c r="Q1409" i="8"/>
  <c r="W1408" i="8"/>
  <c r="O1408" i="8"/>
  <c r="U1407" i="8"/>
  <c r="S1406" i="8"/>
  <c r="Y1405" i="8"/>
  <c r="Q1405" i="8"/>
  <c r="W1404" i="8"/>
  <c r="O1404" i="8"/>
  <c r="U1403" i="8"/>
  <c r="S1402" i="8"/>
  <c r="Y1401" i="8"/>
  <c r="Q1401" i="8"/>
  <c r="W1400" i="8"/>
  <c r="O1400" i="8"/>
  <c r="U1399" i="8"/>
  <c r="S1398" i="8"/>
  <c r="Y1397" i="8"/>
  <c r="Q1397" i="8"/>
  <c r="W1396" i="8"/>
  <c r="O1396" i="8"/>
  <c r="U1395" i="8"/>
  <c r="S1394" i="8"/>
  <c r="Y1393" i="8"/>
  <c r="Q1393" i="8"/>
  <c r="W1392" i="8"/>
  <c r="O1392" i="8"/>
  <c r="U1391" i="8"/>
  <c r="S1390" i="8"/>
  <c r="Y1389" i="8"/>
  <c r="Q1389" i="8"/>
  <c r="W1388" i="8"/>
  <c r="O1388" i="8"/>
  <c r="U1387" i="8"/>
  <c r="S1386" i="8"/>
  <c r="Y1385" i="8"/>
  <c r="Q1385" i="8"/>
  <c r="W1384" i="8"/>
  <c r="O1384" i="8"/>
  <c r="U1383" i="8"/>
  <c r="S1382" i="8"/>
  <c r="Y1381" i="8"/>
  <c r="Q1381" i="8"/>
  <c r="W1380" i="8"/>
  <c r="O1380" i="8"/>
  <c r="U1379" i="8"/>
  <c r="S1378" i="8"/>
  <c r="Y1377" i="8"/>
  <c r="Q1377" i="8"/>
  <c r="W1376" i="8"/>
  <c r="O1376" i="8"/>
  <c r="U1375" i="8"/>
  <c r="S1374" i="8"/>
  <c r="Y1373" i="8"/>
  <c r="Q1373" i="8"/>
  <c r="W1372" i="8"/>
  <c r="O1372" i="8"/>
  <c r="U1371" i="8"/>
  <c r="S1370" i="8"/>
  <c r="Y1369" i="8"/>
  <c r="Q1369" i="8"/>
  <c r="W1368" i="8"/>
  <c r="O1368" i="8"/>
  <c r="U1367" i="8"/>
  <c r="S1366" i="8"/>
  <c r="Y1365" i="8"/>
  <c r="Q1365" i="8"/>
  <c r="W1364" i="8"/>
  <c r="O1364" i="8"/>
  <c r="U1363" i="8"/>
  <c r="S1362" i="8"/>
  <c r="Y1361" i="8"/>
  <c r="Q1361" i="8"/>
  <c r="W1360" i="8"/>
  <c r="O1360" i="8"/>
  <c r="U1359" i="8"/>
  <c r="S1358" i="8"/>
  <c r="Y1357" i="8"/>
  <c r="Q1357" i="8"/>
  <c r="W1356" i="8"/>
  <c r="O1356" i="8"/>
  <c r="U1355" i="8"/>
  <c r="S1354" i="8"/>
  <c r="Y1353" i="8"/>
  <c r="Q1353" i="8"/>
  <c r="W1352" i="8"/>
  <c r="O1352" i="8"/>
  <c r="U1351" i="8"/>
  <c r="S1350" i="8"/>
  <c r="Y1349" i="8"/>
  <c r="Q1349" i="8"/>
  <c r="W1348" i="8"/>
  <c r="O1348" i="8"/>
  <c r="U1347" i="8"/>
  <c r="S1346" i="8"/>
  <c r="Y1345" i="8"/>
  <c r="Q1345" i="8"/>
  <c r="W1344" i="8"/>
  <c r="O1344" i="8"/>
  <c r="U1343" i="8"/>
  <c r="S1342" i="8"/>
  <c r="Y1341" i="8"/>
  <c r="Q1341" i="8"/>
  <c r="W1340" i="8"/>
  <c r="O1340" i="8"/>
  <c r="U1339" i="8"/>
  <c r="S1338" i="8"/>
  <c r="Y1337" i="8"/>
  <c r="Q1337" i="8"/>
  <c r="W1336" i="8"/>
  <c r="O1336" i="8"/>
  <c r="U1335" i="8"/>
  <c r="S1334" i="8"/>
  <c r="Y1333" i="8"/>
  <c r="Q1333" i="8"/>
  <c r="W1332" i="8"/>
  <c r="O1332" i="8"/>
  <c r="U1331" i="8"/>
  <c r="S1330" i="8"/>
  <c r="Y1329" i="8"/>
  <c r="Q1329" i="8"/>
  <c r="W1328" i="8"/>
  <c r="O1328" i="8"/>
  <c r="U1327" i="8"/>
  <c r="S1326" i="8"/>
  <c r="Y1325" i="8"/>
  <c r="Q1325" i="8"/>
  <c r="W1324" i="8"/>
  <c r="O1324" i="8"/>
  <c r="U1323" i="8"/>
  <c r="S1322" i="8"/>
  <c r="Y1321" i="8"/>
  <c r="Q1321" i="8"/>
  <c r="W1320" i="8"/>
  <c r="O1320" i="8"/>
  <c r="U1319" i="8"/>
  <c r="S1318" i="8"/>
  <c r="Y1317" i="8"/>
  <c r="Q1317" i="8"/>
  <c r="W1316" i="8"/>
  <c r="O1316" i="8"/>
  <c r="U1315" i="8"/>
  <c r="S1314" i="8"/>
  <c r="Y1313" i="8"/>
  <c r="Q1313" i="8"/>
  <c r="W1312" i="8"/>
  <c r="O1312" i="8"/>
  <c r="U1311" i="8"/>
  <c r="S1310" i="8"/>
  <c r="Y1309" i="8"/>
  <c r="Q1309" i="8"/>
  <c r="W1308" i="8"/>
  <c r="O1308" i="8"/>
  <c r="U1307" i="8"/>
  <c r="S1306" i="8"/>
  <c r="Y1305" i="8"/>
  <c r="Q1305" i="8"/>
  <c r="W1304" i="8"/>
  <c r="O1304" i="8"/>
  <c r="U1303" i="8"/>
  <c r="S1302" i="8"/>
  <c r="Y1301" i="8"/>
  <c r="Q1301" i="8"/>
  <c r="W1300" i="8"/>
  <c r="O1300" i="8"/>
  <c r="U1299" i="8"/>
  <c r="S1298" i="8"/>
  <c r="Y1297" i="8"/>
  <c r="Q1297" i="8"/>
  <c r="W1296" i="8"/>
  <c r="O1296" i="8"/>
  <c r="U1295" i="8"/>
  <c r="S1294" i="8"/>
  <c r="Y1293" i="8"/>
  <c r="Q1293" i="8"/>
  <c r="W1292" i="8"/>
  <c r="O1292" i="8"/>
  <c r="U1291" i="8"/>
  <c r="S1290" i="8"/>
  <c r="Y1289" i="8"/>
  <c r="Q1289" i="8"/>
  <c r="W1288" i="8"/>
  <c r="O1288" i="8"/>
  <c r="U1287" i="8"/>
  <c r="S1286" i="8"/>
  <c r="Y1285" i="8"/>
  <c r="Q1285" i="8"/>
  <c r="W1284" i="8"/>
  <c r="O1284" i="8"/>
  <c r="U1283" i="8"/>
  <c r="S1282" i="8"/>
  <c r="Y1281" i="8"/>
  <c r="Q1281" i="8"/>
  <c r="W1280" i="8"/>
  <c r="O1280" i="8"/>
  <c r="U1279" i="8"/>
  <c r="S1278" i="8"/>
  <c r="Y1277" i="8"/>
  <c r="Q1277" i="8"/>
  <c r="W1276" i="8"/>
  <c r="O1276" i="8"/>
  <c r="U1275" i="8"/>
  <c r="S1274" i="8"/>
  <c r="Y1273" i="8"/>
  <c r="Q1273" i="8"/>
  <c r="W1272" i="8"/>
  <c r="O1272" i="8"/>
  <c r="U1271" i="8"/>
  <c r="S1270" i="8"/>
  <c r="Y1269" i="8"/>
  <c r="Q1269" i="8"/>
  <c r="W1268" i="8"/>
  <c r="O1268" i="8"/>
  <c r="U1267" i="8"/>
  <c r="S1266" i="8"/>
  <c r="Y1265" i="8"/>
  <c r="Q1265" i="8"/>
  <c r="W1264" i="8"/>
  <c r="O1264" i="8"/>
  <c r="U1263" i="8"/>
  <c r="S1262" i="8"/>
  <c r="Y1261" i="8"/>
  <c r="Q1261" i="8"/>
  <c r="W1260" i="8"/>
  <c r="O1260" i="8"/>
  <c r="U1259" i="8"/>
  <c r="S1258" i="8"/>
  <c r="Y1257" i="8"/>
  <c r="Q1257" i="8"/>
  <c r="W1256" i="8"/>
  <c r="O1256" i="8"/>
  <c r="U1255" i="8"/>
  <c r="S1254" i="8"/>
  <c r="Y1253" i="8"/>
  <c r="Q1253" i="8"/>
  <c r="W1252" i="8"/>
  <c r="O1252" i="8"/>
  <c r="U1251" i="8"/>
  <c r="S1250" i="8"/>
  <c r="Y1249" i="8"/>
  <c r="Q1249" i="8"/>
  <c r="W1248" i="8"/>
  <c r="O1248" i="8"/>
  <c r="U1247" i="8"/>
  <c r="S1246" i="8"/>
  <c r="Y1245" i="8"/>
  <c r="Q1245" i="8"/>
  <c r="W1244" i="8"/>
  <c r="O1244" i="8"/>
  <c r="U1243" i="8"/>
  <c r="S1242" i="8"/>
  <c r="Y1241" i="8"/>
  <c r="Q1241" i="8"/>
  <c r="W1240" i="8"/>
  <c r="O1240" i="8"/>
  <c r="U1239" i="8"/>
  <c r="S1238" i="8"/>
  <c r="Y1237" i="8"/>
  <c r="Q1237" i="8"/>
  <c r="W1236" i="8"/>
  <c r="O1236" i="8"/>
  <c r="U1235" i="8"/>
  <c r="S1234" i="8"/>
  <c r="Y1233" i="8"/>
  <c r="Q1233" i="8"/>
  <c r="W1232" i="8"/>
  <c r="O1232" i="8"/>
  <c r="U1231" i="8"/>
  <c r="S1230" i="8"/>
  <c r="Y1229" i="8"/>
  <c r="Q1229" i="8"/>
  <c r="W1228" i="8"/>
  <c r="O1228" i="8"/>
  <c r="U1227" i="8"/>
  <c r="S1226" i="8"/>
  <c r="Y1225" i="8"/>
  <c r="Q1225" i="8"/>
  <c r="W1224" i="8"/>
  <c r="O1224" i="8"/>
  <c r="U1223" i="8"/>
  <c r="S1222" i="8"/>
  <c r="Y1221" i="8"/>
  <c r="Q1221" i="8"/>
  <c r="W1220" i="8"/>
  <c r="O1220" i="8"/>
  <c r="U1219" i="8"/>
  <c r="S1218" i="8"/>
  <c r="Y1217" i="8"/>
  <c r="Q1217" i="8"/>
  <c r="W1216" i="8"/>
  <c r="O1216" i="8"/>
  <c r="U1215" i="8"/>
  <c r="S1214" i="8"/>
  <c r="Y1213" i="8"/>
  <c r="Q1213" i="8"/>
  <c r="W1212" i="8"/>
  <c r="O1212" i="8"/>
  <c r="U1211" i="8"/>
  <c r="S1210" i="8"/>
  <c r="Y1209" i="8"/>
  <c r="Q1209" i="8"/>
  <c r="W1208" i="8"/>
  <c r="O1208" i="8"/>
  <c r="U1207" i="8"/>
  <c r="S1206" i="8"/>
  <c r="Y1205" i="8"/>
  <c r="Q1205" i="8"/>
  <c r="W1204" i="8"/>
  <c r="O1204" i="8"/>
  <c r="U1203" i="8"/>
  <c r="S1202" i="8"/>
  <c r="Y1201" i="8"/>
  <c r="Q1201" i="8"/>
  <c r="W1200" i="8"/>
  <c r="O1200" i="8"/>
  <c r="U1199" i="8"/>
  <c r="S1198" i="8"/>
  <c r="Y1197" i="8"/>
  <c r="Q1197" i="8"/>
  <c r="W1196" i="8"/>
  <c r="O1196" i="8"/>
  <c r="U1195" i="8"/>
  <c r="S1194" i="8"/>
  <c r="Y1193" i="8"/>
  <c r="Q1193" i="8"/>
  <c r="W1192" i="8"/>
  <c r="O1192" i="8"/>
  <c r="U1191" i="8"/>
  <c r="S1190" i="8"/>
  <c r="Y1189" i="8"/>
  <c r="Q1189" i="8"/>
  <c r="W1188" i="8"/>
  <c r="O1188" i="8"/>
  <c r="U1187" i="8"/>
  <c r="S1186" i="8"/>
  <c r="Y1185" i="8"/>
  <c r="Q1185" i="8"/>
  <c r="W1184" i="8"/>
  <c r="O1184" i="8"/>
  <c r="U1183" i="8"/>
  <c r="S1182" i="8"/>
  <c r="Y1181" i="8"/>
  <c r="Q1181" i="8"/>
  <c r="W1180" i="8"/>
  <c r="O1180" i="8"/>
  <c r="U1179" i="8"/>
  <c r="S1178" i="8"/>
  <c r="Y1177" i="8"/>
  <c r="Q1177" i="8"/>
  <c r="W1176" i="8"/>
  <c r="O1176" i="8"/>
  <c r="U1175" i="8"/>
  <c r="S1174" i="8"/>
  <c r="Y1173" i="8"/>
  <c r="Q1173" i="8"/>
  <c r="W1172" i="8"/>
  <c r="O1172" i="8"/>
  <c r="U1171" i="8"/>
  <c r="S1170" i="8"/>
  <c r="Y1169" i="8"/>
  <c r="Q1169" i="8"/>
  <c r="W1168" i="8"/>
  <c r="O1168" i="8"/>
  <c r="U1167" i="8"/>
  <c r="S1166" i="8"/>
  <c r="Y1165" i="8"/>
  <c r="Q1165" i="8"/>
  <c r="W1164" i="8"/>
  <c r="O1164" i="8"/>
  <c r="U1163" i="8"/>
  <c r="S1162" i="8"/>
  <c r="Y1161" i="8"/>
  <c r="Q1161" i="8"/>
  <c r="W1160" i="8"/>
  <c r="O1160" i="8"/>
  <c r="U1159" i="8"/>
  <c r="S1158" i="8"/>
  <c r="Y1157" i="8"/>
  <c r="Q1157" i="8"/>
  <c r="W1156" i="8"/>
  <c r="O1156" i="8"/>
  <c r="U1155" i="8"/>
  <c r="S1154" i="8"/>
  <c r="Y1153" i="8"/>
  <c r="Q1153" i="8"/>
  <c r="W1152" i="8"/>
  <c r="O1152" i="8"/>
  <c r="U1151" i="8"/>
  <c r="S1150" i="8"/>
  <c r="Y1149" i="8"/>
  <c r="Q1149" i="8"/>
  <c r="W1148" i="8"/>
  <c r="O1148" i="8"/>
  <c r="U1147" i="8"/>
  <c r="S1146" i="8"/>
  <c r="Y1145" i="8"/>
  <c r="Q1145" i="8"/>
  <c r="W1144" i="8"/>
  <c r="O1144" i="8"/>
  <c r="U1143" i="8"/>
  <c r="T2900" i="8"/>
  <c r="X2781" i="8"/>
  <c r="V2762" i="8"/>
  <c r="R2743" i="8"/>
  <c r="Y2706" i="8"/>
  <c r="V2677" i="8"/>
  <c r="Q2653" i="8"/>
  <c r="X2563" i="8"/>
  <c r="W2560" i="8"/>
  <c r="W2557" i="8"/>
  <c r="V2554" i="8"/>
  <c r="P2540" i="8"/>
  <c r="Y2537" i="8"/>
  <c r="T2523" i="8"/>
  <c r="V2506" i="8"/>
  <c r="Y2492" i="8"/>
  <c r="R2490" i="8"/>
  <c r="U2488" i="8"/>
  <c r="U2480" i="8"/>
  <c r="V2475" i="8"/>
  <c r="N2470" i="8"/>
  <c r="Y2465" i="8"/>
  <c r="Y2463" i="8"/>
  <c r="P2461" i="8"/>
  <c r="W2454" i="8"/>
  <c r="Q2447" i="8"/>
  <c r="P2445" i="8"/>
  <c r="O2443" i="8"/>
  <c r="N2439" i="8"/>
  <c r="W2430" i="8"/>
  <c r="V2428" i="8"/>
  <c r="Y2426" i="8"/>
  <c r="P2424" i="8"/>
  <c r="S2422" i="8"/>
  <c r="O2408" i="8"/>
  <c r="Q2398" i="8"/>
  <c r="Q2396" i="8"/>
  <c r="W2394" i="8"/>
  <c r="Q2390" i="8"/>
  <c r="S2388" i="8"/>
  <c r="W2386" i="8"/>
  <c r="S2384" i="8"/>
  <c r="U2382" i="8"/>
  <c r="Q2380" i="8"/>
  <c r="U2378" i="8"/>
  <c r="S2376" i="8"/>
  <c r="S2370" i="8"/>
  <c r="X2368" i="8"/>
  <c r="P2355" i="8"/>
  <c r="P2343" i="8"/>
  <c r="O2341" i="8"/>
  <c r="N2331" i="8"/>
  <c r="Q2329" i="8"/>
  <c r="O2325" i="8"/>
  <c r="S2323" i="8"/>
  <c r="U2321" i="8"/>
  <c r="W2319" i="8"/>
  <c r="O2317" i="8"/>
  <c r="W2315" i="8"/>
  <c r="W2311" i="8"/>
  <c r="Y2307" i="8"/>
  <c r="X2305" i="8"/>
  <c r="W2303" i="8"/>
  <c r="W2295" i="8"/>
  <c r="X2293" i="8"/>
  <c r="N2290" i="8"/>
  <c r="N2278" i="8"/>
  <c r="Q2276" i="8"/>
  <c r="Q2270" i="8"/>
  <c r="N2266" i="8"/>
  <c r="P2260" i="8"/>
  <c r="V2258" i="8"/>
  <c r="P2253" i="8"/>
  <c r="P2251" i="8"/>
  <c r="V2249" i="8"/>
  <c r="P2244" i="8"/>
  <c r="V2242" i="8"/>
  <c r="P2237" i="8"/>
  <c r="P2235" i="8"/>
  <c r="V2233" i="8"/>
  <c r="P2228" i="8"/>
  <c r="V2226" i="8"/>
  <c r="P2221" i="8"/>
  <c r="P2219" i="8"/>
  <c r="V2217" i="8"/>
  <c r="P2212" i="8"/>
  <c r="V2210" i="8"/>
  <c r="P2205" i="8"/>
  <c r="P2203" i="8"/>
  <c r="V2201" i="8"/>
  <c r="P2196" i="8"/>
  <c r="V2194" i="8"/>
  <c r="P2189" i="8"/>
  <c r="P2187" i="8"/>
  <c r="V2185" i="8"/>
  <c r="P2180" i="8"/>
  <c r="V2178" i="8"/>
  <c r="P2173" i="8"/>
  <c r="P2171" i="8"/>
  <c r="V2169" i="8"/>
  <c r="P2164" i="8"/>
  <c r="V2162" i="8"/>
  <c r="P2157" i="8"/>
  <c r="P2155" i="8"/>
  <c r="V2153" i="8"/>
  <c r="P2148" i="8"/>
  <c r="V2146" i="8"/>
  <c r="P2141" i="8"/>
  <c r="P2139" i="8"/>
  <c r="V2137" i="8"/>
  <c r="P2132" i="8"/>
  <c r="V2130" i="8"/>
  <c r="P2125" i="8"/>
  <c r="P2123" i="8"/>
  <c r="V2121" i="8"/>
  <c r="P2116" i="8"/>
  <c r="V2114" i="8"/>
  <c r="P2109" i="8"/>
  <c r="P2107" i="8"/>
  <c r="V2105" i="8"/>
  <c r="P2100" i="8"/>
  <c r="V2098" i="8"/>
  <c r="P2093" i="8"/>
  <c r="P2091" i="8"/>
  <c r="V2089" i="8"/>
  <c r="P2084" i="8"/>
  <c r="V2082" i="8"/>
  <c r="R2079" i="8"/>
  <c r="R2074" i="8"/>
  <c r="X2071" i="8"/>
  <c r="R2070" i="8"/>
  <c r="V2066" i="8"/>
  <c r="R2065" i="8"/>
  <c r="T2062" i="8"/>
  <c r="T2059" i="8"/>
  <c r="P2058" i="8"/>
  <c r="X2055" i="8"/>
  <c r="T2054" i="8"/>
  <c r="N2053" i="8"/>
  <c r="X2050" i="8"/>
  <c r="S2049" i="8"/>
  <c r="N2048" i="8"/>
  <c r="X2044" i="8"/>
  <c r="R2043" i="8"/>
  <c r="P2042" i="8"/>
  <c r="X2038" i="8"/>
  <c r="P2037" i="8"/>
  <c r="P2036" i="8"/>
  <c r="V2032" i="8"/>
  <c r="R2031" i="8"/>
  <c r="R2030" i="8"/>
  <c r="X2026" i="8"/>
  <c r="S2025" i="8"/>
  <c r="R2024" i="8"/>
  <c r="O2023" i="8"/>
  <c r="V2020" i="8"/>
  <c r="T2019" i="8"/>
  <c r="R2018" i="8"/>
  <c r="X2014" i="8"/>
  <c r="T2013" i="8"/>
  <c r="R2012" i="8"/>
  <c r="N2011" i="8"/>
  <c r="Y2008" i="8"/>
  <c r="W2007" i="8"/>
  <c r="R2006" i="8"/>
  <c r="X2002" i="8"/>
  <c r="V2001" i="8"/>
  <c r="P2000" i="8"/>
  <c r="O1999" i="8"/>
  <c r="Y1992" i="8"/>
  <c r="X1991" i="8"/>
  <c r="X1990" i="8"/>
  <c r="T1989" i="8"/>
  <c r="V1988" i="8"/>
  <c r="T1987" i="8"/>
  <c r="U1986" i="8"/>
  <c r="S1985" i="8"/>
  <c r="R1984" i="8"/>
  <c r="R1983" i="8"/>
  <c r="R1982" i="8"/>
  <c r="N1981" i="8"/>
  <c r="P1980" i="8"/>
  <c r="N1979" i="8"/>
  <c r="N1978" i="8"/>
  <c r="Y1972" i="8"/>
  <c r="X1971" i="8"/>
  <c r="X1970" i="8"/>
  <c r="X1969" i="8"/>
  <c r="V1968" i="8"/>
  <c r="W1967" i="8"/>
  <c r="U1966" i="8"/>
  <c r="S1965" i="8"/>
  <c r="R1964" i="8"/>
  <c r="R1963" i="8"/>
  <c r="R1962" i="8"/>
  <c r="R1961" i="8"/>
  <c r="P1960" i="8"/>
  <c r="P1959" i="8"/>
  <c r="N1958" i="8"/>
  <c r="V1949" i="8"/>
  <c r="X1948" i="8"/>
  <c r="V1947" i="8"/>
  <c r="V1946" i="8"/>
  <c r="V1945" i="8"/>
  <c r="T1944" i="8"/>
  <c r="V1943" i="8"/>
  <c r="T1942" i="8"/>
  <c r="P1941" i="8"/>
  <c r="Q1940" i="8"/>
  <c r="O1939" i="8"/>
  <c r="P1938" i="8"/>
  <c r="P1937" i="8"/>
  <c r="N1936" i="8"/>
  <c r="O1935" i="8"/>
  <c r="Y1928" i="8"/>
  <c r="X1927" i="8"/>
  <c r="X1926" i="8"/>
  <c r="T1925" i="8"/>
  <c r="V1924" i="8"/>
  <c r="T1923" i="8"/>
  <c r="U1922" i="8"/>
  <c r="S1921" i="8"/>
  <c r="R1920" i="8"/>
  <c r="R1919" i="8"/>
  <c r="R1918" i="8"/>
  <c r="N1917" i="8"/>
  <c r="P1916" i="8"/>
  <c r="N1915" i="8"/>
  <c r="N1914" i="8"/>
  <c r="N1913" i="8"/>
  <c r="P1912" i="8"/>
  <c r="R1911" i="8"/>
  <c r="T1910" i="8"/>
  <c r="S1909" i="8"/>
  <c r="R1908" i="8"/>
  <c r="T1907" i="8"/>
  <c r="V1906" i="8"/>
  <c r="X1905" i="8"/>
  <c r="Y1904" i="8"/>
  <c r="P1900" i="8"/>
  <c r="O1899" i="8"/>
  <c r="P1898" i="8"/>
  <c r="P1897" i="8"/>
  <c r="Q1896" i="8"/>
  <c r="T1895" i="8"/>
  <c r="U1894" i="8"/>
  <c r="T1893" i="8"/>
  <c r="V1892" i="8"/>
  <c r="V1891" i="8"/>
  <c r="X1890" i="8"/>
  <c r="N1887" i="8"/>
  <c r="N1886" i="8"/>
  <c r="N1885" i="8"/>
  <c r="Q1884" i="8"/>
  <c r="R1883" i="8"/>
  <c r="R1882" i="8"/>
  <c r="R1881" i="8"/>
  <c r="R1880" i="8"/>
  <c r="V1879" i="8"/>
  <c r="V1878" i="8"/>
  <c r="V1877" i="8"/>
  <c r="X1876" i="8"/>
  <c r="X1875" i="8"/>
  <c r="N1872" i="8"/>
  <c r="P1871" i="8"/>
  <c r="T1870" i="8"/>
  <c r="V1869" i="8"/>
  <c r="Y1868" i="8"/>
  <c r="P1867" i="8"/>
  <c r="R1866" i="8"/>
  <c r="T1865" i="8"/>
  <c r="Y1864" i="8"/>
  <c r="O1863" i="8"/>
  <c r="R1862" i="8"/>
  <c r="T1861" i="8"/>
  <c r="X1860" i="8"/>
  <c r="Q1859" i="8"/>
  <c r="V1858" i="8"/>
  <c r="O1857" i="8"/>
  <c r="S1856" i="8"/>
  <c r="W1855" i="8"/>
  <c r="S1854" i="8"/>
  <c r="W1853" i="8"/>
  <c r="N1853" i="8"/>
  <c r="S1852" i="8"/>
  <c r="X1851" i="8"/>
  <c r="O1851" i="8"/>
  <c r="U1850" i="8"/>
  <c r="Q1849" i="8"/>
  <c r="U1848" i="8"/>
  <c r="Q1847" i="8"/>
  <c r="W1846" i="8"/>
  <c r="N1846" i="8"/>
  <c r="S1845" i="8"/>
  <c r="X1844" i="8"/>
  <c r="O1844" i="8"/>
  <c r="S1843" i="8"/>
  <c r="Y1842" i="8"/>
  <c r="P1842" i="8"/>
  <c r="U1841" i="8"/>
  <c r="Q1840" i="8"/>
  <c r="V1839" i="8"/>
  <c r="S1838" i="8"/>
  <c r="W1837" i="8"/>
  <c r="N1837" i="8"/>
  <c r="S1836" i="8"/>
  <c r="X1835" i="8"/>
  <c r="O1835" i="8"/>
  <c r="U1834" i="8"/>
  <c r="Q1833" i="8"/>
  <c r="U1832" i="8"/>
  <c r="Q1831" i="8"/>
  <c r="W1830" i="8"/>
  <c r="N1830" i="8"/>
  <c r="S1829" i="8"/>
  <c r="X1828" i="8"/>
  <c r="O1828" i="8"/>
  <c r="S1827" i="8"/>
  <c r="Y1826" i="8"/>
  <c r="P1826" i="8"/>
  <c r="U1825" i="8"/>
  <c r="Q1824" i="8"/>
  <c r="V1823" i="8"/>
  <c r="S1822" i="8"/>
  <c r="W1821" i="8"/>
  <c r="N1821" i="8"/>
  <c r="S1820" i="8"/>
  <c r="X1819" i="8"/>
  <c r="O1819" i="8"/>
  <c r="U1818" i="8"/>
  <c r="Q1817" i="8"/>
  <c r="U1816" i="8"/>
  <c r="Q1815" i="8"/>
  <c r="W1814" i="8"/>
  <c r="N1814" i="8"/>
  <c r="S1813" i="8"/>
  <c r="X1812" i="8"/>
  <c r="O1812" i="8"/>
  <c r="S1811" i="8"/>
  <c r="Y1810" i="8"/>
  <c r="P1810" i="8"/>
  <c r="U1809" i="8"/>
  <c r="Q1808" i="8"/>
  <c r="V1807" i="8"/>
  <c r="S1806" i="8"/>
  <c r="W1805" i="8"/>
  <c r="N1805" i="8"/>
  <c r="S1804" i="8"/>
  <c r="X1803" i="8"/>
  <c r="O1803" i="8"/>
  <c r="U1802" i="8"/>
  <c r="Q1801" i="8"/>
  <c r="U1800" i="8"/>
  <c r="Q1799" i="8"/>
  <c r="W1798" i="8"/>
  <c r="N1798" i="8"/>
  <c r="S1797" i="8"/>
  <c r="X1796" i="8"/>
  <c r="O1796" i="8"/>
  <c r="S1795" i="8"/>
  <c r="Y1794" i="8"/>
  <c r="P1794" i="8"/>
  <c r="U1793" i="8"/>
  <c r="Q1792" i="8"/>
  <c r="V1791" i="8"/>
  <c r="S1790" i="8"/>
  <c r="W1789" i="8"/>
  <c r="N1789" i="8"/>
  <c r="S1788" i="8"/>
  <c r="X1787" i="8"/>
  <c r="O1787" i="8"/>
  <c r="U1786" i="8"/>
  <c r="Q1785" i="8"/>
  <c r="U1784" i="8"/>
  <c r="Q1783" i="8"/>
  <c r="W1782" i="8"/>
  <c r="N1782" i="8"/>
  <c r="S1781" i="8"/>
  <c r="X1780" i="8"/>
  <c r="O1780" i="8"/>
  <c r="S1779" i="8"/>
  <c r="Y1778" i="8"/>
  <c r="P1778" i="8"/>
  <c r="U1777" i="8"/>
  <c r="Q1776" i="8"/>
  <c r="V1775" i="8"/>
  <c r="S1774" i="8"/>
  <c r="W1773" i="8"/>
  <c r="N1773" i="8"/>
  <c r="S1772" i="8"/>
  <c r="X1771" i="8"/>
  <c r="O1771" i="8"/>
  <c r="U1770" i="8"/>
  <c r="Q1769" i="8"/>
  <c r="U1768" i="8"/>
  <c r="Q1767" i="8"/>
  <c r="W1766" i="8"/>
  <c r="N1766" i="8"/>
  <c r="S1765" i="8"/>
  <c r="X1764" i="8"/>
  <c r="O1764" i="8"/>
  <c r="S1763" i="8"/>
  <c r="Y1762" i="8"/>
  <c r="P1762" i="8"/>
  <c r="U1761" i="8"/>
  <c r="Q1760" i="8"/>
  <c r="V1759" i="8"/>
  <c r="S1758" i="8"/>
  <c r="W1757" i="8"/>
  <c r="N1757" i="8"/>
  <c r="S1756" i="8"/>
  <c r="X1755" i="8"/>
  <c r="O1755" i="8"/>
  <c r="U1754" i="8"/>
  <c r="Q1753" i="8"/>
  <c r="U1752" i="8"/>
  <c r="Q1751" i="8"/>
  <c r="W1750" i="8"/>
  <c r="N1750" i="8"/>
  <c r="S1749" i="8"/>
  <c r="X1748" i="8"/>
  <c r="O1748" i="8"/>
  <c r="S1747" i="8"/>
  <c r="Y1746" i="8"/>
  <c r="P1746" i="8"/>
  <c r="U1745" i="8"/>
  <c r="Q1744" i="8"/>
  <c r="V1743" i="8"/>
  <c r="S1742" i="8"/>
  <c r="W1741" i="8"/>
  <c r="N1741" i="8"/>
  <c r="S1740" i="8"/>
  <c r="X1739" i="8"/>
  <c r="O1739" i="8"/>
  <c r="U1738" i="8"/>
  <c r="Q1737" i="8"/>
  <c r="U1736" i="8"/>
  <c r="Q1735" i="8"/>
  <c r="W1734" i="8"/>
  <c r="N1734" i="8"/>
  <c r="S1733" i="8"/>
  <c r="X1732" i="8"/>
  <c r="O1732" i="8"/>
  <c r="S1731" i="8"/>
  <c r="Y1730" i="8"/>
  <c r="P1730" i="8"/>
  <c r="U1729" i="8"/>
  <c r="Q1728" i="8"/>
  <c r="V1727" i="8"/>
  <c r="S1726" i="8"/>
  <c r="W1725" i="8"/>
  <c r="N1725" i="8"/>
  <c r="S1724" i="8"/>
  <c r="X1723" i="8"/>
  <c r="O1723" i="8"/>
  <c r="U1722" i="8"/>
  <c r="Q1721" i="8"/>
  <c r="U1720" i="8"/>
  <c r="Q1719" i="8"/>
  <c r="W1718" i="8"/>
  <c r="N1718" i="8"/>
  <c r="S1717" i="8"/>
  <c r="X1716" i="8"/>
  <c r="O1716" i="8"/>
  <c r="S1715" i="8"/>
  <c r="Y1714" i="8"/>
  <c r="P1714" i="8"/>
  <c r="U1713" i="8"/>
  <c r="Q1712" i="8"/>
  <c r="V1711" i="8"/>
  <c r="S1710" i="8"/>
  <c r="W1709" i="8"/>
  <c r="N1709" i="8"/>
  <c r="S1708" i="8"/>
  <c r="X1707" i="8"/>
  <c r="O1707" i="8"/>
  <c r="U1706" i="8"/>
  <c r="Q1705" i="8"/>
  <c r="U1704" i="8"/>
  <c r="Q1703" i="8"/>
  <c r="W1702" i="8"/>
  <c r="N1702" i="8"/>
  <c r="S1701" i="8"/>
  <c r="X1700" i="8"/>
  <c r="O1700" i="8"/>
  <c r="S1699" i="8"/>
  <c r="Y1698" i="8"/>
  <c r="P1698" i="8"/>
  <c r="U1697" i="8"/>
  <c r="Q1696" i="8"/>
  <c r="V1695" i="8"/>
  <c r="S1694" i="8"/>
  <c r="W1693" i="8"/>
  <c r="N1693" i="8"/>
  <c r="S1692" i="8"/>
  <c r="X1691" i="8"/>
  <c r="O1691" i="8"/>
  <c r="U1690" i="8"/>
  <c r="Q1689" i="8"/>
  <c r="U1688" i="8"/>
  <c r="Q1687" i="8"/>
  <c r="W1686" i="8"/>
  <c r="N1686" i="8"/>
  <c r="S1685" i="8"/>
  <c r="X1684" i="8"/>
  <c r="O1684" i="8"/>
  <c r="S1683" i="8"/>
  <c r="Y1682" i="8"/>
  <c r="Q1682" i="8"/>
  <c r="W1681" i="8"/>
  <c r="O1681" i="8"/>
  <c r="U1680" i="8"/>
  <c r="S1679" i="8"/>
  <c r="Y1678" i="8"/>
  <c r="Q1678" i="8"/>
  <c r="W1677" i="8"/>
  <c r="O1677" i="8"/>
  <c r="U1676" i="8"/>
  <c r="S1675" i="8"/>
  <c r="Y1674" i="8"/>
  <c r="Q1674" i="8"/>
  <c r="W1673" i="8"/>
  <c r="O1673" i="8"/>
  <c r="U1672" i="8"/>
  <c r="S1671" i="8"/>
  <c r="Y1670" i="8"/>
  <c r="Q1670" i="8"/>
  <c r="W1669" i="8"/>
  <c r="O1669" i="8"/>
  <c r="U1668" i="8"/>
  <c r="S1667" i="8"/>
  <c r="Y1666" i="8"/>
  <c r="Q1666" i="8"/>
  <c r="W1665" i="8"/>
  <c r="O1665" i="8"/>
  <c r="U1664" i="8"/>
  <c r="S1663" i="8"/>
  <c r="Y1662" i="8"/>
  <c r="Q1662" i="8"/>
  <c r="W1661" i="8"/>
  <c r="O1661" i="8"/>
  <c r="U1660" i="8"/>
  <c r="S1659" i="8"/>
  <c r="Y1658" i="8"/>
  <c r="Q1658" i="8"/>
  <c r="W1657" i="8"/>
  <c r="O1657" i="8"/>
  <c r="U1656" i="8"/>
  <c r="S1655" i="8"/>
  <c r="Y1654" i="8"/>
  <c r="Q1654" i="8"/>
  <c r="W1653" i="8"/>
  <c r="O1653" i="8"/>
  <c r="U1652" i="8"/>
  <c r="S1651" i="8"/>
  <c r="Y1650" i="8"/>
  <c r="Q1650" i="8"/>
  <c r="W1649" i="8"/>
  <c r="O1649" i="8"/>
  <c r="U1648" i="8"/>
  <c r="S1647" i="8"/>
  <c r="Y1646" i="8"/>
  <c r="Q1646" i="8"/>
  <c r="W1645" i="8"/>
  <c r="O1645" i="8"/>
  <c r="U1644" i="8"/>
  <c r="S1643" i="8"/>
  <c r="Y1642" i="8"/>
  <c r="Q1642" i="8"/>
  <c r="W1641" i="8"/>
  <c r="O1641" i="8"/>
  <c r="U1640" i="8"/>
  <c r="S1639" i="8"/>
  <c r="Y1638" i="8"/>
  <c r="Q1638" i="8"/>
  <c r="W1637" i="8"/>
  <c r="O1637" i="8"/>
  <c r="U1636" i="8"/>
  <c r="S1635" i="8"/>
  <c r="Y1634" i="8"/>
  <c r="Q1634" i="8"/>
  <c r="W1633" i="8"/>
  <c r="O1633" i="8"/>
  <c r="U1632" i="8"/>
  <c r="S1631" i="8"/>
  <c r="Y1630" i="8"/>
  <c r="Q1630" i="8"/>
  <c r="W1629" i="8"/>
  <c r="O1629" i="8"/>
  <c r="U1628" i="8"/>
  <c r="S1627" i="8"/>
  <c r="Y1626" i="8"/>
  <c r="Q1626" i="8"/>
  <c r="W1625" i="8"/>
  <c r="O1625" i="8"/>
  <c r="U1624" i="8"/>
  <c r="S1623" i="8"/>
  <c r="Y1622" i="8"/>
  <c r="Q1622" i="8"/>
  <c r="W1621" i="8"/>
  <c r="O1621" i="8"/>
  <c r="U1620" i="8"/>
  <c r="S1619" i="8"/>
  <c r="Y1618" i="8"/>
  <c r="Q1618" i="8"/>
  <c r="W1617" i="8"/>
  <c r="O1617" i="8"/>
  <c r="U1616" i="8"/>
  <c r="S1615" i="8"/>
  <c r="Y1614" i="8"/>
  <c r="Q1614" i="8"/>
  <c r="W1613" i="8"/>
  <c r="O1613" i="8"/>
  <c r="U1612" i="8"/>
  <c r="S1611" i="8"/>
  <c r="Y1610" i="8"/>
  <c r="Q1610" i="8"/>
  <c r="W1609" i="8"/>
  <c r="O1609" i="8"/>
  <c r="U1608" i="8"/>
  <c r="S1607" i="8"/>
  <c r="Y1606" i="8"/>
  <c r="Q1606" i="8"/>
  <c r="W1605" i="8"/>
  <c r="O1605" i="8"/>
  <c r="U1604" i="8"/>
  <c r="S1603" i="8"/>
  <c r="Y1602" i="8"/>
  <c r="Q1602" i="8"/>
  <c r="W1601" i="8"/>
  <c r="O1601" i="8"/>
  <c r="U1600" i="8"/>
  <c r="S1599" i="8"/>
  <c r="Y1598" i="8"/>
  <c r="Q1598" i="8"/>
  <c r="W1597" i="8"/>
  <c r="O1597" i="8"/>
  <c r="U1596" i="8"/>
  <c r="S1595" i="8"/>
  <c r="Y1594" i="8"/>
  <c r="Q1594" i="8"/>
  <c r="W1593" i="8"/>
  <c r="O1593" i="8"/>
  <c r="U1592" i="8"/>
  <c r="S1591" i="8"/>
  <c r="Y1590" i="8"/>
  <c r="Q1590" i="8"/>
  <c r="W1589" i="8"/>
  <c r="O1589" i="8"/>
  <c r="U1588" i="8"/>
  <c r="S1587" i="8"/>
  <c r="Y1586" i="8"/>
  <c r="Q1586" i="8"/>
  <c r="W1585" i="8"/>
  <c r="O1585" i="8"/>
  <c r="U1584" i="8"/>
  <c r="S1583" i="8"/>
  <c r="Y1582" i="8"/>
  <c r="Q1582" i="8"/>
  <c r="W1581" i="8"/>
  <c r="O1581" i="8"/>
  <c r="U1580" i="8"/>
  <c r="S1579" i="8"/>
  <c r="Y1578" i="8"/>
  <c r="Q1578" i="8"/>
  <c r="W1577" i="8"/>
  <c r="O1577" i="8"/>
  <c r="U1576" i="8"/>
  <c r="S1575" i="8"/>
  <c r="Y1574" i="8"/>
  <c r="Q1574" i="8"/>
  <c r="W1573" i="8"/>
  <c r="O1573" i="8"/>
  <c r="U1572" i="8"/>
  <c r="S1571" i="8"/>
  <c r="Y1570" i="8"/>
  <c r="Q1570" i="8"/>
  <c r="W1569" i="8"/>
  <c r="O1569" i="8"/>
  <c r="U1568" i="8"/>
  <c r="S1567" i="8"/>
  <c r="Y1566" i="8"/>
  <c r="Q1566" i="8"/>
  <c r="W1565" i="8"/>
  <c r="O1565" i="8"/>
  <c r="U1564" i="8"/>
  <c r="S1563" i="8"/>
  <c r="Y1562" i="8"/>
  <c r="Q1562" i="8"/>
  <c r="W1561" i="8"/>
  <c r="O1561" i="8"/>
  <c r="U1560" i="8"/>
  <c r="S1559" i="8"/>
  <c r="Y1558" i="8"/>
  <c r="Q1558" i="8"/>
  <c r="W1557" i="8"/>
  <c r="O1557" i="8"/>
  <c r="U1556" i="8"/>
  <c r="S1555" i="8"/>
  <c r="Y1554" i="8"/>
  <c r="Q1554" i="8"/>
  <c r="W1553" i="8"/>
  <c r="O1553" i="8"/>
  <c r="U1552" i="8"/>
  <c r="S1551" i="8"/>
  <c r="Y1550" i="8"/>
  <c r="Q1550" i="8"/>
  <c r="W1549" i="8"/>
  <c r="O1549" i="8"/>
  <c r="U1548" i="8"/>
  <c r="S1547" i="8"/>
  <c r="Y1546" i="8"/>
  <c r="Q1546" i="8"/>
  <c r="W1545" i="8"/>
  <c r="O1545" i="8"/>
  <c r="U1544" i="8"/>
  <c r="S1543" i="8"/>
  <c r="Y1542" i="8"/>
  <c r="Q1542" i="8"/>
  <c r="W1541" i="8"/>
  <c r="O1541" i="8"/>
  <c r="U1540" i="8"/>
  <c r="S1539" i="8"/>
  <c r="Y1538" i="8"/>
  <c r="Q1538" i="8"/>
  <c r="W1537" i="8"/>
  <c r="O1537" i="8"/>
  <c r="U1536" i="8"/>
  <c r="S1535" i="8"/>
  <c r="Y1534" i="8"/>
  <c r="Q1534" i="8"/>
  <c r="W1533" i="8"/>
  <c r="O1533" i="8"/>
  <c r="U1532" i="8"/>
  <c r="S1531" i="8"/>
  <c r="Y1530" i="8"/>
  <c r="Q1530" i="8"/>
  <c r="W1529" i="8"/>
  <c r="O1529" i="8"/>
  <c r="U1528" i="8"/>
  <c r="S1527" i="8"/>
  <c r="Y1526" i="8"/>
  <c r="Q1526" i="8"/>
  <c r="W1525" i="8"/>
  <c r="O1525" i="8"/>
  <c r="U1524" i="8"/>
  <c r="S1523" i="8"/>
  <c r="Y1522" i="8"/>
  <c r="Q1522" i="8"/>
  <c r="W1521" i="8"/>
  <c r="O1521" i="8"/>
  <c r="U1520" i="8"/>
  <c r="S1519" i="8"/>
  <c r="Y1518" i="8"/>
  <c r="Q1518" i="8"/>
  <c r="W1517" i="8"/>
  <c r="O1517" i="8"/>
  <c r="U1516" i="8"/>
  <c r="S1515" i="8"/>
  <c r="Y1514" i="8"/>
  <c r="Q1514" i="8"/>
  <c r="W1513" i="8"/>
  <c r="O1513" i="8"/>
  <c r="U1512" i="8"/>
  <c r="S1511" i="8"/>
  <c r="Y1510" i="8"/>
  <c r="Q1510" i="8"/>
  <c r="W1509" i="8"/>
  <c r="O1509" i="8"/>
  <c r="U1508" i="8"/>
  <c r="S1507" i="8"/>
  <c r="Y1506" i="8"/>
  <c r="Q1506" i="8"/>
  <c r="W1505" i="8"/>
  <c r="O1505" i="8"/>
  <c r="U1504" i="8"/>
  <c r="S1503" i="8"/>
  <c r="Y1502" i="8"/>
  <c r="Q1502" i="8"/>
  <c r="W1501" i="8"/>
  <c r="O1501" i="8"/>
  <c r="U1500" i="8"/>
  <c r="S1499" i="8"/>
  <c r="Y1498" i="8"/>
  <c r="Q1498" i="8"/>
  <c r="W1497" i="8"/>
  <c r="O1497" i="8"/>
  <c r="U1496" i="8"/>
  <c r="S1495" i="8"/>
  <c r="Y1494" i="8"/>
  <c r="Q1494" i="8"/>
  <c r="W1493" i="8"/>
  <c r="O1493" i="8"/>
  <c r="U1492" i="8"/>
  <c r="S1491" i="8"/>
  <c r="Y1490" i="8"/>
  <c r="Q1490" i="8"/>
  <c r="W1489" i="8"/>
  <c r="O1489" i="8"/>
  <c r="U1488" i="8"/>
  <c r="S1487" i="8"/>
  <c r="Y1486" i="8"/>
  <c r="Q1486" i="8"/>
  <c r="W1485" i="8"/>
  <c r="O1485" i="8"/>
  <c r="U1484" i="8"/>
  <c r="S1483" i="8"/>
  <c r="Y1482" i="8"/>
  <c r="Q1482" i="8"/>
  <c r="W1481" i="8"/>
  <c r="O1481" i="8"/>
  <c r="U1480" i="8"/>
  <c r="S1479" i="8"/>
  <c r="Y1478" i="8"/>
  <c r="Q1478" i="8"/>
  <c r="W1477" i="8"/>
  <c r="O1477" i="8"/>
  <c r="U1476" i="8"/>
  <c r="S1475" i="8"/>
  <c r="Y1474" i="8"/>
  <c r="Q1474" i="8"/>
  <c r="W1473" i="8"/>
  <c r="O1473" i="8"/>
  <c r="U1472" i="8"/>
  <c r="S1471" i="8"/>
  <c r="Y1470" i="8"/>
  <c r="Q1470" i="8"/>
  <c r="W1469" i="8"/>
  <c r="O1469" i="8"/>
  <c r="U1468" i="8"/>
  <c r="S1467" i="8"/>
  <c r="Y1466" i="8"/>
  <c r="Q1466" i="8"/>
  <c r="W1465" i="8"/>
  <c r="O1465" i="8"/>
  <c r="U1464" i="8"/>
  <c r="S1463" i="8"/>
  <c r="Y1462" i="8"/>
  <c r="Q1462" i="8"/>
  <c r="W1461" i="8"/>
  <c r="O1461" i="8"/>
  <c r="U1460" i="8"/>
  <c r="S1459" i="8"/>
  <c r="Y1458" i="8"/>
  <c r="Q1458" i="8"/>
  <c r="W1457" i="8"/>
  <c r="O1457" i="8"/>
  <c r="U1456" i="8"/>
  <c r="S1455" i="8"/>
  <c r="Y1454" i="8"/>
  <c r="Q1454" i="8"/>
  <c r="W1453" i="8"/>
  <c r="O1453" i="8"/>
  <c r="U1452" i="8"/>
  <c r="S1451" i="8"/>
  <c r="Y1450" i="8"/>
  <c r="Q1450" i="8"/>
  <c r="W1449" i="8"/>
  <c r="O1449" i="8"/>
  <c r="U1448" i="8"/>
  <c r="S1447" i="8"/>
  <c r="Y1446" i="8"/>
  <c r="Q1446" i="8"/>
  <c r="W1445" i="8"/>
  <c r="O1445" i="8"/>
  <c r="U1444" i="8"/>
  <c r="S1443" i="8"/>
  <c r="Y1442" i="8"/>
  <c r="Q1442" i="8"/>
  <c r="W1441" i="8"/>
  <c r="O1441" i="8"/>
  <c r="U1440" i="8"/>
  <c r="S1439" i="8"/>
  <c r="Y1438" i="8"/>
  <c r="Q1438" i="8"/>
  <c r="W1437" i="8"/>
  <c r="O1437" i="8"/>
  <c r="U1436" i="8"/>
  <c r="S1435" i="8"/>
  <c r="Y1434" i="8"/>
  <c r="Q1434" i="8"/>
  <c r="W1433" i="8"/>
  <c r="O1433" i="8"/>
  <c r="U1432" i="8"/>
  <c r="S1431" i="8"/>
  <c r="Y1430" i="8"/>
  <c r="Q1430" i="8"/>
  <c r="W1429" i="8"/>
  <c r="O1429" i="8"/>
  <c r="U1428" i="8"/>
  <c r="S1427" i="8"/>
  <c r="Y1426" i="8"/>
  <c r="Q1426" i="8"/>
  <c r="W1425" i="8"/>
  <c r="O1425" i="8"/>
  <c r="U1424" i="8"/>
  <c r="S1423" i="8"/>
  <c r="Y1422" i="8"/>
  <c r="Q1422" i="8"/>
  <c r="W1421" i="8"/>
  <c r="O1421" i="8"/>
  <c r="U1420" i="8"/>
  <c r="S1419" i="8"/>
  <c r="Y1418" i="8"/>
  <c r="Q1418" i="8"/>
  <c r="W1417" i="8"/>
  <c r="O1417" i="8"/>
  <c r="U1416" i="8"/>
  <c r="S1415" i="8"/>
  <c r="Y1414" i="8"/>
  <c r="Q1414" i="8"/>
  <c r="W1413" i="8"/>
  <c r="O1413" i="8"/>
  <c r="U1412" i="8"/>
  <c r="S1411" i="8"/>
  <c r="Y1410" i="8"/>
  <c r="Q1410" i="8"/>
  <c r="W1409" i="8"/>
  <c r="O1409" i="8"/>
  <c r="U1408" i="8"/>
  <c r="S1407" i="8"/>
  <c r="Y1406" i="8"/>
  <c r="Q1406" i="8"/>
  <c r="W1405" i="8"/>
  <c r="O1405" i="8"/>
  <c r="U1404" i="8"/>
  <c r="S1403" i="8"/>
  <c r="Y1402" i="8"/>
  <c r="Q1402" i="8"/>
  <c r="W1401" i="8"/>
  <c r="O1401" i="8"/>
  <c r="U1400" i="8"/>
  <c r="S1399" i="8"/>
  <c r="Y1398" i="8"/>
  <c r="Q1398" i="8"/>
  <c r="W1397" i="8"/>
  <c r="O1397" i="8"/>
  <c r="U1396" i="8"/>
  <c r="S1395" i="8"/>
  <c r="Y1394" i="8"/>
  <c r="Q1394" i="8"/>
  <c r="W1393" i="8"/>
  <c r="O1393" i="8"/>
  <c r="U1392" i="8"/>
  <c r="S1391" i="8"/>
  <c r="Y1390" i="8"/>
  <c r="Q1390" i="8"/>
  <c r="W1389" i="8"/>
  <c r="O1389" i="8"/>
  <c r="U1388" i="8"/>
  <c r="S1387" i="8"/>
  <c r="Y1386" i="8"/>
  <c r="Q1386" i="8"/>
  <c r="W1385" i="8"/>
  <c r="O1385" i="8"/>
  <c r="U1384" i="8"/>
  <c r="S1383" i="8"/>
  <c r="Y1382" i="8"/>
  <c r="Q1382" i="8"/>
  <c r="W1381" i="8"/>
  <c r="O1381" i="8"/>
  <c r="U1380" i="8"/>
  <c r="S1379" i="8"/>
  <c r="Y1378" i="8"/>
  <c r="Q1378" i="8"/>
  <c r="W1377" i="8"/>
  <c r="O1377" i="8"/>
  <c r="U1376" i="8"/>
  <c r="S1375" i="8"/>
  <c r="Y1374" i="8"/>
  <c r="Q1374" i="8"/>
  <c r="W1373" i="8"/>
  <c r="O1373" i="8"/>
  <c r="U1372" i="8"/>
  <c r="S1371" i="8"/>
  <c r="Y1370" i="8"/>
  <c r="Q1370" i="8"/>
  <c r="W1369" i="8"/>
  <c r="O1369" i="8"/>
  <c r="U1368" i="8"/>
  <c r="S1367" i="8"/>
  <c r="Y1366" i="8"/>
  <c r="Q1366" i="8"/>
  <c r="W1365" i="8"/>
  <c r="O1365" i="8"/>
  <c r="U1364" i="8"/>
  <c r="S1363" i="8"/>
  <c r="Y1362" i="8"/>
  <c r="Q1362" i="8"/>
  <c r="W1361" i="8"/>
  <c r="O1361" i="8"/>
  <c r="U1360" i="8"/>
  <c r="S1359" i="8"/>
  <c r="Y1358" i="8"/>
  <c r="Q1358" i="8"/>
  <c r="W1357" i="8"/>
  <c r="O1357" i="8"/>
  <c r="U1356" i="8"/>
  <c r="S1355" i="8"/>
  <c r="Y1354" i="8"/>
  <c r="Q1354" i="8"/>
  <c r="W1353" i="8"/>
  <c r="O1353" i="8"/>
  <c r="U1352" i="8"/>
  <c r="S1351" i="8"/>
  <c r="Y1350" i="8"/>
  <c r="Q1350" i="8"/>
  <c r="W1349" i="8"/>
  <c r="O1349" i="8"/>
  <c r="U1348" i="8"/>
  <c r="S1347" i="8"/>
  <c r="Y1346" i="8"/>
  <c r="Q1346" i="8"/>
  <c r="W1345" i="8"/>
  <c r="O1345" i="8"/>
  <c r="U1344" i="8"/>
  <c r="S1343" i="8"/>
  <c r="Y1342" i="8"/>
  <c r="Q1342" i="8"/>
  <c r="W1341" i="8"/>
  <c r="O1341" i="8"/>
  <c r="U1340" i="8"/>
  <c r="S1339" i="8"/>
  <c r="Y1338" i="8"/>
  <c r="Q1338" i="8"/>
  <c r="W1337" i="8"/>
  <c r="O1337" i="8"/>
  <c r="U1336" i="8"/>
  <c r="S1335" i="8"/>
  <c r="Y1334" i="8"/>
  <c r="Q1334" i="8"/>
  <c r="W1333" i="8"/>
  <c r="O1333" i="8"/>
  <c r="U1332" i="8"/>
  <c r="S1331" i="8"/>
  <c r="Y1330" i="8"/>
  <c r="Q1330" i="8"/>
  <c r="W1329" i="8"/>
  <c r="O1329" i="8"/>
  <c r="U1328" i="8"/>
  <c r="S1327" i="8"/>
  <c r="Y1326" i="8"/>
  <c r="Q1326" i="8"/>
  <c r="W1325" i="8"/>
  <c r="O1325" i="8"/>
  <c r="U1324" i="8"/>
  <c r="S1323" i="8"/>
  <c r="Y1322" i="8"/>
  <c r="Q1322" i="8"/>
  <c r="W1321" i="8"/>
  <c r="O1321" i="8"/>
  <c r="U1320" i="8"/>
  <c r="S1319" i="8"/>
  <c r="Y1318" i="8"/>
  <c r="Q1318" i="8"/>
  <c r="W1317" i="8"/>
  <c r="O1317" i="8"/>
  <c r="U1316" i="8"/>
  <c r="S1315" i="8"/>
  <c r="Y1314" i="8"/>
  <c r="Q1314" i="8"/>
  <c r="W1313" i="8"/>
  <c r="O1313" i="8"/>
  <c r="U1312" i="8"/>
  <c r="S1311" i="8"/>
  <c r="Y1310" i="8"/>
  <c r="Q1310" i="8"/>
  <c r="W1309" i="8"/>
  <c r="O1309" i="8"/>
  <c r="U1308" i="8"/>
  <c r="S1307" i="8"/>
  <c r="Y1306" i="8"/>
  <c r="Q1306" i="8"/>
  <c r="W1305" i="8"/>
  <c r="O1305" i="8"/>
  <c r="U1304" i="8"/>
  <c r="S1303" i="8"/>
  <c r="Y1302" i="8"/>
  <c r="Q1302" i="8"/>
  <c r="W1301" i="8"/>
  <c r="O1301" i="8"/>
  <c r="U1300" i="8"/>
  <c r="S1299" i="8"/>
  <c r="Y1298" i="8"/>
  <c r="Q1298" i="8"/>
  <c r="W1297" i="8"/>
  <c r="O1297" i="8"/>
  <c r="U1296" i="8"/>
  <c r="S1295" i="8"/>
  <c r="Y1294" i="8"/>
  <c r="Q1294" i="8"/>
  <c r="W1293" i="8"/>
  <c r="O1293" i="8"/>
  <c r="U1292" i="8"/>
  <c r="S1291" i="8"/>
  <c r="Y1290" i="8"/>
  <c r="Q1290" i="8"/>
  <c r="W1289" i="8"/>
  <c r="O1289" i="8"/>
  <c r="U1288" i="8"/>
  <c r="S1287" i="8"/>
  <c r="Y1286" i="8"/>
  <c r="Q1286" i="8"/>
  <c r="W1285" i="8"/>
  <c r="O1285" i="8"/>
  <c r="U1284" i="8"/>
  <c r="S1283" i="8"/>
  <c r="Y1282" i="8"/>
  <c r="Q1282" i="8"/>
  <c r="W1281" i="8"/>
  <c r="O1281" i="8"/>
  <c r="U1280" i="8"/>
  <c r="S1279" i="8"/>
  <c r="Y1278" i="8"/>
  <c r="Q1278" i="8"/>
  <c r="W1277" i="8"/>
  <c r="O1277" i="8"/>
  <c r="U1276" i="8"/>
  <c r="S1275" i="8"/>
  <c r="Y1274" i="8"/>
  <c r="Q1274" i="8"/>
  <c r="W1273" i="8"/>
  <c r="O1273" i="8"/>
  <c r="U1272" i="8"/>
  <c r="S1271" i="8"/>
  <c r="Y1270" i="8"/>
  <c r="Q1270" i="8"/>
  <c r="W1269" i="8"/>
  <c r="O1269" i="8"/>
  <c r="U1268" i="8"/>
  <c r="S1267" i="8"/>
  <c r="Y1266" i="8"/>
  <c r="Q1266" i="8"/>
  <c r="W1265" i="8"/>
  <c r="O1265" i="8"/>
  <c r="U1264" i="8"/>
  <c r="S1263" i="8"/>
  <c r="Y1262" i="8"/>
  <c r="Q1262" i="8"/>
  <c r="W1261" i="8"/>
  <c r="O1261" i="8"/>
  <c r="U1260" i="8"/>
  <c r="S1259" i="8"/>
  <c r="Y1258" i="8"/>
  <c r="Q1258" i="8"/>
  <c r="W1257" i="8"/>
  <c r="O1257" i="8"/>
  <c r="U1256" i="8"/>
  <c r="S1255" i="8"/>
  <c r="Y1254" i="8"/>
  <c r="Q1254" i="8"/>
  <c r="W1253" i="8"/>
  <c r="O1253" i="8"/>
  <c r="U1252" i="8"/>
  <c r="S1251" i="8"/>
  <c r="Y1250" i="8"/>
  <c r="Q1250" i="8"/>
  <c r="W1249" i="8"/>
  <c r="O1249" i="8"/>
  <c r="U1248" i="8"/>
  <c r="S1247" i="8"/>
  <c r="Y1246" i="8"/>
  <c r="Q1246" i="8"/>
  <c r="W1245" i="8"/>
  <c r="O1245" i="8"/>
  <c r="U1244" i="8"/>
  <c r="S1243" i="8"/>
  <c r="Y1242" i="8"/>
  <c r="Q1242" i="8"/>
  <c r="W1241" i="8"/>
  <c r="O1241" i="8"/>
  <c r="U1240" i="8"/>
  <c r="S1239" i="8"/>
  <c r="Y1238" i="8"/>
  <c r="Q1238" i="8"/>
  <c r="W1237" i="8"/>
  <c r="O1237" i="8"/>
  <c r="U1236" i="8"/>
  <c r="S1235" i="8"/>
  <c r="Y1234" i="8"/>
  <c r="Q1234" i="8"/>
  <c r="W1233" i="8"/>
  <c r="O1233" i="8"/>
  <c r="U1232" i="8"/>
  <c r="S1231" i="8"/>
  <c r="Y1230" i="8"/>
  <c r="Q1230" i="8"/>
  <c r="W1229" i="8"/>
  <c r="O1229" i="8"/>
  <c r="U1228" i="8"/>
  <c r="S1227" i="8"/>
  <c r="Y1226" i="8"/>
  <c r="Q1226" i="8"/>
  <c r="W1225" i="8"/>
  <c r="O1225" i="8"/>
  <c r="U1224" i="8"/>
  <c r="S1223" i="8"/>
  <c r="Y1222" i="8"/>
  <c r="Q1222" i="8"/>
  <c r="W1221" i="8"/>
  <c r="O1221" i="8"/>
  <c r="U1220" i="8"/>
  <c r="S1219" i="8"/>
  <c r="Y1218" i="8"/>
  <c r="Q1218" i="8"/>
  <c r="W1217" i="8"/>
  <c r="O1217" i="8"/>
  <c r="U1216" i="8"/>
  <c r="S1215" i="8"/>
  <c r="Y1214" i="8"/>
  <c r="Q1214" i="8"/>
  <c r="W1213" i="8"/>
  <c r="O1213" i="8"/>
  <c r="U1212" i="8"/>
  <c r="S1211" i="8"/>
  <c r="Y1210" i="8"/>
  <c r="Q1210" i="8"/>
  <c r="W1209" i="8"/>
  <c r="O1209" i="8"/>
  <c r="U1208" i="8"/>
  <c r="S1207" i="8"/>
  <c r="Y1206" i="8"/>
  <c r="Q1206" i="8"/>
  <c r="W1205" i="8"/>
  <c r="O1205" i="8"/>
  <c r="U1204" i="8"/>
  <c r="S1203" i="8"/>
  <c r="Y1202" i="8"/>
  <c r="Q1202" i="8"/>
  <c r="W1201" i="8"/>
  <c r="O1201" i="8"/>
  <c r="U1200" i="8"/>
  <c r="S1199" i="8"/>
  <c r="Y1198" i="8"/>
  <c r="Q1198" i="8"/>
  <c r="W1197" i="8"/>
  <c r="O1197" i="8"/>
  <c r="U1196" i="8"/>
  <c r="S1195" i="8"/>
  <c r="Y1194" i="8"/>
  <c r="Q1194" i="8"/>
  <c r="W1193" i="8"/>
  <c r="O1193" i="8"/>
  <c r="U1192" i="8"/>
  <c r="S1191" i="8"/>
  <c r="Y1190" i="8"/>
  <c r="Q1190" i="8"/>
  <c r="W1189" i="8"/>
  <c r="O1189" i="8"/>
  <c r="U1188" i="8"/>
  <c r="S1187" i="8"/>
  <c r="Y1186" i="8"/>
  <c r="Q1186" i="8"/>
  <c r="W1185" i="8"/>
  <c r="O1185" i="8"/>
  <c r="U1184" i="8"/>
  <c r="S1183" i="8"/>
  <c r="Y1182" i="8"/>
  <c r="Q1182" i="8"/>
  <c r="W1181" i="8"/>
  <c r="O1181" i="8"/>
  <c r="U1180" i="8"/>
  <c r="S1179" i="8"/>
  <c r="Y1178" i="8"/>
  <c r="Q1178" i="8"/>
  <c r="W1177" i="8"/>
  <c r="O1177" i="8"/>
  <c r="U1176" i="8"/>
  <c r="S1175" i="8"/>
  <c r="Y1174" i="8"/>
  <c r="Q1174" i="8"/>
  <c r="W1173" i="8"/>
  <c r="O1173" i="8"/>
  <c r="U1172" i="8"/>
  <c r="S1171" i="8"/>
  <c r="Y1170" i="8"/>
  <c r="Q1170" i="8"/>
  <c r="W1169" i="8"/>
  <c r="O1169" i="8"/>
  <c r="U1168" i="8"/>
  <c r="S1167" i="8"/>
  <c r="Y1166" i="8"/>
  <c r="Q1166" i="8"/>
  <c r="W1165" i="8"/>
  <c r="O1165" i="8"/>
  <c r="U1164" i="8"/>
  <c r="S1163" i="8"/>
  <c r="Y1162" i="8"/>
  <c r="Q1162" i="8"/>
  <c r="W1161" i="8"/>
  <c r="O1161" i="8"/>
  <c r="U1160" i="8"/>
  <c r="S1159" i="8"/>
  <c r="Y1158" i="8"/>
  <c r="Q1158" i="8"/>
  <c r="W1157" i="8"/>
  <c r="O1157" i="8"/>
  <c r="U1156" i="8"/>
  <c r="S1155" i="8"/>
  <c r="Y1154" i="8"/>
  <c r="Q1154" i="8"/>
  <c r="W1153" i="8"/>
  <c r="O1153" i="8"/>
  <c r="U1152" i="8"/>
  <c r="S1151" i="8"/>
  <c r="Y1150" i="8"/>
  <c r="Q1150" i="8"/>
  <c r="W1149" i="8"/>
  <c r="O1149" i="8"/>
  <c r="U1148" i="8"/>
  <c r="S1147" i="8"/>
  <c r="Y1146" i="8"/>
  <c r="Q1146" i="8"/>
  <c r="W1145" i="8"/>
  <c r="O1145" i="8"/>
  <c r="U1144" i="8"/>
  <c r="S1143" i="8"/>
  <c r="Y1142" i="8"/>
  <c r="Q1142" i="8"/>
  <c r="W1141" i="8"/>
  <c r="O1141" i="8"/>
  <c r="U1140" i="8"/>
  <c r="S1139" i="8"/>
  <c r="Y1138" i="8"/>
  <c r="Q1138" i="8"/>
  <c r="W1137" i="8"/>
  <c r="O1137" i="8"/>
  <c r="U1136" i="8"/>
  <c r="S1135" i="8"/>
  <c r="Y1134" i="8"/>
  <c r="Q1134" i="8"/>
  <c r="W1133" i="8"/>
  <c r="O1133" i="8"/>
  <c r="U1132" i="8"/>
  <c r="S1131" i="8"/>
  <c r="Y1130" i="8"/>
  <c r="Q1130" i="8"/>
  <c r="W1129" i="8"/>
  <c r="O1129" i="8"/>
  <c r="U1128" i="8"/>
  <c r="S1127" i="8"/>
  <c r="Y1126" i="8"/>
  <c r="Q1126" i="8"/>
  <c r="W1125" i="8"/>
  <c r="O1125" i="8"/>
  <c r="U1124" i="8"/>
  <c r="S1123" i="8"/>
  <c r="Y1122" i="8"/>
  <c r="Q1122" i="8"/>
  <c r="W1121" i="8"/>
  <c r="O1121" i="8"/>
  <c r="U1120" i="8"/>
  <c r="S1119" i="8"/>
  <c r="Y1118" i="8"/>
  <c r="Q1118" i="8"/>
  <c r="W1117" i="8"/>
  <c r="O1117" i="8"/>
  <c r="U1116" i="8"/>
  <c r="S1115" i="8"/>
  <c r="Y1114" i="8"/>
  <c r="Q1114" i="8"/>
  <c r="W1113" i="8"/>
  <c r="O1113" i="8"/>
  <c r="U1112" i="8"/>
  <c r="S1111" i="8"/>
  <c r="W3033" i="8"/>
  <c r="X2845" i="8"/>
  <c r="R2687" i="8"/>
  <c r="N2617" i="8"/>
  <c r="P2614" i="8"/>
  <c r="R2611" i="8"/>
  <c r="T2608" i="8"/>
  <c r="S2598" i="8"/>
  <c r="R2568" i="8"/>
  <c r="R2565" i="8"/>
  <c r="T2545" i="8"/>
  <c r="T2542" i="8"/>
  <c r="N2528" i="8"/>
  <c r="W2525" i="8"/>
  <c r="Q2511" i="8"/>
  <c r="Y2508" i="8"/>
  <c r="T2494" i="8"/>
  <c r="V2482" i="8"/>
  <c r="N2467" i="8"/>
  <c r="P2465" i="8"/>
  <c r="T2458" i="8"/>
  <c r="R2456" i="8"/>
  <c r="W2451" i="8"/>
  <c r="W2440" i="8"/>
  <c r="R2436" i="8"/>
  <c r="R2434" i="8"/>
  <c r="S2432" i="8"/>
  <c r="U2419" i="8"/>
  <c r="W2417" i="8"/>
  <c r="T2415" i="8"/>
  <c r="O2413" i="8"/>
  <c r="U2411" i="8"/>
  <c r="U2409" i="8"/>
  <c r="X2405" i="8"/>
  <c r="Y2403" i="8"/>
  <c r="U2401" i="8"/>
  <c r="W2399" i="8"/>
  <c r="Y2391" i="8"/>
  <c r="N2374" i="8"/>
  <c r="O2368" i="8"/>
  <c r="S2366" i="8"/>
  <c r="Q2364" i="8"/>
  <c r="S2362" i="8"/>
  <c r="O2360" i="8"/>
  <c r="U2358" i="8"/>
  <c r="V2356" i="8"/>
  <c r="X2352" i="8"/>
  <c r="U2350" i="8"/>
  <c r="S2346" i="8"/>
  <c r="X2344" i="8"/>
  <c r="S2338" i="8"/>
  <c r="S2336" i="8"/>
  <c r="U2334" i="8"/>
  <c r="V2332" i="8"/>
  <c r="W2326" i="8"/>
  <c r="P2311" i="8"/>
  <c r="N2303" i="8"/>
  <c r="Q2301" i="8"/>
  <c r="P2299" i="8"/>
  <c r="O2293" i="8"/>
  <c r="U2291" i="8"/>
  <c r="S2287" i="8"/>
  <c r="S2285" i="8"/>
  <c r="U2283" i="8"/>
  <c r="U2281" i="8"/>
  <c r="W2279" i="8"/>
  <c r="U2273" i="8"/>
  <c r="W2271" i="8"/>
  <c r="Y2267" i="8"/>
  <c r="Y2263" i="8"/>
  <c r="V2261" i="8"/>
  <c r="P2256" i="8"/>
  <c r="V2254" i="8"/>
  <c r="P2249" i="8"/>
  <c r="P2247" i="8"/>
  <c r="V2245" i="8"/>
  <c r="P2240" i="8"/>
  <c r="V2238" i="8"/>
  <c r="P2233" i="8"/>
  <c r="P2231" i="8"/>
  <c r="V2229" i="8"/>
  <c r="P2224" i="8"/>
  <c r="V2222" i="8"/>
  <c r="P2217" i="8"/>
  <c r="P2215" i="8"/>
  <c r="V2213" i="8"/>
  <c r="P2208" i="8"/>
  <c r="V2206" i="8"/>
  <c r="P2201" i="8"/>
  <c r="P2199" i="8"/>
  <c r="V2197" i="8"/>
  <c r="P2192" i="8"/>
  <c r="V2190" i="8"/>
  <c r="P2185" i="8"/>
  <c r="P2183" i="8"/>
  <c r="V2181" i="8"/>
  <c r="P2176" i="8"/>
  <c r="V2174" i="8"/>
  <c r="P2169" i="8"/>
  <c r="P2167" i="8"/>
  <c r="V2165" i="8"/>
  <c r="P2160" i="8"/>
  <c r="V2158" i="8"/>
  <c r="P2153" i="8"/>
  <c r="P2151" i="8"/>
  <c r="V2149" i="8"/>
  <c r="P2144" i="8"/>
  <c r="V2142" i="8"/>
  <c r="P2137" i="8"/>
  <c r="P2135" i="8"/>
  <c r="V2133" i="8"/>
  <c r="P2128" i="8"/>
  <c r="V2126" i="8"/>
  <c r="P2121" i="8"/>
  <c r="P2119" i="8"/>
  <c r="V2117" i="8"/>
  <c r="P2112" i="8"/>
  <c r="V2110" i="8"/>
  <c r="P2105" i="8"/>
  <c r="P2103" i="8"/>
  <c r="V2101" i="8"/>
  <c r="P2096" i="8"/>
  <c r="V2094" i="8"/>
  <c r="P2089" i="8"/>
  <c r="P2087" i="8"/>
  <c r="V2085" i="8"/>
  <c r="T2080" i="8"/>
  <c r="Q2077" i="8"/>
  <c r="V2075" i="8"/>
  <c r="X2072" i="8"/>
  <c r="R2071" i="8"/>
  <c r="X2068" i="8"/>
  <c r="T2067" i="8"/>
  <c r="P2066" i="8"/>
  <c r="X2063" i="8"/>
  <c r="V2060" i="8"/>
  <c r="N2059" i="8"/>
  <c r="X2056" i="8"/>
  <c r="R2055" i="8"/>
  <c r="V2051" i="8"/>
  <c r="R2050" i="8"/>
  <c r="X2046" i="8"/>
  <c r="T2045" i="8"/>
  <c r="R2044" i="8"/>
  <c r="N2043" i="8"/>
  <c r="Y2040" i="8"/>
  <c r="W2039" i="8"/>
  <c r="R2038" i="8"/>
  <c r="X2034" i="8"/>
  <c r="V2033" i="8"/>
  <c r="P2032" i="8"/>
  <c r="O2031" i="8"/>
  <c r="Y2028" i="8"/>
  <c r="V2027" i="8"/>
  <c r="R2026" i="8"/>
  <c r="P2025" i="8"/>
  <c r="S2021" i="8"/>
  <c r="Q2020" i="8"/>
  <c r="O2019" i="8"/>
  <c r="Y2016" i="8"/>
  <c r="V2015" i="8"/>
  <c r="T2014" i="8"/>
  <c r="P2013" i="8"/>
  <c r="V2009" i="8"/>
  <c r="T2008" i="8"/>
  <c r="R2007" i="8"/>
  <c r="Y2004" i="8"/>
  <c r="V2003" i="8"/>
  <c r="U2002" i="8"/>
  <c r="P2001" i="8"/>
  <c r="V1997" i="8"/>
  <c r="X1996" i="8"/>
  <c r="V1995" i="8"/>
  <c r="V1994" i="8"/>
  <c r="V1993" i="8"/>
  <c r="T1992" i="8"/>
  <c r="V1991" i="8"/>
  <c r="T1990" i="8"/>
  <c r="P1989" i="8"/>
  <c r="Q1988" i="8"/>
  <c r="O1987" i="8"/>
  <c r="P1986" i="8"/>
  <c r="P1985" i="8"/>
  <c r="N1984" i="8"/>
  <c r="O1983" i="8"/>
  <c r="Y1976" i="8"/>
  <c r="X1975" i="8"/>
  <c r="X1974" i="8"/>
  <c r="T1973" i="8"/>
  <c r="V1972" i="8"/>
  <c r="T1971" i="8"/>
  <c r="U1970" i="8"/>
  <c r="S1969" i="8"/>
  <c r="R1968" i="8"/>
  <c r="R1967" i="8"/>
  <c r="R1966" i="8"/>
  <c r="N1965" i="8"/>
  <c r="P1964" i="8"/>
  <c r="N1963" i="8"/>
  <c r="N1962" i="8"/>
  <c r="Y1956" i="8"/>
  <c r="X1955" i="8"/>
  <c r="X1954" i="8"/>
  <c r="X1953" i="8"/>
  <c r="V1952" i="8"/>
  <c r="W1951" i="8"/>
  <c r="U1950" i="8"/>
  <c r="S1949" i="8"/>
  <c r="R1948" i="8"/>
  <c r="R1947" i="8"/>
  <c r="R1946" i="8"/>
  <c r="R1945" i="8"/>
  <c r="P1944" i="8"/>
  <c r="P1943" i="8"/>
  <c r="N1942" i="8"/>
  <c r="V1933" i="8"/>
  <c r="X1932" i="8"/>
  <c r="V1931" i="8"/>
  <c r="V1930" i="8"/>
  <c r="V1929" i="8"/>
  <c r="T1928" i="8"/>
  <c r="V1927" i="8"/>
  <c r="T1926" i="8"/>
  <c r="P1925" i="8"/>
  <c r="Q1924" i="8"/>
  <c r="O1923" i="8"/>
  <c r="P1922" i="8"/>
  <c r="P1921" i="8"/>
  <c r="N1920" i="8"/>
  <c r="O1919" i="8"/>
  <c r="O1911" i="8"/>
  <c r="N1910" i="8"/>
  <c r="N1909" i="8"/>
  <c r="P1908" i="8"/>
  <c r="P1907" i="8"/>
  <c r="T1906" i="8"/>
  <c r="T1905" i="8"/>
  <c r="V1904" i="8"/>
  <c r="W1903" i="8"/>
  <c r="X1902" i="8"/>
  <c r="V1901" i="8"/>
  <c r="Y1900" i="8"/>
  <c r="N1896" i="8"/>
  <c r="P1895" i="8"/>
  <c r="R1894" i="8"/>
  <c r="P1893" i="8"/>
  <c r="Q1892" i="8"/>
  <c r="R1891" i="8"/>
  <c r="U1890" i="8"/>
  <c r="V1889" i="8"/>
  <c r="X1888" i="8"/>
  <c r="X1887" i="8"/>
  <c r="N1883" i="8"/>
  <c r="N1882" i="8"/>
  <c r="N1881" i="8"/>
  <c r="P1880" i="8"/>
  <c r="R1879" i="8"/>
  <c r="T1878" i="8"/>
  <c r="S1877" i="8"/>
  <c r="R1876" i="8"/>
  <c r="T1875" i="8"/>
  <c r="V1874" i="8"/>
  <c r="X1873" i="8"/>
  <c r="Y1872" i="8"/>
  <c r="N1871" i="8"/>
  <c r="Q1870" i="8"/>
  <c r="S1869" i="8"/>
  <c r="U1868" i="8"/>
  <c r="X1867" i="8"/>
  <c r="P1866" i="8"/>
  <c r="R1865" i="8"/>
  <c r="V1864" i="8"/>
  <c r="X1863" i="8"/>
  <c r="P1862" i="8"/>
  <c r="P1861" i="8"/>
  <c r="T1860" i="8"/>
  <c r="Y1859" i="8"/>
  <c r="O1859" i="8"/>
  <c r="T1858" i="8"/>
  <c r="W1857" i="8"/>
  <c r="Q1856" i="8"/>
  <c r="S1855" i="8"/>
  <c r="Y1854" i="8"/>
  <c r="P1854" i="8"/>
  <c r="U1853" i="8"/>
  <c r="Q1852" i="8"/>
  <c r="V1851" i="8"/>
  <c r="S1850" i="8"/>
  <c r="W1849" i="8"/>
  <c r="N1849" i="8"/>
  <c r="S1848" i="8"/>
  <c r="X1847" i="8"/>
  <c r="O1847" i="8"/>
  <c r="U1846" i="8"/>
  <c r="Q1845" i="8"/>
  <c r="U1844" i="8"/>
  <c r="Q1843" i="8"/>
  <c r="W1842" i="8"/>
  <c r="N1842" i="8"/>
  <c r="S1841" i="8"/>
  <c r="X1840" i="8"/>
  <c r="O1840" i="8"/>
  <c r="S1839" i="8"/>
  <c r="Y1838" i="8"/>
  <c r="P1838" i="8"/>
  <c r="U1837" i="8"/>
  <c r="Q1836" i="8"/>
  <c r="V1835" i="8"/>
  <c r="S1834" i="8"/>
  <c r="W1833" i="8"/>
  <c r="N1833" i="8"/>
  <c r="S1832" i="8"/>
  <c r="X1831" i="8"/>
  <c r="O1831" i="8"/>
  <c r="U1830" i="8"/>
  <c r="Q1829" i="8"/>
  <c r="U1828" i="8"/>
  <c r="Q1827" i="8"/>
  <c r="W1826" i="8"/>
  <c r="N1826" i="8"/>
  <c r="S1825" i="8"/>
  <c r="X1824" i="8"/>
  <c r="O1824" i="8"/>
  <c r="S1823" i="8"/>
  <c r="Y1822" i="8"/>
  <c r="P1822" i="8"/>
  <c r="U1821" i="8"/>
  <c r="Q1820" i="8"/>
  <c r="V1819" i="8"/>
  <c r="S1818" i="8"/>
  <c r="W1817" i="8"/>
  <c r="N1817" i="8"/>
  <c r="S1816" i="8"/>
  <c r="X1815" i="8"/>
  <c r="O1815" i="8"/>
  <c r="U1814" i="8"/>
  <c r="Q1813" i="8"/>
  <c r="U1812" i="8"/>
  <c r="Q1811" i="8"/>
  <c r="W1810" i="8"/>
  <c r="N1810" i="8"/>
  <c r="S1809" i="8"/>
  <c r="X1808" i="8"/>
  <c r="O1808" i="8"/>
  <c r="S1807" i="8"/>
  <c r="Y1806" i="8"/>
  <c r="P1806" i="8"/>
  <c r="U1805" i="8"/>
  <c r="Q1804" i="8"/>
  <c r="V1803" i="8"/>
  <c r="S1802" i="8"/>
  <c r="W1801" i="8"/>
  <c r="N1801" i="8"/>
  <c r="S1800" i="8"/>
  <c r="X1799" i="8"/>
  <c r="O1799" i="8"/>
  <c r="U1798" i="8"/>
  <c r="Q1797" i="8"/>
  <c r="U1796" i="8"/>
  <c r="Q1795" i="8"/>
  <c r="W1794" i="8"/>
  <c r="N1794" i="8"/>
  <c r="S1793" i="8"/>
  <c r="X1792" i="8"/>
  <c r="O1792" i="8"/>
  <c r="S1791" i="8"/>
  <c r="Y1790" i="8"/>
  <c r="P1790" i="8"/>
  <c r="U1789" i="8"/>
  <c r="Q1788" i="8"/>
  <c r="V1787" i="8"/>
  <c r="S1786" i="8"/>
  <c r="W1785" i="8"/>
  <c r="N1785" i="8"/>
  <c r="S1784" i="8"/>
  <c r="X1783" i="8"/>
  <c r="O1783" i="8"/>
  <c r="U1782" i="8"/>
  <c r="Q1781" i="8"/>
  <c r="U1780" i="8"/>
  <c r="Q1779" i="8"/>
  <c r="W1778" i="8"/>
  <c r="N1778" i="8"/>
  <c r="S1777" i="8"/>
  <c r="X1776" i="8"/>
  <c r="O1776" i="8"/>
  <c r="S1775" i="8"/>
  <c r="Y1774" i="8"/>
  <c r="P1774" i="8"/>
  <c r="U1773" i="8"/>
  <c r="Q1772" i="8"/>
  <c r="V1771" i="8"/>
  <c r="S1770" i="8"/>
  <c r="W1769" i="8"/>
  <c r="N1769" i="8"/>
  <c r="S1768" i="8"/>
  <c r="X1767" i="8"/>
  <c r="O1767" i="8"/>
  <c r="U1766" i="8"/>
  <c r="Q1765" i="8"/>
  <c r="U1764" i="8"/>
  <c r="Q1763" i="8"/>
  <c r="W1762" i="8"/>
  <c r="N1762" i="8"/>
  <c r="S1761" i="8"/>
  <c r="X1760" i="8"/>
  <c r="O1760" i="8"/>
  <c r="S1759" i="8"/>
  <c r="Y1758" i="8"/>
  <c r="P1758" i="8"/>
  <c r="U1757" i="8"/>
  <c r="Q1756" i="8"/>
  <c r="V1755" i="8"/>
  <c r="S1754" i="8"/>
  <c r="W1753" i="8"/>
  <c r="N1753" i="8"/>
  <c r="S1752" i="8"/>
  <c r="X1751" i="8"/>
  <c r="O1751" i="8"/>
  <c r="U1750" i="8"/>
  <c r="Q1749" i="8"/>
  <c r="U1748" i="8"/>
  <c r="Q1747" i="8"/>
  <c r="W1746" i="8"/>
  <c r="N1746" i="8"/>
  <c r="S1745" i="8"/>
  <c r="X1744" i="8"/>
  <c r="O1744" i="8"/>
  <c r="S1743" i="8"/>
  <c r="Y1742" i="8"/>
  <c r="P1742" i="8"/>
  <c r="U1741" i="8"/>
  <c r="Q1740" i="8"/>
  <c r="V1739" i="8"/>
  <c r="S1738" i="8"/>
  <c r="W1737" i="8"/>
  <c r="N1737" i="8"/>
  <c r="S1736" i="8"/>
  <c r="X1735" i="8"/>
  <c r="O1735" i="8"/>
  <c r="U1734" i="8"/>
  <c r="Q1733" i="8"/>
  <c r="U1732" i="8"/>
  <c r="Q1731" i="8"/>
  <c r="W1730" i="8"/>
  <c r="N1730" i="8"/>
  <c r="S1729" i="8"/>
  <c r="X1728" i="8"/>
  <c r="O1728" i="8"/>
  <c r="S1727" i="8"/>
  <c r="Y1726" i="8"/>
  <c r="P1726" i="8"/>
  <c r="U1725" i="8"/>
  <c r="Q1724" i="8"/>
  <c r="V1723" i="8"/>
  <c r="S1722" i="8"/>
  <c r="W1721" i="8"/>
  <c r="N1721" i="8"/>
  <c r="S1720" i="8"/>
  <c r="X1719" i="8"/>
  <c r="O1719" i="8"/>
  <c r="U1718" i="8"/>
  <c r="Q1717" i="8"/>
  <c r="U1716" i="8"/>
  <c r="Q1715" i="8"/>
  <c r="W1714" i="8"/>
  <c r="N1714" i="8"/>
  <c r="S1713" i="8"/>
  <c r="X1712" i="8"/>
  <c r="O1712" i="8"/>
  <c r="S1711" i="8"/>
  <c r="Y1710" i="8"/>
  <c r="P1710" i="8"/>
  <c r="U1709" i="8"/>
  <c r="Q1708" i="8"/>
  <c r="V1707" i="8"/>
  <c r="S1706" i="8"/>
  <c r="W1705" i="8"/>
  <c r="N1705" i="8"/>
  <c r="S1704" i="8"/>
  <c r="X1703" i="8"/>
  <c r="O1703" i="8"/>
  <c r="U1702" i="8"/>
  <c r="Q1701" i="8"/>
  <c r="U1700" i="8"/>
  <c r="Q1699" i="8"/>
  <c r="W1698" i="8"/>
  <c r="N1698" i="8"/>
  <c r="S1697" i="8"/>
  <c r="X1696" i="8"/>
  <c r="O1696" i="8"/>
  <c r="S1695" i="8"/>
  <c r="Y1694" i="8"/>
  <c r="P1694" i="8"/>
  <c r="U1693" i="8"/>
  <c r="Q1692" i="8"/>
  <c r="V1691" i="8"/>
  <c r="S1690" i="8"/>
  <c r="W1689" i="8"/>
  <c r="N1689" i="8"/>
  <c r="S1688" i="8"/>
  <c r="X1687" i="8"/>
  <c r="O1687" i="8"/>
  <c r="U1686" i="8"/>
  <c r="Q1685" i="8"/>
  <c r="U1684" i="8"/>
  <c r="Q1683" i="8"/>
  <c r="W1682" i="8"/>
  <c r="O1682" i="8"/>
  <c r="U1681" i="8"/>
  <c r="S1680" i="8"/>
  <c r="Y1679" i="8"/>
  <c r="Q1679" i="8"/>
  <c r="W1678" i="8"/>
  <c r="O1678" i="8"/>
  <c r="U1677" i="8"/>
  <c r="S1676" i="8"/>
  <c r="Y1675" i="8"/>
  <c r="Q1675" i="8"/>
  <c r="W1674" i="8"/>
  <c r="O1674" i="8"/>
  <c r="U1673" i="8"/>
  <c r="S1672" i="8"/>
  <c r="Y1671" i="8"/>
  <c r="Q1671" i="8"/>
  <c r="W1670" i="8"/>
  <c r="O1670" i="8"/>
  <c r="U1669" i="8"/>
  <c r="S1668" i="8"/>
  <c r="Y1667" i="8"/>
  <c r="Q1667" i="8"/>
  <c r="W1666" i="8"/>
  <c r="O1666" i="8"/>
  <c r="U1665" i="8"/>
  <c r="S1664" i="8"/>
  <c r="Y1663" i="8"/>
  <c r="Q1663" i="8"/>
  <c r="W1662" i="8"/>
  <c r="O1662" i="8"/>
  <c r="U1661" i="8"/>
  <c r="S1660" i="8"/>
  <c r="Y1659" i="8"/>
  <c r="Q1659" i="8"/>
  <c r="W1658" i="8"/>
  <c r="O1658" i="8"/>
  <c r="U1657" i="8"/>
  <c r="S1656" i="8"/>
  <c r="Y1655" i="8"/>
  <c r="Q1655" i="8"/>
  <c r="W1654" i="8"/>
  <c r="O1654" i="8"/>
  <c r="U1653" i="8"/>
  <c r="S1652" i="8"/>
  <c r="Y1651" i="8"/>
  <c r="Q1651" i="8"/>
  <c r="W1650" i="8"/>
  <c r="O1650" i="8"/>
  <c r="U1649" i="8"/>
  <c r="S1648" i="8"/>
  <c r="Y1647" i="8"/>
  <c r="Q1647" i="8"/>
  <c r="W1646" i="8"/>
  <c r="O1646" i="8"/>
  <c r="U1645" i="8"/>
  <c r="S1644" i="8"/>
  <c r="Y1643" i="8"/>
  <c r="Q1643" i="8"/>
  <c r="W1642" i="8"/>
  <c r="O1642" i="8"/>
  <c r="U1641" i="8"/>
  <c r="S1640" i="8"/>
  <c r="Y1639" i="8"/>
  <c r="Q1639" i="8"/>
  <c r="W1638" i="8"/>
  <c r="O1638" i="8"/>
  <c r="U1637" i="8"/>
  <c r="S1636" i="8"/>
  <c r="Y1635" i="8"/>
  <c r="Q1635" i="8"/>
  <c r="W1634" i="8"/>
  <c r="O1634" i="8"/>
  <c r="U1633" i="8"/>
  <c r="S1632" i="8"/>
  <c r="Y1631" i="8"/>
  <c r="Q1631" i="8"/>
  <c r="W1630" i="8"/>
  <c r="O1630" i="8"/>
  <c r="U1629" i="8"/>
  <c r="S1628" i="8"/>
  <c r="Y1627" i="8"/>
  <c r="Q1627" i="8"/>
  <c r="W1626" i="8"/>
  <c r="O1626" i="8"/>
  <c r="U1625" i="8"/>
  <c r="S1624" i="8"/>
  <c r="Y1623" i="8"/>
  <c r="Q1623" i="8"/>
  <c r="W1622" i="8"/>
  <c r="O1622" i="8"/>
  <c r="U1621" i="8"/>
  <c r="S1620" i="8"/>
  <c r="Y1619" i="8"/>
  <c r="Q1619" i="8"/>
  <c r="W1618" i="8"/>
  <c r="O1618" i="8"/>
  <c r="U1617" i="8"/>
  <c r="S1616" i="8"/>
  <c r="Y1615" i="8"/>
  <c r="Q1615" i="8"/>
  <c r="W1614" i="8"/>
  <c r="O1614" i="8"/>
  <c r="U1613" i="8"/>
  <c r="S1612" i="8"/>
  <c r="Y1611" i="8"/>
  <c r="Q1611" i="8"/>
  <c r="W1610" i="8"/>
  <c r="O1610" i="8"/>
  <c r="U1609" i="8"/>
  <c r="S1608" i="8"/>
  <c r="Y1607" i="8"/>
  <c r="Q1607" i="8"/>
  <c r="W1606" i="8"/>
  <c r="O1606" i="8"/>
  <c r="U1605" i="8"/>
  <c r="S1604" i="8"/>
  <c r="Y1603" i="8"/>
  <c r="Q1603" i="8"/>
  <c r="W1602" i="8"/>
  <c r="O1602" i="8"/>
  <c r="U1601" i="8"/>
  <c r="S1600" i="8"/>
  <c r="Y1599" i="8"/>
  <c r="Q1599" i="8"/>
  <c r="W1598" i="8"/>
  <c r="O1598" i="8"/>
  <c r="U1597" i="8"/>
  <c r="S1596" i="8"/>
  <c r="Y1595" i="8"/>
  <c r="Q1595" i="8"/>
  <c r="W1594" i="8"/>
  <c r="O1594" i="8"/>
  <c r="U1593" i="8"/>
  <c r="S1592" i="8"/>
  <c r="Y1591" i="8"/>
  <c r="Q1591" i="8"/>
  <c r="W1590" i="8"/>
  <c r="O1590" i="8"/>
  <c r="U1589" i="8"/>
  <c r="S1588" i="8"/>
  <c r="Y1587" i="8"/>
  <c r="Q1587" i="8"/>
  <c r="W1586" i="8"/>
  <c r="O1586" i="8"/>
  <c r="U1585" i="8"/>
  <c r="S1584" i="8"/>
  <c r="Y1583" i="8"/>
  <c r="Q1583" i="8"/>
  <c r="W1582" i="8"/>
  <c r="O1582" i="8"/>
  <c r="U1581" i="8"/>
  <c r="S1580" i="8"/>
  <c r="Y1579" i="8"/>
  <c r="Q1579" i="8"/>
  <c r="W1578" i="8"/>
  <c r="O1578" i="8"/>
  <c r="U1577" i="8"/>
  <c r="S1576" i="8"/>
  <c r="Y1575" i="8"/>
  <c r="Q1575" i="8"/>
  <c r="W1574" i="8"/>
  <c r="O1574" i="8"/>
  <c r="U1573" i="8"/>
  <c r="S1572" i="8"/>
  <c r="Y1571" i="8"/>
  <c r="Q1571" i="8"/>
  <c r="W1570" i="8"/>
  <c r="O1570" i="8"/>
  <c r="U1569" i="8"/>
  <c r="S1568" i="8"/>
  <c r="Y1567" i="8"/>
  <c r="Q1567" i="8"/>
  <c r="W1566" i="8"/>
  <c r="O1566" i="8"/>
  <c r="U1565" i="8"/>
  <c r="S1564" i="8"/>
  <c r="Y1563" i="8"/>
  <c r="Q1563" i="8"/>
  <c r="W1562" i="8"/>
  <c r="O1562" i="8"/>
  <c r="U1561" i="8"/>
  <c r="S1560" i="8"/>
  <c r="Y1559" i="8"/>
  <c r="Q1559" i="8"/>
  <c r="W1558" i="8"/>
  <c r="O1558" i="8"/>
  <c r="U1557" i="8"/>
  <c r="S1556" i="8"/>
  <c r="Y1555" i="8"/>
  <c r="Q1555" i="8"/>
  <c r="W1554" i="8"/>
  <c r="O1554" i="8"/>
  <c r="U1553" i="8"/>
  <c r="S1552" i="8"/>
  <c r="Y1551" i="8"/>
  <c r="Q1551" i="8"/>
  <c r="W1550" i="8"/>
  <c r="O1550" i="8"/>
  <c r="U1549" i="8"/>
  <c r="S1548" i="8"/>
  <c r="Y1547" i="8"/>
  <c r="Q1547" i="8"/>
  <c r="W1546" i="8"/>
  <c r="O1546" i="8"/>
  <c r="U1545" i="8"/>
  <c r="S1544" i="8"/>
  <c r="Y1543" i="8"/>
  <c r="Q1543" i="8"/>
  <c r="W1542" i="8"/>
  <c r="O1542" i="8"/>
  <c r="U1541" i="8"/>
  <c r="S1540" i="8"/>
  <c r="Y1539" i="8"/>
  <c r="Q1539" i="8"/>
  <c r="W1538" i="8"/>
  <c r="O1538" i="8"/>
  <c r="U1537" i="8"/>
  <c r="S1536" i="8"/>
  <c r="Y1535" i="8"/>
  <c r="Q1535" i="8"/>
  <c r="W1534" i="8"/>
  <c r="O1534" i="8"/>
  <c r="U1533" i="8"/>
  <c r="S1532" i="8"/>
  <c r="Y1531" i="8"/>
  <c r="Q1531" i="8"/>
  <c r="W1530" i="8"/>
  <c r="O1530" i="8"/>
  <c r="U1529" i="8"/>
  <c r="S1528" i="8"/>
  <c r="Y1527" i="8"/>
  <c r="Q1527" i="8"/>
  <c r="W1526" i="8"/>
  <c r="O1526" i="8"/>
  <c r="U1525" i="8"/>
  <c r="S1524" i="8"/>
  <c r="Y1523" i="8"/>
  <c r="Q1523" i="8"/>
  <c r="W1522" i="8"/>
  <c r="O1522" i="8"/>
  <c r="U1521" i="8"/>
  <c r="S1520" i="8"/>
  <c r="Y1519" i="8"/>
  <c r="Q1519" i="8"/>
  <c r="W1518" i="8"/>
  <c r="O1518" i="8"/>
  <c r="U1517" i="8"/>
  <c r="S1516" i="8"/>
  <c r="Y1515" i="8"/>
  <c r="Q1515" i="8"/>
  <c r="W1514" i="8"/>
  <c r="O1514" i="8"/>
  <c r="U1513" i="8"/>
  <c r="S1512" i="8"/>
  <c r="Y1511" i="8"/>
  <c r="Q1511" i="8"/>
  <c r="W1510" i="8"/>
  <c r="O1510" i="8"/>
  <c r="U1509" i="8"/>
  <c r="S1508" i="8"/>
  <c r="Y1507" i="8"/>
  <c r="Q1507" i="8"/>
  <c r="W1506" i="8"/>
  <c r="O1506" i="8"/>
  <c r="U1505" i="8"/>
  <c r="S1504" i="8"/>
  <c r="Y1503" i="8"/>
  <c r="Q1503" i="8"/>
  <c r="W1502" i="8"/>
  <c r="O1502" i="8"/>
  <c r="U1501" i="8"/>
  <c r="S1500" i="8"/>
  <c r="Y1499" i="8"/>
  <c r="Q1499" i="8"/>
  <c r="W1498" i="8"/>
  <c r="O1498" i="8"/>
  <c r="U1497" i="8"/>
  <c r="S1496" i="8"/>
  <c r="Y1495" i="8"/>
  <c r="Q1495" i="8"/>
  <c r="W1494" i="8"/>
  <c r="O1494" i="8"/>
  <c r="U1493" i="8"/>
  <c r="S1492" i="8"/>
  <c r="Y1491" i="8"/>
  <c r="Q1491" i="8"/>
  <c r="W1490" i="8"/>
  <c r="O1490" i="8"/>
  <c r="U1489" i="8"/>
  <c r="S1488" i="8"/>
  <c r="Y1487" i="8"/>
  <c r="Q1487" i="8"/>
  <c r="W1486" i="8"/>
  <c r="O1486" i="8"/>
  <c r="U1485" i="8"/>
  <c r="S1484" i="8"/>
  <c r="Y1483" i="8"/>
  <c r="Q1483" i="8"/>
  <c r="W1482" i="8"/>
  <c r="O1482" i="8"/>
  <c r="U1481" i="8"/>
  <c r="S1480" i="8"/>
  <c r="Y1479" i="8"/>
  <c r="Q1479" i="8"/>
  <c r="W1478" i="8"/>
  <c r="O1478" i="8"/>
  <c r="U1477" i="8"/>
  <c r="S1476" i="8"/>
  <c r="Y1475" i="8"/>
  <c r="Q1475" i="8"/>
  <c r="W1474" i="8"/>
  <c r="O1474" i="8"/>
  <c r="U1473" i="8"/>
  <c r="S1472" i="8"/>
  <c r="Y1471" i="8"/>
  <c r="Q1471" i="8"/>
  <c r="W1470" i="8"/>
  <c r="O1470" i="8"/>
  <c r="U1469" i="8"/>
  <c r="S1468" i="8"/>
  <c r="Y1467" i="8"/>
  <c r="Q1467" i="8"/>
  <c r="W1466" i="8"/>
  <c r="O1466" i="8"/>
  <c r="U1465" i="8"/>
  <c r="S1464" i="8"/>
  <c r="Y1463" i="8"/>
  <c r="Q1463" i="8"/>
  <c r="W1462" i="8"/>
  <c r="O1462" i="8"/>
  <c r="U1461" i="8"/>
  <c r="S1460" i="8"/>
  <c r="Y1459" i="8"/>
  <c r="Q1459" i="8"/>
  <c r="W1458" i="8"/>
  <c r="O1458" i="8"/>
  <c r="U1457" i="8"/>
  <c r="S1456" i="8"/>
  <c r="Y1455" i="8"/>
  <c r="Q1455" i="8"/>
  <c r="W1454" i="8"/>
  <c r="O1454" i="8"/>
  <c r="U1453" i="8"/>
  <c r="S1452" i="8"/>
  <c r="Y1451" i="8"/>
  <c r="Q1451" i="8"/>
  <c r="W1450" i="8"/>
  <c r="O1450" i="8"/>
  <c r="U1449" i="8"/>
  <c r="S1448" i="8"/>
  <c r="Y1447" i="8"/>
  <c r="Q1447" i="8"/>
  <c r="W1446" i="8"/>
  <c r="O1446" i="8"/>
  <c r="U1445" i="8"/>
  <c r="S1444" i="8"/>
  <c r="Y1443" i="8"/>
  <c r="Q1443" i="8"/>
  <c r="W1442" i="8"/>
  <c r="O1442" i="8"/>
  <c r="U1441" i="8"/>
  <c r="S1440" i="8"/>
  <c r="Y1439" i="8"/>
  <c r="Q1439" i="8"/>
  <c r="W1438" i="8"/>
  <c r="O1438" i="8"/>
  <c r="U1437" i="8"/>
  <c r="S1436" i="8"/>
  <c r="Y1435" i="8"/>
  <c r="Q1435" i="8"/>
  <c r="W1434" i="8"/>
  <c r="O1434" i="8"/>
  <c r="U1433" i="8"/>
  <c r="S1432" i="8"/>
  <c r="Y1431" i="8"/>
  <c r="Q1431" i="8"/>
  <c r="W1430" i="8"/>
  <c r="O1430" i="8"/>
  <c r="U1429" i="8"/>
  <c r="S1428" i="8"/>
  <c r="Y1427" i="8"/>
  <c r="Q1427" i="8"/>
  <c r="W1426" i="8"/>
  <c r="O1426" i="8"/>
  <c r="U1425" i="8"/>
  <c r="S1424" i="8"/>
  <c r="Y1423" i="8"/>
  <c r="Q1423" i="8"/>
  <c r="W1422" i="8"/>
  <c r="O1422" i="8"/>
  <c r="U1421" i="8"/>
  <c r="S1420" i="8"/>
  <c r="Y1419" i="8"/>
  <c r="Q1419" i="8"/>
  <c r="W1418" i="8"/>
  <c r="O1418" i="8"/>
  <c r="U1417" i="8"/>
  <c r="S1416" i="8"/>
  <c r="Y1415" i="8"/>
  <c r="Q1415" i="8"/>
  <c r="W1414" i="8"/>
  <c r="O1414" i="8"/>
  <c r="U1413" i="8"/>
  <c r="S1412" i="8"/>
  <c r="Y1411" i="8"/>
  <c r="Q1411" i="8"/>
  <c r="W1410" i="8"/>
  <c r="O1410" i="8"/>
  <c r="U1409" i="8"/>
  <c r="S1408" i="8"/>
  <c r="Y1407" i="8"/>
  <c r="Q1407" i="8"/>
  <c r="W1406" i="8"/>
  <c r="O1406" i="8"/>
  <c r="U1405" i="8"/>
  <c r="S1404" i="8"/>
  <c r="Y1403" i="8"/>
  <c r="Q1403" i="8"/>
  <c r="W1402" i="8"/>
  <c r="O1402" i="8"/>
  <c r="U1401" i="8"/>
  <c r="S1400" i="8"/>
  <c r="Y1399" i="8"/>
  <c r="Q1399" i="8"/>
  <c r="W1398" i="8"/>
  <c r="O1398" i="8"/>
  <c r="U1397" i="8"/>
  <c r="S1396" i="8"/>
  <c r="Y1395" i="8"/>
  <c r="Q1395" i="8"/>
  <c r="W1394" i="8"/>
  <c r="O1394" i="8"/>
  <c r="U1393" i="8"/>
  <c r="S1392" i="8"/>
  <c r="Y1391" i="8"/>
  <c r="Q1391" i="8"/>
  <c r="W1390" i="8"/>
  <c r="O1390" i="8"/>
  <c r="U1389" i="8"/>
  <c r="S1388" i="8"/>
  <c r="Y1387" i="8"/>
  <c r="Q1387" i="8"/>
  <c r="W1386" i="8"/>
  <c r="O1386" i="8"/>
  <c r="U1385" i="8"/>
  <c r="S1384" i="8"/>
  <c r="Y1383" i="8"/>
  <c r="Q1383" i="8"/>
  <c r="W1382" i="8"/>
  <c r="O1382" i="8"/>
  <c r="U1381" i="8"/>
  <c r="S1380" i="8"/>
  <c r="Y1379" i="8"/>
  <c r="Q1379" i="8"/>
  <c r="W1378" i="8"/>
  <c r="O1378" i="8"/>
  <c r="U1377" i="8"/>
  <c r="S1376" i="8"/>
  <c r="Y1375" i="8"/>
  <c r="Q1375" i="8"/>
  <c r="W1374" i="8"/>
  <c r="O1374" i="8"/>
  <c r="U1373" i="8"/>
  <c r="S1372" i="8"/>
  <c r="Y1371" i="8"/>
  <c r="Q1371" i="8"/>
  <c r="W1370" i="8"/>
  <c r="O1370" i="8"/>
  <c r="U1369" i="8"/>
  <c r="S1368" i="8"/>
  <c r="Y1367" i="8"/>
  <c r="Q1367" i="8"/>
  <c r="W1366" i="8"/>
  <c r="O1366" i="8"/>
  <c r="U1365" i="8"/>
  <c r="S1364" i="8"/>
  <c r="Y1363" i="8"/>
  <c r="Q1363" i="8"/>
  <c r="W1362" i="8"/>
  <c r="O1362" i="8"/>
  <c r="U1361" i="8"/>
  <c r="S1360" i="8"/>
  <c r="Y1359" i="8"/>
  <c r="Q1359" i="8"/>
  <c r="W1358" i="8"/>
  <c r="O1358" i="8"/>
  <c r="U1357" i="8"/>
  <c r="S1356" i="8"/>
  <c r="Y1355" i="8"/>
  <c r="Q1355" i="8"/>
  <c r="W1354" i="8"/>
  <c r="O1354" i="8"/>
  <c r="U1353" i="8"/>
  <c r="S1352" i="8"/>
  <c r="Y1351" i="8"/>
  <c r="Q1351" i="8"/>
  <c r="W1350" i="8"/>
  <c r="O1350" i="8"/>
  <c r="U1349" i="8"/>
  <c r="S1348" i="8"/>
  <c r="Y1347" i="8"/>
  <c r="Q1347" i="8"/>
  <c r="W1346" i="8"/>
  <c r="O1346" i="8"/>
  <c r="U1345" i="8"/>
  <c r="S1344" i="8"/>
  <c r="Y1343" i="8"/>
  <c r="Q1343" i="8"/>
  <c r="W1342" i="8"/>
  <c r="O1342" i="8"/>
  <c r="U1341" i="8"/>
  <c r="S1340" i="8"/>
  <c r="Y1339" i="8"/>
  <c r="Q1339" i="8"/>
  <c r="W1338" i="8"/>
  <c r="O1338" i="8"/>
  <c r="U1337" i="8"/>
  <c r="S1336" i="8"/>
  <c r="Y1335" i="8"/>
  <c r="Q1335" i="8"/>
  <c r="W1334" i="8"/>
  <c r="O1334" i="8"/>
  <c r="U1333" i="8"/>
  <c r="S1332" i="8"/>
  <c r="Y1331" i="8"/>
  <c r="Q1331" i="8"/>
  <c r="W1330" i="8"/>
  <c r="O1330" i="8"/>
  <c r="U1329" i="8"/>
  <c r="S1328" i="8"/>
  <c r="Y1327" i="8"/>
  <c r="Q1327" i="8"/>
  <c r="W1326" i="8"/>
  <c r="O1326" i="8"/>
  <c r="U1325" i="8"/>
  <c r="S1324" i="8"/>
  <c r="Y1323" i="8"/>
  <c r="Q1323" i="8"/>
  <c r="W1322" i="8"/>
  <c r="O1322" i="8"/>
  <c r="U1321" i="8"/>
  <c r="S1320" i="8"/>
  <c r="Y1319" i="8"/>
  <c r="Q1319" i="8"/>
  <c r="W1318" i="8"/>
  <c r="O1318" i="8"/>
  <c r="U1317" i="8"/>
  <c r="S1316" i="8"/>
  <c r="Y1315" i="8"/>
  <c r="Q1315" i="8"/>
  <c r="W1314" i="8"/>
  <c r="O1314" i="8"/>
  <c r="U1313" i="8"/>
  <c r="S1312" i="8"/>
  <c r="Y1311" i="8"/>
  <c r="Q1311" i="8"/>
  <c r="W1310" i="8"/>
  <c r="O1310" i="8"/>
  <c r="U1309" i="8"/>
  <c r="S1308" i="8"/>
  <c r="Y1307" i="8"/>
  <c r="Q1307" i="8"/>
  <c r="W1306" i="8"/>
  <c r="O1306" i="8"/>
  <c r="U1305" i="8"/>
  <c r="S1304" i="8"/>
  <c r="Y1303" i="8"/>
  <c r="Q1303" i="8"/>
  <c r="W1302" i="8"/>
  <c r="O1302" i="8"/>
  <c r="U1301" i="8"/>
  <c r="S1300" i="8"/>
  <c r="Y1299" i="8"/>
  <c r="Q1299" i="8"/>
  <c r="W1298" i="8"/>
  <c r="O1298" i="8"/>
  <c r="U1297" i="8"/>
  <c r="S1296" i="8"/>
  <c r="Y1295" i="8"/>
  <c r="Q1295" i="8"/>
  <c r="W1294" i="8"/>
  <c r="O1294" i="8"/>
  <c r="U1293" i="8"/>
  <c r="S1292" i="8"/>
  <c r="Y1291" i="8"/>
  <c r="Q1291" i="8"/>
  <c r="W1290" i="8"/>
  <c r="O1290" i="8"/>
  <c r="U1289" i="8"/>
  <c r="S1288" i="8"/>
  <c r="Y1287" i="8"/>
  <c r="Q1287" i="8"/>
  <c r="W1286" i="8"/>
  <c r="O1286" i="8"/>
  <c r="U1285" i="8"/>
  <c r="S1284" i="8"/>
  <c r="Y1283" i="8"/>
  <c r="Q1283" i="8"/>
  <c r="W1282" i="8"/>
  <c r="O1282" i="8"/>
  <c r="U1281" i="8"/>
  <c r="S1280" i="8"/>
  <c r="Y1279" i="8"/>
  <c r="Q1279" i="8"/>
  <c r="W1278" i="8"/>
  <c r="O1278" i="8"/>
  <c r="U1277" i="8"/>
  <c r="S1276" i="8"/>
  <c r="Y1275" i="8"/>
  <c r="Q1275" i="8"/>
  <c r="W1274" i="8"/>
  <c r="O1274" i="8"/>
  <c r="U1273" i="8"/>
  <c r="S1272" i="8"/>
  <c r="Y1271" i="8"/>
  <c r="Q1271" i="8"/>
  <c r="W1270" i="8"/>
  <c r="O1270" i="8"/>
  <c r="U1269" i="8"/>
  <c r="S1268" i="8"/>
  <c r="Y1267" i="8"/>
  <c r="Q1267" i="8"/>
  <c r="W1266" i="8"/>
  <c r="O1266" i="8"/>
  <c r="U1265" i="8"/>
  <c r="S1264" i="8"/>
  <c r="Y1263" i="8"/>
  <c r="Q1263" i="8"/>
  <c r="W1262" i="8"/>
  <c r="O1262" i="8"/>
  <c r="U1261" i="8"/>
  <c r="S1260" i="8"/>
  <c r="Y1259" i="8"/>
  <c r="Q1259" i="8"/>
  <c r="W1258" i="8"/>
  <c r="O1258" i="8"/>
  <c r="U1257" i="8"/>
  <c r="S1256" i="8"/>
  <c r="Y1255" i="8"/>
  <c r="Q1255" i="8"/>
  <c r="W1254" i="8"/>
  <c r="O1254" i="8"/>
  <c r="U1253" i="8"/>
  <c r="S1252" i="8"/>
  <c r="Y1251" i="8"/>
  <c r="Q1251" i="8"/>
  <c r="W1250" i="8"/>
  <c r="O1250" i="8"/>
  <c r="U1249" i="8"/>
  <c r="S1248" i="8"/>
  <c r="Y1247" i="8"/>
  <c r="Q1247" i="8"/>
  <c r="W1246" i="8"/>
  <c r="O1246" i="8"/>
  <c r="U1245" i="8"/>
  <c r="S1244" i="8"/>
  <c r="Y1243" i="8"/>
  <c r="Q1243" i="8"/>
  <c r="W1242" i="8"/>
  <c r="O1242" i="8"/>
  <c r="U1241" i="8"/>
  <c r="S1240" i="8"/>
  <c r="Y1239" i="8"/>
  <c r="Q1239" i="8"/>
  <c r="W1238" i="8"/>
  <c r="O1238" i="8"/>
  <c r="U1237" i="8"/>
  <c r="S1236" i="8"/>
  <c r="Y1235" i="8"/>
  <c r="Q1235" i="8"/>
  <c r="W1234" i="8"/>
  <c r="O1234" i="8"/>
  <c r="U1233" i="8"/>
  <c r="S1232" i="8"/>
  <c r="Y1231" i="8"/>
  <c r="Q1231" i="8"/>
  <c r="W1230" i="8"/>
  <c r="O1230" i="8"/>
  <c r="U1229" i="8"/>
  <c r="S1228" i="8"/>
  <c r="Y1227" i="8"/>
  <c r="Q1227" i="8"/>
  <c r="W1226" i="8"/>
  <c r="O1226" i="8"/>
  <c r="U1225" i="8"/>
  <c r="S1224" i="8"/>
  <c r="Y1223" i="8"/>
  <c r="Q1223" i="8"/>
  <c r="W1222" i="8"/>
  <c r="O1222" i="8"/>
  <c r="U1221" i="8"/>
  <c r="S1220" i="8"/>
  <c r="Y1219" i="8"/>
  <c r="Q1219" i="8"/>
  <c r="W1218" i="8"/>
  <c r="O1218" i="8"/>
  <c r="U1217" i="8"/>
  <c r="S1216" i="8"/>
  <c r="Y1215" i="8"/>
  <c r="Q1215" i="8"/>
  <c r="W1214" i="8"/>
  <c r="O1214" i="8"/>
  <c r="U1213" i="8"/>
  <c r="S1212" i="8"/>
  <c r="Y1211" i="8"/>
  <c r="Q1211" i="8"/>
  <c r="W1210" i="8"/>
  <c r="O1210" i="8"/>
  <c r="U1209" i="8"/>
  <c r="S1208" i="8"/>
  <c r="Y1207" i="8"/>
  <c r="Q1207" i="8"/>
  <c r="W1206" i="8"/>
  <c r="O1206" i="8"/>
  <c r="U1205" i="8"/>
  <c r="S1204" i="8"/>
  <c r="Y1203" i="8"/>
  <c r="Q1203" i="8"/>
  <c r="W1202" i="8"/>
  <c r="O1202" i="8"/>
  <c r="U1201" i="8"/>
  <c r="S1200" i="8"/>
  <c r="Y1199" i="8"/>
  <c r="Q1199" i="8"/>
  <c r="W1198" i="8"/>
  <c r="O1198" i="8"/>
  <c r="U1197" i="8"/>
  <c r="S1196" i="8"/>
  <c r="Y1195" i="8"/>
  <c r="Q1195" i="8"/>
  <c r="W1194" i="8"/>
  <c r="O1194" i="8"/>
  <c r="U1193" i="8"/>
  <c r="S1192" i="8"/>
  <c r="Y1191" i="8"/>
  <c r="Q1191" i="8"/>
  <c r="W1190" i="8"/>
  <c r="O1190" i="8"/>
  <c r="U1189" i="8"/>
  <c r="S1188" i="8"/>
  <c r="Y1187" i="8"/>
  <c r="Q1187" i="8"/>
  <c r="W1186" i="8"/>
  <c r="O1186" i="8"/>
  <c r="U1185" i="8"/>
  <c r="S1184" i="8"/>
  <c r="Y1183" i="8"/>
  <c r="Q1183" i="8"/>
  <c r="W1182" i="8"/>
  <c r="O1182" i="8"/>
  <c r="U1181" i="8"/>
  <c r="S1180" i="8"/>
  <c r="Y1179" i="8"/>
  <c r="Q1179" i="8"/>
  <c r="W1178" i="8"/>
  <c r="O1178" i="8"/>
  <c r="U1177" i="8"/>
  <c r="S1176" i="8"/>
  <c r="Y1175" i="8"/>
  <c r="Q1175" i="8"/>
  <c r="W1174" i="8"/>
  <c r="O1174" i="8"/>
  <c r="U1173" i="8"/>
  <c r="S1172" i="8"/>
  <c r="Y1171" i="8"/>
  <c r="Q1171" i="8"/>
  <c r="W1170" i="8"/>
  <c r="O1170" i="8"/>
  <c r="U1169" i="8"/>
  <c r="S1168" i="8"/>
  <c r="Y1167" i="8"/>
  <c r="Q1167" i="8"/>
  <c r="W1166" i="8"/>
  <c r="O1166" i="8"/>
  <c r="U1165" i="8"/>
  <c r="S1164" i="8"/>
  <c r="Y1163" i="8"/>
  <c r="Q1163" i="8"/>
  <c r="W1162" i="8"/>
  <c r="O1162" i="8"/>
  <c r="U1161" i="8"/>
  <c r="S1160" i="8"/>
  <c r="Y1159" i="8"/>
  <c r="Q1159" i="8"/>
  <c r="W1158" i="8"/>
  <c r="O1158" i="8"/>
  <c r="U1157" i="8"/>
  <c r="S1156" i="8"/>
  <c r="Y1155" i="8"/>
  <c r="Q1155" i="8"/>
  <c r="W1154" i="8"/>
  <c r="O1154" i="8"/>
  <c r="U1153" i="8"/>
  <c r="P2756" i="8"/>
  <c r="N2702" i="8"/>
  <c r="V2642" i="8"/>
  <c r="Q2621" i="8"/>
  <c r="X2600" i="8"/>
  <c r="Y2579" i="8"/>
  <c r="P2569" i="8"/>
  <c r="Q2559" i="8"/>
  <c r="T2539" i="8"/>
  <c r="V2519" i="8"/>
  <c r="X2499" i="8"/>
  <c r="N2490" i="8"/>
  <c r="T2487" i="8"/>
  <c r="T2454" i="8"/>
  <c r="T2445" i="8"/>
  <c r="R2437" i="8"/>
  <c r="T2434" i="8"/>
  <c r="N2426" i="8"/>
  <c r="W2423" i="8"/>
  <c r="X2412" i="8"/>
  <c r="S2407" i="8"/>
  <c r="S2399" i="8"/>
  <c r="N2394" i="8"/>
  <c r="W2391" i="8"/>
  <c r="Q2386" i="8"/>
  <c r="N2378" i="8"/>
  <c r="N2370" i="8"/>
  <c r="S2357" i="8"/>
  <c r="W2346" i="8"/>
  <c r="X2341" i="8"/>
  <c r="W2338" i="8"/>
  <c r="O2333" i="8"/>
  <c r="U2325" i="8"/>
  <c r="S2320" i="8"/>
  <c r="S2317" i="8"/>
  <c r="Q2312" i="8"/>
  <c r="O2304" i="8"/>
  <c r="N2299" i="8"/>
  <c r="O2296" i="8"/>
  <c r="P2291" i="8"/>
  <c r="U2275" i="8"/>
  <c r="U2267" i="8"/>
  <c r="V2259" i="8"/>
  <c r="X2254" i="8"/>
  <c r="P2242" i="8"/>
  <c r="T2237" i="8"/>
  <c r="V2232" i="8"/>
  <c r="V2227" i="8"/>
  <c r="X2222" i="8"/>
  <c r="P2210" i="8"/>
  <c r="T2205" i="8"/>
  <c r="V2200" i="8"/>
  <c r="V2195" i="8"/>
  <c r="X2190" i="8"/>
  <c r="P2178" i="8"/>
  <c r="T2173" i="8"/>
  <c r="V2168" i="8"/>
  <c r="V2163" i="8"/>
  <c r="X2158" i="8"/>
  <c r="P2146" i="8"/>
  <c r="T2141" i="8"/>
  <c r="V2136" i="8"/>
  <c r="V2131" i="8"/>
  <c r="X2126" i="8"/>
  <c r="P2114" i="8"/>
  <c r="T2109" i="8"/>
  <c r="V2104" i="8"/>
  <c r="V2099" i="8"/>
  <c r="X2094" i="8"/>
  <c r="R2082" i="8"/>
  <c r="T2075" i="8"/>
  <c r="P2073" i="8"/>
  <c r="P2071" i="8"/>
  <c r="P2069" i="8"/>
  <c r="S2067" i="8"/>
  <c r="T2065" i="8"/>
  <c r="U2063" i="8"/>
  <c r="N2061" i="8"/>
  <c r="O2057" i="8"/>
  <c r="P2055" i="8"/>
  <c r="Q2053" i="8"/>
  <c r="T2051" i="8"/>
  <c r="W2049" i="8"/>
  <c r="X2047" i="8"/>
  <c r="N2042" i="8"/>
  <c r="R2040" i="8"/>
  <c r="U2038" i="8"/>
  <c r="V2036" i="8"/>
  <c r="P2029" i="8"/>
  <c r="R2027" i="8"/>
  <c r="V2025" i="8"/>
  <c r="N2018" i="8"/>
  <c r="P2016" i="8"/>
  <c r="U2014" i="8"/>
  <c r="Y2012" i="8"/>
  <c r="O2007" i="8"/>
  <c r="N2005" i="8"/>
  <c r="T2003" i="8"/>
  <c r="X2001" i="8"/>
  <c r="Q1996" i="8"/>
  <c r="X1994" i="8"/>
  <c r="R1991" i="8"/>
  <c r="V1989" i="8"/>
  <c r="R1986" i="8"/>
  <c r="Y1984" i="8"/>
  <c r="P1981" i="8"/>
  <c r="X1979" i="8"/>
  <c r="R1976" i="8"/>
  <c r="R1971" i="8"/>
  <c r="T1966" i="8"/>
  <c r="Y1964" i="8"/>
  <c r="S1961" i="8"/>
  <c r="R1956" i="8"/>
  <c r="V1951" i="8"/>
  <c r="U1946" i="8"/>
  <c r="O1943" i="8"/>
  <c r="S1941" i="8"/>
  <c r="N1938" i="8"/>
  <c r="T1936" i="8"/>
  <c r="T1931" i="8"/>
  <c r="N1928" i="8"/>
  <c r="U1926" i="8"/>
  <c r="N1923" i="8"/>
  <c r="V1921" i="8"/>
  <c r="N1918" i="8"/>
  <c r="V1916" i="8"/>
  <c r="P1913" i="8"/>
  <c r="R1910" i="8"/>
  <c r="Y1908" i="8"/>
  <c r="O1907" i="8"/>
  <c r="P1904" i="8"/>
  <c r="N1901" i="8"/>
  <c r="X1899" i="8"/>
  <c r="N1898" i="8"/>
  <c r="V1896" i="8"/>
  <c r="O1895" i="8"/>
  <c r="V1893" i="8"/>
  <c r="V1890" i="8"/>
  <c r="W1887" i="8"/>
  <c r="V1884" i="8"/>
  <c r="S1881" i="8"/>
  <c r="U1878" i="8"/>
  <c r="R1875" i="8"/>
  <c r="T1872" i="8"/>
  <c r="W1869" i="8"/>
  <c r="Q1868" i="8"/>
  <c r="V1865" i="8"/>
  <c r="R1864" i="8"/>
  <c r="V1861" i="8"/>
  <c r="Q1860" i="8"/>
  <c r="N1859" i="8"/>
  <c r="V1856" i="8"/>
  <c r="R1855" i="8"/>
  <c r="Q1854" i="8"/>
  <c r="O1853" i="8"/>
  <c r="Y1848" i="8"/>
  <c r="W1847" i="8"/>
  <c r="V1846" i="8"/>
  <c r="T1845" i="8"/>
  <c r="R1844" i="8"/>
  <c r="P1843" i="8"/>
  <c r="O1842" i="8"/>
  <c r="Y1837" i="8"/>
  <c r="W1836" i="8"/>
  <c r="U1835" i="8"/>
  <c r="T1834" i="8"/>
  <c r="R1833" i="8"/>
  <c r="P1832" i="8"/>
  <c r="N1831" i="8"/>
  <c r="Y1827" i="8"/>
  <c r="X1826" i="8"/>
  <c r="V1825" i="8"/>
  <c r="T1824" i="8"/>
  <c r="R1823" i="8"/>
  <c r="Q1822" i="8"/>
  <c r="O1821" i="8"/>
  <c r="Y1816" i="8"/>
  <c r="W1815" i="8"/>
  <c r="V1814" i="8"/>
  <c r="T1813" i="8"/>
  <c r="R1812" i="8"/>
  <c r="P1811" i="8"/>
  <c r="O1810" i="8"/>
  <c r="Y1805" i="8"/>
  <c r="W1804" i="8"/>
  <c r="U1803" i="8"/>
  <c r="T1802" i="8"/>
  <c r="R1801" i="8"/>
  <c r="P1800" i="8"/>
  <c r="N1799" i="8"/>
  <c r="Y1795" i="8"/>
  <c r="X1794" i="8"/>
  <c r="V1793" i="8"/>
  <c r="T1792" i="8"/>
  <c r="R1791" i="8"/>
  <c r="Q1790" i="8"/>
  <c r="O1789" i="8"/>
  <c r="Y1784" i="8"/>
  <c r="W1783" i="8"/>
  <c r="V1782" i="8"/>
  <c r="T1781" i="8"/>
  <c r="R1780" i="8"/>
  <c r="P1779" i="8"/>
  <c r="O1778" i="8"/>
  <c r="Y1773" i="8"/>
  <c r="W1772" i="8"/>
  <c r="U1771" i="8"/>
  <c r="T1770" i="8"/>
  <c r="R1769" i="8"/>
  <c r="P1768" i="8"/>
  <c r="N1767" i="8"/>
  <c r="Y1763" i="8"/>
  <c r="X1762" i="8"/>
  <c r="V1761" i="8"/>
  <c r="T1760" i="8"/>
  <c r="R1759" i="8"/>
  <c r="Q1758" i="8"/>
  <c r="O1757" i="8"/>
  <c r="Y1752" i="8"/>
  <c r="W1751" i="8"/>
  <c r="V1750" i="8"/>
  <c r="T1749" i="8"/>
  <c r="R1748" i="8"/>
  <c r="P1747" i="8"/>
  <c r="O1746" i="8"/>
  <c r="Y1741" i="8"/>
  <c r="W1740" i="8"/>
  <c r="U1739" i="8"/>
  <c r="T1738" i="8"/>
  <c r="R1737" i="8"/>
  <c r="P1736" i="8"/>
  <c r="N1735" i="8"/>
  <c r="Y1731" i="8"/>
  <c r="X1730" i="8"/>
  <c r="V1729" i="8"/>
  <c r="T1728" i="8"/>
  <c r="R1727" i="8"/>
  <c r="Q1726" i="8"/>
  <c r="O1725" i="8"/>
  <c r="Y1720" i="8"/>
  <c r="W1719" i="8"/>
  <c r="V1718" i="8"/>
  <c r="T1717" i="8"/>
  <c r="R1716" i="8"/>
  <c r="P1715" i="8"/>
  <c r="O1714" i="8"/>
  <c r="Y1709" i="8"/>
  <c r="W1708" i="8"/>
  <c r="U1707" i="8"/>
  <c r="T1706" i="8"/>
  <c r="R1705" i="8"/>
  <c r="P1704" i="8"/>
  <c r="N1703" i="8"/>
  <c r="Y1699" i="8"/>
  <c r="X1698" i="8"/>
  <c r="V1697" i="8"/>
  <c r="T1696" i="8"/>
  <c r="R1695" i="8"/>
  <c r="Q1694" i="8"/>
  <c r="O1693" i="8"/>
  <c r="Y1688" i="8"/>
  <c r="W1687" i="8"/>
  <c r="V1686" i="8"/>
  <c r="T1685" i="8"/>
  <c r="R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24" i="8"/>
  <c r="P1623" i="8"/>
  <c r="P1622" i="8"/>
  <c r="P1621" i="8"/>
  <c r="P1620" i="8"/>
  <c r="P1619"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P1459" i="8"/>
  <c r="P1458" i="8"/>
  <c r="P1457" i="8"/>
  <c r="P1456" i="8"/>
  <c r="P1455" i="8"/>
  <c r="P1454" i="8"/>
  <c r="P1453" i="8"/>
  <c r="P1452" i="8"/>
  <c r="P1451" i="8"/>
  <c r="P1450" i="8"/>
  <c r="P1449" i="8"/>
  <c r="P1448" i="8"/>
  <c r="P1447" i="8"/>
  <c r="P1446" i="8"/>
  <c r="P1445" i="8"/>
  <c r="P1444" i="8"/>
  <c r="P1443" i="8"/>
  <c r="P1442" i="8"/>
  <c r="P1441" i="8"/>
  <c r="P1440" i="8"/>
  <c r="P1439" i="8"/>
  <c r="P1438" i="8"/>
  <c r="P1437" i="8"/>
  <c r="P1436" i="8"/>
  <c r="P1435" i="8"/>
  <c r="P1434" i="8"/>
  <c r="P1433" i="8"/>
  <c r="P1432" i="8"/>
  <c r="P1431" i="8"/>
  <c r="P1430" i="8"/>
  <c r="P1429" i="8"/>
  <c r="P1428" i="8"/>
  <c r="P1427" i="8"/>
  <c r="P1426" i="8"/>
  <c r="P1425" i="8"/>
  <c r="P1424" i="8"/>
  <c r="P1423" i="8"/>
  <c r="P1422" i="8"/>
  <c r="P1421" i="8"/>
  <c r="P1420" i="8"/>
  <c r="P1419" i="8"/>
  <c r="P1418" i="8"/>
  <c r="P1417" i="8"/>
  <c r="P1416" i="8"/>
  <c r="P1415" i="8"/>
  <c r="P1414" i="8"/>
  <c r="P1413" i="8"/>
  <c r="P1412" i="8"/>
  <c r="P1411" i="8"/>
  <c r="P1410" i="8"/>
  <c r="P1409" i="8"/>
  <c r="P1408" i="8"/>
  <c r="P1407" i="8"/>
  <c r="P1406" i="8"/>
  <c r="P1405" i="8"/>
  <c r="P1404" i="8"/>
  <c r="P1403" i="8"/>
  <c r="P1402" i="8"/>
  <c r="P1401" i="8"/>
  <c r="P1400" i="8"/>
  <c r="P1399" i="8"/>
  <c r="P1398" i="8"/>
  <c r="P1397" i="8"/>
  <c r="P1396" i="8"/>
  <c r="P1395" i="8"/>
  <c r="P1394" i="8"/>
  <c r="P1393" i="8"/>
  <c r="P1392" i="8"/>
  <c r="P1391" i="8"/>
  <c r="P1390" i="8"/>
  <c r="P1389" i="8"/>
  <c r="P1388" i="8"/>
  <c r="P1387" i="8"/>
  <c r="P1386" i="8"/>
  <c r="P1385" i="8"/>
  <c r="P1384" i="8"/>
  <c r="P1383" i="8"/>
  <c r="P1382" i="8"/>
  <c r="P1381" i="8"/>
  <c r="P1380" i="8"/>
  <c r="P1379" i="8"/>
  <c r="P1378" i="8"/>
  <c r="P1377" i="8"/>
  <c r="P1376" i="8"/>
  <c r="P1375" i="8"/>
  <c r="P1374" i="8"/>
  <c r="P1373" i="8"/>
  <c r="P1372" i="8"/>
  <c r="P1371" i="8"/>
  <c r="P1370" i="8"/>
  <c r="P1369" i="8"/>
  <c r="P1368" i="8"/>
  <c r="P1367" i="8"/>
  <c r="P1366" i="8"/>
  <c r="P1365" i="8"/>
  <c r="P1364" i="8"/>
  <c r="P1363" i="8"/>
  <c r="P1362" i="8"/>
  <c r="P1361" i="8"/>
  <c r="P1360" i="8"/>
  <c r="P1359" i="8"/>
  <c r="P1358" i="8"/>
  <c r="P1357" i="8"/>
  <c r="P1356" i="8"/>
  <c r="P1355" i="8"/>
  <c r="P1354" i="8"/>
  <c r="P1353" i="8"/>
  <c r="P1352" i="8"/>
  <c r="P1351" i="8"/>
  <c r="P1350" i="8"/>
  <c r="P1349" i="8"/>
  <c r="P1348" i="8"/>
  <c r="P1347" i="8"/>
  <c r="P1346" i="8"/>
  <c r="P1345" i="8"/>
  <c r="P1344" i="8"/>
  <c r="P1343" i="8"/>
  <c r="P1342" i="8"/>
  <c r="P1341" i="8"/>
  <c r="P1340" i="8"/>
  <c r="P1339" i="8"/>
  <c r="P1338" i="8"/>
  <c r="P1337" i="8"/>
  <c r="P1336" i="8"/>
  <c r="P1335" i="8"/>
  <c r="P1334" i="8"/>
  <c r="P1333" i="8"/>
  <c r="P1332" i="8"/>
  <c r="P1331" i="8"/>
  <c r="P1330" i="8"/>
  <c r="P1329" i="8"/>
  <c r="P1328" i="8"/>
  <c r="P1327" i="8"/>
  <c r="P1326" i="8"/>
  <c r="P1325" i="8"/>
  <c r="P1324" i="8"/>
  <c r="P1323" i="8"/>
  <c r="P1322" i="8"/>
  <c r="P1321" i="8"/>
  <c r="P1320" i="8"/>
  <c r="P1319" i="8"/>
  <c r="P1318" i="8"/>
  <c r="P1317" i="8"/>
  <c r="P1316" i="8"/>
  <c r="P1315" i="8"/>
  <c r="P1314" i="8"/>
  <c r="P1313" i="8"/>
  <c r="P1312" i="8"/>
  <c r="P1311" i="8"/>
  <c r="P1310" i="8"/>
  <c r="P1309" i="8"/>
  <c r="P1308" i="8"/>
  <c r="P1307" i="8"/>
  <c r="P1306" i="8"/>
  <c r="P1305" i="8"/>
  <c r="P1304" i="8"/>
  <c r="P1303" i="8"/>
  <c r="P1302" i="8"/>
  <c r="P1301" i="8"/>
  <c r="P1300" i="8"/>
  <c r="P1299" i="8"/>
  <c r="P1298" i="8"/>
  <c r="P1297" i="8"/>
  <c r="P1296" i="8"/>
  <c r="P1295" i="8"/>
  <c r="P1294" i="8"/>
  <c r="P1293" i="8"/>
  <c r="P1292" i="8"/>
  <c r="P1291" i="8"/>
  <c r="P1290" i="8"/>
  <c r="P1289" i="8"/>
  <c r="P1288" i="8"/>
  <c r="P1287" i="8"/>
  <c r="P1286" i="8"/>
  <c r="P1285" i="8"/>
  <c r="P1284" i="8"/>
  <c r="P1283" i="8"/>
  <c r="P1282" i="8"/>
  <c r="P1281" i="8"/>
  <c r="P1280" i="8"/>
  <c r="P1279" i="8"/>
  <c r="P1278" i="8"/>
  <c r="P1277" i="8"/>
  <c r="P1276" i="8"/>
  <c r="P1275" i="8"/>
  <c r="P1274" i="8"/>
  <c r="P1273" i="8"/>
  <c r="P1272" i="8"/>
  <c r="P1271" i="8"/>
  <c r="P1270" i="8"/>
  <c r="P1269" i="8"/>
  <c r="P1268" i="8"/>
  <c r="P1267" i="8"/>
  <c r="P1266" i="8"/>
  <c r="P1265" i="8"/>
  <c r="P1264" i="8"/>
  <c r="P1263" i="8"/>
  <c r="P1262" i="8"/>
  <c r="P1261" i="8"/>
  <c r="P1260" i="8"/>
  <c r="P1259" i="8"/>
  <c r="P1258" i="8"/>
  <c r="P1257" i="8"/>
  <c r="P1256" i="8"/>
  <c r="P1255" i="8"/>
  <c r="P1254" i="8"/>
  <c r="P1253" i="8"/>
  <c r="P1252" i="8"/>
  <c r="P1251" i="8"/>
  <c r="P1250" i="8"/>
  <c r="P1249" i="8"/>
  <c r="P1248" i="8"/>
  <c r="P1247" i="8"/>
  <c r="P1246" i="8"/>
  <c r="P1245" i="8"/>
  <c r="P1244" i="8"/>
  <c r="P1243" i="8"/>
  <c r="P1242" i="8"/>
  <c r="P1241" i="8"/>
  <c r="P1240" i="8"/>
  <c r="P1239" i="8"/>
  <c r="P1238" i="8"/>
  <c r="P1237" i="8"/>
  <c r="P1236" i="8"/>
  <c r="P1235" i="8"/>
  <c r="P1234" i="8"/>
  <c r="P1233" i="8"/>
  <c r="P1232" i="8"/>
  <c r="P1231" i="8"/>
  <c r="P1230" i="8"/>
  <c r="P1229" i="8"/>
  <c r="P1228" i="8"/>
  <c r="P1227" i="8"/>
  <c r="P1226" i="8"/>
  <c r="P1225" i="8"/>
  <c r="P1224" i="8"/>
  <c r="P1223" i="8"/>
  <c r="P1222" i="8"/>
  <c r="P1221" i="8"/>
  <c r="P1220" i="8"/>
  <c r="P1219" i="8"/>
  <c r="P1218" i="8"/>
  <c r="P1217" i="8"/>
  <c r="P1216" i="8"/>
  <c r="P1215" i="8"/>
  <c r="P1214" i="8"/>
  <c r="P1213" i="8"/>
  <c r="P1212" i="8"/>
  <c r="P1211" i="8"/>
  <c r="P1210" i="8"/>
  <c r="P1209" i="8"/>
  <c r="P1208" i="8"/>
  <c r="P1207" i="8"/>
  <c r="P1206" i="8"/>
  <c r="P1205" i="8"/>
  <c r="P1204" i="8"/>
  <c r="P1203" i="8"/>
  <c r="P1202" i="8"/>
  <c r="P1201" i="8"/>
  <c r="P1200" i="8"/>
  <c r="P1199" i="8"/>
  <c r="P1198" i="8"/>
  <c r="P1197" i="8"/>
  <c r="P1196" i="8"/>
  <c r="P1195" i="8"/>
  <c r="P1194" i="8"/>
  <c r="P1193" i="8"/>
  <c r="P1192" i="8"/>
  <c r="P1191" i="8"/>
  <c r="P1190" i="8"/>
  <c r="P1189" i="8"/>
  <c r="P1188" i="8"/>
  <c r="P1187" i="8"/>
  <c r="P1186" i="8"/>
  <c r="P1185" i="8"/>
  <c r="P1184" i="8"/>
  <c r="P1183" i="8"/>
  <c r="P1182" i="8"/>
  <c r="P1181" i="8"/>
  <c r="P1180" i="8"/>
  <c r="P1179" i="8"/>
  <c r="P1178" i="8"/>
  <c r="P1177" i="8"/>
  <c r="P1176" i="8"/>
  <c r="P1175" i="8"/>
  <c r="P1174" i="8"/>
  <c r="P1173" i="8"/>
  <c r="P1172" i="8"/>
  <c r="P1171" i="8"/>
  <c r="P1170" i="8"/>
  <c r="P1169" i="8"/>
  <c r="P1168" i="8"/>
  <c r="P1167" i="8"/>
  <c r="P1166" i="8"/>
  <c r="P1165" i="8"/>
  <c r="P1164" i="8"/>
  <c r="P1163" i="8"/>
  <c r="P1162" i="8"/>
  <c r="R1161" i="8"/>
  <c r="T1160" i="8"/>
  <c r="W1159" i="8"/>
  <c r="N1157" i="8"/>
  <c r="Q1156" i="8"/>
  <c r="T1155" i="8"/>
  <c r="V1154" i="8"/>
  <c r="X1153" i="8"/>
  <c r="P1152" i="8"/>
  <c r="T1151" i="8"/>
  <c r="X1150" i="8"/>
  <c r="N1150" i="8"/>
  <c r="R1149" i="8"/>
  <c r="T1148" i="8"/>
  <c r="Y1147" i="8"/>
  <c r="O1147" i="8"/>
  <c r="T1146" i="8"/>
  <c r="V1145" i="8"/>
  <c r="P1144" i="8"/>
  <c r="T1143" i="8"/>
  <c r="X1142" i="8"/>
  <c r="O1142" i="8"/>
  <c r="T1141" i="8"/>
  <c r="Y1140" i="8"/>
  <c r="P1140" i="8"/>
  <c r="V1139" i="8"/>
  <c r="R1138" i="8"/>
  <c r="V1137" i="8"/>
  <c r="R1136" i="8"/>
  <c r="X1135" i="8"/>
  <c r="O1135" i="8"/>
  <c r="T1134" i="8"/>
  <c r="Y1133" i="8"/>
  <c r="P1133" i="8"/>
  <c r="T1132" i="8"/>
  <c r="Q1131" i="8"/>
  <c r="V1130" i="8"/>
  <c r="R1129" i="8"/>
  <c r="W1128" i="8"/>
  <c r="N1128" i="8"/>
  <c r="T1127" i="8"/>
  <c r="X1126" i="8"/>
  <c r="O1126" i="8"/>
  <c r="T1125" i="8"/>
  <c r="Y1124" i="8"/>
  <c r="P1124" i="8"/>
  <c r="V1123" i="8"/>
  <c r="R1122" i="8"/>
  <c r="V1121" i="8"/>
  <c r="R1120" i="8"/>
  <c r="X1119" i="8"/>
  <c r="O1119" i="8"/>
  <c r="T1118" i="8"/>
  <c r="Y1117" i="8"/>
  <c r="P1117" i="8"/>
  <c r="T1116" i="8"/>
  <c r="Q1115" i="8"/>
  <c r="V1114" i="8"/>
  <c r="R1113" i="8"/>
  <c r="W1112" i="8"/>
  <c r="N1112" i="8"/>
  <c r="T1111" i="8"/>
  <c r="Y1110" i="8"/>
  <c r="Q1110" i="8"/>
  <c r="W1109" i="8"/>
  <c r="O1109" i="8"/>
  <c r="U1108" i="8"/>
  <c r="S1107" i="8"/>
  <c r="Y1106" i="8"/>
  <c r="Q1106" i="8"/>
  <c r="W1105" i="8"/>
  <c r="O1105" i="8"/>
  <c r="U1104" i="8"/>
  <c r="S1103" i="8"/>
  <c r="Y1102" i="8"/>
  <c r="Q1102" i="8"/>
  <c r="W1101" i="8"/>
  <c r="O1101" i="8"/>
  <c r="U1100" i="8"/>
  <c r="S1099" i="8"/>
  <c r="Y1098" i="8"/>
  <c r="Q1098" i="8"/>
  <c r="W1097" i="8"/>
  <c r="O1097" i="8"/>
  <c r="U1096" i="8"/>
  <c r="S1095" i="8"/>
  <c r="Y1094" i="8"/>
  <c r="Q1094" i="8"/>
  <c r="W1093" i="8"/>
  <c r="O1093" i="8"/>
  <c r="U1092" i="8"/>
  <c r="S1091" i="8"/>
  <c r="Y1090" i="8"/>
  <c r="Q1090" i="8"/>
  <c r="W1089" i="8"/>
  <c r="O1089" i="8"/>
  <c r="U1088" i="8"/>
  <c r="S1087" i="8"/>
  <c r="Y1086" i="8"/>
  <c r="Q1086" i="8"/>
  <c r="W1085" i="8"/>
  <c r="O1085" i="8"/>
  <c r="U1084" i="8"/>
  <c r="S1083" i="8"/>
  <c r="Y1082" i="8"/>
  <c r="Q1082" i="8"/>
  <c r="W1081" i="8"/>
  <c r="O1081" i="8"/>
  <c r="U1080" i="8"/>
  <c r="S1079" i="8"/>
  <c r="Y1078" i="8"/>
  <c r="Q1078" i="8"/>
  <c r="W1077" i="8"/>
  <c r="O1077" i="8"/>
  <c r="U1076" i="8"/>
  <c r="S1075" i="8"/>
  <c r="Y1074" i="8"/>
  <c r="Q1074" i="8"/>
  <c r="W1073" i="8"/>
  <c r="O1073" i="8"/>
  <c r="U1072" i="8"/>
  <c r="S1071" i="8"/>
  <c r="Y1070" i="8"/>
  <c r="Q1070" i="8"/>
  <c r="W1069" i="8"/>
  <c r="O1069" i="8"/>
  <c r="U1068" i="8"/>
  <c r="S1067" i="8"/>
  <c r="Y1066" i="8"/>
  <c r="Q1066" i="8"/>
  <c r="W1065" i="8"/>
  <c r="O1065" i="8"/>
  <c r="U1064" i="8"/>
  <c r="S1063" i="8"/>
  <c r="Y1062" i="8"/>
  <c r="Q1062" i="8"/>
  <c r="W1061" i="8"/>
  <c r="O1061" i="8"/>
  <c r="U1060" i="8"/>
  <c r="S1059" i="8"/>
  <c r="Y1058" i="8"/>
  <c r="Q1058" i="8"/>
  <c r="W1057" i="8"/>
  <c r="O1057" i="8"/>
  <c r="U1056" i="8"/>
  <c r="S1055" i="8"/>
  <c r="Y1054" i="8"/>
  <c r="Q1054" i="8"/>
  <c r="W1053" i="8"/>
  <c r="O1053" i="8"/>
  <c r="U1052" i="8"/>
  <c r="S1051" i="8"/>
  <c r="Y1050" i="8"/>
  <c r="Q1050" i="8"/>
  <c r="W1049" i="8"/>
  <c r="O1049" i="8"/>
  <c r="U1048" i="8"/>
  <c r="S1047" i="8"/>
  <c r="Y1046" i="8"/>
  <c r="Q1046" i="8"/>
  <c r="W1045" i="8"/>
  <c r="O1045" i="8"/>
  <c r="U1044" i="8"/>
  <c r="S1043" i="8"/>
  <c r="Y1042" i="8"/>
  <c r="Q1042" i="8"/>
  <c r="W1041" i="8"/>
  <c r="O1041" i="8"/>
  <c r="U1040" i="8"/>
  <c r="S1039" i="8"/>
  <c r="Y1038" i="8"/>
  <c r="Q1038" i="8"/>
  <c r="W1037" i="8"/>
  <c r="O1037" i="8"/>
  <c r="U1036" i="8"/>
  <c r="S1035" i="8"/>
  <c r="Y1034" i="8"/>
  <c r="Q1034" i="8"/>
  <c r="W1033" i="8"/>
  <c r="O1033" i="8"/>
  <c r="U1032" i="8"/>
  <c r="S1031" i="8"/>
  <c r="Y1030" i="8"/>
  <c r="Q1030" i="8"/>
  <c r="W1029" i="8"/>
  <c r="O1029" i="8"/>
  <c r="U1028" i="8"/>
  <c r="S1027" i="8"/>
  <c r="Y1026" i="8"/>
  <c r="Q1026" i="8"/>
  <c r="W1025" i="8"/>
  <c r="O1025" i="8"/>
  <c r="U1024" i="8"/>
  <c r="S1023" i="8"/>
  <c r="Y1022" i="8"/>
  <c r="Q1022" i="8"/>
  <c r="W1021" i="8"/>
  <c r="O1021" i="8"/>
  <c r="U1020" i="8"/>
  <c r="S1019" i="8"/>
  <c r="Y1018" i="8"/>
  <c r="Q1018" i="8"/>
  <c r="W1017" i="8"/>
  <c r="O1017" i="8"/>
  <c r="U1016" i="8"/>
  <c r="S1015" i="8"/>
  <c r="Y1014" i="8"/>
  <c r="Q1014" i="8"/>
  <c r="W1013" i="8"/>
  <c r="O1013" i="8"/>
  <c r="U1012" i="8"/>
  <c r="S1011" i="8"/>
  <c r="Y1010" i="8"/>
  <c r="Q1010" i="8"/>
  <c r="W1009" i="8"/>
  <c r="O1009" i="8"/>
  <c r="U1008" i="8"/>
  <c r="S1007" i="8"/>
  <c r="Y1006" i="8"/>
  <c r="Q1006" i="8"/>
  <c r="W1005" i="8"/>
  <c r="O1005" i="8"/>
  <c r="U1004" i="8"/>
  <c r="S1003" i="8"/>
  <c r="Y1002" i="8"/>
  <c r="Q1002" i="8"/>
  <c r="W1001" i="8"/>
  <c r="O1001" i="8"/>
  <c r="U1000" i="8"/>
  <c r="S999" i="8"/>
  <c r="Y998" i="8"/>
  <c r="Q998" i="8"/>
  <c r="W997" i="8"/>
  <c r="O997" i="8"/>
  <c r="U996" i="8"/>
  <c r="S995" i="8"/>
  <c r="Y994" i="8"/>
  <c r="Q994" i="8"/>
  <c r="W993" i="8"/>
  <c r="O993" i="8"/>
  <c r="U992" i="8"/>
  <c r="S991" i="8"/>
  <c r="Y990" i="8"/>
  <c r="Q990" i="8"/>
  <c r="W989" i="8"/>
  <c r="O989" i="8"/>
  <c r="U988" i="8"/>
  <c r="S987" i="8"/>
  <c r="Y986" i="8"/>
  <c r="Q986" i="8"/>
  <c r="W985" i="8"/>
  <c r="O985" i="8"/>
  <c r="U984" i="8"/>
  <c r="S983" i="8"/>
  <c r="Y982" i="8"/>
  <c r="Q982" i="8"/>
  <c r="W981" i="8"/>
  <c r="O981" i="8"/>
  <c r="U980" i="8"/>
  <c r="S979" i="8"/>
  <c r="Y978" i="8"/>
  <c r="Q978" i="8"/>
  <c r="W977" i="8"/>
  <c r="O977" i="8"/>
  <c r="U976" i="8"/>
  <c r="S975" i="8"/>
  <c r="Y974" i="8"/>
  <c r="Q974" i="8"/>
  <c r="W973" i="8"/>
  <c r="O973" i="8"/>
  <c r="U972" i="8"/>
  <c r="S971" i="8"/>
  <c r="Y970" i="8"/>
  <c r="Q970" i="8"/>
  <c r="W969" i="8"/>
  <c r="O969" i="8"/>
  <c r="U968" i="8"/>
  <c r="S967" i="8"/>
  <c r="Y966" i="8"/>
  <c r="Q966" i="8"/>
  <c r="W965" i="8"/>
  <c r="O965" i="8"/>
  <c r="U964" i="8"/>
  <c r="S963" i="8"/>
  <c r="Y962" i="8"/>
  <c r="Q962" i="8"/>
  <c r="W961" i="8"/>
  <c r="O961" i="8"/>
  <c r="U960" i="8"/>
  <c r="S959" i="8"/>
  <c r="Y958" i="8"/>
  <c r="Q958" i="8"/>
  <c r="W957" i="8"/>
  <c r="O957" i="8"/>
  <c r="U956" i="8"/>
  <c r="S955" i="8"/>
  <c r="Y954" i="8"/>
  <c r="Q954" i="8"/>
  <c r="W953" i="8"/>
  <c r="O953" i="8"/>
  <c r="U952" i="8"/>
  <c r="S951" i="8"/>
  <c r="Y950" i="8"/>
  <c r="Q950" i="8"/>
  <c r="W949" i="8"/>
  <c r="O949" i="8"/>
  <c r="U948" i="8"/>
  <c r="S947" i="8"/>
  <c r="Y946" i="8"/>
  <c r="Q946" i="8"/>
  <c r="W945" i="8"/>
  <c r="O945" i="8"/>
  <c r="U944" i="8"/>
  <c r="S943" i="8"/>
  <c r="Y942" i="8"/>
  <c r="Q942" i="8"/>
  <c r="W941" i="8"/>
  <c r="O941" i="8"/>
  <c r="U940" i="8"/>
  <c r="S939" i="8"/>
  <c r="Y938" i="8"/>
  <c r="Q938" i="8"/>
  <c r="W937" i="8"/>
  <c r="O937" i="8"/>
  <c r="U936" i="8"/>
  <c r="S935" i="8"/>
  <c r="Y934" i="8"/>
  <c r="Q934" i="8"/>
  <c r="W933" i="8"/>
  <c r="O933" i="8"/>
  <c r="U932" i="8"/>
  <c r="S931" i="8"/>
  <c r="Y930" i="8"/>
  <c r="Q930" i="8"/>
  <c r="W929" i="8"/>
  <c r="O929" i="8"/>
  <c r="U928" i="8"/>
  <c r="S927" i="8"/>
  <c r="Y926" i="8"/>
  <c r="Q926" i="8"/>
  <c r="W925" i="8"/>
  <c r="O925" i="8"/>
  <c r="U924" i="8"/>
  <c r="S923" i="8"/>
  <c r="Y922" i="8"/>
  <c r="Q922" i="8"/>
  <c r="W921" i="8"/>
  <c r="O921" i="8"/>
  <c r="U920" i="8"/>
  <c r="S919" i="8"/>
  <c r="Y918" i="8"/>
  <c r="Q918" i="8"/>
  <c r="W917" i="8"/>
  <c r="O917" i="8"/>
  <c r="U916" i="8"/>
  <c r="S915" i="8"/>
  <c r="Y914" i="8"/>
  <c r="Q914" i="8"/>
  <c r="W913" i="8"/>
  <c r="O913" i="8"/>
  <c r="U912" i="8"/>
  <c r="S911" i="8"/>
  <c r="Y910" i="8"/>
  <c r="Q910" i="8"/>
  <c r="W909" i="8"/>
  <c r="O909" i="8"/>
  <c r="U908" i="8"/>
  <c r="S907" i="8"/>
  <c r="Y906" i="8"/>
  <c r="Q906" i="8"/>
  <c r="W905" i="8"/>
  <c r="O905" i="8"/>
  <c r="U904" i="8"/>
  <c r="S903" i="8"/>
  <c r="Y902" i="8"/>
  <c r="Q902" i="8"/>
  <c r="W901" i="8"/>
  <c r="O901" i="8"/>
  <c r="U900" i="8"/>
  <c r="S899" i="8"/>
  <c r="Y898" i="8"/>
  <c r="Q898" i="8"/>
  <c r="W897" i="8"/>
  <c r="O897" i="8"/>
  <c r="U896" i="8"/>
  <c r="S895" i="8"/>
  <c r="Y894" i="8"/>
  <c r="Q894" i="8"/>
  <c r="W893" i="8"/>
  <c r="O893" i="8"/>
  <c r="U892" i="8"/>
  <c r="S891" i="8"/>
  <c r="Y890" i="8"/>
  <c r="Q890" i="8"/>
  <c r="W889" i="8"/>
  <c r="O889" i="8"/>
  <c r="U888" i="8"/>
  <c r="S887" i="8"/>
  <c r="Y886" i="8"/>
  <c r="Q886" i="8"/>
  <c r="W885" i="8"/>
  <c r="O885" i="8"/>
  <c r="U884" i="8"/>
  <c r="S883" i="8"/>
  <c r="Y882" i="8"/>
  <c r="Q882" i="8"/>
  <c r="W881" i="8"/>
  <c r="O881" i="8"/>
  <c r="U880" i="8"/>
  <c r="S879" i="8"/>
  <c r="Y878" i="8"/>
  <c r="Q878" i="8"/>
  <c r="W877" i="8"/>
  <c r="O877" i="8"/>
  <c r="U876" i="8"/>
  <c r="S875" i="8"/>
  <c r="Y874" i="8"/>
  <c r="Q874" i="8"/>
  <c r="W873" i="8"/>
  <c r="O873" i="8"/>
  <c r="U872" i="8"/>
  <c r="S871" i="8"/>
  <c r="Y870" i="8"/>
  <c r="Q870" i="8"/>
  <c r="W869" i="8"/>
  <c r="O869" i="8"/>
  <c r="U868" i="8"/>
  <c r="S867" i="8"/>
  <c r="Y866" i="8"/>
  <c r="Q866" i="8"/>
  <c r="W865" i="8"/>
  <c r="O865" i="8"/>
  <c r="U864" i="8"/>
  <c r="S863" i="8"/>
  <c r="Y862" i="8"/>
  <c r="Q862" i="8"/>
  <c r="W861" i="8"/>
  <c r="O861" i="8"/>
  <c r="U860" i="8"/>
  <c r="S859" i="8"/>
  <c r="Y858" i="8"/>
  <c r="Q858" i="8"/>
  <c r="W857" i="8"/>
  <c r="O857" i="8"/>
  <c r="U856" i="8"/>
  <c r="S855" i="8"/>
  <c r="Y854" i="8"/>
  <c r="Q854" i="8"/>
  <c r="W853" i="8"/>
  <c r="O853" i="8"/>
  <c r="U852" i="8"/>
  <c r="S851" i="8"/>
  <c r="Y850" i="8"/>
  <c r="Q850" i="8"/>
  <c r="W849" i="8"/>
  <c r="O849" i="8"/>
  <c r="U848" i="8"/>
  <c r="S847" i="8"/>
  <c r="Y846" i="8"/>
  <c r="Q846" i="8"/>
  <c r="W845" i="8"/>
  <c r="O845" i="8"/>
  <c r="U844" i="8"/>
  <c r="S843" i="8"/>
  <c r="Y842" i="8"/>
  <c r="Q842" i="8"/>
  <c r="W841" i="8"/>
  <c r="O841" i="8"/>
  <c r="U840" i="8"/>
  <c r="S839" i="8"/>
  <c r="Y838" i="8"/>
  <c r="Q838" i="8"/>
  <c r="W837" i="8"/>
  <c r="O837" i="8"/>
  <c r="U836" i="8"/>
  <c r="S835" i="8"/>
  <c r="Y834" i="8"/>
  <c r="Q834" i="8"/>
  <c r="W833" i="8"/>
  <c r="O833" i="8"/>
  <c r="U832" i="8"/>
  <c r="S831" i="8"/>
  <c r="Y830" i="8"/>
  <c r="Q830" i="8"/>
  <c r="W829" i="8"/>
  <c r="O829" i="8"/>
  <c r="U828" i="8"/>
  <c r="S827" i="8"/>
  <c r="Y826" i="8"/>
  <c r="Q826" i="8"/>
  <c r="W825" i="8"/>
  <c r="O825" i="8"/>
  <c r="U824" i="8"/>
  <c r="S823" i="8"/>
  <c r="Y822" i="8"/>
  <c r="Q822" i="8"/>
  <c r="W821" i="8"/>
  <c r="O821" i="8"/>
  <c r="U820" i="8"/>
  <c r="S819" i="8"/>
  <c r="Y818" i="8"/>
  <c r="Q818" i="8"/>
  <c r="W817" i="8"/>
  <c r="O817" i="8"/>
  <c r="U816" i="8"/>
  <c r="S815" i="8"/>
  <c r="Y814" i="8"/>
  <c r="Q814" i="8"/>
  <c r="W813" i="8"/>
  <c r="O813" i="8"/>
  <c r="U812" i="8"/>
  <c r="S811" i="8"/>
  <c r="Y810" i="8"/>
  <c r="Q810" i="8"/>
  <c r="W809" i="8"/>
  <c r="O809" i="8"/>
  <c r="U808" i="8"/>
  <c r="S807" i="8"/>
  <c r="Y806" i="8"/>
  <c r="Q806" i="8"/>
  <c r="W805" i="8"/>
  <c r="O805" i="8"/>
  <c r="U804" i="8"/>
  <c r="S803" i="8"/>
  <c r="Y802" i="8"/>
  <c r="Q802" i="8"/>
  <c r="W801" i="8"/>
  <c r="O801" i="8"/>
  <c r="U800" i="8"/>
  <c r="S799" i="8"/>
  <c r="Y798" i="8"/>
  <c r="Q798" i="8"/>
  <c r="W797" i="8"/>
  <c r="O797" i="8"/>
  <c r="U796" i="8"/>
  <c r="S795" i="8"/>
  <c r="Y794" i="8"/>
  <c r="Q794" i="8"/>
  <c r="W793" i="8"/>
  <c r="O793" i="8"/>
  <c r="U792" i="8"/>
  <c r="S791" i="8"/>
  <c r="Y790" i="8"/>
  <c r="Q790" i="8"/>
  <c r="W789" i="8"/>
  <c r="O789" i="8"/>
  <c r="U788" i="8"/>
  <c r="S787" i="8"/>
  <c r="Y786" i="8"/>
  <c r="Q786" i="8"/>
  <c r="W785" i="8"/>
  <c r="O785" i="8"/>
  <c r="U784" i="8"/>
  <c r="S783" i="8"/>
  <c r="Y782" i="8"/>
  <c r="Q782" i="8"/>
  <c r="W781" i="8"/>
  <c r="O781" i="8"/>
  <c r="U780" i="8"/>
  <c r="S779" i="8"/>
  <c r="Y778" i="8"/>
  <c r="Q778" i="8"/>
  <c r="W777" i="8"/>
  <c r="O777" i="8"/>
  <c r="U776" i="8"/>
  <c r="X2991" i="8"/>
  <c r="N2833" i="8"/>
  <c r="Q2682" i="8"/>
  <c r="W2667" i="8"/>
  <c r="N2627" i="8"/>
  <c r="U2592" i="8"/>
  <c r="S2585" i="8"/>
  <c r="U2548" i="8"/>
  <c r="W2528" i="8"/>
  <c r="O2515" i="8"/>
  <c r="Y2505" i="8"/>
  <c r="Q2495" i="8"/>
  <c r="P2492" i="8"/>
  <c r="V2483" i="8"/>
  <c r="X2456" i="8"/>
  <c r="V2450" i="8"/>
  <c r="W2447" i="8"/>
  <c r="Q2439" i="8"/>
  <c r="P2428" i="8"/>
  <c r="T2417" i="8"/>
  <c r="V2414" i="8"/>
  <c r="Q2409" i="8"/>
  <c r="O2396" i="8"/>
  <c r="V2372" i="8"/>
  <c r="N2367" i="8"/>
  <c r="V2364" i="8"/>
  <c r="N2359" i="8"/>
  <c r="S2351" i="8"/>
  <c r="V2348" i="8"/>
  <c r="S2343" i="8"/>
  <c r="S2335" i="8"/>
  <c r="S2327" i="8"/>
  <c r="N2322" i="8"/>
  <c r="S2314" i="8"/>
  <c r="S2306" i="8"/>
  <c r="O2285" i="8"/>
  <c r="W2282" i="8"/>
  <c r="X2277" i="8"/>
  <c r="S2269" i="8"/>
  <c r="T2261" i="8"/>
  <c r="V2256" i="8"/>
  <c r="V2251" i="8"/>
  <c r="X2246" i="8"/>
  <c r="P2234" i="8"/>
  <c r="T2229" i="8"/>
  <c r="V2224" i="8"/>
  <c r="V2219" i="8"/>
  <c r="X2214" i="8"/>
  <c r="P2202" i="8"/>
  <c r="T2197" i="8"/>
  <c r="V2192" i="8"/>
  <c r="V2187" i="8"/>
  <c r="X2182" i="8"/>
  <c r="P2170" i="8"/>
  <c r="T2165" i="8"/>
  <c r="V2160" i="8"/>
  <c r="V2155" i="8"/>
  <c r="X2150" i="8"/>
  <c r="P2138" i="8"/>
  <c r="T2133" i="8"/>
  <c r="V2128" i="8"/>
  <c r="V2123" i="8"/>
  <c r="X2118" i="8"/>
  <c r="P2106" i="8"/>
  <c r="T2101" i="8"/>
  <c r="V2096" i="8"/>
  <c r="V2091" i="8"/>
  <c r="X2086" i="8"/>
  <c r="V2079" i="8"/>
  <c r="Y2058" i="8"/>
  <c r="O2047" i="8"/>
  <c r="S2045" i="8"/>
  <c r="V2043" i="8"/>
  <c r="R2034" i="8"/>
  <c r="R2032" i="8"/>
  <c r="X2030" i="8"/>
  <c r="R2023" i="8"/>
  <c r="P2021" i="8"/>
  <c r="V2019" i="8"/>
  <c r="P2012" i="8"/>
  <c r="R2010" i="8"/>
  <c r="V2008" i="8"/>
  <c r="P1999" i="8"/>
  <c r="T1997" i="8"/>
  <c r="P1994" i="8"/>
  <c r="V1992" i="8"/>
  <c r="N1989" i="8"/>
  <c r="V1987" i="8"/>
  <c r="P1984" i="8"/>
  <c r="X1982" i="8"/>
  <c r="O1979" i="8"/>
  <c r="X1977" i="8"/>
  <c r="R1974" i="8"/>
  <c r="X1972" i="8"/>
  <c r="R1969" i="8"/>
  <c r="X1967" i="8"/>
  <c r="Q1964" i="8"/>
  <c r="X1962" i="8"/>
  <c r="R1959" i="8"/>
  <c r="V1957" i="8"/>
  <c r="R1954" i="8"/>
  <c r="Y1952" i="8"/>
  <c r="P1949" i="8"/>
  <c r="X1947" i="8"/>
  <c r="R1944" i="8"/>
  <c r="R1939" i="8"/>
  <c r="T1934" i="8"/>
  <c r="Y1932" i="8"/>
  <c r="S1929" i="8"/>
  <c r="R1924" i="8"/>
  <c r="V1919" i="8"/>
  <c r="U1914" i="8"/>
  <c r="T1911" i="8"/>
  <c r="Q1908" i="8"/>
  <c r="S1905" i="8"/>
  <c r="R1902" i="8"/>
  <c r="R1899" i="8"/>
  <c r="P1896" i="8"/>
  <c r="N1893" i="8"/>
  <c r="X1891" i="8"/>
  <c r="P1890" i="8"/>
  <c r="Y1888" i="8"/>
  <c r="O1887" i="8"/>
  <c r="V1885" i="8"/>
  <c r="P1884" i="8"/>
  <c r="X1882" i="8"/>
  <c r="W1879" i="8"/>
  <c r="V1876" i="8"/>
  <c r="V1873" i="8"/>
  <c r="X1870" i="8"/>
  <c r="P1869" i="8"/>
  <c r="X1866" i="8"/>
  <c r="P1865" i="8"/>
  <c r="V1862" i="8"/>
  <c r="O1861" i="8"/>
  <c r="V1857" i="8"/>
  <c r="R1856" i="8"/>
  <c r="N1855" i="8"/>
  <c r="Y1851" i="8"/>
  <c r="X1850" i="8"/>
  <c r="V1849" i="8"/>
  <c r="T1848" i="8"/>
  <c r="R1847" i="8"/>
  <c r="Q1846" i="8"/>
  <c r="O1845" i="8"/>
  <c r="Y1840" i="8"/>
  <c r="W1839" i="8"/>
  <c r="V1838" i="8"/>
  <c r="T1837" i="8"/>
  <c r="R1836" i="8"/>
  <c r="P1835" i="8"/>
  <c r="O1834" i="8"/>
  <c r="Y1829" i="8"/>
  <c r="W1828" i="8"/>
  <c r="U1827" i="8"/>
  <c r="T1826" i="8"/>
  <c r="R1825" i="8"/>
  <c r="P1824" i="8"/>
  <c r="N1823" i="8"/>
  <c r="Y1819" i="8"/>
  <c r="X1818" i="8"/>
  <c r="V1817" i="8"/>
  <c r="T1816" i="8"/>
  <c r="R1815" i="8"/>
  <c r="Q1814" i="8"/>
  <c r="O1813" i="8"/>
  <c r="Y1808" i="8"/>
  <c r="W1807" i="8"/>
  <c r="V1806" i="8"/>
  <c r="T1805" i="8"/>
  <c r="R1804" i="8"/>
  <c r="P1803" i="8"/>
  <c r="O1802" i="8"/>
  <c r="Y1797" i="8"/>
  <c r="W1796" i="8"/>
  <c r="U1795" i="8"/>
  <c r="T1794" i="8"/>
  <c r="R1793" i="8"/>
  <c r="P1792" i="8"/>
  <c r="N1791" i="8"/>
  <c r="Y1787" i="8"/>
  <c r="X1786" i="8"/>
  <c r="V1785" i="8"/>
  <c r="T1784" i="8"/>
  <c r="R1783" i="8"/>
  <c r="Q1782" i="8"/>
  <c r="O1781" i="8"/>
  <c r="Y1776" i="8"/>
  <c r="W1775" i="8"/>
  <c r="V1774" i="8"/>
  <c r="T1773" i="8"/>
  <c r="R1772" i="8"/>
  <c r="P1771" i="8"/>
  <c r="O1770" i="8"/>
  <c r="Y1765" i="8"/>
  <c r="W1764" i="8"/>
  <c r="U1763" i="8"/>
  <c r="T1762" i="8"/>
  <c r="R1761" i="8"/>
  <c r="P1760" i="8"/>
  <c r="N1759" i="8"/>
  <c r="Y1755" i="8"/>
  <c r="X1754" i="8"/>
  <c r="V1753" i="8"/>
  <c r="T1752" i="8"/>
  <c r="R1751" i="8"/>
  <c r="Q1750" i="8"/>
  <c r="O1749" i="8"/>
  <c r="Y1744" i="8"/>
  <c r="W1743" i="8"/>
  <c r="V1742" i="8"/>
  <c r="T1741" i="8"/>
  <c r="R1740" i="8"/>
  <c r="P1739" i="8"/>
  <c r="O1738" i="8"/>
  <c r="Y1733" i="8"/>
  <c r="W1732" i="8"/>
  <c r="U1731" i="8"/>
  <c r="T1730" i="8"/>
  <c r="R1729" i="8"/>
  <c r="P1728" i="8"/>
  <c r="N1727" i="8"/>
  <c r="Y1723" i="8"/>
  <c r="X1722" i="8"/>
  <c r="V1721" i="8"/>
  <c r="T1720" i="8"/>
  <c r="R1719" i="8"/>
  <c r="Q1718" i="8"/>
  <c r="O1717" i="8"/>
  <c r="Y1712" i="8"/>
  <c r="W1711" i="8"/>
  <c r="V1710" i="8"/>
  <c r="T1709" i="8"/>
  <c r="R1708" i="8"/>
  <c r="P1707" i="8"/>
  <c r="O1706" i="8"/>
  <c r="Y1701" i="8"/>
  <c r="W1700" i="8"/>
  <c r="U1699" i="8"/>
  <c r="T1698" i="8"/>
  <c r="R1697" i="8"/>
  <c r="P1696" i="8"/>
  <c r="N1695" i="8"/>
  <c r="Y1691" i="8"/>
  <c r="X1690" i="8"/>
  <c r="V1689" i="8"/>
  <c r="T1688" i="8"/>
  <c r="R1687" i="8"/>
  <c r="Q1686" i="8"/>
  <c r="O1685" i="8"/>
  <c r="N1161" i="8"/>
  <c r="Q1160" i="8"/>
  <c r="T1159" i="8"/>
  <c r="V1158" i="8"/>
  <c r="X1157" i="8"/>
  <c r="N1156" i="8"/>
  <c r="P1155" i="8"/>
  <c r="T1154" i="8"/>
  <c r="T1153" i="8"/>
  <c r="X1152" i="8"/>
  <c r="Q1151" i="8"/>
  <c r="V1150" i="8"/>
  <c r="N1149" i="8"/>
  <c r="R1148" i="8"/>
  <c r="W1147" i="8"/>
  <c r="P1146" i="8"/>
  <c r="T1145" i="8"/>
  <c r="X1144" i="8"/>
  <c r="Q1143" i="8"/>
  <c r="V1142" i="8"/>
  <c r="R1141" i="8"/>
  <c r="W1140" i="8"/>
  <c r="N1140" i="8"/>
  <c r="T1139" i="8"/>
  <c r="X1138" i="8"/>
  <c r="O1138" i="8"/>
  <c r="T1137" i="8"/>
  <c r="Y1136" i="8"/>
  <c r="P1136" i="8"/>
  <c r="V1135" i="8"/>
  <c r="R1134" i="8"/>
  <c r="V1133" i="8"/>
  <c r="R1132" i="8"/>
  <c r="X1131" i="8"/>
  <c r="O1131" i="8"/>
  <c r="T1130" i="8"/>
  <c r="Y1129" i="8"/>
  <c r="P1129" i="8"/>
  <c r="T1128" i="8"/>
  <c r="Q1127" i="8"/>
  <c r="V1126" i="8"/>
  <c r="R1125" i="8"/>
  <c r="W1124" i="8"/>
  <c r="N1124" i="8"/>
  <c r="T1123" i="8"/>
  <c r="X1122" i="8"/>
  <c r="O1122" i="8"/>
  <c r="T1121" i="8"/>
  <c r="Y1120" i="8"/>
  <c r="P1120" i="8"/>
  <c r="V1119" i="8"/>
  <c r="R1118" i="8"/>
  <c r="V1117" i="8"/>
  <c r="R1116" i="8"/>
  <c r="X1115" i="8"/>
  <c r="O1115" i="8"/>
  <c r="T1114" i="8"/>
  <c r="Y1113" i="8"/>
  <c r="P1113" i="8"/>
  <c r="T1112" i="8"/>
  <c r="Q1111" i="8"/>
  <c r="W1110" i="8"/>
  <c r="O1110" i="8"/>
  <c r="U1109" i="8"/>
  <c r="S1108" i="8"/>
  <c r="Y1107" i="8"/>
  <c r="Q1107" i="8"/>
  <c r="W1106" i="8"/>
  <c r="O1106" i="8"/>
  <c r="U1105" i="8"/>
  <c r="S1104" i="8"/>
  <c r="Y1103" i="8"/>
  <c r="Q1103" i="8"/>
  <c r="W1102" i="8"/>
  <c r="O1102" i="8"/>
  <c r="U1101" i="8"/>
  <c r="S1100" i="8"/>
  <c r="Y1099" i="8"/>
  <c r="Q1099" i="8"/>
  <c r="W1098" i="8"/>
  <c r="O1098" i="8"/>
  <c r="U1097" i="8"/>
  <c r="S1096" i="8"/>
  <c r="Y1095" i="8"/>
  <c r="Q1095" i="8"/>
  <c r="W1094" i="8"/>
  <c r="O1094" i="8"/>
  <c r="U1093" i="8"/>
  <c r="S1092" i="8"/>
  <c r="Y1091" i="8"/>
  <c r="Q1091" i="8"/>
  <c r="W1090" i="8"/>
  <c r="O1090" i="8"/>
  <c r="U1089" i="8"/>
  <c r="S1088" i="8"/>
  <c r="Y1087" i="8"/>
  <c r="Q1087" i="8"/>
  <c r="W1086" i="8"/>
  <c r="O1086" i="8"/>
  <c r="U1085" i="8"/>
  <c r="S1084" i="8"/>
  <c r="Y1083" i="8"/>
  <c r="Q1083" i="8"/>
  <c r="W1082" i="8"/>
  <c r="O1082" i="8"/>
  <c r="U1081" i="8"/>
  <c r="S1080" i="8"/>
  <c r="Y1079" i="8"/>
  <c r="Q1079" i="8"/>
  <c r="W1078" i="8"/>
  <c r="O1078" i="8"/>
  <c r="U1077" i="8"/>
  <c r="S1076" i="8"/>
  <c r="Y1075" i="8"/>
  <c r="Q1075" i="8"/>
  <c r="W1074" i="8"/>
  <c r="O1074" i="8"/>
  <c r="U1073" i="8"/>
  <c r="S1072" i="8"/>
  <c r="Y1071" i="8"/>
  <c r="Q1071" i="8"/>
  <c r="W1070" i="8"/>
  <c r="O1070" i="8"/>
  <c r="U1069" i="8"/>
  <c r="S1068" i="8"/>
  <c r="Y1067" i="8"/>
  <c r="Q1067" i="8"/>
  <c r="W1066" i="8"/>
  <c r="O1066" i="8"/>
  <c r="U1065" i="8"/>
  <c r="S1064" i="8"/>
  <c r="Y1063" i="8"/>
  <c r="Q1063" i="8"/>
  <c r="W1062" i="8"/>
  <c r="O1062" i="8"/>
  <c r="U1061" i="8"/>
  <c r="S1060" i="8"/>
  <c r="Y1059" i="8"/>
  <c r="Q1059" i="8"/>
  <c r="W1058" i="8"/>
  <c r="O1058" i="8"/>
  <c r="U1057" i="8"/>
  <c r="S1056" i="8"/>
  <c r="Y1055" i="8"/>
  <c r="Q1055" i="8"/>
  <c r="W1054" i="8"/>
  <c r="O1054" i="8"/>
  <c r="U1053" i="8"/>
  <c r="S1052" i="8"/>
  <c r="Y1051" i="8"/>
  <c r="Q1051" i="8"/>
  <c r="W1050" i="8"/>
  <c r="O1050" i="8"/>
  <c r="U1049" i="8"/>
  <c r="S1048" i="8"/>
  <c r="Y1047" i="8"/>
  <c r="Q1047" i="8"/>
  <c r="W1046" i="8"/>
  <c r="O1046" i="8"/>
  <c r="U1045" i="8"/>
  <c r="S1044" i="8"/>
  <c r="Y1043" i="8"/>
  <c r="Q1043" i="8"/>
  <c r="W1042" i="8"/>
  <c r="O1042" i="8"/>
  <c r="U1041" i="8"/>
  <c r="S1040" i="8"/>
  <c r="Y1039" i="8"/>
  <c r="Q1039" i="8"/>
  <c r="W1038" i="8"/>
  <c r="O1038" i="8"/>
  <c r="U1037" i="8"/>
  <c r="S1036" i="8"/>
  <c r="Y1035" i="8"/>
  <c r="Q1035" i="8"/>
  <c r="W1034" i="8"/>
  <c r="O1034" i="8"/>
  <c r="U1033" i="8"/>
  <c r="S1032" i="8"/>
  <c r="Y1031" i="8"/>
  <c r="Q1031" i="8"/>
  <c r="W1030" i="8"/>
  <c r="O1030" i="8"/>
  <c r="U1029" i="8"/>
  <c r="S1028" i="8"/>
  <c r="Y1027" i="8"/>
  <c r="Q1027" i="8"/>
  <c r="W1026" i="8"/>
  <c r="O1026" i="8"/>
  <c r="U1025" i="8"/>
  <c r="S1024" i="8"/>
  <c r="Y1023" i="8"/>
  <c r="Q1023" i="8"/>
  <c r="W1022" i="8"/>
  <c r="O1022" i="8"/>
  <c r="U1021" i="8"/>
  <c r="S1020" i="8"/>
  <c r="Y1019" i="8"/>
  <c r="Q1019" i="8"/>
  <c r="W1018" i="8"/>
  <c r="O1018" i="8"/>
  <c r="U1017" i="8"/>
  <c r="S1016" i="8"/>
  <c r="Y1015" i="8"/>
  <c r="Q1015" i="8"/>
  <c r="W1014" i="8"/>
  <c r="O1014" i="8"/>
  <c r="U1013" i="8"/>
  <c r="S1012" i="8"/>
  <c r="Y1011" i="8"/>
  <c r="Q1011" i="8"/>
  <c r="W1010" i="8"/>
  <c r="O1010" i="8"/>
  <c r="U1009" i="8"/>
  <c r="S1008" i="8"/>
  <c r="Y1007" i="8"/>
  <c r="Q1007" i="8"/>
  <c r="W1006" i="8"/>
  <c r="O1006" i="8"/>
  <c r="U1005" i="8"/>
  <c r="S1004" i="8"/>
  <c r="Y1003" i="8"/>
  <c r="Q1003" i="8"/>
  <c r="W1002" i="8"/>
  <c r="O1002" i="8"/>
  <c r="U1001" i="8"/>
  <c r="S1000" i="8"/>
  <c r="Y999" i="8"/>
  <c r="Q999" i="8"/>
  <c r="W998" i="8"/>
  <c r="O998" i="8"/>
  <c r="U997" i="8"/>
  <c r="S996" i="8"/>
  <c r="Y995" i="8"/>
  <c r="Q995" i="8"/>
  <c r="W994" i="8"/>
  <c r="O994" i="8"/>
  <c r="U993" i="8"/>
  <c r="S992" i="8"/>
  <c r="Y991" i="8"/>
  <c r="Q991" i="8"/>
  <c r="W990" i="8"/>
  <c r="O990" i="8"/>
  <c r="U989" i="8"/>
  <c r="S988" i="8"/>
  <c r="Y987" i="8"/>
  <c r="Q987" i="8"/>
  <c r="W986" i="8"/>
  <c r="O986" i="8"/>
  <c r="U985" i="8"/>
  <c r="S984" i="8"/>
  <c r="Y983" i="8"/>
  <c r="Q983" i="8"/>
  <c r="W982" i="8"/>
  <c r="O982" i="8"/>
  <c r="U981" i="8"/>
  <c r="S980" i="8"/>
  <c r="Y979" i="8"/>
  <c r="Q979" i="8"/>
  <c r="W978" i="8"/>
  <c r="O978" i="8"/>
  <c r="U977" i="8"/>
  <c r="S976" i="8"/>
  <c r="Y975" i="8"/>
  <c r="Q975" i="8"/>
  <c r="W974" i="8"/>
  <c r="O974" i="8"/>
  <c r="U973" i="8"/>
  <c r="S972" i="8"/>
  <c r="Y971" i="8"/>
  <c r="Q971" i="8"/>
  <c r="W970" i="8"/>
  <c r="O970" i="8"/>
  <c r="U969" i="8"/>
  <c r="S968" i="8"/>
  <c r="Y967" i="8"/>
  <c r="Q967" i="8"/>
  <c r="W966" i="8"/>
  <c r="O966" i="8"/>
  <c r="U965" i="8"/>
  <c r="S964" i="8"/>
  <c r="Y963" i="8"/>
  <c r="Q963" i="8"/>
  <c r="W962" i="8"/>
  <c r="O962" i="8"/>
  <c r="U961" i="8"/>
  <c r="S960" i="8"/>
  <c r="Y959" i="8"/>
  <c r="Q959" i="8"/>
  <c r="W958" i="8"/>
  <c r="O958" i="8"/>
  <c r="U957" i="8"/>
  <c r="S956" i="8"/>
  <c r="Y955" i="8"/>
  <c r="Q955" i="8"/>
  <c r="W954" i="8"/>
  <c r="O954" i="8"/>
  <c r="U953" i="8"/>
  <c r="S952" i="8"/>
  <c r="Y951" i="8"/>
  <c r="Q951" i="8"/>
  <c r="W950" i="8"/>
  <c r="O950" i="8"/>
  <c r="U949" i="8"/>
  <c r="S948" i="8"/>
  <c r="Y947" i="8"/>
  <c r="Q947" i="8"/>
  <c r="W946" i="8"/>
  <c r="O946" i="8"/>
  <c r="U945" i="8"/>
  <c r="S944" i="8"/>
  <c r="Y943" i="8"/>
  <c r="Q943" i="8"/>
  <c r="W942" i="8"/>
  <c r="O942" i="8"/>
  <c r="U941" i="8"/>
  <c r="S940" i="8"/>
  <c r="Y939" i="8"/>
  <c r="Q939" i="8"/>
  <c r="W938" i="8"/>
  <c r="O938" i="8"/>
  <c r="U937" i="8"/>
  <c r="S936" i="8"/>
  <c r="Y935" i="8"/>
  <c r="Q935" i="8"/>
  <c r="W934" i="8"/>
  <c r="O934" i="8"/>
  <c r="U933" i="8"/>
  <c r="S932" i="8"/>
  <c r="Y931" i="8"/>
  <c r="Q931" i="8"/>
  <c r="W930" i="8"/>
  <c r="O930" i="8"/>
  <c r="U929" i="8"/>
  <c r="S928" i="8"/>
  <c r="Y927" i="8"/>
  <c r="Q927" i="8"/>
  <c r="W926" i="8"/>
  <c r="O926" i="8"/>
  <c r="U925" i="8"/>
  <c r="S924" i="8"/>
  <c r="Y923" i="8"/>
  <c r="Q923" i="8"/>
  <c r="W922" i="8"/>
  <c r="O922" i="8"/>
  <c r="U921" i="8"/>
  <c r="S920" i="8"/>
  <c r="Y919" i="8"/>
  <c r="Q919" i="8"/>
  <c r="W918" i="8"/>
  <c r="O918" i="8"/>
  <c r="U917" i="8"/>
  <c r="S916" i="8"/>
  <c r="Y915" i="8"/>
  <c r="Q915" i="8"/>
  <c r="W914" i="8"/>
  <c r="O914" i="8"/>
  <c r="U913" i="8"/>
  <c r="S912" i="8"/>
  <c r="Y911" i="8"/>
  <c r="Q911" i="8"/>
  <c r="W910" i="8"/>
  <c r="O910" i="8"/>
  <c r="U909" i="8"/>
  <c r="S908" i="8"/>
  <c r="Y907" i="8"/>
  <c r="Q907" i="8"/>
  <c r="W906" i="8"/>
  <c r="O906" i="8"/>
  <c r="U905" i="8"/>
  <c r="S904" i="8"/>
  <c r="Y903" i="8"/>
  <c r="Q903" i="8"/>
  <c r="W902" i="8"/>
  <c r="O902" i="8"/>
  <c r="U901" i="8"/>
  <c r="S900" i="8"/>
  <c r="Y899" i="8"/>
  <c r="Q899" i="8"/>
  <c r="W898" i="8"/>
  <c r="O898" i="8"/>
  <c r="U897" i="8"/>
  <c r="S896" i="8"/>
  <c r="Y895" i="8"/>
  <c r="Q895" i="8"/>
  <c r="W894" i="8"/>
  <c r="O894" i="8"/>
  <c r="U893" i="8"/>
  <c r="S892" i="8"/>
  <c r="Y891" i="8"/>
  <c r="Q891" i="8"/>
  <c r="W890" i="8"/>
  <c r="O890" i="8"/>
  <c r="U889" i="8"/>
  <c r="S888" i="8"/>
  <c r="Y887" i="8"/>
  <c r="Q887" i="8"/>
  <c r="W886" i="8"/>
  <c r="O886" i="8"/>
  <c r="U885" i="8"/>
  <c r="S884" i="8"/>
  <c r="Y883" i="8"/>
  <c r="Q883" i="8"/>
  <c r="W882" i="8"/>
  <c r="O882" i="8"/>
  <c r="U881" i="8"/>
  <c r="S880" i="8"/>
  <c r="Y879" i="8"/>
  <c r="Q879" i="8"/>
  <c r="W878" i="8"/>
  <c r="O878" i="8"/>
  <c r="U877" i="8"/>
  <c r="S876" i="8"/>
  <c r="Y875" i="8"/>
  <c r="Q875" i="8"/>
  <c r="W874" i="8"/>
  <c r="O874" i="8"/>
  <c r="U873" i="8"/>
  <c r="S872" i="8"/>
  <c r="Y871" i="8"/>
  <c r="Q871" i="8"/>
  <c r="W870" i="8"/>
  <c r="O870" i="8"/>
  <c r="U869" i="8"/>
  <c r="S868" i="8"/>
  <c r="Y867" i="8"/>
  <c r="Q867" i="8"/>
  <c r="W866" i="8"/>
  <c r="O866" i="8"/>
  <c r="U865" i="8"/>
  <c r="S864" i="8"/>
  <c r="Y863" i="8"/>
  <c r="Q863" i="8"/>
  <c r="W862" i="8"/>
  <c r="O862" i="8"/>
  <c r="U861" i="8"/>
  <c r="S860" i="8"/>
  <c r="Y859" i="8"/>
  <c r="Q859" i="8"/>
  <c r="W858" i="8"/>
  <c r="O858" i="8"/>
  <c r="U857" i="8"/>
  <c r="S856" i="8"/>
  <c r="Y855" i="8"/>
  <c r="Q855" i="8"/>
  <c r="W854" i="8"/>
  <c r="O854" i="8"/>
  <c r="U853" i="8"/>
  <c r="S852" i="8"/>
  <c r="Y851" i="8"/>
  <c r="Q851" i="8"/>
  <c r="W850" i="8"/>
  <c r="O850" i="8"/>
  <c r="U849" i="8"/>
  <c r="S848" i="8"/>
  <c r="Y847" i="8"/>
  <c r="Q847" i="8"/>
  <c r="W846" i="8"/>
  <c r="O846" i="8"/>
  <c r="U845" i="8"/>
  <c r="S844" i="8"/>
  <c r="Y843" i="8"/>
  <c r="Q843" i="8"/>
  <c r="W842" i="8"/>
  <c r="O842" i="8"/>
  <c r="U841" i="8"/>
  <c r="S840" i="8"/>
  <c r="Y839" i="8"/>
  <c r="Q839" i="8"/>
  <c r="W838" i="8"/>
  <c r="O838" i="8"/>
  <c r="U837" i="8"/>
  <c r="S836" i="8"/>
  <c r="Y835" i="8"/>
  <c r="Q835" i="8"/>
  <c r="W834" i="8"/>
  <c r="O834" i="8"/>
  <c r="U833" i="8"/>
  <c r="S832" i="8"/>
  <c r="Y831" i="8"/>
  <c r="Q831" i="8"/>
  <c r="W830" i="8"/>
  <c r="O830" i="8"/>
  <c r="U829" i="8"/>
  <c r="S828" i="8"/>
  <c r="Y827" i="8"/>
  <c r="Q827" i="8"/>
  <c r="W826" i="8"/>
  <c r="O826" i="8"/>
  <c r="U825" i="8"/>
  <c r="S824" i="8"/>
  <c r="Y823" i="8"/>
  <c r="Q823" i="8"/>
  <c r="W822" i="8"/>
  <c r="O822" i="8"/>
  <c r="U821" i="8"/>
  <c r="S820" i="8"/>
  <c r="Y819" i="8"/>
  <c r="Q819" i="8"/>
  <c r="W818" i="8"/>
  <c r="O818" i="8"/>
  <c r="U817" i="8"/>
  <c r="S816" i="8"/>
  <c r="Y815" i="8"/>
  <c r="Q815" i="8"/>
  <c r="W814" i="8"/>
  <c r="O814" i="8"/>
  <c r="U813" i="8"/>
  <c r="S812" i="8"/>
  <c r="Y811" i="8"/>
  <c r="Q811" i="8"/>
  <c r="W810" i="8"/>
  <c r="O810" i="8"/>
  <c r="U809" i="8"/>
  <c r="S808" i="8"/>
  <c r="Y807" i="8"/>
  <c r="Q807" i="8"/>
  <c r="W806" i="8"/>
  <c r="O806" i="8"/>
  <c r="U805" i="8"/>
  <c r="S804" i="8"/>
  <c r="Y803" i="8"/>
  <c r="Q803" i="8"/>
  <c r="W802" i="8"/>
  <c r="O802" i="8"/>
  <c r="U801" i="8"/>
  <c r="S800" i="8"/>
  <c r="Y799" i="8"/>
  <c r="Q799" i="8"/>
  <c r="W798" i="8"/>
  <c r="O798" i="8"/>
  <c r="U797" i="8"/>
  <c r="S796" i="8"/>
  <c r="Y795" i="8"/>
  <c r="Q795" i="8"/>
  <c r="W794" i="8"/>
  <c r="O794" i="8"/>
  <c r="U793" i="8"/>
  <c r="S792" i="8"/>
  <c r="Y791" i="8"/>
  <c r="Q791" i="8"/>
  <c r="W790" i="8"/>
  <c r="O790" i="8"/>
  <c r="U789" i="8"/>
  <c r="S788" i="8"/>
  <c r="Y787" i="8"/>
  <c r="Q787" i="8"/>
  <c r="W786" i="8"/>
  <c r="O786" i="8"/>
  <c r="U785" i="8"/>
  <c r="S784" i="8"/>
  <c r="Y783" i="8"/>
  <c r="Q783" i="8"/>
  <c r="W782" i="8"/>
  <c r="O782" i="8"/>
  <c r="U781" i="8"/>
  <c r="S780" i="8"/>
  <c r="Y779" i="8"/>
  <c r="Q779" i="8"/>
  <c r="W778" i="8"/>
  <c r="O778" i="8"/>
  <c r="U777" i="8"/>
  <c r="T2655" i="8"/>
  <c r="Y2609" i="8"/>
  <c r="W2574" i="8"/>
  <c r="U2564" i="8"/>
  <c r="N2544" i="8"/>
  <c r="Y2534" i="8"/>
  <c r="P2524" i="8"/>
  <c r="X2479" i="8"/>
  <c r="V2476" i="8"/>
  <c r="R2464" i="8"/>
  <c r="Y2461" i="8"/>
  <c r="V2458" i="8"/>
  <c r="U2441" i="8"/>
  <c r="N2422" i="8"/>
  <c r="O2419" i="8"/>
  <c r="P2411" i="8"/>
  <c r="U2403" i="8"/>
  <c r="X2400" i="8"/>
  <c r="Y2387" i="8"/>
  <c r="Q2382" i="8"/>
  <c r="W2379" i="8"/>
  <c r="U2374" i="8"/>
  <c r="Q2353" i="8"/>
  <c r="Q2345" i="8"/>
  <c r="U2329" i="8"/>
  <c r="Q2308" i="8"/>
  <c r="V2300" i="8"/>
  <c r="V2292" i="8"/>
  <c r="N2287" i="8"/>
  <c r="S2279" i="8"/>
  <c r="S2271" i="8"/>
  <c r="S2263" i="8"/>
  <c r="P2258" i="8"/>
  <c r="T2253" i="8"/>
  <c r="V2248" i="8"/>
  <c r="V2243" i="8"/>
  <c r="X2238" i="8"/>
  <c r="P2226" i="8"/>
  <c r="T2221" i="8"/>
  <c r="V2216" i="8"/>
  <c r="V2211" i="8"/>
  <c r="X2206" i="8"/>
  <c r="P2194" i="8"/>
  <c r="T2189" i="8"/>
  <c r="V2184" i="8"/>
  <c r="V2179" i="8"/>
  <c r="X2174" i="8"/>
  <c r="P2162" i="8"/>
  <c r="T2157" i="8"/>
  <c r="V2152" i="8"/>
  <c r="V2147" i="8"/>
  <c r="X2142" i="8"/>
  <c r="P2130" i="8"/>
  <c r="T2125" i="8"/>
  <c r="V2120" i="8"/>
  <c r="V2115" i="8"/>
  <c r="X2110" i="8"/>
  <c r="P2098" i="8"/>
  <c r="T2093" i="8"/>
  <c r="V2088" i="8"/>
  <c r="V2083" i="8"/>
  <c r="N2081" i="8"/>
  <c r="X2076" i="8"/>
  <c r="P2074" i="8"/>
  <c r="O2072" i="8"/>
  <c r="P2070" i="8"/>
  <c r="Q2068" i="8"/>
  <c r="T2066" i="8"/>
  <c r="X2064" i="8"/>
  <c r="Q2062" i="8"/>
  <c r="Q2056" i="8"/>
  <c r="R2054" i="8"/>
  <c r="T2052" i="8"/>
  <c r="V2050" i="8"/>
  <c r="V2048" i="8"/>
  <c r="P2041" i="8"/>
  <c r="V2039" i="8"/>
  <c r="S2037" i="8"/>
  <c r="X2035" i="8"/>
  <c r="N2030" i="8"/>
  <c r="R2028" i="8"/>
  <c r="U2026" i="8"/>
  <c r="Y2024" i="8"/>
  <c r="P2017" i="8"/>
  <c r="R2015" i="8"/>
  <c r="V2013" i="8"/>
  <c r="N2006" i="8"/>
  <c r="Q2004" i="8"/>
  <c r="V2002" i="8"/>
  <c r="Y2000" i="8"/>
  <c r="T1995" i="8"/>
  <c r="N1992" i="8"/>
  <c r="U1990" i="8"/>
  <c r="N1987" i="8"/>
  <c r="V1985" i="8"/>
  <c r="N1982" i="8"/>
  <c r="V1980" i="8"/>
  <c r="P1977" i="8"/>
  <c r="W1975" i="8"/>
  <c r="P1972" i="8"/>
  <c r="V1970" i="8"/>
  <c r="P1967" i="8"/>
  <c r="T1965" i="8"/>
  <c r="P1962" i="8"/>
  <c r="V1960" i="8"/>
  <c r="N1957" i="8"/>
  <c r="V1955" i="8"/>
  <c r="P1952" i="8"/>
  <c r="X1950" i="8"/>
  <c r="O1947" i="8"/>
  <c r="X1945" i="8"/>
  <c r="R1942" i="8"/>
  <c r="X1940" i="8"/>
  <c r="R1937" i="8"/>
  <c r="X1935" i="8"/>
  <c r="Q1932" i="8"/>
  <c r="X1930" i="8"/>
  <c r="R1927" i="8"/>
  <c r="V1925" i="8"/>
  <c r="R1922" i="8"/>
  <c r="Y1920" i="8"/>
  <c r="P1917" i="8"/>
  <c r="X1915" i="8"/>
  <c r="T1912" i="8"/>
  <c r="T1909" i="8"/>
  <c r="U1906" i="8"/>
  <c r="V1903" i="8"/>
  <c r="T1900" i="8"/>
  <c r="R1897" i="8"/>
  <c r="T1894" i="8"/>
  <c r="P1891" i="8"/>
  <c r="R1888" i="8"/>
  <c r="P1885" i="8"/>
  <c r="P1882" i="8"/>
  <c r="Y1880" i="8"/>
  <c r="P1879" i="8"/>
  <c r="X1877" i="8"/>
  <c r="N1876" i="8"/>
  <c r="X1874" i="8"/>
  <c r="P1873" i="8"/>
  <c r="X1871" i="8"/>
  <c r="R1870" i="8"/>
  <c r="W1867" i="8"/>
  <c r="Q1866" i="8"/>
  <c r="W1863" i="8"/>
  <c r="Q1862" i="8"/>
  <c r="X1859" i="8"/>
  <c r="U1858" i="8"/>
  <c r="P1857" i="8"/>
  <c r="Y1853" i="8"/>
  <c r="W1852" i="8"/>
  <c r="U1851" i="8"/>
  <c r="T1850" i="8"/>
  <c r="R1849" i="8"/>
  <c r="P1848" i="8"/>
  <c r="N1847" i="8"/>
  <c r="Y1843" i="8"/>
  <c r="X1842" i="8"/>
  <c r="V1841" i="8"/>
  <c r="T1840" i="8"/>
  <c r="R1839" i="8"/>
  <c r="Q1838" i="8"/>
  <c r="O1837" i="8"/>
  <c r="Y1832" i="8"/>
  <c r="W1831" i="8"/>
  <c r="V1830" i="8"/>
  <c r="T1829" i="8"/>
  <c r="R1828" i="8"/>
  <c r="P1827" i="8"/>
  <c r="O1826" i="8"/>
  <c r="Y1821" i="8"/>
  <c r="W1820" i="8"/>
  <c r="U1819" i="8"/>
  <c r="T1818" i="8"/>
  <c r="R1817" i="8"/>
  <c r="P1816" i="8"/>
  <c r="N1815" i="8"/>
  <c r="Y1811" i="8"/>
  <c r="X1810" i="8"/>
  <c r="V1809" i="8"/>
  <c r="T1808" i="8"/>
  <c r="R1807" i="8"/>
  <c r="Q1806" i="8"/>
  <c r="O1805" i="8"/>
  <c r="Y1800" i="8"/>
  <c r="W1799" i="8"/>
  <c r="V1798" i="8"/>
  <c r="T1797" i="8"/>
  <c r="R1796" i="8"/>
  <c r="P1795" i="8"/>
  <c r="O1794" i="8"/>
  <c r="Y1789" i="8"/>
  <c r="W1788" i="8"/>
  <c r="U1787" i="8"/>
  <c r="T1786" i="8"/>
  <c r="R1785" i="8"/>
  <c r="P1784" i="8"/>
  <c r="N1783" i="8"/>
  <c r="Y1779" i="8"/>
  <c r="X1778" i="8"/>
  <c r="V1777" i="8"/>
  <c r="T1776" i="8"/>
  <c r="R1775" i="8"/>
  <c r="Q1774" i="8"/>
  <c r="O1773" i="8"/>
  <c r="Y1768" i="8"/>
  <c r="W1767" i="8"/>
  <c r="V1766" i="8"/>
  <c r="T1765" i="8"/>
  <c r="R1764" i="8"/>
  <c r="P1763" i="8"/>
  <c r="O1762" i="8"/>
  <c r="Y1757" i="8"/>
  <c r="W1756" i="8"/>
  <c r="U1755" i="8"/>
  <c r="T1754" i="8"/>
  <c r="R1753" i="8"/>
  <c r="P1752" i="8"/>
  <c r="N1751" i="8"/>
  <c r="Y1747" i="8"/>
  <c r="X1746" i="8"/>
  <c r="V1745" i="8"/>
  <c r="T1744" i="8"/>
  <c r="R1743" i="8"/>
  <c r="Q1742" i="8"/>
  <c r="O1741" i="8"/>
  <c r="Y1736" i="8"/>
  <c r="W1735" i="8"/>
  <c r="V1734" i="8"/>
  <c r="T1733" i="8"/>
  <c r="R1732" i="8"/>
  <c r="P1731" i="8"/>
  <c r="O1730" i="8"/>
  <c r="Y1725" i="8"/>
  <c r="W1724" i="8"/>
  <c r="U1723" i="8"/>
  <c r="T1722" i="8"/>
  <c r="R1721" i="8"/>
  <c r="P1720" i="8"/>
  <c r="N1719" i="8"/>
  <c r="Y1715" i="8"/>
  <c r="X1714" i="8"/>
  <c r="V1713" i="8"/>
  <c r="T1712" i="8"/>
  <c r="R1711" i="8"/>
  <c r="Q1710" i="8"/>
  <c r="O1709" i="8"/>
  <c r="Y1704" i="8"/>
  <c r="W1703" i="8"/>
  <c r="V1702" i="8"/>
  <c r="T1701" i="8"/>
  <c r="R1700" i="8"/>
  <c r="P1699" i="8"/>
  <c r="O1698" i="8"/>
  <c r="Y1693" i="8"/>
  <c r="W1692" i="8"/>
  <c r="U1691" i="8"/>
  <c r="T1690" i="8"/>
  <c r="R1689" i="8"/>
  <c r="P1688" i="8"/>
  <c r="N1687" i="8"/>
  <c r="Y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N1160" i="8"/>
  <c r="P1159" i="8"/>
  <c r="T1158" i="8"/>
  <c r="T1157" i="8"/>
  <c r="X1156" i="8"/>
  <c r="N1155" i="8"/>
  <c r="P1154" i="8"/>
  <c r="R1153" i="8"/>
  <c r="T1152" i="8"/>
  <c r="Y1151" i="8"/>
  <c r="O1151" i="8"/>
  <c r="T1150" i="8"/>
  <c r="V1149" i="8"/>
  <c r="P1148" i="8"/>
  <c r="T1147" i="8"/>
  <c r="X1146" i="8"/>
  <c r="N1146" i="8"/>
  <c r="R1145" i="8"/>
  <c r="T1144" i="8"/>
  <c r="Y1143" i="8"/>
  <c r="O1143" i="8"/>
  <c r="T1142" i="8"/>
  <c r="Y1141" i="8"/>
  <c r="P1141" i="8"/>
  <c r="T1140" i="8"/>
  <c r="Q1139" i="8"/>
  <c r="V1138" i="8"/>
  <c r="R1137" i="8"/>
  <c r="W1136" i="8"/>
  <c r="N1136" i="8"/>
  <c r="T1135" i="8"/>
  <c r="X1134" i="8"/>
  <c r="O1134" i="8"/>
  <c r="T1133" i="8"/>
  <c r="Y1132" i="8"/>
  <c r="P1132" i="8"/>
  <c r="V1131" i="8"/>
  <c r="R1130" i="8"/>
  <c r="V1129" i="8"/>
  <c r="R1128" i="8"/>
  <c r="X1127" i="8"/>
  <c r="O1127" i="8"/>
  <c r="T1126" i="8"/>
  <c r="Y1125" i="8"/>
  <c r="P1125" i="8"/>
  <c r="T1124" i="8"/>
  <c r="Q1123" i="8"/>
  <c r="V1122" i="8"/>
  <c r="R1121" i="8"/>
  <c r="W1120" i="8"/>
  <c r="N1120" i="8"/>
  <c r="T1119" i="8"/>
  <c r="X1118" i="8"/>
  <c r="O1118" i="8"/>
  <c r="T1117" i="8"/>
  <c r="Y1116" i="8"/>
  <c r="P1116" i="8"/>
  <c r="V1115" i="8"/>
  <c r="R1114" i="8"/>
  <c r="V1113" i="8"/>
  <c r="R1112" i="8"/>
  <c r="X1111" i="8"/>
  <c r="O1111" i="8"/>
  <c r="U1110" i="8"/>
  <c r="S1109" i="8"/>
  <c r="Y1108" i="8"/>
  <c r="Q1108" i="8"/>
  <c r="W1107" i="8"/>
  <c r="O1107" i="8"/>
  <c r="U1106" i="8"/>
  <c r="S1105" i="8"/>
  <c r="Y1104" i="8"/>
  <c r="Q1104" i="8"/>
  <c r="W1103" i="8"/>
  <c r="O1103" i="8"/>
  <c r="U1102" i="8"/>
  <c r="S1101" i="8"/>
  <c r="Y1100" i="8"/>
  <c r="Q1100" i="8"/>
  <c r="W1099" i="8"/>
  <c r="O1099" i="8"/>
  <c r="U1098" i="8"/>
  <c r="S1097" i="8"/>
  <c r="Y1096" i="8"/>
  <c r="Q1096" i="8"/>
  <c r="W1095" i="8"/>
  <c r="O1095" i="8"/>
  <c r="U1094" i="8"/>
  <c r="S1093" i="8"/>
  <c r="Y1092" i="8"/>
  <c r="Q1092" i="8"/>
  <c r="W1091" i="8"/>
  <c r="O1091" i="8"/>
  <c r="U1090" i="8"/>
  <c r="S1089" i="8"/>
  <c r="Y1088" i="8"/>
  <c r="Q1088" i="8"/>
  <c r="W1087" i="8"/>
  <c r="O1087" i="8"/>
  <c r="U1086" i="8"/>
  <c r="S1085" i="8"/>
  <c r="Y1084" i="8"/>
  <c r="Q1084" i="8"/>
  <c r="W1083" i="8"/>
  <c r="O1083" i="8"/>
  <c r="U1082" i="8"/>
  <c r="S1081" i="8"/>
  <c r="Y1080" i="8"/>
  <c r="Q1080" i="8"/>
  <c r="W1079" i="8"/>
  <c r="O1079" i="8"/>
  <c r="U1078" i="8"/>
  <c r="S1077" i="8"/>
  <c r="Y1076" i="8"/>
  <c r="Q1076" i="8"/>
  <c r="W1075" i="8"/>
  <c r="O1075" i="8"/>
  <c r="U1074" i="8"/>
  <c r="S1073" i="8"/>
  <c r="Y1072" i="8"/>
  <c r="Q1072" i="8"/>
  <c r="W1071" i="8"/>
  <c r="O1071" i="8"/>
  <c r="U1070" i="8"/>
  <c r="S1069" i="8"/>
  <c r="Y1068" i="8"/>
  <c r="Q1068" i="8"/>
  <c r="W1067" i="8"/>
  <c r="O1067" i="8"/>
  <c r="U1066" i="8"/>
  <c r="S1065" i="8"/>
  <c r="Y1064" i="8"/>
  <c r="Q1064" i="8"/>
  <c r="W1063" i="8"/>
  <c r="O1063" i="8"/>
  <c r="U1062" i="8"/>
  <c r="S1061" i="8"/>
  <c r="Y1060" i="8"/>
  <c r="Q1060" i="8"/>
  <c r="W1059" i="8"/>
  <c r="O1059" i="8"/>
  <c r="U1058" i="8"/>
  <c r="S1057" i="8"/>
  <c r="Y1056" i="8"/>
  <c r="Q1056" i="8"/>
  <c r="W1055" i="8"/>
  <c r="O1055" i="8"/>
  <c r="U1054" i="8"/>
  <c r="S1053" i="8"/>
  <c r="Y1052" i="8"/>
  <c r="Q1052" i="8"/>
  <c r="W1051" i="8"/>
  <c r="O1051" i="8"/>
  <c r="U1050" i="8"/>
  <c r="S1049" i="8"/>
  <c r="Y1048" i="8"/>
  <c r="Q1048" i="8"/>
  <c r="W1047" i="8"/>
  <c r="O1047" i="8"/>
  <c r="U1046" i="8"/>
  <c r="S1045" i="8"/>
  <c r="Y1044" i="8"/>
  <c r="Q1044" i="8"/>
  <c r="W1043" i="8"/>
  <c r="O1043" i="8"/>
  <c r="U1042" i="8"/>
  <c r="S1041" i="8"/>
  <c r="Y1040" i="8"/>
  <c r="Q1040" i="8"/>
  <c r="W1039" i="8"/>
  <c r="O1039" i="8"/>
  <c r="U1038" i="8"/>
  <c r="S1037" i="8"/>
  <c r="Y1036" i="8"/>
  <c r="Q1036" i="8"/>
  <c r="W1035" i="8"/>
  <c r="O1035" i="8"/>
  <c r="U1034" i="8"/>
  <c r="S1033" i="8"/>
  <c r="Y1032" i="8"/>
  <c r="Q1032" i="8"/>
  <c r="W1031" i="8"/>
  <c r="O1031" i="8"/>
  <c r="U1030" i="8"/>
  <c r="S1029" i="8"/>
  <c r="Y1028" i="8"/>
  <c r="Q1028" i="8"/>
  <c r="W1027" i="8"/>
  <c r="O1027" i="8"/>
  <c r="U1026" i="8"/>
  <c r="S1025" i="8"/>
  <c r="Y1024" i="8"/>
  <c r="Q1024" i="8"/>
  <c r="W1023" i="8"/>
  <c r="O1023" i="8"/>
  <c r="U1022" i="8"/>
  <c r="S1021" i="8"/>
  <c r="Y1020" i="8"/>
  <c r="Q1020" i="8"/>
  <c r="W1019" i="8"/>
  <c r="O1019" i="8"/>
  <c r="U1018" i="8"/>
  <c r="S1017" i="8"/>
  <c r="Y1016" i="8"/>
  <c r="Q1016" i="8"/>
  <c r="W1015" i="8"/>
  <c r="O1015" i="8"/>
  <c r="U1014" i="8"/>
  <c r="S1013" i="8"/>
  <c r="Y1012" i="8"/>
  <c r="Q1012" i="8"/>
  <c r="W1011" i="8"/>
  <c r="O1011" i="8"/>
  <c r="U1010" i="8"/>
  <c r="S1009" i="8"/>
  <c r="Y1008" i="8"/>
  <c r="Q1008" i="8"/>
  <c r="W1007" i="8"/>
  <c r="O1007" i="8"/>
  <c r="U1006" i="8"/>
  <c r="S1005" i="8"/>
  <c r="Y1004" i="8"/>
  <c r="Q1004" i="8"/>
  <c r="W1003" i="8"/>
  <c r="O1003" i="8"/>
  <c r="U1002" i="8"/>
  <c r="S1001" i="8"/>
  <c r="Y1000" i="8"/>
  <c r="Q1000" i="8"/>
  <c r="W999" i="8"/>
  <c r="O999" i="8"/>
  <c r="U998" i="8"/>
  <c r="S997" i="8"/>
  <c r="Y996" i="8"/>
  <c r="Q996" i="8"/>
  <c r="W995" i="8"/>
  <c r="O995" i="8"/>
  <c r="U994" i="8"/>
  <c r="S993" i="8"/>
  <c r="Y992" i="8"/>
  <c r="Q992" i="8"/>
  <c r="W991" i="8"/>
  <c r="O991" i="8"/>
  <c r="U990" i="8"/>
  <c r="S989" i="8"/>
  <c r="Y988" i="8"/>
  <c r="Q988" i="8"/>
  <c r="W987" i="8"/>
  <c r="O987" i="8"/>
  <c r="U986" i="8"/>
  <c r="S985" i="8"/>
  <c r="Y984" i="8"/>
  <c r="Q984" i="8"/>
  <c r="W983" i="8"/>
  <c r="O983" i="8"/>
  <c r="U982" i="8"/>
  <c r="S981" i="8"/>
  <c r="Y980" i="8"/>
  <c r="Q980" i="8"/>
  <c r="W979" i="8"/>
  <c r="O979" i="8"/>
  <c r="U978" i="8"/>
  <c r="S977" i="8"/>
  <c r="Y976" i="8"/>
  <c r="Q976" i="8"/>
  <c r="W975" i="8"/>
  <c r="O975" i="8"/>
  <c r="U974" i="8"/>
  <c r="S973" i="8"/>
  <c r="Y972" i="8"/>
  <c r="Q972" i="8"/>
  <c r="W971" i="8"/>
  <c r="O971" i="8"/>
  <c r="U970" i="8"/>
  <c r="S969" i="8"/>
  <c r="Y968" i="8"/>
  <c r="Q968" i="8"/>
  <c r="W967" i="8"/>
  <c r="O967" i="8"/>
  <c r="U966" i="8"/>
  <c r="S965" i="8"/>
  <c r="Y964" i="8"/>
  <c r="Q964" i="8"/>
  <c r="W963" i="8"/>
  <c r="O963" i="8"/>
  <c r="U962" i="8"/>
  <c r="S961" i="8"/>
  <c r="Y960" i="8"/>
  <c r="Q960" i="8"/>
  <c r="W959" i="8"/>
  <c r="O959" i="8"/>
  <c r="U958" i="8"/>
  <c r="S957" i="8"/>
  <c r="Y956" i="8"/>
  <c r="Q956" i="8"/>
  <c r="W955" i="8"/>
  <c r="O955" i="8"/>
  <c r="U954" i="8"/>
  <c r="S953" i="8"/>
  <c r="Y952" i="8"/>
  <c r="Q952" i="8"/>
  <c r="W951" i="8"/>
  <c r="O951" i="8"/>
  <c r="U950" i="8"/>
  <c r="S949" i="8"/>
  <c r="Y948" i="8"/>
  <c r="Q948" i="8"/>
  <c r="W947" i="8"/>
  <c r="O947" i="8"/>
  <c r="U946" i="8"/>
  <c r="S945" i="8"/>
  <c r="Y944" i="8"/>
  <c r="Q944" i="8"/>
  <c r="W943" i="8"/>
  <c r="O943" i="8"/>
  <c r="U942" i="8"/>
  <c r="S941" i="8"/>
  <c r="Y940" i="8"/>
  <c r="Q940" i="8"/>
  <c r="W939" i="8"/>
  <c r="O939" i="8"/>
  <c r="U938" i="8"/>
  <c r="S937" i="8"/>
  <c r="Y936" i="8"/>
  <c r="Q936" i="8"/>
  <c r="W935" i="8"/>
  <c r="O935" i="8"/>
  <c r="U934" i="8"/>
  <c r="S933" i="8"/>
  <c r="Y932" i="8"/>
  <c r="Q932" i="8"/>
  <c r="W931" i="8"/>
  <c r="O931" i="8"/>
  <c r="U930" i="8"/>
  <c r="S929" i="8"/>
  <c r="Y928" i="8"/>
  <c r="Q928" i="8"/>
  <c r="W927" i="8"/>
  <c r="O927" i="8"/>
  <c r="U926" i="8"/>
  <c r="S925" i="8"/>
  <c r="Y924" i="8"/>
  <c r="Q924" i="8"/>
  <c r="W923" i="8"/>
  <c r="O923" i="8"/>
  <c r="U922" i="8"/>
  <c r="S921" i="8"/>
  <c r="Y920" i="8"/>
  <c r="Q920" i="8"/>
  <c r="W919" i="8"/>
  <c r="O919" i="8"/>
  <c r="U918" i="8"/>
  <c r="S917" i="8"/>
  <c r="Y916" i="8"/>
  <c r="Q916" i="8"/>
  <c r="W915" i="8"/>
  <c r="O915" i="8"/>
  <c r="U914" i="8"/>
  <c r="S913" i="8"/>
  <c r="Y912" i="8"/>
  <c r="Q912" i="8"/>
  <c r="W911" i="8"/>
  <c r="O911" i="8"/>
  <c r="U910" i="8"/>
  <c r="S909" i="8"/>
  <c r="Y908" i="8"/>
  <c r="Q908" i="8"/>
  <c r="W907" i="8"/>
  <c r="O907" i="8"/>
  <c r="U906" i="8"/>
  <c r="S905" i="8"/>
  <c r="Y904" i="8"/>
  <c r="Q904" i="8"/>
  <c r="W903" i="8"/>
  <c r="O903" i="8"/>
  <c r="U902" i="8"/>
  <c r="S901" i="8"/>
  <c r="Y900" i="8"/>
  <c r="Q900" i="8"/>
  <c r="W899" i="8"/>
  <c r="O899" i="8"/>
  <c r="U898" i="8"/>
  <c r="S897" i="8"/>
  <c r="Y896" i="8"/>
  <c r="Q896" i="8"/>
  <c r="W895" i="8"/>
  <c r="O895" i="8"/>
  <c r="U894" i="8"/>
  <c r="S893" i="8"/>
  <c r="Y892" i="8"/>
  <c r="Q892" i="8"/>
  <c r="W891" i="8"/>
  <c r="O891" i="8"/>
  <c r="U890" i="8"/>
  <c r="S889" i="8"/>
  <c r="Y888" i="8"/>
  <c r="Q888" i="8"/>
  <c r="W887" i="8"/>
  <c r="O887" i="8"/>
  <c r="U886" i="8"/>
  <c r="S885" i="8"/>
  <c r="Y884" i="8"/>
  <c r="Q884" i="8"/>
  <c r="W883" i="8"/>
  <c r="O883" i="8"/>
  <c r="U882" i="8"/>
  <c r="S881" i="8"/>
  <c r="Y880" i="8"/>
  <c r="Q880" i="8"/>
  <c r="W879" i="8"/>
  <c r="O879" i="8"/>
  <c r="U878" i="8"/>
  <c r="S877" i="8"/>
  <c r="Y876" i="8"/>
  <c r="Q876" i="8"/>
  <c r="W875" i="8"/>
  <c r="O875" i="8"/>
  <c r="U874" i="8"/>
  <c r="S873" i="8"/>
  <c r="Y872" i="8"/>
  <c r="Q872" i="8"/>
  <c r="W871" i="8"/>
  <c r="O871" i="8"/>
  <c r="U870" i="8"/>
  <c r="S869" i="8"/>
  <c r="Y868" i="8"/>
  <c r="Q868" i="8"/>
  <c r="W867" i="8"/>
  <c r="O867" i="8"/>
  <c r="U866" i="8"/>
  <c r="S865" i="8"/>
  <c r="Y864" i="8"/>
  <c r="Q864" i="8"/>
  <c r="W863" i="8"/>
  <c r="O863" i="8"/>
  <c r="U862" i="8"/>
  <c r="S861" i="8"/>
  <c r="Y860" i="8"/>
  <c r="Q860" i="8"/>
  <c r="W859" i="8"/>
  <c r="O859" i="8"/>
  <c r="U858" i="8"/>
  <c r="S857" i="8"/>
  <c r="Y856" i="8"/>
  <c r="Q856" i="8"/>
  <c r="W855" i="8"/>
  <c r="O855" i="8"/>
  <c r="U854" i="8"/>
  <c r="S853" i="8"/>
  <c r="Y852" i="8"/>
  <c r="Q852" i="8"/>
  <c r="W851" i="8"/>
  <c r="O851" i="8"/>
  <c r="U850" i="8"/>
  <c r="S849" i="8"/>
  <c r="Y848" i="8"/>
  <c r="Q848" i="8"/>
  <c r="W847" i="8"/>
  <c r="O847" i="8"/>
  <c r="U846" i="8"/>
  <c r="S845" i="8"/>
  <c r="Y844" i="8"/>
  <c r="Q844" i="8"/>
  <c r="W843" i="8"/>
  <c r="O843" i="8"/>
  <c r="U842" i="8"/>
  <c r="S841" i="8"/>
  <c r="Y840" i="8"/>
  <c r="Q840" i="8"/>
  <c r="W839" i="8"/>
  <c r="O839" i="8"/>
  <c r="U838" i="8"/>
  <c r="S837" i="8"/>
  <c r="Y836" i="8"/>
  <c r="Q836" i="8"/>
  <c r="W835" i="8"/>
  <c r="O835" i="8"/>
  <c r="U834" i="8"/>
  <c r="S833" i="8"/>
  <c r="Y832" i="8"/>
  <c r="Q832" i="8"/>
  <c r="W831" i="8"/>
  <c r="O831" i="8"/>
  <c r="U830" i="8"/>
  <c r="S829" i="8"/>
  <c r="Y828" i="8"/>
  <c r="Q828" i="8"/>
  <c r="W827" i="8"/>
  <c r="O827" i="8"/>
  <c r="U826" i="8"/>
  <c r="S825" i="8"/>
  <c r="Y824" i="8"/>
  <c r="Q824" i="8"/>
  <c r="W823" i="8"/>
  <c r="O823" i="8"/>
  <c r="U822" i="8"/>
  <c r="S821" i="8"/>
  <c r="Y820" i="8"/>
  <c r="Q820" i="8"/>
  <c r="W819" i="8"/>
  <c r="O819" i="8"/>
  <c r="U818" i="8"/>
  <c r="S817" i="8"/>
  <c r="Y816" i="8"/>
  <c r="Q816" i="8"/>
  <c r="W815" i="8"/>
  <c r="O815" i="8"/>
  <c r="U814" i="8"/>
  <c r="S813" i="8"/>
  <c r="Y812" i="8"/>
  <c r="Q812" i="8"/>
  <c r="W811" i="8"/>
  <c r="O811" i="8"/>
  <c r="U810" i="8"/>
  <c r="S809" i="8"/>
  <c r="Y808" i="8"/>
  <c r="Q808" i="8"/>
  <c r="W807" i="8"/>
  <c r="O807" i="8"/>
  <c r="U806" i="8"/>
  <c r="S805" i="8"/>
  <c r="Y804" i="8"/>
  <c r="Q804" i="8"/>
  <c r="W803" i="8"/>
  <c r="O803" i="8"/>
  <c r="U802" i="8"/>
  <c r="S801" i="8"/>
  <c r="Y800" i="8"/>
  <c r="Q800" i="8"/>
  <c r="W799" i="8"/>
  <c r="O799" i="8"/>
  <c r="U798" i="8"/>
  <c r="S797" i="8"/>
  <c r="Y796" i="8"/>
  <c r="Q796" i="8"/>
  <c r="W795" i="8"/>
  <c r="O795" i="8"/>
  <c r="U794" i="8"/>
  <c r="S793" i="8"/>
  <c r="Y792" i="8"/>
  <c r="Q792" i="8"/>
  <c r="W791" i="8"/>
  <c r="O791" i="8"/>
  <c r="U790" i="8"/>
  <c r="S789" i="8"/>
  <c r="Y788" i="8"/>
  <c r="Q788" i="8"/>
  <c r="W787" i="8"/>
  <c r="O787" i="8"/>
  <c r="U786" i="8"/>
  <c r="S785" i="8"/>
  <c r="Y784" i="8"/>
  <c r="Q784" i="8"/>
  <c r="W783" i="8"/>
  <c r="O783" i="8"/>
  <c r="U782" i="8"/>
  <c r="S781" i="8"/>
  <c r="Y780" i="8"/>
  <c r="Q780" i="8"/>
  <c r="W779" i="8"/>
  <c r="O779" i="8"/>
  <c r="U778" i="8"/>
  <c r="S777" i="8"/>
  <c r="Y776" i="8"/>
  <c r="Q776" i="8"/>
  <c r="W775" i="8"/>
  <c r="O775" i="8"/>
  <c r="U774" i="8"/>
  <c r="S773" i="8"/>
  <c r="Y772" i="8"/>
  <c r="Q772" i="8"/>
  <c r="W771" i="8"/>
  <c r="O771" i="8"/>
  <c r="U770" i="8"/>
  <c r="R2886" i="8"/>
  <c r="P2788" i="8"/>
  <c r="P2722" i="8"/>
  <c r="T2636" i="8"/>
  <c r="V2615" i="8"/>
  <c r="P2553" i="8"/>
  <c r="T2510" i="8"/>
  <c r="W2472" i="8"/>
  <c r="R2469" i="8"/>
  <c r="V2466" i="8"/>
  <c r="Y2443" i="8"/>
  <c r="Y2432" i="8"/>
  <c r="Y2429" i="8"/>
  <c r="S2405" i="8"/>
  <c r="X2397" i="8"/>
  <c r="U2389" i="8"/>
  <c r="O2384" i="8"/>
  <c r="Q2376" i="8"/>
  <c r="V2368" i="8"/>
  <c r="N2363" i="8"/>
  <c r="X2360" i="8"/>
  <c r="S2355" i="8"/>
  <c r="X2336" i="8"/>
  <c r="P2331" i="8"/>
  <c r="U2323" i="8"/>
  <c r="Y2315" i="8"/>
  <c r="U2310" i="8"/>
  <c r="S2302" i="8"/>
  <c r="U2294" i="8"/>
  <c r="Q2289" i="8"/>
  <c r="Q2281" i="8"/>
  <c r="Q2273" i="8"/>
  <c r="Q2265" i="8"/>
  <c r="P2250" i="8"/>
  <c r="T2245" i="8"/>
  <c r="V2240" i="8"/>
  <c r="V2235" i="8"/>
  <c r="X2230" i="8"/>
  <c r="P2218" i="8"/>
  <c r="T2213" i="8"/>
  <c r="V2208" i="8"/>
  <c r="V2203" i="8"/>
  <c r="X2198" i="8"/>
  <c r="P2186" i="8"/>
  <c r="T2181" i="8"/>
  <c r="V2176" i="8"/>
  <c r="V2171" i="8"/>
  <c r="X2166" i="8"/>
  <c r="P2154" i="8"/>
  <c r="T2149" i="8"/>
  <c r="V2144" i="8"/>
  <c r="V2139" i="8"/>
  <c r="X2134" i="8"/>
  <c r="P2122" i="8"/>
  <c r="T2117" i="8"/>
  <c r="V2112" i="8"/>
  <c r="V2107" i="8"/>
  <c r="X2102" i="8"/>
  <c r="P2090" i="8"/>
  <c r="T2085" i="8"/>
  <c r="S2078" i="8"/>
  <c r="W2059" i="8"/>
  <c r="Y2057" i="8"/>
  <c r="R2046" i="8"/>
  <c r="V2044" i="8"/>
  <c r="X2042" i="8"/>
  <c r="O2035" i="8"/>
  <c r="S2033" i="8"/>
  <c r="V2031" i="8"/>
  <c r="P2024" i="8"/>
  <c r="R2022" i="8"/>
  <c r="R2020" i="8"/>
  <c r="X2018" i="8"/>
  <c r="O2011" i="8"/>
  <c r="S2009" i="8"/>
  <c r="X2007" i="8"/>
  <c r="N2000" i="8"/>
  <c r="T1998" i="8"/>
  <c r="Y1996" i="8"/>
  <c r="S1993" i="8"/>
  <c r="R1988" i="8"/>
  <c r="V1983" i="8"/>
  <c r="U1978" i="8"/>
  <c r="O1975" i="8"/>
  <c r="S1973" i="8"/>
  <c r="N1970" i="8"/>
  <c r="T1968" i="8"/>
  <c r="T1963" i="8"/>
  <c r="N1960" i="8"/>
  <c r="U1958" i="8"/>
  <c r="N1955" i="8"/>
  <c r="V1953" i="8"/>
  <c r="N1950" i="8"/>
  <c r="V1948" i="8"/>
  <c r="P1945" i="8"/>
  <c r="W1943" i="8"/>
  <c r="P1940" i="8"/>
  <c r="V1938" i="8"/>
  <c r="P1935" i="8"/>
  <c r="T1933" i="8"/>
  <c r="P1930" i="8"/>
  <c r="V1928" i="8"/>
  <c r="N1925" i="8"/>
  <c r="V1923" i="8"/>
  <c r="P1920" i="8"/>
  <c r="X1918" i="8"/>
  <c r="O1915" i="8"/>
  <c r="X1913" i="8"/>
  <c r="N1912" i="8"/>
  <c r="X1910" i="8"/>
  <c r="V1907" i="8"/>
  <c r="N1906" i="8"/>
  <c r="X1904" i="8"/>
  <c r="N1903" i="8"/>
  <c r="T1901" i="8"/>
  <c r="V1898" i="8"/>
  <c r="V1895" i="8"/>
  <c r="R1892" i="8"/>
  <c r="T1889" i="8"/>
  <c r="T1886" i="8"/>
  <c r="T1883" i="8"/>
  <c r="Q1880" i="8"/>
  <c r="P1877" i="8"/>
  <c r="R1874" i="8"/>
  <c r="R1871" i="8"/>
  <c r="X1868" i="8"/>
  <c r="R1867" i="8"/>
  <c r="X1864" i="8"/>
  <c r="P1863" i="8"/>
  <c r="U1860" i="8"/>
  <c r="S1859" i="8"/>
  <c r="P1858" i="8"/>
  <c r="X1855" i="8"/>
  <c r="V1854" i="8"/>
  <c r="T1853" i="8"/>
  <c r="R1852" i="8"/>
  <c r="P1851" i="8"/>
  <c r="O1850" i="8"/>
  <c r="Y1845" i="8"/>
  <c r="W1844" i="8"/>
  <c r="U1843" i="8"/>
  <c r="T1842" i="8"/>
  <c r="R1841" i="8"/>
  <c r="P1840" i="8"/>
  <c r="N1839" i="8"/>
  <c r="Y1835" i="8"/>
  <c r="X1834" i="8"/>
  <c r="V1833" i="8"/>
  <c r="T1832" i="8"/>
  <c r="R1831" i="8"/>
  <c r="Q1830" i="8"/>
  <c r="O1829" i="8"/>
  <c r="Y1824" i="8"/>
  <c r="W1823" i="8"/>
  <c r="V1822" i="8"/>
  <c r="T1821" i="8"/>
  <c r="R1820" i="8"/>
  <c r="P1819" i="8"/>
  <c r="O1818" i="8"/>
  <c r="Y1813" i="8"/>
  <c r="W1812" i="8"/>
  <c r="U1811" i="8"/>
  <c r="T1810" i="8"/>
  <c r="R1809" i="8"/>
  <c r="P1808" i="8"/>
  <c r="N1807" i="8"/>
  <c r="Y1803" i="8"/>
  <c r="X1802" i="8"/>
  <c r="V1801" i="8"/>
  <c r="T1800" i="8"/>
  <c r="R1799" i="8"/>
  <c r="Q1798" i="8"/>
  <c r="O1797" i="8"/>
  <c r="Y1792" i="8"/>
  <c r="W1791" i="8"/>
  <c r="V1790" i="8"/>
  <c r="T1789" i="8"/>
  <c r="R1788" i="8"/>
  <c r="P1787" i="8"/>
  <c r="O1786" i="8"/>
  <c r="Y1781" i="8"/>
  <c r="W1780" i="8"/>
  <c r="U1779" i="8"/>
  <c r="T1778" i="8"/>
  <c r="R1777" i="8"/>
  <c r="P1776" i="8"/>
  <c r="N1775" i="8"/>
  <c r="Y1771" i="8"/>
  <c r="X1770" i="8"/>
  <c r="V1769" i="8"/>
  <c r="T1768" i="8"/>
  <c r="R1767" i="8"/>
  <c r="Q1766" i="8"/>
  <c r="O1765" i="8"/>
  <c r="Y1760" i="8"/>
  <c r="W1759" i="8"/>
  <c r="V1758" i="8"/>
  <c r="T1757" i="8"/>
  <c r="R1756" i="8"/>
  <c r="P1755" i="8"/>
  <c r="O1754" i="8"/>
  <c r="Y1749" i="8"/>
  <c r="W1748" i="8"/>
  <c r="U1747" i="8"/>
  <c r="T1746" i="8"/>
  <c r="R1745" i="8"/>
  <c r="P1744" i="8"/>
  <c r="N1743" i="8"/>
  <c r="Y1739" i="8"/>
  <c r="X1738" i="8"/>
  <c r="V1737" i="8"/>
  <c r="T1736" i="8"/>
  <c r="R1735" i="8"/>
  <c r="Q1734" i="8"/>
  <c r="O1733" i="8"/>
  <c r="Y1728" i="8"/>
  <c r="W1727" i="8"/>
  <c r="V1726" i="8"/>
  <c r="T1725" i="8"/>
  <c r="R1724" i="8"/>
  <c r="P1723" i="8"/>
  <c r="O1722" i="8"/>
  <c r="Y1717" i="8"/>
  <c r="W1716" i="8"/>
  <c r="U1715" i="8"/>
  <c r="T1714" i="8"/>
  <c r="R1713" i="8"/>
  <c r="P1712" i="8"/>
  <c r="N1711" i="8"/>
  <c r="Y1707" i="8"/>
  <c r="X1706" i="8"/>
  <c r="V1705" i="8"/>
  <c r="T1704" i="8"/>
  <c r="R1703" i="8"/>
  <c r="Q1702" i="8"/>
  <c r="O1701" i="8"/>
  <c r="Y1696" i="8"/>
  <c r="W1695" i="8"/>
  <c r="V1694" i="8"/>
  <c r="T1693" i="8"/>
  <c r="R1692" i="8"/>
  <c r="P1691" i="8"/>
  <c r="O1690" i="8"/>
  <c r="Y1685" i="8"/>
  <c r="W1684" i="8"/>
  <c r="U1683" i="8"/>
  <c r="T1682" i="8"/>
  <c r="T1681" i="8"/>
  <c r="T1680" i="8"/>
  <c r="T1679" i="8"/>
  <c r="T1678" i="8"/>
  <c r="T1677" i="8"/>
  <c r="T1676" i="8"/>
  <c r="T1675" i="8"/>
  <c r="T1674" i="8"/>
  <c r="T1673" i="8"/>
  <c r="T1672" i="8"/>
  <c r="T1671" i="8"/>
  <c r="T1670" i="8"/>
  <c r="T1669" i="8"/>
  <c r="T1668" i="8"/>
  <c r="T1667" i="8"/>
  <c r="T1666" i="8"/>
  <c r="T1665" i="8"/>
  <c r="T1664" i="8"/>
  <c r="T1663" i="8"/>
  <c r="T1662" i="8"/>
  <c r="T1661" i="8"/>
  <c r="T1660" i="8"/>
  <c r="T1659" i="8"/>
  <c r="T1658" i="8"/>
  <c r="T1657" i="8"/>
  <c r="T1656" i="8"/>
  <c r="T1655" i="8"/>
  <c r="T1654" i="8"/>
  <c r="T1653" i="8"/>
  <c r="T1652" i="8"/>
  <c r="T1651" i="8"/>
  <c r="T1650" i="8"/>
  <c r="T1649" i="8"/>
  <c r="T1648" i="8"/>
  <c r="T1647" i="8"/>
  <c r="T1646" i="8"/>
  <c r="T1645" i="8"/>
  <c r="T1644" i="8"/>
  <c r="T1643" i="8"/>
  <c r="T1642" i="8"/>
  <c r="T1641" i="8"/>
  <c r="T1640" i="8"/>
  <c r="T1639" i="8"/>
  <c r="T1638" i="8"/>
  <c r="T1637" i="8"/>
  <c r="T1636" i="8"/>
  <c r="T1635" i="8"/>
  <c r="T1634" i="8"/>
  <c r="T1633" i="8"/>
  <c r="T1632" i="8"/>
  <c r="T1631" i="8"/>
  <c r="T1630" i="8"/>
  <c r="T1629" i="8"/>
  <c r="T1628" i="8"/>
  <c r="T1627" i="8"/>
  <c r="T1626" i="8"/>
  <c r="T1625" i="8"/>
  <c r="T1624" i="8"/>
  <c r="T1623" i="8"/>
  <c r="T1622" i="8"/>
  <c r="T1621" i="8"/>
  <c r="T1620" i="8"/>
  <c r="T1619" i="8"/>
  <c r="T1618" i="8"/>
  <c r="T1617" i="8"/>
  <c r="T1616" i="8"/>
  <c r="T1615" i="8"/>
  <c r="T1614" i="8"/>
  <c r="T1613" i="8"/>
  <c r="T1612" i="8"/>
  <c r="T1611" i="8"/>
  <c r="T1610" i="8"/>
  <c r="T1609" i="8"/>
  <c r="T1608" i="8"/>
  <c r="T1607" i="8"/>
  <c r="T1606" i="8"/>
  <c r="T1605" i="8"/>
  <c r="T1604" i="8"/>
  <c r="T1603" i="8"/>
  <c r="T1602" i="8"/>
  <c r="T1601" i="8"/>
  <c r="T1600" i="8"/>
  <c r="T1599" i="8"/>
  <c r="T1598" i="8"/>
  <c r="T1597" i="8"/>
  <c r="T1596" i="8"/>
  <c r="T1595" i="8"/>
  <c r="T1594" i="8"/>
  <c r="T1593" i="8"/>
  <c r="T1592" i="8"/>
  <c r="T1591" i="8"/>
  <c r="T1590" i="8"/>
  <c r="T1589" i="8"/>
  <c r="T1588" i="8"/>
  <c r="T1587" i="8"/>
  <c r="T1586" i="8"/>
  <c r="T1585" i="8"/>
  <c r="T1584" i="8"/>
  <c r="T1583" i="8"/>
  <c r="T1582" i="8"/>
  <c r="T1581" i="8"/>
  <c r="T1580" i="8"/>
  <c r="T1579" i="8"/>
  <c r="T1578" i="8"/>
  <c r="T1577" i="8"/>
  <c r="T1576" i="8"/>
  <c r="T1575" i="8"/>
  <c r="T1574" i="8"/>
  <c r="T1573" i="8"/>
  <c r="T1572" i="8"/>
  <c r="T1571" i="8"/>
  <c r="T1570" i="8"/>
  <c r="T1569" i="8"/>
  <c r="T1568" i="8"/>
  <c r="T1567" i="8"/>
  <c r="T1566" i="8"/>
  <c r="T1565" i="8"/>
  <c r="T1564" i="8"/>
  <c r="T1563" i="8"/>
  <c r="T1562" i="8"/>
  <c r="T1561" i="8"/>
  <c r="T1560" i="8"/>
  <c r="T1559" i="8"/>
  <c r="T1558" i="8"/>
  <c r="T1557" i="8"/>
  <c r="T1556" i="8"/>
  <c r="T1555" i="8"/>
  <c r="T1554" i="8"/>
  <c r="T1553" i="8"/>
  <c r="T1552" i="8"/>
  <c r="T1551" i="8"/>
  <c r="T1550" i="8"/>
  <c r="T1549" i="8"/>
  <c r="T1548" i="8"/>
  <c r="T1547" i="8"/>
  <c r="T1546" i="8"/>
  <c r="T1545" i="8"/>
  <c r="T1544" i="8"/>
  <c r="T1543" i="8"/>
  <c r="T1542" i="8"/>
  <c r="T1541" i="8"/>
  <c r="T1540" i="8"/>
  <c r="T1539" i="8"/>
  <c r="T1538" i="8"/>
  <c r="T1537" i="8"/>
  <c r="T1536" i="8"/>
  <c r="T1535" i="8"/>
  <c r="T1534" i="8"/>
  <c r="T1533" i="8"/>
  <c r="T1532" i="8"/>
  <c r="T1531" i="8"/>
  <c r="T1530" i="8"/>
  <c r="T1529" i="8"/>
  <c r="T1528" i="8"/>
  <c r="T1527" i="8"/>
  <c r="T1526" i="8"/>
  <c r="T1525" i="8"/>
  <c r="T1524" i="8"/>
  <c r="T1523" i="8"/>
  <c r="T1522" i="8"/>
  <c r="T1521" i="8"/>
  <c r="T1520" i="8"/>
  <c r="T1519" i="8"/>
  <c r="T1518" i="8"/>
  <c r="T1517" i="8"/>
  <c r="T1516" i="8"/>
  <c r="T1515" i="8"/>
  <c r="T1514" i="8"/>
  <c r="T1513" i="8"/>
  <c r="T1512" i="8"/>
  <c r="T1511" i="8"/>
  <c r="T1510" i="8"/>
  <c r="T1509" i="8"/>
  <c r="T1508" i="8"/>
  <c r="T1507" i="8"/>
  <c r="T1506" i="8"/>
  <c r="T1505" i="8"/>
  <c r="T1504" i="8"/>
  <c r="T1503" i="8"/>
  <c r="T1502" i="8"/>
  <c r="T1501" i="8"/>
  <c r="T1500" i="8"/>
  <c r="T1499" i="8"/>
  <c r="T1498" i="8"/>
  <c r="T1497" i="8"/>
  <c r="T1496" i="8"/>
  <c r="T1495" i="8"/>
  <c r="T1494" i="8"/>
  <c r="T1493" i="8"/>
  <c r="T1492" i="8"/>
  <c r="T1491" i="8"/>
  <c r="T1490" i="8"/>
  <c r="T1489" i="8"/>
  <c r="T1488" i="8"/>
  <c r="T1487" i="8"/>
  <c r="T1486" i="8"/>
  <c r="T1485" i="8"/>
  <c r="T1484" i="8"/>
  <c r="T1483" i="8"/>
  <c r="T1482" i="8"/>
  <c r="T1481" i="8"/>
  <c r="T1480" i="8"/>
  <c r="T1479" i="8"/>
  <c r="T1478" i="8"/>
  <c r="T1477" i="8"/>
  <c r="T1476" i="8"/>
  <c r="T1475" i="8"/>
  <c r="T1474" i="8"/>
  <c r="T1473" i="8"/>
  <c r="T1472" i="8"/>
  <c r="T1471" i="8"/>
  <c r="T1470" i="8"/>
  <c r="T1469" i="8"/>
  <c r="T1468" i="8"/>
  <c r="T1467" i="8"/>
  <c r="T1466" i="8"/>
  <c r="T1465" i="8"/>
  <c r="T1464" i="8"/>
  <c r="T1463" i="8"/>
  <c r="T1462" i="8"/>
  <c r="T1461" i="8"/>
  <c r="T1460" i="8"/>
  <c r="T1459" i="8"/>
  <c r="T1458" i="8"/>
  <c r="T1457" i="8"/>
  <c r="T1456" i="8"/>
  <c r="T1455" i="8"/>
  <c r="T1454" i="8"/>
  <c r="T1453" i="8"/>
  <c r="T1452" i="8"/>
  <c r="T1451" i="8"/>
  <c r="T1450" i="8"/>
  <c r="T1449" i="8"/>
  <c r="T1448" i="8"/>
  <c r="T1447" i="8"/>
  <c r="T1446" i="8"/>
  <c r="T1445" i="8"/>
  <c r="T1444" i="8"/>
  <c r="T1443" i="8"/>
  <c r="T1442" i="8"/>
  <c r="T1441" i="8"/>
  <c r="T1440" i="8"/>
  <c r="T1439" i="8"/>
  <c r="T1438" i="8"/>
  <c r="T1437" i="8"/>
  <c r="T1436" i="8"/>
  <c r="T1435" i="8"/>
  <c r="T1434" i="8"/>
  <c r="T1433" i="8"/>
  <c r="T1432" i="8"/>
  <c r="T1431" i="8"/>
  <c r="T1430" i="8"/>
  <c r="T1429" i="8"/>
  <c r="T1428" i="8"/>
  <c r="T1427" i="8"/>
  <c r="T1426" i="8"/>
  <c r="T1425" i="8"/>
  <c r="T1424" i="8"/>
  <c r="T1423" i="8"/>
  <c r="T1422" i="8"/>
  <c r="T1421" i="8"/>
  <c r="T1420" i="8"/>
  <c r="T1419" i="8"/>
  <c r="T1418" i="8"/>
  <c r="T1417" i="8"/>
  <c r="T1416" i="8"/>
  <c r="T1415" i="8"/>
  <c r="T1414" i="8"/>
  <c r="T1413" i="8"/>
  <c r="T1412" i="8"/>
  <c r="T1411" i="8"/>
  <c r="T1410" i="8"/>
  <c r="T1409" i="8"/>
  <c r="T1408" i="8"/>
  <c r="T1407" i="8"/>
  <c r="T1406" i="8"/>
  <c r="T1405" i="8"/>
  <c r="T1404" i="8"/>
  <c r="T1403" i="8"/>
  <c r="T1402" i="8"/>
  <c r="T1401" i="8"/>
  <c r="T1400" i="8"/>
  <c r="T1399" i="8"/>
  <c r="T1398" i="8"/>
  <c r="T1397" i="8"/>
  <c r="T1396" i="8"/>
  <c r="T1395" i="8"/>
  <c r="T1394" i="8"/>
  <c r="T1393" i="8"/>
  <c r="T1392" i="8"/>
  <c r="T1391" i="8"/>
  <c r="T1390" i="8"/>
  <c r="T1389" i="8"/>
  <c r="T1388" i="8"/>
  <c r="T1387" i="8"/>
  <c r="T1386" i="8"/>
  <c r="T1385" i="8"/>
  <c r="T1384" i="8"/>
  <c r="T1383" i="8"/>
  <c r="T1382" i="8"/>
  <c r="T1381" i="8"/>
  <c r="T1380" i="8"/>
  <c r="T1379" i="8"/>
  <c r="T1378" i="8"/>
  <c r="T1377" i="8"/>
  <c r="T1376" i="8"/>
  <c r="T1375" i="8"/>
  <c r="T1374" i="8"/>
  <c r="T1373" i="8"/>
  <c r="T1372" i="8"/>
  <c r="T1371" i="8"/>
  <c r="T1370" i="8"/>
  <c r="T1369" i="8"/>
  <c r="T1368" i="8"/>
  <c r="T1367" i="8"/>
  <c r="T1366" i="8"/>
  <c r="T1365" i="8"/>
  <c r="T1364" i="8"/>
  <c r="T1363" i="8"/>
  <c r="T1362" i="8"/>
  <c r="T1361" i="8"/>
  <c r="T1360" i="8"/>
  <c r="T1359" i="8"/>
  <c r="T1358" i="8"/>
  <c r="T1357" i="8"/>
  <c r="T1356" i="8"/>
  <c r="T1355" i="8"/>
  <c r="T1354" i="8"/>
  <c r="T1353" i="8"/>
  <c r="T1352" i="8"/>
  <c r="T1351" i="8"/>
  <c r="T1350" i="8"/>
  <c r="T1349" i="8"/>
  <c r="T1348" i="8"/>
  <c r="T1347" i="8"/>
  <c r="T1346" i="8"/>
  <c r="T1345" i="8"/>
  <c r="T1344" i="8"/>
  <c r="T1343" i="8"/>
  <c r="T1342" i="8"/>
  <c r="T1341" i="8"/>
  <c r="T1340" i="8"/>
  <c r="T1339" i="8"/>
  <c r="T1338" i="8"/>
  <c r="T1337" i="8"/>
  <c r="T1336" i="8"/>
  <c r="T1335" i="8"/>
  <c r="T1334" i="8"/>
  <c r="T1333" i="8"/>
  <c r="T1332" i="8"/>
  <c r="T1331" i="8"/>
  <c r="T1330" i="8"/>
  <c r="T1329" i="8"/>
  <c r="T1328" i="8"/>
  <c r="T1327" i="8"/>
  <c r="T1326" i="8"/>
  <c r="T1325" i="8"/>
  <c r="T1324" i="8"/>
  <c r="T1323" i="8"/>
  <c r="T1322" i="8"/>
  <c r="T1321" i="8"/>
  <c r="T1320" i="8"/>
  <c r="T1319" i="8"/>
  <c r="T1318" i="8"/>
  <c r="T1317" i="8"/>
  <c r="T1316" i="8"/>
  <c r="T1315" i="8"/>
  <c r="T1314" i="8"/>
  <c r="T1313" i="8"/>
  <c r="T1312" i="8"/>
  <c r="T1311" i="8"/>
  <c r="T1310" i="8"/>
  <c r="T1309" i="8"/>
  <c r="T1308" i="8"/>
  <c r="T1307" i="8"/>
  <c r="T1306" i="8"/>
  <c r="T1305" i="8"/>
  <c r="T1304" i="8"/>
  <c r="T1303" i="8"/>
  <c r="T1302" i="8"/>
  <c r="T1301" i="8"/>
  <c r="T1300" i="8"/>
  <c r="T1299" i="8"/>
  <c r="T1298" i="8"/>
  <c r="T1297" i="8"/>
  <c r="T1296" i="8"/>
  <c r="T1295" i="8"/>
  <c r="T1294" i="8"/>
  <c r="T1293" i="8"/>
  <c r="T1292" i="8"/>
  <c r="T1291" i="8"/>
  <c r="T1290" i="8"/>
  <c r="T1289" i="8"/>
  <c r="T1288" i="8"/>
  <c r="T1287" i="8"/>
  <c r="T1286" i="8"/>
  <c r="T1285" i="8"/>
  <c r="T1284" i="8"/>
  <c r="T1283" i="8"/>
  <c r="T1282" i="8"/>
  <c r="T1281" i="8"/>
  <c r="T1280" i="8"/>
  <c r="T1279" i="8"/>
  <c r="T1278" i="8"/>
  <c r="T1277" i="8"/>
  <c r="T1276" i="8"/>
  <c r="T1275" i="8"/>
  <c r="T1274" i="8"/>
  <c r="T1273" i="8"/>
  <c r="T1272" i="8"/>
  <c r="T1271" i="8"/>
  <c r="T1270" i="8"/>
  <c r="T1269" i="8"/>
  <c r="T1268" i="8"/>
  <c r="T1267" i="8"/>
  <c r="T1266" i="8"/>
  <c r="T1265" i="8"/>
  <c r="T1264" i="8"/>
  <c r="T1263" i="8"/>
  <c r="T1262" i="8"/>
  <c r="T1261" i="8"/>
  <c r="T1260" i="8"/>
  <c r="T1259" i="8"/>
  <c r="T1258" i="8"/>
  <c r="T1257" i="8"/>
  <c r="T1256" i="8"/>
  <c r="T1255" i="8"/>
  <c r="T1254" i="8"/>
  <c r="T1253" i="8"/>
  <c r="T1252" i="8"/>
  <c r="T1251" i="8"/>
  <c r="T1250" i="8"/>
  <c r="T1249" i="8"/>
  <c r="T1248" i="8"/>
  <c r="T1247" i="8"/>
  <c r="T1246" i="8"/>
  <c r="T1245" i="8"/>
  <c r="T1244" i="8"/>
  <c r="T1243" i="8"/>
  <c r="T1242" i="8"/>
  <c r="T1241" i="8"/>
  <c r="T1240" i="8"/>
  <c r="T1239" i="8"/>
  <c r="T1238" i="8"/>
  <c r="T1237" i="8"/>
  <c r="T1236" i="8"/>
  <c r="T1235" i="8"/>
  <c r="T1234" i="8"/>
  <c r="T1233" i="8"/>
  <c r="T1232" i="8"/>
  <c r="T1231" i="8"/>
  <c r="T1230" i="8"/>
  <c r="T1229" i="8"/>
  <c r="T1228" i="8"/>
  <c r="T1227" i="8"/>
  <c r="T1226" i="8"/>
  <c r="T1225" i="8"/>
  <c r="T1224" i="8"/>
  <c r="T1223" i="8"/>
  <c r="T1222" i="8"/>
  <c r="T1221" i="8"/>
  <c r="T1220" i="8"/>
  <c r="T1219" i="8"/>
  <c r="T1218" i="8"/>
  <c r="T1217" i="8"/>
  <c r="T1216" i="8"/>
  <c r="T1215" i="8"/>
  <c r="T1214" i="8"/>
  <c r="T1213" i="8"/>
  <c r="T1212" i="8"/>
  <c r="T1211" i="8"/>
  <c r="T1210" i="8"/>
  <c r="T1209" i="8"/>
  <c r="T1208" i="8"/>
  <c r="T1207" i="8"/>
  <c r="T1206" i="8"/>
  <c r="T1205" i="8"/>
  <c r="T1204" i="8"/>
  <c r="T1203" i="8"/>
  <c r="T1202" i="8"/>
  <c r="T1201" i="8"/>
  <c r="T1200" i="8"/>
  <c r="T1199" i="8"/>
  <c r="T1198" i="8"/>
  <c r="T1197" i="8"/>
  <c r="T1196" i="8"/>
  <c r="T1195" i="8"/>
  <c r="T1194" i="8"/>
  <c r="T1193" i="8"/>
  <c r="T1192" i="8"/>
  <c r="T1191" i="8"/>
  <c r="T1190" i="8"/>
  <c r="T1189" i="8"/>
  <c r="T1188" i="8"/>
  <c r="T1187" i="8"/>
  <c r="T1186" i="8"/>
  <c r="T1185" i="8"/>
  <c r="T1184" i="8"/>
  <c r="T1183" i="8"/>
  <c r="T1182" i="8"/>
  <c r="T1181" i="8"/>
  <c r="T1180" i="8"/>
  <c r="T1179" i="8"/>
  <c r="T1178" i="8"/>
  <c r="T1177" i="8"/>
  <c r="T1176" i="8"/>
  <c r="T1175" i="8"/>
  <c r="T1174" i="8"/>
  <c r="T1173" i="8"/>
  <c r="T1172" i="8"/>
  <c r="T1171" i="8"/>
  <c r="T1170" i="8"/>
  <c r="T1169" i="8"/>
  <c r="T1168" i="8"/>
  <c r="T1167" i="8"/>
  <c r="T1166" i="8"/>
  <c r="T1165" i="8"/>
  <c r="T1164" i="8"/>
  <c r="T1163" i="8"/>
  <c r="T1162" i="8"/>
  <c r="T1161" i="8"/>
  <c r="X1160" i="8"/>
  <c r="N1159" i="8"/>
  <c r="P1158" i="8"/>
  <c r="R1157" i="8"/>
  <c r="T1156" i="8"/>
  <c r="W1155" i="8"/>
  <c r="N1153" i="8"/>
  <c r="R1152" i="8"/>
  <c r="W1151" i="8"/>
  <c r="P1150" i="8"/>
  <c r="T1149" i="8"/>
  <c r="X1148" i="8"/>
  <c r="Q1147" i="8"/>
  <c r="V1146" i="8"/>
  <c r="N1145" i="8"/>
  <c r="R1144" i="8"/>
  <c r="W1143" i="8"/>
  <c r="R1142" i="8"/>
  <c r="V1141" i="8"/>
  <c r="R1140" i="8"/>
  <c r="X1139" i="8"/>
  <c r="O1139" i="8"/>
  <c r="T1138" i="8"/>
  <c r="Y1137" i="8"/>
  <c r="P1137" i="8"/>
  <c r="T1136" i="8"/>
  <c r="Q1135" i="8"/>
  <c r="V1134" i="8"/>
  <c r="R1133" i="8"/>
  <c r="W1132" i="8"/>
  <c r="N1132" i="8"/>
  <c r="T1131" i="8"/>
  <c r="X1130" i="8"/>
  <c r="O1130" i="8"/>
  <c r="T1129" i="8"/>
  <c r="Y1128" i="8"/>
  <c r="P1128" i="8"/>
  <c r="V1127" i="8"/>
  <c r="R1126" i="8"/>
  <c r="V1125" i="8"/>
  <c r="R1124" i="8"/>
  <c r="X1123" i="8"/>
  <c r="O1123" i="8"/>
  <c r="T1122" i="8"/>
  <c r="Y1121" i="8"/>
  <c r="P1121" i="8"/>
  <c r="T1120" i="8"/>
  <c r="Q1119" i="8"/>
  <c r="V1118" i="8"/>
  <c r="R1117" i="8"/>
  <c r="W1116" i="8"/>
  <c r="N1116" i="8"/>
  <c r="T1115" i="8"/>
  <c r="X1114" i="8"/>
  <c r="O1114" i="8"/>
  <c r="T1113" i="8"/>
  <c r="Y1112" i="8"/>
  <c r="P1112" i="8"/>
  <c r="V1111" i="8"/>
  <c r="S1110" i="8"/>
  <c r="Y1109" i="8"/>
  <c r="Q1109" i="8"/>
  <c r="W1108" i="8"/>
  <c r="O1108" i="8"/>
  <c r="U1107" i="8"/>
  <c r="S1106" i="8"/>
  <c r="Y1105" i="8"/>
  <c r="Q1105" i="8"/>
  <c r="W1104" i="8"/>
  <c r="O1104" i="8"/>
  <c r="U1103" i="8"/>
  <c r="S1102" i="8"/>
  <c r="Y1101" i="8"/>
  <c r="Q1101" i="8"/>
  <c r="W1100" i="8"/>
  <c r="O1100" i="8"/>
  <c r="U1099" i="8"/>
  <c r="S1098" i="8"/>
  <c r="Y1097" i="8"/>
  <c r="Q1097" i="8"/>
  <c r="W1096" i="8"/>
  <c r="O1096" i="8"/>
  <c r="U1095" i="8"/>
  <c r="S1094" i="8"/>
  <c r="Y1093" i="8"/>
  <c r="Q1093" i="8"/>
  <c r="W1092" i="8"/>
  <c r="O1092" i="8"/>
  <c r="U1091" i="8"/>
  <c r="S1090" i="8"/>
  <c r="Y1089" i="8"/>
  <c r="Q1089" i="8"/>
  <c r="W1088" i="8"/>
  <c r="O1088" i="8"/>
  <c r="U1087" i="8"/>
  <c r="S1086" i="8"/>
  <c r="Y1085" i="8"/>
  <c r="Q1085" i="8"/>
  <c r="W1084" i="8"/>
  <c r="O1084" i="8"/>
  <c r="U1083" i="8"/>
  <c r="S1082" i="8"/>
  <c r="Y1081" i="8"/>
  <c r="Q1081" i="8"/>
  <c r="W1080" i="8"/>
  <c r="O1080" i="8"/>
  <c r="U1079" i="8"/>
  <c r="S1078" i="8"/>
  <c r="Y1077" i="8"/>
  <c r="Q1077" i="8"/>
  <c r="W1076" i="8"/>
  <c r="O1076" i="8"/>
  <c r="U1075" i="8"/>
  <c r="S1074" i="8"/>
  <c r="Y1073" i="8"/>
  <c r="Q1073" i="8"/>
  <c r="W1072" i="8"/>
  <c r="O1072" i="8"/>
  <c r="U1071" i="8"/>
  <c r="S1070" i="8"/>
  <c r="Y1069" i="8"/>
  <c r="Q1069" i="8"/>
  <c r="W1068" i="8"/>
  <c r="O1068" i="8"/>
  <c r="U1067" i="8"/>
  <c r="S1066" i="8"/>
  <c r="Y1065" i="8"/>
  <c r="Q1065" i="8"/>
  <c r="W1064" i="8"/>
  <c r="O1064" i="8"/>
  <c r="U1063" i="8"/>
  <c r="S1062" i="8"/>
  <c r="Y1061" i="8"/>
  <c r="Q1061" i="8"/>
  <c r="W1060" i="8"/>
  <c r="O1060" i="8"/>
  <c r="U1059" i="8"/>
  <c r="S1058" i="8"/>
  <c r="Y1057" i="8"/>
  <c r="Q1057" i="8"/>
  <c r="W1056" i="8"/>
  <c r="O1056" i="8"/>
  <c r="U1055" i="8"/>
  <c r="S1054" i="8"/>
  <c r="Y1053" i="8"/>
  <c r="Q1053" i="8"/>
  <c r="W1052" i="8"/>
  <c r="O1052" i="8"/>
  <c r="U1051" i="8"/>
  <c r="S1050" i="8"/>
  <c r="Y1049" i="8"/>
  <c r="Q1049" i="8"/>
  <c r="W1048" i="8"/>
  <c r="O1048" i="8"/>
  <c r="U1047" i="8"/>
  <c r="S1046" i="8"/>
  <c r="Y1045" i="8"/>
  <c r="Q1045" i="8"/>
  <c r="W1044" i="8"/>
  <c r="O1044" i="8"/>
  <c r="U1043" i="8"/>
  <c r="S1042" i="8"/>
  <c r="Y1041" i="8"/>
  <c r="Q1041" i="8"/>
  <c r="W1040" i="8"/>
  <c r="O1040" i="8"/>
  <c r="U1039" i="8"/>
  <c r="S1038" i="8"/>
  <c r="Y1037" i="8"/>
  <c r="Q1037" i="8"/>
  <c r="W1036" i="8"/>
  <c r="O1036" i="8"/>
  <c r="U1035" i="8"/>
  <c r="S1034" i="8"/>
  <c r="Y1033" i="8"/>
  <c r="Q1033" i="8"/>
  <c r="W1032" i="8"/>
  <c r="O1032" i="8"/>
  <c r="U1031" i="8"/>
  <c r="S1030" i="8"/>
  <c r="Y1029" i="8"/>
  <c r="Q1029" i="8"/>
  <c r="W1028" i="8"/>
  <c r="O1028" i="8"/>
  <c r="U1027" i="8"/>
  <c r="S1026" i="8"/>
  <c r="Y1025" i="8"/>
  <c r="Q1025" i="8"/>
  <c r="W1024" i="8"/>
  <c r="O1024" i="8"/>
  <c r="U1023" i="8"/>
  <c r="S1022" i="8"/>
  <c r="Y1021" i="8"/>
  <c r="Q1021" i="8"/>
  <c r="W1020" i="8"/>
  <c r="O1020" i="8"/>
  <c r="U1019" i="8"/>
  <c r="S1018" i="8"/>
  <c r="Y1017" i="8"/>
  <c r="Q1017" i="8"/>
  <c r="W1016" i="8"/>
  <c r="O1016" i="8"/>
  <c r="U1015" i="8"/>
  <c r="S1014" i="8"/>
  <c r="Y1013" i="8"/>
  <c r="Q1013" i="8"/>
  <c r="W1012" i="8"/>
  <c r="O1012" i="8"/>
  <c r="U1011" i="8"/>
  <c r="S1010" i="8"/>
  <c r="Y1009" i="8"/>
  <c r="Q1009" i="8"/>
  <c r="W1008" i="8"/>
  <c r="O1008" i="8"/>
  <c r="U1007" i="8"/>
  <c r="S1006" i="8"/>
  <c r="Y1005" i="8"/>
  <c r="Q1005" i="8"/>
  <c r="W1004" i="8"/>
  <c r="O1004" i="8"/>
  <c r="U1003" i="8"/>
  <c r="S1002" i="8"/>
  <c r="Y1001" i="8"/>
  <c r="Q1001" i="8"/>
  <c r="W1000" i="8"/>
  <c r="O1000" i="8"/>
  <c r="U999" i="8"/>
  <c r="S998" i="8"/>
  <c r="Y997" i="8"/>
  <c r="Q997" i="8"/>
  <c r="W996" i="8"/>
  <c r="O996" i="8"/>
  <c r="U995" i="8"/>
  <c r="S994" i="8"/>
  <c r="Y993" i="8"/>
  <c r="Q993" i="8"/>
  <c r="W992" i="8"/>
  <c r="O992" i="8"/>
  <c r="U991" i="8"/>
  <c r="S990" i="8"/>
  <c r="Y989" i="8"/>
  <c r="Q989" i="8"/>
  <c r="W988" i="8"/>
  <c r="O988" i="8"/>
  <c r="U987" i="8"/>
  <c r="S986" i="8"/>
  <c r="Y985" i="8"/>
  <c r="Q985" i="8"/>
  <c r="W984" i="8"/>
  <c r="O984" i="8"/>
  <c r="U983" i="8"/>
  <c r="S982" i="8"/>
  <c r="Y981" i="8"/>
  <c r="Q981" i="8"/>
  <c r="W980" i="8"/>
  <c r="O980" i="8"/>
  <c r="U979" i="8"/>
  <c r="S978" i="8"/>
  <c r="Y977" i="8"/>
  <c r="Q977" i="8"/>
  <c r="W976" i="8"/>
  <c r="O976" i="8"/>
  <c r="U975" i="8"/>
  <c r="S974" i="8"/>
  <c r="Y973" i="8"/>
  <c r="Q973" i="8"/>
  <c r="W972" i="8"/>
  <c r="O972" i="8"/>
  <c r="U971" i="8"/>
  <c r="S970" i="8"/>
  <c r="Y969" i="8"/>
  <c r="Q969" i="8"/>
  <c r="W968" i="8"/>
  <c r="O968" i="8"/>
  <c r="U967" i="8"/>
  <c r="S966" i="8"/>
  <c r="Y965" i="8"/>
  <c r="Q965" i="8"/>
  <c r="W964" i="8"/>
  <c r="O964" i="8"/>
  <c r="U963" i="8"/>
  <c r="S962" i="8"/>
  <c r="Y961" i="8"/>
  <c r="Q961" i="8"/>
  <c r="W960" i="8"/>
  <c r="O960" i="8"/>
  <c r="U959" i="8"/>
  <c r="S958" i="8"/>
  <c r="Y957" i="8"/>
  <c r="Q957" i="8"/>
  <c r="W956" i="8"/>
  <c r="O956" i="8"/>
  <c r="U955" i="8"/>
  <c r="S954" i="8"/>
  <c r="Y953" i="8"/>
  <c r="Q953" i="8"/>
  <c r="W952" i="8"/>
  <c r="O952" i="8"/>
  <c r="U951" i="8"/>
  <c r="S950" i="8"/>
  <c r="Y949" i="8"/>
  <c r="Q949" i="8"/>
  <c r="W948" i="8"/>
  <c r="O948" i="8"/>
  <c r="U947" i="8"/>
  <c r="S946" i="8"/>
  <c r="Y945" i="8"/>
  <c r="Q945" i="8"/>
  <c r="W944" i="8"/>
  <c r="O944" i="8"/>
  <c r="U943" i="8"/>
  <c r="S942" i="8"/>
  <c r="Y941" i="8"/>
  <c r="Q941" i="8"/>
  <c r="W940" i="8"/>
  <c r="O940" i="8"/>
  <c r="U939" i="8"/>
  <c r="S938" i="8"/>
  <c r="Y937" i="8"/>
  <c r="Q937" i="8"/>
  <c r="W936" i="8"/>
  <c r="O936" i="8"/>
  <c r="U935" i="8"/>
  <c r="S934" i="8"/>
  <c r="Y933" i="8"/>
  <c r="Q933" i="8"/>
  <c r="W932" i="8"/>
  <c r="O932" i="8"/>
  <c r="U931" i="8"/>
  <c r="S930" i="8"/>
  <c r="Y929" i="8"/>
  <c r="Q929" i="8"/>
  <c r="W928" i="8"/>
  <c r="O928" i="8"/>
  <c r="U927" i="8"/>
  <c r="S926" i="8"/>
  <c r="Y925" i="8"/>
  <c r="Q925" i="8"/>
  <c r="W924" i="8"/>
  <c r="O924" i="8"/>
  <c r="U923" i="8"/>
  <c r="S922" i="8"/>
  <c r="Y921" i="8"/>
  <c r="Q921" i="8"/>
  <c r="W920" i="8"/>
  <c r="O920" i="8"/>
  <c r="U919" i="8"/>
  <c r="S918" i="8"/>
  <c r="Y917" i="8"/>
  <c r="Q917" i="8"/>
  <c r="W916" i="8"/>
  <c r="O916" i="8"/>
  <c r="U915" i="8"/>
  <c r="S914" i="8"/>
  <c r="Y913" i="8"/>
  <c r="Q913" i="8"/>
  <c r="W912" i="8"/>
  <c r="O912" i="8"/>
  <c r="U911" i="8"/>
  <c r="S910" i="8"/>
  <c r="Y909" i="8"/>
  <c r="Q909" i="8"/>
  <c r="W908" i="8"/>
  <c r="O908" i="8"/>
  <c r="U907" i="8"/>
  <c r="S906" i="8"/>
  <c r="Y905" i="8"/>
  <c r="Q905" i="8"/>
  <c r="W904" i="8"/>
  <c r="O904" i="8"/>
  <c r="U903" i="8"/>
  <c r="S902" i="8"/>
  <c r="Y901" i="8"/>
  <c r="Q901" i="8"/>
  <c r="W900" i="8"/>
  <c r="O900" i="8"/>
  <c r="U899" i="8"/>
  <c r="S898" i="8"/>
  <c r="Y897" i="8"/>
  <c r="Q897" i="8"/>
  <c r="W896" i="8"/>
  <c r="O896" i="8"/>
  <c r="U895" i="8"/>
  <c r="S894" i="8"/>
  <c r="Y893" i="8"/>
  <c r="Q893" i="8"/>
  <c r="W892" i="8"/>
  <c r="O892" i="8"/>
  <c r="U891" i="8"/>
  <c r="S890" i="8"/>
  <c r="Y889" i="8"/>
  <c r="Q889" i="8"/>
  <c r="W888" i="8"/>
  <c r="O888" i="8"/>
  <c r="U887" i="8"/>
  <c r="S886" i="8"/>
  <c r="Y885" i="8"/>
  <c r="Q885" i="8"/>
  <c r="W884" i="8"/>
  <c r="O884" i="8"/>
  <c r="U883" i="8"/>
  <c r="S882" i="8"/>
  <c r="Y881" i="8"/>
  <c r="Q881" i="8"/>
  <c r="W880" i="8"/>
  <c r="O880" i="8"/>
  <c r="U879" i="8"/>
  <c r="S878" i="8"/>
  <c r="Y877" i="8"/>
  <c r="Q877" i="8"/>
  <c r="W876" i="8"/>
  <c r="O876" i="8"/>
  <c r="U875" i="8"/>
  <c r="S874" i="8"/>
  <c r="Y873" i="8"/>
  <c r="Q873" i="8"/>
  <c r="W872" i="8"/>
  <c r="O872" i="8"/>
  <c r="U871" i="8"/>
  <c r="S870" i="8"/>
  <c r="Y869" i="8"/>
  <c r="Q869" i="8"/>
  <c r="W868" i="8"/>
  <c r="O868" i="8"/>
  <c r="U867" i="8"/>
  <c r="S866" i="8"/>
  <c r="Y865" i="8"/>
  <c r="Q865" i="8"/>
  <c r="W864" i="8"/>
  <c r="O864" i="8"/>
  <c r="U863" i="8"/>
  <c r="S862" i="8"/>
  <c r="Y861" i="8"/>
  <c r="Q861" i="8"/>
  <c r="W860" i="8"/>
  <c r="O860" i="8"/>
  <c r="U859" i="8"/>
  <c r="S858" i="8"/>
  <c r="Y857" i="8"/>
  <c r="Q857" i="8"/>
  <c r="W856" i="8"/>
  <c r="O856" i="8"/>
  <c r="U855" i="8"/>
  <c r="S854" i="8"/>
  <c r="Y853" i="8"/>
  <c r="Q853" i="8"/>
  <c r="W852" i="8"/>
  <c r="O852" i="8"/>
  <c r="U851" i="8"/>
  <c r="S850" i="8"/>
  <c r="Y849" i="8"/>
  <c r="Q849" i="8"/>
  <c r="W848" i="8"/>
  <c r="O848" i="8"/>
  <c r="U847" i="8"/>
  <c r="S846" i="8"/>
  <c r="Y845" i="8"/>
  <c r="Q845" i="8"/>
  <c r="W844" i="8"/>
  <c r="O844" i="8"/>
  <c r="U843" i="8"/>
  <c r="S842" i="8"/>
  <c r="Y841" i="8"/>
  <c r="Q841" i="8"/>
  <c r="W840" i="8"/>
  <c r="O840" i="8"/>
  <c r="U839" i="8"/>
  <c r="S838" i="8"/>
  <c r="Y837" i="8"/>
  <c r="Q837" i="8"/>
  <c r="W836" i="8"/>
  <c r="O836" i="8"/>
  <c r="U835" i="8"/>
  <c r="S834" i="8"/>
  <c r="Y833" i="8"/>
  <c r="Q833" i="8"/>
  <c r="W832" i="8"/>
  <c r="O832" i="8"/>
  <c r="U831" i="8"/>
  <c r="S830" i="8"/>
  <c r="Y829" i="8"/>
  <c r="Q829" i="8"/>
  <c r="W828" i="8"/>
  <c r="O828" i="8"/>
  <c r="U827" i="8"/>
  <c r="S826" i="8"/>
  <c r="Y825" i="8"/>
  <c r="Q825" i="8"/>
  <c r="W824" i="8"/>
  <c r="O824" i="8"/>
  <c r="U823" i="8"/>
  <c r="S822" i="8"/>
  <c r="Y821" i="8"/>
  <c r="Q821" i="8"/>
  <c r="W820" i="8"/>
  <c r="O820" i="8"/>
  <c r="U819" i="8"/>
  <c r="S818" i="8"/>
  <c r="Y817" i="8"/>
  <c r="Q817" i="8"/>
  <c r="W816" i="8"/>
  <c r="O816" i="8"/>
  <c r="U815" i="8"/>
  <c r="S814" i="8"/>
  <c r="Y813" i="8"/>
  <c r="Q813" i="8"/>
  <c r="W812" i="8"/>
  <c r="O812" i="8"/>
  <c r="U811" i="8"/>
  <c r="S810" i="8"/>
  <c r="Y809" i="8"/>
  <c r="Q809" i="8"/>
  <c r="W808" i="8"/>
  <c r="O808" i="8"/>
  <c r="U807" i="8"/>
  <c r="S806" i="8"/>
  <c r="Y805" i="8"/>
  <c r="Q805" i="8"/>
  <c r="W804" i="8"/>
  <c r="O804" i="8"/>
  <c r="U803" i="8"/>
  <c r="S802" i="8"/>
  <c r="Y801" i="8"/>
  <c r="Q801" i="8"/>
  <c r="W800" i="8"/>
  <c r="O800" i="8"/>
  <c r="U799" i="8"/>
  <c r="S798" i="8"/>
  <c r="Y797" i="8"/>
  <c r="Q797" i="8"/>
  <c r="W796" i="8"/>
  <c r="O796" i="8"/>
  <c r="U795" i="8"/>
  <c r="S794" i="8"/>
  <c r="Y793" i="8"/>
  <c r="Q793" i="8"/>
  <c r="W792" i="8"/>
  <c r="O792" i="8"/>
  <c r="U791" i="8"/>
  <c r="S790" i="8"/>
  <c r="Y789" i="8"/>
  <c r="Q789" i="8"/>
  <c r="W788" i="8"/>
  <c r="O788" i="8"/>
  <c r="U787" i="8"/>
  <c r="S786" i="8"/>
  <c r="Y785" i="8"/>
  <c r="Q785" i="8"/>
  <c r="W784" i="8"/>
  <c r="O784" i="8"/>
  <c r="U783" i="8"/>
  <c r="S782" i="8"/>
  <c r="Y781" i="8"/>
  <c r="Q781" i="8"/>
  <c r="W780" i="8"/>
  <c r="O780" i="8"/>
  <c r="U779" i="8"/>
  <c r="S778" i="8"/>
  <c r="Y777" i="8"/>
  <c r="Q777" i="8"/>
  <c r="W776" i="8"/>
  <c r="O776" i="8"/>
  <c r="U775" i="8"/>
  <c r="S774" i="8"/>
  <c r="Y773" i="8"/>
  <c r="Q773" i="8"/>
  <c r="W772" i="8"/>
  <c r="O772" i="8"/>
  <c r="U771" i="8"/>
  <c r="S770" i="8"/>
  <c r="Y769" i="8"/>
  <c r="Q769" i="8"/>
  <c r="W768" i="8"/>
  <c r="O768" i="8"/>
  <c r="U767" i="8"/>
  <c r="S766" i="8"/>
  <c r="Y765" i="8"/>
  <c r="Q765" i="8"/>
  <c r="W764" i="8"/>
  <c r="O764" i="8"/>
  <c r="U763" i="8"/>
  <c r="S762" i="8"/>
  <c r="Y761" i="8"/>
  <c r="Q761" i="8"/>
  <c r="W760" i="8"/>
  <c r="O760" i="8"/>
  <c r="U759" i="8"/>
  <c r="S758" i="8"/>
  <c r="Y757" i="8"/>
  <c r="Q757" i="8"/>
  <c r="W756" i="8"/>
  <c r="O756" i="8"/>
  <c r="U755" i="8"/>
  <c r="S754" i="8"/>
  <c r="Y753" i="8"/>
  <c r="Q753" i="8"/>
  <c r="W752" i="8"/>
  <c r="O2596" i="8"/>
  <c r="N2512" i="8"/>
  <c r="T2463" i="8"/>
  <c r="Y2446" i="8"/>
  <c r="X2433" i="8"/>
  <c r="Q2420" i="8"/>
  <c r="Q2404" i="8"/>
  <c r="V2388" i="8"/>
  <c r="O2385" i="8"/>
  <c r="Q2369" i="8"/>
  <c r="Q2334" i="8"/>
  <c r="P2315" i="8"/>
  <c r="U2299" i="8"/>
  <c r="Y2283" i="8"/>
  <c r="O2280" i="8"/>
  <c r="O2264" i="8"/>
  <c r="X2218" i="8"/>
  <c r="V2215" i="8"/>
  <c r="V2212" i="8"/>
  <c r="T2209" i="8"/>
  <c r="P2206" i="8"/>
  <c r="X2154" i="8"/>
  <c r="V2151" i="8"/>
  <c r="V2148" i="8"/>
  <c r="T2145" i="8"/>
  <c r="P2142" i="8"/>
  <c r="X2090" i="8"/>
  <c r="V2087" i="8"/>
  <c r="V2084" i="8"/>
  <c r="X2081" i="8"/>
  <c r="V2067" i="8"/>
  <c r="O2059" i="8"/>
  <c r="X2051" i="8"/>
  <c r="U2046" i="8"/>
  <c r="S2041" i="8"/>
  <c r="Q2036" i="8"/>
  <c r="P2031" i="8"/>
  <c r="P2026" i="8"/>
  <c r="X2003" i="8"/>
  <c r="X1998" i="8"/>
  <c r="W1991" i="8"/>
  <c r="T1984" i="8"/>
  <c r="S1977" i="8"/>
  <c r="R1970" i="8"/>
  <c r="O1963" i="8"/>
  <c r="P1956" i="8"/>
  <c r="X1951" i="8"/>
  <c r="V1944" i="8"/>
  <c r="V1937" i="8"/>
  <c r="U1930" i="8"/>
  <c r="R1923" i="8"/>
  <c r="Q1916" i="8"/>
  <c r="X1909" i="8"/>
  <c r="R1907" i="8"/>
  <c r="P1905" i="8"/>
  <c r="R1896" i="8"/>
  <c r="N1894" i="8"/>
  <c r="S1885" i="8"/>
  <c r="O1883" i="8"/>
  <c r="Y1876" i="8"/>
  <c r="U1874" i="8"/>
  <c r="P1872" i="8"/>
  <c r="P1870" i="8"/>
  <c r="N1868" i="8"/>
  <c r="N1866" i="8"/>
  <c r="N1864" i="8"/>
  <c r="N1860" i="8"/>
  <c r="R1858" i="8"/>
  <c r="T1856" i="8"/>
  <c r="X1854" i="8"/>
  <c r="N1851" i="8"/>
  <c r="T1849" i="8"/>
  <c r="Y1847" i="8"/>
  <c r="P1844" i="8"/>
  <c r="V1842" i="8"/>
  <c r="R1837" i="8"/>
  <c r="W1835" i="8"/>
  <c r="T1830" i="8"/>
  <c r="Y1828" i="8"/>
  <c r="O1825" i="8"/>
  <c r="U1823" i="8"/>
  <c r="Q1818" i="8"/>
  <c r="W1816" i="8"/>
  <c r="R1811" i="8"/>
  <c r="Y1809" i="8"/>
  <c r="O1806" i="8"/>
  <c r="T1804" i="8"/>
  <c r="P1799" i="8"/>
  <c r="V1797" i="8"/>
  <c r="R1792" i="8"/>
  <c r="X1790" i="8"/>
  <c r="N1787" i="8"/>
  <c r="T1785" i="8"/>
  <c r="Y1783" i="8"/>
  <c r="P1780" i="8"/>
  <c r="V1778" i="8"/>
  <c r="R1773" i="8"/>
  <c r="W1771" i="8"/>
  <c r="T1766" i="8"/>
  <c r="Y1764" i="8"/>
  <c r="O1761" i="8"/>
  <c r="U1759" i="8"/>
  <c r="Q1754" i="8"/>
  <c r="W1752" i="8"/>
  <c r="R1747" i="8"/>
  <c r="Y1745" i="8"/>
  <c r="O1742" i="8"/>
  <c r="T1740" i="8"/>
  <c r="P1735" i="8"/>
  <c r="V1733" i="8"/>
  <c r="R1728" i="8"/>
  <c r="X1726" i="8"/>
  <c r="N1723" i="8"/>
  <c r="T1721" i="8"/>
  <c r="Y1719" i="8"/>
  <c r="P1716" i="8"/>
  <c r="V1714" i="8"/>
  <c r="R1709" i="8"/>
  <c r="W1707" i="8"/>
  <c r="T1702" i="8"/>
  <c r="Y1700" i="8"/>
  <c r="O1697" i="8"/>
  <c r="U1695" i="8"/>
  <c r="Q1690" i="8"/>
  <c r="W1688" i="8"/>
  <c r="R1683" i="8"/>
  <c r="N1680" i="8"/>
  <c r="V1678" i="8"/>
  <c r="R1675" i="8"/>
  <c r="N1672" i="8"/>
  <c r="V1670" i="8"/>
  <c r="R1667" i="8"/>
  <c r="N1664" i="8"/>
  <c r="V1662" i="8"/>
  <c r="R1659" i="8"/>
  <c r="N1656" i="8"/>
  <c r="V1654" i="8"/>
  <c r="R1651" i="8"/>
  <c r="N1648" i="8"/>
  <c r="V1646" i="8"/>
  <c r="R1643" i="8"/>
  <c r="N1640" i="8"/>
  <c r="V1638" i="8"/>
  <c r="R1635" i="8"/>
  <c r="N1632" i="8"/>
  <c r="V1630" i="8"/>
  <c r="R1627" i="8"/>
  <c r="N1624" i="8"/>
  <c r="V1622" i="8"/>
  <c r="R1619" i="8"/>
  <c r="N1616" i="8"/>
  <c r="V1614" i="8"/>
  <c r="R1611" i="8"/>
  <c r="N1608" i="8"/>
  <c r="V1606" i="8"/>
  <c r="R1603" i="8"/>
  <c r="N1600" i="8"/>
  <c r="V1598" i="8"/>
  <c r="R1595" i="8"/>
  <c r="N1592" i="8"/>
  <c r="V1590" i="8"/>
  <c r="R1587" i="8"/>
  <c r="N1584" i="8"/>
  <c r="V1582" i="8"/>
  <c r="R1579" i="8"/>
  <c r="N1576" i="8"/>
  <c r="V1574" i="8"/>
  <c r="R1571" i="8"/>
  <c r="N1568" i="8"/>
  <c r="V1566" i="8"/>
  <c r="R1563" i="8"/>
  <c r="N1560" i="8"/>
  <c r="V1558" i="8"/>
  <c r="R1555" i="8"/>
  <c r="N1552" i="8"/>
  <c r="V1550" i="8"/>
  <c r="R1547" i="8"/>
  <c r="N1544" i="8"/>
  <c r="V1542" i="8"/>
  <c r="R1539" i="8"/>
  <c r="N1536" i="8"/>
  <c r="V1534" i="8"/>
  <c r="R1531" i="8"/>
  <c r="N1528" i="8"/>
  <c r="V1526" i="8"/>
  <c r="R1523" i="8"/>
  <c r="N1520" i="8"/>
  <c r="V1518" i="8"/>
  <c r="R1515" i="8"/>
  <c r="N1512" i="8"/>
  <c r="V1510" i="8"/>
  <c r="R1507" i="8"/>
  <c r="N1504" i="8"/>
  <c r="V1502" i="8"/>
  <c r="R1499" i="8"/>
  <c r="N1496" i="8"/>
  <c r="V1494" i="8"/>
  <c r="R1491" i="8"/>
  <c r="N1488" i="8"/>
  <c r="V1486" i="8"/>
  <c r="R1483" i="8"/>
  <c r="N1480" i="8"/>
  <c r="V1478" i="8"/>
  <c r="R1475" i="8"/>
  <c r="N1472" i="8"/>
  <c r="V1470" i="8"/>
  <c r="R1467" i="8"/>
  <c r="N1464" i="8"/>
  <c r="V1462" i="8"/>
  <c r="R1459" i="8"/>
  <c r="N1456" i="8"/>
  <c r="V1454" i="8"/>
  <c r="R1451" i="8"/>
  <c r="N1448" i="8"/>
  <c r="V1446" i="8"/>
  <c r="R1443" i="8"/>
  <c r="N1440" i="8"/>
  <c r="V1438" i="8"/>
  <c r="R1435" i="8"/>
  <c r="N1432" i="8"/>
  <c r="V1430" i="8"/>
  <c r="R1427" i="8"/>
  <c r="N1424" i="8"/>
  <c r="V1422" i="8"/>
  <c r="R1419" i="8"/>
  <c r="N1416" i="8"/>
  <c r="V1414" i="8"/>
  <c r="R1411" i="8"/>
  <c r="N1408" i="8"/>
  <c r="V1406" i="8"/>
  <c r="R1403" i="8"/>
  <c r="N1400" i="8"/>
  <c r="V1398" i="8"/>
  <c r="R1395" i="8"/>
  <c r="N1392" i="8"/>
  <c r="V1390" i="8"/>
  <c r="R1387" i="8"/>
  <c r="N1384" i="8"/>
  <c r="V1382" i="8"/>
  <c r="R1379" i="8"/>
  <c r="N1376" i="8"/>
  <c r="V1374" i="8"/>
  <c r="R1371" i="8"/>
  <c r="N1368" i="8"/>
  <c r="V1366" i="8"/>
  <c r="R1363" i="8"/>
  <c r="N1360" i="8"/>
  <c r="V1358" i="8"/>
  <c r="R1355" i="8"/>
  <c r="N1352" i="8"/>
  <c r="V1350" i="8"/>
  <c r="R1347" i="8"/>
  <c r="N1344" i="8"/>
  <c r="V1342" i="8"/>
  <c r="R1339" i="8"/>
  <c r="N1336" i="8"/>
  <c r="V1334" i="8"/>
  <c r="R1331" i="8"/>
  <c r="N1328" i="8"/>
  <c r="V1326" i="8"/>
  <c r="R1323" i="8"/>
  <c r="N1320" i="8"/>
  <c r="V1318" i="8"/>
  <c r="R1315" i="8"/>
  <c r="N1312" i="8"/>
  <c r="V1310" i="8"/>
  <c r="R1307" i="8"/>
  <c r="N1304" i="8"/>
  <c r="V1302" i="8"/>
  <c r="R1299" i="8"/>
  <c r="N1296" i="8"/>
  <c r="V1294" i="8"/>
  <c r="R1291" i="8"/>
  <c r="N1288" i="8"/>
  <c r="V1286" i="8"/>
  <c r="R1283" i="8"/>
  <c r="N1280" i="8"/>
  <c r="V1278" i="8"/>
  <c r="R1275" i="8"/>
  <c r="N1272" i="8"/>
  <c r="V1270" i="8"/>
  <c r="R1267" i="8"/>
  <c r="N1264" i="8"/>
  <c r="V1262" i="8"/>
  <c r="R1259" i="8"/>
  <c r="N1256" i="8"/>
  <c r="V1254" i="8"/>
  <c r="R1251" i="8"/>
  <c r="N1248" i="8"/>
  <c r="V1246" i="8"/>
  <c r="R1243" i="8"/>
  <c r="N1240" i="8"/>
  <c r="V1238" i="8"/>
  <c r="R1235" i="8"/>
  <c r="N1232" i="8"/>
  <c r="V1230" i="8"/>
  <c r="R1227" i="8"/>
  <c r="N1224" i="8"/>
  <c r="V1222" i="8"/>
  <c r="R1219" i="8"/>
  <c r="N1216" i="8"/>
  <c r="V1214" i="8"/>
  <c r="R1211" i="8"/>
  <c r="N1208" i="8"/>
  <c r="V1206" i="8"/>
  <c r="R1203" i="8"/>
  <c r="N1200" i="8"/>
  <c r="V1198" i="8"/>
  <c r="R1195" i="8"/>
  <c r="N1192" i="8"/>
  <c r="V1190" i="8"/>
  <c r="R1187" i="8"/>
  <c r="N1184" i="8"/>
  <c r="V1182" i="8"/>
  <c r="R1179" i="8"/>
  <c r="N1176" i="8"/>
  <c r="V1174" i="8"/>
  <c r="R1171" i="8"/>
  <c r="N1168" i="8"/>
  <c r="V1166" i="8"/>
  <c r="R1163" i="8"/>
  <c r="R1160" i="8"/>
  <c r="V1157" i="8"/>
  <c r="P1156" i="8"/>
  <c r="S1153" i="8"/>
  <c r="N1152" i="8"/>
  <c r="X1149" i="8"/>
  <c r="S1148" i="8"/>
  <c r="P1147" i="8"/>
  <c r="Y1144" i="8"/>
  <c r="V1143" i="8"/>
  <c r="S1142" i="8"/>
  <c r="Q1141" i="8"/>
  <c r="O1140" i="8"/>
  <c r="N1139" i="8"/>
  <c r="Y1135" i="8"/>
  <c r="W1134" i="8"/>
  <c r="U1133" i="8"/>
  <c r="S1132" i="8"/>
  <c r="R1131" i="8"/>
  <c r="P1130" i="8"/>
  <c r="N1129" i="8"/>
  <c r="X1124" i="8"/>
  <c r="W1123" i="8"/>
  <c r="U1122" i="8"/>
  <c r="S1121" i="8"/>
  <c r="Q1120" i="8"/>
  <c r="P1119" i="8"/>
  <c r="N1118" i="8"/>
  <c r="X1113" i="8"/>
  <c r="V1112" i="8"/>
  <c r="U1111" i="8"/>
  <c r="T1110" i="8"/>
  <c r="T1109" i="8"/>
  <c r="T1108" i="8"/>
  <c r="T1107" i="8"/>
  <c r="T1106" i="8"/>
  <c r="T1105" i="8"/>
  <c r="T1104" i="8"/>
  <c r="T1103" i="8"/>
  <c r="T1102" i="8"/>
  <c r="T1101" i="8"/>
  <c r="T1100" i="8"/>
  <c r="T1099" i="8"/>
  <c r="T1098" i="8"/>
  <c r="T1097" i="8"/>
  <c r="T1096" i="8"/>
  <c r="T1095" i="8"/>
  <c r="T1094" i="8"/>
  <c r="T1093" i="8"/>
  <c r="T1092" i="8"/>
  <c r="T1091" i="8"/>
  <c r="T1090" i="8"/>
  <c r="T1089" i="8"/>
  <c r="T1088" i="8"/>
  <c r="T1087" i="8"/>
  <c r="T1086" i="8"/>
  <c r="T1085" i="8"/>
  <c r="T1084" i="8"/>
  <c r="T1083" i="8"/>
  <c r="T1082" i="8"/>
  <c r="T1081" i="8"/>
  <c r="T1080" i="8"/>
  <c r="T1079" i="8"/>
  <c r="T1078" i="8"/>
  <c r="T1077" i="8"/>
  <c r="T1076" i="8"/>
  <c r="T1075" i="8"/>
  <c r="T1074" i="8"/>
  <c r="T1073" i="8"/>
  <c r="T1072" i="8"/>
  <c r="T1071" i="8"/>
  <c r="T1070" i="8"/>
  <c r="T1069" i="8"/>
  <c r="T1068" i="8"/>
  <c r="T1067" i="8"/>
  <c r="T1066" i="8"/>
  <c r="T1065" i="8"/>
  <c r="T1064" i="8"/>
  <c r="T1063" i="8"/>
  <c r="T1062" i="8"/>
  <c r="T1061" i="8"/>
  <c r="T1060" i="8"/>
  <c r="T1059" i="8"/>
  <c r="T1058" i="8"/>
  <c r="T1057" i="8"/>
  <c r="T1056" i="8"/>
  <c r="T1055" i="8"/>
  <c r="T1054" i="8"/>
  <c r="T1053" i="8"/>
  <c r="T1052" i="8"/>
  <c r="T1051" i="8"/>
  <c r="T1050" i="8"/>
  <c r="T1049" i="8"/>
  <c r="T1048" i="8"/>
  <c r="T1047" i="8"/>
  <c r="T1046" i="8"/>
  <c r="T1045" i="8"/>
  <c r="T1044" i="8"/>
  <c r="T1043" i="8"/>
  <c r="T1042" i="8"/>
  <c r="T1041" i="8"/>
  <c r="T1040" i="8"/>
  <c r="T1039" i="8"/>
  <c r="T1038" i="8"/>
  <c r="T1037" i="8"/>
  <c r="T1036" i="8"/>
  <c r="T1035" i="8"/>
  <c r="T1034" i="8"/>
  <c r="T1033" i="8"/>
  <c r="T1032" i="8"/>
  <c r="T1031" i="8"/>
  <c r="T1030" i="8"/>
  <c r="T1029" i="8"/>
  <c r="T1028" i="8"/>
  <c r="T1027" i="8"/>
  <c r="T1026" i="8"/>
  <c r="T1025" i="8"/>
  <c r="T1024" i="8"/>
  <c r="T1023" i="8"/>
  <c r="T1022" i="8"/>
  <c r="T1021" i="8"/>
  <c r="T1020" i="8"/>
  <c r="T1019" i="8"/>
  <c r="T1018" i="8"/>
  <c r="T1017" i="8"/>
  <c r="T1016" i="8"/>
  <c r="T1015" i="8"/>
  <c r="T1014" i="8"/>
  <c r="T1013" i="8"/>
  <c r="T1012" i="8"/>
  <c r="T1011" i="8"/>
  <c r="T1010" i="8"/>
  <c r="T1009" i="8"/>
  <c r="T1008" i="8"/>
  <c r="T1007" i="8"/>
  <c r="T1006" i="8"/>
  <c r="T1005" i="8"/>
  <c r="T1004" i="8"/>
  <c r="T1003" i="8"/>
  <c r="T1002" i="8"/>
  <c r="T1001" i="8"/>
  <c r="T1000" i="8"/>
  <c r="T999" i="8"/>
  <c r="T998" i="8"/>
  <c r="T997" i="8"/>
  <c r="T996" i="8"/>
  <c r="T995" i="8"/>
  <c r="T994" i="8"/>
  <c r="T993" i="8"/>
  <c r="T992" i="8"/>
  <c r="T991" i="8"/>
  <c r="T990" i="8"/>
  <c r="T989" i="8"/>
  <c r="T988" i="8"/>
  <c r="T987" i="8"/>
  <c r="T986" i="8"/>
  <c r="T985" i="8"/>
  <c r="T984" i="8"/>
  <c r="T983" i="8"/>
  <c r="T982" i="8"/>
  <c r="T981" i="8"/>
  <c r="T980" i="8"/>
  <c r="T979" i="8"/>
  <c r="T978" i="8"/>
  <c r="T977" i="8"/>
  <c r="T976" i="8"/>
  <c r="T975" i="8"/>
  <c r="T974" i="8"/>
  <c r="T973" i="8"/>
  <c r="T972" i="8"/>
  <c r="T971" i="8"/>
  <c r="T970" i="8"/>
  <c r="T969" i="8"/>
  <c r="T968" i="8"/>
  <c r="T967" i="8"/>
  <c r="T966" i="8"/>
  <c r="T965" i="8"/>
  <c r="T964" i="8"/>
  <c r="T963" i="8"/>
  <c r="T962" i="8"/>
  <c r="T961" i="8"/>
  <c r="T960" i="8"/>
  <c r="T959" i="8"/>
  <c r="T958" i="8"/>
  <c r="T957" i="8"/>
  <c r="T956" i="8"/>
  <c r="T955" i="8"/>
  <c r="T954" i="8"/>
  <c r="T953" i="8"/>
  <c r="T952" i="8"/>
  <c r="T951" i="8"/>
  <c r="T950" i="8"/>
  <c r="T949" i="8"/>
  <c r="T948" i="8"/>
  <c r="T947" i="8"/>
  <c r="T946" i="8"/>
  <c r="T945" i="8"/>
  <c r="T944" i="8"/>
  <c r="T943" i="8"/>
  <c r="T942" i="8"/>
  <c r="T941" i="8"/>
  <c r="T940" i="8"/>
  <c r="T939" i="8"/>
  <c r="T938" i="8"/>
  <c r="T937" i="8"/>
  <c r="T936" i="8"/>
  <c r="T935" i="8"/>
  <c r="T934" i="8"/>
  <c r="T933" i="8"/>
  <c r="T932" i="8"/>
  <c r="T931" i="8"/>
  <c r="T930" i="8"/>
  <c r="T929" i="8"/>
  <c r="T928" i="8"/>
  <c r="T927" i="8"/>
  <c r="T926" i="8"/>
  <c r="T925" i="8"/>
  <c r="T924" i="8"/>
  <c r="T923" i="8"/>
  <c r="T922" i="8"/>
  <c r="T921" i="8"/>
  <c r="T920" i="8"/>
  <c r="T919" i="8"/>
  <c r="T918" i="8"/>
  <c r="T917" i="8"/>
  <c r="T916" i="8"/>
  <c r="T915" i="8"/>
  <c r="T914" i="8"/>
  <c r="T913" i="8"/>
  <c r="T912" i="8"/>
  <c r="T911" i="8"/>
  <c r="T910" i="8"/>
  <c r="T909" i="8"/>
  <c r="T908" i="8"/>
  <c r="T907" i="8"/>
  <c r="T906" i="8"/>
  <c r="T905" i="8"/>
  <c r="T904" i="8"/>
  <c r="T903" i="8"/>
  <c r="T902" i="8"/>
  <c r="T901" i="8"/>
  <c r="T900" i="8"/>
  <c r="T899" i="8"/>
  <c r="T898" i="8"/>
  <c r="T897" i="8"/>
  <c r="T896" i="8"/>
  <c r="T895" i="8"/>
  <c r="T894" i="8"/>
  <c r="T893" i="8"/>
  <c r="T892" i="8"/>
  <c r="T891" i="8"/>
  <c r="T890" i="8"/>
  <c r="T889" i="8"/>
  <c r="T888" i="8"/>
  <c r="T887" i="8"/>
  <c r="T886" i="8"/>
  <c r="T885" i="8"/>
  <c r="T884" i="8"/>
  <c r="T883" i="8"/>
  <c r="T882" i="8"/>
  <c r="T881" i="8"/>
  <c r="T880" i="8"/>
  <c r="T879" i="8"/>
  <c r="T878" i="8"/>
  <c r="T877" i="8"/>
  <c r="T876" i="8"/>
  <c r="T875" i="8"/>
  <c r="T874" i="8"/>
  <c r="T873" i="8"/>
  <c r="T872" i="8"/>
  <c r="T871" i="8"/>
  <c r="T870" i="8"/>
  <c r="T869" i="8"/>
  <c r="T868" i="8"/>
  <c r="T867" i="8"/>
  <c r="T866" i="8"/>
  <c r="T865" i="8"/>
  <c r="T864" i="8"/>
  <c r="T863" i="8"/>
  <c r="T862" i="8"/>
  <c r="T861" i="8"/>
  <c r="T860" i="8"/>
  <c r="T859" i="8"/>
  <c r="T858" i="8"/>
  <c r="T857" i="8"/>
  <c r="T856" i="8"/>
  <c r="T855" i="8"/>
  <c r="T854" i="8"/>
  <c r="T853" i="8"/>
  <c r="T852" i="8"/>
  <c r="T851" i="8"/>
  <c r="T850" i="8"/>
  <c r="T849" i="8"/>
  <c r="T848" i="8"/>
  <c r="T847" i="8"/>
  <c r="T846" i="8"/>
  <c r="T845" i="8"/>
  <c r="T844" i="8"/>
  <c r="T843" i="8"/>
  <c r="T842" i="8"/>
  <c r="T841" i="8"/>
  <c r="T840" i="8"/>
  <c r="T839" i="8"/>
  <c r="T838" i="8"/>
  <c r="T837" i="8"/>
  <c r="T836" i="8"/>
  <c r="T835" i="8"/>
  <c r="T834" i="8"/>
  <c r="T833" i="8"/>
  <c r="T832" i="8"/>
  <c r="T831" i="8"/>
  <c r="T830" i="8"/>
  <c r="T829" i="8"/>
  <c r="T828" i="8"/>
  <c r="T827" i="8"/>
  <c r="T826" i="8"/>
  <c r="T825" i="8"/>
  <c r="T824" i="8"/>
  <c r="T823" i="8"/>
  <c r="T822" i="8"/>
  <c r="T821" i="8"/>
  <c r="T820" i="8"/>
  <c r="T819" i="8"/>
  <c r="T818" i="8"/>
  <c r="T817" i="8"/>
  <c r="T816" i="8"/>
  <c r="T815" i="8"/>
  <c r="T814" i="8"/>
  <c r="T813" i="8"/>
  <c r="T812" i="8"/>
  <c r="T811" i="8"/>
  <c r="T810" i="8"/>
  <c r="T809" i="8"/>
  <c r="T808" i="8"/>
  <c r="T807" i="8"/>
  <c r="T806" i="8"/>
  <c r="T805" i="8"/>
  <c r="T804" i="8"/>
  <c r="T803" i="8"/>
  <c r="T802" i="8"/>
  <c r="T801" i="8"/>
  <c r="T800" i="8"/>
  <c r="T799" i="8"/>
  <c r="T798" i="8"/>
  <c r="T797" i="8"/>
  <c r="T796" i="8"/>
  <c r="T795" i="8"/>
  <c r="T794" i="8"/>
  <c r="T793" i="8"/>
  <c r="T792" i="8"/>
  <c r="T791" i="8"/>
  <c r="T790" i="8"/>
  <c r="T789" i="8"/>
  <c r="T788" i="8"/>
  <c r="T787" i="8"/>
  <c r="T786" i="8"/>
  <c r="T785" i="8"/>
  <c r="T784" i="8"/>
  <c r="T783" i="8"/>
  <c r="T782" i="8"/>
  <c r="T781" i="8"/>
  <c r="T780" i="8"/>
  <c r="T779" i="8"/>
  <c r="T778" i="8"/>
  <c r="T777" i="8"/>
  <c r="T776" i="8"/>
  <c r="X775" i="8"/>
  <c r="Q774" i="8"/>
  <c r="V773" i="8"/>
  <c r="N772" i="8"/>
  <c r="R771" i="8"/>
  <c r="W770" i="8"/>
  <c r="R769" i="8"/>
  <c r="V768" i="8"/>
  <c r="R2562" i="8"/>
  <c r="V2551" i="8"/>
  <c r="Y2540" i="8"/>
  <c r="V2522" i="8"/>
  <c r="W2493" i="8"/>
  <c r="W2452" i="8"/>
  <c r="U2442" i="8"/>
  <c r="O2429" i="8"/>
  <c r="P2416" i="8"/>
  <c r="S2400" i="8"/>
  <c r="O2397" i="8"/>
  <c r="X2365" i="8"/>
  <c r="X2349" i="8"/>
  <c r="N2346" i="8"/>
  <c r="N2343" i="8"/>
  <c r="W2330" i="8"/>
  <c r="S2311" i="8"/>
  <c r="N2295" i="8"/>
  <c r="V2276" i="8"/>
  <c r="V2260" i="8"/>
  <c r="T2257" i="8"/>
  <c r="P2254" i="8"/>
  <c r="X2202" i="8"/>
  <c r="V2199" i="8"/>
  <c r="V2196" i="8"/>
  <c r="T2193" i="8"/>
  <c r="P2190" i="8"/>
  <c r="X2138" i="8"/>
  <c r="V2135" i="8"/>
  <c r="V2132" i="8"/>
  <c r="T2129" i="8"/>
  <c r="P2126" i="8"/>
  <c r="R2069" i="8"/>
  <c r="P2064" i="8"/>
  <c r="V2061" i="8"/>
  <c r="T2053" i="8"/>
  <c r="P2048" i="8"/>
  <c r="O2043" i="8"/>
  <c r="N2038" i="8"/>
  <c r="Y2020" i="8"/>
  <c r="X2015" i="8"/>
  <c r="X2010" i="8"/>
  <c r="S2005" i="8"/>
  <c r="R2000" i="8"/>
  <c r="X1995" i="8"/>
  <c r="P1993" i="8"/>
  <c r="X1988" i="8"/>
  <c r="N1986" i="8"/>
  <c r="T1981" i="8"/>
  <c r="U1974" i="8"/>
  <c r="V1967" i="8"/>
  <c r="R1960" i="8"/>
  <c r="R1953" i="8"/>
  <c r="Y1948" i="8"/>
  <c r="P1946" i="8"/>
  <c r="V1941" i="8"/>
  <c r="N1939" i="8"/>
  <c r="X1934" i="8"/>
  <c r="W1927" i="8"/>
  <c r="T1920" i="8"/>
  <c r="S1913" i="8"/>
  <c r="P1911" i="8"/>
  <c r="U1902" i="8"/>
  <c r="Q1900" i="8"/>
  <c r="T1891" i="8"/>
  <c r="R1889" i="8"/>
  <c r="T1880" i="8"/>
  <c r="R1878" i="8"/>
  <c r="X1861" i="8"/>
  <c r="O1854" i="8"/>
  <c r="T1852" i="8"/>
  <c r="P1847" i="8"/>
  <c r="V1845" i="8"/>
  <c r="R1840" i="8"/>
  <c r="X1838" i="8"/>
  <c r="N1835" i="8"/>
  <c r="T1833" i="8"/>
  <c r="Y1831" i="8"/>
  <c r="P1828" i="8"/>
  <c r="V1826" i="8"/>
  <c r="R1821" i="8"/>
  <c r="W1819" i="8"/>
  <c r="T1814" i="8"/>
  <c r="Y1812" i="8"/>
  <c r="O1809" i="8"/>
  <c r="U1807" i="8"/>
  <c r="Q1802" i="8"/>
  <c r="W1800" i="8"/>
  <c r="R1795" i="8"/>
  <c r="Y1793" i="8"/>
  <c r="O1790" i="8"/>
  <c r="T1788" i="8"/>
  <c r="P1783" i="8"/>
  <c r="V1781" i="8"/>
  <c r="R1776" i="8"/>
  <c r="X1774" i="8"/>
  <c r="N1771" i="8"/>
  <c r="T1769" i="8"/>
  <c r="Y1767" i="8"/>
  <c r="P1764" i="8"/>
  <c r="V1762" i="8"/>
  <c r="R1757" i="8"/>
  <c r="W1755" i="8"/>
  <c r="T1750" i="8"/>
  <c r="Y1748" i="8"/>
  <c r="O1745" i="8"/>
  <c r="U1743" i="8"/>
  <c r="Q1738" i="8"/>
  <c r="W1736" i="8"/>
  <c r="R1731" i="8"/>
  <c r="Y1729" i="8"/>
  <c r="O1726" i="8"/>
  <c r="T1724" i="8"/>
  <c r="P1719" i="8"/>
  <c r="V1717" i="8"/>
  <c r="R1712" i="8"/>
  <c r="X1710" i="8"/>
  <c r="N1707" i="8"/>
  <c r="T1705" i="8"/>
  <c r="Y1703" i="8"/>
  <c r="P1700" i="8"/>
  <c r="V1698" i="8"/>
  <c r="R1693" i="8"/>
  <c r="W1691" i="8"/>
  <c r="T1686" i="8"/>
  <c r="Y1684" i="8"/>
  <c r="R1681" i="8"/>
  <c r="N1678" i="8"/>
  <c r="V1676" i="8"/>
  <c r="R1673" i="8"/>
  <c r="N1670" i="8"/>
  <c r="V1668" i="8"/>
  <c r="R1665" i="8"/>
  <c r="N1662" i="8"/>
  <c r="V1660" i="8"/>
  <c r="R1657" i="8"/>
  <c r="N1654" i="8"/>
  <c r="V1652" i="8"/>
  <c r="R1649" i="8"/>
  <c r="N1646" i="8"/>
  <c r="V1644" i="8"/>
  <c r="R1641" i="8"/>
  <c r="N1638" i="8"/>
  <c r="V1636" i="8"/>
  <c r="R1633" i="8"/>
  <c r="N1630" i="8"/>
  <c r="V1628" i="8"/>
  <c r="R1625" i="8"/>
  <c r="N1622" i="8"/>
  <c r="V1620" i="8"/>
  <c r="R1617" i="8"/>
  <c r="N1614" i="8"/>
  <c r="V1612" i="8"/>
  <c r="R1609" i="8"/>
  <c r="N1606" i="8"/>
  <c r="V1604" i="8"/>
  <c r="R1601" i="8"/>
  <c r="N1598" i="8"/>
  <c r="V1596" i="8"/>
  <c r="R1593" i="8"/>
  <c r="N1590" i="8"/>
  <c r="V1588" i="8"/>
  <c r="R1585" i="8"/>
  <c r="N1582" i="8"/>
  <c r="V1580" i="8"/>
  <c r="R1577" i="8"/>
  <c r="N1574" i="8"/>
  <c r="V1572" i="8"/>
  <c r="R1569" i="8"/>
  <c r="N1566" i="8"/>
  <c r="V1564" i="8"/>
  <c r="R1561" i="8"/>
  <c r="N1558" i="8"/>
  <c r="V1556" i="8"/>
  <c r="R1553" i="8"/>
  <c r="N1550" i="8"/>
  <c r="V1548" i="8"/>
  <c r="R1545" i="8"/>
  <c r="N1542" i="8"/>
  <c r="V1540" i="8"/>
  <c r="R1537" i="8"/>
  <c r="N1534" i="8"/>
  <c r="V1532" i="8"/>
  <c r="R1529" i="8"/>
  <c r="N1526" i="8"/>
  <c r="V1524" i="8"/>
  <c r="R1521" i="8"/>
  <c r="N1518" i="8"/>
  <c r="V1516" i="8"/>
  <c r="R1513" i="8"/>
  <c r="N1510" i="8"/>
  <c r="V1508" i="8"/>
  <c r="R1505" i="8"/>
  <c r="N1502" i="8"/>
  <c r="V1500" i="8"/>
  <c r="R1497" i="8"/>
  <c r="N1494" i="8"/>
  <c r="V1492" i="8"/>
  <c r="R1489" i="8"/>
  <c r="N1486" i="8"/>
  <c r="V1484" i="8"/>
  <c r="R1481" i="8"/>
  <c r="N1478" i="8"/>
  <c r="V1476" i="8"/>
  <c r="R1473" i="8"/>
  <c r="N1470" i="8"/>
  <c r="V1468" i="8"/>
  <c r="R1465" i="8"/>
  <c r="N1462" i="8"/>
  <c r="V1460" i="8"/>
  <c r="R1457" i="8"/>
  <c r="N1454" i="8"/>
  <c r="V1452" i="8"/>
  <c r="R1449" i="8"/>
  <c r="N1446" i="8"/>
  <c r="V1444" i="8"/>
  <c r="R1441" i="8"/>
  <c r="N1438" i="8"/>
  <c r="V1436" i="8"/>
  <c r="R1433" i="8"/>
  <c r="N1430" i="8"/>
  <c r="V1428" i="8"/>
  <c r="R1425" i="8"/>
  <c r="N1422" i="8"/>
  <c r="V1420" i="8"/>
  <c r="R1417" i="8"/>
  <c r="N1414" i="8"/>
  <c r="V1412" i="8"/>
  <c r="R1409" i="8"/>
  <c r="N1406" i="8"/>
  <c r="V1404" i="8"/>
  <c r="R1401" i="8"/>
  <c r="N1398" i="8"/>
  <c r="V1396" i="8"/>
  <c r="R1393" i="8"/>
  <c r="N1390" i="8"/>
  <c r="V1388" i="8"/>
  <c r="R1385" i="8"/>
  <c r="N1382" i="8"/>
  <c r="V1380" i="8"/>
  <c r="R1377" i="8"/>
  <c r="N1374" i="8"/>
  <c r="V1372" i="8"/>
  <c r="R1369" i="8"/>
  <c r="N1366" i="8"/>
  <c r="V1364" i="8"/>
  <c r="R1361" i="8"/>
  <c r="N1358" i="8"/>
  <c r="V1356" i="8"/>
  <c r="R1353" i="8"/>
  <c r="N1350" i="8"/>
  <c r="V1348" i="8"/>
  <c r="R1345" i="8"/>
  <c r="N1342" i="8"/>
  <c r="V1340" i="8"/>
  <c r="R1337" i="8"/>
  <c r="N1334" i="8"/>
  <c r="V1332" i="8"/>
  <c r="R1329" i="8"/>
  <c r="N1326" i="8"/>
  <c r="V1324" i="8"/>
  <c r="R1321" i="8"/>
  <c r="N1318" i="8"/>
  <c r="V1316" i="8"/>
  <c r="R1313" i="8"/>
  <c r="N1310" i="8"/>
  <c r="V1308" i="8"/>
  <c r="R1305" i="8"/>
  <c r="N1302" i="8"/>
  <c r="V1300" i="8"/>
  <c r="R1297" i="8"/>
  <c r="N1294" i="8"/>
  <c r="V1292" i="8"/>
  <c r="R1289" i="8"/>
  <c r="N1286" i="8"/>
  <c r="V1284" i="8"/>
  <c r="R1281" i="8"/>
  <c r="N1278" i="8"/>
  <c r="V1276" i="8"/>
  <c r="R1273" i="8"/>
  <c r="N1270" i="8"/>
  <c r="V1268" i="8"/>
  <c r="R1265" i="8"/>
  <c r="N1262" i="8"/>
  <c r="V1260" i="8"/>
  <c r="R1257" i="8"/>
  <c r="N1254" i="8"/>
  <c r="V1252" i="8"/>
  <c r="R1249" i="8"/>
  <c r="N1246" i="8"/>
  <c r="V1244" i="8"/>
  <c r="R1241" i="8"/>
  <c r="N1238" i="8"/>
  <c r="V1236" i="8"/>
  <c r="R1233" i="8"/>
  <c r="N1230" i="8"/>
  <c r="V1228" i="8"/>
  <c r="R1225" i="8"/>
  <c r="N1222" i="8"/>
  <c r="V1220" i="8"/>
  <c r="R1217" i="8"/>
  <c r="N1214" i="8"/>
  <c r="V1212" i="8"/>
  <c r="R1209" i="8"/>
  <c r="N1206" i="8"/>
  <c r="V1204" i="8"/>
  <c r="R1201" i="8"/>
  <c r="N1198" i="8"/>
  <c r="V1196" i="8"/>
  <c r="R1193" i="8"/>
  <c r="N1190" i="8"/>
  <c r="V1188" i="8"/>
  <c r="R1185" i="8"/>
  <c r="N1182" i="8"/>
  <c r="V1180" i="8"/>
  <c r="R1177" i="8"/>
  <c r="N1174" i="8"/>
  <c r="V1172" i="8"/>
  <c r="R1169" i="8"/>
  <c r="N1166" i="8"/>
  <c r="V1164" i="8"/>
  <c r="S1161" i="8"/>
  <c r="X1158" i="8"/>
  <c r="P1157" i="8"/>
  <c r="U1154" i="8"/>
  <c r="W1150" i="8"/>
  <c r="S1149" i="8"/>
  <c r="N1148" i="8"/>
  <c r="X1145" i="8"/>
  <c r="S1144" i="8"/>
  <c r="P1143" i="8"/>
  <c r="N1142" i="8"/>
  <c r="X1137" i="8"/>
  <c r="V1136" i="8"/>
  <c r="U1135" i="8"/>
  <c r="S1134" i="8"/>
  <c r="Q1133" i="8"/>
  <c r="O1132" i="8"/>
  <c r="N1131" i="8"/>
  <c r="Y1127" i="8"/>
  <c r="W1126" i="8"/>
  <c r="U1125" i="8"/>
  <c r="S1124" i="8"/>
  <c r="R1123" i="8"/>
  <c r="P1122" i="8"/>
  <c r="N1121" i="8"/>
  <c r="X1116" i="8"/>
  <c r="W1115" i="8"/>
  <c r="U1114" i="8"/>
  <c r="S1113" i="8"/>
  <c r="Q1112" i="8"/>
  <c r="P1111" i="8"/>
  <c r="P1110" i="8"/>
  <c r="P1109" i="8"/>
  <c r="P1108" i="8"/>
  <c r="P1107" i="8"/>
  <c r="P1106" i="8"/>
  <c r="P1105" i="8"/>
  <c r="P1104" i="8"/>
  <c r="P1103" i="8"/>
  <c r="P1102" i="8"/>
  <c r="P1101" i="8"/>
  <c r="P1100" i="8"/>
  <c r="P1099" i="8"/>
  <c r="P1098" i="8"/>
  <c r="P1097" i="8"/>
  <c r="P1096" i="8"/>
  <c r="P1095" i="8"/>
  <c r="P1094" i="8"/>
  <c r="P1093" i="8"/>
  <c r="P1092" i="8"/>
  <c r="P1091" i="8"/>
  <c r="P1090" i="8"/>
  <c r="P1089" i="8"/>
  <c r="P1088" i="8"/>
  <c r="P1087" i="8"/>
  <c r="P1086" i="8"/>
  <c r="P1085" i="8"/>
  <c r="P1084" i="8"/>
  <c r="P1083" i="8"/>
  <c r="P1082" i="8"/>
  <c r="P1081" i="8"/>
  <c r="P1080" i="8"/>
  <c r="P1079" i="8"/>
  <c r="P1078" i="8"/>
  <c r="P1077" i="8"/>
  <c r="P1076" i="8"/>
  <c r="P1075" i="8"/>
  <c r="P1074" i="8"/>
  <c r="P1073" i="8"/>
  <c r="P1072" i="8"/>
  <c r="P1071" i="8"/>
  <c r="P1070" i="8"/>
  <c r="P1069" i="8"/>
  <c r="P1068" i="8"/>
  <c r="P1067" i="8"/>
  <c r="P1066" i="8"/>
  <c r="P1065" i="8"/>
  <c r="P1064" i="8"/>
  <c r="P1063" i="8"/>
  <c r="P1062" i="8"/>
  <c r="P1061" i="8"/>
  <c r="P1060" i="8"/>
  <c r="P1059" i="8"/>
  <c r="P1058" i="8"/>
  <c r="P1057" i="8"/>
  <c r="P1056" i="8"/>
  <c r="P1055" i="8"/>
  <c r="P1054" i="8"/>
  <c r="P1053" i="8"/>
  <c r="P1052" i="8"/>
  <c r="P1051" i="8"/>
  <c r="P1050" i="8"/>
  <c r="P1049" i="8"/>
  <c r="P1048" i="8"/>
  <c r="P1047" i="8"/>
  <c r="P1046" i="8"/>
  <c r="P1045" i="8"/>
  <c r="P1044" i="8"/>
  <c r="P1043" i="8"/>
  <c r="P1042" i="8"/>
  <c r="P1041" i="8"/>
  <c r="P1040" i="8"/>
  <c r="P1039" i="8"/>
  <c r="P1038" i="8"/>
  <c r="P1037" i="8"/>
  <c r="P1036" i="8"/>
  <c r="P1035" i="8"/>
  <c r="P1034" i="8"/>
  <c r="P1033" i="8"/>
  <c r="P1032" i="8"/>
  <c r="P1031" i="8"/>
  <c r="P1030" i="8"/>
  <c r="P1029" i="8"/>
  <c r="P1028" i="8"/>
  <c r="P1027" i="8"/>
  <c r="P1026" i="8"/>
  <c r="P1025" i="8"/>
  <c r="P1024" i="8"/>
  <c r="P1023" i="8"/>
  <c r="P1022" i="8"/>
  <c r="P1021" i="8"/>
  <c r="P1020" i="8"/>
  <c r="P1019" i="8"/>
  <c r="P1018" i="8"/>
  <c r="P1017" i="8"/>
  <c r="P1016" i="8"/>
  <c r="P1015" i="8"/>
  <c r="P1014" i="8"/>
  <c r="P1013" i="8"/>
  <c r="P1012" i="8"/>
  <c r="P1011" i="8"/>
  <c r="P1010" i="8"/>
  <c r="P1009" i="8"/>
  <c r="P1008" i="8"/>
  <c r="P1007" i="8"/>
  <c r="P1006" i="8"/>
  <c r="P1005" i="8"/>
  <c r="P1004" i="8"/>
  <c r="P1003" i="8"/>
  <c r="P1002" i="8"/>
  <c r="P1001" i="8"/>
  <c r="P1000" i="8"/>
  <c r="P999" i="8"/>
  <c r="P998" i="8"/>
  <c r="P997" i="8"/>
  <c r="P996" i="8"/>
  <c r="P995" i="8"/>
  <c r="P994" i="8"/>
  <c r="P993" i="8"/>
  <c r="P992" i="8"/>
  <c r="P991" i="8"/>
  <c r="P990" i="8"/>
  <c r="P989" i="8"/>
  <c r="P988" i="8"/>
  <c r="P987" i="8"/>
  <c r="P986" i="8"/>
  <c r="P985" i="8"/>
  <c r="P984" i="8"/>
  <c r="P983" i="8"/>
  <c r="P982" i="8"/>
  <c r="P981" i="8"/>
  <c r="P980" i="8"/>
  <c r="P979" i="8"/>
  <c r="P978" i="8"/>
  <c r="P977" i="8"/>
  <c r="P976" i="8"/>
  <c r="P975" i="8"/>
  <c r="P974" i="8"/>
  <c r="P973" i="8"/>
  <c r="P972" i="8"/>
  <c r="P971" i="8"/>
  <c r="P970" i="8"/>
  <c r="P969" i="8"/>
  <c r="P968" i="8"/>
  <c r="P967" i="8"/>
  <c r="P966" i="8"/>
  <c r="P965" i="8"/>
  <c r="P964" i="8"/>
  <c r="P963" i="8"/>
  <c r="P962" i="8"/>
  <c r="P961" i="8"/>
  <c r="P960" i="8"/>
  <c r="P959" i="8"/>
  <c r="P958" i="8"/>
  <c r="P957" i="8"/>
  <c r="P956" i="8"/>
  <c r="P955" i="8"/>
  <c r="P954" i="8"/>
  <c r="P953" i="8"/>
  <c r="P952" i="8"/>
  <c r="P951" i="8"/>
  <c r="P950" i="8"/>
  <c r="P949" i="8"/>
  <c r="P948" i="8"/>
  <c r="P947" i="8"/>
  <c r="P946" i="8"/>
  <c r="P945" i="8"/>
  <c r="P944" i="8"/>
  <c r="P943" i="8"/>
  <c r="P942" i="8"/>
  <c r="P941" i="8"/>
  <c r="P940" i="8"/>
  <c r="P939" i="8"/>
  <c r="P938" i="8"/>
  <c r="P937" i="8"/>
  <c r="P936" i="8"/>
  <c r="P935" i="8"/>
  <c r="P934" i="8"/>
  <c r="P933" i="8"/>
  <c r="P932" i="8"/>
  <c r="P931" i="8"/>
  <c r="P930" i="8"/>
  <c r="P929" i="8"/>
  <c r="P928" i="8"/>
  <c r="P927" i="8"/>
  <c r="P926" i="8"/>
  <c r="P925" i="8"/>
  <c r="P924" i="8"/>
  <c r="P923" i="8"/>
  <c r="P922" i="8"/>
  <c r="P921" i="8"/>
  <c r="P920" i="8"/>
  <c r="P919" i="8"/>
  <c r="P918" i="8"/>
  <c r="P917" i="8"/>
  <c r="P916" i="8"/>
  <c r="P915" i="8"/>
  <c r="P914" i="8"/>
  <c r="P913" i="8"/>
  <c r="P912" i="8"/>
  <c r="P911" i="8"/>
  <c r="P910" i="8"/>
  <c r="P909" i="8"/>
  <c r="P908" i="8"/>
  <c r="P907" i="8"/>
  <c r="P906" i="8"/>
  <c r="P905" i="8"/>
  <c r="P904" i="8"/>
  <c r="P903" i="8"/>
  <c r="P902" i="8"/>
  <c r="P901" i="8"/>
  <c r="P900" i="8"/>
  <c r="P899" i="8"/>
  <c r="P898" i="8"/>
  <c r="P897" i="8"/>
  <c r="P896" i="8"/>
  <c r="P895" i="8"/>
  <c r="P894" i="8"/>
  <c r="P893" i="8"/>
  <c r="P892" i="8"/>
  <c r="P891" i="8"/>
  <c r="P890" i="8"/>
  <c r="P889" i="8"/>
  <c r="P888" i="8"/>
  <c r="P887" i="8"/>
  <c r="P886" i="8"/>
  <c r="P885" i="8"/>
  <c r="P884" i="8"/>
  <c r="P883" i="8"/>
  <c r="P882" i="8"/>
  <c r="P881" i="8"/>
  <c r="P880" i="8"/>
  <c r="P879" i="8"/>
  <c r="P878" i="8"/>
  <c r="P877" i="8"/>
  <c r="P876" i="8"/>
  <c r="P875" i="8"/>
  <c r="P874" i="8"/>
  <c r="P873" i="8"/>
  <c r="P872" i="8"/>
  <c r="P871" i="8"/>
  <c r="P870" i="8"/>
  <c r="P869" i="8"/>
  <c r="P868" i="8"/>
  <c r="P867" i="8"/>
  <c r="P866" i="8"/>
  <c r="P865" i="8"/>
  <c r="P864" i="8"/>
  <c r="P863" i="8"/>
  <c r="P862" i="8"/>
  <c r="P861" i="8"/>
  <c r="P860" i="8"/>
  <c r="P859" i="8"/>
  <c r="P858" i="8"/>
  <c r="P857" i="8"/>
  <c r="P856" i="8"/>
  <c r="P855" i="8"/>
  <c r="P854" i="8"/>
  <c r="P853" i="8"/>
  <c r="P852" i="8"/>
  <c r="P851" i="8"/>
  <c r="P850" i="8"/>
  <c r="P849" i="8"/>
  <c r="P848" i="8"/>
  <c r="P847" i="8"/>
  <c r="P846" i="8"/>
  <c r="P845" i="8"/>
  <c r="P844" i="8"/>
  <c r="P843" i="8"/>
  <c r="P842" i="8"/>
  <c r="P841" i="8"/>
  <c r="P840" i="8"/>
  <c r="P839" i="8"/>
  <c r="P838" i="8"/>
  <c r="P837" i="8"/>
  <c r="P836" i="8"/>
  <c r="P835" i="8"/>
  <c r="P834" i="8"/>
  <c r="P833" i="8"/>
  <c r="P832" i="8"/>
  <c r="P831" i="8"/>
  <c r="P830" i="8"/>
  <c r="P829" i="8"/>
  <c r="P828" i="8"/>
  <c r="P827" i="8"/>
  <c r="P826" i="8"/>
  <c r="P825" i="8"/>
  <c r="P824" i="8"/>
  <c r="P823" i="8"/>
  <c r="P822" i="8"/>
  <c r="P821" i="8"/>
  <c r="P820" i="8"/>
  <c r="P819" i="8"/>
  <c r="P818" i="8"/>
  <c r="P817" i="8"/>
  <c r="P816" i="8"/>
  <c r="P815" i="8"/>
  <c r="P814" i="8"/>
  <c r="P813" i="8"/>
  <c r="P812" i="8"/>
  <c r="P811" i="8"/>
  <c r="P810" i="8"/>
  <c r="P809" i="8"/>
  <c r="P808" i="8"/>
  <c r="P807" i="8"/>
  <c r="P806" i="8"/>
  <c r="P805" i="8"/>
  <c r="P804" i="8"/>
  <c r="P803" i="8"/>
  <c r="P802" i="8"/>
  <c r="P801" i="8"/>
  <c r="P800" i="8"/>
  <c r="P799" i="8"/>
  <c r="P798" i="8"/>
  <c r="P797" i="8"/>
  <c r="P796" i="8"/>
  <c r="P795" i="8"/>
  <c r="P794" i="8"/>
  <c r="P793" i="8"/>
  <c r="P792" i="8"/>
  <c r="P791" i="8"/>
  <c r="P790" i="8"/>
  <c r="P789" i="8"/>
  <c r="P788" i="8"/>
  <c r="P787" i="8"/>
  <c r="P786" i="8"/>
  <c r="P785" i="8"/>
  <c r="P784" i="8"/>
  <c r="P783" i="8"/>
  <c r="P782" i="8"/>
  <c r="P781" i="8"/>
  <c r="P780" i="8"/>
  <c r="P779" i="8"/>
  <c r="P778" i="8"/>
  <c r="P777" i="8"/>
  <c r="R776" i="8"/>
  <c r="T775" i="8"/>
  <c r="Y774" i="8"/>
  <c r="O774" i="8"/>
  <c r="T773" i="8"/>
  <c r="V772" i="8"/>
  <c r="P771" i="8"/>
  <c r="T770" i="8"/>
  <c r="X769" i="8"/>
  <c r="O769" i="8"/>
  <c r="T768" i="8"/>
  <c r="Y767" i="8"/>
  <c r="P767" i="8"/>
  <c r="V766" i="8"/>
  <c r="R765" i="8"/>
  <c r="V764" i="8"/>
  <c r="R763" i="8"/>
  <c r="X762" i="8"/>
  <c r="O762" i="8"/>
  <c r="T761" i="8"/>
  <c r="Y760" i="8"/>
  <c r="P760" i="8"/>
  <c r="T759" i="8"/>
  <c r="Q758" i="8"/>
  <c r="V757" i="8"/>
  <c r="R756" i="8"/>
  <c r="W755" i="8"/>
  <c r="N755" i="8"/>
  <c r="T754" i="8"/>
  <c r="X753" i="8"/>
  <c r="O753" i="8"/>
  <c r="T752" i="8"/>
  <c r="R751" i="8"/>
  <c r="X750" i="8"/>
  <c r="P750" i="8"/>
  <c r="V749" i="8"/>
  <c r="N749" i="8"/>
  <c r="T748" i="8"/>
  <c r="R747" i="8"/>
  <c r="X746" i="8"/>
  <c r="P746" i="8"/>
  <c r="V745" i="8"/>
  <c r="N745" i="8"/>
  <c r="T744" i="8"/>
  <c r="R743" i="8"/>
  <c r="X742" i="8"/>
  <c r="P742" i="8"/>
  <c r="V741" i="8"/>
  <c r="N741" i="8"/>
  <c r="T740" i="8"/>
  <c r="R739" i="8"/>
  <c r="X738" i="8"/>
  <c r="P738" i="8"/>
  <c r="V737" i="8"/>
  <c r="N737" i="8"/>
  <c r="T736" i="8"/>
  <c r="R735" i="8"/>
  <c r="X734" i="8"/>
  <c r="P734" i="8"/>
  <c r="V733" i="8"/>
  <c r="N733" i="8"/>
  <c r="T732" i="8"/>
  <c r="R731" i="8"/>
  <c r="X730" i="8"/>
  <c r="P730" i="8"/>
  <c r="V729" i="8"/>
  <c r="N729" i="8"/>
  <c r="T728" i="8"/>
  <c r="R727" i="8"/>
  <c r="X726" i="8"/>
  <c r="P726" i="8"/>
  <c r="V725" i="8"/>
  <c r="N725" i="8"/>
  <c r="T724" i="8"/>
  <c r="R723" i="8"/>
  <c r="X722" i="8"/>
  <c r="P722" i="8"/>
  <c r="V721" i="8"/>
  <c r="N721" i="8"/>
  <c r="T720" i="8"/>
  <c r="R719" i="8"/>
  <c r="X718" i="8"/>
  <c r="P718" i="8"/>
  <c r="V717" i="8"/>
  <c r="N717" i="8"/>
  <c r="T716" i="8"/>
  <c r="R715" i="8"/>
  <c r="X714" i="8"/>
  <c r="P714" i="8"/>
  <c r="V713" i="8"/>
  <c r="N713" i="8"/>
  <c r="T712" i="8"/>
  <c r="R711" i="8"/>
  <c r="X710" i="8"/>
  <c r="P710" i="8"/>
  <c r="V709" i="8"/>
  <c r="N709" i="8"/>
  <c r="T708" i="8"/>
  <c r="R707" i="8"/>
  <c r="X706" i="8"/>
  <c r="P706" i="8"/>
  <c r="V705" i="8"/>
  <c r="N705" i="8"/>
  <c r="T704" i="8"/>
  <c r="R703" i="8"/>
  <c r="X702" i="8"/>
  <c r="P702" i="8"/>
  <c r="V701" i="8"/>
  <c r="N701" i="8"/>
  <c r="T700" i="8"/>
  <c r="R699" i="8"/>
  <c r="X698" i="8"/>
  <c r="P698" i="8"/>
  <c r="V697" i="8"/>
  <c r="N697" i="8"/>
  <c r="T696" i="8"/>
  <c r="R695" i="8"/>
  <c r="X694" i="8"/>
  <c r="P694" i="8"/>
  <c r="V693" i="8"/>
  <c r="N693" i="8"/>
  <c r="T692" i="8"/>
  <c r="R691" i="8"/>
  <c r="X690" i="8"/>
  <c r="P690" i="8"/>
  <c r="V689" i="8"/>
  <c r="N689" i="8"/>
  <c r="T688" i="8"/>
  <c r="R687" i="8"/>
  <c r="X686" i="8"/>
  <c r="P686" i="8"/>
  <c r="V685" i="8"/>
  <c r="N685" i="8"/>
  <c r="T684" i="8"/>
  <c r="R683" i="8"/>
  <c r="X682" i="8"/>
  <c r="P682" i="8"/>
  <c r="V681" i="8"/>
  <c r="N681" i="8"/>
  <c r="T680" i="8"/>
  <c r="R679" i="8"/>
  <c r="X678" i="8"/>
  <c r="P678" i="8"/>
  <c r="V677" i="8"/>
  <c r="N677" i="8"/>
  <c r="T676" i="8"/>
  <c r="R675" i="8"/>
  <c r="X674" i="8"/>
  <c r="P674" i="8"/>
  <c r="V673" i="8"/>
  <c r="N673" i="8"/>
  <c r="T672" i="8"/>
  <c r="R671" i="8"/>
  <c r="X670" i="8"/>
  <c r="P670" i="8"/>
  <c r="V669" i="8"/>
  <c r="N669" i="8"/>
  <c r="T668" i="8"/>
  <c r="R667" i="8"/>
  <c r="X666" i="8"/>
  <c r="P666" i="8"/>
  <c r="V665" i="8"/>
  <c r="N665" i="8"/>
  <c r="T664" i="8"/>
  <c r="R663" i="8"/>
  <c r="X662" i="8"/>
  <c r="P662" i="8"/>
  <c r="V661" i="8"/>
  <c r="N661" i="8"/>
  <c r="T660" i="8"/>
  <c r="R659" i="8"/>
  <c r="X658" i="8"/>
  <c r="P658" i="8"/>
  <c r="V657" i="8"/>
  <c r="N657" i="8"/>
  <c r="T656" i="8"/>
  <c r="R655" i="8"/>
  <c r="X654" i="8"/>
  <c r="P654" i="8"/>
  <c r="V653" i="8"/>
  <c r="N653" i="8"/>
  <c r="T652" i="8"/>
  <c r="R651" i="8"/>
  <c r="X650" i="8"/>
  <c r="P650" i="8"/>
  <c r="V649" i="8"/>
  <c r="N649" i="8"/>
  <c r="T648" i="8"/>
  <c r="R647" i="8"/>
  <c r="X646" i="8"/>
  <c r="P646" i="8"/>
  <c r="V645" i="8"/>
  <c r="N645" i="8"/>
  <c r="T644" i="8"/>
  <c r="R643" i="8"/>
  <c r="X642" i="8"/>
  <c r="P642" i="8"/>
  <c r="V641" i="8"/>
  <c r="N641" i="8"/>
  <c r="T640" i="8"/>
  <c r="R639" i="8"/>
  <c r="X638" i="8"/>
  <c r="P638" i="8"/>
  <c r="V637" i="8"/>
  <c r="N637" i="8"/>
  <c r="T636" i="8"/>
  <c r="R635" i="8"/>
  <c r="X634" i="8"/>
  <c r="P634" i="8"/>
  <c r="V633" i="8"/>
  <c r="N633" i="8"/>
  <c r="T632" i="8"/>
  <c r="R631" i="8"/>
  <c r="X630" i="8"/>
  <c r="P630" i="8"/>
  <c r="V629" i="8"/>
  <c r="N629" i="8"/>
  <c r="T628" i="8"/>
  <c r="R627" i="8"/>
  <c r="X626" i="8"/>
  <c r="P626" i="8"/>
  <c r="V625" i="8"/>
  <c r="N625" i="8"/>
  <c r="T624" i="8"/>
  <c r="R623" i="8"/>
  <c r="X622" i="8"/>
  <c r="P622" i="8"/>
  <c r="V621" i="8"/>
  <c r="N621" i="8"/>
  <c r="T620" i="8"/>
  <c r="R619" i="8"/>
  <c r="X618" i="8"/>
  <c r="P618" i="8"/>
  <c r="V617" i="8"/>
  <c r="N617" i="8"/>
  <c r="T616" i="8"/>
  <c r="R615" i="8"/>
  <c r="X614" i="8"/>
  <c r="P614" i="8"/>
  <c r="V613" i="8"/>
  <c r="N613" i="8"/>
  <c r="T612" i="8"/>
  <c r="R611" i="8"/>
  <c r="X610" i="8"/>
  <c r="P610" i="8"/>
  <c r="V609" i="8"/>
  <c r="N609" i="8"/>
  <c r="T608" i="8"/>
  <c r="R607" i="8"/>
  <c r="X606" i="8"/>
  <c r="P606" i="8"/>
  <c r="V605" i="8"/>
  <c r="N605" i="8"/>
  <c r="T604" i="8"/>
  <c r="R603" i="8"/>
  <c r="X602" i="8"/>
  <c r="P602" i="8"/>
  <c r="V601" i="8"/>
  <c r="N601" i="8"/>
  <c r="T600" i="8"/>
  <c r="R599" i="8"/>
  <c r="X598" i="8"/>
  <c r="P598" i="8"/>
  <c r="V597" i="8"/>
  <c r="N597" i="8"/>
  <c r="T596" i="8"/>
  <c r="R595" i="8"/>
  <c r="X594" i="8"/>
  <c r="P594" i="8"/>
  <c r="V593" i="8"/>
  <c r="N593" i="8"/>
  <c r="T592" i="8"/>
  <c r="R591" i="8"/>
  <c r="X590" i="8"/>
  <c r="P590" i="8"/>
  <c r="V589" i="8"/>
  <c r="N589" i="8"/>
  <c r="T588" i="8"/>
  <c r="R587" i="8"/>
  <c r="X586" i="8"/>
  <c r="P586" i="8"/>
  <c r="V585" i="8"/>
  <c r="N585" i="8"/>
  <c r="T584" i="8"/>
  <c r="R583" i="8"/>
  <c r="X582" i="8"/>
  <c r="P582" i="8"/>
  <c r="V581" i="8"/>
  <c r="N581" i="8"/>
  <c r="T580" i="8"/>
  <c r="R579" i="8"/>
  <c r="X578" i="8"/>
  <c r="P578" i="8"/>
  <c r="V577" i="8"/>
  <c r="N577" i="8"/>
  <c r="T576" i="8"/>
  <c r="R575" i="8"/>
  <c r="X574" i="8"/>
  <c r="P574" i="8"/>
  <c r="V573" i="8"/>
  <c r="N573" i="8"/>
  <c r="T572" i="8"/>
  <c r="R571" i="8"/>
  <c r="X570" i="8"/>
  <c r="P570" i="8"/>
  <c r="V569" i="8"/>
  <c r="N569" i="8"/>
  <c r="T568" i="8"/>
  <c r="R567" i="8"/>
  <c r="X566" i="8"/>
  <c r="P566" i="8"/>
  <c r="V565" i="8"/>
  <c r="N565" i="8"/>
  <c r="T564" i="8"/>
  <c r="R563" i="8"/>
  <c r="X562" i="8"/>
  <c r="P562" i="8"/>
  <c r="V561" i="8"/>
  <c r="N561" i="8"/>
  <c r="T560" i="8"/>
  <c r="R559" i="8"/>
  <c r="X558" i="8"/>
  <c r="P558" i="8"/>
  <c r="V557" i="8"/>
  <c r="N557" i="8"/>
  <c r="T556" i="8"/>
  <c r="R555" i="8"/>
  <c r="X554" i="8"/>
  <c r="P554" i="8"/>
  <c r="V553" i="8"/>
  <c r="N553" i="8"/>
  <c r="T552" i="8"/>
  <c r="R551" i="8"/>
  <c r="X550" i="8"/>
  <c r="P550" i="8"/>
  <c r="V549" i="8"/>
  <c r="N549" i="8"/>
  <c r="T548" i="8"/>
  <c r="R547" i="8"/>
  <c r="X546" i="8"/>
  <c r="P546" i="8"/>
  <c r="V545" i="8"/>
  <c r="N545" i="8"/>
  <c r="T544" i="8"/>
  <c r="R543" i="8"/>
  <c r="X542" i="8"/>
  <c r="P542" i="8"/>
  <c r="V541" i="8"/>
  <c r="N541" i="8"/>
  <c r="T540" i="8"/>
  <c r="R539" i="8"/>
  <c r="X538" i="8"/>
  <c r="P538" i="8"/>
  <c r="V537" i="8"/>
  <c r="N537" i="8"/>
  <c r="T536" i="8"/>
  <c r="R535" i="8"/>
  <c r="X534" i="8"/>
  <c r="P534" i="8"/>
  <c r="V533" i="8"/>
  <c r="N533" i="8"/>
  <c r="T532" i="8"/>
  <c r="R531" i="8"/>
  <c r="X530" i="8"/>
  <c r="P530" i="8"/>
  <c r="V529" i="8"/>
  <c r="N529" i="8"/>
  <c r="T528" i="8"/>
  <c r="R527" i="8"/>
  <c r="X526" i="8"/>
  <c r="P526" i="8"/>
  <c r="V525" i="8"/>
  <c r="N525" i="8"/>
  <c r="T524" i="8"/>
  <c r="R523" i="8"/>
  <c r="X522" i="8"/>
  <c r="P522" i="8"/>
  <c r="V521" i="8"/>
  <c r="N521" i="8"/>
  <c r="T520" i="8"/>
  <c r="R519" i="8"/>
  <c r="X518" i="8"/>
  <c r="P518" i="8"/>
  <c r="V517" i="8"/>
  <c r="N517" i="8"/>
  <c r="T516" i="8"/>
  <c r="R515" i="8"/>
  <c r="X514" i="8"/>
  <c r="P514" i="8"/>
  <c r="V513" i="8"/>
  <c r="N513" i="8"/>
  <c r="T512" i="8"/>
  <c r="R511" i="8"/>
  <c r="X510" i="8"/>
  <c r="P510" i="8"/>
  <c r="V509" i="8"/>
  <c r="N509" i="8"/>
  <c r="T508" i="8"/>
  <c r="R507" i="8"/>
  <c r="X506" i="8"/>
  <c r="P506" i="8"/>
  <c r="V505" i="8"/>
  <c r="N505" i="8"/>
  <c r="T504" i="8"/>
  <c r="R503" i="8"/>
  <c r="X502" i="8"/>
  <c r="P502" i="8"/>
  <c r="V501" i="8"/>
  <c r="N501" i="8"/>
  <c r="T500" i="8"/>
  <c r="R499" i="8"/>
  <c r="X498" i="8"/>
  <c r="P498" i="8"/>
  <c r="V497" i="8"/>
  <c r="N497" i="8"/>
  <c r="T496" i="8"/>
  <c r="R495" i="8"/>
  <c r="X494" i="8"/>
  <c r="P494" i="8"/>
  <c r="V493" i="8"/>
  <c r="N493" i="8"/>
  <c r="T492" i="8"/>
  <c r="R491" i="8"/>
  <c r="X490" i="8"/>
  <c r="P490" i="8"/>
  <c r="V489" i="8"/>
  <c r="N489" i="8"/>
  <c r="T488" i="8"/>
  <c r="R487" i="8"/>
  <c r="X486" i="8"/>
  <c r="P486" i="8"/>
  <c r="V485" i="8"/>
  <c r="N485" i="8"/>
  <c r="T484" i="8"/>
  <c r="R483" i="8"/>
  <c r="X482" i="8"/>
  <c r="P482" i="8"/>
  <c r="V481" i="8"/>
  <c r="N481" i="8"/>
  <c r="T480" i="8"/>
  <c r="R479" i="8"/>
  <c r="X478" i="8"/>
  <c r="P478" i="8"/>
  <c r="V477" i="8"/>
  <c r="N477" i="8"/>
  <c r="T476" i="8"/>
  <c r="R475" i="8"/>
  <c r="X474" i="8"/>
  <c r="P474" i="8"/>
  <c r="V473" i="8"/>
  <c r="N473" i="8"/>
  <c r="T472" i="8"/>
  <c r="R471" i="8"/>
  <c r="X470" i="8"/>
  <c r="P470" i="8"/>
  <c r="V469" i="8"/>
  <c r="N469" i="8"/>
  <c r="T468" i="8"/>
  <c r="R467" i="8"/>
  <c r="X466" i="8"/>
  <c r="P466" i="8"/>
  <c r="V465" i="8"/>
  <c r="N465" i="8"/>
  <c r="T464" i="8"/>
  <c r="R463" i="8"/>
  <c r="X462" i="8"/>
  <c r="P462" i="8"/>
  <c r="V461" i="8"/>
  <c r="N461" i="8"/>
  <c r="T460" i="8"/>
  <c r="R459" i="8"/>
  <c r="X458" i="8"/>
  <c r="P458" i="8"/>
  <c r="V457" i="8"/>
  <c r="N457" i="8"/>
  <c r="T456" i="8"/>
  <c r="R455" i="8"/>
  <c r="X454" i="8"/>
  <c r="P454" i="8"/>
  <c r="V453" i="8"/>
  <c r="N453" i="8"/>
  <c r="T452" i="8"/>
  <c r="R451" i="8"/>
  <c r="X450" i="8"/>
  <c r="P450" i="8"/>
  <c r="V449" i="8"/>
  <c r="N449" i="8"/>
  <c r="T448" i="8"/>
  <c r="R447" i="8"/>
  <c r="X446" i="8"/>
  <c r="P446" i="8"/>
  <c r="V445" i="8"/>
  <c r="N445" i="8"/>
  <c r="T444" i="8"/>
  <c r="R443" i="8"/>
  <c r="X442" i="8"/>
  <c r="P442" i="8"/>
  <c r="V441" i="8"/>
  <c r="N441" i="8"/>
  <c r="T440" i="8"/>
  <c r="R439" i="8"/>
  <c r="X438" i="8"/>
  <c r="P438" i="8"/>
  <c r="V437" i="8"/>
  <c r="N437" i="8"/>
  <c r="T436" i="8"/>
  <c r="R435" i="8"/>
  <c r="X434" i="8"/>
  <c r="P434" i="8"/>
  <c r="V433" i="8"/>
  <c r="N433" i="8"/>
  <c r="T432" i="8"/>
  <c r="R431" i="8"/>
  <c r="X430" i="8"/>
  <c r="P430" i="8"/>
  <c r="V429" i="8"/>
  <c r="N429" i="8"/>
  <c r="T428" i="8"/>
  <c r="R427" i="8"/>
  <c r="X426" i="8"/>
  <c r="P426" i="8"/>
  <c r="V425" i="8"/>
  <c r="N425" i="8"/>
  <c r="T424" i="8"/>
  <c r="R423" i="8"/>
  <c r="X422" i="8"/>
  <c r="P422" i="8"/>
  <c r="V421" i="8"/>
  <c r="N421" i="8"/>
  <c r="T420" i="8"/>
  <c r="R419" i="8"/>
  <c r="X418" i="8"/>
  <c r="P418" i="8"/>
  <c r="V417" i="8"/>
  <c r="N417" i="8"/>
  <c r="T416" i="8"/>
  <c r="R415" i="8"/>
  <c r="X414" i="8"/>
  <c r="P414" i="8"/>
  <c r="V413" i="8"/>
  <c r="N413" i="8"/>
  <c r="T412" i="8"/>
  <c r="R411" i="8"/>
  <c r="X410" i="8"/>
  <c r="P410" i="8"/>
  <c r="V409" i="8"/>
  <c r="N409" i="8"/>
  <c r="T408" i="8"/>
  <c r="R407" i="8"/>
  <c r="X406" i="8"/>
  <c r="P406" i="8"/>
  <c r="V405" i="8"/>
  <c r="N405" i="8"/>
  <c r="T404" i="8"/>
  <c r="R403" i="8"/>
  <c r="X402" i="8"/>
  <c r="P402" i="8"/>
  <c r="V401" i="8"/>
  <c r="N401" i="8"/>
  <c r="T400" i="8"/>
  <c r="R399" i="8"/>
  <c r="X398" i="8"/>
  <c r="P398" i="8"/>
  <c r="V397" i="8"/>
  <c r="N397" i="8"/>
  <c r="T396" i="8"/>
  <c r="R395" i="8"/>
  <c r="X394" i="8"/>
  <c r="P394" i="8"/>
  <c r="V393" i="8"/>
  <c r="N393" i="8"/>
  <c r="T392" i="8"/>
  <c r="R391" i="8"/>
  <c r="X390" i="8"/>
  <c r="P390" i="8"/>
  <c r="V389" i="8"/>
  <c r="N389" i="8"/>
  <c r="T388" i="8"/>
  <c r="R387" i="8"/>
  <c r="X386" i="8"/>
  <c r="P386" i="8"/>
  <c r="V385" i="8"/>
  <c r="N385" i="8"/>
  <c r="T384" i="8"/>
  <c r="R383" i="8"/>
  <c r="X382" i="8"/>
  <c r="P382" i="8"/>
  <c r="V381" i="8"/>
  <c r="N381" i="8"/>
  <c r="T380" i="8"/>
  <c r="R379" i="8"/>
  <c r="X378" i="8"/>
  <c r="P378" i="8"/>
  <c r="V377" i="8"/>
  <c r="N377" i="8"/>
  <c r="T376" i="8"/>
  <c r="R375" i="8"/>
  <c r="X374" i="8"/>
  <c r="P374" i="8"/>
  <c r="V373" i="8"/>
  <c r="N373" i="8"/>
  <c r="T372" i="8"/>
  <c r="R371" i="8"/>
  <c r="X370" i="8"/>
  <c r="P370" i="8"/>
  <c r="V369" i="8"/>
  <c r="N369" i="8"/>
  <c r="T368" i="8"/>
  <c r="R367" i="8"/>
  <c r="X366" i="8"/>
  <c r="P366" i="8"/>
  <c r="V365" i="8"/>
  <c r="N365" i="8"/>
  <c r="T364" i="8"/>
  <c r="R363" i="8"/>
  <c r="X362" i="8"/>
  <c r="P362" i="8"/>
  <c r="V361" i="8"/>
  <c r="N361" i="8"/>
  <c r="T360" i="8"/>
  <c r="R359" i="8"/>
  <c r="X358" i="8"/>
  <c r="P358" i="8"/>
  <c r="V357" i="8"/>
  <c r="N357" i="8"/>
  <c r="T356" i="8"/>
  <c r="R355" i="8"/>
  <c r="X354" i="8"/>
  <c r="P354" i="8"/>
  <c r="V353" i="8"/>
  <c r="N353" i="8"/>
  <c r="T352" i="8"/>
  <c r="R351" i="8"/>
  <c r="X350" i="8"/>
  <c r="P350" i="8"/>
  <c r="V349" i="8"/>
  <c r="N349" i="8"/>
  <c r="T348" i="8"/>
  <c r="R347" i="8"/>
  <c r="X346" i="8"/>
  <c r="P346" i="8"/>
  <c r="V345" i="8"/>
  <c r="N345" i="8"/>
  <c r="T344" i="8"/>
  <c r="R343" i="8"/>
  <c r="X342" i="8"/>
  <c r="P342" i="8"/>
  <c r="V341" i="8"/>
  <c r="N341" i="8"/>
  <c r="T340" i="8"/>
  <c r="R339" i="8"/>
  <c r="X338" i="8"/>
  <c r="P338" i="8"/>
  <c r="V337" i="8"/>
  <c r="N337" i="8"/>
  <c r="T336" i="8"/>
  <c r="R335" i="8"/>
  <c r="X334" i="8"/>
  <c r="P334" i="8"/>
  <c r="V333" i="8"/>
  <c r="N333" i="8"/>
  <c r="T332" i="8"/>
  <c r="R331" i="8"/>
  <c r="X330" i="8"/>
  <c r="P330" i="8"/>
  <c r="V329" i="8"/>
  <c r="N329" i="8"/>
  <c r="T328" i="8"/>
  <c r="R327" i="8"/>
  <c r="X326" i="8"/>
  <c r="P326" i="8"/>
  <c r="V325" i="8"/>
  <c r="N325" i="8"/>
  <c r="T324" i="8"/>
  <c r="R323" i="8"/>
  <c r="X322" i="8"/>
  <c r="P322" i="8"/>
  <c r="V321" i="8"/>
  <c r="N321" i="8"/>
  <c r="T2914" i="8"/>
  <c r="R2807" i="8"/>
  <c r="Y2662" i="8"/>
  <c r="S2639" i="8"/>
  <c r="P2624" i="8"/>
  <c r="S2583" i="8"/>
  <c r="O2438" i="8"/>
  <c r="X2380" i="8"/>
  <c r="U2361" i="8"/>
  <c r="Q2358" i="8"/>
  <c r="U2326" i="8"/>
  <c r="P2307" i="8"/>
  <c r="Y2291" i="8"/>
  <c r="O2288" i="8"/>
  <c r="S2272" i="8"/>
  <c r="X2250" i="8"/>
  <c r="V2247" i="8"/>
  <c r="V2244" i="8"/>
  <c r="T2241" i="8"/>
  <c r="P2238" i="8"/>
  <c r="X2186" i="8"/>
  <c r="V2183" i="8"/>
  <c r="V2180" i="8"/>
  <c r="T2177" i="8"/>
  <c r="P2174" i="8"/>
  <c r="X2122" i="8"/>
  <c r="V2119" i="8"/>
  <c r="V2116" i="8"/>
  <c r="T2113" i="8"/>
  <c r="P2110" i="8"/>
  <c r="T2071" i="8"/>
  <c r="T2055" i="8"/>
  <c r="N2050" i="8"/>
  <c r="Y2032" i="8"/>
  <c r="X2027" i="8"/>
  <c r="X2022" i="8"/>
  <c r="V2017" i="8"/>
  <c r="V2012" i="8"/>
  <c r="V2007" i="8"/>
  <c r="R2002" i="8"/>
  <c r="P1997" i="8"/>
  <c r="R1990" i="8"/>
  <c r="P1983" i="8"/>
  <c r="X1978" i="8"/>
  <c r="N1976" i="8"/>
  <c r="V1971" i="8"/>
  <c r="V1964" i="8"/>
  <c r="S1957" i="8"/>
  <c r="T1950" i="8"/>
  <c r="R1943" i="8"/>
  <c r="P1936" i="8"/>
  <c r="X1931" i="8"/>
  <c r="P1929" i="8"/>
  <c r="X1924" i="8"/>
  <c r="N1922" i="8"/>
  <c r="T1917" i="8"/>
  <c r="V1908" i="8"/>
  <c r="R1906" i="8"/>
  <c r="V1897" i="8"/>
  <c r="R1895" i="8"/>
  <c r="X1886" i="8"/>
  <c r="R1884" i="8"/>
  <c r="V1875" i="8"/>
  <c r="S1873" i="8"/>
  <c r="O1871" i="8"/>
  <c r="N1869" i="8"/>
  <c r="N1867" i="8"/>
  <c r="N1865" i="8"/>
  <c r="N1863" i="8"/>
  <c r="P1859" i="8"/>
  <c r="S1857" i="8"/>
  <c r="V1855" i="8"/>
  <c r="Q1850" i="8"/>
  <c r="W1848" i="8"/>
  <c r="R1843" i="8"/>
  <c r="Y1841" i="8"/>
  <c r="O1838" i="8"/>
  <c r="T1836" i="8"/>
  <c r="P1831" i="8"/>
  <c r="V1829" i="8"/>
  <c r="R1824" i="8"/>
  <c r="X1822" i="8"/>
  <c r="N1819" i="8"/>
  <c r="T1817" i="8"/>
  <c r="Y1815" i="8"/>
  <c r="P1812" i="8"/>
  <c r="V1810" i="8"/>
  <c r="R1805" i="8"/>
  <c r="W1803" i="8"/>
  <c r="T1798" i="8"/>
  <c r="Y1796" i="8"/>
  <c r="O1793" i="8"/>
  <c r="U1791" i="8"/>
  <c r="Q1786" i="8"/>
  <c r="W1784" i="8"/>
  <c r="R1779" i="8"/>
  <c r="Y1777" i="8"/>
  <c r="O1774" i="8"/>
  <c r="T1772" i="8"/>
  <c r="P1767" i="8"/>
  <c r="V1765" i="8"/>
  <c r="R1760" i="8"/>
  <c r="X1758" i="8"/>
  <c r="N1755" i="8"/>
  <c r="T1753" i="8"/>
  <c r="Y1751" i="8"/>
  <c r="P1748" i="8"/>
  <c r="V1746" i="8"/>
  <c r="R1741" i="8"/>
  <c r="W1739" i="8"/>
  <c r="T1734" i="8"/>
  <c r="Y1732" i="8"/>
  <c r="O1729" i="8"/>
  <c r="U1727" i="8"/>
  <c r="Q1722" i="8"/>
  <c r="W1720" i="8"/>
  <c r="R1715" i="8"/>
  <c r="Y1713" i="8"/>
  <c r="O1710" i="8"/>
  <c r="T1708" i="8"/>
  <c r="P1703" i="8"/>
  <c r="V1701" i="8"/>
  <c r="R1696" i="8"/>
  <c r="X1694" i="8"/>
  <c r="N1691" i="8"/>
  <c r="T1689" i="8"/>
  <c r="Y1687" i="8"/>
  <c r="P1684" i="8"/>
  <c r="V1682" i="8"/>
  <c r="R1679" i="8"/>
  <c r="N1676" i="8"/>
  <c r="V1674" i="8"/>
  <c r="R1671" i="8"/>
  <c r="N1668" i="8"/>
  <c r="V1666" i="8"/>
  <c r="R1663" i="8"/>
  <c r="N1660" i="8"/>
  <c r="V1658" i="8"/>
  <c r="R1655" i="8"/>
  <c r="N1652" i="8"/>
  <c r="V1650" i="8"/>
  <c r="R1647" i="8"/>
  <c r="N1644" i="8"/>
  <c r="V1642" i="8"/>
  <c r="R1639" i="8"/>
  <c r="N1636" i="8"/>
  <c r="V1634" i="8"/>
  <c r="R1631" i="8"/>
  <c r="N1628" i="8"/>
  <c r="V1626" i="8"/>
  <c r="R1623" i="8"/>
  <c r="N1620" i="8"/>
  <c r="V1618" i="8"/>
  <c r="R1615" i="8"/>
  <c r="N1612" i="8"/>
  <c r="V1610" i="8"/>
  <c r="R1607" i="8"/>
  <c r="N1604" i="8"/>
  <c r="V1602" i="8"/>
  <c r="R1599" i="8"/>
  <c r="N1596" i="8"/>
  <c r="V1594" i="8"/>
  <c r="R1591" i="8"/>
  <c r="N1588" i="8"/>
  <c r="V1586" i="8"/>
  <c r="R1583" i="8"/>
  <c r="N1580" i="8"/>
  <c r="V1578" i="8"/>
  <c r="R1575" i="8"/>
  <c r="N1572" i="8"/>
  <c r="V1570" i="8"/>
  <c r="R1567" i="8"/>
  <c r="N1564" i="8"/>
  <c r="V1562" i="8"/>
  <c r="R1559" i="8"/>
  <c r="N1556" i="8"/>
  <c r="V1554" i="8"/>
  <c r="R1551" i="8"/>
  <c r="N1548" i="8"/>
  <c r="V1546" i="8"/>
  <c r="R1543" i="8"/>
  <c r="N1540" i="8"/>
  <c r="V1538" i="8"/>
  <c r="R1535" i="8"/>
  <c r="N1532" i="8"/>
  <c r="V1530" i="8"/>
  <c r="R1527" i="8"/>
  <c r="N1524" i="8"/>
  <c r="V1522" i="8"/>
  <c r="R1519" i="8"/>
  <c r="N1516" i="8"/>
  <c r="V1514" i="8"/>
  <c r="R1511" i="8"/>
  <c r="N1508" i="8"/>
  <c r="V1506" i="8"/>
  <c r="R1503" i="8"/>
  <c r="N1500" i="8"/>
  <c r="V1498" i="8"/>
  <c r="R1495" i="8"/>
  <c r="N1492" i="8"/>
  <c r="V1490" i="8"/>
  <c r="R1487" i="8"/>
  <c r="N1484" i="8"/>
  <c r="V1482" i="8"/>
  <c r="R1479" i="8"/>
  <c r="N1476" i="8"/>
  <c r="V1474" i="8"/>
  <c r="R1471" i="8"/>
  <c r="N1468" i="8"/>
  <c r="V1466" i="8"/>
  <c r="R1463" i="8"/>
  <c r="N1460" i="8"/>
  <c r="V1458" i="8"/>
  <c r="R1455" i="8"/>
  <c r="N1452" i="8"/>
  <c r="V1450" i="8"/>
  <c r="R1447" i="8"/>
  <c r="N1444" i="8"/>
  <c r="V1442" i="8"/>
  <c r="R1439" i="8"/>
  <c r="N1436" i="8"/>
  <c r="V1434" i="8"/>
  <c r="R1431" i="8"/>
  <c r="N1428" i="8"/>
  <c r="V1426" i="8"/>
  <c r="R1423" i="8"/>
  <c r="N1420" i="8"/>
  <c r="V1418" i="8"/>
  <c r="R1415" i="8"/>
  <c r="N1412" i="8"/>
  <c r="V1410" i="8"/>
  <c r="R1407" i="8"/>
  <c r="N1404" i="8"/>
  <c r="V1402" i="8"/>
  <c r="R1399" i="8"/>
  <c r="N1396" i="8"/>
  <c r="V1394" i="8"/>
  <c r="R1391" i="8"/>
  <c r="N1388" i="8"/>
  <c r="V1386" i="8"/>
  <c r="R1383" i="8"/>
  <c r="N1380" i="8"/>
  <c r="V1378" i="8"/>
  <c r="R1375" i="8"/>
  <c r="N1372" i="8"/>
  <c r="V1370" i="8"/>
  <c r="R1367" i="8"/>
  <c r="N1364" i="8"/>
  <c r="V1362" i="8"/>
  <c r="R1359" i="8"/>
  <c r="N1356" i="8"/>
  <c r="V1354" i="8"/>
  <c r="R1351" i="8"/>
  <c r="N1348" i="8"/>
  <c r="V1346" i="8"/>
  <c r="R1343" i="8"/>
  <c r="N1340" i="8"/>
  <c r="V1338" i="8"/>
  <c r="R1335" i="8"/>
  <c r="N1332" i="8"/>
  <c r="V1330" i="8"/>
  <c r="R1327" i="8"/>
  <c r="N1324" i="8"/>
  <c r="V1322" i="8"/>
  <c r="R1319" i="8"/>
  <c r="N1316" i="8"/>
  <c r="V1314" i="8"/>
  <c r="R1311" i="8"/>
  <c r="N1308" i="8"/>
  <c r="V1306" i="8"/>
  <c r="R1303" i="8"/>
  <c r="N1300" i="8"/>
  <c r="V1298" i="8"/>
  <c r="R1295" i="8"/>
  <c r="N1292" i="8"/>
  <c r="V1290" i="8"/>
  <c r="R1287" i="8"/>
  <c r="N1284" i="8"/>
  <c r="V1282" i="8"/>
  <c r="R1279" i="8"/>
  <c r="N1276" i="8"/>
  <c r="V1274" i="8"/>
  <c r="R1271" i="8"/>
  <c r="N1268" i="8"/>
  <c r="V1266" i="8"/>
  <c r="R1263" i="8"/>
  <c r="N1260" i="8"/>
  <c r="V1258" i="8"/>
  <c r="R1255" i="8"/>
  <c r="N1252" i="8"/>
  <c r="V1250" i="8"/>
  <c r="R1247" i="8"/>
  <c r="N1244" i="8"/>
  <c r="V1242" i="8"/>
  <c r="R1239" i="8"/>
  <c r="N1236" i="8"/>
  <c r="V1234" i="8"/>
  <c r="R1231" i="8"/>
  <c r="N1228" i="8"/>
  <c r="V1226" i="8"/>
  <c r="R1223" i="8"/>
  <c r="N1220" i="8"/>
  <c r="V1218" i="8"/>
  <c r="R1215" i="8"/>
  <c r="N1212" i="8"/>
  <c r="V1210" i="8"/>
  <c r="R1207" i="8"/>
  <c r="N1204" i="8"/>
  <c r="V1202" i="8"/>
  <c r="R1199" i="8"/>
  <c r="N1196" i="8"/>
  <c r="V1194" i="8"/>
  <c r="R1191" i="8"/>
  <c r="N1188" i="8"/>
  <c r="V1186" i="8"/>
  <c r="R1183" i="8"/>
  <c r="N1180" i="8"/>
  <c r="V1178" i="8"/>
  <c r="R1175" i="8"/>
  <c r="N1172" i="8"/>
  <c r="V1170" i="8"/>
  <c r="R1167" i="8"/>
  <c r="N1164" i="8"/>
  <c r="V1162" i="8"/>
  <c r="X1159" i="8"/>
  <c r="R1158" i="8"/>
  <c r="V1155" i="8"/>
  <c r="N1154" i="8"/>
  <c r="Y1152" i="8"/>
  <c r="V1151" i="8"/>
  <c r="R1150" i="8"/>
  <c r="V2731" i="8"/>
  <c r="R2692" i="8"/>
  <c r="X2612" i="8"/>
  <c r="T2571" i="8"/>
  <c r="X2531" i="8"/>
  <c r="Y2502" i="8"/>
  <c r="X2488" i="8"/>
  <c r="X2481" i="8"/>
  <c r="T2474" i="8"/>
  <c r="U2467" i="8"/>
  <c r="Y2457" i="8"/>
  <c r="V2424" i="8"/>
  <c r="Y2411" i="8"/>
  <c r="Q2408" i="8"/>
  <c r="S2392" i="8"/>
  <c r="X2376" i="8"/>
  <c r="X2373" i="8"/>
  <c r="S2354" i="8"/>
  <c r="N2338" i="8"/>
  <c r="W2322" i="8"/>
  <c r="N2319" i="8"/>
  <c r="U2303" i="8"/>
  <c r="Q2268" i="8"/>
  <c r="X2234" i="8"/>
  <c r="V2231" i="8"/>
  <c r="V2228" i="8"/>
  <c r="T2225" i="8"/>
  <c r="P2222" i="8"/>
  <c r="X2170" i="8"/>
  <c r="V2167" i="8"/>
  <c r="V2164" i="8"/>
  <c r="T2161" i="8"/>
  <c r="P2158" i="8"/>
  <c r="X2106" i="8"/>
  <c r="V2103" i="8"/>
  <c r="V2100" i="8"/>
  <c r="T2097" i="8"/>
  <c r="P2094" i="8"/>
  <c r="P2079" i="8"/>
  <c r="N2076" i="8"/>
  <c r="S2073" i="8"/>
  <c r="Y2065" i="8"/>
  <c r="R2057" i="8"/>
  <c r="Y2044" i="8"/>
  <c r="X2039" i="8"/>
  <c r="V2034" i="8"/>
  <c r="T2029" i="8"/>
  <c r="T2024" i="8"/>
  <c r="R2019" i="8"/>
  <c r="R2014" i="8"/>
  <c r="P2009" i="8"/>
  <c r="U1994" i="8"/>
  <c r="R1987" i="8"/>
  <c r="Q1980" i="8"/>
  <c r="N1973" i="8"/>
  <c r="Y1968" i="8"/>
  <c r="N1966" i="8"/>
  <c r="X1961" i="8"/>
  <c r="O1959" i="8"/>
  <c r="V1954" i="8"/>
  <c r="T1947" i="8"/>
  <c r="R1940" i="8"/>
  <c r="P1933" i="8"/>
  <c r="R1926" i="8"/>
  <c r="P1919" i="8"/>
  <c r="X1914" i="8"/>
  <c r="Q1912" i="8"/>
  <c r="X1903" i="8"/>
  <c r="R1901" i="8"/>
  <c r="N1899" i="8"/>
  <c r="X1892" i="8"/>
  <c r="T1890" i="8"/>
  <c r="N1888" i="8"/>
  <c r="X1881" i="8"/>
  <c r="T1879" i="8"/>
  <c r="Y1860" i="8"/>
  <c r="R1853" i="8"/>
  <c r="W1851" i="8"/>
  <c r="T1846" i="8"/>
  <c r="Y1844" i="8"/>
  <c r="O1841" i="8"/>
  <c r="U1839" i="8"/>
  <c r="Q1834" i="8"/>
  <c r="W1832" i="8"/>
  <c r="R1827" i="8"/>
  <c r="Y1825" i="8"/>
  <c r="O1822" i="8"/>
  <c r="T1820" i="8"/>
  <c r="P1815" i="8"/>
  <c r="V1813" i="8"/>
  <c r="R1808" i="8"/>
  <c r="X1806" i="8"/>
  <c r="N1803" i="8"/>
  <c r="T1801" i="8"/>
  <c r="Y1799" i="8"/>
  <c r="P1796" i="8"/>
  <c r="V1794" i="8"/>
  <c r="R1789" i="8"/>
  <c r="W1787" i="8"/>
  <c r="O2713" i="8"/>
  <c r="Q2527" i="8"/>
  <c r="S2427" i="8"/>
  <c r="N2402" i="8"/>
  <c r="P2395" i="8"/>
  <c r="Q2356" i="8"/>
  <c r="S2324" i="8"/>
  <c r="X2285" i="8"/>
  <c r="Q2278" i="8"/>
  <c r="V2236" i="8"/>
  <c r="P2198" i="8"/>
  <c r="V2191" i="8"/>
  <c r="T2153" i="8"/>
  <c r="X2146" i="8"/>
  <c r="V2108" i="8"/>
  <c r="V2077" i="8"/>
  <c r="V2045" i="8"/>
  <c r="R2042" i="8"/>
  <c r="O2039" i="8"/>
  <c r="V2011" i="8"/>
  <c r="R2008" i="8"/>
  <c r="P1978" i="8"/>
  <c r="R1975" i="8"/>
  <c r="R1972" i="8"/>
  <c r="V1969" i="8"/>
  <c r="X1966" i="8"/>
  <c r="X1963" i="8"/>
  <c r="U1910" i="8"/>
  <c r="S1893" i="8"/>
  <c r="Q1876" i="8"/>
  <c r="S1865" i="8"/>
  <c r="X1857" i="8"/>
  <c r="Y1852" i="8"/>
  <c r="R1845" i="8"/>
  <c r="W1840" i="8"/>
  <c r="O1833" i="8"/>
  <c r="T1828" i="8"/>
  <c r="Y1823" i="8"/>
  <c r="R1816" i="8"/>
  <c r="W1811" i="8"/>
  <c r="P1804" i="8"/>
  <c r="U1799" i="8"/>
  <c r="R1787" i="8"/>
  <c r="X1782" i="8"/>
  <c r="Y1780" i="8"/>
  <c r="Q1778" i="8"/>
  <c r="Y1769" i="8"/>
  <c r="U1767" i="8"/>
  <c r="T1758" i="8"/>
  <c r="T1756" i="8"/>
  <c r="W1747" i="8"/>
  <c r="X1734" i="8"/>
  <c r="P1732" i="8"/>
  <c r="Q1730" i="8"/>
  <c r="V1725" i="8"/>
  <c r="W1723" i="8"/>
  <c r="O1721" i="8"/>
  <c r="W1712" i="8"/>
  <c r="T1710" i="8"/>
  <c r="R1701" i="8"/>
  <c r="N1699" i="8"/>
  <c r="Y1692" i="8"/>
  <c r="V1690" i="8"/>
  <c r="V1677" i="8"/>
  <c r="V1675" i="8"/>
  <c r="V1673" i="8"/>
  <c r="V1671" i="8"/>
  <c r="R1669" i="8"/>
  <c r="N1667" i="8"/>
  <c r="N1665" i="8"/>
  <c r="N1663" i="8"/>
  <c r="N1661" i="8"/>
  <c r="R1642" i="8"/>
  <c r="V1640" i="8"/>
  <c r="R1638" i="8"/>
  <c r="R1636" i="8"/>
  <c r="N1634" i="8"/>
  <c r="R1632" i="8"/>
  <c r="V1613" i="8"/>
  <c r="V1611" i="8"/>
  <c r="V1609" i="8"/>
  <c r="V1607" i="8"/>
  <c r="R1605" i="8"/>
  <c r="N1603" i="8"/>
  <c r="N1601" i="8"/>
  <c r="N1599" i="8"/>
  <c r="N1597" i="8"/>
  <c r="R1578" i="8"/>
  <c r="V1576" i="8"/>
  <c r="R1574" i="8"/>
  <c r="R1572" i="8"/>
  <c r="N1570" i="8"/>
  <c r="R1568" i="8"/>
  <c r="V1549" i="8"/>
  <c r="V1547" i="8"/>
  <c r="V1545" i="8"/>
  <c r="V1543" i="8"/>
  <c r="R1541" i="8"/>
  <c r="N1539" i="8"/>
  <c r="N1537" i="8"/>
  <c r="N1535" i="8"/>
  <c r="N1533" i="8"/>
  <c r="R1514" i="8"/>
  <c r="V1512" i="8"/>
  <c r="R1510" i="8"/>
  <c r="R1508" i="8"/>
  <c r="N1506" i="8"/>
  <c r="R1504" i="8"/>
  <c r="V1485" i="8"/>
  <c r="V1483" i="8"/>
  <c r="V1481" i="8"/>
  <c r="V1479" i="8"/>
  <c r="R1477" i="8"/>
  <c r="N1475" i="8"/>
  <c r="N1473" i="8"/>
  <c r="N1471" i="8"/>
  <c r="N1469" i="8"/>
  <c r="R1450" i="8"/>
  <c r="V1448" i="8"/>
  <c r="R1446" i="8"/>
  <c r="R1444" i="8"/>
  <c r="N1442" i="8"/>
  <c r="R1440" i="8"/>
  <c r="V1421" i="8"/>
  <c r="V1419" i="8"/>
  <c r="V1417" i="8"/>
  <c r="V1415" i="8"/>
  <c r="R1413" i="8"/>
  <c r="N1411" i="8"/>
  <c r="N1409" i="8"/>
  <c r="N1407" i="8"/>
  <c r="N1405" i="8"/>
  <c r="R1386" i="8"/>
  <c r="V1384" i="8"/>
  <c r="R1382" i="8"/>
  <c r="R1380" i="8"/>
  <c r="N1378" i="8"/>
  <c r="R1376" i="8"/>
  <c r="V1357" i="8"/>
  <c r="V1355" i="8"/>
  <c r="V1353" i="8"/>
  <c r="V1351" i="8"/>
  <c r="R1349" i="8"/>
  <c r="N1347" i="8"/>
  <c r="N1345" i="8"/>
  <c r="N1343" i="8"/>
  <c r="N1341" i="8"/>
  <c r="R1322" i="8"/>
  <c r="V1320" i="8"/>
  <c r="R1318" i="8"/>
  <c r="R1316" i="8"/>
  <c r="N1314" i="8"/>
  <c r="R1312" i="8"/>
  <c r="V1293" i="8"/>
  <c r="V1291" i="8"/>
  <c r="V1289" i="8"/>
  <c r="V1287" i="8"/>
  <c r="R1285" i="8"/>
  <c r="N1283" i="8"/>
  <c r="N1281" i="8"/>
  <c r="N1279" i="8"/>
  <c r="N1277" i="8"/>
  <c r="R1258" i="8"/>
  <c r="V1256" i="8"/>
  <c r="R1254" i="8"/>
  <c r="R1252" i="8"/>
  <c r="N1250" i="8"/>
  <c r="R1248" i="8"/>
  <c r="V1229" i="8"/>
  <c r="V1227" i="8"/>
  <c r="V1225" i="8"/>
  <c r="V1223" i="8"/>
  <c r="R1221" i="8"/>
  <c r="N1219" i="8"/>
  <c r="N1217" i="8"/>
  <c r="N1215" i="8"/>
  <c r="N1213" i="8"/>
  <c r="R1194" i="8"/>
  <c r="V1192" i="8"/>
  <c r="R1190" i="8"/>
  <c r="R1188" i="8"/>
  <c r="N1186" i="8"/>
  <c r="R1184" i="8"/>
  <c r="V1165" i="8"/>
  <c r="V1163" i="8"/>
  <c r="V1161" i="8"/>
  <c r="R1154" i="8"/>
  <c r="S1152" i="8"/>
  <c r="V1147" i="8"/>
  <c r="O1146" i="8"/>
  <c r="V1144" i="8"/>
  <c r="U1141" i="8"/>
  <c r="Q1140" i="8"/>
  <c r="S1136" i="8"/>
  <c r="N1135" i="8"/>
  <c r="X1133" i="8"/>
  <c r="W1130" i="8"/>
  <c r="S1129" i="8"/>
  <c r="O1128" i="8"/>
  <c r="X1125" i="8"/>
  <c r="O1124" i="8"/>
  <c r="Q1121" i="8"/>
  <c r="W1118" i="8"/>
  <c r="S1117" i="8"/>
  <c r="O1116" i="8"/>
  <c r="U1113" i="8"/>
  <c r="X1110" i="8"/>
  <c r="R1109" i="8"/>
  <c r="X1106" i="8"/>
  <c r="R1105" i="8"/>
  <c r="X1102" i="8"/>
  <c r="R1101" i="8"/>
  <c r="X1098" i="8"/>
  <c r="R1097" i="8"/>
  <c r="X1094" i="8"/>
  <c r="R1093" i="8"/>
  <c r="X1090" i="8"/>
  <c r="R1089" i="8"/>
  <c r="X1086" i="8"/>
  <c r="R1085" i="8"/>
  <c r="X1082" i="8"/>
  <c r="R1081" i="8"/>
  <c r="X1078" i="8"/>
  <c r="R1077" i="8"/>
  <c r="X1074" i="8"/>
  <c r="R1073" i="8"/>
  <c r="X1070" i="8"/>
  <c r="R1069" i="8"/>
  <c r="X1066" i="8"/>
  <c r="R1065" i="8"/>
  <c r="X1062" i="8"/>
  <c r="R1061" i="8"/>
  <c r="X1058" i="8"/>
  <c r="R1057" i="8"/>
  <c r="X1054" i="8"/>
  <c r="R1053" i="8"/>
  <c r="X1050" i="8"/>
  <c r="R1049" i="8"/>
  <c r="X1046" i="8"/>
  <c r="R1045" i="8"/>
  <c r="X1042" i="8"/>
  <c r="R1041" i="8"/>
  <c r="X1038" i="8"/>
  <c r="R1037" i="8"/>
  <c r="X1034" i="8"/>
  <c r="R1033" i="8"/>
  <c r="X1030" i="8"/>
  <c r="R1029" i="8"/>
  <c r="X1026" i="8"/>
  <c r="R1025" i="8"/>
  <c r="X1022" i="8"/>
  <c r="R1021" i="8"/>
  <c r="X1018" i="8"/>
  <c r="R1017" i="8"/>
  <c r="X1014" i="8"/>
  <c r="R1013" i="8"/>
  <c r="X1010" i="8"/>
  <c r="R1009" i="8"/>
  <c r="X1006" i="8"/>
  <c r="R1005" i="8"/>
  <c r="X1002" i="8"/>
  <c r="R1001" i="8"/>
  <c r="X998" i="8"/>
  <c r="R997" i="8"/>
  <c r="X994" i="8"/>
  <c r="R993" i="8"/>
  <c r="X990" i="8"/>
  <c r="R989" i="8"/>
  <c r="X986" i="8"/>
  <c r="R985" i="8"/>
  <c r="X982" i="8"/>
  <c r="R981" i="8"/>
  <c r="X978" i="8"/>
  <c r="R977" i="8"/>
  <c r="X974" i="8"/>
  <c r="R973" i="8"/>
  <c r="X970" i="8"/>
  <c r="R969" i="8"/>
  <c r="X966" i="8"/>
  <c r="R965" i="8"/>
  <c r="X962" i="8"/>
  <c r="R961" i="8"/>
  <c r="X958" i="8"/>
  <c r="R957" i="8"/>
  <c r="X954" i="8"/>
  <c r="R953" i="8"/>
  <c r="X950" i="8"/>
  <c r="R949" i="8"/>
  <c r="X946" i="8"/>
  <c r="R945" i="8"/>
  <c r="X942" i="8"/>
  <c r="R941" i="8"/>
  <c r="X938" i="8"/>
  <c r="R937" i="8"/>
  <c r="X934" i="8"/>
  <c r="R933" i="8"/>
  <c r="X930" i="8"/>
  <c r="R929" i="8"/>
  <c r="X926" i="8"/>
  <c r="R925" i="8"/>
  <c r="X922" i="8"/>
  <c r="R921" i="8"/>
  <c r="X918" i="8"/>
  <c r="R917" i="8"/>
  <c r="X914" i="8"/>
  <c r="R913" i="8"/>
  <c r="X910" i="8"/>
  <c r="R909" i="8"/>
  <c r="X906" i="8"/>
  <c r="R905" i="8"/>
  <c r="X902" i="8"/>
  <c r="R901" i="8"/>
  <c r="X898" i="8"/>
  <c r="R897" i="8"/>
  <c r="X894" i="8"/>
  <c r="R893" i="8"/>
  <c r="X890" i="8"/>
  <c r="R889" i="8"/>
  <c r="X886" i="8"/>
  <c r="R885" i="8"/>
  <c r="X882" i="8"/>
  <c r="R881" i="8"/>
  <c r="X878" i="8"/>
  <c r="R877" i="8"/>
  <c r="X874" i="8"/>
  <c r="R873" i="8"/>
  <c r="X870" i="8"/>
  <c r="R869" i="8"/>
  <c r="X866" i="8"/>
  <c r="R865" i="8"/>
  <c r="X862" i="8"/>
  <c r="R861" i="8"/>
  <c r="X858" i="8"/>
  <c r="R857" i="8"/>
  <c r="X854" i="8"/>
  <c r="R853" i="8"/>
  <c r="X850" i="8"/>
  <c r="R849" i="8"/>
  <c r="X846" i="8"/>
  <c r="R845" i="8"/>
  <c r="X842" i="8"/>
  <c r="R841" i="8"/>
  <c r="X838" i="8"/>
  <c r="R837" i="8"/>
  <c r="X834" i="8"/>
  <c r="R833" i="8"/>
  <c r="X830" i="8"/>
  <c r="R829" i="8"/>
  <c r="X826" i="8"/>
  <c r="R825" i="8"/>
  <c r="X822" i="8"/>
  <c r="R821" i="8"/>
  <c r="X818" i="8"/>
  <c r="R817" i="8"/>
  <c r="X814" i="8"/>
  <c r="R813" i="8"/>
  <c r="X810" i="8"/>
  <c r="R809" i="8"/>
  <c r="X806" i="8"/>
  <c r="R805" i="8"/>
  <c r="X802" i="8"/>
  <c r="R801" i="8"/>
  <c r="X798" i="8"/>
  <c r="R797" i="8"/>
  <c r="X794" i="8"/>
  <c r="R793" i="8"/>
  <c r="X790" i="8"/>
  <c r="R789" i="8"/>
  <c r="X786" i="8"/>
  <c r="R785" i="8"/>
  <c r="X782" i="8"/>
  <c r="R781" i="8"/>
  <c r="X778" i="8"/>
  <c r="R777" i="8"/>
  <c r="N776" i="8"/>
  <c r="P775" i="8"/>
  <c r="R774" i="8"/>
  <c r="R773" i="8"/>
  <c r="T772" i="8"/>
  <c r="V771" i="8"/>
  <c r="X770" i="8"/>
  <c r="P768" i="8"/>
  <c r="S767" i="8"/>
  <c r="X766" i="8"/>
  <c r="N766" i="8"/>
  <c r="S765" i="8"/>
  <c r="U764" i="8"/>
  <c r="P763" i="8"/>
  <c r="U762" i="8"/>
  <c r="X761" i="8"/>
  <c r="N761" i="8"/>
  <c r="R760" i="8"/>
  <c r="V759" i="8"/>
  <c r="P758" i="8"/>
  <c r="T757" i="8"/>
  <c r="Y756" i="8"/>
  <c r="N756" i="8"/>
  <c r="R755" i="8"/>
  <c r="W754" i="8"/>
  <c r="P753" i="8"/>
  <c r="S752" i="8"/>
  <c r="Y751" i="8"/>
  <c r="P751" i="8"/>
  <c r="U750" i="8"/>
  <c r="Q749" i="8"/>
  <c r="V748" i="8"/>
  <c r="S747" i="8"/>
  <c r="W746" i="8"/>
  <c r="N746" i="8"/>
  <c r="S745" i="8"/>
  <c r="X744" i="8"/>
  <c r="O744" i="8"/>
  <c r="U743" i="8"/>
  <c r="Q742" i="8"/>
  <c r="U741" i="8"/>
  <c r="Q740" i="8"/>
  <c r="W739" i="8"/>
  <c r="N739" i="8"/>
  <c r="S738" i="8"/>
  <c r="X737" i="8"/>
  <c r="O737" i="8"/>
  <c r="S736" i="8"/>
  <c r="Y735" i="8"/>
  <c r="P735" i="8"/>
  <c r="U734" i="8"/>
  <c r="Q733" i="8"/>
  <c r="V732" i="8"/>
  <c r="S731" i="8"/>
  <c r="W730" i="8"/>
  <c r="N730" i="8"/>
  <c r="S729" i="8"/>
  <c r="X728" i="8"/>
  <c r="O728" i="8"/>
  <c r="U727" i="8"/>
  <c r="Q726" i="8"/>
  <c r="U725" i="8"/>
  <c r="Q724" i="8"/>
  <c r="W723" i="8"/>
  <c r="N723" i="8"/>
  <c r="S722" i="8"/>
  <c r="X721" i="8"/>
  <c r="O721" i="8"/>
  <c r="S720" i="8"/>
  <c r="Y719" i="8"/>
  <c r="P719" i="8"/>
  <c r="U718" i="8"/>
  <c r="Q717" i="8"/>
  <c r="V716" i="8"/>
  <c r="S715" i="8"/>
  <c r="W714" i="8"/>
  <c r="N714" i="8"/>
  <c r="S713" i="8"/>
  <c r="X712" i="8"/>
  <c r="O712" i="8"/>
  <c r="U711" i="8"/>
  <c r="Q710" i="8"/>
  <c r="U709" i="8"/>
  <c r="Q708" i="8"/>
  <c r="W707" i="8"/>
  <c r="N707" i="8"/>
  <c r="S706" i="8"/>
  <c r="X705" i="8"/>
  <c r="O705" i="8"/>
  <c r="S704" i="8"/>
  <c r="Y703" i="8"/>
  <c r="P703" i="8"/>
  <c r="U702" i="8"/>
  <c r="Q701" i="8"/>
  <c r="V700" i="8"/>
  <c r="S699" i="8"/>
  <c r="W698" i="8"/>
  <c r="N698" i="8"/>
  <c r="S697" i="8"/>
  <c r="X696" i="8"/>
  <c r="O696" i="8"/>
  <c r="U695" i="8"/>
  <c r="Q694" i="8"/>
  <c r="U693" i="8"/>
  <c r="Q692" i="8"/>
  <c r="W691" i="8"/>
  <c r="N691" i="8"/>
  <c r="S690" i="8"/>
  <c r="X689" i="8"/>
  <c r="O689" i="8"/>
  <c r="S688" i="8"/>
  <c r="Y687" i="8"/>
  <c r="P687" i="8"/>
  <c r="U686" i="8"/>
  <c r="Q685" i="8"/>
  <c r="V684" i="8"/>
  <c r="S683" i="8"/>
  <c r="W682" i="8"/>
  <c r="N682" i="8"/>
  <c r="S681" i="8"/>
  <c r="X680" i="8"/>
  <c r="O680" i="8"/>
  <c r="U679" i="8"/>
  <c r="Q678" i="8"/>
  <c r="U677" i="8"/>
  <c r="Q676" i="8"/>
  <c r="W675" i="8"/>
  <c r="N675" i="8"/>
  <c r="S674" i="8"/>
  <c r="X673" i="8"/>
  <c r="O673" i="8"/>
  <c r="S672" i="8"/>
  <c r="Y671" i="8"/>
  <c r="P671" i="8"/>
  <c r="U670" i="8"/>
  <c r="Q669" i="8"/>
  <c r="V668" i="8"/>
  <c r="S667" i="8"/>
  <c r="W666" i="8"/>
  <c r="N666" i="8"/>
  <c r="S665" i="8"/>
  <c r="X664" i="8"/>
  <c r="O664" i="8"/>
  <c r="U663" i="8"/>
  <c r="Q662" i="8"/>
  <c r="U661" i="8"/>
  <c r="Q660" i="8"/>
  <c r="W659" i="8"/>
  <c r="N659" i="8"/>
  <c r="S658" i="8"/>
  <c r="X657" i="8"/>
  <c r="O657" i="8"/>
  <c r="S656" i="8"/>
  <c r="Y655" i="8"/>
  <c r="P655" i="8"/>
  <c r="U654" i="8"/>
  <c r="Q653" i="8"/>
  <c r="V652" i="8"/>
  <c r="S651" i="8"/>
  <c r="W650" i="8"/>
  <c r="N650" i="8"/>
  <c r="S649" i="8"/>
  <c r="X648" i="8"/>
  <c r="O648" i="8"/>
  <c r="U647" i="8"/>
  <c r="Q646" i="8"/>
  <c r="U645" i="8"/>
  <c r="Q644" i="8"/>
  <c r="W643" i="8"/>
  <c r="N643" i="8"/>
  <c r="S642" i="8"/>
  <c r="X641" i="8"/>
  <c r="O641" i="8"/>
  <c r="S640" i="8"/>
  <c r="Y639" i="8"/>
  <c r="P639" i="8"/>
  <c r="U638" i="8"/>
  <c r="Q637" i="8"/>
  <c r="V636" i="8"/>
  <c r="S635" i="8"/>
  <c r="W634" i="8"/>
  <c r="N634" i="8"/>
  <c r="S633" i="8"/>
  <c r="X632" i="8"/>
  <c r="O632" i="8"/>
  <c r="U631" i="8"/>
  <c r="Q630" i="8"/>
  <c r="U629" i="8"/>
  <c r="Q628" i="8"/>
  <c r="W627" i="8"/>
  <c r="N627" i="8"/>
  <c r="S626" i="8"/>
  <c r="X625" i="8"/>
  <c r="O625" i="8"/>
  <c r="S624" i="8"/>
  <c r="Y623" i="8"/>
  <c r="P623" i="8"/>
  <c r="U622" i="8"/>
  <c r="Q621" i="8"/>
  <c r="V620" i="8"/>
  <c r="S619" i="8"/>
  <c r="W618" i="8"/>
  <c r="N618" i="8"/>
  <c r="S617" i="8"/>
  <c r="X616" i="8"/>
  <c r="O616" i="8"/>
  <c r="U615" i="8"/>
  <c r="Q614" i="8"/>
  <c r="U613" i="8"/>
  <c r="Q612" i="8"/>
  <c r="W611" i="8"/>
  <c r="N611" i="8"/>
  <c r="S610" i="8"/>
  <c r="X609" i="8"/>
  <c r="O609" i="8"/>
  <c r="S608" i="8"/>
  <c r="Y607" i="8"/>
  <c r="P607" i="8"/>
  <c r="U606" i="8"/>
  <c r="Q605" i="8"/>
  <c r="V604" i="8"/>
  <c r="S603" i="8"/>
  <c r="W602" i="8"/>
  <c r="N602" i="8"/>
  <c r="S601" i="8"/>
  <c r="X600" i="8"/>
  <c r="O600" i="8"/>
  <c r="U599" i="8"/>
  <c r="Q598" i="8"/>
  <c r="U597" i="8"/>
  <c r="Q596" i="8"/>
  <c r="W595" i="8"/>
  <c r="N595" i="8"/>
  <c r="S594" i="8"/>
  <c r="X593" i="8"/>
  <c r="O593" i="8"/>
  <c r="S592" i="8"/>
  <c r="Y591" i="8"/>
  <c r="P591" i="8"/>
  <c r="U590" i="8"/>
  <c r="Q589" i="8"/>
  <c r="V588" i="8"/>
  <c r="S587" i="8"/>
  <c r="W586" i="8"/>
  <c r="N586" i="8"/>
  <c r="S585" i="8"/>
  <c r="X584" i="8"/>
  <c r="O584" i="8"/>
  <c r="U583" i="8"/>
  <c r="Q582" i="8"/>
  <c r="U581" i="8"/>
  <c r="Q580" i="8"/>
  <c r="W579" i="8"/>
  <c r="N579" i="8"/>
  <c r="S578" i="8"/>
  <c r="X577" i="8"/>
  <c r="O577" i="8"/>
  <c r="S576" i="8"/>
  <c r="Y575" i="8"/>
  <c r="P575" i="8"/>
  <c r="U574" i="8"/>
  <c r="Q573" i="8"/>
  <c r="V572" i="8"/>
  <c r="S571" i="8"/>
  <c r="W570" i="8"/>
  <c r="N570" i="8"/>
  <c r="S569" i="8"/>
  <c r="X568" i="8"/>
  <c r="O568" i="8"/>
  <c r="U567" i="8"/>
  <c r="Q566" i="8"/>
  <c r="U565" i="8"/>
  <c r="Q564" i="8"/>
  <c r="W563" i="8"/>
  <c r="N563" i="8"/>
  <c r="S562" i="8"/>
  <c r="X561" i="8"/>
  <c r="O561" i="8"/>
  <c r="S560" i="8"/>
  <c r="Y559" i="8"/>
  <c r="P559" i="8"/>
  <c r="U558" i="8"/>
  <c r="Q557" i="8"/>
  <c r="V556" i="8"/>
  <c r="S555" i="8"/>
  <c r="W554" i="8"/>
  <c r="N554" i="8"/>
  <c r="S553" i="8"/>
  <c r="X552" i="8"/>
  <c r="O552" i="8"/>
  <c r="U551" i="8"/>
  <c r="Q550" i="8"/>
  <c r="U549" i="8"/>
  <c r="Q548" i="8"/>
  <c r="W547" i="8"/>
  <c r="N547" i="8"/>
  <c r="S546" i="8"/>
  <c r="X545" i="8"/>
  <c r="O545" i="8"/>
  <c r="S544" i="8"/>
  <c r="Y543" i="8"/>
  <c r="P543" i="8"/>
  <c r="U542" i="8"/>
  <c r="Q541" i="8"/>
  <c r="V540" i="8"/>
  <c r="S539" i="8"/>
  <c r="W538" i="8"/>
  <c r="N538" i="8"/>
  <c r="S537" i="8"/>
  <c r="X536" i="8"/>
  <c r="O536" i="8"/>
  <c r="U535" i="8"/>
  <c r="Q534" i="8"/>
  <c r="U533" i="8"/>
  <c r="Q532" i="8"/>
  <c r="W531" i="8"/>
  <c r="N531" i="8"/>
  <c r="S530" i="8"/>
  <c r="X529" i="8"/>
  <c r="O529" i="8"/>
  <c r="S528" i="8"/>
  <c r="Y527" i="8"/>
  <c r="P527" i="8"/>
  <c r="U526" i="8"/>
  <c r="Q525" i="8"/>
  <c r="V524" i="8"/>
  <c r="S523" i="8"/>
  <c r="W522" i="8"/>
  <c r="N522" i="8"/>
  <c r="S521" i="8"/>
  <c r="X520" i="8"/>
  <c r="O520" i="8"/>
  <c r="U519" i="8"/>
  <c r="Q518" i="8"/>
  <c r="U517" i="8"/>
  <c r="Q516" i="8"/>
  <c r="W515" i="8"/>
  <c r="N515" i="8"/>
  <c r="S514" i="8"/>
  <c r="X513" i="8"/>
  <c r="O513" i="8"/>
  <c r="S512" i="8"/>
  <c r="Y511" i="8"/>
  <c r="P511" i="8"/>
  <c r="U510" i="8"/>
  <c r="Q509" i="8"/>
  <c r="V508" i="8"/>
  <c r="S507" i="8"/>
  <c r="W506" i="8"/>
  <c r="N506" i="8"/>
  <c r="S505" i="8"/>
  <c r="X504" i="8"/>
  <c r="O504" i="8"/>
  <c r="U503" i="8"/>
  <c r="Q502" i="8"/>
  <c r="U501" i="8"/>
  <c r="Q500" i="8"/>
  <c r="W499" i="8"/>
  <c r="N499" i="8"/>
  <c r="S498" i="8"/>
  <c r="X497" i="8"/>
  <c r="O497" i="8"/>
  <c r="S496" i="8"/>
  <c r="Y495" i="8"/>
  <c r="P495" i="8"/>
  <c r="U494" i="8"/>
  <c r="Q493" i="8"/>
  <c r="V492" i="8"/>
  <c r="S491" i="8"/>
  <c r="W490" i="8"/>
  <c r="N490" i="8"/>
  <c r="S489" i="8"/>
  <c r="X488" i="8"/>
  <c r="O488" i="8"/>
  <c r="U487" i="8"/>
  <c r="Q486" i="8"/>
  <c r="U485" i="8"/>
  <c r="Q484" i="8"/>
  <c r="W483" i="8"/>
  <c r="N483" i="8"/>
  <c r="S482" i="8"/>
  <c r="X481" i="8"/>
  <c r="O481" i="8"/>
  <c r="S480" i="8"/>
  <c r="Y479" i="8"/>
  <c r="P479" i="8"/>
  <c r="U478" i="8"/>
  <c r="Q477" i="8"/>
  <c r="V476" i="8"/>
  <c r="S475" i="8"/>
  <c r="W474" i="8"/>
  <c r="N474" i="8"/>
  <c r="S473" i="8"/>
  <c r="X472" i="8"/>
  <c r="O472" i="8"/>
  <c r="U471" i="8"/>
  <c r="Q470" i="8"/>
  <c r="U469" i="8"/>
  <c r="Q468" i="8"/>
  <c r="W467" i="8"/>
  <c r="N467" i="8"/>
  <c r="S466" i="8"/>
  <c r="X465" i="8"/>
  <c r="O465" i="8"/>
  <c r="S464" i="8"/>
  <c r="Y463" i="8"/>
  <c r="P463" i="8"/>
  <c r="U462" i="8"/>
  <c r="Q461" i="8"/>
  <c r="V460" i="8"/>
  <c r="S459" i="8"/>
  <c r="W458" i="8"/>
  <c r="N458" i="8"/>
  <c r="S457" i="8"/>
  <c r="X456" i="8"/>
  <c r="O456" i="8"/>
  <c r="U455" i="8"/>
  <c r="Q454" i="8"/>
  <c r="U453" i="8"/>
  <c r="Q452" i="8"/>
  <c r="W451" i="8"/>
  <c r="N451" i="8"/>
  <c r="S450" i="8"/>
  <c r="X449" i="8"/>
  <c r="O449" i="8"/>
  <c r="S448" i="8"/>
  <c r="Y447" i="8"/>
  <c r="P447" i="8"/>
  <c r="U446" i="8"/>
  <c r="Q445" i="8"/>
  <c r="V444" i="8"/>
  <c r="S443" i="8"/>
  <c r="W442" i="8"/>
  <c r="N442" i="8"/>
  <c r="S441" i="8"/>
  <c r="X440" i="8"/>
  <c r="O440" i="8"/>
  <c r="U439" i="8"/>
  <c r="Q438" i="8"/>
  <c r="U437" i="8"/>
  <c r="Q436" i="8"/>
  <c r="W435" i="8"/>
  <c r="N435" i="8"/>
  <c r="S434" i="8"/>
  <c r="X433" i="8"/>
  <c r="O433" i="8"/>
  <c r="S432" i="8"/>
  <c r="Y431" i="8"/>
  <c r="P431" i="8"/>
  <c r="U430" i="8"/>
  <c r="Q429" i="8"/>
  <c r="V428" i="8"/>
  <c r="S427" i="8"/>
  <c r="W426" i="8"/>
  <c r="N426" i="8"/>
  <c r="S425" i="8"/>
  <c r="X424" i="8"/>
  <c r="O424" i="8"/>
  <c r="U423" i="8"/>
  <c r="Q422" i="8"/>
  <c r="U421" i="8"/>
  <c r="Q420" i="8"/>
  <c r="W419" i="8"/>
  <c r="N419" i="8"/>
  <c r="S418" i="8"/>
  <c r="X417" i="8"/>
  <c r="O417" i="8"/>
  <c r="S416" i="8"/>
  <c r="Y415" i="8"/>
  <c r="P415" i="8"/>
  <c r="U414" i="8"/>
  <c r="Q413" i="8"/>
  <c r="V412" i="8"/>
  <c r="S411" i="8"/>
  <c r="W410" i="8"/>
  <c r="N410" i="8"/>
  <c r="S409" i="8"/>
  <c r="X408" i="8"/>
  <c r="O408" i="8"/>
  <c r="U407" i="8"/>
  <c r="Q406" i="8"/>
  <c r="U405" i="8"/>
  <c r="Q404" i="8"/>
  <c r="W403" i="8"/>
  <c r="N403" i="8"/>
  <c r="S402" i="8"/>
  <c r="X401" i="8"/>
  <c r="O401" i="8"/>
  <c r="S400" i="8"/>
  <c r="Y399" i="8"/>
  <c r="P399" i="8"/>
  <c r="U398" i="8"/>
  <c r="Q397" i="8"/>
  <c r="V396" i="8"/>
  <c r="S395" i="8"/>
  <c r="W394" i="8"/>
  <c r="N394" i="8"/>
  <c r="S393" i="8"/>
  <c r="X392" i="8"/>
  <c r="O392" i="8"/>
  <c r="U391" i="8"/>
  <c r="Q390" i="8"/>
  <c r="U389" i="8"/>
  <c r="Q388" i="8"/>
  <c r="W387" i="8"/>
  <c r="N387" i="8"/>
  <c r="S386" i="8"/>
  <c r="X385" i="8"/>
  <c r="O385" i="8"/>
  <c r="S384" i="8"/>
  <c r="Y383" i="8"/>
  <c r="P383" i="8"/>
  <c r="U382" i="8"/>
  <c r="Q381" i="8"/>
  <c r="V380" i="8"/>
  <c r="S379" i="8"/>
  <c r="W378" i="8"/>
  <c r="N378" i="8"/>
  <c r="S377" i="8"/>
  <c r="X376" i="8"/>
  <c r="O376" i="8"/>
  <c r="U375" i="8"/>
  <c r="Q374" i="8"/>
  <c r="U373" i="8"/>
  <c r="Q372" i="8"/>
  <c r="W371" i="8"/>
  <c r="N371" i="8"/>
  <c r="S370" i="8"/>
  <c r="X369" i="8"/>
  <c r="O369" i="8"/>
  <c r="S368" i="8"/>
  <c r="Y367" i="8"/>
  <c r="P367" i="8"/>
  <c r="U366" i="8"/>
  <c r="Q365" i="8"/>
  <c r="V364" i="8"/>
  <c r="S363" i="8"/>
  <c r="W362" i="8"/>
  <c r="N362" i="8"/>
  <c r="S361" i="8"/>
  <c r="X360" i="8"/>
  <c r="O360" i="8"/>
  <c r="U359" i="8"/>
  <c r="Q358" i="8"/>
  <c r="U357" i="8"/>
  <c r="Q356" i="8"/>
  <c r="W355" i="8"/>
  <c r="N355" i="8"/>
  <c r="S354" i="8"/>
  <c r="X353" i="8"/>
  <c r="O353" i="8"/>
  <c r="S352" i="8"/>
  <c r="Y351" i="8"/>
  <c r="P351" i="8"/>
  <c r="U350" i="8"/>
  <c r="Q349" i="8"/>
  <c r="V348" i="8"/>
  <c r="S347" i="8"/>
  <c r="W346" i="8"/>
  <c r="N346" i="8"/>
  <c r="S345" i="8"/>
  <c r="X344" i="8"/>
  <c r="O344" i="8"/>
  <c r="U343" i="8"/>
  <c r="Q342" i="8"/>
  <c r="U341" i="8"/>
  <c r="Q340" i="8"/>
  <c r="W339" i="8"/>
  <c r="N339" i="8"/>
  <c r="S338" i="8"/>
  <c r="X337" i="8"/>
  <c r="O337" i="8"/>
  <c r="S336" i="8"/>
  <c r="Y335" i="8"/>
  <c r="P335" i="8"/>
  <c r="U334" i="8"/>
  <c r="Q333" i="8"/>
  <c r="V332" i="8"/>
  <c r="S331" i="8"/>
  <c r="W330" i="8"/>
  <c r="N330" i="8"/>
  <c r="S329" i="8"/>
  <c r="X328" i="8"/>
  <c r="O328" i="8"/>
  <c r="U327" i="8"/>
  <c r="Q326" i="8"/>
  <c r="U325" i="8"/>
  <c r="Q324" i="8"/>
  <c r="W323" i="8"/>
  <c r="N323" i="8"/>
  <c r="S322" i="8"/>
  <c r="X321" i="8"/>
  <c r="O321" i="8"/>
  <c r="T320" i="8"/>
  <c r="R319" i="8"/>
  <c r="X318" i="8"/>
  <c r="P318" i="8"/>
  <c r="V317" i="8"/>
  <c r="N317" i="8"/>
  <c r="T316" i="8"/>
  <c r="R315" i="8"/>
  <c r="X314" i="8"/>
  <c r="P314" i="8"/>
  <c r="V313" i="8"/>
  <c r="N313" i="8"/>
  <c r="T312" i="8"/>
  <c r="R311" i="8"/>
  <c r="X310" i="8"/>
  <c r="P310" i="8"/>
  <c r="V309" i="8"/>
  <c r="N309" i="8"/>
  <c r="T308" i="8"/>
  <c r="R307" i="8"/>
  <c r="X306" i="8"/>
  <c r="P306" i="8"/>
  <c r="V305" i="8"/>
  <c r="N305" i="8"/>
  <c r="T304" i="8"/>
  <c r="R303" i="8"/>
  <c r="X302" i="8"/>
  <c r="P302" i="8"/>
  <c r="V301" i="8"/>
  <c r="N301" i="8"/>
  <c r="T300" i="8"/>
  <c r="R299" i="8"/>
  <c r="X298" i="8"/>
  <c r="P298" i="8"/>
  <c r="V297" i="8"/>
  <c r="N297" i="8"/>
  <c r="T296" i="8"/>
  <c r="R295" i="8"/>
  <c r="X294" i="8"/>
  <c r="P294" i="8"/>
  <c r="V293" i="8"/>
  <c r="N293" i="8"/>
  <c r="T292" i="8"/>
  <c r="R291" i="8"/>
  <c r="X290" i="8"/>
  <c r="P290" i="8"/>
  <c r="V289" i="8"/>
  <c r="N289" i="8"/>
  <c r="T288" i="8"/>
  <c r="R287" i="8"/>
  <c r="X286" i="8"/>
  <c r="P286" i="8"/>
  <c r="V285" i="8"/>
  <c r="N285" i="8"/>
  <c r="T284" i="8"/>
  <c r="R283" i="8"/>
  <c r="X282" i="8"/>
  <c r="P282" i="8"/>
  <c r="V281" i="8"/>
  <c r="N281" i="8"/>
  <c r="T280" i="8"/>
  <c r="R279" i="8"/>
  <c r="X278" i="8"/>
  <c r="P278" i="8"/>
  <c r="V277" i="8"/>
  <c r="N277" i="8"/>
  <c r="T276" i="8"/>
  <c r="R275" i="8"/>
  <c r="X274" i="8"/>
  <c r="P274" i="8"/>
  <c r="V273" i="8"/>
  <c r="N273" i="8"/>
  <c r="T272" i="8"/>
  <c r="R271" i="8"/>
  <c r="X270" i="8"/>
  <c r="P270" i="8"/>
  <c r="V269" i="8"/>
  <c r="N269" i="8"/>
  <c r="T268" i="8"/>
  <c r="R267" i="8"/>
  <c r="X266" i="8"/>
  <c r="P266" i="8"/>
  <c r="V265" i="8"/>
  <c r="N265" i="8"/>
  <c r="T264" i="8"/>
  <c r="R263" i="8"/>
  <c r="X262" i="8"/>
  <c r="P262" i="8"/>
  <c r="V261" i="8"/>
  <c r="N261" i="8"/>
  <c r="T260" i="8"/>
  <c r="R259" i="8"/>
  <c r="X258" i="8"/>
  <c r="P258" i="8"/>
  <c r="V257" i="8"/>
  <c r="N257" i="8"/>
  <c r="T256" i="8"/>
  <c r="R255" i="8"/>
  <c r="X254" i="8"/>
  <c r="P254" i="8"/>
  <c r="V253" i="8"/>
  <c r="N253" i="8"/>
  <c r="T252" i="8"/>
  <c r="R251" i="8"/>
  <c r="X250" i="8"/>
  <c r="P250" i="8"/>
  <c r="V249" i="8"/>
  <c r="N249" i="8"/>
  <c r="T248" i="8"/>
  <c r="R247" i="8"/>
  <c r="X246" i="8"/>
  <c r="P246" i="8"/>
  <c r="V245" i="8"/>
  <c r="N245" i="8"/>
  <c r="T244" i="8"/>
  <c r="R243" i="8"/>
  <c r="X242" i="8"/>
  <c r="P242" i="8"/>
  <c r="V241" i="8"/>
  <c r="N241" i="8"/>
  <c r="T240" i="8"/>
  <c r="R239" i="8"/>
  <c r="X238" i="8"/>
  <c r="P238" i="8"/>
  <c r="V237" i="8"/>
  <c r="N237" i="8"/>
  <c r="T236" i="8"/>
  <c r="R235" i="8"/>
  <c r="X234" i="8"/>
  <c r="P234" i="8"/>
  <c r="V233" i="8"/>
  <c r="N233" i="8"/>
  <c r="T232" i="8"/>
  <c r="R231" i="8"/>
  <c r="X230" i="8"/>
  <c r="P230" i="8"/>
  <c r="V229" i="8"/>
  <c r="N229" i="8"/>
  <c r="T228" i="8"/>
  <c r="R227" i="8"/>
  <c r="X226" i="8"/>
  <c r="P226" i="8"/>
  <c r="V225" i="8"/>
  <c r="N225" i="8"/>
  <c r="T224" i="8"/>
  <c r="R223" i="8"/>
  <c r="X222" i="8"/>
  <c r="P222" i="8"/>
  <c r="V221" i="8"/>
  <c r="N221" i="8"/>
  <c r="T220" i="8"/>
  <c r="R219" i="8"/>
  <c r="X218" i="8"/>
  <c r="P218" i="8"/>
  <c r="V217" i="8"/>
  <c r="N217" i="8"/>
  <c r="T216" i="8"/>
  <c r="R215" i="8"/>
  <c r="X214" i="8"/>
  <c r="P214" i="8"/>
  <c r="V213" i="8"/>
  <c r="N213" i="8"/>
  <c r="T212" i="8"/>
  <c r="R211" i="8"/>
  <c r="X210" i="8"/>
  <c r="P210" i="8"/>
  <c r="V209" i="8"/>
  <c r="N209" i="8"/>
  <c r="T208" i="8"/>
  <c r="R207" i="8"/>
  <c r="X206" i="8"/>
  <c r="P206" i="8"/>
  <c r="V205" i="8"/>
  <c r="N205" i="8"/>
  <c r="T204" i="8"/>
  <c r="R203" i="8"/>
  <c r="X202" i="8"/>
  <c r="P202" i="8"/>
  <c r="V201" i="8"/>
  <c r="N201" i="8"/>
  <c r="T200" i="8"/>
  <c r="R199" i="8"/>
  <c r="X198" i="8"/>
  <c r="P198" i="8"/>
  <c r="V197" i="8"/>
  <c r="N197" i="8"/>
  <c r="T196" i="8"/>
  <c r="R195" i="8"/>
  <c r="X194" i="8"/>
  <c r="P194" i="8"/>
  <c r="V193" i="8"/>
  <c r="N193" i="8"/>
  <c r="T192" i="8"/>
  <c r="R191" i="8"/>
  <c r="X190" i="8"/>
  <c r="P190" i="8"/>
  <c r="V189" i="8"/>
  <c r="N189" i="8"/>
  <c r="T188" i="8"/>
  <c r="R187" i="8"/>
  <c r="X186" i="8"/>
  <c r="P186" i="8"/>
  <c r="V185" i="8"/>
  <c r="N185" i="8"/>
  <c r="T184" i="8"/>
  <c r="R183" i="8"/>
  <c r="X182" i="8"/>
  <c r="P182" i="8"/>
  <c r="V181" i="8"/>
  <c r="N181" i="8"/>
  <c r="T180" i="8"/>
  <c r="R179" i="8"/>
  <c r="X178" i="8"/>
  <c r="P178" i="8"/>
  <c r="V177" i="8"/>
  <c r="N177" i="8"/>
  <c r="T176" i="8"/>
  <c r="R175" i="8"/>
  <c r="X174" i="8"/>
  <c r="P174" i="8"/>
  <c r="V173" i="8"/>
  <c r="N173" i="8"/>
  <c r="T172" i="8"/>
  <c r="R171" i="8"/>
  <c r="X170" i="8"/>
  <c r="P170" i="8"/>
  <c r="V169" i="8"/>
  <c r="N169" i="8"/>
  <c r="T168" i="8"/>
  <c r="R167" i="8"/>
  <c r="X166" i="8"/>
  <c r="P166" i="8"/>
  <c r="V165" i="8"/>
  <c r="N165" i="8"/>
  <c r="T164" i="8"/>
  <c r="R163" i="8"/>
  <c r="X162" i="8"/>
  <c r="P162" i="8"/>
  <c r="V161" i="8"/>
  <c r="N161" i="8"/>
  <c r="T160" i="8"/>
  <c r="R159" i="8"/>
  <c r="X158" i="8"/>
  <c r="P158" i="8"/>
  <c r="V157" i="8"/>
  <c r="N157" i="8"/>
  <c r="T156" i="8"/>
  <c r="R155" i="8"/>
  <c r="X154" i="8"/>
  <c r="P154" i="8"/>
  <c r="V153" i="8"/>
  <c r="N153" i="8"/>
  <c r="T152" i="8"/>
  <c r="R151" i="8"/>
  <c r="X150" i="8"/>
  <c r="P150" i="8"/>
  <c r="V149" i="8"/>
  <c r="N149" i="8"/>
  <c r="T148" i="8"/>
  <c r="R147" i="8"/>
  <c r="X146" i="8"/>
  <c r="P146" i="8"/>
  <c r="V145" i="8"/>
  <c r="N145" i="8"/>
  <c r="T144" i="8"/>
  <c r="R143" i="8"/>
  <c r="X142" i="8"/>
  <c r="P142" i="8"/>
  <c r="V141" i="8"/>
  <c r="N141" i="8"/>
  <c r="T140" i="8"/>
  <c r="R139" i="8"/>
  <c r="X138" i="8"/>
  <c r="P138" i="8"/>
  <c r="V137" i="8"/>
  <c r="N137" i="8"/>
  <c r="T136" i="8"/>
  <c r="R135" i="8"/>
  <c r="X134" i="8"/>
  <c r="P134" i="8"/>
  <c r="V133" i="8"/>
  <c r="N133" i="8"/>
  <c r="T132" i="8"/>
  <c r="R131" i="8"/>
  <c r="X130" i="8"/>
  <c r="P130" i="8"/>
  <c r="V129" i="8"/>
  <c r="N129" i="8"/>
  <c r="T128" i="8"/>
  <c r="R127" i="8"/>
  <c r="X126" i="8"/>
  <c r="P126" i="8"/>
  <c r="V125" i="8"/>
  <c r="N125" i="8"/>
  <c r="T124" i="8"/>
  <c r="R123" i="8"/>
  <c r="X122" i="8"/>
  <c r="P122" i="8"/>
  <c r="V121" i="8"/>
  <c r="N121" i="8"/>
  <c r="T120" i="8"/>
  <c r="R119" i="8"/>
  <c r="X118" i="8"/>
  <c r="P118" i="8"/>
  <c r="V117" i="8"/>
  <c r="N117" i="8"/>
  <c r="T116" i="8"/>
  <c r="R115" i="8"/>
  <c r="X114" i="8"/>
  <c r="P114" i="8"/>
  <c r="V113" i="8"/>
  <c r="N113" i="8"/>
  <c r="T112" i="8"/>
  <c r="R111" i="8"/>
  <c r="X110" i="8"/>
  <c r="P110" i="8"/>
  <c r="V109" i="8"/>
  <c r="N109" i="8"/>
  <c r="T108" i="8"/>
  <c r="R107" i="8"/>
  <c r="X106" i="8"/>
  <c r="P106" i="8"/>
  <c r="V105" i="8"/>
  <c r="N105" i="8"/>
  <c r="T104" i="8"/>
  <c r="R103" i="8"/>
  <c r="X102" i="8"/>
  <c r="P102" i="8"/>
  <c r="V101" i="8"/>
  <c r="N101" i="8"/>
  <c r="T100" i="8"/>
  <c r="R99" i="8"/>
  <c r="X98" i="8"/>
  <c r="P98" i="8"/>
  <c r="V97" i="8"/>
  <c r="N97" i="8"/>
  <c r="T96" i="8"/>
  <c r="R95" i="8"/>
  <c r="X94" i="8"/>
  <c r="P94" i="8"/>
  <c r="V93" i="8"/>
  <c r="N93" i="8"/>
  <c r="T92" i="8"/>
  <c r="R91" i="8"/>
  <c r="X90" i="8"/>
  <c r="P90" i="8"/>
  <c r="V89" i="8"/>
  <c r="N89" i="8"/>
  <c r="T88" i="8"/>
  <c r="R87" i="8"/>
  <c r="X86" i="8"/>
  <c r="P86" i="8"/>
  <c r="V85" i="8"/>
  <c r="N85" i="8"/>
  <c r="T84" i="8"/>
  <c r="R83" i="8"/>
  <c r="X82" i="8"/>
  <c r="P82" i="8"/>
  <c r="V81" i="8"/>
  <c r="N81" i="8"/>
  <c r="T80" i="8"/>
  <c r="R79" i="8"/>
  <c r="X78" i="8"/>
  <c r="P78" i="8"/>
  <c r="V77" i="8"/>
  <c r="N77" i="8"/>
  <c r="T76" i="8"/>
  <c r="R75" i="8"/>
  <c r="X74" i="8"/>
  <c r="P74" i="8"/>
  <c r="V73" i="8"/>
  <c r="N73" i="8"/>
  <c r="T72" i="8"/>
  <c r="R71" i="8"/>
  <c r="X70" i="8"/>
  <c r="P70" i="8"/>
  <c r="V69" i="8"/>
  <c r="N69" i="8"/>
  <c r="T68" i="8"/>
  <c r="R67" i="8"/>
  <c r="X66" i="8"/>
  <c r="P66" i="8"/>
  <c r="V65" i="8"/>
  <c r="N65" i="8"/>
  <c r="T64" i="8"/>
  <c r="R63" i="8"/>
  <c r="X62" i="8"/>
  <c r="P62" i="8"/>
  <c r="V61" i="8"/>
  <c r="N61" i="8"/>
  <c r="T60" i="8"/>
  <c r="R59" i="8"/>
  <c r="X58" i="8"/>
  <c r="P58" i="8"/>
  <c r="V57" i="8"/>
  <c r="N57" i="8"/>
  <c r="T56" i="8"/>
  <c r="R55" i="8"/>
  <c r="U2618" i="8"/>
  <c r="T2507" i="8"/>
  <c r="T2477" i="8"/>
  <c r="S2455" i="8"/>
  <c r="R2444" i="8"/>
  <c r="P2387" i="8"/>
  <c r="X2316" i="8"/>
  <c r="S2309" i="8"/>
  <c r="S2270" i="8"/>
  <c r="T2249" i="8"/>
  <c r="X2242" i="8"/>
  <c r="V2204" i="8"/>
  <c r="P2166" i="8"/>
  <c r="V2159" i="8"/>
  <c r="T2121" i="8"/>
  <c r="X2114" i="8"/>
  <c r="R2060" i="8"/>
  <c r="T2035" i="8"/>
  <c r="N2032" i="8"/>
  <c r="V2004" i="8"/>
  <c r="S2001" i="8"/>
  <c r="N1998" i="8"/>
  <c r="O1995" i="8"/>
  <c r="R1992" i="8"/>
  <c r="S1989" i="8"/>
  <c r="V1986" i="8"/>
  <c r="X1983" i="8"/>
  <c r="Y1980" i="8"/>
  <c r="O1927" i="8"/>
  <c r="P1924" i="8"/>
  <c r="R1921" i="8"/>
  <c r="T1918" i="8"/>
  <c r="T1915" i="8"/>
  <c r="Y1912" i="8"/>
  <c r="R1898" i="8"/>
  <c r="X1895" i="8"/>
  <c r="P1881" i="8"/>
  <c r="X1878" i="8"/>
  <c r="T1867" i="8"/>
  <c r="V1859" i="8"/>
  <c r="T1854" i="8"/>
  <c r="Y1849" i="8"/>
  <c r="Q1842" i="8"/>
  <c r="V1837" i="8"/>
  <c r="O1830" i="8"/>
  <c r="T1825" i="8"/>
  <c r="Y1820" i="8"/>
  <c r="R1813" i="8"/>
  <c r="W1808" i="8"/>
  <c r="O1801" i="8"/>
  <c r="T1796" i="8"/>
  <c r="Y1791" i="8"/>
  <c r="R1784" i="8"/>
  <c r="O1782" i="8"/>
  <c r="Y1775" i="8"/>
  <c r="V1773" i="8"/>
  <c r="T1764" i="8"/>
  <c r="Q1762" i="8"/>
  <c r="Y1753" i="8"/>
  <c r="P1751" i="8"/>
  <c r="R1749" i="8"/>
  <c r="W1744" i="8"/>
  <c r="X1742" i="8"/>
  <c r="P1740" i="8"/>
  <c r="P1727" i="8"/>
  <c r="T1718" i="8"/>
  <c r="T1716" i="8"/>
  <c r="R1707" i="8"/>
  <c r="O1705" i="8"/>
  <c r="W1696" i="8"/>
  <c r="O1694" i="8"/>
  <c r="P1692" i="8"/>
  <c r="U1687" i="8"/>
  <c r="V1685" i="8"/>
  <c r="N1683" i="8"/>
  <c r="N1681" i="8"/>
  <c r="N1679" i="8"/>
  <c r="N1677" i="8"/>
  <c r="R1658" i="8"/>
  <c r="V1656" i="8"/>
  <c r="R1654" i="8"/>
  <c r="R1652" i="8"/>
  <c r="N1650" i="8"/>
  <c r="R1648" i="8"/>
  <c r="V1629" i="8"/>
  <c r="V1627" i="8"/>
  <c r="V1625" i="8"/>
  <c r="V1623" i="8"/>
  <c r="R1621" i="8"/>
  <c r="N1619" i="8"/>
  <c r="N1617" i="8"/>
  <c r="N1615" i="8"/>
  <c r="N1613" i="8"/>
  <c r="R1594" i="8"/>
  <c r="V1592" i="8"/>
  <c r="R1590" i="8"/>
  <c r="R1588" i="8"/>
  <c r="N1586" i="8"/>
  <c r="R1584" i="8"/>
  <c r="V1565" i="8"/>
  <c r="V1563" i="8"/>
  <c r="V1561" i="8"/>
  <c r="V1559" i="8"/>
  <c r="R1557" i="8"/>
  <c r="N1555" i="8"/>
  <c r="N1553" i="8"/>
  <c r="N1551" i="8"/>
  <c r="N1549" i="8"/>
  <c r="R1530" i="8"/>
  <c r="V1528" i="8"/>
  <c r="R1526" i="8"/>
  <c r="R1524" i="8"/>
  <c r="N1522" i="8"/>
  <c r="R1520" i="8"/>
  <c r="V1501" i="8"/>
  <c r="V1499" i="8"/>
  <c r="V1497" i="8"/>
  <c r="V1495" i="8"/>
  <c r="R1493" i="8"/>
  <c r="N1491" i="8"/>
  <c r="N1489" i="8"/>
  <c r="N1487" i="8"/>
  <c r="N1485" i="8"/>
  <c r="R1466" i="8"/>
  <c r="V1464" i="8"/>
  <c r="R1462" i="8"/>
  <c r="R1460" i="8"/>
  <c r="N1458" i="8"/>
  <c r="R1456" i="8"/>
  <c r="V1437" i="8"/>
  <c r="V1435" i="8"/>
  <c r="V1433" i="8"/>
  <c r="V1431" i="8"/>
  <c r="R1429" i="8"/>
  <c r="N1427" i="8"/>
  <c r="N1425" i="8"/>
  <c r="N1423" i="8"/>
  <c r="N1421" i="8"/>
  <c r="R1402" i="8"/>
  <c r="V1400" i="8"/>
  <c r="R1398" i="8"/>
  <c r="R1396" i="8"/>
  <c r="N1394" i="8"/>
  <c r="R1392" i="8"/>
  <c r="V1373" i="8"/>
  <c r="V1371" i="8"/>
  <c r="V1369" i="8"/>
  <c r="V1367" i="8"/>
  <c r="R1365" i="8"/>
  <c r="N1363" i="8"/>
  <c r="N1361" i="8"/>
  <c r="N1359" i="8"/>
  <c r="N1357" i="8"/>
  <c r="R1338" i="8"/>
  <c r="V1336" i="8"/>
  <c r="R1334" i="8"/>
  <c r="R1332" i="8"/>
  <c r="N1330" i="8"/>
  <c r="R1328" i="8"/>
  <c r="V1309" i="8"/>
  <c r="V1307" i="8"/>
  <c r="V1305" i="8"/>
  <c r="V1303" i="8"/>
  <c r="R1301" i="8"/>
  <c r="N1299" i="8"/>
  <c r="N1297" i="8"/>
  <c r="N1295" i="8"/>
  <c r="N1293" i="8"/>
  <c r="R1274" i="8"/>
  <c r="V1272" i="8"/>
  <c r="R1270" i="8"/>
  <c r="R1268" i="8"/>
  <c r="N1266" i="8"/>
  <c r="R1264" i="8"/>
  <c r="V1245" i="8"/>
  <c r="V1243" i="8"/>
  <c r="V1241" i="8"/>
  <c r="V1239" i="8"/>
  <c r="R1237" i="8"/>
  <c r="N1235" i="8"/>
  <c r="N1233" i="8"/>
  <c r="N1231" i="8"/>
  <c r="N1229" i="8"/>
  <c r="R1210" i="8"/>
  <c r="V1208" i="8"/>
  <c r="R1206" i="8"/>
  <c r="R1204" i="8"/>
  <c r="N1202" i="8"/>
  <c r="R1200" i="8"/>
  <c r="V1181" i="8"/>
  <c r="V1179" i="8"/>
  <c r="V1177" i="8"/>
  <c r="V1175" i="8"/>
  <c r="R1173" i="8"/>
  <c r="N1171" i="8"/>
  <c r="N1169" i="8"/>
  <c r="N1167" i="8"/>
  <c r="N1165" i="8"/>
  <c r="R1159" i="8"/>
  <c r="S1157" i="8"/>
  <c r="X1155" i="8"/>
  <c r="U1150" i="8"/>
  <c r="Y1148" i="8"/>
  <c r="N1147" i="8"/>
  <c r="N1144" i="8"/>
  <c r="W1142" i="8"/>
  <c r="N1141" i="8"/>
  <c r="W1138" i="8"/>
  <c r="S1137" i="8"/>
  <c r="O1136" i="8"/>
  <c r="N1133" i="8"/>
  <c r="Y1131" i="8"/>
  <c r="S1130" i="8"/>
  <c r="U1126" i="8"/>
  <c r="Q1125" i="8"/>
  <c r="S1122" i="8"/>
  <c r="W1119" i="8"/>
  <c r="S1118" i="8"/>
  <c r="N1117" i="8"/>
  <c r="W1114" i="8"/>
  <c r="N1113" i="8"/>
  <c r="Y1111" i="8"/>
  <c r="R1110" i="8"/>
  <c r="X1107" i="8"/>
  <c r="R1106" i="8"/>
  <c r="X1103" i="8"/>
  <c r="R1102" i="8"/>
  <c r="X1099" i="8"/>
  <c r="R1098" i="8"/>
  <c r="X1095" i="8"/>
  <c r="R1094" i="8"/>
  <c r="X1091" i="8"/>
  <c r="R1090" i="8"/>
  <c r="X1087" i="8"/>
  <c r="R1086" i="8"/>
  <c r="X1083" i="8"/>
  <c r="R1082" i="8"/>
  <c r="X1079" i="8"/>
  <c r="R1078" i="8"/>
  <c r="X1075" i="8"/>
  <c r="R1074" i="8"/>
  <c r="X1071" i="8"/>
  <c r="R1070" i="8"/>
  <c r="X1067" i="8"/>
  <c r="R1066" i="8"/>
  <c r="X1063" i="8"/>
  <c r="R1062" i="8"/>
  <c r="X1059" i="8"/>
  <c r="R1058" i="8"/>
  <c r="X1055" i="8"/>
  <c r="R1054" i="8"/>
  <c r="X1051" i="8"/>
  <c r="R1050" i="8"/>
  <c r="X1047" i="8"/>
  <c r="R1046" i="8"/>
  <c r="X1043" i="8"/>
  <c r="R1042" i="8"/>
  <c r="X1039" i="8"/>
  <c r="R1038" i="8"/>
  <c r="X1035" i="8"/>
  <c r="R1034" i="8"/>
  <c r="X1031" i="8"/>
  <c r="R1030" i="8"/>
  <c r="X1027" i="8"/>
  <c r="R1026" i="8"/>
  <c r="X1023" i="8"/>
  <c r="R1022" i="8"/>
  <c r="X1019" i="8"/>
  <c r="R1018" i="8"/>
  <c r="X1015" i="8"/>
  <c r="R1014" i="8"/>
  <c r="X1011" i="8"/>
  <c r="R1010" i="8"/>
  <c r="X1007" i="8"/>
  <c r="R1006" i="8"/>
  <c r="X1003" i="8"/>
  <c r="R1002" i="8"/>
  <c r="X999" i="8"/>
  <c r="R998" i="8"/>
  <c r="X995" i="8"/>
  <c r="R994" i="8"/>
  <c r="X991" i="8"/>
  <c r="R990" i="8"/>
  <c r="X987" i="8"/>
  <c r="R986" i="8"/>
  <c r="X983" i="8"/>
  <c r="R982" i="8"/>
  <c r="X979" i="8"/>
  <c r="R978" i="8"/>
  <c r="X975" i="8"/>
  <c r="R974" i="8"/>
  <c r="X971" i="8"/>
  <c r="R970" i="8"/>
  <c r="X967" i="8"/>
  <c r="R966" i="8"/>
  <c r="X963" i="8"/>
  <c r="R962" i="8"/>
  <c r="X959" i="8"/>
  <c r="R958" i="8"/>
  <c r="X955" i="8"/>
  <c r="R954" i="8"/>
  <c r="X951" i="8"/>
  <c r="R950" i="8"/>
  <c r="X947" i="8"/>
  <c r="R946" i="8"/>
  <c r="X943" i="8"/>
  <c r="R942" i="8"/>
  <c r="X939" i="8"/>
  <c r="R938" i="8"/>
  <c r="X935" i="8"/>
  <c r="R934" i="8"/>
  <c r="X931" i="8"/>
  <c r="R930" i="8"/>
  <c r="X927" i="8"/>
  <c r="R926" i="8"/>
  <c r="X923" i="8"/>
  <c r="R922" i="8"/>
  <c r="X919" i="8"/>
  <c r="R918" i="8"/>
  <c r="X915" i="8"/>
  <c r="R914" i="8"/>
  <c r="X911" i="8"/>
  <c r="R910" i="8"/>
  <c r="X907" i="8"/>
  <c r="R906" i="8"/>
  <c r="X903" i="8"/>
  <c r="R902" i="8"/>
  <c r="X899" i="8"/>
  <c r="R898" i="8"/>
  <c r="X895" i="8"/>
  <c r="R894" i="8"/>
  <c r="X891" i="8"/>
  <c r="R890" i="8"/>
  <c r="X887" i="8"/>
  <c r="R886" i="8"/>
  <c r="X883" i="8"/>
  <c r="R882" i="8"/>
  <c r="X879" i="8"/>
  <c r="R878" i="8"/>
  <c r="X875" i="8"/>
  <c r="R874" i="8"/>
  <c r="X871" i="8"/>
  <c r="R870" i="8"/>
  <c r="X867" i="8"/>
  <c r="R866" i="8"/>
  <c r="X863" i="8"/>
  <c r="R862" i="8"/>
  <c r="X859" i="8"/>
  <c r="R858" i="8"/>
  <c r="X855" i="8"/>
  <c r="R854" i="8"/>
  <c r="X851" i="8"/>
  <c r="R850" i="8"/>
  <c r="X847" i="8"/>
  <c r="R846" i="8"/>
  <c r="X843" i="8"/>
  <c r="R842" i="8"/>
  <c r="X839" i="8"/>
  <c r="R838" i="8"/>
  <c r="X835" i="8"/>
  <c r="R834" i="8"/>
  <c r="X831" i="8"/>
  <c r="R830" i="8"/>
  <c r="X827" i="8"/>
  <c r="R826" i="8"/>
  <c r="X823" i="8"/>
  <c r="R822" i="8"/>
  <c r="X819" i="8"/>
  <c r="R818" i="8"/>
  <c r="X815" i="8"/>
  <c r="R814" i="8"/>
  <c r="X811" i="8"/>
  <c r="R810" i="8"/>
  <c r="X807" i="8"/>
  <c r="R806" i="8"/>
  <c r="X803" i="8"/>
  <c r="R802" i="8"/>
  <c r="X799" i="8"/>
  <c r="R798" i="8"/>
  <c r="X795" i="8"/>
  <c r="R794" i="8"/>
  <c r="X791" i="8"/>
  <c r="R790" i="8"/>
  <c r="X787" i="8"/>
  <c r="R786" i="8"/>
  <c r="X783" i="8"/>
  <c r="R782" i="8"/>
  <c r="X779" i="8"/>
  <c r="R778" i="8"/>
  <c r="N774" i="8"/>
  <c r="O773" i="8"/>
  <c r="R772" i="8"/>
  <c r="S771" i="8"/>
  <c r="R770" i="8"/>
  <c r="V769" i="8"/>
  <c r="Y768" i="8"/>
  <c r="Q767" i="8"/>
  <c r="U766" i="8"/>
  <c r="O765" i="8"/>
  <c r="S764" i="8"/>
  <c r="X763" i="8"/>
  <c r="N763" i="8"/>
  <c r="R762" i="8"/>
  <c r="V761" i="8"/>
  <c r="N760" i="8"/>
  <c r="R759" i="8"/>
  <c r="X758" i="8"/>
  <c r="N758" i="8"/>
  <c r="R757" i="8"/>
  <c r="V756" i="8"/>
  <c r="P755" i="8"/>
  <c r="U754" i="8"/>
  <c r="W753" i="8"/>
  <c r="Q752" i="8"/>
  <c r="W751" i="8"/>
  <c r="N751" i="8"/>
  <c r="S750" i="8"/>
  <c r="X749" i="8"/>
  <c r="O749" i="8"/>
  <c r="S748" i="8"/>
  <c r="Y747" i="8"/>
  <c r="P747" i="8"/>
  <c r="U746" i="8"/>
  <c r="Q745" i="8"/>
  <c r="V744" i="8"/>
  <c r="S743" i="8"/>
  <c r="W742" i="8"/>
  <c r="N742" i="8"/>
  <c r="S741" i="8"/>
  <c r="X740" i="8"/>
  <c r="O740" i="8"/>
  <c r="U739" i="8"/>
  <c r="Q738" i="8"/>
  <c r="U737" i="8"/>
  <c r="Q736" i="8"/>
  <c r="W735" i="8"/>
  <c r="N735" i="8"/>
  <c r="S734" i="8"/>
  <c r="X733" i="8"/>
  <c r="O733" i="8"/>
  <c r="S732" i="8"/>
  <c r="Y731" i="8"/>
  <c r="P731" i="8"/>
  <c r="U730" i="8"/>
  <c r="Q729" i="8"/>
  <c r="V728" i="8"/>
  <c r="S727" i="8"/>
  <c r="W726" i="8"/>
  <c r="N726" i="8"/>
  <c r="S725" i="8"/>
  <c r="X724" i="8"/>
  <c r="O724" i="8"/>
  <c r="U723" i="8"/>
  <c r="Q722" i="8"/>
  <c r="U721" i="8"/>
  <c r="Q720" i="8"/>
  <c r="W719" i="8"/>
  <c r="N719" i="8"/>
  <c r="S718" i="8"/>
  <c r="X717" i="8"/>
  <c r="O717" i="8"/>
  <c r="S716" i="8"/>
  <c r="Y715" i="8"/>
  <c r="P715" i="8"/>
  <c r="U714" i="8"/>
  <c r="Q713" i="8"/>
  <c r="V712" i="8"/>
  <c r="S711" i="8"/>
  <c r="W710" i="8"/>
  <c r="N710" i="8"/>
  <c r="S709" i="8"/>
  <c r="X708" i="8"/>
  <c r="O708" i="8"/>
  <c r="U707" i="8"/>
  <c r="Q706" i="8"/>
  <c r="U705" i="8"/>
  <c r="Q704" i="8"/>
  <c r="W703" i="8"/>
  <c r="N703" i="8"/>
  <c r="S702" i="8"/>
  <c r="X701" i="8"/>
  <c r="O701" i="8"/>
  <c r="S700" i="8"/>
  <c r="Y699" i="8"/>
  <c r="P699" i="8"/>
  <c r="U698" i="8"/>
  <c r="Q697" i="8"/>
  <c r="V696" i="8"/>
  <c r="S695" i="8"/>
  <c r="W694" i="8"/>
  <c r="N694" i="8"/>
  <c r="S693" i="8"/>
  <c r="X692" i="8"/>
  <c r="O692" i="8"/>
  <c r="U691" i="8"/>
  <c r="Q690" i="8"/>
  <c r="U689" i="8"/>
  <c r="Q688" i="8"/>
  <c r="W687" i="8"/>
  <c r="N687" i="8"/>
  <c r="S686" i="8"/>
  <c r="X685" i="8"/>
  <c r="O685" i="8"/>
  <c r="S684" i="8"/>
  <c r="Y683" i="8"/>
  <c r="P683" i="8"/>
  <c r="U682" i="8"/>
  <c r="Q681" i="8"/>
  <c r="V680" i="8"/>
  <c r="S679" i="8"/>
  <c r="W678" i="8"/>
  <c r="N678" i="8"/>
  <c r="S677" i="8"/>
  <c r="X676" i="8"/>
  <c r="O676" i="8"/>
  <c r="U675" i="8"/>
  <c r="Q674" i="8"/>
  <c r="U673" i="8"/>
  <c r="Q672" i="8"/>
  <c r="W671" i="8"/>
  <c r="N671" i="8"/>
  <c r="S670" i="8"/>
  <c r="X669" i="8"/>
  <c r="O669" i="8"/>
  <c r="S668" i="8"/>
  <c r="Y667" i="8"/>
  <c r="P667" i="8"/>
  <c r="U666" i="8"/>
  <c r="Q665" i="8"/>
  <c r="V664" i="8"/>
  <c r="S663" i="8"/>
  <c r="W662" i="8"/>
  <c r="N662" i="8"/>
  <c r="S661" i="8"/>
  <c r="X660" i="8"/>
  <c r="O660" i="8"/>
  <c r="U659" i="8"/>
  <c r="Q658" i="8"/>
  <c r="U657" i="8"/>
  <c r="Q656" i="8"/>
  <c r="W655" i="8"/>
  <c r="N655" i="8"/>
  <c r="S654" i="8"/>
  <c r="X653" i="8"/>
  <c r="O653" i="8"/>
  <c r="S652" i="8"/>
  <c r="Y651" i="8"/>
  <c r="P651" i="8"/>
  <c r="U650" i="8"/>
  <c r="Q649" i="8"/>
  <c r="V648" i="8"/>
  <c r="S647" i="8"/>
  <c r="W646" i="8"/>
  <c r="N646" i="8"/>
  <c r="S645" i="8"/>
  <c r="X644" i="8"/>
  <c r="O644" i="8"/>
  <c r="U643" i="8"/>
  <c r="Q642" i="8"/>
  <c r="U641" i="8"/>
  <c r="Q640" i="8"/>
  <c r="W639" i="8"/>
  <c r="N639" i="8"/>
  <c r="S638" i="8"/>
  <c r="X637" i="8"/>
  <c r="O637" i="8"/>
  <c r="S636" i="8"/>
  <c r="Y635" i="8"/>
  <c r="P635" i="8"/>
  <c r="U634" i="8"/>
  <c r="Q633" i="8"/>
  <c r="V632" i="8"/>
  <c r="S631" i="8"/>
  <c r="W630" i="8"/>
  <c r="N630" i="8"/>
  <c r="S629" i="8"/>
  <c r="X628" i="8"/>
  <c r="O628" i="8"/>
  <c r="U627" i="8"/>
  <c r="Q626" i="8"/>
  <c r="U625" i="8"/>
  <c r="Q624" i="8"/>
  <c r="W623" i="8"/>
  <c r="N623" i="8"/>
  <c r="S622" i="8"/>
  <c r="X621" i="8"/>
  <c r="O621" i="8"/>
  <c r="S620" i="8"/>
  <c r="Y619" i="8"/>
  <c r="P619" i="8"/>
  <c r="U618" i="8"/>
  <c r="Q617" i="8"/>
  <c r="V616" i="8"/>
  <c r="S615" i="8"/>
  <c r="W614" i="8"/>
  <c r="N614" i="8"/>
  <c r="S613" i="8"/>
  <c r="X612" i="8"/>
  <c r="O612" i="8"/>
  <c r="U611" i="8"/>
  <c r="Q610" i="8"/>
  <c r="U609" i="8"/>
  <c r="Q608" i="8"/>
  <c r="W607" i="8"/>
  <c r="N607" i="8"/>
  <c r="S606" i="8"/>
  <c r="X605" i="8"/>
  <c r="O605" i="8"/>
  <c r="S604" i="8"/>
  <c r="Y603" i="8"/>
  <c r="P603" i="8"/>
  <c r="U602" i="8"/>
  <c r="Q601" i="8"/>
  <c r="V600" i="8"/>
  <c r="S599" i="8"/>
  <c r="W598" i="8"/>
  <c r="N598" i="8"/>
  <c r="S597" i="8"/>
  <c r="X596" i="8"/>
  <c r="O596" i="8"/>
  <c r="U595" i="8"/>
  <c r="Q594" i="8"/>
  <c r="U593" i="8"/>
  <c r="Q592" i="8"/>
  <c r="W591" i="8"/>
  <c r="N591" i="8"/>
  <c r="S590" i="8"/>
  <c r="X589" i="8"/>
  <c r="O589" i="8"/>
  <c r="S588" i="8"/>
  <c r="Y587" i="8"/>
  <c r="P587" i="8"/>
  <c r="U586" i="8"/>
  <c r="Q585" i="8"/>
  <c r="V584" i="8"/>
  <c r="S583" i="8"/>
  <c r="W582" i="8"/>
  <c r="N582" i="8"/>
  <c r="S581" i="8"/>
  <c r="X580" i="8"/>
  <c r="O580" i="8"/>
  <c r="U579" i="8"/>
  <c r="Q578" i="8"/>
  <c r="U577" i="8"/>
  <c r="Q576" i="8"/>
  <c r="W575" i="8"/>
  <c r="N575" i="8"/>
  <c r="S574" i="8"/>
  <c r="X573" i="8"/>
  <c r="O573" i="8"/>
  <c r="S572" i="8"/>
  <c r="Y571" i="8"/>
  <c r="P571" i="8"/>
  <c r="U570" i="8"/>
  <c r="Q569" i="8"/>
  <c r="V568" i="8"/>
  <c r="S567" i="8"/>
  <c r="W566" i="8"/>
  <c r="N566" i="8"/>
  <c r="S565" i="8"/>
  <c r="X564" i="8"/>
  <c r="O564" i="8"/>
  <c r="U563" i="8"/>
  <c r="Q562" i="8"/>
  <c r="U561" i="8"/>
  <c r="Q560" i="8"/>
  <c r="W559" i="8"/>
  <c r="N559" i="8"/>
  <c r="S558" i="8"/>
  <c r="X557" i="8"/>
  <c r="O557" i="8"/>
  <c r="S556" i="8"/>
  <c r="Y555" i="8"/>
  <c r="P555" i="8"/>
  <c r="U554" i="8"/>
  <c r="Q553" i="8"/>
  <c r="V552" i="8"/>
  <c r="S551" i="8"/>
  <c r="W550" i="8"/>
  <c r="N550" i="8"/>
  <c r="S549" i="8"/>
  <c r="X548" i="8"/>
  <c r="O548" i="8"/>
  <c r="U547" i="8"/>
  <c r="Q546" i="8"/>
  <c r="U545" i="8"/>
  <c r="Q544" i="8"/>
  <c r="W543" i="8"/>
  <c r="N543" i="8"/>
  <c r="S542" i="8"/>
  <c r="X541" i="8"/>
  <c r="O541" i="8"/>
  <c r="S540" i="8"/>
  <c r="Y539" i="8"/>
  <c r="P539" i="8"/>
  <c r="U538" i="8"/>
  <c r="Q537" i="8"/>
  <c r="V536" i="8"/>
  <c r="S535" i="8"/>
  <c r="W534" i="8"/>
  <c r="N534" i="8"/>
  <c r="S533" i="8"/>
  <c r="X532" i="8"/>
  <c r="O532" i="8"/>
  <c r="U531" i="8"/>
  <c r="Q530" i="8"/>
  <c r="U529" i="8"/>
  <c r="Q528" i="8"/>
  <c r="W527" i="8"/>
  <c r="N527" i="8"/>
  <c r="S526" i="8"/>
  <c r="X525" i="8"/>
  <c r="O525" i="8"/>
  <c r="S524" i="8"/>
  <c r="Y523" i="8"/>
  <c r="P523" i="8"/>
  <c r="U522" i="8"/>
  <c r="Q521" i="8"/>
  <c r="V520" i="8"/>
  <c r="S519" i="8"/>
  <c r="W518" i="8"/>
  <c r="N518" i="8"/>
  <c r="S517" i="8"/>
  <c r="X516" i="8"/>
  <c r="O516" i="8"/>
  <c r="U515" i="8"/>
  <c r="Q514" i="8"/>
  <c r="U513" i="8"/>
  <c r="Q512" i="8"/>
  <c r="W511" i="8"/>
  <c r="N511" i="8"/>
  <c r="S510" i="8"/>
  <c r="X509" i="8"/>
  <c r="O509" i="8"/>
  <c r="S508" i="8"/>
  <c r="Y507" i="8"/>
  <c r="P507" i="8"/>
  <c r="U506" i="8"/>
  <c r="Q505" i="8"/>
  <c r="V504" i="8"/>
  <c r="S503" i="8"/>
  <c r="W502" i="8"/>
  <c r="N502" i="8"/>
  <c r="S501" i="8"/>
  <c r="X500" i="8"/>
  <c r="O500" i="8"/>
  <c r="U499" i="8"/>
  <c r="Q498" i="8"/>
  <c r="U497" i="8"/>
  <c r="Q496" i="8"/>
  <c r="W495" i="8"/>
  <c r="N495" i="8"/>
  <c r="S494" i="8"/>
  <c r="X493" i="8"/>
  <c r="O493" i="8"/>
  <c r="S492" i="8"/>
  <c r="Y491" i="8"/>
  <c r="P491" i="8"/>
  <c r="U490" i="8"/>
  <c r="Q489" i="8"/>
  <c r="V488" i="8"/>
  <c r="S487" i="8"/>
  <c r="W486" i="8"/>
  <c r="N486" i="8"/>
  <c r="S485" i="8"/>
  <c r="X484" i="8"/>
  <c r="O484" i="8"/>
  <c r="U483" i="8"/>
  <c r="Q482" i="8"/>
  <c r="U481" i="8"/>
  <c r="Q480" i="8"/>
  <c r="W479" i="8"/>
  <c r="N479" i="8"/>
  <c r="S478" i="8"/>
  <c r="X477" i="8"/>
  <c r="O477" i="8"/>
  <c r="S476" i="8"/>
  <c r="Y475" i="8"/>
  <c r="P475" i="8"/>
  <c r="U474" i="8"/>
  <c r="Q473" i="8"/>
  <c r="V472" i="8"/>
  <c r="S471" i="8"/>
  <c r="W470" i="8"/>
  <c r="N470" i="8"/>
  <c r="S469" i="8"/>
  <c r="X468" i="8"/>
  <c r="O468" i="8"/>
  <c r="U467" i="8"/>
  <c r="Q466" i="8"/>
  <c r="U465" i="8"/>
  <c r="Q464" i="8"/>
  <c r="W463" i="8"/>
  <c r="N463" i="8"/>
  <c r="S462" i="8"/>
  <c r="X461" i="8"/>
  <c r="O461" i="8"/>
  <c r="S460" i="8"/>
  <c r="Y459" i="8"/>
  <c r="P459" i="8"/>
  <c r="U458" i="8"/>
  <c r="Q457" i="8"/>
  <c r="V456" i="8"/>
  <c r="S455" i="8"/>
  <c r="W454" i="8"/>
  <c r="N454" i="8"/>
  <c r="S453" i="8"/>
  <c r="X452" i="8"/>
  <c r="O452" i="8"/>
  <c r="U451" i="8"/>
  <c r="Q450" i="8"/>
  <c r="U449" i="8"/>
  <c r="Q448" i="8"/>
  <c r="W447" i="8"/>
  <c r="N447" i="8"/>
  <c r="S446" i="8"/>
  <c r="X445" i="8"/>
  <c r="O445" i="8"/>
  <c r="S444" i="8"/>
  <c r="Y443" i="8"/>
  <c r="P443" i="8"/>
  <c r="U442" i="8"/>
  <c r="Q441" i="8"/>
  <c r="V440" i="8"/>
  <c r="S439" i="8"/>
  <c r="W438" i="8"/>
  <c r="N438" i="8"/>
  <c r="S437" i="8"/>
  <c r="X436" i="8"/>
  <c r="O436" i="8"/>
  <c r="U435" i="8"/>
  <c r="Q434" i="8"/>
  <c r="U433" i="8"/>
  <c r="Q432" i="8"/>
  <c r="W431" i="8"/>
  <c r="N431" i="8"/>
  <c r="S430" i="8"/>
  <c r="X429" i="8"/>
  <c r="O429" i="8"/>
  <c r="S428" i="8"/>
  <c r="Y427" i="8"/>
  <c r="P427" i="8"/>
  <c r="U426" i="8"/>
  <c r="Q425" i="8"/>
  <c r="V424" i="8"/>
  <c r="S423" i="8"/>
  <c r="W422" i="8"/>
  <c r="N422" i="8"/>
  <c r="S421" i="8"/>
  <c r="X420" i="8"/>
  <c r="O420" i="8"/>
  <c r="U419" i="8"/>
  <c r="Q418" i="8"/>
  <c r="U417" i="8"/>
  <c r="Q416" i="8"/>
  <c r="W415" i="8"/>
  <c r="N415" i="8"/>
  <c r="S414" i="8"/>
  <c r="X413" i="8"/>
  <c r="O413" i="8"/>
  <c r="S412" i="8"/>
  <c r="Y411" i="8"/>
  <c r="P411" i="8"/>
  <c r="U410" i="8"/>
  <c r="Q409" i="8"/>
  <c r="V408" i="8"/>
  <c r="S407" i="8"/>
  <c r="W406" i="8"/>
  <c r="N406" i="8"/>
  <c r="S405" i="8"/>
  <c r="X404" i="8"/>
  <c r="O404" i="8"/>
  <c r="U403" i="8"/>
  <c r="Q402" i="8"/>
  <c r="U401" i="8"/>
  <c r="Q400" i="8"/>
  <c r="W399" i="8"/>
  <c r="N399" i="8"/>
  <c r="S398" i="8"/>
  <c r="X397" i="8"/>
  <c r="O397" i="8"/>
  <c r="S396" i="8"/>
  <c r="Y395" i="8"/>
  <c r="P395" i="8"/>
  <c r="U394" i="8"/>
  <c r="Q393" i="8"/>
  <c r="V392" i="8"/>
  <c r="S391" i="8"/>
  <c r="W390" i="8"/>
  <c r="N390" i="8"/>
  <c r="S389" i="8"/>
  <c r="X388" i="8"/>
  <c r="O388" i="8"/>
  <c r="U387" i="8"/>
  <c r="Q386" i="8"/>
  <c r="U385" i="8"/>
  <c r="Q384" i="8"/>
  <c r="W383" i="8"/>
  <c r="N383" i="8"/>
  <c r="S382" i="8"/>
  <c r="X381" i="8"/>
  <c r="O381" i="8"/>
  <c r="S380" i="8"/>
  <c r="Y379" i="8"/>
  <c r="P379" i="8"/>
  <c r="U378" i="8"/>
  <c r="Q377" i="8"/>
  <c r="V376" i="8"/>
  <c r="S375" i="8"/>
  <c r="W374" i="8"/>
  <c r="N374" i="8"/>
  <c r="S373" i="8"/>
  <c r="X372" i="8"/>
  <c r="O372" i="8"/>
  <c r="U371" i="8"/>
  <c r="Q370" i="8"/>
  <c r="U369" i="8"/>
  <c r="Q368" i="8"/>
  <c r="W367" i="8"/>
  <c r="N367" i="8"/>
  <c r="S366" i="8"/>
  <c r="X365" i="8"/>
  <c r="O365" i="8"/>
  <c r="S364" i="8"/>
  <c r="Y363" i="8"/>
  <c r="P363" i="8"/>
  <c r="U362" i="8"/>
  <c r="Q361" i="8"/>
  <c r="V360" i="8"/>
  <c r="S359" i="8"/>
  <c r="W358" i="8"/>
  <c r="N358" i="8"/>
  <c r="S357" i="8"/>
  <c r="X356" i="8"/>
  <c r="O356" i="8"/>
  <c r="U355" i="8"/>
  <c r="Q354" i="8"/>
  <c r="U353" i="8"/>
  <c r="Q352" i="8"/>
  <c r="W351" i="8"/>
  <c r="N351" i="8"/>
  <c r="S350" i="8"/>
  <c r="X349" i="8"/>
  <c r="O349" i="8"/>
  <c r="S348" i="8"/>
  <c r="Y347" i="8"/>
  <c r="P347" i="8"/>
  <c r="U346" i="8"/>
  <c r="Q345" i="8"/>
  <c r="V344" i="8"/>
  <c r="S343" i="8"/>
  <c r="W342" i="8"/>
  <c r="N342" i="8"/>
  <c r="S341" i="8"/>
  <c r="X340" i="8"/>
  <c r="O340" i="8"/>
  <c r="U339" i="8"/>
  <c r="Q338" i="8"/>
  <c r="U337" i="8"/>
  <c r="Q336" i="8"/>
  <c r="W335" i="8"/>
  <c r="N335" i="8"/>
  <c r="S334" i="8"/>
  <c r="X333" i="8"/>
  <c r="O333" i="8"/>
  <c r="S332" i="8"/>
  <c r="Y331" i="8"/>
  <c r="P331" i="8"/>
  <c r="U330" i="8"/>
  <c r="Q329" i="8"/>
  <c r="V328" i="8"/>
  <c r="S327" i="8"/>
  <c r="W326" i="8"/>
  <c r="N326" i="8"/>
  <c r="S325" i="8"/>
  <c r="X324" i="8"/>
  <c r="O324" i="8"/>
  <c r="U323" i="8"/>
  <c r="Q322" i="8"/>
  <c r="U321" i="8"/>
  <c r="R320" i="8"/>
  <c r="X319" i="8"/>
  <c r="P319" i="8"/>
  <c r="V318" i="8"/>
  <c r="N318" i="8"/>
  <c r="T317" i="8"/>
  <c r="R316" i="8"/>
  <c r="X315" i="8"/>
  <c r="P315" i="8"/>
  <c r="V314" i="8"/>
  <c r="N314" i="8"/>
  <c r="T313" i="8"/>
  <c r="R312" i="8"/>
  <c r="X311" i="8"/>
  <c r="P311" i="8"/>
  <c r="V310" i="8"/>
  <c r="N310" i="8"/>
  <c r="T309" i="8"/>
  <c r="R308" i="8"/>
  <c r="X307" i="8"/>
  <c r="P307" i="8"/>
  <c r="V306" i="8"/>
  <c r="N306" i="8"/>
  <c r="T305" i="8"/>
  <c r="R304" i="8"/>
  <c r="X303" i="8"/>
  <c r="P303" i="8"/>
  <c r="V302" i="8"/>
  <c r="N302" i="8"/>
  <c r="T301" i="8"/>
  <c r="R300" i="8"/>
  <c r="X299" i="8"/>
  <c r="P299" i="8"/>
  <c r="V298" i="8"/>
  <c r="N298" i="8"/>
  <c r="T297" i="8"/>
  <c r="R296" i="8"/>
  <c r="X295" i="8"/>
  <c r="P295" i="8"/>
  <c r="V294" i="8"/>
  <c r="N294" i="8"/>
  <c r="T293" i="8"/>
  <c r="R292" i="8"/>
  <c r="X291" i="8"/>
  <c r="P291" i="8"/>
  <c r="V290" i="8"/>
  <c r="N290" i="8"/>
  <c r="T289" i="8"/>
  <c r="R288" i="8"/>
  <c r="X287" i="8"/>
  <c r="P287" i="8"/>
  <c r="V286" i="8"/>
  <c r="N286" i="8"/>
  <c r="T285" i="8"/>
  <c r="R284" i="8"/>
  <c r="X283" i="8"/>
  <c r="P283" i="8"/>
  <c r="V282" i="8"/>
  <c r="N282" i="8"/>
  <c r="T281" i="8"/>
  <c r="R280" i="8"/>
  <c r="X279" i="8"/>
  <c r="P279" i="8"/>
  <c r="V278" i="8"/>
  <c r="N278" i="8"/>
  <c r="T277" i="8"/>
  <c r="R276" i="8"/>
  <c r="X275" i="8"/>
  <c r="P275" i="8"/>
  <c r="V274" i="8"/>
  <c r="N274" i="8"/>
  <c r="T273" i="8"/>
  <c r="R272" i="8"/>
  <c r="X271" i="8"/>
  <c r="P271" i="8"/>
  <c r="V270" i="8"/>
  <c r="N270" i="8"/>
  <c r="T269" i="8"/>
  <c r="R268" i="8"/>
  <c r="X267" i="8"/>
  <c r="P267" i="8"/>
  <c r="V266" i="8"/>
  <c r="N266" i="8"/>
  <c r="T265" i="8"/>
  <c r="R264" i="8"/>
  <c r="X263" i="8"/>
  <c r="P263" i="8"/>
  <c r="V262" i="8"/>
  <c r="N262" i="8"/>
  <c r="T261" i="8"/>
  <c r="R260" i="8"/>
  <c r="X259" i="8"/>
  <c r="P259" i="8"/>
  <c r="V258" i="8"/>
  <c r="N258" i="8"/>
  <c r="T257" i="8"/>
  <c r="R256" i="8"/>
  <c r="X255" i="8"/>
  <c r="P255" i="8"/>
  <c r="V254" i="8"/>
  <c r="N254" i="8"/>
  <c r="T253" i="8"/>
  <c r="R252" i="8"/>
  <c r="X251" i="8"/>
  <c r="P251" i="8"/>
  <c r="V250" i="8"/>
  <c r="N250" i="8"/>
  <c r="T249" i="8"/>
  <c r="R248" i="8"/>
  <c r="X247" i="8"/>
  <c r="P247" i="8"/>
  <c r="V246" i="8"/>
  <c r="N246" i="8"/>
  <c r="T245" i="8"/>
  <c r="R244" i="8"/>
  <c r="X243" i="8"/>
  <c r="P243" i="8"/>
  <c r="V242" i="8"/>
  <c r="N242" i="8"/>
  <c r="T241" i="8"/>
  <c r="R240" i="8"/>
  <c r="X239" i="8"/>
  <c r="P239" i="8"/>
  <c r="V238" i="8"/>
  <c r="N238" i="8"/>
  <c r="T237" i="8"/>
  <c r="R236" i="8"/>
  <c r="X235" i="8"/>
  <c r="P235" i="8"/>
  <c r="V234" i="8"/>
  <c r="N234" i="8"/>
  <c r="T233" i="8"/>
  <c r="R232" i="8"/>
  <c r="X231" i="8"/>
  <c r="P231" i="8"/>
  <c r="V230" i="8"/>
  <c r="N230" i="8"/>
  <c r="T229" i="8"/>
  <c r="R228" i="8"/>
  <c r="X227" i="8"/>
  <c r="P227" i="8"/>
  <c r="V226" i="8"/>
  <c r="N226" i="8"/>
  <c r="T225" i="8"/>
  <c r="R224" i="8"/>
  <c r="X223" i="8"/>
  <c r="P223" i="8"/>
  <c r="V222" i="8"/>
  <c r="N222" i="8"/>
  <c r="T221" i="8"/>
  <c r="R220" i="8"/>
  <c r="X219" i="8"/>
  <c r="P219" i="8"/>
  <c r="V218" i="8"/>
  <c r="N218" i="8"/>
  <c r="T217" i="8"/>
  <c r="R216" i="8"/>
  <c r="X215" i="8"/>
  <c r="P215" i="8"/>
  <c r="V214" i="8"/>
  <c r="N214" i="8"/>
  <c r="T213" i="8"/>
  <c r="R212" i="8"/>
  <c r="X211" i="8"/>
  <c r="P211" i="8"/>
  <c r="V210" i="8"/>
  <c r="N210" i="8"/>
  <c r="T209" i="8"/>
  <c r="R208" i="8"/>
  <c r="X207" i="8"/>
  <c r="P207" i="8"/>
  <c r="V206" i="8"/>
  <c r="N206" i="8"/>
  <c r="T205" i="8"/>
  <c r="R204" i="8"/>
  <c r="X203" i="8"/>
  <c r="P203" i="8"/>
  <c r="V202" i="8"/>
  <c r="N202" i="8"/>
  <c r="T201" i="8"/>
  <c r="R200" i="8"/>
  <c r="X199" i="8"/>
  <c r="P199" i="8"/>
  <c r="V198" i="8"/>
  <c r="N198" i="8"/>
  <c r="T197" i="8"/>
  <c r="R196" i="8"/>
  <c r="X195" i="8"/>
  <c r="P195" i="8"/>
  <c r="V194" i="8"/>
  <c r="N194" i="8"/>
  <c r="T193" i="8"/>
  <c r="R192" i="8"/>
  <c r="X191" i="8"/>
  <c r="P191" i="8"/>
  <c r="V190" i="8"/>
  <c r="N190" i="8"/>
  <c r="T189" i="8"/>
  <c r="R188" i="8"/>
  <c r="X187" i="8"/>
  <c r="P187" i="8"/>
  <c r="V186" i="8"/>
  <c r="N186" i="8"/>
  <c r="T185" i="8"/>
  <c r="R184" i="8"/>
  <c r="X183" i="8"/>
  <c r="P183" i="8"/>
  <c r="V182" i="8"/>
  <c r="N182" i="8"/>
  <c r="T181" i="8"/>
  <c r="R180" i="8"/>
  <c r="X179" i="8"/>
  <c r="P179" i="8"/>
  <c r="V178" i="8"/>
  <c r="N178" i="8"/>
  <c r="T177" i="8"/>
  <c r="R176" i="8"/>
  <c r="X175" i="8"/>
  <c r="P175" i="8"/>
  <c r="V174" i="8"/>
  <c r="N174" i="8"/>
  <c r="T173" i="8"/>
  <c r="R172" i="8"/>
  <c r="X171" i="8"/>
  <c r="P171" i="8"/>
  <c r="V170" i="8"/>
  <c r="N170" i="8"/>
  <c r="T169" i="8"/>
  <c r="R168" i="8"/>
  <c r="X167" i="8"/>
  <c r="P167" i="8"/>
  <c r="V166" i="8"/>
  <c r="N166" i="8"/>
  <c r="T165" i="8"/>
  <c r="R164" i="8"/>
  <c r="X163" i="8"/>
  <c r="P163" i="8"/>
  <c r="V162" i="8"/>
  <c r="N162" i="8"/>
  <c r="T161" i="8"/>
  <c r="R160" i="8"/>
  <c r="X159" i="8"/>
  <c r="P159" i="8"/>
  <c r="V158" i="8"/>
  <c r="N158" i="8"/>
  <c r="T157" i="8"/>
  <c r="R156" i="8"/>
  <c r="X155" i="8"/>
  <c r="P155" i="8"/>
  <c r="V154" i="8"/>
  <c r="N154" i="8"/>
  <c r="T153" i="8"/>
  <c r="R152" i="8"/>
  <c r="X151" i="8"/>
  <c r="P151" i="8"/>
  <c r="V150" i="8"/>
  <c r="N150" i="8"/>
  <c r="T149" i="8"/>
  <c r="R148" i="8"/>
  <c r="X147" i="8"/>
  <c r="P147" i="8"/>
  <c r="V146" i="8"/>
  <c r="N146" i="8"/>
  <c r="T145" i="8"/>
  <c r="R144" i="8"/>
  <c r="X143" i="8"/>
  <c r="P143" i="8"/>
  <c r="V142" i="8"/>
  <c r="N142" i="8"/>
  <c r="T141" i="8"/>
  <c r="R140" i="8"/>
  <c r="X139" i="8"/>
  <c r="P139" i="8"/>
  <c r="V138" i="8"/>
  <c r="N138" i="8"/>
  <c r="T137" i="8"/>
  <c r="R136" i="8"/>
  <c r="X135" i="8"/>
  <c r="P135" i="8"/>
  <c r="V134" i="8"/>
  <c r="N134" i="8"/>
  <c r="T133" i="8"/>
  <c r="R132" i="8"/>
  <c r="X131" i="8"/>
  <c r="P131" i="8"/>
  <c r="V130" i="8"/>
  <c r="N130" i="8"/>
  <c r="T129" i="8"/>
  <c r="R128" i="8"/>
  <c r="X127" i="8"/>
  <c r="P127" i="8"/>
  <c r="V126" i="8"/>
  <c r="N126" i="8"/>
  <c r="T125" i="8"/>
  <c r="R124" i="8"/>
  <c r="X123" i="8"/>
  <c r="P123" i="8"/>
  <c r="V122" i="8"/>
  <c r="N122" i="8"/>
  <c r="T121" i="8"/>
  <c r="R120" i="8"/>
  <c r="X119" i="8"/>
  <c r="P119" i="8"/>
  <c r="V118" i="8"/>
  <c r="N118" i="8"/>
  <c r="T117" i="8"/>
  <c r="R116" i="8"/>
  <c r="X115" i="8"/>
  <c r="P115" i="8"/>
  <c r="V114" i="8"/>
  <c r="N114" i="8"/>
  <c r="T113" i="8"/>
  <c r="R112" i="8"/>
  <c r="X111" i="8"/>
  <c r="P111" i="8"/>
  <c r="V110" i="8"/>
  <c r="N110" i="8"/>
  <c r="T109" i="8"/>
  <c r="R108" i="8"/>
  <c r="X107" i="8"/>
  <c r="P107" i="8"/>
  <c r="V106" i="8"/>
  <c r="N106" i="8"/>
  <c r="T105" i="8"/>
  <c r="R104" i="8"/>
  <c r="X103" i="8"/>
  <c r="P103" i="8"/>
  <c r="V102" i="8"/>
  <c r="N102" i="8"/>
  <c r="T101" i="8"/>
  <c r="R100" i="8"/>
  <c r="X99" i="8"/>
  <c r="P99" i="8"/>
  <c r="V98" i="8"/>
  <c r="N98" i="8"/>
  <c r="T97" i="8"/>
  <c r="R96" i="8"/>
  <c r="X95" i="8"/>
  <c r="P95" i="8"/>
  <c r="V94" i="8"/>
  <c r="N94" i="8"/>
  <c r="T93" i="8"/>
  <c r="R92" i="8"/>
  <c r="X91" i="8"/>
  <c r="P91" i="8"/>
  <c r="V90" i="8"/>
  <c r="N90" i="8"/>
  <c r="T89" i="8"/>
  <c r="R88" i="8"/>
  <c r="X87" i="8"/>
  <c r="P87" i="8"/>
  <c r="V86" i="8"/>
  <c r="N86" i="8"/>
  <c r="T85" i="8"/>
  <c r="R84" i="8"/>
  <c r="X83" i="8"/>
  <c r="P83" i="8"/>
  <c r="V82" i="8"/>
  <c r="N82" i="8"/>
  <c r="T81" i="8"/>
  <c r="R80" i="8"/>
  <c r="X79" i="8"/>
  <c r="P79" i="8"/>
  <c r="V78" i="8"/>
  <c r="N78" i="8"/>
  <c r="T77" i="8"/>
  <c r="R76" i="8"/>
  <c r="X75" i="8"/>
  <c r="P75" i="8"/>
  <c r="V74" i="8"/>
  <c r="N74" i="8"/>
  <c r="T73" i="8"/>
  <c r="R72" i="8"/>
  <c r="X71" i="8"/>
  <c r="P71" i="8"/>
  <c r="V70" i="8"/>
  <c r="N70" i="8"/>
  <c r="T69" i="8"/>
  <c r="R68" i="8"/>
  <c r="X67" i="8"/>
  <c r="P67" i="8"/>
  <c r="V66" i="8"/>
  <c r="N66" i="8"/>
  <c r="T65" i="8"/>
  <c r="R64" i="8"/>
  <c r="X63" i="8"/>
  <c r="P63" i="8"/>
  <c r="V62" i="8"/>
  <c r="N62" i="8"/>
  <c r="T61" i="8"/>
  <c r="R60" i="8"/>
  <c r="X59" i="8"/>
  <c r="P59" i="8"/>
  <c r="V58" i="8"/>
  <c r="N58" i="8"/>
  <c r="T57" i="8"/>
  <c r="R56" i="8"/>
  <c r="X55" i="8"/>
  <c r="P55" i="8"/>
  <c r="V54" i="8"/>
  <c r="N54" i="8"/>
  <c r="T53" i="8"/>
  <c r="R52" i="8"/>
  <c r="X51" i="8"/>
  <c r="P51" i="8"/>
  <c r="V50" i="8"/>
  <c r="N50" i="8"/>
  <c r="T49" i="8"/>
  <c r="R48" i="8"/>
  <c r="X47" i="8"/>
  <c r="P47" i="8"/>
  <c r="V46" i="8"/>
  <c r="N46" i="8"/>
  <c r="T45" i="8"/>
  <c r="R44" i="8"/>
  <c r="X43" i="8"/>
  <c r="P43" i="8"/>
  <c r="V42" i="8"/>
  <c r="N42" i="8"/>
  <c r="T41" i="8"/>
  <c r="R40" i="8"/>
  <c r="X39" i="8"/>
  <c r="P39" i="8"/>
  <c r="V38" i="8"/>
  <c r="N38" i="8"/>
  <c r="T37" i="8"/>
  <c r="R36" i="8"/>
  <c r="X35" i="8"/>
  <c r="P35" i="8"/>
  <c r="V34" i="8"/>
  <c r="N34" i="8"/>
  <c r="T33" i="8"/>
  <c r="R32" i="8"/>
  <c r="X31" i="8"/>
  <c r="P31" i="8"/>
  <c r="V30" i="8"/>
  <c r="N30" i="8"/>
  <c r="T29" i="8"/>
  <c r="R28" i="8"/>
  <c r="X27" i="8"/>
  <c r="P27" i="8"/>
  <c r="V26" i="8"/>
  <c r="N26" i="8"/>
  <c r="T25" i="8"/>
  <c r="R24" i="8"/>
  <c r="X23" i="8"/>
  <c r="P23" i="8"/>
  <c r="V22" i="8"/>
  <c r="N22" i="8"/>
  <c r="T21" i="8"/>
  <c r="R20" i="8"/>
  <c r="X19" i="8"/>
  <c r="P19" i="8"/>
  <c r="V18" i="8"/>
  <c r="N18" i="8"/>
  <c r="T17" i="8"/>
  <c r="R16" i="8"/>
  <c r="X15" i="8"/>
  <c r="P15" i="8"/>
  <c r="V14" i="8"/>
  <c r="N14" i="8"/>
  <c r="T13" i="8"/>
  <c r="R12" i="8"/>
  <c r="X11" i="8"/>
  <c r="P11" i="8"/>
  <c r="V10" i="8"/>
  <c r="N10" i="8"/>
  <c r="T9" i="8"/>
  <c r="R8" i="8"/>
  <c r="X7" i="8"/>
  <c r="P7" i="8"/>
  <c r="V6" i="8"/>
  <c r="N6" i="8"/>
  <c r="T5" i="8"/>
  <c r="R4" i="8"/>
  <c r="X3" i="8"/>
  <c r="P3" i="8"/>
  <c r="V2858" i="8"/>
  <c r="T2648" i="8"/>
  <c r="T2465" i="8"/>
  <c r="Q2418" i="8"/>
  <c r="P2379" i="8"/>
  <c r="W2347" i="8"/>
  <c r="Q2340" i="8"/>
  <c r="X2301" i="8"/>
  <c r="Q2262" i="8"/>
  <c r="V2255" i="8"/>
  <c r="T2217" i="8"/>
  <c r="X2210" i="8"/>
  <c r="V2172" i="8"/>
  <c r="P2134" i="8"/>
  <c r="V2127" i="8"/>
  <c r="T2089" i="8"/>
  <c r="X2082" i="8"/>
  <c r="T2072" i="8"/>
  <c r="U2056" i="8"/>
  <c r="X2028" i="8"/>
  <c r="R2025" i="8"/>
  <c r="N1944" i="8"/>
  <c r="N1941" i="8"/>
  <c r="R1938" i="8"/>
  <c r="V1935" i="8"/>
  <c r="V1932" i="8"/>
  <c r="X1929" i="8"/>
  <c r="P1903" i="8"/>
  <c r="X1900" i="8"/>
  <c r="P1886" i="8"/>
  <c r="W1883" i="8"/>
  <c r="T1869" i="8"/>
  <c r="S1861" i="8"/>
  <c r="N1856" i="8"/>
  <c r="R1851" i="8"/>
  <c r="X1846" i="8"/>
  <c r="P1839" i="8"/>
  <c r="V1834" i="8"/>
  <c r="N1827" i="8"/>
  <c r="T1822" i="8"/>
  <c r="Y1817" i="8"/>
  <c r="Q1810" i="8"/>
  <c r="V1805" i="8"/>
  <c r="O1798" i="8"/>
  <c r="T1793" i="8"/>
  <c r="Y1788" i="8"/>
  <c r="W1779" i="8"/>
  <c r="O1777" i="8"/>
  <c r="P1775" i="8"/>
  <c r="V1770" i="8"/>
  <c r="W1768" i="8"/>
  <c r="O1766" i="8"/>
  <c r="Y1759" i="8"/>
  <c r="V1757" i="8"/>
  <c r="R1755" i="8"/>
  <c r="Q1746" i="8"/>
  <c r="Y1737" i="8"/>
  <c r="Y1735" i="8"/>
  <c r="R1733" i="8"/>
  <c r="N1731" i="8"/>
  <c r="Y1724" i="8"/>
  <c r="V1722" i="8"/>
  <c r="T1713" i="8"/>
  <c r="U1711" i="8"/>
  <c r="X1702" i="8"/>
  <c r="O1689" i="8"/>
  <c r="R1674" i="8"/>
  <c r="V1672" i="8"/>
  <c r="R1670" i="8"/>
  <c r="R1668" i="8"/>
  <c r="N1666" i="8"/>
  <c r="R1664" i="8"/>
  <c r="V1645" i="8"/>
  <c r="V1643" i="8"/>
  <c r="V1641" i="8"/>
  <c r="V1639" i="8"/>
  <c r="R1637" i="8"/>
  <c r="N1635" i="8"/>
  <c r="N1633" i="8"/>
  <c r="N1631" i="8"/>
  <c r="N1629" i="8"/>
  <c r="R1610" i="8"/>
  <c r="V1608" i="8"/>
  <c r="R1606" i="8"/>
  <c r="R1604" i="8"/>
  <c r="N1602" i="8"/>
  <c r="R1600" i="8"/>
  <c r="V1581" i="8"/>
  <c r="V1579" i="8"/>
  <c r="V1577" i="8"/>
  <c r="V1575" i="8"/>
  <c r="R1573" i="8"/>
  <c r="N1571" i="8"/>
  <c r="N1569" i="8"/>
  <c r="N1567" i="8"/>
  <c r="N1565" i="8"/>
  <c r="R1546" i="8"/>
  <c r="V1544" i="8"/>
  <c r="R1542" i="8"/>
  <c r="R1540" i="8"/>
  <c r="N1538" i="8"/>
  <c r="R1536" i="8"/>
  <c r="V1517" i="8"/>
  <c r="V1515" i="8"/>
  <c r="V1513" i="8"/>
  <c r="V1511" i="8"/>
  <c r="R1509" i="8"/>
  <c r="N1507" i="8"/>
  <c r="N1505" i="8"/>
  <c r="N1503" i="8"/>
  <c r="N1501" i="8"/>
  <c r="R1482" i="8"/>
  <c r="V1480" i="8"/>
  <c r="R1478" i="8"/>
  <c r="R1476" i="8"/>
  <c r="N1474" i="8"/>
  <c r="R1472" i="8"/>
  <c r="V1453" i="8"/>
  <c r="V1451" i="8"/>
  <c r="V1449" i="8"/>
  <c r="V1447" i="8"/>
  <c r="R1445" i="8"/>
  <c r="N1443" i="8"/>
  <c r="N1441" i="8"/>
  <c r="N1439" i="8"/>
  <c r="N1437" i="8"/>
  <c r="R1418" i="8"/>
  <c r="V1416" i="8"/>
  <c r="R1414" i="8"/>
  <c r="R1412" i="8"/>
  <c r="N1410" i="8"/>
  <c r="R1408" i="8"/>
  <c r="V1389" i="8"/>
  <c r="V1387" i="8"/>
  <c r="V1385" i="8"/>
  <c r="V1383" i="8"/>
  <c r="R1381" i="8"/>
  <c r="N1379" i="8"/>
  <c r="N1377" i="8"/>
  <c r="N1375" i="8"/>
  <c r="N1373" i="8"/>
  <c r="R1354" i="8"/>
  <c r="V1352" i="8"/>
  <c r="R1350" i="8"/>
  <c r="R1348" i="8"/>
  <c r="N1346" i="8"/>
  <c r="R1344" i="8"/>
  <c r="V1325" i="8"/>
  <c r="V1323" i="8"/>
  <c r="V1321" i="8"/>
  <c r="V1319" i="8"/>
  <c r="R1317" i="8"/>
  <c r="N1315" i="8"/>
  <c r="N1313" i="8"/>
  <c r="N1311" i="8"/>
  <c r="N1309" i="8"/>
  <c r="R1290" i="8"/>
  <c r="V1288" i="8"/>
  <c r="R1286" i="8"/>
  <c r="R1284" i="8"/>
  <c r="N1282" i="8"/>
  <c r="R1280" i="8"/>
  <c r="V1261" i="8"/>
  <c r="V1259" i="8"/>
  <c r="V1257" i="8"/>
  <c r="V1255" i="8"/>
  <c r="R1253" i="8"/>
  <c r="N1251" i="8"/>
  <c r="N1249" i="8"/>
  <c r="N1247" i="8"/>
  <c r="N1245" i="8"/>
  <c r="R1226" i="8"/>
  <c r="V1224" i="8"/>
  <c r="R1222" i="8"/>
  <c r="R1220" i="8"/>
  <c r="N1218" i="8"/>
  <c r="R1216" i="8"/>
  <c r="V1197" i="8"/>
  <c r="V1195" i="8"/>
  <c r="V1193" i="8"/>
  <c r="V1191" i="8"/>
  <c r="R1189" i="8"/>
  <c r="N1187" i="8"/>
  <c r="N1185" i="8"/>
  <c r="N1183" i="8"/>
  <c r="N1181" i="8"/>
  <c r="R1162" i="8"/>
  <c r="Y1160" i="8"/>
  <c r="O1155" i="8"/>
  <c r="P1153" i="8"/>
  <c r="X1151" i="8"/>
  <c r="Q1148" i="8"/>
  <c r="S1145" i="8"/>
  <c r="P1142" i="8"/>
  <c r="W1139" i="8"/>
  <c r="S1138" i="8"/>
  <c r="N1137" i="8"/>
  <c r="P1134" i="8"/>
  <c r="U1131" i="8"/>
  <c r="X1128" i="8"/>
  <c r="U1127" i="8"/>
  <c r="P1126" i="8"/>
  <c r="U1123" i="8"/>
  <c r="V1120" i="8"/>
  <c r="R1119" i="8"/>
  <c r="U1115" i="8"/>
  <c r="P1114" i="8"/>
  <c r="R1111" i="8"/>
  <c r="X1108" i="8"/>
  <c r="R1107" i="8"/>
  <c r="X1104" i="8"/>
  <c r="R1103" i="8"/>
  <c r="X1100" i="8"/>
  <c r="R1099" i="8"/>
  <c r="X1096" i="8"/>
  <c r="R1095" i="8"/>
  <c r="X1092" i="8"/>
  <c r="R1091" i="8"/>
  <c r="X1088" i="8"/>
  <c r="R1087" i="8"/>
  <c r="X1084" i="8"/>
  <c r="R1083" i="8"/>
  <c r="X1080" i="8"/>
  <c r="R1079" i="8"/>
  <c r="X1076" i="8"/>
  <c r="R1075" i="8"/>
  <c r="X1072" i="8"/>
  <c r="R1071" i="8"/>
  <c r="X1068" i="8"/>
  <c r="R1067" i="8"/>
  <c r="X1064" i="8"/>
  <c r="R1063" i="8"/>
  <c r="X1060" i="8"/>
  <c r="R1059" i="8"/>
  <c r="X1056" i="8"/>
  <c r="R1055" i="8"/>
  <c r="X1052" i="8"/>
  <c r="R1051" i="8"/>
  <c r="X1048" i="8"/>
  <c r="R1047" i="8"/>
  <c r="X1044" i="8"/>
  <c r="R1043" i="8"/>
  <c r="X1040" i="8"/>
  <c r="R1039" i="8"/>
  <c r="X1036" i="8"/>
  <c r="R1035" i="8"/>
  <c r="X1032" i="8"/>
  <c r="R1031" i="8"/>
  <c r="X1028" i="8"/>
  <c r="R1027" i="8"/>
  <c r="X1024" i="8"/>
  <c r="R1023" i="8"/>
  <c r="X1020" i="8"/>
  <c r="R1019" i="8"/>
  <c r="X1016" i="8"/>
  <c r="R1015" i="8"/>
  <c r="X1012" i="8"/>
  <c r="R1011" i="8"/>
  <c r="X1008" i="8"/>
  <c r="R1007" i="8"/>
  <c r="X1004" i="8"/>
  <c r="R1003" i="8"/>
  <c r="X1000" i="8"/>
  <c r="R999" i="8"/>
  <c r="X996" i="8"/>
  <c r="R995" i="8"/>
  <c r="X992" i="8"/>
  <c r="R991" i="8"/>
  <c r="X988" i="8"/>
  <c r="R987" i="8"/>
  <c r="X984" i="8"/>
  <c r="R983" i="8"/>
  <c r="X980" i="8"/>
  <c r="R979" i="8"/>
  <c r="X976" i="8"/>
  <c r="R975" i="8"/>
  <c r="X972" i="8"/>
  <c r="R971" i="8"/>
  <c r="X968" i="8"/>
  <c r="R967" i="8"/>
  <c r="X964" i="8"/>
  <c r="R963" i="8"/>
  <c r="X960" i="8"/>
  <c r="R959" i="8"/>
  <c r="X956" i="8"/>
  <c r="R955" i="8"/>
  <c r="X952" i="8"/>
  <c r="R951" i="8"/>
  <c r="X948" i="8"/>
  <c r="R947" i="8"/>
  <c r="X944" i="8"/>
  <c r="R943" i="8"/>
  <c r="X940" i="8"/>
  <c r="R939" i="8"/>
  <c r="X936" i="8"/>
  <c r="R935" i="8"/>
  <c r="X932" i="8"/>
  <c r="R931" i="8"/>
  <c r="X928" i="8"/>
  <c r="R927" i="8"/>
  <c r="X924" i="8"/>
  <c r="R923" i="8"/>
  <c r="X920" i="8"/>
  <c r="R919" i="8"/>
  <c r="X916" i="8"/>
  <c r="R915" i="8"/>
  <c r="X912" i="8"/>
  <c r="R911" i="8"/>
  <c r="X908" i="8"/>
  <c r="R907" i="8"/>
  <c r="X904" i="8"/>
  <c r="R903" i="8"/>
  <c r="X900" i="8"/>
  <c r="R899" i="8"/>
  <c r="X896" i="8"/>
  <c r="R895" i="8"/>
  <c r="X892" i="8"/>
  <c r="R891" i="8"/>
  <c r="X888" i="8"/>
  <c r="R887" i="8"/>
  <c r="X884" i="8"/>
  <c r="R883" i="8"/>
  <c r="X880" i="8"/>
  <c r="R879" i="8"/>
  <c r="X876" i="8"/>
  <c r="R875" i="8"/>
  <c r="X872" i="8"/>
  <c r="R871" i="8"/>
  <c r="X868" i="8"/>
  <c r="R867" i="8"/>
  <c r="X864" i="8"/>
  <c r="R863" i="8"/>
  <c r="X860" i="8"/>
  <c r="R859" i="8"/>
  <c r="X856" i="8"/>
  <c r="R855" i="8"/>
  <c r="X852" i="8"/>
  <c r="R851" i="8"/>
  <c r="X848" i="8"/>
  <c r="R847" i="8"/>
  <c r="X844" i="8"/>
  <c r="R843" i="8"/>
  <c r="X840" i="8"/>
  <c r="R839" i="8"/>
  <c r="X836" i="8"/>
  <c r="R835" i="8"/>
  <c r="X832" i="8"/>
  <c r="R831" i="8"/>
  <c r="X828" i="8"/>
  <c r="R827" i="8"/>
  <c r="X824" i="8"/>
  <c r="R823" i="8"/>
  <c r="X820" i="8"/>
  <c r="R819" i="8"/>
  <c r="X816" i="8"/>
  <c r="R815" i="8"/>
  <c r="X812" i="8"/>
  <c r="R811" i="8"/>
  <c r="X808" i="8"/>
  <c r="R807" i="8"/>
  <c r="X804" i="8"/>
  <c r="R803" i="8"/>
  <c r="X800" i="8"/>
  <c r="R799" i="8"/>
  <c r="X796" i="8"/>
  <c r="R795" i="8"/>
  <c r="X792" i="8"/>
  <c r="R791" i="8"/>
  <c r="X788" i="8"/>
  <c r="R787" i="8"/>
  <c r="X784" i="8"/>
  <c r="R783" i="8"/>
  <c r="X780" i="8"/>
  <c r="R779" i="8"/>
  <c r="X776" i="8"/>
  <c r="V775" i="8"/>
  <c r="X774" i="8"/>
  <c r="N771" i="8"/>
  <c r="P770" i="8"/>
  <c r="T769" i="8"/>
  <c r="U768" i="8"/>
  <c r="X767" i="8"/>
  <c r="N767" i="8"/>
  <c r="R766" i="8"/>
  <c r="W765" i="8"/>
  <c r="Q764" i="8"/>
  <c r="V763" i="8"/>
  <c r="P762" i="8"/>
  <c r="S761" i="8"/>
  <c r="V760" i="8"/>
  <c r="P759" i="8"/>
  <c r="V758" i="8"/>
  <c r="O757" i="8"/>
  <c r="T756" i="8"/>
  <c r="X755" i="8"/>
  <c r="Q754" i="8"/>
  <c r="U753" i="8"/>
  <c r="Y752" i="8"/>
  <c r="O752" i="8"/>
  <c r="U751" i="8"/>
  <c r="Q750" i="8"/>
  <c r="U749" i="8"/>
  <c r="Q748" i="8"/>
  <c r="W747" i="8"/>
  <c r="N747" i="8"/>
  <c r="S746" i="8"/>
  <c r="X745" i="8"/>
  <c r="O745" i="8"/>
  <c r="S744" i="8"/>
  <c r="Y743" i="8"/>
  <c r="P743" i="8"/>
  <c r="U742" i="8"/>
  <c r="Q741" i="8"/>
  <c r="V740" i="8"/>
  <c r="S739" i="8"/>
  <c r="W738" i="8"/>
  <c r="N738" i="8"/>
  <c r="S737" i="8"/>
  <c r="X736" i="8"/>
  <c r="O736" i="8"/>
  <c r="U735" i="8"/>
  <c r="Q734" i="8"/>
  <c r="U733" i="8"/>
  <c r="Q732" i="8"/>
  <c r="W731" i="8"/>
  <c r="N731" i="8"/>
  <c r="S730" i="8"/>
  <c r="X729" i="8"/>
  <c r="O729" i="8"/>
  <c r="S728" i="8"/>
  <c r="Y727" i="8"/>
  <c r="P727" i="8"/>
  <c r="U726" i="8"/>
  <c r="Q725" i="8"/>
  <c r="V724" i="8"/>
  <c r="S723" i="8"/>
  <c r="W722" i="8"/>
  <c r="N722" i="8"/>
  <c r="S721" i="8"/>
  <c r="X720" i="8"/>
  <c r="O720" i="8"/>
  <c r="U719" i="8"/>
  <c r="Q718" i="8"/>
  <c r="U717" i="8"/>
  <c r="Q716" i="8"/>
  <c r="W715" i="8"/>
  <c r="N715" i="8"/>
  <c r="S714" i="8"/>
  <c r="X713" i="8"/>
  <c r="O713" i="8"/>
  <c r="S712" i="8"/>
  <c r="Y711" i="8"/>
  <c r="P711" i="8"/>
  <c r="U710" i="8"/>
  <c r="Q709" i="8"/>
  <c r="V708" i="8"/>
  <c r="S707" i="8"/>
  <c r="W706" i="8"/>
  <c r="N706" i="8"/>
  <c r="S705" i="8"/>
  <c r="X704" i="8"/>
  <c r="O704" i="8"/>
  <c r="U703" i="8"/>
  <c r="Q702" i="8"/>
  <c r="U701" i="8"/>
  <c r="Q700" i="8"/>
  <c r="W699" i="8"/>
  <c r="N699" i="8"/>
  <c r="S698" i="8"/>
  <c r="X697" i="8"/>
  <c r="O697" i="8"/>
  <c r="S696" i="8"/>
  <c r="Y695" i="8"/>
  <c r="P695" i="8"/>
  <c r="U694" i="8"/>
  <c r="Q693" i="8"/>
  <c r="V692" i="8"/>
  <c r="S691" i="8"/>
  <c r="W690" i="8"/>
  <c r="N690" i="8"/>
  <c r="S689" i="8"/>
  <c r="X688" i="8"/>
  <c r="O688" i="8"/>
  <c r="U687" i="8"/>
  <c r="Q686" i="8"/>
  <c r="U685" i="8"/>
  <c r="Q684" i="8"/>
  <c r="W683" i="8"/>
  <c r="N683" i="8"/>
  <c r="S682" i="8"/>
  <c r="X681" i="8"/>
  <c r="O681" i="8"/>
  <c r="S680" i="8"/>
  <c r="Y679" i="8"/>
  <c r="P679" i="8"/>
  <c r="U678" i="8"/>
  <c r="Q677" i="8"/>
  <c r="V676" i="8"/>
  <c r="S675" i="8"/>
  <c r="W674" i="8"/>
  <c r="N674" i="8"/>
  <c r="S673" i="8"/>
  <c r="X672" i="8"/>
  <c r="O672" i="8"/>
  <c r="U671" i="8"/>
  <c r="Q670" i="8"/>
  <c r="U669" i="8"/>
  <c r="Q668" i="8"/>
  <c r="W667" i="8"/>
  <c r="N667" i="8"/>
  <c r="S666" i="8"/>
  <c r="X665" i="8"/>
  <c r="O665" i="8"/>
  <c r="S664" i="8"/>
  <c r="Y663" i="8"/>
  <c r="P663" i="8"/>
  <c r="U662" i="8"/>
  <c r="Q661" i="8"/>
  <c r="V660" i="8"/>
  <c r="S659" i="8"/>
  <c r="W658" i="8"/>
  <c r="N658" i="8"/>
  <c r="S657" i="8"/>
  <c r="X656" i="8"/>
  <c r="O656" i="8"/>
  <c r="U655" i="8"/>
  <c r="Q654" i="8"/>
  <c r="U653" i="8"/>
  <c r="Q652" i="8"/>
  <c r="W651" i="8"/>
  <c r="N651" i="8"/>
  <c r="S650" i="8"/>
  <c r="X649" i="8"/>
  <c r="O649" i="8"/>
  <c r="S648" i="8"/>
  <c r="Y647" i="8"/>
  <c r="P647" i="8"/>
  <c r="U646" i="8"/>
  <c r="Q645" i="8"/>
  <c r="V644" i="8"/>
  <c r="S643" i="8"/>
  <c r="W642" i="8"/>
  <c r="N642" i="8"/>
  <c r="S641" i="8"/>
  <c r="X640" i="8"/>
  <c r="O640" i="8"/>
  <c r="U639" i="8"/>
  <c r="Q638" i="8"/>
  <c r="U637" i="8"/>
  <c r="Q636" i="8"/>
  <c r="W635" i="8"/>
  <c r="N635" i="8"/>
  <c r="S634" i="8"/>
  <c r="X633" i="8"/>
  <c r="O633" i="8"/>
  <c r="S632" i="8"/>
  <c r="Y631" i="8"/>
  <c r="P631" i="8"/>
  <c r="U630" i="8"/>
  <c r="Q629" i="8"/>
  <c r="V628" i="8"/>
  <c r="S627" i="8"/>
  <c r="W626" i="8"/>
  <c r="N626" i="8"/>
  <c r="S625" i="8"/>
  <c r="X624" i="8"/>
  <c r="O624" i="8"/>
  <c r="U623" i="8"/>
  <c r="Q622" i="8"/>
  <c r="U621" i="8"/>
  <c r="Q620" i="8"/>
  <c r="W619" i="8"/>
  <c r="N619" i="8"/>
  <c r="S618" i="8"/>
  <c r="X617" i="8"/>
  <c r="O617" i="8"/>
  <c r="S616" i="8"/>
  <c r="Y615" i="8"/>
  <c r="P615" i="8"/>
  <c r="U614" i="8"/>
  <c r="Q613" i="8"/>
  <c r="V612" i="8"/>
  <c r="S611" i="8"/>
  <c r="W610" i="8"/>
  <c r="N610" i="8"/>
  <c r="S609" i="8"/>
  <c r="X608" i="8"/>
  <c r="O608" i="8"/>
  <c r="U607" i="8"/>
  <c r="Q606" i="8"/>
  <c r="U605" i="8"/>
  <c r="Q604" i="8"/>
  <c r="W603" i="8"/>
  <c r="N603" i="8"/>
  <c r="S602" i="8"/>
  <c r="X601" i="8"/>
  <c r="O601" i="8"/>
  <c r="S600" i="8"/>
  <c r="Y599" i="8"/>
  <c r="P599" i="8"/>
  <c r="U598" i="8"/>
  <c r="Q597" i="8"/>
  <c r="V596" i="8"/>
  <c r="S595" i="8"/>
  <c r="W594" i="8"/>
  <c r="N594" i="8"/>
  <c r="S593" i="8"/>
  <c r="X592" i="8"/>
  <c r="O592" i="8"/>
  <c r="U591" i="8"/>
  <c r="Q590" i="8"/>
  <c r="U589" i="8"/>
  <c r="Q588" i="8"/>
  <c r="W587" i="8"/>
  <c r="N587" i="8"/>
  <c r="S586" i="8"/>
  <c r="X585" i="8"/>
  <c r="O585" i="8"/>
  <c r="S584" i="8"/>
  <c r="Y583" i="8"/>
  <c r="P583" i="8"/>
  <c r="U582" i="8"/>
  <c r="Q581" i="8"/>
  <c r="V580" i="8"/>
  <c r="S579" i="8"/>
  <c r="W578" i="8"/>
  <c r="N578" i="8"/>
  <c r="S577" i="8"/>
  <c r="X576" i="8"/>
  <c r="O576" i="8"/>
  <c r="U575" i="8"/>
  <c r="Q574" i="8"/>
  <c r="U573" i="8"/>
  <c r="Q572" i="8"/>
  <c r="W571" i="8"/>
  <c r="N571" i="8"/>
  <c r="S570" i="8"/>
  <c r="X569" i="8"/>
  <c r="O569" i="8"/>
  <c r="S568" i="8"/>
  <c r="Y567" i="8"/>
  <c r="P567" i="8"/>
  <c r="U566" i="8"/>
  <c r="Q565" i="8"/>
  <c r="V564" i="8"/>
  <c r="S563" i="8"/>
  <c r="W562" i="8"/>
  <c r="N562" i="8"/>
  <c r="S561" i="8"/>
  <c r="X560" i="8"/>
  <c r="O560" i="8"/>
  <c r="U559" i="8"/>
  <c r="Q558" i="8"/>
  <c r="U557" i="8"/>
  <c r="Q556" i="8"/>
  <c r="W555" i="8"/>
  <c r="N555" i="8"/>
  <c r="S554" i="8"/>
  <c r="X553" i="8"/>
  <c r="O553" i="8"/>
  <c r="S552" i="8"/>
  <c r="Y551" i="8"/>
  <c r="P551" i="8"/>
  <c r="U550" i="8"/>
  <c r="Q549" i="8"/>
  <c r="V548" i="8"/>
  <c r="S547" i="8"/>
  <c r="W546" i="8"/>
  <c r="N546" i="8"/>
  <c r="S545" i="8"/>
  <c r="X544" i="8"/>
  <c r="O544" i="8"/>
  <c r="U543" i="8"/>
  <c r="Q542" i="8"/>
  <c r="U541" i="8"/>
  <c r="Q540" i="8"/>
  <c r="W539" i="8"/>
  <c r="N539" i="8"/>
  <c r="S538" i="8"/>
  <c r="X537" i="8"/>
  <c r="O537" i="8"/>
  <c r="S536" i="8"/>
  <c r="Y535" i="8"/>
  <c r="P535" i="8"/>
  <c r="U534" i="8"/>
  <c r="Q533" i="8"/>
  <c r="V532" i="8"/>
  <c r="S531" i="8"/>
  <c r="W530" i="8"/>
  <c r="N530" i="8"/>
  <c r="S529" i="8"/>
  <c r="X528" i="8"/>
  <c r="O528" i="8"/>
  <c r="U527" i="8"/>
  <c r="Q526" i="8"/>
  <c r="U525" i="8"/>
  <c r="Q524" i="8"/>
  <c r="W523" i="8"/>
  <c r="N523" i="8"/>
  <c r="S522" i="8"/>
  <c r="X521" i="8"/>
  <c r="O521" i="8"/>
  <c r="S520" i="8"/>
  <c r="Y519" i="8"/>
  <c r="P519" i="8"/>
  <c r="U518" i="8"/>
  <c r="Q517" i="8"/>
  <c r="V516" i="8"/>
  <c r="S515" i="8"/>
  <c r="W514" i="8"/>
  <c r="N514" i="8"/>
  <c r="S513" i="8"/>
  <c r="X512" i="8"/>
  <c r="O512" i="8"/>
  <c r="U511" i="8"/>
  <c r="Q510" i="8"/>
  <c r="U509" i="8"/>
  <c r="Q508" i="8"/>
  <c r="W507" i="8"/>
  <c r="N507" i="8"/>
  <c r="S506" i="8"/>
  <c r="X505" i="8"/>
  <c r="O505" i="8"/>
  <c r="S504" i="8"/>
  <c r="Y503" i="8"/>
  <c r="P503" i="8"/>
  <c r="U502" i="8"/>
  <c r="Q501" i="8"/>
  <c r="V500" i="8"/>
  <c r="S499" i="8"/>
  <c r="W498" i="8"/>
  <c r="N498" i="8"/>
  <c r="S497" i="8"/>
  <c r="X496" i="8"/>
  <c r="O496" i="8"/>
  <c r="U495" i="8"/>
  <c r="Q494" i="8"/>
  <c r="U493" i="8"/>
  <c r="Q492" i="8"/>
  <c r="W491" i="8"/>
  <c r="N491" i="8"/>
  <c r="S490" i="8"/>
  <c r="X489" i="8"/>
  <c r="O489" i="8"/>
  <c r="S488" i="8"/>
  <c r="Y487" i="8"/>
  <c r="P487" i="8"/>
  <c r="U486" i="8"/>
  <c r="Q485" i="8"/>
  <c r="V484" i="8"/>
  <c r="S483" i="8"/>
  <c r="W482" i="8"/>
  <c r="N482" i="8"/>
  <c r="S481" i="8"/>
  <c r="X480" i="8"/>
  <c r="O480" i="8"/>
  <c r="U479" i="8"/>
  <c r="Q478" i="8"/>
  <c r="U477" i="8"/>
  <c r="Q476" i="8"/>
  <c r="W475" i="8"/>
  <c r="N475" i="8"/>
  <c r="S474" i="8"/>
  <c r="X473" i="8"/>
  <c r="O473" i="8"/>
  <c r="S472" i="8"/>
  <c r="Y471" i="8"/>
  <c r="P471" i="8"/>
  <c r="U470" i="8"/>
  <c r="Q469" i="8"/>
  <c r="V468" i="8"/>
  <c r="S467" i="8"/>
  <c r="W466" i="8"/>
  <c r="N466" i="8"/>
  <c r="S465" i="8"/>
  <c r="X464" i="8"/>
  <c r="O464" i="8"/>
  <c r="U463" i="8"/>
  <c r="Q462" i="8"/>
  <c r="U461" i="8"/>
  <c r="Q460" i="8"/>
  <c r="W459" i="8"/>
  <c r="N459" i="8"/>
  <c r="S458" i="8"/>
  <c r="X457" i="8"/>
  <c r="O457" i="8"/>
  <c r="S456" i="8"/>
  <c r="Y455" i="8"/>
  <c r="P455" i="8"/>
  <c r="U454" i="8"/>
  <c r="Q453" i="8"/>
  <c r="V452" i="8"/>
  <c r="S451" i="8"/>
  <c r="W450" i="8"/>
  <c r="N450" i="8"/>
  <c r="S449" i="8"/>
  <c r="X448" i="8"/>
  <c r="O448" i="8"/>
  <c r="U447" i="8"/>
  <c r="Q446" i="8"/>
  <c r="U445" i="8"/>
  <c r="Q444" i="8"/>
  <c r="W443" i="8"/>
  <c r="N443" i="8"/>
  <c r="S442" i="8"/>
  <c r="X441" i="8"/>
  <c r="O441" i="8"/>
  <c r="S440" i="8"/>
  <c r="Y439" i="8"/>
  <c r="P439" i="8"/>
  <c r="U438" i="8"/>
  <c r="Q437" i="8"/>
  <c r="V436" i="8"/>
  <c r="S435" i="8"/>
  <c r="W434" i="8"/>
  <c r="N434" i="8"/>
  <c r="S433" i="8"/>
  <c r="X432" i="8"/>
  <c r="O432" i="8"/>
  <c r="U431" i="8"/>
  <c r="Q430" i="8"/>
  <c r="U429" i="8"/>
  <c r="Q428" i="8"/>
  <c r="W427" i="8"/>
  <c r="N427" i="8"/>
  <c r="S426" i="8"/>
  <c r="X425" i="8"/>
  <c r="O425" i="8"/>
  <c r="S424" i="8"/>
  <c r="Y423" i="8"/>
  <c r="P423" i="8"/>
  <c r="U422" i="8"/>
  <c r="Q421" i="8"/>
  <c r="V420" i="8"/>
  <c r="S419" i="8"/>
  <c r="W418" i="8"/>
  <c r="N418" i="8"/>
  <c r="S417" i="8"/>
  <c r="X416" i="8"/>
  <c r="O416" i="8"/>
  <c r="U415" i="8"/>
  <c r="Q414" i="8"/>
  <c r="U413" i="8"/>
  <c r="Q412" i="8"/>
  <c r="W411" i="8"/>
  <c r="N411" i="8"/>
  <c r="S410" i="8"/>
  <c r="X409" i="8"/>
  <c r="O409" i="8"/>
  <c r="S408" i="8"/>
  <c r="Y407" i="8"/>
  <c r="P407" i="8"/>
  <c r="U406" i="8"/>
  <c r="Q405" i="8"/>
  <c r="V404" i="8"/>
  <c r="S403" i="8"/>
  <c r="W402" i="8"/>
  <c r="N402" i="8"/>
  <c r="S401" i="8"/>
  <c r="X400" i="8"/>
  <c r="O400" i="8"/>
  <c r="U399" i="8"/>
  <c r="Q398" i="8"/>
  <c r="U397" i="8"/>
  <c r="Q396" i="8"/>
  <c r="W395" i="8"/>
  <c r="N395" i="8"/>
  <c r="S394" i="8"/>
  <c r="X393" i="8"/>
  <c r="O393" i="8"/>
  <c r="S392" i="8"/>
  <c r="Y391" i="8"/>
  <c r="P391" i="8"/>
  <c r="U390" i="8"/>
  <c r="Q389" i="8"/>
  <c r="V388" i="8"/>
  <c r="S387" i="8"/>
  <c r="W386" i="8"/>
  <c r="N386" i="8"/>
  <c r="S385" i="8"/>
  <c r="X384" i="8"/>
  <c r="O384" i="8"/>
  <c r="U383" i="8"/>
  <c r="Q382" i="8"/>
  <c r="U381" i="8"/>
  <c r="Q380" i="8"/>
  <c r="W379" i="8"/>
  <c r="N379" i="8"/>
  <c r="S378" i="8"/>
  <c r="X377" i="8"/>
  <c r="O377" i="8"/>
  <c r="S376" i="8"/>
  <c r="Y375" i="8"/>
  <c r="P375" i="8"/>
  <c r="U374" i="8"/>
  <c r="Q373" i="8"/>
  <c r="V372" i="8"/>
  <c r="S371" i="8"/>
  <c r="W370" i="8"/>
  <c r="N370" i="8"/>
  <c r="S369" i="8"/>
  <c r="X368" i="8"/>
  <c r="O368" i="8"/>
  <c r="U367" i="8"/>
  <c r="Q366" i="8"/>
  <c r="U365" i="8"/>
  <c r="Q364" i="8"/>
  <c r="W363" i="8"/>
  <c r="N363" i="8"/>
  <c r="S362" i="8"/>
  <c r="X361" i="8"/>
  <c r="O361" i="8"/>
  <c r="S360" i="8"/>
  <c r="Y359" i="8"/>
  <c r="P359" i="8"/>
  <c r="U358" i="8"/>
  <c r="Q357" i="8"/>
  <c r="V356" i="8"/>
  <c r="U2589" i="8"/>
  <c r="Y2566" i="8"/>
  <c r="O2547" i="8"/>
  <c r="Y2490" i="8"/>
  <c r="X2435" i="8"/>
  <c r="S2410" i="8"/>
  <c r="P2371" i="8"/>
  <c r="O2364" i="8"/>
  <c r="Q2332" i="8"/>
  <c r="S2293" i="8"/>
  <c r="P2230" i="8"/>
  <c r="V2223" i="8"/>
  <c r="T2185" i="8"/>
  <c r="X2178" i="8"/>
  <c r="V2140" i="8"/>
  <c r="P2102" i="8"/>
  <c r="V2095" i="8"/>
  <c r="V2068" i="8"/>
  <c r="N2065" i="8"/>
  <c r="W2052" i="8"/>
  <c r="P2049" i="8"/>
  <c r="V2021" i="8"/>
  <c r="U2018" i="8"/>
  <c r="O2015" i="8"/>
  <c r="P1961" i="8"/>
  <c r="R1958" i="8"/>
  <c r="R1955" i="8"/>
  <c r="T1952" i="8"/>
  <c r="T1949" i="8"/>
  <c r="X1946" i="8"/>
  <c r="N1908" i="8"/>
  <c r="V1905" i="8"/>
  <c r="N1891" i="8"/>
  <c r="V1888" i="8"/>
  <c r="N1874" i="8"/>
  <c r="V1871" i="8"/>
  <c r="S1863" i="8"/>
  <c r="R1848" i="8"/>
  <c r="W1843" i="8"/>
  <c r="P1836" i="8"/>
  <c r="U1831" i="8"/>
  <c r="R1819" i="8"/>
  <c r="X1814" i="8"/>
  <c r="P1807" i="8"/>
  <c r="V1802" i="8"/>
  <c r="N1795" i="8"/>
  <c r="T1790" i="8"/>
  <c r="Y1785" i="8"/>
  <c r="P1772" i="8"/>
  <c r="R1763" i="8"/>
  <c r="T1761" i="8"/>
  <c r="R1752" i="8"/>
  <c r="O1750" i="8"/>
  <c r="Y1743" i="8"/>
  <c r="V1741" i="8"/>
  <c r="N1739" i="8"/>
  <c r="O1737" i="8"/>
  <c r="W1728" i="8"/>
  <c r="U1719" i="8"/>
  <c r="R1717" i="8"/>
  <c r="N1715" i="8"/>
  <c r="Y1708" i="8"/>
  <c r="Q1706" i="8"/>
  <c r="R1704" i="8"/>
  <c r="W1699" i="8"/>
  <c r="Y1697" i="8"/>
  <c r="P1695" i="8"/>
  <c r="X1686" i="8"/>
  <c r="T1684" i="8"/>
  <c r="N1682" i="8"/>
  <c r="R1680" i="8"/>
  <c r="V1661" i="8"/>
  <c r="V1659" i="8"/>
  <c r="V1657" i="8"/>
  <c r="V1655" i="8"/>
  <c r="R1653" i="8"/>
  <c r="N1651" i="8"/>
  <c r="N1649" i="8"/>
  <c r="N1647" i="8"/>
  <c r="N1645" i="8"/>
  <c r="R1626" i="8"/>
  <c r="V1624" i="8"/>
  <c r="R1622" i="8"/>
  <c r="R1620" i="8"/>
  <c r="N1618" i="8"/>
  <c r="R1616" i="8"/>
  <c r="V1597" i="8"/>
  <c r="V1595" i="8"/>
  <c r="V1593" i="8"/>
  <c r="V1591" i="8"/>
  <c r="R1589" i="8"/>
  <c r="N1587" i="8"/>
  <c r="N1585" i="8"/>
  <c r="N1583" i="8"/>
  <c r="N1581" i="8"/>
  <c r="R1562" i="8"/>
  <c r="V1560" i="8"/>
  <c r="R1558" i="8"/>
  <c r="R1556" i="8"/>
  <c r="N1554" i="8"/>
  <c r="R1552" i="8"/>
  <c r="V1533" i="8"/>
  <c r="V1531" i="8"/>
  <c r="V1529" i="8"/>
  <c r="V1527" i="8"/>
  <c r="R1525" i="8"/>
  <c r="N1523" i="8"/>
  <c r="N1521" i="8"/>
  <c r="N1519" i="8"/>
  <c r="N1517" i="8"/>
  <c r="R1498" i="8"/>
  <c r="V1496" i="8"/>
  <c r="R1494" i="8"/>
  <c r="R1492" i="8"/>
  <c r="N1490" i="8"/>
  <c r="R1488" i="8"/>
  <c r="V1469" i="8"/>
  <c r="V1467" i="8"/>
  <c r="V1465" i="8"/>
  <c r="V1463" i="8"/>
  <c r="R1461" i="8"/>
  <c r="N1459" i="8"/>
  <c r="N1457" i="8"/>
  <c r="N1455" i="8"/>
  <c r="N1453" i="8"/>
  <c r="R1434" i="8"/>
  <c r="V1432" i="8"/>
  <c r="R1430" i="8"/>
  <c r="R1428" i="8"/>
  <c r="N1426" i="8"/>
  <c r="R1424" i="8"/>
  <c r="V1405" i="8"/>
  <c r="V1403" i="8"/>
  <c r="V1401" i="8"/>
  <c r="V1399" i="8"/>
  <c r="R1397" i="8"/>
  <c r="N1395" i="8"/>
  <c r="N1393" i="8"/>
  <c r="N1391" i="8"/>
  <c r="N1389" i="8"/>
  <c r="R1370" i="8"/>
  <c r="V1368" i="8"/>
  <c r="R1366" i="8"/>
  <c r="R1364" i="8"/>
  <c r="N1362" i="8"/>
  <c r="R1360" i="8"/>
  <c r="V1341" i="8"/>
  <c r="V1339" i="8"/>
  <c r="V1337" i="8"/>
  <c r="V1335" i="8"/>
  <c r="R1333" i="8"/>
  <c r="N1331" i="8"/>
  <c r="N1329" i="8"/>
  <c r="N1327" i="8"/>
  <c r="N1325" i="8"/>
  <c r="R1306" i="8"/>
  <c r="V1304" i="8"/>
  <c r="R1302" i="8"/>
  <c r="R1300" i="8"/>
  <c r="N1298" i="8"/>
  <c r="R1296" i="8"/>
  <c r="V1277" i="8"/>
  <c r="V1275" i="8"/>
  <c r="V1273" i="8"/>
  <c r="V1271" i="8"/>
  <c r="R1269" i="8"/>
  <c r="N1267" i="8"/>
  <c r="N1265" i="8"/>
  <c r="N1263" i="8"/>
  <c r="N1261" i="8"/>
  <c r="R1242" i="8"/>
  <c r="V1240" i="8"/>
  <c r="R1238" i="8"/>
  <c r="R1236" i="8"/>
  <c r="N1234" i="8"/>
  <c r="R1232" i="8"/>
  <c r="V1213" i="8"/>
  <c r="V1211" i="8"/>
  <c r="V1209" i="8"/>
  <c r="V1207" i="8"/>
  <c r="R1205" i="8"/>
  <c r="N1203" i="8"/>
  <c r="N1201" i="8"/>
  <c r="N1199" i="8"/>
  <c r="N1197" i="8"/>
  <c r="R1178" i="8"/>
  <c r="V1176" i="8"/>
  <c r="R1174" i="8"/>
  <c r="R1172" i="8"/>
  <c r="N1170" i="8"/>
  <c r="R1168" i="8"/>
  <c r="P1160" i="8"/>
  <c r="U1158" i="8"/>
  <c r="V1156" i="8"/>
  <c r="P1151" i="8"/>
  <c r="U1149" i="8"/>
  <c r="U1146" i="8"/>
  <c r="R1143" i="8"/>
  <c r="V1140" i="8"/>
  <c r="R1139" i="8"/>
  <c r="N1138" i="8"/>
  <c r="R1135" i="8"/>
  <c r="V1132" i="8"/>
  <c r="X1129" i="8"/>
  <c r="S1128" i="8"/>
  <c r="P1127" i="8"/>
  <c r="V1124" i="8"/>
  <c r="N1123" i="8"/>
  <c r="X1121" i="8"/>
  <c r="O1120" i="8"/>
  <c r="X1117" i="8"/>
  <c r="S1116" i="8"/>
  <c r="P1115" i="8"/>
  <c r="S1112" i="8"/>
  <c r="X1109" i="8"/>
  <c r="R1108" i="8"/>
  <c r="X1105" i="8"/>
  <c r="R1104" i="8"/>
  <c r="X1101" i="8"/>
  <c r="R1100" i="8"/>
  <c r="X1097" i="8"/>
  <c r="R1096" i="8"/>
  <c r="X1093" i="8"/>
  <c r="R1092" i="8"/>
  <c r="X1089" i="8"/>
  <c r="R1088" i="8"/>
  <c r="X1085" i="8"/>
  <c r="R1084" i="8"/>
  <c r="X1081" i="8"/>
  <c r="R1080" i="8"/>
  <c r="X1077" i="8"/>
  <c r="R1076" i="8"/>
  <c r="X1073" i="8"/>
  <c r="R1072" i="8"/>
  <c r="X1069" i="8"/>
  <c r="R1068" i="8"/>
  <c r="X1065" i="8"/>
  <c r="R1064" i="8"/>
  <c r="X1061" i="8"/>
  <c r="R1060" i="8"/>
  <c r="X1057" i="8"/>
  <c r="R1056" i="8"/>
  <c r="X1053" i="8"/>
  <c r="R1052" i="8"/>
  <c r="X1049" i="8"/>
  <c r="R1048" i="8"/>
  <c r="X1045" i="8"/>
  <c r="R1044" i="8"/>
  <c r="X1041" i="8"/>
  <c r="R1040" i="8"/>
  <c r="X1037" i="8"/>
  <c r="R1036" i="8"/>
  <c r="X1033" i="8"/>
  <c r="R1032" i="8"/>
  <c r="X1029" i="8"/>
  <c r="R1028" i="8"/>
  <c r="X1025" i="8"/>
  <c r="R1024" i="8"/>
  <c r="X1021" i="8"/>
  <c r="R1020" i="8"/>
  <c r="X1017" i="8"/>
  <c r="R1016" i="8"/>
  <c r="X1013" i="8"/>
  <c r="R1012" i="8"/>
  <c r="X1009" i="8"/>
  <c r="R1008" i="8"/>
  <c r="X1005" i="8"/>
  <c r="R1004" i="8"/>
  <c r="X1001" i="8"/>
  <c r="R1000" i="8"/>
  <c r="X997" i="8"/>
  <c r="R996" i="8"/>
  <c r="X993" i="8"/>
  <c r="R992" i="8"/>
  <c r="X989" i="8"/>
  <c r="R988" i="8"/>
  <c r="X985" i="8"/>
  <c r="R984" i="8"/>
  <c r="X981" i="8"/>
  <c r="R980" i="8"/>
  <c r="X977" i="8"/>
  <c r="R976" i="8"/>
  <c r="X973" i="8"/>
  <c r="R972" i="8"/>
  <c r="X969" i="8"/>
  <c r="R968" i="8"/>
  <c r="X965" i="8"/>
  <c r="R964" i="8"/>
  <c r="X961" i="8"/>
  <c r="R960" i="8"/>
  <c r="X957" i="8"/>
  <c r="R956" i="8"/>
  <c r="X953" i="8"/>
  <c r="R952" i="8"/>
  <c r="X949" i="8"/>
  <c r="R948" i="8"/>
  <c r="X945" i="8"/>
  <c r="R944" i="8"/>
  <c r="X941" i="8"/>
  <c r="R940" i="8"/>
  <c r="X937" i="8"/>
  <c r="R936" i="8"/>
  <c r="X933" i="8"/>
  <c r="R932" i="8"/>
  <c r="X929" i="8"/>
  <c r="R928" i="8"/>
  <c r="X925" i="8"/>
  <c r="R924" i="8"/>
  <c r="X921" i="8"/>
  <c r="R920" i="8"/>
  <c r="X917" i="8"/>
  <c r="R916" i="8"/>
  <c r="X913" i="8"/>
  <c r="R912" i="8"/>
  <c r="X909" i="8"/>
  <c r="R908" i="8"/>
  <c r="X905" i="8"/>
  <c r="R904" i="8"/>
  <c r="X901" i="8"/>
  <c r="R900" i="8"/>
  <c r="X897" i="8"/>
  <c r="R896" i="8"/>
  <c r="X893" i="8"/>
  <c r="R892" i="8"/>
  <c r="X889" i="8"/>
  <c r="R888" i="8"/>
  <c r="X885" i="8"/>
  <c r="R884" i="8"/>
  <c r="X881" i="8"/>
  <c r="R880" i="8"/>
  <c r="X877" i="8"/>
  <c r="R876" i="8"/>
  <c r="X873" i="8"/>
  <c r="R872" i="8"/>
  <c r="X869" i="8"/>
  <c r="R868" i="8"/>
  <c r="X865" i="8"/>
  <c r="R864" i="8"/>
  <c r="X861" i="8"/>
  <c r="R860" i="8"/>
  <c r="X857" i="8"/>
  <c r="R856" i="8"/>
  <c r="X853" i="8"/>
  <c r="R852" i="8"/>
  <c r="X849" i="8"/>
  <c r="R848" i="8"/>
  <c r="X845" i="8"/>
  <c r="R844" i="8"/>
  <c r="X841" i="8"/>
  <c r="R840" i="8"/>
  <c r="X837" i="8"/>
  <c r="R836" i="8"/>
  <c r="X833" i="8"/>
  <c r="R832" i="8"/>
  <c r="X829" i="8"/>
  <c r="R828" i="8"/>
  <c r="X825" i="8"/>
  <c r="R824" i="8"/>
  <c r="X821" i="8"/>
  <c r="R820" i="8"/>
  <c r="X817" i="8"/>
  <c r="R816" i="8"/>
  <c r="X813" i="8"/>
  <c r="R812" i="8"/>
  <c r="X809" i="8"/>
  <c r="R808" i="8"/>
  <c r="X805" i="8"/>
  <c r="R804" i="8"/>
  <c r="X801" i="8"/>
  <c r="R800" i="8"/>
  <c r="X797" i="8"/>
  <c r="R796" i="8"/>
  <c r="X793" i="8"/>
  <c r="R792" i="8"/>
  <c r="X789" i="8"/>
  <c r="R788" i="8"/>
  <c r="X785" i="8"/>
  <c r="R784" i="8"/>
  <c r="X781" i="8"/>
  <c r="R780" i="8"/>
  <c r="X777" i="8"/>
  <c r="S776" i="8"/>
  <c r="R775" i="8"/>
  <c r="V774" i="8"/>
  <c r="W773" i="8"/>
  <c r="X772" i="8"/>
  <c r="Y771" i="8"/>
  <c r="N770" i="8"/>
  <c r="P769" i="8"/>
  <c r="R768" i="8"/>
  <c r="V767" i="8"/>
  <c r="P766" i="8"/>
  <c r="U765" i="8"/>
  <c r="Y764" i="8"/>
  <c r="N764" i="8"/>
  <c r="S763" i="8"/>
  <c r="W762" i="8"/>
  <c r="P761" i="8"/>
  <c r="T760" i="8"/>
  <c r="X759" i="8"/>
  <c r="N759" i="8"/>
  <c r="T758" i="8"/>
  <c r="W757" i="8"/>
  <c r="Q756" i="8"/>
  <c r="T755" i="8"/>
  <c r="Y754" i="8"/>
  <c r="O754" i="8"/>
  <c r="S753" i="8"/>
  <c r="V752" i="8"/>
  <c r="S751" i="8"/>
  <c r="W750" i="8"/>
  <c r="N750" i="8"/>
  <c r="S749" i="8"/>
  <c r="X748" i="8"/>
  <c r="O748" i="8"/>
  <c r="U747" i="8"/>
  <c r="Q746" i="8"/>
  <c r="U745" i="8"/>
  <c r="Q744" i="8"/>
  <c r="W743" i="8"/>
  <c r="N743" i="8"/>
  <c r="S742" i="8"/>
  <c r="X741" i="8"/>
  <c r="O741" i="8"/>
  <c r="S740" i="8"/>
  <c r="Y739" i="8"/>
  <c r="P739" i="8"/>
  <c r="U738" i="8"/>
  <c r="Q737" i="8"/>
  <c r="V736" i="8"/>
  <c r="S735" i="8"/>
  <c r="W734" i="8"/>
  <c r="N734" i="8"/>
  <c r="S733" i="8"/>
  <c r="X732" i="8"/>
  <c r="O732" i="8"/>
  <c r="U731" i="8"/>
  <c r="Q730" i="8"/>
  <c r="U729" i="8"/>
  <c r="Q728" i="8"/>
  <c r="W727" i="8"/>
  <c r="N727" i="8"/>
  <c r="S726" i="8"/>
  <c r="X725" i="8"/>
  <c r="O725" i="8"/>
  <c r="S724" i="8"/>
  <c r="Y723" i="8"/>
  <c r="P723" i="8"/>
  <c r="U722" i="8"/>
  <c r="Q721" i="8"/>
  <c r="V720" i="8"/>
  <c r="S719" i="8"/>
  <c r="W718" i="8"/>
  <c r="N718" i="8"/>
  <c r="S717" i="8"/>
  <c r="X716" i="8"/>
  <c r="O716" i="8"/>
  <c r="U715" i="8"/>
  <c r="Q714" i="8"/>
  <c r="U713" i="8"/>
  <c r="Q712" i="8"/>
  <c r="W711" i="8"/>
  <c r="N711" i="8"/>
  <c r="S710" i="8"/>
  <c r="X709" i="8"/>
  <c r="O709" i="8"/>
  <c r="S708" i="8"/>
  <c r="Y707" i="8"/>
  <c r="P707" i="8"/>
  <c r="U706" i="8"/>
  <c r="Q705" i="8"/>
  <c r="V704" i="8"/>
  <c r="S703" i="8"/>
  <c r="W702" i="8"/>
  <c r="N702" i="8"/>
  <c r="S701" i="8"/>
  <c r="X700" i="8"/>
  <c r="O700" i="8"/>
  <c r="U699" i="8"/>
  <c r="Q698" i="8"/>
  <c r="U697" i="8"/>
  <c r="Q696" i="8"/>
  <c r="W695" i="8"/>
  <c r="N695" i="8"/>
  <c r="S694" i="8"/>
  <c r="X693" i="8"/>
  <c r="O693" i="8"/>
  <c r="S692" i="8"/>
  <c r="Y691" i="8"/>
  <c r="P691" i="8"/>
  <c r="U690" i="8"/>
  <c r="Q689" i="8"/>
  <c r="V688" i="8"/>
  <c r="S687" i="8"/>
  <c r="W686" i="8"/>
  <c r="N686" i="8"/>
  <c r="S685" i="8"/>
  <c r="X684" i="8"/>
  <c r="O684" i="8"/>
  <c r="U683" i="8"/>
  <c r="Q682" i="8"/>
  <c r="U681" i="8"/>
  <c r="Q680" i="8"/>
  <c r="W679" i="8"/>
  <c r="N679" i="8"/>
  <c r="S678" i="8"/>
  <c r="X677" i="8"/>
  <c r="O677" i="8"/>
  <c r="S676" i="8"/>
  <c r="Y675" i="8"/>
  <c r="P675" i="8"/>
  <c r="U674" i="8"/>
  <c r="Q673" i="8"/>
  <c r="V672" i="8"/>
  <c r="S671" i="8"/>
  <c r="W670" i="8"/>
  <c r="N670" i="8"/>
  <c r="S669" i="8"/>
  <c r="X668" i="8"/>
  <c r="O668" i="8"/>
  <c r="U667" i="8"/>
  <c r="Q666" i="8"/>
  <c r="U665" i="8"/>
  <c r="Q664" i="8"/>
  <c r="W663" i="8"/>
  <c r="N663" i="8"/>
  <c r="S662" i="8"/>
  <c r="X661" i="8"/>
  <c r="O661" i="8"/>
  <c r="S660" i="8"/>
  <c r="Y659" i="8"/>
  <c r="P659" i="8"/>
  <c r="U658" i="8"/>
  <c r="Q657" i="8"/>
  <c r="V656" i="8"/>
  <c r="S655" i="8"/>
  <c r="W654" i="8"/>
  <c r="N654" i="8"/>
  <c r="S653" i="8"/>
  <c r="X652" i="8"/>
  <c r="O652" i="8"/>
  <c r="U651" i="8"/>
  <c r="Q650" i="8"/>
  <c r="U649" i="8"/>
  <c r="Q648" i="8"/>
  <c r="W647" i="8"/>
  <c r="N647" i="8"/>
  <c r="S646" i="8"/>
  <c r="X645" i="8"/>
  <c r="O645" i="8"/>
  <c r="S644" i="8"/>
  <c r="Y643" i="8"/>
  <c r="P643" i="8"/>
  <c r="U642" i="8"/>
  <c r="Q641" i="8"/>
  <c r="V640" i="8"/>
  <c r="S639" i="8"/>
  <c r="W638" i="8"/>
  <c r="N638" i="8"/>
  <c r="S637" i="8"/>
  <c r="X636" i="8"/>
  <c r="O636" i="8"/>
  <c r="U635" i="8"/>
  <c r="Q634" i="8"/>
  <c r="U633" i="8"/>
  <c r="Q632" i="8"/>
  <c r="W631" i="8"/>
  <c r="N631" i="8"/>
  <c r="S630" i="8"/>
  <c r="X629" i="8"/>
  <c r="O629" i="8"/>
  <c r="S628" i="8"/>
  <c r="Y627" i="8"/>
  <c r="P627" i="8"/>
  <c r="U626" i="8"/>
  <c r="Q625" i="8"/>
  <c r="V624" i="8"/>
  <c r="S623" i="8"/>
  <c r="W622" i="8"/>
  <c r="N622" i="8"/>
  <c r="S621" i="8"/>
  <c r="X620" i="8"/>
  <c r="O620" i="8"/>
  <c r="U619" i="8"/>
  <c r="Q618" i="8"/>
  <c r="U617" i="8"/>
  <c r="Q616" i="8"/>
  <c r="W615" i="8"/>
  <c r="N615" i="8"/>
  <c r="S614" i="8"/>
  <c r="X613" i="8"/>
  <c r="O613" i="8"/>
  <c r="S612" i="8"/>
  <c r="Y611" i="8"/>
  <c r="P611" i="8"/>
  <c r="U610" i="8"/>
  <c r="Q609" i="8"/>
  <c r="V608" i="8"/>
  <c r="S607" i="8"/>
  <c r="W606" i="8"/>
  <c r="N606" i="8"/>
  <c r="S605" i="8"/>
  <c r="X604" i="8"/>
  <c r="O604" i="8"/>
  <c r="U603" i="8"/>
  <c r="Q602" i="8"/>
  <c r="U601" i="8"/>
  <c r="Q600" i="8"/>
  <c r="W599" i="8"/>
  <c r="N599" i="8"/>
  <c r="S598" i="8"/>
  <c r="X597" i="8"/>
  <c r="O597" i="8"/>
  <c r="S596" i="8"/>
  <c r="Y595" i="8"/>
  <c r="P595" i="8"/>
  <c r="U594" i="8"/>
  <c r="Q593" i="8"/>
  <c r="V592" i="8"/>
  <c r="S591" i="8"/>
  <c r="W590" i="8"/>
  <c r="N590" i="8"/>
  <c r="S589" i="8"/>
  <c r="X588" i="8"/>
  <c r="O588" i="8"/>
  <c r="U587" i="8"/>
  <c r="Q586" i="8"/>
  <c r="U585" i="8"/>
  <c r="Q584" i="8"/>
  <c r="W583" i="8"/>
  <c r="N583" i="8"/>
  <c r="S582" i="8"/>
  <c r="X581" i="8"/>
  <c r="O581" i="8"/>
  <c r="S580" i="8"/>
  <c r="Y579" i="8"/>
  <c r="P579" i="8"/>
  <c r="U578" i="8"/>
  <c r="Q577" i="8"/>
  <c r="V576" i="8"/>
  <c r="S575" i="8"/>
  <c r="W574" i="8"/>
  <c r="N574" i="8"/>
  <c r="S573" i="8"/>
  <c r="X572" i="8"/>
  <c r="O572" i="8"/>
  <c r="U571" i="8"/>
  <c r="Q570" i="8"/>
  <c r="U569" i="8"/>
  <c r="Q568" i="8"/>
  <c r="W567" i="8"/>
  <c r="N567" i="8"/>
  <c r="S566" i="8"/>
  <c r="X565" i="8"/>
  <c r="O565" i="8"/>
  <c r="S564" i="8"/>
  <c r="Y563" i="8"/>
  <c r="P563" i="8"/>
  <c r="U562" i="8"/>
  <c r="Q561" i="8"/>
  <c r="V560" i="8"/>
  <c r="S559" i="8"/>
  <c r="W558" i="8"/>
  <c r="N558" i="8"/>
  <c r="S557" i="8"/>
  <c r="X556" i="8"/>
  <c r="O556" i="8"/>
  <c r="U555" i="8"/>
  <c r="Q554" i="8"/>
  <c r="U553" i="8"/>
  <c r="Q552" i="8"/>
  <c r="W551" i="8"/>
  <c r="N551" i="8"/>
  <c r="S550" i="8"/>
  <c r="X549" i="8"/>
  <c r="O549" i="8"/>
  <c r="S548" i="8"/>
  <c r="Y547" i="8"/>
  <c r="P547" i="8"/>
  <c r="U546" i="8"/>
  <c r="Q545" i="8"/>
  <c r="V544" i="8"/>
  <c r="S543" i="8"/>
  <c r="W542" i="8"/>
  <c r="N542" i="8"/>
  <c r="S541" i="8"/>
  <c r="X540" i="8"/>
  <c r="O540" i="8"/>
  <c r="U539" i="8"/>
  <c r="Q538" i="8"/>
  <c r="U537" i="8"/>
  <c r="Q536" i="8"/>
  <c r="W535" i="8"/>
  <c r="N535" i="8"/>
  <c r="S534" i="8"/>
  <c r="X533" i="8"/>
  <c r="O533" i="8"/>
  <c r="S532" i="8"/>
  <c r="Y531" i="8"/>
  <c r="P531" i="8"/>
  <c r="U530" i="8"/>
  <c r="Q529" i="8"/>
  <c r="V528" i="8"/>
  <c r="S527" i="8"/>
  <c r="W526" i="8"/>
  <c r="N526" i="8"/>
  <c r="S525" i="8"/>
  <c r="X524" i="8"/>
  <c r="O524" i="8"/>
  <c r="U523" i="8"/>
  <c r="Q522" i="8"/>
  <c r="U521" i="8"/>
  <c r="Q520" i="8"/>
  <c r="W519" i="8"/>
  <c r="N519" i="8"/>
  <c r="S518" i="8"/>
  <c r="X517" i="8"/>
  <c r="O517" i="8"/>
  <c r="S516" i="8"/>
  <c r="Y515" i="8"/>
  <c r="P515" i="8"/>
  <c r="U514" i="8"/>
  <c r="Q513" i="8"/>
  <c r="V512" i="8"/>
  <c r="S511" i="8"/>
  <c r="W510" i="8"/>
  <c r="N510" i="8"/>
  <c r="S509" i="8"/>
  <c r="X508" i="8"/>
  <c r="O508" i="8"/>
  <c r="U507" i="8"/>
  <c r="Q506" i="8"/>
  <c r="U505" i="8"/>
  <c r="Q504" i="8"/>
  <c r="W503" i="8"/>
  <c r="N503" i="8"/>
  <c r="S502" i="8"/>
  <c r="X501" i="8"/>
  <c r="O501" i="8"/>
  <c r="S500" i="8"/>
  <c r="Y499" i="8"/>
  <c r="P499" i="8"/>
  <c r="U498" i="8"/>
  <c r="Q497" i="8"/>
  <c r="V496" i="8"/>
  <c r="S495" i="8"/>
  <c r="W494" i="8"/>
  <c r="N494" i="8"/>
  <c r="S493" i="8"/>
  <c r="X492" i="8"/>
  <c r="O492" i="8"/>
  <c r="U491" i="8"/>
  <c r="Q490" i="8"/>
  <c r="U489" i="8"/>
  <c r="Q488" i="8"/>
  <c r="W487" i="8"/>
  <c r="N487" i="8"/>
  <c r="S486" i="8"/>
  <c r="X485" i="8"/>
  <c r="O485" i="8"/>
  <c r="S484" i="8"/>
  <c r="Y483" i="8"/>
  <c r="P483" i="8"/>
  <c r="U482" i="8"/>
  <c r="Q481" i="8"/>
  <c r="V480" i="8"/>
  <c r="S479" i="8"/>
  <c r="W478" i="8"/>
  <c r="N478" i="8"/>
  <c r="S477" i="8"/>
  <c r="X476" i="8"/>
  <c r="O476" i="8"/>
  <c r="U475" i="8"/>
  <c r="Q474" i="8"/>
  <c r="U473" i="8"/>
  <c r="Q472" i="8"/>
  <c r="W471" i="8"/>
  <c r="N471" i="8"/>
  <c r="S470" i="8"/>
  <c r="X469" i="8"/>
  <c r="O469" i="8"/>
  <c r="S468" i="8"/>
  <c r="Y467" i="8"/>
  <c r="P467" i="8"/>
  <c r="U466" i="8"/>
  <c r="Q465" i="8"/>
  <c r="V464" i="8"/>
  <c r="S463" i="8"/>
  <c r="W462" i="8"/>
  <c r="N462" i="8"/>
  <c r="S461" i="8"/>
  <c r="X460" i="8"/>
  <c r="O460" i="8"/>
  <c r="U459" i="8"/>
  <c r="Q458" i="8"/>
  <c r="U457" i="8"/>
  <c r="Q456" i="8"/>
  <c r="W455" i="8"/>
  <c r="N455" i="8"/>
  <c r="S454" i="8"/>
  <c r="X453" i="8"/>
  <c r="O453" i="8"/>
  <c r="S452" i="8"/>
  <c r="Y451" i="8"/>
  <c r="P451" i="8"/>
  <c r="U450" i="8"/>
  <c r="Q449" i="8"/>
  <c r="V448" i="8"/>
  <c r="S447" i="8"/>
  <c r="W446" i="8"/>
  <c r="N446" i="8"/>
  <c r="S445" i="8"/>
  <c r="X444" i="8"/>
  <c r="O444" i="8"/>
  <c r="U443" i="8"/>
  <c r="Q442" i="8"/>
  <c r="U441" i="8"/>
  <c r="Q440" i="8"/>
  <c r="W439" i="8"/>
  <c r="N439" i="8"/>
  <c r="S438" i="8"/>
  <c r="X437" i="8"/>
  <c r="O437" i="8"/>
  <c r="S436" i="8"/>
  <c r="Y435" i="8"/>
  <c r="P435" i="8"/>
  <c r="U434" i="8"/>
  <c r="Q433" i="8"/>
  <c r="V432" i="8"/>
  <c r="S431" i="8"/>
  <c r="W430" i="8"/>
  <c r="N430" i="8"/>
  <c r="S429" i="8"/>
  <c r="X428" i="8"/>
  <c r="O428" i="8"/>
  <c r="U427" i="8"/>
  <c r="Q426" i="8"/>
  <c r="U425" i="8"/>
  <c r="Q424" i="8"/>
  <c r="W423" i="8"/>
  <c r="N423" i="8"/>
  <c r="S422" i="8"/>
  <c r="X421" i="8"/>
  <c r="O421" i="8"/>
  <c r="S420" i="8"/>
  <c r="Y419" i="8"/>
  <c r="P419" i="8"/>
  <c r="U418" i="8"/>
  <c r="Q417" i="8"/>
  <c r="V416" i="8"/>
  <c r="S415" i="8"/>
  <c r="W414" i="8"/>
  <c r="N414" i="8"/>
  <c r="S413" i="8"/>
  <c r="X412" i="8"/>
  <c r="O412" i="8"/>
  <c r="U411" i="8"/>
  <c r="Q410" i="8"/>
  <c r="U409" i="8"/>
  <c r="Q408" i="8"/>
  <c r="W407" i="8"/>
  <c r="N407" i="8"/>
  <c r="S406" i="8"/>
  <c r="X405" i="8"/>
  <c r="O405" i="8"/>
  <c r="S404" i="8"/>
  <c r="Y403" i="8"/>
  <c r="P403" i="8"/>
  <c r="U402" i="8"/>
  <c r="Q401" i="8"/>
  <c r="V400" i="8"/>
  <c r="S399" i="8"/>
  <c r="W398" i="8"/>
  <c r="N398" i="8"/>
  <c r="S397" i="8"/>
  <c r="X396" i="8"/>
  <c r="O396" i="8"/>
  <c r="U395" i="8"/>
  <c r="Q394" i="8"/>
  <c r="U393" i="8"/>
  <c r="Q392" i="8"/>
  <c r="W391" i="8"/>
  <c r="N391" i="8"/>
  <c r="S390" i="8"/>
  <c r="X389" i="8"/>
  <c r="O389" i="8"/>
  <c r="S388" i="8"/>
  <c r="Y387" i="8"/>
  <c r="P387" i="8"/>
  <c r="U386" i="8"/>
  <c r="Q385" i="8"/>
  <c r="V384" i="8"/>
  <c r="S383" i="8"/>
  <c r="W382" i="8"/>
  <c r="N382" i="8"/>
  <c r="S381" i="8"/>
  <c r="X380" i="8"/>
  <c r="O380" i="8"/>
  <c r="U379" i="8"/>
  <c r="Q378" i="8"/>
  <c r="U377" i="8"/>
  <c r="Q376" i="8"/>
  <c r="W375" i="8"/>
  <c r="N375" i="8"/>
  <c r="S374" i="8"/>
  <c r="X373" i="8"/>
  <c r="O373" i="8"/>
  <c r="S372" i="8"/>
  <c r="Y371" i="8"/>
  <c r="P371" i="8"/>
  <c r="U370" i="8"/>
  <c r="Q369" i="8"/>
  <c r="V368" i="8"/>
  <c r="S367" i="8"/>
  <c r="W366" i="8"/>
  <c r="N366" i="8"/>
  <c r="S365" i="8"/>
  <c r="X364" i="8"/>
  <c r="O364" i="8"/>
  <c r="U363" i="8"/>
  <c r="Q362" i="8"/>
  <c r="U361" i="8"/>
  <c r="Q360" i="8"/>
  <c r="W359" i="8"/>
  <c r="N359" i="8"/>
  <c r="S358" i="8"/>
  <c r="X357" i="8"/>
  <c r="O357" i="8"/>
  <c r="S356" i="8"/>
  <c r="Y355" i="8"/>
  <c r="P355" i="8"/>
  <c r="U354" i="8"/>
  <c r="Q353" i="8"/>
  <c r="V352" i="8"/>
  <c r="S351" i="8"/>
  <c r="W350" i="8"/>
  <c r="N350" i="8"/>
  <c r="S349" i="8"/>
  <c r="X348" i="8"/>
  <c r="O348" i="8"/>
  <c r="U347" i="8"/>
  <c r="Q346" i="8"/>
  <c r="U345" i="8"/>
  <c r="Q344" i="8"/>
  <c r="W343" i="8"/>
  <c r="N343" i="8"/>
  <c r="S342" i="8"/>
  <c r="X341" i="8"/>
  <c r="O341" i="8"/>
  <c r="S340" i="8"/>
  <c r="Y339" i="8"/>
  <c r="P339" i="8"/>
  <c r="U338" i="8"/>
  <c r="Q337" i="8"/>
  <c r="V336" i="8"/>
  <c r="S335" i="8"/>
  <c r="W334" i="8"/>
  <c r="N334" i="8"/>
  <c r="S333" i="8"/>
  <c r="X332" i="8"/>
  <c r="O332" i="8"/>
  <c r="U331" i="8"/>
  <c r="Q330" i="8"/>
  <c r="U329" i="8"/>
  <c r="Q328" i="8"/>
  <c r="W327" i="8"/>
  <c r="N327" i="8"/>
  <c r="S326" i="8"/>
  <c r="X325" i="8"/>
  <c r="O325" i="8"/>
  <c r="S324" i="8"/>
  <c r="Y323" i="8"/>
  <c r="P323" i="8"/>
  <c r="U322" i="8"/>
  <c r="Q321" i="8"/>
  <c r="V320" i="8"/>
  <c r="N320" i="8"/>
  <c r="T319" i="8"/>
  <c r="R318" i="8"/>
  <c r="X317" i="8"/>
  <c r="P317" i="8"/>
  <c r="V316" i="8"/>
  <c r="N316" i="8"/>
  <c r="T315" i="8"/>
  <c r="R314" i="8"/>
  <c r="X313" i="8"/>
  <c r="P313" i="8"/>
  <c r="V312" i="8"/>
  <c r="N312" i="8"/>
  <c r="T311" i="8"/>
  <c r="R310" i="8"/>
  <c r="X309" i="8"/>
  <c r="P309" i="8"/>
  <c r="V308" i="8"/>
  <c r="N308" i="8"/>
  <c r="T307" i="8"/>
  <c r="R306" i="8"/>
  <c r="X305" i="8"/>
  <c r="P305" i="8"/>
  <c r="V304" i="8"/>
  <c r="N304" i="8"/>
  <c r="T303" i="8"/>
  <c r="R302" i="8"/>
  <c r="X301" i="8"/>
  <c r="P301" i="8"/>
  <c r="V300" i="8"/>
  <c r="N300" i="8"/>
  <c r="T299" i="8"/>
  <c r="R298" i="8"/>
  <c r="X297" i="8"/>
  <c r="P297" i="8"/>
  <c r="V296" i="8"/>
  <c r="N296" i="8"/>
  <c r="T295" i="8"/>
  <c r="R294" i="8"/>
  <c r="X293" i="8"/>
  <c r="P293" i="8"/>
  <c r="V292" i="8"/>
  <c r="N292" i="8"/>
  <c r="T291" i="8"/>
  <c r="R290" i="8"/>
  <c r="X289" i="8"/>
  <c r="P289" i="8"/>
  <c r="V288" i="8"/>
  <c r="N288" i="8"/>
  <c r="T287" i="8"/>
  <c r="R286" i="8"/>
  <c r="X285" i="8"/>
  <c r="P285" i="8"/>
  <c r="V284" i="8"/>
  <c r="N284" i="8"/>
  <c r="T283" i="8"/>
  <c r="R282" i="8"/>
  <c r="X281" i="8"/>
  <c r="P281" i="8"/>
  <c r="V280" i="8"/>
  <c r="N280" i="8"/>
  <c r="T279" i="8"/>
  <c r="R278" i="8"/>
  <c r="X277" i="8"/>
  <c r="P277" i="8"/>
  <c r="V276" i="8"/>
  <c r="N276" i="8"/>
  <c r="T275" i="8"/>
  <c r="R274" i="8"/>
  <c r="X273" i="8"/>
  <c r="P273" i="8"/>
  <c r="V272" i="8"/>
  <c r="N272" i="8"/>
  <c r="T271" i="8"/>
  <c r="R270" i="8"/>
  <c r="X269" i="8"/>
  <c r="P269" i="8"/>
  <c r="V268" i="8"/>
  <c r="N268" i="8"/>
  <c r="T267" i="8"/>
  <c r="R266" i="8"/>
  <c r="X265" i="8"/>
  <c r="P265" i="8"/>
  <c r="V264" i="8"/>
  <c r="N264" i="8"/>
  <c r="T263" i="8"/>
  <c r="R262" i="8"/>
  <c r="X261" i="8"/>
  <c r="P261" i="8"/>
  <c r="V260" i="8"/>
  <c r="N260" i="8"/>
  <c r="T259" i="8"/>
  <c r="R258" i="8"/>
  <c r="X257" i="8"/>
  <c r="P257" i="8"/>
  <c r="V256" i="8"/>
  <c r="N256" i="8"/>
  <c r="T255" i="8"/>
  <c r="R254" i="8"/>
  <c r="X253" i="8"/>
  <c r="P253" i="8"/>
  <c r="V252" i="8"/>
  <c r="N252" i="8"/>
  <c r="T251" i="8"/>
  <c r="R250" i="8"/>
  <c r="X249" i="8"/>
  <c r="P249" i="8"/>
  <c r="V248" i="8"/>
  <c r="N248" i="8"/>
  <c r="T247" i="8"/>
  <c r="R246" i="8"/>
  <c r="X245" i="8"/>
  <c r="P245" i="8"/>
  <c r="V244" i="8"/>
  <c r="N244" i="8"/>
  <c r="T243" i="8"/>
  <c r="R242" i="8"/>
  <c r="X241" i="8"/>
  <c r="P241" i="8"/>
  <c r="V240" i="8"/>
  <c r="N240" i="8"/>
  <c r="T239" i="8"/>
  <c r="R238" i="8"/>
  <c r="X237" i="8"/>
  <c r="P237" i="8"/>
  <c r="V236" i="8"/>
  <c r="N236" i="8"/>
  <c r="T235" i="8"/>
  <c r="R234" i="8"/>
  <c r="X233" i="8"/>
  <c r="P233" i="8"/>
  <c r="V232" i="8"/>
  <c r="N232" i="8"/>
  <c r="T231" i="8"/>
  <c r="R230" i="8"/>
  <c r="X229" i="8"/>
  <c r="P229" i="8"/>
  <c r="V228" i="8"/>
  <c r="N228" i="8"/>
  <c r="T227" i="8"/>
  <c r="R226" i="8"/>
  <c r="X225" i="8"/>
  <c r="P225" i="8"/>
  <c r="V224" i="8"/>
  <c r="N224" i="8"/>
  <c r="T223" i="8"/>
  <c r="R222" i="8"/>
  <c r="X221" i="8"/>
  <c r="P221" i="8"/>
  <c r="V220" i="8"/>
  <c r="N220" i="8"/>
  <c r="T219" i="8"/>
  <c r="R218" i="8"/>
  <c r="X217" i="8"/>
  <c r="P217" i="8"/>
  <c r="V216" i="8"/>
  <c r="N216" i="8"/>
  <c r="T215" i="8"/>
  <c r="R214" i="8"/>
  <c r="X213" i="8"/>
  <c r="P213" i="8"/>
  <c r="V212" i="8"/>
  <c r="N212" i="8"/>
  <c r="T211" i="8"/>
  <c r="R210" i="8"/>
  <c r="X209" i="8"/>
  <c r="P209" i="8"/>
  <c r="V208" i="8"/>
  <c r="N208" i="8"/>
  <c r="T207" i="8"/>
  <c r="R206" i="8"/>
  <c r="X205" i="8"/>
  <c r="P205" i="8"/>
  <c r="V204" i="8"/>
  <c r="N204" i="8"/>
  <c r="T203" i="8"/>
  <c r="R202" i="8"/>
  <c r="X201" i="8"/>
  <c r="P201" i="8"/>
  <c r="V200" i="8"/>
  <c r="N200" i="8"/>
  <c r="T199" i="8"/>
  <c r="R198" i="8"/>
  <c r="X197" i="8"/>
  <c r="P197" i="8"/>
  <c r="V196" i="8"/>
  <c r="N196" i="8"/>
  <c r="T195" i="8"/>
  <c r="R194" i="8"/>
  <c r="X193" i="8"/>
  <c r="P193" i="8"/>
  <c r="V192" i="8"/>
  <c r="N192" i="8"/>
  <c r="T191" i="8"/>
  <c r="R190" i="8"/>
  <c r="X189" i="8"/>
  <c r="P189" i="8"/>
  <c r="V188" i="8"/>
  <c r="N188" i="8"/>
  <c r="T187" i="8"/>
  <c r="R186" i="8"/>
  <c r="X185" i="8"/>
  <c r="P185" i="8"/>
  <c r="V184" i="8"/>
  <c r="N184" i="8"/>
  <c r="T183" i="8"/>
  <c r="R182" i="8"/>
  <c r="X181" i="8"/>
  <c r="P181" i="8"/>
  <c r="V180" i="8"/>
  <c r="N180" i="8"/>
  <c r="T179" i="8"/>
  <c r="R178" i="8"/>
  <c r="X177" i="8"/>
  <c r="P177" i="8"/>
  <c r="V176" i="8"/>
  <c r="N176" i="8"/>
  <c r="T175" i="8"/>
  <c r="R174" i="8"/>
  <c r="X173" i="8"/>
  <c r="P173" i="8"/>
  <c r="V172" i="8"/>
  <c r="N172" i="8"/>
  <c r="T171" i="8"/>
  <c r="R170" i="8"/>
  <c r="X169" i="8"/>
  <c r="P169" i="8"/>
  <c r="V168" i="8"/>
  <c r="N168" i="8"/>
  <c r="T167" i="8"/>
  <c r="R166" i="8"/>
  <c r="X165" i="8"/>
  <c r="P165" i="8"/>
  <c r="V164" i="8"/>
  <c r="N164" i="8"/>
  <c r="T163" i="8"/>
  <c r="R162" i="8"/>
  <c r="X161" i="8"/>
  <c r="P161" i="8"/>
  <c r="V160" i="8"/>
  <c r="N160" i="8"/>
  <c r="T159" i="8"/>
  <c r="R158" i="8"/>
  <c r="X157" i="8"/>
  <c r="P157" i="8"/>
  <c r="V156" i="8"/>
  <c r="N156" i="8"/>
  <c r="T155" i="8"/>
  <c r="R154" i="8"/>
  <c r="X153" i="8"/>
  <c r="P153" i="8"/>
  <c r="V152" i="8"/>
  <c r="N152" i="8"/>
  <c r="T151" i="8"/>
  <c r="R150" i="8"/>
  <c r="X149" i="8"/>
  <c r="P149" i="8"/>
  <c r="V148" i="8"/>
  <c r="N148" i="8"/>
  <c r="T147" i="8"/>
  <c r="R146" i="8"/>
  <c r="X145" i="8"/>
  <c r="P145" i="8"/>
  <c r="V144" i="8"/>
  <c r="N144" i="8"/>
  <c r="T143" i="8"/>
  <c r="R142" i="8"/>
  <c r="X141" i="8"/>
  <c r="P141" i="8"/>
  <c r="V140" i="8"/>
  <c r="N140" i="8"/>
  <c r="T139" i="8"/>
  <c r="R138" i="8"/>
  <c r="X137" i="8"/>
  <c r="P137" i="8"/>
  <c r="V136" i="8"/>
  <c r="N136" i="8"/>
  <c r="T135" i="8"/>
  <c r="R134" i="8"/>
  <c r="X133" i="8"/>
  <c r="P133" i="8"/>
  <c r="V132" i="8"/>
  <c r="N132" i="8"/>
  <c r="T131" i="8"/>
  <c r="R130" i="8"/>
  <c r="X129" i="8"/>
  <c r="P129" i="8"/>
  <c r="V128" i="8"/>
  <c r="N128" i="8"/>
  <c r="T127" i="8"/>
  <c r="R126" i="8"/>
  <c r="X125" i="8"/>
  <c r="P125" i="8"/>
  <c r="V124" i="8"/>
  <c r="N124" i="8"/>
  <c r="T123" i="8"/>
  <c r="R122" i="8"/>
  <c r="X121" i="8"/>
  <c r="P121" i="8"/>
  <c r="V120" i="8"/>
  <c r="N120" i="8"/>
  <c r="T119" i="8"/>
  <c r="R118" i="8"/>
  <c r="X117" i="8"/>
  <c r="P117" i="8"/>
  <c r="V116" i="8"/>
  <c r="N116" i="8"/>
  <c r="T115" i="8"/>
  <c r="R114" i="8"/>
  <c r="X113" i="8"/>
  <c r="P113" i="8"/>
  <c r="V112" i="8"/>
  <c r="N112" i="8"/>
  <c r="T111" i="8"/>
  <c r="R110" i="8"/>
  <c r="X109" i="8"/>
  <c r="P109" i="8"/>
  <c r="V108" i="8"/>
  <c r="N108" i="8"/>
  <c r="T107" i="8"/>
  <c r="R106" i="8"/>
  <c r="X105" i="8"/>
  <c r="P105" i="8"/>
  <c r="V104" i="8"/>
  <c r="N104" i="8"/>
  <c r="T103" i="8"/>
  <c r="R102" i="8"/>
  <c r="X101" i="8"/>
  <c r="P101" i="8"/>
  <c r="V100" i="8"/>
  <c r="N100" i="8"/>
  <c r="T99" i="8"/>
  <c r="R98" i="8"/>
  <c r="X97" i="8"/>
  <c r="P97" i="8"/>
  <c r="V96" i="8"/>
  <c r="N96" i="8"/>
  <c r="T95" i="8"/>
  <c r="R94" i="8"/>
  <c r="X93" i="8"/>
  <c r="P93" i="8"/>
  <c r="V92" i="8"/>
  <c r="N92" i="8"/>
  <c r="T91" i="8"/>
  <c r="R90" i="8"/>
  <c r="X89" i="8"/>
  <c r="P89" i="8"/>
  <c r="V88" i="8"/>
  <c r="N88" i="8"/>
  <c r="T87" i="8"/>
  <c r="R86" i="8"/>
  <c r="X85" i="8"/>
  <c r="P85" i="8"/>
  <c r="V84" i="8"/>
  <c r="N84" i="8"/>
  <c r="T83" i="8"/>
  <c r="R82" i="8"/>
  <c r="X81" i="8"/>
  <c r="P81" i="8"/>
  <c r="V80" i="8"/>
  <c r="N80" i="8"/>
  <c r="T79" i="8"/>
  <c r="R78" i="8"/>
  <c r="X77" i="8"/>
  <c r="P77" i="8"/>
  <c r="V76" i="8"/>
  <c r="N76" i="8"/>
  <c r="T75" i="8"/>
  <c r="R74" i="8"/>
  <c r="X73" i="8"/>
  <c r="P73" i="8"/>
  <c r="V72" i="8"/>
  <c r="N72" i="8"/>
  <c r="T71" i="8"/>
  <c r="R70" i="8"/>
  <c r="X69" i="8"/>
  <c r="P69" i="8"/>
  <c r="V68" i="8"/>
  <c r="N68" i="8"/>
  <c r="T67" i="8"/>
  <c r="R66" i="8"/>
  <c r="X65" i="8"/>
  <c r="P65" i="8"/>
  <c r="V64" i="8"/>
  <c r="N64" i="8"/>
  <c r="T63" i="8"/>
  <c r="R62" i="8"/>
  <c r="X61" i="8"/>
  <c r="P61" i="8"/>
  <c r="V60" i="8"/>
  <c r="N60" i="8"/>
  <c r="T59" i="8"/>
  <c r="R58" i="8"/>
  <c r="X57" i="8"/>
  <c r="P57" i="8"/>
  <c r="V56" i="8"/>
  <c r="N56" i="8"/>
  <c r="T55" i="8"/>
  <c r="R54" i="8"/>
  <c r="X53" i="8"/>
  <c r="P53" i="8"/>
  <c r="V52" i="8"/>
  <c r="N52" i="8"/>
  <c r="T51" i="8"/>
  <c r="R50" i="8"/>
  <c r="X49" i="8"/>
  <c r="P49" i="8"/>
  <c r="V48" i="8"/>
  <c r="N48" i="8"/>
  <c r="T47" i="8"/>
  <c r="R46" i="8"/>
  <c r="X45" i="8"/>
  <c r="P45" i="8"/>
  <c r="V44" i="8"/>
  <c r="N44" i="8"/>
  <c r="T43" i="8"/>
  <c r="R42" i="8"/>
  <c r="X41" i="8"/>
  <c r="P41" i="8"/>
  <c r="V40" i="8"/>
  <c r="N40" i="8"/>
  <c r="T39" i="8"/>
  <c r="R38" i="8"/>
  <c r="X37" i="8"/>
  <c r="P37" i="8"/>
  <c r="V36" i="8"/>
  <c r="N36" i="8"/>
  <c r="T35" i="8"/>
  <c r="R34" i="8"/>
  <c r="X33" i="8"/>
  <c r="P33" i="8"/>
  <c r="V32" i="8"/>
  <c r="N32" i="8"/>
  <c r="T31" i="8"/>
  <c r="R30" i="8"/>
  <c r="X29" i="8"/>
  <c r="P29" i="8"/>
  <c r="V28" i="8"/>
  <c r="N28" i="8"/>
  <c r="T27" i="8"/>
  <c r="R26" i="8"/>
  <c r="X25" i="8"/>
  <c r="P25" i="8"/>
  <c r="V24" i="8"/>
  <c r="N24" i="8"/>
  <c r="T23" i="8"/>
  <c r="R22" i="8"/>
  <c r="X21" i="8"/>
  <c r="P21" i="8"/>
  <c r="V20" i="8"/>
  <c r="N20" i="8"/>
  <c r="T19" i="8"/>
  <c r="R18" i="8"/>
  <c r="X17" i="8"/>
  <c r="P17" i="8"/>
  <c r="V16" i="8"/>
  <c r="N16" i="8"/>
  <c r="T15" i="8"/>
  <c r="R14" i="8"/>
  <c r="X13" i="8"/>
  <c r="P13" i="8"/>
  <c r="V12" i="8"/>
  <c r="N12" i="8"/>
  <c r="T11" i="8"/>
  <c r="R10" i="8"/>
  <c r="X9" i="8"/>
  <c r="P9" i="8"/>
  <c r="V8" i="8"/>
  <c r="N8" i="8"/>
  <c r="T7" i="8"/>
  <c r="R6" i="8"/>
  <c r="X5" i="8"/>
  <c r="P5" i="8"/>
  <c r="V4" i="8"/>
  <c r="N4" i="8"/>
  <c r="T3" i="8"/>
  <c r="O2578" i="8"/>
  <c r="V2431" i="8"/>
  <c r="U2367" i="8"/>
  <c r="S2352" i="8"/>
  <c r="X2258" i="8"/>
  <c r="T2169" i="8"/>
  <c r="V2143" i="8"/>
  <c r="P2080" i="8"/>
  <c r="Y2062" i="8"/>
  <c r="N2027" i="8"/>
  <c r="P2020" i="8"/>
  <c r="S2013" i="8"/>
  <c r="U2006" i="8"/>
  <c r="V1999" i="8"/>
  <c r="T1982" i="8"/>
  <c r="P1965" i="8"/>
  <c r="Q1948" i="8"/>
  <c r="O1931" i="8"/>
  <c r="P1914" i="8"/>
  <c r="T1904" i="8"/>
  <c r="V1894" i="8"/>
  <c r="Y1884" i="8"/>
  <c r="W1858" i="8"/>
  <c r="P1855" i="8"/>
  <c r="P1852" i="8"/>
  <c r="O1849" i="8"/>
  <c r="O1846" i="8"/>
  <c r="N1843" i="8"/>
  <c r="T1780" i="8"/>
  <c r="T1777" i="8"/>
  <c r="N1763" i="8"/>
  <c r="W1760" i="8"/>
  <c r="P1743" i="8"/>
  <c r="Y1740" i="8"/>
  <c r="T1729" i="8"/>
  <c r="T1726" i="8"/>
  <c r="V1709" i="8"/>
  <c r="V1706" i="8"/>
  <c r="T1692" i="8"/>
  <c r="Y1689" i="8"/>
  <c r="R1678" i="8"/>
  <c r="V1667" i="8"/>
  <c r="N1659" i="8"/>
  <c r="V1648" i="8"/>
  <c r="R1640" i="8"/>
  <c r="V1637" i="8"/>
  <c r="R1629" i="8"/>
  <c r="N1621" i="8"/>
  <c r="R1618" i="8"/>
  <c r="N1610" i="8"/>
  <c r="V1599" i="8"/>
  <c r="N1591" i="8"/>
  <c r="R1580" i="8"/>
  <c r="V1569" i="8"/>
  <c r="N1561" i="8"/>
  <c r="R1550" i="8"/>
  <c r="V1539" i="8"/>
  <c r="N1531" i="8"/>
  <c r="V1520" i="8"/>
  <c r="R1512" i="8"/>
  <c r="V1509" i="8"/>
  <c r="R1501" i="8"/>
  <c r="N1493" i="8"/>
  <c r="R1490" i="8"/>
  <c r="N1482" i="8"/>
  <c r="V1471" i="8"/>
  <c r="N1463" i="8"/>
  <c r="R1452" i="8"/>
  <c r="V1441" i="8"/>
  <c r="N1433" i="8"/>
  <c r="R1422" i="8"/>
  <c r="V1411" i="8"/>
  <c r="N1403" i="8"/>
  <c r="V1392" i="8"/>
  <c r="R1384" i="8"/>
  <c r="V1381" i="8"/>
  <c r="R1373" i="8"/>
  <c r="N1365" i="8"/>
  <c r="R1362" i="8"/>
  <c r="N1354" i="8"/>
  <c r="V1343" i="8"/>
  <c r="N1335" i="8"/>
  <c r="R1324" i="8"/>
  <c r="V1313" i="8"/>
  <c r="N1305" i="8"/>
  <c r="R1294" i="8"/>
  <c r="V1283" i="8"/>
  <c r="N1275" i="8"/>
  <c r="V1264" i="8"/>
  <c r="R1256" i="8"/>
  <c r="V1253" i="8"/>
  <c r="R1245" i="8"/>
  <c r="N1237" i="8"/>
  <c r="R1234" i="8"/>
  <c r="N1226" i="8"/>
  <c r="V1215" i="8"/>
  <c r="N1207" i="8"/>
  <c r="R1196" i="8"/>
  <c r="V1185" i="8"/>
  <c r="N1177" i="8"/>
  <c r="R1166" i="8"/>
  <c r="V1153" i="8"/>
  <c r="N1151" i="8"/>
  <c r="W1146" i="8"/>
  <c r="Q1144" i="8"/>
  <c r="P1138" i="8"/>
  <c r="Q1136" i="8"/>
  <c r="N1134" i="8"/>
  <c r="N1126" i="8"/>
  <c r="N1114" i="8"/>
  <c r="W774" i="8"/>
  <c r="N773" i="8"/>
  <c r="X771" i="8"/>
  <c r="O770" i="8"/>
  <c r="T767" i="8"/>
  <c r="Q766" i="8"/>
  <c r="N765" i="8"/>
  <c r="Y762" i="8"/>
  <c r="U761" i="8"/>
  <c r="Q760" i="8"/>
  <c r="X756" i="8"/>
  <c r="S755" i="8"/>
  <c r="P754" i="8"/>
  <c r="Y750" i="8"/>
  <c r="W749" i="8"/>
  <c r="U748" i="8"/>
  <c r="T747" i="8"/>
  <c r="R746" i="8"/>
  <c r="P745" i="8"/>
  <c r="N744" i="8"/>
  <c r="Y740" i="8"/>
  <c r="X739" i="8"/>
  <c r="V738" i="8"/>
  <c r="T737" i="8"/>
  <c r="R736" i="8"/>
  <c r="Q735" i="8"/>
  <c r="O734" i="8"/>
  <c r="Y729" i="8"/>
  <c r="W728" i="8"/>
  <c r="V727" i="8"/>
  <c r="T726" i="8"/>
  <c r="R725" i="8"/>
  <c r="P724" i="8"/>
  <c r="O723" i="8"/>
  <c r="Y718" i="8"/>
  <c r="W717" i="8"/>
  <c r="U716" i="8"/>
  <c r="T715" i="8"/>
  <c r="R714" i="8"/>
  <c r="P713" i="8"/>
  <c r="N712" i="8"/>
  <c r="Y708" i="8"/>
  <c r="X707" i="8"/>
  <c r="V706" i="8"/>
  <c r="T705" i="8"/>
  <c r="R704" i="8"/>
  <c r="Q703" i="8"/>
  <c r="O702" i="8"/>
  <c r="Y697" i="8"/>
  <c r="W696" i="8"/>
  <c r="V695" i="8"/>
  <c r="T694" i="8"/>
  <c r="R693" i="8"/>
  <c r="P692" i="8"/>
  <c r="O691" i="8"/>
  <c r="Y686" i="8"/>
  <c r="W685" i="8"/>
  <c r="U684" i="8"/>
  <c r="T683" i="8"/>
  <c r="R682" i="8"/>
  <c r="P681" i="8"/>
  <c r="N680" i="8"/>
  <c r="Y676" i="8"/>
  <c r="X675" i="8"/>
  <c r="V674" i="8"/>
  <c r="T673" i="8"/>
  <c r="R672" i="8"/>
  <c r="Q671" i="8"/>
  <c r="O670" i="8"/>
  <c r="Y665" i="8"/>
  <c r="W664" i="8"/>
  <c r="V663" i="8"/>
  <c r="T662" i="8"/>
  <c r="R661" i="8"/>
  <c r="P660" i="8"/>
  <c r="O659" i="8"/>
  <c r="Y654" i="8"/>
  <c r="W653" i="8"/>
  <c r="U652" i="8"/>
  <c r="T651" i="8"/>
  <c r="R650" i="8"/>
  <c r="P649" i="8"/>
  <c r="N648" i="8"/>
  <c r="Y644" i="8"/>
  <c r="X643" i="8"/>
  <c r="V642" i="8"/>
  <c r="T641" i="8"/>
  <c r="R640" i="8"/>
  <c r="Q639" i="8"/>
  <c r="O638" i="8"/>
  <c r="Y633" i="8"/>
  <c r="W632" i="8"/>
  <c r="V631" i="8"/>
  <c r="T630" i="8"/>
  <c r="R629" i="8"/>
  <c r="P628" i="8"/>
  <c r="O627" i="8"/>
  <c r="Y622" i="8"/>
  <c r="W621" i="8"/>
  <c r="U620" i="8"/>
  <c r="T619" i="8"/>
  <c r="R618" i="8"/>
  <c r="P617" i="8"/>
  <c r="N616" i="8"/>
  <c r="Y612" i="8"/>
  <c r="X611" i="8"/>
  <c r="V610" i="8"/>
  <c r="T609" i="8"/>
  <c r="R608" i="8"/>
  <c r="Q607" i="8"/>
  <c r="O606" i="8"/>
  <c r="Y601" i="8"/>
  <c r="W600" i="8"/>
  <c r="V599" i="8"/>
  <c r="T598" i="8"/>
  <c r="R597" i="8"/>
  <c r="P596" i="8"/>
  <c r="O595" i="8"/>
  <c r="Y590" i="8"/>
  <c r="W589" i="8"/>
  <c r="U588" i="8"/>
  <c r="T587" i="8"/>
  <c r="R586" i="8"/>
  <c r="P585" i="8"/>
  <c r="N584" i="8"/>
  <c r="Y580" i="8"/>
  <c r="X579" i="8"/>
  <c r="V578" i="8"/>
  <c r="T577" i="8"/>
  <c r="R576" i="8"/>
  <c r="Q575" i="8"/>
  <c r="O574" i="8"/>
  <c r="Y569" i="8"/>
  <c r="W568" i="8"/>
  <c r="V567" i="8"/>
  <c r="T566" i="8"/>
  <c r="R565" i="8"/>
  <c r="P564" i="8"/>
  <c r="O563" i="8"/>
  <c r="Y558" i="8"/>
  <c r="W557" i="8"/>
  <c r="U556" i="8"/>
  <c r="T555" i="8"/>
  <c r="R554" i="8"/>
  <c r="P553" i="8"/>
  <c r="N552" i="8"/>
  <c r="Y548" i="8"/>
  <c r="X547" i="8"/>
  <c r="V546" i="8"/>
  <c r="T545" i="8"/>
  <c r="R544" i="8"/>
  <c r="Q543" i="8"/>
  <c r="O542" i="8"/>
  <c r="Y537" i="8"/>
  <c r="W536" i="8"/>
  <c r="V535" i="8"/>
  <c r="T534" i="8"/>
  <c r="R533" i="8"/>
  <c r="P532" i="8"/>
  <c r="O531" i="8"/>
  <c r="Y526" i="8"/>
  <c r="W525" i="8"/>
  <c r="U524" i="8"/>
  <c r="T523" i="8"/>
  <c r="R522" i="8"/>
  <c r="P521" i="8"/>
  <c r="N520" i="8"/>
  <c r="Y516" i="8"/>
  <c r="X515" i="8"/>
  <c r="V514" i="8"/>
  <c r="T513" i="8"/>
  <c r="R512" i="8"/>
  <c r="Q511" i="8"/>
  <c r="O510" i="8"/>
  <c r="Y505" i="8"/>
  <c r="W504" i="8"/>
  <c r="V503" i="8"/>
  <c r="T502" i="8"/>
  <c r="R501" i="8"/>
  <c r="P500" i="8"/>
  <c r="O499" i="8"/>
  <c r="Y494" i="8"/>
  <c r="W493" i="8"/>
  <c r="U492" i="8"/>
  <c r="T491" i="8"/>
  <c r="R490" i="8"/>
  <c r="P489" i="8"/>
  <c r="N488" i="8"/>
  <c r="Y484" i="8"/>
  <c r="X483" i="8"/>
  <c r="V482" i="8"/>
  <c r="T481" i="8"/>
  <c r="R480" i="8"/>
  <c r="Q479" i="8"/>
  <c r="O478" i="8"/>
  <c r="Y473" i="8"/>
  <c r="W472" i="8"/>
  <c r="V471" i="8"/>
  <c r="T470" i="8"/>
  <c r="R469" i="8"/>
  <c r="P468" i="8"/>
  <c r="O467" i="8"/>
  <c r="Y462" i="8"/>
  <c r="W461" i="8"/>
  <c r="U460" i="8"/>
  <c r="T459" i="8"/>
  <c r="R458" i="8"/>
  <c r="P457" i="8"/>
  <c r="N456" i="8"/>
  <c r="Y452" i="8"/>
  <c r="X451" i="8"/>
  <c r="V450" i="8"/>
  <c r="T449" i="8"/>
  <c r="R448" i="8"/>
  <c r="Q447" i="8"/>
  <c r="O446" i="8"/>
  <c r="Y441" i="8"/>
  <c r="W440" i="8"/>
  <c r="V439" i="8"/>
  <c r="T438" i="8"/>
  <c r="R437" i="8"/>
  <c r="P436" i="8"/>
  <c r="O435" i="8"/>
  <c r="Y430" i="8"/>
  <c r="W429" i="8"/>
  <c r="U428" i="8"/>
  <c r="T427" i="8"/>
  <c r="R426" i="8"/>
  <c r="P425" i="8"/>
  <c r="N424" i="8"/>
  <c r="Y420" i="8"/>
  <c r="X419" i="8"/>
  <c r="V418" i="8"/>
  <c r="T417" i="8"/>
  <c r="R416" i="8"/>
  <c r="Q415" i="8"/>
  <c r="O414" i="8"/>
  <c r="Y409" i="8"/>
  <c r="W408" i="8"/>
  <c r="V407" i="8"/>
  <c r="T406" i="8"/>
  <c r="R405" i="8"/>
  <c r="P404" i="8"/>
  <c r="O403" i="8"/>
  <c r="Y398" i="8"/>
  <c r="W397" i="8"/>
  <c r="U396" i="8"/>
  <c r="T395" i="8"/>
  <c r="R394" i="8"/>
  <c r="P393" i="8"/>
  <c r="N392" i="8"/>
  <c r="Y388" i="8"/>
  <c r="X387" i="8"/>
  <c r="V386" i="8"/>
  <c r="T385" i="8"/>
  <c r="R384" i="8"/>
  <c r="Q383" i="8"/>
  <c r="O382" i="8"/>
  <c r="Y377" i="8"/>
  <c r="W376" i="8"/>
  <c r="V375" i="8"/>
  <c r="T374" i="8"/>
  <c r="R373" i="8"/>
  <c r="P372" i="8"/>
  <c r="O371" i="8"/>
  <c r="Y366" i="8"/>
  <c r="W365" i="8"/>
  <c r="U364" i="8"/>
  <c r="T363" i="8"/>
  <c r="R362" i="8"/>
  <c r="P361" i="8"/>
  <c r="N360" i="8"/>
  <c r="Y356" i="8"/>
  <c r="X355" i="8"/>
  <c r="Y354" i="8"/>
  <c r="N352" i="8"/>
  <c r="O351" i="8"/>
  <c r="O350" i="8"/>
  <c r="P349" i="8"/>
  <c r="P348" i="8"/>
  <c r="Q347" i="8"/>
  <c r="S346" i="8"/>
  <c r="T345" i="8"/>
  <c r="U344" i="8"/>
  <c r="X343" i="8"/>
  <c r="Y342" i="8"/>
  <c r="Y341" i="8"/>
  <c r="Y340" i="8"/>
  <c r="O336" i="8"/>
  <c r="Q335" i="8"/>
  <c r="Q334" i="8"/>
  <c r="R333" i="8"/>
  <c r="Q332" i="8"/>
  <c r="T331" i="8"/>
  <c r="T330" i="8"/>
  <c r="W329" i="8"/>
  <c r="W328" i="8"/>
  <c r="Y327" i="8"/>
  <c r="N322" i="8"/>
  <c r="P321" i="8"/>
  <c r="Q320" i="8"/>
  <c r="U319" i="8"/>
  <c r="W318" i="8"/>
  <c r="Y317" i="8"/>
  <c r="O316" i="8"/>
  <c r="Q315" i="8"/>
  <c r="T314" i="8"/>
  <c r="U313" i="8"/>
  <c r="X312" i="8"/>
  <c r="N311" i="8"/>
  <c r="Q310" i="8"/>
  <c r="R309" i="8"/>
  <c r="U308" i="8"/>
  <c r="W307" i="8"/>
  <c r="O305" i="8"/>
  <c r="Q304" i="8"/>
  <c r="U303" i="8"/>
  <c r="W302" i="8"/>
  <c r="Y301" i="8"/>
  <c r="O300" i="8"/>
  <c r="Q299" i="8"/>
  <c r="T298" i="8"/>
  <c r="U297" i="8"/>
  <c r="X296" i="8"/>
  <c r="N295" i="8"/>
  <c r="Q294" i="8"/>
  <c r="R293" i="8"/>
  <c r="U292" i="8"/>
  <c r="W291" i="8"/>
  <c r="O289" i="8"/>
  <c r="Q288" i="8"/>
  <c r="U287" i="8"/>
  <c r="W286" i="8"/>
  <c r="Y285" i="8"/>
  <c r="O284" i="8"/>
  <c r="Q283" i="8"/>
  <c r="T282" i="8"/>
  <c r="U281" i="8"/>
  <c r="X280" i="8"/>
  <c r="N279" i="8"/>
  <c r="Q278" i="8"/>
  <c r="R277" i="8"/>
  <c r="U276" i="8"/>
  <c r="W275" i="8"/>
  <c r="O273" i="8"/>
  <c r="Q272" i="8"/>
  <c r="U271" i="8"/>
  <c r="W270" i="8"/>
  <c r="Y269" i="8"/>
  <c r="O268" i="8"/>
  <c r="Q267" i="8"/>
  <c r="T266" i="8"/>
  <c r="U265" i="8"/>
  <c r="X264" i="8"/>
  <c r="N263" i="8"/>
  <c r="Q262" i="8"/>
  <c r="R261" i="8"/>
  <c r="U260" i="8"/>
  <c r="W259" i="8"/>
  <c r="O257" i="8"/>
  <c r="Q256" i="8"/>
  <c r="U255" i="8"/>
  <c r="W254" i="8"/>
  <c r="Y253" i="8"/>
  <c r="O252" i="8"/>
  <c r="Q251" i="8"/>
  <c r="T250" i="8"/>
  <c r="U249" i="8"/>
  <c r="X248" i="8"/>
  <c r="N247" i="8"/>
  <c r="Q246" i="8"/>
  <c r="R245" i="8"/>
  <c r="U244" i="8"/>
  <c r="W243" i="8"/>
  <c r="O241" i="8"/>
  <c r="Q240" i="8"/>
  <c r="U239" i="8"/>
  <c r="W238" i="8"/>
  <c r="Y237" i="8"/>
  <c r="O236" i="8"/>
  <c r="Q235" i="8"/>
  <c r="T234" i="8"/>
  <c r="U233" i="8"/>
  <c r="X232" i="8"/>
  <c r="N231" i="8"/>
  <c r="Q230" i="8"/>
  <c r="R229" i="8"/>
  <c r="U228" i="8"/>
  <c r="W227" i="8"/>
  <c r="O225" i="8"/>
  <c r="Q224" i="8"/>
  <c r="U223" i="8"/>
  <c r="W222" i="8"/>
  <c r="Y221" i="8"/>
  <c r="O220" i="8"/>
  <c r="Q219" i="8"/>
  <c r="T218" i="8"/>
  <c r="U217" i="8"/>
  <c r="X216" i="8"/>
  <c r="N215" i="8"/>
  <c r="Q214" i="8"/>
  <c r="R213" i="8"/>
  <c r="U212" i="8"/>
  <c r="W211" i="8"/>
  <c r="O209" i="8"/>
  <c r="Q208" i="8"/>
  <c r="U207" i="8"/>
  <c r="W206" i="8"/>
  <c r="Y205" i="8"/>
  <c r="O204" i="8"/>
  <c r="Q203" i="8"/>
  <c r="T202" i="8"/>
  <c r="U201" i="8"/>
  <c r="X200" i="8"/>
  <c r="N199" i="8"/>
  <c r="Q198" i="8"/>
  <c r="R197" i="8"/>
  <c r="U196" i="8"/>
  <c r="W195" i="8"/>
  <c r="O193" i="8"/>
  <c r="Q192" i="8"/>
  <c r="U191" i="8"/>
  <c r="W190" i="8"/>
  <c r="Y189" i="8"/>
  <c r="O188" i="8"/>
  <c r="Q187" i="8"/>
  <c r="T186" i="8"/>
  <c r="U185" i="8"/>
  <c r="X184" i="8"/>
  <c r="N183" i="8"/>
  <c r="Q182" i="8"/>
  <c r="R181" i="8"/>
  <c r="U180" i="8"/>
  <c r="W179" i="8"/>
  <c r="O177" i="8"/>
  <c r="Q176" i="8"/>
  <c r="U175" i="8"/>
  <c r="W174" i="8"/>
  <c r="Y173" i="8"/>
  <c r="O172" i="8"/>
  <c r="Q171" i="8"/>
  <c r="T170" i="8"/>
  <c r="U169" i="8"/>
  <c r="X168" i="8"/>
  <c r="N167" i="8"/>
  <c r="Q166" i="8"/>
  <c r="R165" i="8"/>
  <c r="U164" i="8"/>
  <c r="W163" i="8"/>
  <c r="O161" i="8"/>
  <c r="Q160" i="8"/>
  <c r="U159" i="8"/>
  <c r="W158" i="8"/>
  <c r="Y157" i="8"/>
  <c r="O156" i="8"/>
  <c r="Q155" i="8"/>
  <c r="T154" i="8"/>
  <c r="U153" i="8"/>
  <c r="X152" i="8"/>
  <c r="N151" i="8"/>
  <c r="Q150" i="8"/>
  <c r="R149" i="8"/>
  <c r="U148" i="8"/>
  <c r="W147" i="8"/>
  <c r="O145" i="8"/>
  <c r="Q144" i="8"/>
  <c r="U143" i="8"/>
  <c r="W142" i="8"/>
  <c r="Y141" i="8"/>
  <c r="O140" i="8"/>
  <c r="Q139" i="8"/>
  <c r="T138" i="8"/>
  <c r="U137" i="8"/>
  <c r="X136" i="8"/>
  <c r="N135" i="8"/>
  <c r="Q134" i="8"/>
  <c r="R133" i="8"/>
  <c r="U132" i="8"/>
  <c r="W131" i="8"/>
  <c r="O129" i="8"/>
  <c r="Q128" i="8"/>
  <c r="U127" i="8"/>
  <c r="W126" i="8"/>
  <c r="Y125" i="8"/>
  <c r="O124" i="8"/>
  <c r="Q123" i="8"/>
  <c r="T122" i="8"/>
  <c r="U121" i="8"/>
  <c r="X120" i="8"/>
  <c r="N119" i="8"/>
  <c r="Q118" i="8"/>
  <c r="R117" i="8"/>
  <c r="U116" i="8"/>
  <c r="W115" i="8"/>
  <c r="O113" i="8"/>
  <c r="Q112" i="8"/>
  <c r="U111" i="8"/>
  <c r="W110" i="8"/>
  <c r="Y109" i="8"/>
  <c r="O108" i="8"/>
  <c r="Q107" i="8"/>
  <c r="T106" i="8"/>
  <c r="U105" i="8"/>
  <c r="X104" i="8"/>
  <c r="N103" i="8"/>
  <c r="Q102" i="8"/>
  <c r="R101" i="8"/>
  <c r="U100" i="8"/>
  <c r="W99" i="8"/>
  <c r="O97" i="8"/>
  <c r="Q96" i="8"/>
  <c r="U95" i="8"/>
  <c r="W94" i="8"/>
  <c r="Y93" i="8"/>
  <c r="O92" i="8"/>
  <c r="Q91" i="8"/>
  <c r="T90" i="8"/>
  <c r="U89" i="8"/>
  <c r="X88" i="8"/>
  <c r="N87" i="8"/>
  <c r="Q86" i="8"/>
  <c r="R85" i="8"/>
  <c r="U84" i="8"/>
  <c r="W83" i="8"/>
  <c r="O81" i="8"/>
  <c r="Q80" i="8"/>
  <c r="U79" i="8"/>
  <c r="W78" i="8"/>
  <c r="Y77" i="8"/>
  <c r="O76" i="8"/>
  <c r="Q75" i="8"/>
  <c r="T74" i="8"/>
  <c r="U73" i="8"/>
  <c r="X72" i="8"/>
  <c r="N71" i="8"/>
  <c r="Q70" i="8"/>
  <c r="R69" i="8"/>
  <c r="U68" i="8"/>
  <c r="W67" i="8"/>
  <c r="O65" i="8"/>
  <c r="Q64" i="8"/>
  <c r="U63" i="8"/>
  <c r="W62" i="8"/>
  <c r="Y61" i="8"/>
  <c r="O60" i="8"/>
  <c r="Q59" i="8"/>
  <c r="T58" i="8"/>
  <c r="U57" i="8"/>
  <c r="X56" i="8"/>
  <c r="N55" i="8"/>
  <c r="S54" i="8"/>
  <c r="V53" i="8"/>
  <c r="P52" i="8"/>
  <c r="S51" i="8"/>
  <c r="X50" i="8"/>
  <c r="Q49" i="8"/>
  <c r="U48" i="8"/>
  <c r="Y47" i="8"/>
  <c r="N47" i="8"/>
  <c r="S46" i="8"/>
  <c r="V45" i="8"/>
  <c r="P44" i="8"/>
  <c r="S43" i="8"/>
  <c r="X42" i="8"/>
  <c r="Q41" i="8"/>
  <c r="U40" i="8"/>
  <c r="Y39" i="8"/>
  <c r="N39" i="8"/>
  <c r="S38" i="8"/>
  <c r="V37" i="8"/>
  <c r="P36" i="8"/>
  <c r="S35" i="8"/>
  <c r="X34" i="8"/>
  <c r="Q33" i="8"/>
  <c r="U32" i="8"/>
  <c r="Y31" i="8"/>
  <c r="N31" i="8"/>
  <c r="S30" i="8"/>
  <c r="V29" i="8"/>
  <c r="P28" i="8"/>
  <c r="S27" i="8"/>
  <c r="X26" i="8"/>
  <c r="Q25" i="8"/>
  <c r="U24" i="8"/>
  <c r="Y23" i="8"/>
  <c r="N23" i="8"/>
  <c r="S22" i="8"/>
  <c r="V21" i="8"/>
  <c r="P20" i="8"/>
  <c r="S19" i="8"/>
  <c r="X18" i="8"/>
  <c r="Q17" i="8"/>
  <c r="U16" i="8"/>
  <c r="Y15" i="8"/>
  <c r="N15" i="8"/>
  <c r="S14" i="8"/>
  <c r="V13" i="8"/>
  <c r="P12" i="8"/>
  <c r="S11" i="8"/>
  <c r="X10" i="8"/>
  <c r="Q9" i="8"/>
  <c r="U8" i="8"/>
  <c r="Y7" i="8"/>
  <c r="N7" i="8"/>
  <c r="S6" i="8"/>
  <c r="V5" i="8"/>
  <c r="P4" i="8"/>
  <c r="S3" i="8"/>
  <c r="M2" i="8"/>
  <c r="P2044" i="8"/>
  <c r="N2037" i="8"/>
  <c r="T2030" i="8"/>
  <c r="W2023" i="8"/>
  <c r="V2016" i="8"/>
  <c r="R1985" i="8"/>
  <c r="P1968" i="8"/>
  <c r="P1951" i="8"/>
  <c r="N1934" i="8"/>
  <c r="N1897" i="8"/>
  <c r="R1887" i="8"/>
  <c r="T1877" i="8"/>
  <c r="U1864" i="8"/>
  <c r="T1774" i="8"/>
  <c r="R1771" i="8"/>
  <c r="U1703" i="8"/>
  <c r="T1700" i="8"/>
  <c r="O1686" i="8"/>
  <c r="W1683" i="8"/>
  <c r="N1675" i="8"/>
  <c r="V1664" i="8"/>
  <c r="V1653" i="8"/>
  <c r="N1626" i="8"/>
  <c r="V1585" i="8"/>
  <c r="N1577" i="8"/>
  <c r="R1566" i="8"/>
  <c r="R1528" i="8"/>
  <c r="R1517" i="8"/>
  <c r="N1509" i="8"/>
  <c r="N1498" i="8"/>
  <c r="N1479" i="8"/>
  <c r="V1457" i="8"/>
  <c r="N1449" i="8"/>
  <c r="R1438" i="8"/>
  <c r="V1427" i="8"/>
  <c r="R1400" i="8"/>
  <c r="R1389" i="8"/>
  <c r="N1351" i="8"/>
  <c r="V1329" i="8"/>
  <c r="N1321" i="8"/>
  <c r="R1310" i="8"/>
  <c r="V1269" i="8"/>
  <c r="R1250" i="8"/>
  <c r="N1242" i="8"/>
  <c r="R1212" i="8"/>
  <c r="V1201" i="8"/>
  <c r="N1193" i="8"/>
  <c r="R1182" i="8"/>
  <c r="N1163" i="8"/>
  <c r="V1148" i="8"/>
  <c r="T774" i="8"/>
  <c r="X768" i="8"/>
  <c r="R767" i="8"/>
  <c r="V762" i="8"/>
  <c r="Y741" i="8"/>
  <c r="W740" i="8"/>
  <c r="V739" i="8"/>
  <c r="T738" i="8"/>
  <c r="R737" i="8"/>
  <c r="P736" i="8"/>
  <c r="O735" i="8"/>
  <c r="Y720" i="8"/>
  <c r="X719" i="8"/>
  <c r="V718" i="8"/>
  <c r="T717" i="8"/>
  <c r="R716" i="8"/>
  <c r="Q715" i="8"/>
  <c r="O714" i="8"/>
  <c r="Y698" i="8"/>
  <c r="W697" i="8"/>
  <c r="U696" i="8"/>
  <c r="T695" i="8"/>
  <c r="R694" i="8"/>
  <c r="P693" i="8"/>
  <c r="N692" i="8"/>
  <c r="Y677" i="8"/>
  <c r="W676" i="8"/>
  <c r="V675" i="8"/>
  <c r="T674" i="8"/>
  <c r="R673" i="8"/>
  <c r="P672" i="8"/>
  <c r="Y3195" i="8"/>
  <c r="U2605" i="8"/>
  <c r="Y2359" i="8"/>
  <c r="S2344" i="8"/>
  <c r="V2239" i="8"/>
  <c r="P2150" i="8"/>
  <c r="V2124" i="8"/>
  <c r="X2098" i="8"/>
  <c r="R2058" i="8"/>
  <c r="V1754" i="8"/>
  <c r="U1751" i="8"/>
  <c r="T1737" i="8"/>
  <c r="R1723" i="8"/>
  <c r="R1720" i="8"/>
  <c r="R1656" i="8"/>
  <c r="R1645" i="8"/>
  <c r="N1637" i="8"/>
  <c r="R1634" i="8"/>
  <c r="V1615" i="8"/>
  <c r="N1607" i="8"/>
  <c r="R1596" i="8"/>
  <c r="V1555" i="8"/>
  <c r="N1547" i="8"/>
  <c r="V1536" i="8"/>
  <c r="V1525" i="8"/>
  <c r="R1506" i="8"/>
  <c r="V1487" i="8"/>
  <c r="R1468" i="8"/>
  <c r="N1419" i="8"/>
  <c r="V1408" i="8"/>
  <c r="V1397" i="8"/>
  <c r="N1381" i="8"/>
  <c r="R1378" i="8"/>
  <c r="N1370" i="8"/>
  <c r="V1359" i="8"/>
  <c r="R1340" i="8"/>
  <c r="V1299" i="8"/>
  <c r="N1291" i="8"/>
  <c r="V1280" i="8"/>
  <c r="R1272" i="8"/>
  <c r="R1261" i="8"/>
  <c r="N1253" i="8"/>
  <c r="V1231" i="8"/>
  <c r="N1223" i="8"/>
  <c r="V1171" i="8"/>
  <c r="N1158" i="8"/>
  <c r="R1146" i="8"/>
  <c r="Y1119" i="8"/>
  <c r="T771" i="8"/>
  <c r="O766" i="8"/>
  <c r="Y763" i="8"/>
  <c r="R761" i="8"/>
  <c r="X757" i="8"/>
  <c r="U756" i="8"/>
  <c r="Q755" i="8"/>
  <c r="N754" i="8"/>
  <c r="X751" i="8"/>
  <c r="V750" i="8"/>
  <c r="T749" i="8"/>
  <c r="R748" i="8"/>
  <c r="Q747" i="8"/>
  <c r="O746" i="8"/>
  <c r="Y730" i="8"/>
  <c r="W729" i="8"/>
  <c r="U728" i="8"/>
  <c r="T727" i="8"/>
  <c r="R726" i="8"/>
  <c r="P725" i="8"/>
  <c r="N724" i="8"/>
  <c r="Y709" i="8"/>
  <c r="W708" i="8"/>
  <c r="V707" i="8"/>
  <c r="T706" i="8"/>
  <c r="R705" i="8"/>
  <c r="P704" i="8"/>
  <c r="O703" i="8"/>
  <c r="Y688" i="8"/>
  <c r="X687" i="8"/>
  <c r="V686" i="8"/>
  <c r="T685" i="8"/>
  <c r="R684" i="8"/>
  <c r="Q683" i="8"/>
  <c r="O682" i="8"/>
  <c r="O671" i="8"/>
  <c r="Y666" i="8"/>
  <c r="P2449" i="8"/>
  <c r="O2321" i="8"/>
  <c r="P2246" i="8"/>
  <c r="V2220" i="8"/>
  <c r="X2194" i="8"/>
  <c r="T2105" i="8"/>
  <c r="U2054" i="8"/>
  <c r="R2047" i="8"/>
  <c r="V2040" i="8"/>
  <c r="X2033" i="8"/>
  <c r="P1988" i="8"/>
  <c r="N1971" i="8"/>
  <c r="N1954" i="8"/>
  <c r="N1880" i="8"/>
  <c r="U1870" i="8"/>
  <c r="Y1839" i="8"/>
  <c r="Y1836" i="8"/>
  <c r="Y1833" i="8"/>
  <c r="X1830" i="8"/>
  <c r="W1827" i="8"/>
  <c r="W1824" i="8"/>
  <c r="V1821" i="8"/>
  <c r="V1818" i="8"/>
  <c r="U1815" i="8"/>
  <c r="T1812" i="8"/>
  <c r="T1809" i="8"/>
  <c r="T1806" i="8"/>
  <c r="R1803" i="8"/>
  <c r="R1800" i="8"/>
  <c r="R1797" i="8"/>
  <c r="Q1794" i="8"/>
  <c r="P1791" i="8"/>
  <c r="P1788" i="8"/>
  <c r="O1785" i="8"/>
  <c r="T1782" i="8"/>
  <c r="R1768" i="8"/>
  <c r="R1765" i="8"/>
  <c r="T1748" i="8"/>
  <c r="T1745" i="8"/>
  <c r="O1734" i="8"/>
  <c r="W1731" i="8"/>
  <c r="Q1714" i="8"/>
  <c r="Y1711" i="8"/>
  <c r="T1697" i="8"/>
  <c r="T1694" i="8"/>
  <c r="V1680" i="8"/>
  <c r="R1672" i="8"/>
  <c r="V1669" i="8"/>
  <c r="R1661" i="8"/>
  <c r="N1653" i="8"/>
  <c r="R1650" i="8"/>
  <c r="N1642" i="8"/>
  <c r="V1631" i="8"/>
  <c r="N1623" i="8"/>
  <c r="R1612" i="8"/>
  <c r="V1601" i="8"/>
  <c r="N1593" i="8"/>
  <c r="R1582" i="8"/>
  <c r="V1571" i="8"/>
  <c r="N1563" i="8"/>
  <c r="V1552" i="8"/>
  <c r="R1544" i="8"/>
  <c r="V1541" i="8"/>
  <c r="R1533" i="8"/>
  <c r="N1525" i="8"/>
  <c r="R1522" i="8"/>
  <c r="N1514" i="8"/>
  <c r="V1503" i="8"/>
  <c r="N1495" i="8"/>
  <c r="R1484" i="8"/>
  <c r="V1473" i="8"/>
  <c r="N1465" i="8"/>
  <c r="R1454" i="8"/>
  <c r="V1443" i="8"/>
  <c r="N1435" i="8"/>
  <c r="V1424" i="8"/>
  <c r="R1416" i="8"/>
  <c r="V1413" i="8"/>
  <c r="R1405" i="8"/>
  <c r="N1397" i="8"/>
  <c r="R1394" i="8"/>
  <c r="N1386" i="8"/>
  <c r="V1375" i="8"/>
  <c r="N1367" i="8"/>
  <c r="R1356" i="8"/>
  <c r="V1345" i="8"/>
  <c r="N1337" i="8"/>
  <c r="R1326" i="8"/>
  <c r="V1315" i="8"/>
  <c r="N1307" i="8"/>
  <c r="V1296" i="8"/>
  <c r="R1288" i="8"/>
  <c r="V1285" i="8"/>
  <c r="R1277" i="8"/>
  <c r="N1269" i="8"/>
  <c r="R1266" i="8"/>
  <c r="N1258" i="8"/>
  <c r="V1247" i="8"/>
  <c r="N1239" i="8"/>
  <c r="R1228" i="8"/>
  <c r="V1217" i="8"/>
  <c r="N1209" i="8"/>
  <c r="R1198" i="8"/>
  <c r="V1187" i="8"/>
  <c r="N1179" i="8"/>
  <c r="V1168" i="8"/>
  <c r="V1160" i="8"/>
  <c r="R1155" i="8"/>
  <c r="X1141" i="8"/>
  <c r="Y1139" i="8"/>
  <c r="W1131" i="8"/>
  <c r="U1129" i="8"/>
  <c r="W1127" i="8"/>
  <c r="Y1123" i="8"/>
  <c r="U1121" i="8"/>
  <c r="U1119" i="8"/>
  <c r="U1117" i="8"/>
  <c r="Y1115" i="8"/>
  <c r="W1111" i="8"/>
  <c r="V1109" i="8"/>
  <c r="V1107" i="8"/>
  <c r="V1105" i="8"/>
  <c r="V1103" i="8"/>
  <c r="V1101" i="8"/>
  <c r="V1099" i="8"/>
  <c r="V1097" i="8"/>
  <c r="V1095" i="8"/>
  <c r="V1093" i="8"/>
  <c r="V1091" i="8"/>
  <c r="V1089" i="8"/>
  <c r="V1087" i="8"/>
  <c r="V1085" i="8"/>
  <c r="V1083" i="8"/>
  <c r="V1081" i="8"/>
  <c r="V1079" i="8"/>
  <c r="V1077" i="8"/>
  <c r="V1075" i="8"/>
  <c r="V1073" i="8"/>
  <c r="V1071" i="8"/>
  <c r="V1069" i="8"/>
  <c r="V1067" i="8"/>
  <c r="V1065" i="8"/>
  <c r="V1063" i="8"/>
  <c r="V1061" i="8"/>
  <c r="V1059" i="8"/>
  <c r="V1057" i="8"/>
  <c r="V1055" i="8"/>
  <c r="V1053" i="8"/>
  <c r="V1051" i="8"/>
  <c r="V1049" i="8"/>
  <c r="V1047" i="8"/>
  <c r="V1045" i="8"/>
  <c r="V1043" i="8"/>
  <c r="V1041" i="8"/>
  <c r="V1039" i="8"/>
  <c r="V1037" i="8"/>
  <c r="V1035" i="8"/>
  <c r="V1033" i="8"/>
  <c r="V1031" i="8"/>
  <c r="V1029" i="8"/>
  <c r="V1027" i="8"/>
  <c r="V1025" i="8"/>
  <c r="V1023" i="8"/>
  <c r="V1021" i="8"/>
  <c r="V1019" i="8"/>
  <c r="V1017" i="8"/>
  <c r="V1015" i="8"/>
  <c r="V1013" i="8"/>
  <c r="V1011" i="8"/>
  <c r="V1009" i="8"/>
  <c r="V1007" i="8"/>
  <c r="V1005" i="8"/>
  <c r="V1003" i="8"/>
  <c r="V1001" i="8"/>
  <c r="V999" i="8"/>
  <c r="V997" i="8"/>
  <c r="V995" i="8"/>
  <c r="V993" i="8"/>
  <c r="V991" i="8"/>
  <c r="V989" i="8"/>
  <c r="V987" i="8"/>
  <c r="V985" i="8"/>
  <c r="V983" i="8"/>
  <c r="V981" i="8"/>
  <c r="V979" i="8"/>
  <c r="V977" i="8"/>
  <c r="V975" i="8"/>
  <c r="V973" i="8"/>
  <c r="V971" i="8"/>
  <c r="V969" i="8"/>
  <c r="V967" i="8"/>
  <c r="V965" i="8"/>
  <c r="V963" i="8"/>
  <c r="V961" i="8"/>
  <c r="V959" i="8"/>
  <c r="V957" i="8"/>
  <c r="V955" i="8"/>
  <c r="V953" i="8"/>
  <c r="V951" i="8"/>
  <c r="V949" i="8"/>
  <c r="V947" i="8"/>
  <c r="V945" i="8"/>
  <c r="V943" i="8"/>
  <c r="V941" i="8"/>
  <c r="V939" i="8"/>
  <c r="V937" i="8"/>
  <c r="V935" i="8"/>
  <c r="V933" i="8"/>
  <c r="V931" i="8"/>
  <c r="V929" i="8"/>
  <c r="V927" i="8"/>
  <c r="V925" i="8"/>
  <c r="V923" i="8"/>
  <c r="V921" i="8"/>
  <c r="V919" i="8"/>
  <c r="V917" i="8"/>
  <c r="V915" i="8"/>
  <c r="V913" i="8"/>
  <c r="V911" i="8"/>
  <c r="V909" i="8"/>
  <c r="V907" i="8"/>
  <c r="V905" i="8"/>
  <c r="V903" i="8"/>
  <c r="V901" i="8"/>
  <c r="V899" i="8"/>
  <c r="V897" i="8"/>
  <c r="V895" i="8"/>
  <c r="V893" i="8"/>
  <c r="V891" i="8"/>
  <c r="V889" i="8"/>
  <c r="V887" i="8"/>
  <c r="V885" i="8"/>
  <c r="V883" i="8"/>
  <c r="V881" i="8"/>
  <c r="V879" i="8"/>
  <c r="V877" i="8"/>
  <c r="V875" i="8"/>
  <c r="V873" i="8"/>
  <c r="V871" i="8"/>
  <c r="V869" i="8"/>
  <c r="V867" i="8"/>
  <c r="V865" i="8"/>
  <c r="V863" i="8"/>
  <c r="V861" i="8"/>
  <c r="V859" i="8"/>
  <c r="V857" i="8"/>
  <c r="V855" i="8"/>
  <c r="V853" i="8"/>
  <c r="V851" i="8"/>
  <c r="V849" i="8"/>
  <c r="V847" i="8"/>
  <c r="V845" i="8"/>
  <c r="V843" i="8"/>
  <c r="V841" i="8"/>
  <c r="V839" i="8"/>
  <c r="V837" i="8"/>
  <c r="V835" i="8"/>
  <c r="V833" i="8"/>
  <c r="V831" i="8"/>
  <c r="V829" i="8"/>
  <c r="V827" i="8"/>
  <c r="V825" i="8"/>
  <c r="V823" i="8"/>
  <c r="V821" i="8"/>
  <c r="V819" i="8"/>
  <c r="V817" i="8"/>
  <c r="V815" i="8"/>
  <c r="V813" i="8"/>
  <c r="V811" i="8"/>
  <c r="V809" i="8"/>
  <c r="V807" i="8"/>
  <c r="V805" i="8"/>
  <c r="V803" i="8"/>
  <c r="V801" i="8"/>
  <c r="V799" i="8"/>
  <c r="V797" i="8"/>
  <c r="V795" i="8"/>
  <c r="V793" i="8"/>
  <c r="V791" i="8"/>
  <c r="V789" i="8"/>
  <c r="V787" i="8"/>
  <c r="V785" i="8"/>
  <c r="V783" i="8"/>
  <c r="V781" i="8"/>
  <c r="V779" i="8"/>
  <c r="V777" i="8"/>
  <c r="Y775" i="8"/>
  <c r="P774" i="8"/>
  <c r="Q771" i="8"/>
  <c r="S768" i="8"/>
  <c r="O767" i="8"/>
  <c r="W763" i="8"/>
  <c r="T762" i="8"/>
  <c r="O761" i="8"/>
  <c r="Y758" i="8"/>
  <c r="U757" i="8"/>
  <c r="S756" i="8"/>
  <c r="O755" i="8"/>
  <c r="X752" i="8"/>
  <c r="V751" i="8"/>
  <c r="T750" i="8"/>
  <c r="R749" i="8"/>
  <c r="P748" i="8"/>
  <c r="O747" i="8"/>
  <c r="Y742" i="8"/>
  <c r="W741" i="8"/>
  <c r="U740" i="8"/>
  <c r="T739" i="8"/>
  <c r="R738" i="8"/>
  <c r="P737" i="8"/>
  <c r="N736" i="8"/>
  <c r="Y732" i="8"/>
  <c r="X731" i="8"/>
  <c r="V730" i="8"/>
  <c r="T729" i="8"/>
  <c r="R728" i="8"/>
  <c r="Q727" i="8"/>
  <c r="O726" i="8"/>
  <c r="Y721" i="8"/>
  <c r="W720" i="8"/>
  <c r="V719" i="8"/>
  <c r="T718" i="8"/>
  <c r="R717" i="8"/>
  <c r="P716" i="8"/>
  <c r="O715" i="8"/>
  <c r="Y710" i="8"/>
  <c r="W709" i="8"/>
  <c r="U708" i="8"/>
  <c r="T707" i="8"/>
  <c r="R706" i="8"/>
  <c r="P705" i="8"/>
  <c r="N704" i="8"/>
  <c r="Y700" i="8"/>
  <c r="X699" i="8"/>
  <c r="V698" i="8"/>
  <c r="T697" i="8"/>
  <c r="R696" i="8"/>
  <c r="Q695" i="8"/>
  <c r="O694" i="8"/>
  <c r="Y689" i="8"/>
  <c r="W688" i="8"/>
  <c r="V687" i="8"/>
  <c r="T686" i="8"/>
  <c r="R685" i="8"/>
  <c r="P684" i="8"/>
  <c r="O683" i="8"/>
  <c r="Y678" i="8"/>
  <c r="W677" i="8"/>
  <c r="U676" i="8"/>
  <c r="T675" i="8"/>
  <c r="R674" i="8"/>
  <c r="P673" i="8"/>
  <c r="N672" i="8"/>
  <c r="Y668" i="8"/>
  <c r="X667" i="8"/>
  <c r="V666" i="8"/>
  <c r="T665" i="8"/>
  <c r="R664" i="8"/>
  <c r="Q663" i="8"/>
  <c r="O662" i="8"/>
  <c r="Y657" i="8"/>
  <c r="W656" i="8"/>
  <c r="V655" i="8"/>
  <c r="T654" i="8"/>
  <c r="R653" i="8"/>
  <c r="P652" i="8"/>
  <c r="O651" i="8"/>
  <c r="Y646" i="8"/>
  <c r="W645" i="8"/>
  <c r="U644" i="8"/>
  <c r="T643" i="8"/>
  <c r="R642" i="8"/>
  <c r="P641" i="8"/>
  <c r="N640" i="8"/>
  <c r="Y636" i="8"/>
  <c r="X635" i="8"/>
  <c r="V634" i="8"/>
  <c r="T633" i="8"/>
  <c r="R632" i="8"/>
  <c r="Q631" i="8"/>
  <c r="O630" i="8"/>
  <c r="Y625" i="8"/>
  <c r="W624" i="8"/>
  <c r="V623" i="8"/>
  <c r="T622" i="8"/>
  <c r="R621" i="8"/>
  <c r="P620" i="8"/>
  <c r="O619" i="8"/>
  <c r="Y614" i="8"/>
  <c r="W613" i="8"/>
  <c r="U612" i="8"/>
  <c r="T611" i="8"/>
  <c r="R610" i="8"/>
  <c r="P609" i="8"/>
  <c r="N608" i="8"/>
  <c r="Y604" i="8"/>
  <c r="X603" i="8"/>
  <c r="V602" i="8"/>
  <c r="T601" i="8"/>
  <c r="R600" i="8"/>
  <c r="Q599" i="8"/>
  <c r="O598" i="8"/>
  <c r="Y593" i="8"/>
  <c r="W592" i="8"/>
  <c r="V591" i="8"/>
  <c r="T590" i="8"/>
  <c r="R589" i="8"/>
  <c r="P588" i="8"/>
  <c r="O587" i="8"/>
  <c r="Y582" i="8"/>
  <c r="W581" i="8"/>
  <c r="U580" i="8"/>
  <c r="T579" i="8"/>
  <c r="R578" i="8"/>
  <c r="P577" i="8"/>
  <c r="N576" i="8"/>
  <c r="Y572" i="8"/>
  <c r="X571" i="8"/>
  <c r="V570" i="8"/>
  <c r="T569" i="8"/>
  <c r="R568" i="8"/>
  <c r="Q567" i="8"/>
  <c r="O566" i="8"/>
  <c r="Y561" i="8"/>
  <c r="W560" i="8"/>
  <c r="V559" i="8"/>
  <c r="T558" i="8"/>
  <c r="R557" i="8"/>
  <c r="P556" i="8"/>
  <c r="O555" i="8"/>
  <c r="Y550" i="8"/>
  <c r="W549" i="8"/>
  <c r="U548" i="8"/>
  <c r="T547" i="8"/>
  <c r="R546" i="8"/>
  <c r="P545" i="8"/>
  <c r="N544" i="8"/>
  <c r="Y540" i="8"/>
  <c r="X539" i="8"/>
  <c r="V538" i="8"/>
  <c r="T537" i="8"/>
  <c r="R536" i="8"/>
  <c r="Q535" i="8"/>
  <c r="O534" i="8"/>
  <c r="Y529" i="8"/>
  <c r="W528" i="8"/>
  <c r="V527" i="8"/>
  <c r="T526" i="8"/>
  <c r="R525" i="8"/>
  <c r="P524" i="8"/>
  <c r="O523" i="8"/>
  <c r="Y518" i="8"/>
  <c r="W517" i="8"/>
  <c r="U516" i="8"/>
  <c r="T515" i="8"/>
  <c r="R514" i="8"/>
  <c r="P513" i="8"/>
  <c r="N512" i="8"/>
  <c r="Y508" i="8"/>
  <c r="X507" i="8"/>
  <c r="V506" i="8"/>
  <c r="T505" i="8"/>
  <c r="R504" i="8"/>
  <c r="Q503" i="8"/>
  <c r="O502" i="8"/>
  <c r="Y497" i="8"/>
  <c r="W496" i="8"/>
  <c r="V495" i="8"/>
  <c r="T494" i="8"/>
  <c r="R493" i="8"/>
  <c r="P492" i="8"/>
  <c r="O491" i="8"/>
  <c r="Y486" i="8"/>
  <c r="W485" i="8"/>
  <c r="U484" i="8"/>
  <c r="T483" i="8"/>
  <c r="R482" i="8"/>
  <c r="P481" i="8"/>
  <c r="N480" i="8"/>
  <c r="Y476" i="8"/>
  <c r="X475" i="8"/>
  <c r="V474" i="8"/>
  <c r="T473" i="8"/>
  <c r="R472" i="8"/>
  <c r="Q471" i="8"/>
  <c r="O470" i="8"/>
  <c r="Y465" i="8"/>
  <c r="W464" i="8"/>
  <c r="V463" i="8"/>
  <c r="T462" i="8"/>
  <c r="R461" i="8"/>
  <c r="P460" i="8"/>
  <c r="O459" i="8"/>
  <c r="Y454" i="8"/>
  <c r="W453" i="8"/>
  <c r="U452" i="8"/>
  <c r="T451" i="8"/>
  <c r="R450" i="8"/>
  <c r="P449" i="8"/>
  <c r="N448" i="8"/>
  <c r="Y444" i="8"/>
  <c r="X443" i="8"/>
  <c r="V442" i="8"/>
  <c r="T441" i="8"/>
  <c r="R440" i="8"/>
  <c r="Q439" i="8"/>
  <c r="O438" i="8"/>
  <c r="Y433" i="8"/>
  <c r="W432" i="8"/>
  <c r="V431" i="8"/>
  <c r="T430" i="8"/>
  <c r="R429" i="8"/>
  <c r="P428" i="8"/>
  <c r="O427" i="8"/>
  <c r="Y422" i="8"/>
  <c r="W421" i="8"/>
  <c r="U420" i="8"/>
  <c r="T419" i="8"/>
  <c r="R418" i="8"/>
  <c r="P417" i="8"/>
  <c r="N416" i="8"/>
  <c r="Y412" i="8"/>
  <c r="X411" i="8"/>
  <c r="V410" i="8"/>
  <c r="T409" i="8"/>
  <c r="R408" i="8"/>
  <c r="Q407" i="8"/>
  <c r="O406" i="8"/>
  <c r="Y401" i="8"/>
  <c r="W400" i="8"/>
  <c r="V399" i="8"/>
  <c r="T398" i="8"/>
  <c r="R397" i="8"/>
  <c r="P396" i="8"/>
  <c r="O395" i="8"/>
  <c r="Y390" i="8"/>
  <c r="W389" i="8"/>
  <c r="U388" i="8"/>
  <c r="T387" i="8"/>
  <c r="R386" i="8"/>
  <c r="P385" i="8"/>
  <c r="N384" i="8"/>
  <c r="Y380" i="8"/>
  <c r="X379" i="8"/>
  <c r="V378" i="8"/>
  <c r="T377" i="8"/>
  <c r="R376" i="8"/>
  <c r="Q375" i="8"/>
  <c r="O374" i="8"/>
  <c r="Y369" i="8"/>
  <c r="W368" i="8"/>
  <c r="V367" i="8"/>
  <c r="T366" i="8"/>
  <c r="R365" i="8"/>
  <c r="P364" i="8"/>
  <c r="O363" i="8"/>
  <c r="Y358" i="8"/>
  <c r="W357" i="8"/>
  <c r="U356" i="8"/>
  <c r="T355" i="8"/>
  <c r="V354" i="8"/>
  <c r="W353" i="8"/>
  <c r="X352" i="8"/>
  <c r="N347" i="8"/>
  <c r="O346" i="8"/>
  <c r="P345" i="8"/>
  <c r="R344" i="8"/>
  <c r="T343" i="8"/>
  <c r="U342" i="8"/>
  <c r="T341" i="8"/>
  <c r="V340" i="8"/>
  <c r="V339" i="8"/>
  <c r="W338" i="8"/>
  <c r="Y337" i="8"/>
  <c r="Y336" i="8"/>
  <c r="N332" i="8"/>
  <c r="O331" i="8"/>
  <c r="R330" i="8"/>
  <c r="R329" i="8"/>
  <c r="S328" i="8"/>
  <c r="V327" i="8"/>
  <c r="V326" i="8"/>
  <c r="W325" i="8"/>
  <c r="W324" i="8"/>
  <c r="X323" i="8"/>
  <c r="Y322" i="8"/>
  <c r="O320" i="8"/>
  <c r="Q319" i="8"/>
  <c r="T318" i="8"/>
  <c r="U317" i="8"/>
  <c r="X316" i="8"/>
  <c r="N315" i="8"/>
  <c r="Q314" i="8"/>
  <c r="R313" i="8"/>
  <c r="U312" i="8"/>
  <c r="W311" i="8"/>
  <c r="O309" i="8"/>
  <c r="Q308" i="8"/>
  <c r="U307" i="8"/>
  <c r="W306" i="8"/>
  <c r="Y305" i="8"/>
  <c r="O304" i="8"/>
  <c r="Q303" i="8"/>
  <c r="T302" i="8"/>
  <c r="U301" i="8"/>
  <c r="X300" i="8"/>
  <c r="N299" i="8"/>
  <c r="Q298" i="8"/>
  <c r="R297" i="8"/>
  <c r="U296" i="8"/>
  <c r="W295" i="8"/>
  <c r="O293" i="8"/>
  <c r="Q292" i="8"/>
  <c r="U291" i="8"/>
  <c r="W290" i="8"/>
  <c r="Y289" i="8"/>
  <c r="O288" i="8"/>
  <c r="Q287" i="8"/>
  <c r="T286" i="8"/>
  <c r="U285" i="8"/>
  <c r="X284" i="8"/>
  <c r="N283" i="8"/>
  <c r="Q282" i="8"/>
  <c r="R281" i="8"/>
  <c r="U280" i="8"/>
  <c r="W279" i="8"/>
  <c r="O277" i="8"/>
  <c r="Q276" i="8"/>
  <c r="U275" i="8"/>
  <c r="W274" i="8"/>
  <c r="Y273" i="8"/>
  <c r="O272" i="8"/>
  <c r="Q271" i="8"/>
  <c r="T270" i="8"/>
  <c r="U269" i="8"/>
  <c r="X268" i="8"/>
  <c r="N267" i="8"/>
  <c r="Q266" i="8"/>
  <c r="R265" i="8"/>
  <c r="U264" i="8"/>
  <c r="W263" i="8"/>
  <c r="O261" i="8"/>
  <c r="Q260" i="8"/>
  <c r="U259" i="8"/>
  <c r="W258" i="8"/>
  <c r="Y257" i="8"/>
  <c r="O256" i="8"/>
  <c r="Q255" i="8"/>
  <c r="T254" i="8"/>
  <c r="U253" i="8"/>
  <c r="X252" i="8"/>
  <c r="N251" i="8"/>
  <c r="Q250" i="8"/>
  <c r="R249" i="8"/>
  <c r="U248" i="8"/>
  <c r="W247" i="8"/>
  <c r="O245" i="8"/>
  <c r="Q244" i="8"/>
  <c r="U243" i="8"/>
  <c r="W242" i="8"/>
  <c r="Y241" i="8"/>
  <c r="O240" i="8"/>
  <c r="Q239" i="8"/>
  <c r="T238" i="8"/>
  <c r="U237" i="8"/>
  <c r="X236" i="8"/>
  <c r="N235" i="8"/>
  <c r="Q234" i="8"/>
  <c r="R233" i="8"/>
  <c r="U232" i="8"/>
  <c r="W231" i="8"/>
  <c r="O229" i="8"/>
  <c r="Q228" i="8"/>
  <c r="U227" i="8"/>
  <c r="W226" i="8"/>
  <c r="Y225" i="8"/>
  <c r="O224" i="8"/>
  <c r="Q223" i="8"/>
  <c r="T222" i="8"/>
  <c r="U221" i="8"/>
  <c r="X220" i="8"/>
  <c r="N219" i="8"/>
  <c r="Q218" i="8"/>
  <c r="R217" i="8"/>
  <c r="U216" i="8"/>
  <c r="W215" i="8"/>
  <c r="O213" i="8"/>
  <c r="Q212" i="8"/>
  <c r="U211" i="8"/>
  <c r="W210" i="8"/>
  <c r="Y209" i="8"/>
  <c r="O208" i="8"/>
  <c r="Q207" i="8"/>
  <c r="T206" i="8"/>
  <c r="U205" i="8"/>
  <c r="X204" i="8"/>
  <c r="N203" i="8"/>
  <c r="Q202" i="8"/>
  <c r="R201" i="8"/>
  <c r="U200" i="8"/>
  <c r="W199" i="8"/>
  <c r="O197" i="8"/>
  <c r="Q196" i="8"/>
  <c r="U195" i="8"/>
  <c r="W194" i="8"/>
  <c r="Y193" i="8"/>
  <c r="O192" i="8"/>
  <c r="Q191" i="8"/>
  <c r="T190" i="8"/>
  <c r="U189" i="8"/>
  <c r="X188" i="8"/>
  <c r="N187" i="8"/>
  <c r="Q186" i="8"/>
  <c r="R185" i="8"/>
  <c r="U184" i="8"/>
  <c r="W183" i="8"/>
  <c r="O181" i="8"/>
  <c r="Q180" i="8"/>
  <c r="U179" i="8"/>
  <c r="W178" i="8"/>
  <c r="Y177" i="8"/>
  <c r="O176" i="8"/>
  <c r="Q175" i="8"/>
  <c r="T174" i="8"/>
  <c r="U173" i="8"/>
  <c r="X172" i="8"/>
  <c r="N171" i="8"/>
  <c r="Q170" i="8"/>
  <c r="R169" i="8"/>
  <c r="U168" i="8"/>
  <c r="W167" i="8"/>
  <c r="O165" i="8"/>
  <c r="Q164" i="8"/>
  <c r="U163" i="8"/>
  <c r="W162" i="8"/>
  <c r="Y161" i="8"/>
  <c r="O160" i="8"/>
  <c r="Q159" i="8"/>
  <c r="T158" i="8"/>
  <c r="U157" i="8"/>
  <c r="X156" i="8"/>
  <c r="N155" i="8"/>
  <c r="Q154" i="8"/>
  <c r="R153" i="8"/>
  <c r="U152" i="8"/>
  <c r="W151" i="8"/>
  <c r="O149" i="8"/>
  <c r="Q148" i="8"/>
  <c r="U147" i="8"/>
  <c r="W146" i="8"/>
  <c r="Y145" i="8"/>
  <c r="O144" i="8"/>
  <c r="Q143" i="8"/>
  <c r="T142" i="8"/>
  <c r="U141" i="8"/>
  <c r="X140" i="8"/>
  <c r="N139" i="8"/>
  <c r="Q138" i="8"/>
  <c r="R137" i="8"/>
  <c r="U136" i="8"/>
  <c r="W135" i="8"/>
  <c r="O133" i="8"/>
  <c r="Q132" i="8"/>
  <c r="U131" i="8"/>
  <c r="W130" i="8"/>
  <c r="Y129" i="8"/>
  <c r="O128" i="8"/>
  <c r="Q127" i="8"/>
  <c r="T126" i="8"/>
  <c r="U125" i="8"/>
  <c r="X124" i="8"/>
  <c r="N123" i="8"/>
  <c r="Q122" i="8"/>
  <c r="R121" i="8"/>
  <c r="U120" i="8"/>
  <c r="W119" i="8"/>
  <c r="O117" i="8"/>
  <c r="Q116" i="8"/>
  <c r="U115" i="8"/>
  <c r="W114" i="8"/>
  <c r="Y113" i="8"/>
  <c r="O112" i="8"/>
  <c r="Q111" i="8"/>
  <c r="T110" i="8"/>
  <c r="U109" i="8"/>
  <c r="X108" i="8"/>
  <c r="N107" i="8"/>
  <c r="Q106" i="8"/>
  <c r="R105" i="8"/>
  <c r="U104" i="8"/>
  <c r="W103" i="8"/>
  <c r="O101" i="8"/>
  <c r="Q100" i="8"/>
  <c r="U99" i="8"/>
  <c r="W98" i="8"/>
  <c r="Y97" i="8"/>
  <c r="O96" i="8"/>
  <c r="Q95" i="8"/>
  <c r="T94" i="8"/>
  <c r="U93" i="8"/>
  <c r="X92" i="8"/>
  <c r="N91" i="8"/>
  <c r="Q90" i="8"/>
  <c r="R89" i="8"/>
  <c r="U88" i="8"/>
  <c r="W87" i="8"/>
  <c r="O85" i="8"/>
  <c r="Q84" i="8"/>
  <c r="U83" i="8"/>
  <c r="W82" i="8"/>
  <c r="Y81" i="8"/>
  <c r="O80" i="8"/>
  <c r="Q79" i="8"/>
  <c r="T78" i="8"/>
  <c r="U77" i="8"/>
  <c r="X76" i="8"/>
  <c r="N75" i="8"/>
  <c r="Q74" i="8"/>
  <c r="R73" i="8"/>
  <c r="U72" i="8"/>
  <c r="W71" i="8"/>
  <c r="O69" i="8"/>
  <c r="Q68" i="8"/>
  <c r="U67" i="8"/>
  <c r="W66" i="8"/>
  <c r="Y65" i="8"/>
  <c r="O64" i="8"/>
  <c r="Q63" i="8"/>
  <c r="T62" i="8"/>
  <c r="U61" i="8"/>
  <c r="X60" i="8"/>
  <c r="N59" i="8"/>
  <c r="Q58" i="8"/>
  <c r="R57" i="8"/>
  <c r="U56" i="8"/>
  <c r="W55" i="8"/>
  <c r="P54" i="8"/>
  <c r="S53" i="8"/>
  <c r="X52" i="8"/>
  <c r="Q51" i="8"/>
  <c r="U50" i="8"/>
  <c r="Y49" i="8"/>
  <c r="N49" i="8"/>
  <c r="S48" i="8"/>
  <c r="V47" i="8"/>
  <c r="P46" i="8"/>
  <c r="S45" i="8"/>
  <c r="X44" i="8"/>
  <c r="Q43" i="8"/>
  <c r="U42" i="8"/>
  <c r="Y41" i="8"/>
  <c r="N41" i="8"/>
  <c r="S40" i="8"/>
  <c r="V39" i="8"/>
  <c r="P38" i="8"/>
  <c r="S37" i="8"/>
  <c r="X36" i="8"/>
  <c r="Q35" i="8"/>
  <c r="U34" i="8"/>
  <c r="Y33" i="8"/>
  <c r="N33" i="8"/>
  <c r="S32" i="8"/>
  <c r="V31" i="8"/>
  <c r="P30" i="8"/>
  <c r="S29" i="8"/>
  <c r="X28" i="8"/>
  <c r="Q27" i="8"/>
  <c r="U26" i="8"/>
  <c r="Y25" i="8"/>
  <c r="N25" i="8"/>
  <c r="S24" i="8"/>
  <c r="V23" i="8"/>
  <c r="P22" i="8"/>
  <c r="S21" i="8"/>
  <c r="X20" i="8"/>
  <c r="Q19" i="8"/>
  <c r="U18" i="8"/>
  <c r="Y17" i="8"/>
  <c r="N17" i="8"/>
  <c r="S16" i="8"/>
  <c r="V15" i="8"/>
  <c r="P14" i="8"/>
  <c r="S13" i="8"/>
  <c r="X12" i="8"/>
  <c r="Q11" i="8"/>
  <c r="U10" i="8"/>
  <c r="Y9" i="8"/>
  <c r="N9" i="8"/>
  <c r="S8" i="8"/>
  <c r="V7" i="8"/>
  <c r="P6" i="8"/>
  <c r="S5" i="8"/>
  <c r="X4" i="8"/>
  <c r="Q3" i="8"/>
  <c r="R2631" i="8"/>
  <c r="R2498" i="8"/>
  <c r="W2335" i="8"/>
  <c r="Q2305" i="8"/>
  <c r="Q2290" i="8"/>
  <c r="P2182" i="8"/>
  <c r="V2156" i="8"/>
  <c r="X2130" i="8"/>
  <c r="Y1936" i="8"/>
  <c r="X1919" i="8"/>
  <c r="P1909" i="8"/>
  <c r="V1899" i="8"/>
  <c r="X1889" i="8"/>
  <c r="U1866" i="8"/>
  <c r="Q1770" i="8"/>
  <c r="P1756" i="8"/>
  <c r="O1753" i="8"/>
  <c r="X1750" i="8"/>
  <c r="R1736" i="8"/>
  <c r="Y1716" i="8"/>
  <c r="O1702" i="8"/>
  <c r="R1699" i="8"/>
  <c r="R1685" i="8"/>
  <c r="R1682" i="8"/>
  <c r="N1674" i="8"/>
  <c r="V1663" i="8"/>
  <c r="N1655" i="8"/>
  <c r="R1644" i="8"/>
  <c r="V1633" i="8"/>
  <c r="N1625" i="8"/>
  <c r="R1614" i="8"/>
  <c r="V1603" i="8"/>
  <c r="N1595" i="8"/>
  <c r="V1584" i="8"/>
  <c r="R1576" i="8"/>
  <c r="V1573" i="8"/>
  <c r="R1565" i="8"/>
  <c r="N1557" i="8"/>
  <c r="R1554" i="8"/>
  <c r="N1546" i="8"/>
  <c r="V1535" i="8"/>
  <c r="N1527" i="8"/>
  <c r="R1516" i="8"/>
  <c r="V1505" i="8"/>
  <c r="N1497" i="8"/>
  <c r="R1486" i="8"/>
  <c r="V1475" i="8"/>
  <c r="N1467" i="8"/>
  <c r="V1456" i="8"/>
  <c r="R1448" i="8"/>
  <c r="V1445" i="8"/>
  <c r="R1437" i="8"/>
  <c r="N1429" i="8"/>
  <c r="R1426" i="8"/>
  <c r="N1418" i="8"/>
  <c r="V1407" i="8"/>
  <c r="N1399" i="8"/>
  <c r="R1388" i="8"/>
  <c r="V1377" i="8"/>
  <c r="N1369" i="8"/>
  <c r="R1358" i="8"/>
  <c r="V1347" i="8"/>
  <c r="N1339" i="8"/>
  <c r="V1328" i="8"/>
  <c r="R1320" i="8"/>
  <c r="V1317" i="8"/>
  <c r="R1309" i="8"/>
  <c r="N1301" i="8"/>
  <c r="R1298" i="8"/>
  <c r="N1290" i="8"/>
  <c r="V1279" i="8"/>
  <c r="N1271" i="8"/>
  <c r="R1260" i="8"/>
  <c r="V1249" i="8"/>
  <c r="N1241" i="8"/>
  <c r="R1230" i="8"/>
  <c r="V1219" i="8"/>
  <c r="N1211" i="8"/>
  <c r="V1200" i="8"/>
  <c r="R1192" i="8"/>
  <c r="V1189" i="8"/>
  <c r="R1181" i="8"/>
  <c r="N1173" i="8"/>
  <c r="R1170" i="8"/>
  <c r="N1162" i="8"/>
  <c r="Q1152" i="8"/>
  <c r="X1147" i="8"/>
  <c r="U1145" i="8"/>
  <c r="N1143" i="8"/>
  <c r="P1139" i="8"/>
  <c r="Q1137" i="8"/>
  <c r="P1135" i="8"/>
  <c r="N1127" i="8"/>
  <c r="N1125" i="8"/>
  <c r="N1115" i="8"/>
  <c r="Q775" i="8"/>
  <c r="S772" i="8"/>
  <c r="U769" i="8"/>
  <c r="N768" i="8"/>
  <c r="X765" i="8"/>
  <c r="T764" i="8"/>
  <c r="Q763" i="8"/>
  <c r="N762" i="8"/>
  <c r="W759" i="8"/>
  <c r="U758" i="8"/>
  <c r="P757" i="8"/>
  <c r="V753" i="8"/>
  <c r="R752" i="8"/>
  <c r="Q751" i="8"/>
  <c r="O750" i="8"/>
  <c r="Y745" i="8"/>
  <c r="W744" i="8"/>
  <c r="V743" i="8"/>
  <c r="T742" i="8"/>
  <c r="R741" i="8"/>
  <c r="P740" i="8"/>
  <c r="O739" i="8"/>
  <c r="Y734" i="8"/>
  <c r="W733" i="8"/>
  <c r="U732" i="8"/>
  <c r="T731" i="8"/>
  <c r="R730" i="8"/>
  <c r="P729" i="8"/>
  <c r="N728" i="8"/>
  <c r="Y724" i="8"/>
  <c r="X723" i="8"/>
  <c r="V722" i="8"/>
  <c r="T721" i="8"/>
  <c r="R720" i="8"/>
  <c r="Q719" i="8"/>
  <c r="O718" i="8"/>
  <c r="Y713" i="8"/>
  <c r="W712" i="8"/>
  <c r="V711" i="8"/>
  <c r="T710" i="8"/>
  <c r="R709" i="8"/>
  <c r="P708" i="8"/>
  <c r="O707" i="8"/>
  <c r="Y702" i="8"/>
  <c r="W701" i="8"/>
  <c r="U700" i="8"/>
  <c r="T699" i="8"/>
  <c r="R698" i="8"/>
  <c r="P697" i="8"/>
  <c r="N696" i="8"/>
  <c r="Y692" i="8"/>
  <c r="X691" i="8"/>
  <c r="V690" i="8"/>
  <c r="T689" i="8"/>
  <c r="R688" i="8"/>
  <c r="Q687" i="8"/>
  <c r="O686" i="8"/>
  <c r="Y681" i="8"/>
  <c r="W680" i="8"/>
  <c r="V679" i="8"/>
  <c r="T678" i="8"/>
  <c r="R677" i="8"/>
  <c r="P676" i="8"/>
  <c r="O675" i="8"/>
  <c r="Y670" i="8"/>
  <c r="W669" i="8"/>
  <c r="U668" i="8"/>
  <c r="T667" i="8"/>
  <c r="R666" i="8"/>
  <c r="P665" i="8"/>
  <c r="N664" i="8"/>
  <c r="Y660" i="8"/>
  <c r="X659" i="8"/>
  <c r="V658" i="8"/>
  <c r="T657" i="8"/>
  <c r="R656" i="8"/>
  <c r="Q655" i="8"/>
  <c r="O654" i="8"/>
  <c r="Y649" i="8"/>
  <c r="W648" i="8"/>
  <c r="V647" i="8"/>
  <c r="T646" i="8"/>
  <c r="R645" i="8"/>
  <c r="P644" i="8"/>
  <c r="O643" i="8"/>
  <c r="Y638" i="8"/>
  <c r="W637" i="8"/>
  <c r="U636" i="8"/>
  <c r="T635" i="8"/>
  <c r="R634" i="8"/>
  <c r="P633" i="8"/>
  <c r="N632" i="8"/>
  <c r="Y628" i="8"/>
  <c r="X627" i="8"/>
  <c r="V626" i="8"/>
  <c r="T625" i="8"/>
  <c r="R624" i="8"/>
  <c r="Q623" i="8"/>
  <c r="O622" i="8"/>
  <c r="Y617" i="8"/>
  <c r="W616" i="8"/>
  <c r="V615" i="8"/>
  <c r="T614" i="8"/>
  <c r="R613" i="8"/>
  <c r="P612" i="8"/>
  <c r="O611" i="8"/>
  <c r="Y606" i="8"/>
  <c r="W605" i="8"/>
  <c r="U604" i="8"/>
  <c r="T603" i="8"/>
  <c r="R602" i="8"/>
  <c r="P601" i="8"/>
  <c r="N600" i="8"/>
  <c r="Y596" i="8"/>
  <c r="X595" i="8"/>
  <c r="V594" i="8"/>
  <c r="T593" i="8"/>
  <c r="R592" i="8"/>
  <c r="Q591" i="8"/>
  <c r="O590" i="8"/>
  <c r="Y585" i="8"/>
  <c r="W584" i="8"/>
  <c r="V583" i="8"/>
  <c r="T582" i="8"/>
  <c r="R581" i="8"/>
  <c r="P580" i="8"/>
  <c r="O579" i="8"/>
  <c r="Y574" i="8"/>
  <c r="W573" i="8"/>
  <c r="U572" i="8"/>
  <c r="T571" i="8"/>
  <c r="R570" i="8"/>
  <c r="P569" i="8"/>
  <c r="N568" i="8"/>
  <c r="Y564" i="8"/>
  <c r="X563" i="8"/>
  <c r="V562" i="8"/>
  <c r="T561" i="8"/>
  <c r="R560" i="8"/>
  <c r="Q559" i="8"/>
  <c r="O558" i="8"/>
  <c r="Y553" i="8"/>
  <c r="W552" i="8"/>
  <c r="V551" i="8"/>
  <c r="T550" i="8"/>
  <c r="R549" i="8"/>
  <c r="P548" i="8"/>
  <c r="O547" i="8"/>
  <c r="Y542" i="8"/>
  <c r="W541" i="8"/>
  <c r="U540" i="8"/>
  <c r="T539" i="8"/>
  <c r="R538" i="8"/>
  <c r="P537" i="8"/>
  <c r="N536" i="8"/>
  <c r="Y532" i="8"/>
  <c r="X531" i="8"/>
  <c r="V530" i="8"/>
  <c r="T529" i="8"/>
  <c r="R528" i="8"/>
  <c r="Q527" i="8"/>
  <c r="O526" i="8"/>
  <c r="Y521" i="8"/>
  <c r="W520" i="8"/>
  <c r="V519" i="8"/>
  <c r="T518" i="8"/>
  <c r="R517" i="8"/>
  <c r="P516" i="8"/>
  <c r="O515" i="8"/>
  <c r="Y510" i="8"/>
  <c r="W509" i="8"/>
  <c r="U508" i="8"/>
  <c r="T507" i="8"/>
  <c r="R506" i="8"/>
  <c r="P505" i="8"/>
  <c r="N504" i="8"/>
  <c r="Y500" i="8"/>
  <c r="X499" i="8"/>
  <c r="V498" i="8"/>
  <c r="T497" i="8"/>
  <c r="R496" i="8"/>
  <c r="Q495" i="8"/>
  <c r="O494" i="8"/>
  <c r="Y489" i="8"/>
  <c r="W488" i="8"/>
  <c r="V487" i="8"/>
  <c r="T486" i="8"/>
  <c r="R485" i="8"/>
  <c r="P484" i="8"/>
  <c r="O483" i="8"/>
  <c r="Y478" i="8"/>
  <c r="W477" i="8"/>
  <c r="U476" i="8"/>
  <c r="T475" i="8"/>
  <c r="R474" i="8"/>
  <c r="P473" i="8"/>
  <c r="N472" i="8"/>
  <c r="Y468" i="8"/>
  <c r="X467" i="8"/>
  <c r="V466" i="8"/>
  <c r="T465" i="8"/>
  <c r="R464" i="8"/>
  <c r="Q463" i="8"/>
  <c r="O462" i="8"/>
  <c r="Y457" i="8"/>
  <c r="W456" i="8"/>
  <c r="V455" i="8"/>
  <c r="T454" i="8"/>
  <c r="R453" i="8"/>
  <c r="P452" i="8"/>
  <c r="O451" i="8"/>
  <c r="Y446" i="8"/>
  <c r="W445" i="8"/>
  <c r="U444" i="8"/>
  <c r="T443" i="8"/>
  <c r="R442" i="8"/>
  <c r="P441" i="8"/>
  <c r="N440" i="8"/>
  <c r="Y436" i="8"/>
  <c r="X435" i="8"/>
  <c r="V434" i="8"/>
  <c r="T433" i="8"/>
  <c r="R432" i="8"/>
  <c r="Q431" i="8"/>
  <c r="O430" i="8"/>
  <c r="Y425" i="8"/>
  <c r="W424" i="8"/>
  <c r="V423" i="8"/>
  <c r="T422" i="8"/>
  <c r="R421" i="8"/>
  <c r="P420" i="8"/>
  <c r="O419" i="8"/>
  <c r="Y414" i="8"/>
  <c r="W413" i="8"/>
  <c r="U412" i="8"/>
  <c r="T411" i="8"/>
  <c r="R410" i="8"/>
  <c r="P409" i="8"/>
  <c r="N408" i="8"/>
  <c r="Y404" i="8"/>
  <c r="X403" i="8"/>
  <c r="V402" i="8"/>
  <c r="T401" i="8"/>
  <c r="R400" i="8"/>
  <c r="Q399" i="8"/>
  <c r="O398" i="8"/>
  <c r="Y393" i="8"/>
  <c r="W392" i="8"/>
  <c r="V391" i="8"/>
  <c r="T390" i="8"/>
  <c r="R389" i="8"/>
  <c r="P388" i="8"/>
  <c r="O387" i="8"/>
  <c r="Y382" i="8"/>
  <c r="W381" i="8"/>
  <c r="U380" i="8"/>
  <c r="T379" i="8"/>
  <c r="R378" i="8"/>
  <c r="P377" i="8"/>
  <c r="N376" i="8"/>
  <c r="Y372" i="8"/>
  <c r="X371" i="8"/>
  <c r="V370" i="8"/>
  <c r="T369" i="8"/>
  <c r="R368" i="8"/>
  <c r="Q367" i="8"/>
  <c r="O366" i="8"/>
  <c r="Y361" i="8"/>
  <c r="W360" i="8"/>
  <c r="V359" i="8"/>
  <c r="T358" i="8"/>
  <c r="R357" i="8"/>
  <c r="P356" i="8"/>
  <c r="Q355" i="8"/>
  <c r="R354" i="8"/>
  <c r="S353" i="8"/>
  <c r="U352" i="8"/>
  <c r="V351" i="8"/>
  <c r="V350" i="8"/>
  <c r="W349" i="8"/>
  <c r="W348" i="8"/>
  <c r="X347" i="8"/>
  <c r="N344" i="8"/>
  <c r="P343" i="8"/>
  <c r="R342" i="8"/>
  <c r="Q341" i="8"/>
  <c r="R340" i="8"/>
  <c r="S339" i="8"/>
  <c r="T338" i="8"/>
  <c r="T337" i="8"/>
  <c r="W336" i="8"/>
  <c r="X335" i="8"/>
  <c r="Y334" i="8"/>
  <c r="Y333" i="8"/>
  <c r="Y332" i="8"/>
  <c r="O329" i="8"/>
  <c r="P328" i="8"/>
  <c r="Q327" i="8"/>
  <c r="T326" i="8"/>
  <c r="R325" i="8"/>
  <c r="U324" i="8"/>
  <c r="T323" i="8"/>
  <c r="V322" i="8"/>
  <c r="W321" i="8"/>
  <c r="X320" i="8"/>
  <c r="N319" i="8"/>
  <c r="Q318" i="8"/>
  <c r="R317" i="8"/>
  <c r="U316" i="8"/>
  <c r="W315" i="8"/>
  <c r="O313" i="8"/>
  <c r="Q312" i="8"/>
  <c r="U311" i="8"/>
  <c r="W310" i="8"/>
  <c r="Y309" i="8"/>
  <c r="O308" i="8"/>
  <c r="Q307" i="8"/>
  <c r="T306" i="8"/>
  <c r="U305" i="8"/>
  <c r="X304" i="8"/>
  <c r="N303" i="8"/>
  <c r="Q302" i="8"/>
  <c r="R301" i="8"/>
  <c r="U300" i="8"/>
  <c r="W299" i="8"/>
  <c r="O297" i="8"/>
  <c r="Q296" i="8"/>
  <c r="U295" i="8"/>
  <c r="W294" i="8"/>
  <c r="Y293" i="8"/>
  <c r="O292" i="8"/>
  <c r="Q291" i="8"/>
  <c r="T290" i="8"/>
  <c r="U289" i="8"/>
  <c r="X288" i="8"/>
  <c r="N287" i="8"/>
  <c r="Q286" i="8"/>
  <c r="R285" i="8"/>
  <c r="U284" i="8"/>
  <c r="W283" i="8"/>
  <c r="O281" i="8"/>
  <c r="Q280" i="8"/>
  <c r="U279" i="8"/>
  <c r="W278" i="8"/>
  <c r="Y277" i="8"/>
  <c r="O276" i="8"/>
  <c r="Q275" i="8"/>
  <c r="T274" i="8"/>
  <c r="U273" i="8"/>
  <c r="X272" i="8"/>
  <c r="N271" i="8"/>
  <c r="Q270" i="8"/>
  <c r="R269" i="8"/>
  <c r="U268" i="8"/>
  <c r="W267" i="8"/>
  <c r="O265" i="8"/>
  <c r="Q264" i="8"/>
  <c r="U263" i="8"/>
  <c r="W262" i="8"/>
  <c r="Y261" i="8"/>
  <c r="O260" i="8"/>
  <c r="Q259" i="8"/>
  <c r="T258" i="8"/>
  <c r="U257" i="8"/>
  <c r="X256" i="8"/>
  <c r="N255" i="8"/>
  <c r="Q254" i="8"/>
  <c r="R253" i="8"/>
  <c r="U252" i="8"/>
  <c r="W251" i="8"/>
  <c r="O249" i="8"/>
  <c r="Q248" i="8"/>
  <c r="U247" i="8"/>
  <c r="W246" i="8"/>
  <c r="Y245" i="8"/>
  <c r="O244" i="8"/>
  <c r="Q243" i="8"/>
  <c r="T242" i="8"/>
  <c r="U241" i="8"/>
  <c r="X240" i="8"/>
  <c r="N239" i="8"/>
  <c r="Q238" i="8"/>
  <c r="R237" i="8"/>
  <c r="U236" i="8"/>
  <c r="W235" i="8"/>
  <c r="O233" i="8"/>
  <c r="Q232" i="8"/>
  <c r="U231" i="8"/>
  <c r="W230" i="8"/>
  <c r="Y229" i="8"/>
  <c r="O228" i="8"/>
  <c r="Q227" i="8"/>
  <c r="T226" i="8"/>
  <c r="U225" i="8"/>
  <c r="X224" i="8"/>
  <c r="N223" i="8"/>
  <c r="Q222" i="8"/>
  <c r="R221" i="8"/>
  <c r="U220" i="8"/>
  <c r="W219" i="8"/>
  <c r="O217" i="8"/>
  <c r="Q216" i="8"/>
  <c r="U215" i="8"/>
  <c r="W214" i="8"/>
  <c r="Y213" i="8"/>
  <c r="O212" i="8"/>
  <c r="Q211" i="8"/>
  <c r="T210" i="8"/>
  <c r="U209" i="8"/>
  <c r="X208" i="8"/>
  <c r="N207" i="8"/>
  <c r="Q206" i="8"/>
  <c r="R205" i="8"/>
  <c r="U204" i="8"/>
  <c r="W203" i="8"/>
  <c r="O201" i="8"/>
  <c r="Q200" i="8"/>
  <c r="U199" i="8"/>
  <c r="W198" i="8"/>
  <c r="Y197" i="8"/>
  <c r="O196" i="8"/>
  <c r="Q195" i="8"/>
  <c r="T194" i="8"/>
  <c r="U193" i="8"/>
  <c r="X192" i="8"/>
  <c r="N191" i="8"/>
  <c r="Q190" i="8"/>
  <c r="R189" i="8"/>
  <c r="U188" i="8"/>
  <c r="W187" i="8"/>
  <c r="O185" i="8"/>
  <c r="Q184" i="8"/>
  <c r="U183" i="8"/>
  <c r="W182" i="8"/>
  <c r="Y181" i="8"/>
  <c r="O180" i="8"/>
  <c r="Q179" i="8"/>
  <c r="T178" i="8"/>
  <c r="U177" i="8"/>
  <c r="X176" i="8"/>
  <c r="N175" i="8"/>
  <c r="Q174" i="8"/>
  <c r="R173" i="8"/>
  <c r="U172" i="8"/>
  <c r="W171" i="8"/>
  <c r="O169" i="8"/>
  <c r="Q168" i="8"/>
  <c r="U167" i="8"/>
  <c r="W166" i="8"/>
  <c r="Y165" i="8"/>
  <c r="O164" i="8"/>
  <c r="Q163" i="8"/>
  <c r="T162" i="8"/>
  <c r="U161" i="8"/>
  <c r="X160" i="8"/>
  <c r="N159" i="8"/>
  <c r="Q158" i="8"/>
  <c r="R157" i="8"/>
  <c r="U156" i="8"/>
  <c r="W155" i="8"/>
  <c r="O153" i="8"/>
  <c r="Q152" i="8"/>
  <c r="U151" i="8"/>
  <c r="W150" i="8"/>
  <c r="Y149" i="8"/>
  <c r="O148" i="8"/>
  <c r="Q147" i="8"/>
  <c r="T146" i="8"/>
  <c r="U145" i="8"/>
  <c r="X144" i="8"/>
  <c r="N143" i="8"/>
  <c r="Q142" i="8"/>
  <c r="R141" i="8"/>
  <c r="U140" i="8"/>
  <c r="W139" i="8"/>
  <c r="O137" i="8"/>
  <c r="Q136" i="8"/>
  <c r="U135" i="8"/>
  <c r="W134" i="8"/>
  <c r="Y133" i="8"/>
  <c r="O132" i="8"/>
  <c r="Q131" i="8"/>
  <c r="T130" i="8"/>
  <c r="U129" i="8"/>
  <c r="X128" i="8"/>
  <c r="N127" i="8"/>
  <c r="Q126" i="8"/>
  <c r="R125" i="8"/>
  <c r="U124" i="8"/>
  <c r="W123" i="8"/>
  <c r="O121" i="8"/>
  <c r="Q120" i="8"/>
  <c r="U119" i="8"/>
  <c r="W118" i="8"/>
  <c r="Y117" i="8"/>
  <c r="O116" i="8"/>
  <c r="Q115" i="8"/>
  <c r="T114" i="8"/>
  <c r="U113" i="8"/>
  <c r="X112" i="8"/>
  <c r="N111" i="8"/>
  <c r="Q110" i="8"/>
  <c r="R109" i="8"/>
  <c r="U108" i="8"/>
  <c r="W107" i="8"/>
  <c r="O105" i="8"/>
  <c r="Q104" i="8"/>
  <c r="U103" i="8"/>
  <c r="W102" i="8"/>
  <c r="Y101" i="8"/>
  <c r="O100" i="8"/>
  <c r="Q99" i="8"/>
  <c r="T98" i="8"/>
  <c r="U97" i="8"/>
  <c r="X96" i="8"/>
  <c r="N95" i="8"/>
  <c r="Q94" i="8"/>
  <c r="R93" i="8"/>
  <c r="U92" i="8"/>
  <c r="W91" i="8"/>
  <c r="O89" i="8"/>
  <c r="Q88" i="8"/>
  <c r="U87" i="8"/>
  <c r="W86" i="8"/>
  <c r="Y85" i="8"/>
  <c r="O84" i="8"/>
  <c r="Q83" i="8"/>
  <c r="T82" i="8"/>
  <c r="U81" i="8"/>
  <c r="X80" i="8"/>
  <c r="N79" i="8"/>
  <c r="Q78" i="8"/>
  <c r="R77" i="8"/>
  <c r="U76" i="8"/>
  <c r="W75" i="8"/>
  <c r="O73" i="8"/>
  <c r="Q72" i="8"/>
  <c r="U71" i="8"/>
  <c r="W70" i="8"/>
  <c r="Y69" i="8"/>
  <c r="O68" i="8"/>
  <c r="Q67" i="8"/>
  <c r="T66" i="8"/>
  <c r="U65" i="8"/>
  <c r="X64" i="8"/>
  <c r="N63" i="8"/>
  <c r="Q62" i="8"/>
  <c r="R61" i="8"/>
  <c r="U60" i="8"/>
  <c r="W59" i="8"/>
  <c r="O57" i="8"/>
  <c r="Q56" i="8"/>
  <c r="U55" i="8"/>
  <c r="X54" i="8"/>
  <c r="Q53" i="8"/>
  <c r="U52" i="8"/>
  <c r="Y51" i="8"/>
  <c r="N51" i="8"/>
  <c r="S50" i="8"/>
  <c r="V49" i="8"/>
  <c r="P48" i="8"/>
  <c r="S47" i="8"/>
  <c r="X46" i="8"/>
  <c r="Q45" i="8"/>
  <c r="U44" i="8"/>
  <c r="Y43" i="8"/>
  <c r="N43" i="8"/>
  <c r="S42" i="8"/>
  <c r="V41" i="8"/>
  <c r="P40" i="8"/>
  <c r="S39" i="8"/>
  <c r="X38" i="8"/>
  <c r="Q37" i="8"/>
  <c r="U36" i="8"/>
  <c r="Y35" i="8"/>
  <c r="N35" i="8"/>
  <c r="S34" i="8"/>
  <c r="V33" i="8"/>
  <c r="P32" i="8"/>
  <c r="S31" i="8"/>
  <c r="X30" i="8"/>
  <c r="Q29" i="8"/>
  <c r="U28" i="8"/>
  <c r="Y27" i="8"/>
  <c r="N27" i="8"/>
  <c r="S26" i="8"/>
  <c r="V25" i="8"/>
  <c r="P24" i="8"/>
  <c r="S23" i="8"/>
  <c r="X22" i="8"/>
  <c r="Q21" i="8"/>
  <c r="U20" i="8"/>
  <c r="Y19" i="8"/>
  <c r="N19" i="8"/>
  <c r="S18" i="8"/>
  <c r="V17" i="8"/>
  <c r="P16" i="8"/>
  <c r="S15" i="8"/>
  <c r="X14" i="8"/>
  <c r="Q13" i="8"/>
  <c r="U12" i="8"/>
  <c r="Y11" i="8"/>
  <c r="N11" i="8"/>
  <c r="S10" i="8"/>
  <c r="V9" i="8"/>
  <c r="P8" i="8"/>
  <c r="S7" i="8"/>
  <c r="X6" i="8"/>
  <c r="Q5" i="8"/>
  <c r="U4" i="8"/>
  <c r="Y3" i="8"/>
  <c r="N3" i="8"/>
  <c r="N2769" i="8"/>
  <c r="R2536" i="8"/>
  <c r="W2470" i="8"/>
  <c r="X2413" i="8"/>
  <c r="U2398" i="8"/>
  <c r="N2383" i="8"/>
  <c r="N2274" i="8"/>
  <c r="T2233" i="8"/>
  <c r="V2207" i="8"/>
  <c r="P2118" i="8"/>
  <c r="V2092" i="8"/>
  <c r="T2070" i="8"/>
  <c r="X1993" i="8"/>
  <c r="V1976" i="8"/>
  <c r="W1959" i="8"/>
  <c r="U1942" i="8"/>
  <c r="S1925" i="8"/>
  <c r="O1875" i="8"/>
  <c r="T1862" i="8"/>
  <c r="U1775" i="8"/>
  <c r="Y1772" i="8"/>
  <c r="O1758" i="8"/>
  <c r="V1738" i="8"/>
  <c r="P1724" i="8"/>
  <c r="Y1721" i="8"/>
  <c r="X1718" i="8"/>
  <c r="W1704" i="8"/>
  <c r="P1687" i="8"/>
  <c r="R1676" i="8"/>
  <c r="V1665" i="8"/>
  <c r="N1657" i="8"/>
  <c r="R1646" i="8"/>
  <c r="V1635" i="8"/>
  <c r="N1627" i="8"/>
  <c r="V1616" i="8"/>
  <c r="R1608" i="8"/>
  <c r="V1605" i="8"/>
  <c r="R1597" i="8"/>
  <c r="N1589" i="8"/>
  <c r="R1586" i="8"/>
  <c r="N1578" i="8"/>
  <c r="V1567" i="8"/>
  <c r="N1559" i="8"/>
  <c r="R1548" i="8"/>
  <c r="V1537" i="8"/>
  <c r="N1529" i="8"/>
  <c r="R1518" i="8"/>
  <c r="V1507" i="8"/>
  <c r="N1499" i="8"/>
  <c r="V1488" i="8"/>
  <c r="R1480" i="8"/>
  <c r="V1477" i="8"/>
  <c r="R1469" i="8"/>
  <c r="N1461" i="8"/>
  <c r="R1458" i="8"/>
  <c r="N1450" i="8"/>
  <c r="V1439" i="8"/>
  <c r="N1431" i="8"/>
  <c r="R1420" i="8"/>
  <c r="V1409" i="8"/>
  <c r="N1401" i="8"/>
  <c r="R1390" i="8"/>
  <c r="V1379" i="8"/>
  <c r="N1371" i="8"/>
  <c r="V1360" i="8"/>
  <c r="R1352" i="8"/>
  <c r="V1349" i="8"/>
  <c r="R1341" i="8"/>
  <c r="N1333" i="8"/>
  <c r="R1330" i="8"/>
  <c r="N1322" i="8"/>
  <c r="V1311" i="8"/>
  <c r="N1303" i="8"/>
  <c r="R1292" i="8"/>
  <c r="V1281" i="8"/>
  <c r="N1273" i="8"/>
  <c r="R1262" i="8"/>
  <c r="V1251" i="8"/>
  <c r="N1243" i="8"/>
  <c r="V1232" i="8"/>
  <c r="R1224" i="8"/>
  <c r="V1221" i="8"/>
  <c r="R1213" i="8"/>
  <c r="N1205" i="8"/>
  <c r="R1202" i="8"/>
  <c r="N1194" i="8"/>
  <c r="V1183" i="8"/>
  <c r="N1175" i="8"/>
  <c r="R1164" i="8"/>
  <c r="O1159" i="8"/>
  <c r="Y1156" i="8"/>
  <c r="P1149" i="8"/>
  <c r="X1140" i="8"/>
  <c r="X1132" i="8"/>
  <c r="U1130" i="8"/>
  <c r="V1128" i="8"/>
  <c r="W1122" i="8"/>
  <c r="S1120" i="8"/>
  <c r="U1118" i="8"/>
  <c r="V1116" i="8"/>
  <c r="X1112" i="8"/>
  <c r="V1110" i="8"/>
  <c r="V1108" i="8"/>
  <c r="V1106" i="8"/>
  <c r="V1104" i="8"/>
  <c r="V1102" i="8"/>
  <c r="V1100" i="8"/>
  <c r="V1098" i="8"/>
  <c r="V1096" i="8"/>
  <c r="V1094" i="8"/>
  <c r="V1092" i="8"/>
  <c r="V1090" i="8"/>
  <c r="V1088" i="8"/>
  <c r="V1086" i="8"/>
  <c r="V1084" i="8"/>
  <c r="V1082" i="8"/>
  <c r="V1080" i="8"/>
  <c r="V1078" i="8"/>
  <c r="V1076" i="8"/>
  <c r="V1074" i="8"/>
  <c r="V1072" i="8"/>
  <c r="V1070" i="8"/>
  <c r="V1068" i="8"/>
  <c r="V1066" i="8"/>
  <c r="V1064" i="8"/>
  <c r="V1062" i="8"/>
  <c r="V1060" i="8"/>
  <c r="V1058" i="8"/>
  <c r="V1056" i="8"/>
  <c r="V1054" i="8"/>
  <c r="V1052" i="8"/>
  <c r="V1050" i="8"/>
  <c r="V1048" i="8"/>
  <c r="V1046" i="8"/>
  <c r="V1044" i="8"/>
  <c r="V1042" i="8"/>
  <c r="V1040" i="8"/>
  <c r="V1038" i="8"/>
  <c r="V1036" i="8"/>
  <c r="V1034" i="8"/>
  <c r="V1032" i="8"/>
  <c r="V1030" i="8"/>
  <c r="V1028" i="8"/>
  <c r="V1026" i="8"/>
  <c r="V1024" i="8"/>
  <c r="V1022" i="8"/>
  <c r="V1020" i="8"/>
  <c r="V1018" i="8"/>
  <c r="V1016" i="8"/>
  <c r="V1014" i="8"/>
  <c r="V1012" i="8"/>
  <c r="V1010" i="8"/>
  <c r="V1008" i="8"/>
  <c r="V1006" i="8"/>
  <c r="V1004" i="8"/>
  <c r="V1002" i="8"/>
  <c r="V1000" i="8"/>
  <c r="V998" i="8"/>
  <c r="V996" i="8"/>
  <c r="V994" i="8"/>
  <c r="V992" i="8"/>
  <c r="V990" i="8"/>
  <c r="V988" i="8"/>
  <c r="V986" i="8"/>
  <c r="V984" i="8"/>
  <c r="V982" i="8"/>
  <c r="V980" i="8"/>
  <c r="V978" i="8"/>
  <c r="V976" i="8"/>
  <c r="V974" i="8"/>
  <c r="V972" i="8"/>
  <c r="V970" i="8"/>
  <c r="V968" i="8"/>
  <c r="V966" i="8"/>
  <c r="V964" i="8"/>
  <c r="V962" i="8"/>
  <c r="V960" i="8"/>
  <c r="V958" i="8"/>
  <c r="V956" i="8"/>
  <c r="V954" i="8"/>
  <c r="V952" i="8"/>
  <c r="V950" i="8"/>
  <c r="V948" i="8"/>
  <c r="V946" i="8"/>
  <c r="V944" i="8"/>
  <c r="V942" i="8"/>
  <c r="V940" i="8"/>
  <c r="V938" i="8"/>
  <c r="V936" i="8"/>
  <c r="V934" i="8"/>
  <c r="V932" i="8"/>
  <c r="V930" i="8"/>
  <c r="V928" i="8"/>
  <c r="V926" i="8"/>
  <c r="V924" i="8"/>
  <c r="V922" i="8"/>
  <c r="V920" i="8"/>
  <c r="V918" i="8"/>
  <c r="V916" i="8"/>
  <c r="V914" i="8"/>
  <c r="V912" i="8"/>
  <c r="V910" i="8"/>
  <c r="V908" i="8"/>
  <c r="V906" i="8"/>
  <c r="V904" i="8"/>
  <c r="V902" i="8"/>
  <c r="V900" i="8"/>
  <c r="V898" i="8"/>
  <c r="V896" i="8"/>
  <c r="V894" i="8"/>
  <c r="V892" i="8"/>
  <c r="V890" i="8"/>
  <c r="V888" i="8"/>
  <c r="V886" i="8"/>
  <c r="V884" i="8"/>
  <c r="V882" i="8"/>
  <c r="V880" i="8"/>
  <c r="V878" i="8"/>
  <c r="V876" i="8"/>
  <c r="V874" i="8"/>
  <c r="V872" i="8"/>
  <c r="V870" i="8"/>
  <c r="V868" i="8"/>
  <c r="V866" i="8"/>
  <c r="V864" i="8"/>
  <c r="V862" i="8"/>
  <c r="V860" i="8"/>
  <c r="V858" i="8"/>
  <c r="V856" i="8"/>
  <c r="V854" i="8"/>
  <c r="V852" i="8"/>
  <c r="V850" i="8"/>
  <c r="V848" i="8"/>
  <c r="V846" i="8"/>
  <c r="V844" i="8"/>
  <c r="V842" i="8"/>
  <c r="V840" i="8"/>
  <c r="V838" i="8"/>
  <c r="V836" i="8"/>
  <c r="V834" i="8"/>
  <c r="V832" i="8"/>
  <c r="V830" i="8"/>
  <c r="V828" i="8"/>
  <c r="V826" i="8"/>
  <c r="V824" i="8"/>
  <c r="V822" i="8"/>
  <c r="V820" i="8"/>
  <c r="V818" i="8"/>
  <c r="V816" i="8"/>
  <c r="V814" i="8"/>
  <c r="V812" i="8"/>
  <c r="V810" i="8"/>
  <c r="V808" i="8"/>
  <c r="V806" i="8"/>
  <c r="V804" i="8"/>
  <c r="V802" i="8"/>
  <c r="V800" i="8"/>
  <c r="V798" i="8"/>
  <c r="V796" i="8"/>
  <c r="V794" i="8"/>
  <c r="V792" i="8"/>
  <c r="V790" i="8"/>
  <c r="V788" i="8"/>
  <c r="V786" i="8"/>
  <c r="V784" i="8"/>
  <c r="V782" i="8"/>
  <c r="V780" i="8"/>
  <c r="V778" i="8"/>
  <c r="V776" i="8"/>
  <c r="U773" i="8"/>
  <c r="V770" i="8"/>
  <c r="N769" i="8"/>
  <c r="W766" i="8"/>
  <c r="T765" i="8"/>
  <c r="P764" i="8"/>
  <c r="U760" i="8"/>
  <c r="Q759" i="8"/>
  <c r="O758" i="8"/>
  <c r="Y755" i="8"/>
  <c r="V754" i="8"/>
  <c r="R753" i="8"/>
  <c r="N752" i="8"/>
  <c r="Y748" i="8"/>
  <c r="X747" i="8"/>
  <c r="V746" i="8"/>
  <c r="T745" i="8"/>
  <c r="R744" i="8"/>
  <c r="Q743" i="8"/>
  <c r="O742" i="8"/>
  <c r="Y737" i="8"/>
  <c r="W736" i="8"/>
  <c r="V735" i="8"/>
  <c r="T734" i="8"/>
  <c r="R733" i="8"/>
  <c r="P732" i="8"/>
  <c r="O731" i="8"/>
  <c r="Y726" i="8"/>
  <c r="W725" i="8"/>
  <c r="U724" i="8"/>
  <c r="T723" i="8"/>
  <c r="R722" i="8"/>
  <c r="P721" i="8"/>
  <c r="N720" i="8"/>
  <c r="Y716" i="8"/>
  <c r="X715" i="8"/>
  <c r="V714" i="8"/>
  <c r="T713" i="8"/>
  <c r="R712" i="8"/>
  <c r="Q711" i="8"/>
  <c r="O710" i="8"/>
  <c r="Y705" i="8"/>
  <c r="W704" i="8"/>
  <c r="V703" i="8"/>
  <c r="T702" i="8"/>
  <c r="R701" i="8"/>
  <c r="P700" i="8"/>
  <c r="O699" i="8"/>
  <c r="Y694" i="8"/>
  <c r="W693" i="8"/>
  <c r="U692" i="8"/>
  <c r="T691" i="8"/>
  <c r="R690" i="8"/>
  <c r="P689" i="8"/>
  <c r="N688" i="8"/>
  <c r="Y684" i="8"/>
  <c r="X683" i="8"/>
  <c r="V682" i="8"/>
  <c r="T681" i="8"/>
  <c r="R680" i="8"/>
  <c r="Q679" i="8"/>
  <c r="O678" i="8"/>
  <c r="Y673" i="8"/>
  <c r="W672" i="8"/>
  <c r="V671" i="8"/>
  <c r="T670" i="8"/>
  <c r="R669" i="8"/>
  <c r="P668" i="8"/>
  <c r="O667" i="8"/>
  <c r="Y662" i="8"/>
  <c r="W661" i="8"/>
  <c r="U660" i="8"/>
  <c r="T659" i="8"/>
  <c r="R658" i="8"/>
  <c r="P657" i="8"/>
  <c r="N656" i="8"/>
  <c r="Y652" i="8"/>
  <c r="X651" i="8"/>
  <c r="V650" i="8"/>
  <c r="T649" i="8"/>
  <c r="R648" i="8"/>
  <c r="Q647" i="8"/>
  <c r="O646" i="8"/>
  <c r="Y641" i="8"/>
  <c r="W640" i="8"/>
  <c r="V639" i="8"/>
  <c r="T638" i="8"/>
  <c r="R637" i="8"/>
  <c r="P636" i="8"/>
  <c r="O635" i="8"/>
  <c r="Y630" i="8"/>
  <c r="W629" i="8"/>
  <c r="U628" i="8"/>
  <c r="T627" i="8"/>
  <c r="R626" i="8"/>
  <c r="P625" i="8"/>
  <c r="N624" i="8"/>
  <c r="Y620" i="8"/>
  <c r="X619" i="8"/>
  <c r="V618" i="8"/>
  <c r="T617" i="8"/>
  <c r="R616" i="8"/>
  <c r="Q615" i="8"/>
  <c r="O614" i="8"/>
  <c r="Y609" i="8"/>
  <c r="W608" i="8"/>
  <c r="V607" i="8"/>
  <c r="T606" i="8"/>
  <c r="R605" i="8"/>
  <c r="P604" i="8"/>
  <c r="O603" i="8"/>
  <c r="Y598" i="8"/>
  <c r="W597" i="8"/>
  <c r="U596" i="8"/>
  <c r="T595" i="8"/>
  <c r="R594" i="8"/>
  <c r="P593" i="8"/>
  <c r="N592" i="8"/>
  <c r="Y588" i="8"/>
  <c r="X587" i="8"/>
  <c r="V586" i="8"/>
  <c r="T585" i="8"/>
  <c r="R584" i="8"/>
  <c r="Q583" i="8"/>
  <c r="O582" i="8"/>
  <c r="Y577" i="8"/>
  <c r="W576" i="8"/>
  <c r="V575" i="8"/>
  <c r="T574" i="8"/>
  <c r="R573" i="8"/>
  <c r="P572" i="8"/>
  <c r="O571" i="8"/>
  <c r="Y566" i="8"/>
  <c r="W565" i="8"/>
  <c r="U564" i="8"/>
  <c r="T563" i="8"/>
  <c r="R562" i="8"/>
  <c r="P561" i="8"/>
  <c r="N560" i="8"/>
  <c r="Y556" i="8"/>
  <c r="X555" i="8"/>
  <c r="V554" i="8"/>
  <c r="T553" i="8"/>
  <c r="R552" i="8"/>
  <c r="Q551" i="8"/>
  <c r="O550" i="8"/>
  <c r="Y545" i="8"/>
  <c r="W544" i="8"/>
  <c r="V543" i="8"/>
  <c r="T542" i="8"/>
  <c r="R541" i="8"/>
  <c r="P540" i="8"/>
  <c r="O539" i="8"/>
  <c r="Y534" i="8"/>
  <c r="W533" i="8"/>
  <c r="U532" i="8"/>
  <c r="T531" i="8"/>
  <c r="R530" i="8"/>
  <c r="P529" i="8"/>
  <c r="N528" i="8"/>
  <c r="Y524" i="8"/>
  <c r="X523" i="8"/>
  <c r="V522" i="8"/>
  <c r="T521" i="8"/>
  <c r="R520" i="8"/>
  <c r="Q519" i="8"/>
  <c r="O518" i="8"/>
  <c r="Y513" i="8"/>
  <c r="W512" i="8"/>
  <c r="V511" i="8"/>
  <c r="T510" i="8"/>
  <c r="R509" i="8"/>
  <c r="P508" i="8"/>
  <c r="O507" i="8"/>
  <c r="Y502" i="8"/>
  <c r="W501" i="8"/>
  <c r="U500" i="8"/>
  <c r="T499" i="8"/>
  <c r="R498" i="8"/>
  <c r="P497" i="8"/>
  <c r="N496" i="8"/>
  <c r="Y492" i="8"/>
  <c r="X491" i="8"/>
  <c r="V490" i="8"/>
  <c r="T489" i="8"/>
  <c r="R488" i="8"/>
  <c r="Q487" i="8"/>
  <c r="O486" i="8"/>
  <c r="Y481" i="8"/>
  <c r="W480" i="8"/>
  <c r="V479" i="8"/>
  <c r="T478" i="8"/>
  <c r="R477" i="8"/>
  <c r="P476" i="8"/>
  <c r="O475" i="8"/>
  <c r="Y470" i="8"/>
  <c r="W469" i="8"/>
  <c r="U468" i="8"/>
  <c r="T467" i="8"/>
  <c r="R466" i="8"/>
  <c r="P465" i="8"/>
  <c r="N464" i="8"/>
  <c r="Y460" i="8"/>
  <c r="X459" i="8"/>
  <c r="V458" i="8"/>
  <c r="T457" i="8"/>
  <c r="R456" i="8"/>
  <c r="Q455" i="8"/>
  <c r="O454" i="8"/>
  <c r="Y449" i="8"/>
  <c r="W448" i="8"/>
  <c r="V447" i="8"/>
  <c r="T446" i="8"/>
  <c r="R445" i="8"/>
  <c r="P444" i="8"/>
  <c r="O443" i="8"/>
  <c r="Y438" i="8"/>
  <c r="W437" i="8"/>
  <c r="U436" i="8"/>
  <c r="T435" i="8"/>
  <c r="R434" i="8"/>
  <c r="P433" i="8"/>
  <c r="N432" i="8"/>
  <c r="Y428" i="8"/>
  <c r="X427" i="8"/>
  <c r="V426" i="8"/>
  <c r="T425" i="8"/>
  <c r="R424" i="8"/>
  <c r="Q423" i="8"/>
  <c r="O422" i="8"/>
  <c r="Y417" i="8"/>
  <c r="W416" i="8"/>
  <c r="V415" i="8"/>
  <c r="T414" i="8"/>
  <c r="R413" i="8"/>
  <c r="P412" i="8"/>
  <c r="O411" i="8"/>
  <c r="Y406" i="8"/>
  <c r="W405" i="8"/>
  <c r="U404" i="8"/>
  <c r="T403" i="8"/>
  <c r="R402" i="8"/>
  <c r="P401" i="8"/>
  <c r="N400" i="8"/>
  <c r="Y396" i="8"/>
  <c r="X395" i="8"/>
  <c r="V394" i="8"/>
  <c r="T393" i="8"/>
  <c r="R392" i="8"/>
  <c r="Q391" i="8"/>
  <c r="O390" i="8"/>
  <c r="Y385" i="8"/>
  <c r="W384" i="8"/>
  <c r="V383" i="8"/>
  <c r="T382" i="8"/>
  <c r="R381" i="8"/>
  <c r="P380" i="8"/>
  <c r="O379" i="8"/>
  <c r="Y374" i="8"/>
  <c r="W373" i="8"/>
  <c r="U372" i="8"/>
  <c r="T371" i="8"/>
  <c r="R370" i="8"/>
  <c r="P369" i="8"/>
  <c r="N368" i="8"/>
  <c r="Y364" i="8"/>
  <c r="X363" i="8"/>
  <c r="V362" i="8"/>
  <c r="T361" i="8"/>
  <c r="R360" i="8"/>
  <c r="Q359" i="8"/>
  <c r="O358" i="8"/>
  <c r="N354" i="8"/>
  <c r="P353" i="8"/>
  <c r="P352" i="8"/>
  <c r="T351" i="8"/>
  <c r="R350" i="8"/>
  <c r="T349" i="8"/>
  <c r="R348" i="8"/>
  <c r="V347" i="8"/>
  <c r="V346" i="8"/>
  <c r="X345" i="8"/>
  <c r="Y344" i="8"/>
  <c r="N340" i="8"/>
  <c r="O339" i="8"/>
  <c r="O338" i="8"/>
  <c r="R337" i="8"/>
  <c r="R336" i="8"/>
  <c r="U335" i="8"/>
  <c r="T334" i="8"/>
  <c r="U333" i="8"/>
  <c r="U332" i="8"/>
  <c r="W331" i="8"/>
  <c r="Y330" i="8"/>
  <c r="Y329" i="8"/>
  <c r="O327" i="8"/>
  <c r="O326" i="8"/>
  <c r="P325" i="8"/>
  <c r="P324" i="8"/>
  <c r="Q323" i="8"/>
  <c r="R322" i="8"/>
  <c r="S321" i="8"/>
  <c r="U320" i="8"/>
  <c r="W319" i="8"/>
  <c r="O317" i="8"/>
  <c r="Q316" i="8"/>
  <c r="U315" i="8"/>
  <c r="W314" i="8"/>
  <c r="Y313" i="8"/>
  <c r="O312" i="8"/>
  <c r="Q311" i="8"/>
  <c r="T310" i="8"/>
  <c r="U309" i="8"/>
  <c r="X308" i="8"/>
  <c r="N307" i="8"/>
  <c r="Q306" i="8"/>
  <c r="R305" i="8"/>
  <c r="U304" i="8"/>
  <c r="W303" i="8"/>
  <c r="O301" i="8"/>
  <c r="Q300" i="8"/>
  <c r="U299" i="8"/>
  <c r="W298" i="8"/>
  <c r="Y297" i="8"/>
  <c r="O296" i="8"/>
  <c r="Q295" i="8"/>
  <c r="T294" i="8"/>
  <c r="U293" i="8"/>
  <c r="X292" i="8"/>
  <c r="N291" i="8"/>
  <c r="Q290" i="8"/>
  <c r="R289" i="8"/>
  <c r="U288" i="8"/>
  <c r="W287" i="8"/>
  <c r="O285" i="8"/>
  <c r="Q284" i="8"/>
  <c r="U283" i="8"/>
  <c r="W282" i="8"/>
  <c r="Y281" i="8"/>
  <c r="O280" i="8"/>
  <c r="Q279" i="8"/>
  <c r="T278" i="8"/>
  <c r="U277" i="8"/>
  <c r="X276" i="8"/>
  <c r="N275" i="8"/>
  <c r="Q274" i="8"/>
  <c r="R273" i="8"/>
  <c r="U272" i="8"/>
  <c r="W271" i="8"/>
  <c r="O269" i="8"/>
  <c r="Q268" i="8"/>
  <c r="U267" i="8"/>
  <c r="W266" i="8"/>
  <c r="Y265" i="8"/>
  <c r="O264" i="8"/>
  <c r="Q263" i="8"/>
  <c r="T262" i="8"/>
  <c r="U261" i="8"/>
  <c r="X260" i="8"/>
  <c r="N259" i="8"/>
  <c r="Q258" i="8"/>
  <c r="R257" i="8"/>
  <c r="U256" i="8"/>
  <c r="W255" i="8"/>
  <c r="O253" i="8"/>
  <c r="Q252" i="8"/>
  <c r="U251" i="8"/>
  <c r="W250" i="8"/>
  <c r="Y249" i="8"/>
  <c r="O248" i="8"/>
  <c r="Q247" i="8"/>
  <c r="T246" i="8"/>
  <c r="U245" i="8"/>
  <c r="X244" i="8"/>
  <c r="N243" i="8"/>
  <c r="Q242" i="8"/>
  <c r="R241" i="8"/>
  <c r="U240" i="8"/>
  <c r="W239" i="8"/>
  <c r="O237" i="8"/>
  <c r="Q236" i="8"/>
  <c r="U235" i="8"/>
  <c r="W234" i="8"/>
  <c r="Y233" i="8"/>
  <c r="O232" i="8"/>
  <c r="Q231" i="8"/>
  <c r="T230" i="8"/>
  <c r="U229" i="8"/>
  <c r="X228" i="8"/>
  <c r="N227" i="8"/>
  <c r="Q226" i="8"/>
  <c r="R225" i="8"/>
  <c r="U224" i="8"/>
  <c r="W223" i="8"/>
  <c r="O221" i="8"/>
  <c r="Q220" i="8"/>
  <c r="U219" i="8"/>
  <c r="W218" i="8"/>
  <c r="Y217" i="8"/>
  <c r="O216" i="8"/>
  <c r="Q215" i="8"/>
  <c r="T214" i="8"/>
  <c r="U213" i="8"/>
  <c r="X212" i="8"/>
  <c r="N211" i="8"/>
  <c r="Q210" i="8"/>
  <c r="R209" i="8"/>
  <c r="U208" i="8"/>
  <c r="W207" i="8"/>
  <c r="O205" i="8"/>
  <c r="Q204" i="8"/>
  <c r="U203" i="8"/>
  <c r="W202" i="8"/>
  <c r="Y201" i="8"/>
  <c r="O200" i="8"/>
  <c r="Q199" i="8"/>
  <c r="T198" i="8"/>
  <c r="U197" i="8"/>
  <c r="X196" i="8"/>
  <c r="N195" i="8"/>
  <c r="Q194" i="8"/>
  <c r="R193" i="8"/>
  <c r="U192" i="8"/>
  <c r="W191" i="8"/>
  <c r="O189" i="8"/>
  <c r="Q188" i="8"/>
  <c r="U187" i="8"/>
  <c r="W186" i="8"/>
  <c r="Y185" i="8"/>
  <c r="O184" i="8"/>
  <c r="Q183" i="8"/>
  <c r="T182" i="8"/>
  <c r="U181" i="8"/>
  <c r="X180" i="8"/>
  <c r="N179" i="8"/>
  <c r="Q178" i="8"/>
  <c r="R177" i="8"/>
  <c r="U176" i="8"/>
  <c r="W175" i="8"/>
  <c r="O173" i="8"/>
  <c r="Q172" i="8"/>
  <c r="U171" i="8"/>
  <c r="W170" i="8"/>
  <c r="Y169" i="8"/>
  <c r="O168" i="8"/>
  <c r="Q167" i="8"/>
  <c r="T166" i="8"/>
  <c r="U165" i="8"/>
  <c r="X164" i="8"/>
  <c r="N163" i="8"/>
  <c r="Q162" i="8"/>
  <c r="R161" i="8"/>
  <c r="U160" i="8"/>
  <c r="W159" i="8"/>
  <c r="O157" i="8"/>
  <c r="Q156" i="8"/>
  <c r="U155" i="8"/>
  <c r="W154" i="8"/>
  <c r="Y153" i="8"/>
  <c r="O152" i="8"/>
  <c r="Q151" i="8"/>
  <c r="T150" i="8"/>
  <c r="U149" i="8"/>
  <c r="X148" i="8"/>
  <c r="N147" i="8"/>
  <c r="Q146" i="8"/>
  <c r="R145" i="8"/>
  <c r="U144" i="8"/>
  <c r="W143" i="8"/>
  <c r="O141" i="8"/>
  <c r="Q140" i="8"/>
  <c r="U139" i="8"/>
  <c r="W138" i="8"/>
  <c r="Y137" i="8"/>
  <c r="O136" i="8"/>
  <c r="Q135" i="8"/>
  <c r="T134" i="8"/>
  <c r="U133" i="8"/>
  <c r="X132" i="8"/>
  <c r="N131" i="8"/>
  <c r="Q130" i="8"/>
  <c r="R129" i="8"/>
  <c r="U128" i="8"/>
  <c r="W127" i="8"/>
  <c r="O125" i="8"/>
  <c r="Q124" i="8"/>
  <c r="U123" i="8"/>
  <c r="W122" i="8"/>
  <c r="Y121" i="8"/>
  <c r="O120" i="8"/>
  <c r="Q119" i="8"/>
  <c r="T118" i="8"/>
  <c r="U117" i="8"/>
  <c r="X116" i="8"/>
  <c r="N115" i="8"/>
  <c r="Q114" i="8"/>
  <c r="R113" i="8"/>
  <c r="U112" i="8"/>
  <c r="W111" i="8"/>
  <c r="O109" i="8"/>
  <c r="Q108" i="8"/>
  <c r="U107" i="8"/>
  <c r="W106" i="8"/>
  <c r="Y105" i="8"/>
  <c r="O104" i="8"/>
  <c r="Q103" i="8"/>
  <c r="T102" i="8"/>
  <c r="U101" i="8"/>
  <c r="X100" i="8"/>
  <c r="N99" i="8"/>
  <c r="Q98" i="8"/>
  <c r="R97" i="8"/>
  <c r="U96" i="8"/>
  <c r="W95" i="8"/>
  <c r="O93" i="8"/>
  <c r="Q92" i="8"/>
  <c r="U91" i="8"/>
  <c r="W90" i="8"/>
  <c r="Y89" i="8"/>
  <c r="O88" i="8"/>
  <c r="Q87" i="8"/>
  <c r="T86" i="8"/>
  <c r="U85" i="8"/>
  <c r="X84" i="8"/>
  <c r="N83" i="8"/>
  <c r="Q82" i="8"/>
  <c r="R81" i="8"/>
  <c r="U80" i="8"/>
  <c r="W79" i="8"/>
  <c r="O77" i="8"/>
  <c r="Q76" i="8"/>
  <c r="U75" i="8"/>
  <c r="W74" i="8"/>
  <c r="Y73" i="8"/>
  <c r="O72" i="8"/>
  <c r="Q71" i="8"/>
  <c r="T70" i="8"/>
  <c r="U69" i="8"/>
  <c r="X68" i="8"/>
  <c r="N67" i="8"/>
  <c r="Q66" i="8"/>
  <c r="R65" i="8"/>
  <c r="U64" i="8"/>
  <c r="W63" i="8"/>
  <c r="O61" i="8"/>
  <c r="Q60" i="8"/>
  <c r="U59" i="8"/>
  <c r="W58" i="8"/>
  <c r="Y57" i="8"/>
  <c r="O56" i="8"/>
  <c r="Q55" i="8"/>
  <c r="U54" i="8"/>
  <c r="Y53" i="8"/>
  <c r="N53" i="8"/>
  <c r="S52" i="8"/>
  <c r="V51" i="8"/>
  <c r="P50" i="8"/>
  <c r="S49" i="8"/>
  <c r="X48" i="8"/>
  <c r="Q47" i="8"/>
  <c r="U46" i="8"/>
  <c r="Y45" i="8"/>
  <c r="N45" i="8"/>
  <c r="S44" i="8"/>
  <c r="V43" i="8"/>
  <c r="P42" i="8"/>
  <c r="S41" i="8"/>
  <c r="X40" i="8"/>
  <c r="Q39" i="8"/>
  <c r="U38" i="8"/>
  <c r="Y37" i="8"/>
  <c r="N37" i="8"/>
  <c r="S36" i="8"/>
  <c r="V35" i="8"/>
  <c r="P34" i="8"/>
  <c r="S33" i="8"/>
  <c r="X32" i="8"/>
  <c r="Q31" i="8"/>
  <c r="U30" i="8"/>
  <c r="Y29" i="8"/>
  <c r="N29" i="8"/>
  <c r="S28" i="8"/>
  <c r="V27" i="8"/>
  <c r="P26" i="8"/>
  <c r="S25" i="8"/>
  <c r="X24" i="8"/>
  <c r="Q23" i="8"/>
  <c r="U22" i="8"/>
  <c r="Y21" i="8"/>
  <c r="N21" i="8"/>
  <c r="S20" i="8"/>
  <c r="V19" i="8"/>
  <c r="P18" i="8"/>
  <c r="S17" i="8"/>
  <c r="X16" i="8"/>
  <c r="Q15" i="8"/>
  <c r="U14" i="8"/>
  <c r="Y13" i="8"/>
  <c r="N13" i="8"/>
  <c r="S12" i="8"/>
  <c r="V11" i="8"/>
  <c r="P10" i="8"/>
  <c r="S9" i="8"/>
  <c r="X8" i="8"/>
  <c r="Q7" i="8"/>
  <c r="U6" i="8"/>
  <c r="Y5" i="8"/>
  <c r="N5" i="8"/>
  <c r="S4" i="8"/>
  <c r="V3" i="8"/>
  <c r="P2556" i="8"/>
  <c r="W2485" i="8"/>
  <c r="S2313" i="8"/>
  <c r="S2282" i="8"/>
  <c r="X2162" i="8"/>
  <c r="V2111" i="8"/>
  <c r="O1991" i="8"/>
  <c r="U1882" i="8"/>
  <c r="R1832" i="8"/>
  <c r="Y1801" i="8"/>
  <c r="W1763" i="8"/>
  <c r="V1749" i="8"/>
  <c r="R1739" i="8"/>
  <c r="T1732" i="8"/>
  <c r="O1718" i="8"/>
  <c r="P1708" i="8"/>
  <c r="N1673" i="8"/>
  <c r="V1649" i="8"/>
  <c r="N1639" i="8"/>
  <c r="R1598" i="8"/>
  <c r="R1581" i="8"/>
  <c r="R1564" i="8"/>
  <c r="V1523" i="8"/>
  <c r="N1513" i="8"/>
  <c r="V1489" i="8"/>
  <c r="V1472" i="8"/>
  <c r="V1455" i="8"/>
  <c r="N1445" i="8"/>
  <c r="N1387" i="8"/>
  <c r="V1363" i="8"/>
  <c r="N1353" i="8"/>
  <c r="R1346" i="8"/>
  <c r="R1336" i="8"/>
  <c r="N1319" i="8"/>
  <c r="R1282" i="8"/>
  <c r="R1244" i="8"/>
  <c r="V1237" i="8"/>
  <c r="N1227" i="8"/>
  <c r="N1210" i="8"/>
  <c r="V1173" i="8"/>
  <c r="R1156" i="8"/>
  <c r="O1150" i="8"/>
  <c r="U1138" i="8"/>
  <c r="N1130" i="8"/>
  <c r="N1122" i="8"/>
  <c r="N1119" i="8"/>
  <c r="N1111" i="8"/>
  <c r="N1103" i="8"/>
  <c r="N1095" i="8"/>
  <c r="N1087" i="8"/>
  <c r="N1079" i="8"/>
  <c r="N1071" i="8"/>
  <c r="N1063" i="8"/>
  <c r="N1055" i="8"/>
  <c r="N1047" i="8"/>
  <c r="N1039" i="8"/>
  <c r="N1031" i="8"/>
  <c r="N1023" i="8"/>
  <c r="N1015" i="8"/>
  <c r="N1007" i="8"/>
  <c r="N999" i="8"/>
  <c r="N991" i="8"/>
  <c r="N983" i="8"/>
  <c r="N975" i="8"/>
  <c r="N967" i="8"/>
  <c r="N959" i="8"/>
  <c r="N951" i="8"/>
  <c r="N943" i="8"/>
  <c r="N935" i="8"/>
  <c r="N927" i="8"/>
  <c r="N919" i="8"/>
  <c r="N911" i="8"/>
  <c r="N903" i="8"/>
  <c r="N895" i="8"/>
  <c r="N887" i="8"/>
  <c r="N879" i="8"/>
  <c r="N871" i="8"/>
  <c r="N863" i="8"/>
  <c r="N855" i="8"/>
  <c r="N847" i="8"/>
  <c r="N839" i="8"/>
  <c r="N831" i="8"/>
  <c r="N823" i="8"/>
  <c r="N815" i="8"/>
  <c r="N807" i="8"/>
  <c r="N799" i="8"/>
  <c r="N791" i="8"/>
  <c r="N783" i="8"/>
  <c r="S775" i="8"/>
  <c r="Y770" i="8"/>
  <c r="Q768" i="8"/>
  <c r="Y759" i="8"/>
  <c r="V755" i="8"/>
  <c r="N753" i="8"/>
  <c r="O751" i="8"/>
  <c r="O743" i="8"/>
  <c r="P741" i="8"/>
  <c r="Q731" i="8"/>
  <c r="P2675" i="8"/>
  <c r="Y2422" i="8"/>
  <c r="S2328" i="8"/>
  <c r="U2297" i="8"/>
  <c r="W2266" i="8"/>
  <c r="T1979" i="8"/>
  <c r="S1945" i="8"/>
  <c r="R1835" i="8"/>
  <c r="N1811" i="8"/>
  <c r="Y1804" i="8"/>
  <c r="X1766" i="8"/>
  <c r="Y1756" i="8"/>
  <c r="T1742" i="8"/>
  <c r="U1735" i="8"/>
  <c r="R1725" i="8"/>
  <c r="P1711" i="8"/>
  <c r="R1666" i="8"/>
  <c r="R1628" i="8"/>
  <c r="V1621" i="8"/>
  <c r="N1611" i="8"/>
  <c r="N1594" i="8"/>
  <c r="V1557" i="8"/>
  <c r="N1530" i="8"/>
  <c r="R1502" i="8"/>
  <c r="R1485" i="8"/>
  <c r="R1421" i="8"/>
  <c r="R1404" i="8"/>
  <c r="V1376" i="8"/>
  <c r="N1349" i="8"/>
  <c r="V1312" i="8"/>
  <c r="V1295" i="8"/>
  <c r="N1285" i="8"/>
  <c r="R1278" i="8"/>
  <c r="R1240" i="8"/>
  <c r="V1203" i="8"/>
  <c r="R1186" i="8"/>
  <c r="R1176" i="8"/>
  <c r="V1169" i="8"/>
  <c r="V1159" i="8"/>
  <c r="X1143" i="8"/>
  <c r="W1135" i="8"/>
  <c r="R1127" i="8"/>
  <c r="Q1116" i="8"/>
  <c r="N1108" i="8"/>
  <c r="N1100" i="8"/>
  <c r="N1092" i="8"/>
  <c r="N1084" i="8"/>
  <c r="N1076" i="8"/>
  <c r="N1068" i="8"/>
  <c r="N1060" i="8"/>
  <c r="N1052" i="8"/>
  <c r="N1044" i="8"/>
  <c r="N1036" i="8"/>
  <c r="N1028" i="8"/>
  <c r="N1020" i="8"/>
  <c r="N1012" i="8"/>
  <c r="N1004" i="8"/>
  <c r="N996" i="8"/>
  <c r="N988" i="8"/>
  <c r="N980" i="8"/>
  <c r="N972" i="8"/>
  <c r="N964" i="8"/>
  <c r="N956" i="8"/>
  <c r="N948" i="8"/>
  <c r="N940" i="8"/>
  <c r="N932" i="8"/>
  <c r="N924" i="8"/>
  <c r="N916" i="8"/>
  <c r="N908" i="8"/>
  <c r="N900" i="8"/>
  <c r="N892" i="8"/>
  <c r="N884" i="8"/>
  <c r="N876" i="8"/>
  <c r="N868" i="8"/>
  <c r="N860" i="8"/>
  <c r="N852" i="8"/>
  <c r="N844" i="8"/>
  <c r="N836" i="8"/>
  <c r="N828" i="8"/>
  <c r="N820" i="8"/>
  <c r="N812" i="8"/>
  <c r="N804" i="8"/>
  <c r="N796" i="8"/>
  <c r="N788" i="8"/>
  <c r="N780" i="8"/>
  <c r="N775" i="8"/>
  <c r="Q770" i="8"/>
  <c r="W761" i="8"/>
  <c r="S759" i="8"/>
  <c r="S757" i="8"/>
  <c r="Y746" i="8"/>
  <c r="Y744" i="8"/>
  <c r="Y736" i="8"/>
  <c r="V734" i="8"/>
  <c r="W724" i="8"/>
  <c r="Y722" i="8"/>
  <c r="W716" i="8"/>
  <c r="T714" i="8"/>
  <c r="U712" i="8"/>
  <c r="Y706" i="8"/>
  <c r="U704" i="8"/>
  <c r="R702" i="8"/>
  <c r="W700" i="8"/>
  <c r="Y696" i="8"/>
  <c r="V694" i="8"/>
  <c r="R692" i="8"/>
  <c r="T690" i="8"/>
  <c r="U688" i="8"/>
  <c r="R686" i="8"/>
  <c r="N684" i="8"/>
  <c r="P680" i="8"/>
  <c r="V678" i="8"/>
  <c r="R676" i="8"/>
  <c r="O674" i="8"/>
  <c r="R668" i="8"/>
  <c r="T666" i="8"/>
  <c r="Y664" i="8"/>
  <c r="P661" i="8"/>
  <c r="V659" i="8"/>
  <c r="R654" i="8"/>
  <c r="W652" i="8"/>
  <c r="T647" i="8"/>
  <c r="Y645" i="8"/>
  <c r="O642" i="8"/>
  <c r="U640" i="8"/>
  <c r="Q635" i="8"/>
  <c r="W633" i="8"/>
  <c r="R628" i="8"/>
  <c r="Y626" i="8"/>
  <c r="O623" i="8"/>
  <c r="T621" i="8"/>
  <c r="P616" i="8"/>
  <c r="V614" i="8"/>
  <c r="R609" i="8"/>
  <c r="X607" i="8"/>
  <c r="N604" i="8"/>
  <c r="T602" i="8"/>
  <c r="Y600" i="8"/>
  <c r="P597" i="8"/>
  <c r="V595" i="8"/>
  <c r="R590" i="8"/>
  <c r="W588" i="8"/>
  <c r="T583" i="8"/>
  <c r="Y581" i="8"/>
  <c r="O578" i="8"/>
  <c r="U576" i="8"/>
  <c r="Q571" i="8"/>
  <c r="W569" i="8"/>
  <c r="R564" i="8"/>
  <c r="Y562" i="8"/>
  <c r="O559" i="8"/>
  <c r="T557" i="8"/>
  <c r="P552" i="8"/>
  <c r="V550" i="8"/>
  <c r="R545" i="8"/>
  <c r="X543" i="8"/>
  <c r="N540" i="8"/>
  <c r="T538" i="8"/>
  <c r="Y536" i="8"/>
  <c r="P533" i="8"/>
  <c r="V531" i="8"/>
  <c r="R526" i="8"/>
  <c r="W524" i="8"/>
  <c r="T519" i="8"/>
  <c r="Y517" i="8"/>
  <c r="O514" i="8"/>
  <c r="U512" i="8"/>
  <c r="Q507" i="8"/>
  <c r="W505" i="8"/>
  <c r="R500" i="8"/>
  <c r="Q2406" i="8"/>
  <c r="P2375" i="8"/>
  <c r="V2188" i="8"/>
  <c r="X1956" i="8"/>
  <c r="V1922" i="8"/>
  <c r="W1911" i="8"/>
  <c r="T1838" i="8"/>
  <c r="O1814" i="8"/>
  <c r="Y1807" i="8"/>
  <c r="U1783" i="8"/>
  <c r="O1769" i="8"/>
  <c r="P1759" i="8"/>
  <c r="V1693" i="8"/>
  <c r="V1679" i="8"/>
  <c r="N1669" i="8"/>
  <c r="R1662" i="8"/>
  <c r="R1624" i="8"/>
  <c r="V1587" i="8"/>
  <c r="R1570" i="8"/>
  <c r="R1560" i="8"/>
  <c r="V1553" i="8"/>
  <c r="N1543" i="8"/>
  <c r="V1519" i="8"/>
  <c r="V1461" i="8"/>
  <c r="N1451" i="8"/>
  <c r="N1434" i="8"/>
  <c r="N1417" i="8"/>
  <c r="V1393" i="8"/>
  <c r="N1383" i="8"/>
  <c r="R1342" i="8"/>
  <c r="R1325" i="8"/>
  <c r="R1308" i="8"/>
  <c r="V1267" i="8"/>
  <c r="N1257" i="8"/>
  <c r="V1233" i="8"/>
  <c r="V1216" i="8"/>
  <c r="V1199" i="8"/>
  <c r="N1189" i="8"/>
  <c r="V1152" i="8"/>
  <c r="S1140" i="8"/>
  <c r="Q1132" i="8"/>
  <c r="Q1124" i="8"/>
  <c r="Q1113" i="8"/>
  <c r="N1105" i="8"/>
  <c r="N1097" i="8"/>
  <c r="N1089" i="8"/>
  <c r="N1081" i="8"/>
  <c r="N1073" i="8"/>
  <c r="N1065" i="8"/>
  <c r="N1057" i="8"/>
  <c r="N1049" i="8"/>
  <c r="N1041" i="8"/>
  <c r="N1033" i="8"/>
  <c r="N1025" i="8"/>
  <c r="N1017" i="8"/>
  <c r="N1009" i="8"/>
  <c r="N1001" i="8"/>
  <c r="N993" i="8"/>
  <c r="N985" i="8"/>
  <c r="N977" i="8"/>
  <c r="N969" i="8"/>
  <c r="N961" i="8"/>
  <c r="N953" i="8"/>
  <c r="N945" i="8"/>
  <c r="N937" i="8"/>
  <c r="N929" i="8"/>
  <c r="N921" i="8"/>
  <c r="N913" i="8"/>
  <c r="N905" i="8"/>
  <c r="N897" i="8"/>
  <c r="N889" i="8"/>
  <c r="N881" i="8"/>
  <c r="N873" i="8"/>
  <c r="N865" i="8"/>
  <c r="N857" i="8"/>
  <c r="N849" i="8"/>
  <c r="N841" i="8"/>
  <c r="N833" i="8"/>
  <c r="N825" i="8"/>
  <c r="N817" i="8"/>
  <c r="N809" i="8"/>
  <c r="N801" i="8"/>
  <c r="N793" i="8"/>
  <c r="N785" i="8"/>
  <c r="N777" i="8"/>
  <c r="U772" i="8"/>
  <c r="V765" i="8"/>
  <c r="T763" i="8"/>
  <c r="O759" i="8"/>
  <c r="N757" i="8"/>
  <c r="W748" i="8"/>
  <c r="T746" i="8"/>
  <c r="U744" i="8"/>
  <c r="Y738" i="8"/>
  <c r="U736" i="8"/>
  <c r="R734" i="8"/>
  <c r="W732" i="8"/>
  <c r="Y728" i="8"/>
  <c r="V726" i="8"/>
  <c r="R724" i="8"/>
  <c r="T722" i="8"/>
  <c r="U720" i="8"/>
  <c r="R718" i="8"/>
  <c r="N716" i="8"/>
  <c r="P712" i="8"/>
  <c r="V710" i="8"/>
  <c r="R708" i="8"/>
  <c r="O706" i="8"/>
  <c r="R700" i="8"/>
  <c r="T698" i="8"/>
  <c r="P696" i="8"/>
  <c r="O690" i="8"/>
  <c r="P688" i="8"/>
  <c r="R678" i="8"/>
  <c r="N676" i="8"/>
  <c r="N668" i="8"/>
  <c r="O666" i="8"/>
  <c r="U664" i="8"/>
  <c r="Q659" i="8"/>
  <c r="W657" i="8"/>
  <c r="R652" i="8"/>
  <c r="Y650" i="8"/>
  <c r="O647" i="8"/>
  <c r="T645" i="8"/>
  <c r="P640" i="8"/>
  <c r="V638" i="8"/>
  <c r="Q2440" i="8"/>
  <c r="P2214" i="8"/>
  <c r="T2074" i="8"/>
  <c r="T1844" i="8"/>
  <c r="P1820" i="8"/>
  <c r="V1789" i="8"/>
  <c r="N1779" i="8"/>
  <c r="R1744" i="8"/>
  <c r="Y1727" i="8"/>
  <c r="O1713" i="8"/>
  <c r="N1658" i="8"/>
  <c r="R1630" i="8"/>
  <c r="R1613" i="8"/>
  <c r="R1549" i="8"/>
  <c r="R1532" i="8"/>
  <c r="V1504" i="8"/>
  <c r="N1477" i="8"/>
  <c r="V1440" i="8"/>
  <c r="V1423" i="8"/>
  <c r="N1413" i="8"/>
  <c r="R1406" i="8"/>
  <c r="R1368" i="8"/>
  <c r="V1331" i="8"/>
  <c r="R1314" i="8"/>
  <c r="R1304" i="8"/>
  <c r="V1297" i="8"/>
  <c r="N1287" i="8"/>
  <c r="V1263" i="8"/>
  <c r="V1205" i="8"/>
  <c r="N1195" i="8"/>
  <c r="N1178" i="8"/>
  <c r="P1161" i="8"/>
  <c r="P1145" i="8"/>
  <c r="U1142" i="8"/>
  <c r="U1134" i="8"/>
  <c r="S1126" i="8"/>
  <c r="R1115" i="8"/>
  <c r="N1107" i="8"/>
  <c r="N1099" i="8"/>
  <c r="N1091" i="8"/>
  <c r="N1083" i="8"/>
  <c r="N1075" i="8"/>
  <c r="N1067" i="8"/>
  <c r="N1059" i="8"/>
  <c r="N1051" i="8"/>
  <c r="N1043" i="8"/>
  <c r="N1035" i="8"/>
  <c r="N1027" i="8"/>
  <c r="N1019" i="8"/>
  <c r="N1011" i="8"/>
  <c r="N1003" i="8"/>
  <c r="N995" i="8"/>
  <c r="N987" i="8"/>
  <c r="N979" i="8"/>
  <c r="N971" i="8"/>
  <c r="N963" i="8"/>
  <c r="N955" i="8"/>
  <c r="N947" i="8"/>
  <c r="N939" i="8"/>
  <c r="N931" i="8"/>
  <c r="N923" i="8"/>
  <c r="N915" i="8"/>
  <c r="N907" i="8"/>
  <c r="N899" i="8"/>
  <c r="N891" i="8"/>
  <c r="N883" i="8"/>
  <c r="N875" i="8"/>
  <c r="N867" i="8"/>
  <c r="N859" i="8"/>
  <c r="N851" i="8"/>
  <c r="N843" i="8"/>
  <c r="N835" i="8"/>
  <c r="N827" i="8"/>
  <c r="N819" i="8"/>
  <c r="N811" i="8"/>
  <c r="N803" i="8"/>
  <c r="N795" i="8"/>
  <c r="N787" i="8"/>
  <c r="N779" i="8"/>
  <c r="W769" i="8"/>
  <c r="X760" i="8"/>
  <c r="R754" i="8"/>
  <c r="P752" i="8"/>
  <c r="R742" i="8"/>
  <c r="N740" i="8"/>
  <c r="N732" i="8"/>
  <c r="O730" i="8"/>
  <c r="W713" i="8"/>
  <c r="X703" i="8"/>
  <c r="Y701" i="8"/>
  <c r="Y693" i="8"/>
  <c r="V691" i="8"/>
  <c r="Y685" i="8"/>
  <c r="V683" i="8"/>
  <c r="R681" i="8"/>
  <c r="X679" i="8"/>
  <c r="W673" i="8"/>
  <c r="T671" i="8"/>
  <c r="T669" i="8"/>
  <c r="R662" i="8"/>
  <c r="W660" i="8"/>
  <c r="T655" i="8"/>
  <c r="Y653" i="8"/>
  <c r="O650" i="8"/>
  <c r="U648" i="8"/>
  <c r="Q643" i="8"/>
  <c r="W641" i="8"/>
  <c r="R636" i="8"/>
  <c r="Y634" i="8"/>
  <c r="O631" i="8"/>
  <c r="T629" i="8"/>
  <c r="P624" i="8"/>
  <c r="V622" i="8"/>
  <c r="R617" i="8"/>
  <c r="X615" i="8"/>
  <c r="N612" i="8"/>
  <c r="T610" i="8"/>
  <c r="Y608" i="8"/>
  <c r="P605" i="8"/>
  <c r="V603" i="8"/>
  <c r="R598" i="8"/>
  <c r="W596" i="8"/>
  <c r="T591" i="8"/>
  <c r="Y589" i="8"/>
  <c r="O586" i="8"/>
  <c r="U584" i="8"/>
  <c r="Q579" i="8"/>
  <c r="W577" i="8"/>
  <c r="R572" i="8"/>
  <c r="Y570" i="8"/>
  <c r="O567" i="8"/>
  <c r="T565" i="8"/>
  <c r="P560" i="8"/>
  <c r="V558" i="8"/>
  <c r="R553" i="8"/>
  <c r="X551" i="8"/>
  <c r="N548" i="8"/>
  <c r="T546" i="8"/>
  <c r="Y544" i="8"/>
  <c r="P541" i="8"/>
  <c r="V539" i="8"/>
  <c r="R534" i="8"/>
  <c r="W532" i="8"/>
  <c r="V2252" i="8"/>
  <c r="Y2050" i="8"/>
  <c r="O2003" i="8"/>
  <c r="V1973" i="8"/>
  <c r="V1939" i="8"/>
  <c r="N1902" i="8"/>
  <c r="T1868" i="8"/>
  <c r="N1857" i="8"/>
  <c r="V1850" i="8"/>
  <c r="Q1826" i="8"/>
  <c r="W1795" i="8"/>
  <c r="Q1698" i="8"/>
  <c r="R1688" i="8"/>
  <c r="N1643" i="8"/>
  <c r="V1619" i="8"/>
  <c r="N1609" i="8"/>
  <c r="R1602" i="8"/>
  <c r="R1592" i="8"/>
  <c r="N1575" i="8"/>
  <c r="R1538" i="8"/>
  <c r="R1500" i="8"/>
  <c r="V1493" i="8"/>
  <c r="N1483" i="8"/>
  <c r="N1466" i="8"/>
  <c r="V1429" i="8"/>
  <c r="N1402" i="8"/>
  <c r="R1374" i="8"/>
  <c r="R1357" i="8"/>
  <c r="R1293" i="8"/>
  <c r="R1276" i="8"/>
  <c r="V1248" i="8"/>
  <c r="N1221" i="8"/>
  <c r="V1184" i="8"/>
  <c r="V1167" i="8"/>
  <c r="X1136" i="8"/>
  <c r="Q1128" i="8"/>
  <c r="Q1117" i="8"/>
  <c r="N1109" i="8"/>
  <c r="N1101" i="8"/>
  <c r="N1093" i="8"/>
  <c r="N1085" i="8"/>
  <c r="N1077" i="8"/>
  <c r="N1069" i="8"/>
  <c r="N1061" i="8"/>
  <c r="N1053" i="8"/>
  <c r="N1045" i="8"/>
  <c r="N1037" i="8"/>
  <c r="N1029" i="8"/>
  <c r="N1021" i="8"/>
  <c r="N1013" i="8"/>
  <c r="N1005" i="8"/>
  <c r="N997" i="8"/>
  <c r="N989" i="8"/>
  <c r="N981" i="8"/>
  <c r="N973" i="8"/>
  <c r="N965" i="8"/>
  <c r="N957" i="8"/>
  <c r="N949" i="8"/>
  <c r="N941" i="8"/>
  <c r="N933" i="8"/>
  <c r="N925" i="8"/>
  <c r="N917" i="8"/>
  <c r="N909" i="8"/>
  <c r="N901" i="8"/>
  <c r="N893" i="8"/>
  <c r="N885" i="8"/>
  <c r="N877" i="8"/>
  <c r="N869" i="8"/>
  <c r="N861" i="8"/>
  <c r="N853" i="8"/>
  <c r="N845" i="8"/>
  <c r="N837" i="8"/>
  <c r="N829" i="8"/>
  <c r="N821" i="8"/>
  <c r="N813" i="8"/>
  <c r="N805" i="8"/>
  <c r="N797" i="8"/>
  <c r="N789" i="8"/>
  <c r="N781" i="8"/>
  <c r="X773" i="8"/>
  <c r="Y766" i="8"/>
  <c r="X764" i="8"/>
  <c r="Q762" i="8"/>
  <c r="R758" i="8"/>
  <c r="Y749" i="8"/>
  <c r="V747" i="8"/>
  <c r="R745" i="8"/>
  <c r="X743" i="8"/>
  <c r="W737" i="8"/>
  <c r="T735" i="8"/>
  <c r="T733" i="8"/>
  <c r="X727" i="8"/>
  <c r="T725" i="8"/>
  <c r="Q723" i="8"/>
  <c r="W721" i="8"/>
  <c r="T719" i="8"/>
  <c r="P717" i="8"/>
  <c r="T711" i="8"/>
  <c r="T709" i="8"/>
  <c r="Q707" i="8"/>
  <c r="P701" i="8"/>
  <c r="V699" i="8"/>
  <c r="R697" i="8"/>
  <c r="O695" i="8"/>
  <c r="R689" i="8"/>
  <c r="O687" i="8"/>
  <c r="O679" i="8"/>
  <c r="P677" i="8"/>
  <c r="S2460" i="8"/>
  <c r="S1860" i="8"/>
  <c r="W1792" i="8"/>
  <c r="R1781" i="8"/>
  <c r="R1464" i="8"/>
  <c r="R1453" i="8"/>
  <c r="R1442" i="8"/>
  <c r="N1191" i="8"/>
  <c r="S1125" i="8"/>
  <c r="N1098" i="8"/>
  <c r="N1088" i="8"/>
  <c r="N1078" i="8"/>
  <c r="N1034" i="8"/>
  <c r="N1024" i="8"/>
  <c r="N1014" i="8"/>
  <c r="N970" i="8"/>
  <c r="N960" i="8"/>
  <c r="N950" i="8"/>
  <c r="N906" i="8"/>
  <c r="N896" i="8"/>
  <c r="N886" i="8"/>
  <c r="N842" i="8"/>
  <c r="N832" i="8"/>
  <c r="N822" i="8"/>
  <c r="N778" i="8"/>
  <c r="P756" i="8"/>
  <c r="T753" i="8"/>
  <c r="Q739" i="8"/>
  <c r="P733" i="8"/>
  <c r="O719" i="8"/>
  <c r="R713" i="8"/>
  <c r="N708" i="8"/>
  <c r="V702" i="8"/>
  <c r="T693" i="8"/>
  <c r="T653" i="8"/>
  <c r="Q651" i="8"/>
  <c r="W644" i="8"/>
  <c r="Y642" i="8"/>
  <c r="N636" i="8"/>
  <c r="O618" i="8"/>
  <c r="W601" i="8"/>
  <c r="X599" i="8"/>
  <c r="Y597" i="8"/>
  <c r="Q595" i="8"/>
  <c r="W593" i="8"/>
  <c r="T589" i="8"/>
  <c r="V587" i="8"/>
  <c r="W585" i="8"/>
  <c r="X583" i="8"/>
  <c r="T581" i="8"/>
  <c r="R577" i="8"/>
  <c r="T575" i="8"/>
  <c r="Y573" i="8"/>
  <c r="R569" i="8"/>
  <c r="X567" i="8"/>
  <c r="Y565" i="8"/>
  <c r="V563" i="8"/>
  <c r="W561" i="8"/>
  <c r="X559" i="8"/>
  <c r="P557" i="8"/>
  <c r="V555" i="8"/>
  <c r="T551" i="8"/>
  <c r="T549" i="8"/>
  <c r="V547" i="8"/>
  <c r="W545" i="8"/>
  <c r="O543" i="8"/>
  <c r="T541" i="8"/>
  <c r="O535" i="8"/>
  <c r="T527" i="8"/>
  <c r="T525" i="8"/>
  <c r="V523" i="8"/>
  <c r="N516" i="8"/>
  <c r="T514" i="8"/>
  <c r="P512" i="8"/>
  <c r="V510" i="8"/>
  <c r="O503" i="8"/>
  <c r="T501" i="8"/>
  <c r="V499" i="8"/>
  <c r="R494" i="8"/>
  <c r="W492" i="8"/>
  <c r="T487" i="8"/>
  <c r="Y485" i="8"/>
  <c r="O482" i="8"/>
  <c r="U480" i="8"/>
  <c r="Q475" i="8"/>
  <c r="W473" i="8"/>
  <c r="T2201" i="8"/>
  <c r="V1996" i="8"/>
  <c r="X1906" i="8"/>
  <c r="T1841" i="8"/>
  <c r="W1715" i="8"/>
  <c r="V1681" i="8"/>
  <c r="V1651" i="8"/>
  <c r="V1617" i="8"/>
  <c r="V1583" i="8"/>
  <c r="V1344" i="8"/>
  <c r="V1333" i="8"/>
  <c r="V1265" i="8"/>
  <c r="V1235" i="8"/>
  <c r="P1118" i="8"/>
  <c r="N1074" i="8"/>
  <c r="N1064" i="8"/>
  <c r="N1054" i="8"/>
  <c r="N1010" i="8"/>
  <c r="N1000" i="8"/>
  <c r="N990" i="8"/>
  <c r="N946" i="8"/>
  <c r="N936" i="8"/>
  <c r="N926" i="8"/>
  <c r="N882" i="8"/>
  <c r="N872" i="8"/>
  <c r="N862" i="8"/>
  <c r="N818" i="8"/>
  <c r="N808" i="8"/>
  <c r="N798" i="8"/>
  <c r="P765" i="8"/>
  <c r="R750" i="8"/>
  <c r="P744" i="8"/>
  <c r="T730" i="8"/>
  <c r="Q699" i="8"/>
  <c r="Y690" i="8"/>
  <c r="T687" i="8"/>
  <c r="W684" i="8"/>
  <c r="T679" i="8"/>
  <c r="R657" i="8"/>
  <c r="X655" i="8"/>
  <c r="P653" i="8"/>
  <c r="V646" i="8"/>
  <c r="R644" i="8"/>
  <c r="T642" i="8"/>
  <c r="Y621" i="8"/>
  <c r="Y613" i="8"/>
  <c r="T607" i="8"/>
  <c r="Y605" i="8"/>
  <c r="Q603" i="8"/>
  <c r="R601" i="8"/>
  <c r="T599" i="8"/>
  <c r="T597" i="8"/>
  <c r="R593" i="8"/>
  <c r="X591" i="8"/>
  <c r="P589" i="8"/>
  <c r="Q587" i="8"/>
  <c r="R585" i="8"/>
  <c r="O583" i="8"/>
  <c r="P581" i="8"/>
  <c r="V579" i="8"/>
  <c r="P2086" i="8"/>
  <c r="R1829" i="8"/>
  <c r="Y1761" i="8"/>
  <c r="V1730" i="8"/>
  <c r="R1677" i="8"/>
  <c r="V1647" i="8"/>
  <c r="V1632" i="8"/>
  <c r="N1605" i="8"/>
  <c r="N1579" i="8"/>
  <c r="V1568" i="8"/>
  <c r="R1474" i="8"/>
  <c r="N1415" i="8"/>
  <c r="N1385" i="8"/>
  <c r="N1355" i="8"/>
  <c r="R1246" i="8"/>
  <c r="S1141" i="8"/>
  <c r="P1131" i="8"/>
  <c r="S1114" i="8"/>
  <c r="N1104" i="8"/>
  <c r="N1094" i="8"/>
  <c r="N1050" i="8"/>
  <c r="N1040" i="8"/>
  <c r="N1030" i="8"/>
  <c r="N986" i="8"/>
  <c r="N976" i="8"/>
  <c r="N966" i="8"/>
  <c r="N922" i="8"/>
  <c r="N912" i="8"/>
  <c r="N902" i="8"/>
  <c r="N858" i="8"/>
  <c r="N848" i="8"/>
  <c r="N838" i="8"/>
  <c r="N794" i="8"/>
  <c r="N784" i="8"/>
  <c r="T741" i="8"/>
  <c r="X735" i="8"/>
  <c r="O727" i="8"/>
  <c r="R721" i="8"/>
  <c r="V715" i="8"/>
  <c r="R710" i="8"/>
  <c r="Y704" i="8"/>
  <c r="W681" i="8"/>
  <c r="V670" i="8"/>
  <c r="W668" i="8"/>
  <c r="X663" i="8"/>
  <c r="Y661" i="8"/>
  <c r="O655" i="8"/>
  <c r="Y648" i="8"/>
  <c r="R646" i="8"/>
  <c r="N644" i="8"/>
  <c r="X639" i="8"/>
  <c r="Y637" i="8"/>
  <c r="R633" i="8"/>
  <c r="X631" i="8"/>
  <c r="Y629" i="8"/>
  <c r="V627" i="8"/>
  <c r="W625" i="8"/>
  <c r="X623" i="8"/>
  <c r="P621" i="8"/>
  <c r="V619" i="8"/>
  <c r="T615" i="8"/>
  <c r="T613" i="8"/>
  <c r="V611" i="8"/>
  <c r="W609" i="8"/>
  <c r="O607" i="8"/>
  <c r="T605" i="8"/>
  <c r="O599" i="8"/>
  <c r="O591" i="8"/>
  <c r="O2518" i="8"/>
  <c r="T2137" i="8"/>
  <c r="X2066" i="8"/>
  <c r="R1928" i="8"/>
  <c r="X1798" i="8"/>
  <c r="W1776" i="8"/>
  <c r="Y1695" i="8"/>
  <c r="N1545" i="8"/>
  <c r="R1534" i="8"/>
  <c r="N1515" i="8"/>
  <c r="R1496" i="8"/>
  <c r="N1481" i="8"/>
  <c r="R1470" i="8"/>
  <c r="V1459" i="8"/>
  <c r="N1306" i="8"/>
  <c r="R1197" i="8"/>
  <c r="N1090" i="8"/>
  <c r="N1080" i="8"/>
  <c r="N1070" i="8"/>
  <c r="N1026" i="8"/>
  <c r="N1016" i="8"/>
  <c r="N1006" i="8"/>
  <c r="N962" i="8"/>
  <c r="N952" i="8"/>
  <c r="N942" i="8"/>
  <c r="N898" i="8"/>
  <c r="N888" i="8"/>
  <c r="N878" i="8"/>
  <c r="N834" i="8"/>
  <c r="N824" i="8"/>
  <c r="N814" i="8"/>
  <c r="W767" i="8"/>
  <c r="W758" i="8"/>
  <c r="U752" i="8"/>
  <c r="O738" i="8"/>
  <c r="R732" i="8"/>
  <c r="Y712" i="8"/>
  <c r="T701" i="8"/>
  <c r="X695" i="8"/>
  <c r="W692" i="8"/>
  <c r="Q675" i="8"/>
  <c r="Y672" i="8"/>
  <c r="R670" i="8"/>
  <c r="W665" i="8"/>
  <c r="T663" i="8"/>
  <c r="T661" i="8"/>
  <c r="T650" i="8"/>
  <c r="P648" i="8"/>
  <c r="T639" i="8"/>
  <c r="T637" i="8"/>
  <c r="V635" i="8"/>
  <c r="T631" i="8"/>
  <c r="P629" i="8"/>
  <c r="Q627" i="8"/>
  <c r="R625" i="8"/>
  <c r="T623" i="8"/>
  <c r="Q619" i="8"/>
  <c r="W617" i="8"/>
  <c r="O615" i="8"/>
  <c r="P613" i="8"/>
  <c r="Q611" i="8"/>
  <c r="Y594" i="8"/>
  <c r="Y576" i="8"/>
  <c r="Y568" i="8"/>
  <c r="W556" i="8"/>
  <c r="U544" i="8"/>
  <c r="V542" i="8"/>
  <c r="W540" i="8"/>
  <c r="O538" i="8"/>
  <c r="P536" i="8"/>
  <c r="V534" i="8"/>
  <c r="N532" i="8"/>
  <c r="O530" i="8"/>
  <c r="U528" i="8"/>
  <c r="O519" i="8"/>
  <c r="P517" i="8"/>
  <c r="V515" i="8"/>
  <c r="W513" i="8"/>
  <c r="X511" i="8"/>
  <c r="N508" i="8"/>
  <c r="O506" i="8"/>
  <c r="P504" i="8"/>
  <c r="V502" i="8"/>
  <c r="T495" i="8"/>
  <c r="Y493" i="8"/>
  <c r="N2010" i="8"/>
  <c r="Y1916" i="8"/>
  <c r="U1847" i="8"/>
  <c r="O1817" i="8"/>
  <c r="R1691" i="8"/>
  <c r="V1589" i="8"/>
  <c r="N1541" i="8"/>
  <c r="N1511" i="8"/>
  <c r="V1395" i="8"/>
  <c r="V1365" i="8"/>
  <c r="N1317" i="8"/>
  <c r="R1208" i="8"/>
  <c r="R1151" i="8"/>
  <c r="U1137" i="8"/>
  <c r="X1120" i="8"/>
  <c r="N1110" i="8"/>
  <c r="N1066" i="8"/>
  <c r="N1056" i="8"/>
  <c r="N1046" i="8"/>
  <c r="N1002" i="8"/>
  <c r="N992" i="8"/>
  <c r="N982" i="8"/>
  <c r="N938" i="8"/>
  <c r="N928" i="8"/>
  <c r="N918" i="8"/>
  <c r="N874" i="8"/>
  <c r="N864" i="8"/>
  <c r="N854" i="8"/>
  <c r="N810" i="8"/>
  <c r="N800" i="8"/>
  <c r="N790" i="8"/>
  <c r="P773" i="8"/>
  <c r="R764" i="8"/>
  <c r="P749" i="8"/>
  <c r="T743" i="8"/>
  <c r="R729" i="8"/>
  <c r="V723" i="8"/>
  <c r="O698" i="8"/>
  <c r="W689" i="8"/>
  <c r="U672" i="8"/>
  <c r="R665" i="8"/>
  <c r="O663" i="8"/>
  <c r="Y658" i="8"/>
  <c r="Y656" i="8"/>
  <c r="N652" i="8"/>
  <c r="R641" i="8"/>
  <c r="O639" i="8"/>
  <c r="P637" i="8"/>
  <c r="Y602" i="8"/>
  <c r="U600" i="8"/>
  <c r="X2226" i="8"/>
  <c r="V2175" i="8"/>
  <c r="U1962" i="8"/>
  <c r="P1892" i="8"/>
  <c r="Y1705" i="8"/>
  <c r="R1660" i="8"/>
  <c r="V1551" i="8"/>
  <c r="V1521" i="8"/>
  <c r="V1491" i="8"/>
  <c r="R1432" i="8"/>
  <c r="N1338" i="8"/>
  <c r="V1327" i="8"/>
  <c r="V1301" i="8"/>
  <c r="N1274" i="8"/>
  <c r="N1259" i="8"/>
  <c r="R1229" i="8"/>
  <c r="R1218" i="8"/>
  <c r="R1165" i="8"/>
  <c r="N1082" i="8"/>
  <c r="N1072" i="8"/>
  <c r="N1062" i="8"/>
  <c r="N1018" i="8"/>
  <c r="N1008" i="8"/>
  <c r="N998" i="8"/>
  <c r="N954" i="8"/>
  <c r="N944" i="8"/>
  <c r="N934" i="8"/>
  <c r="N890" i="8"/>
  <c r="N880" i="8"/>
  <c r="N870" i="8"/>
  <c r="N826" i="8"/>
  <c r="N816" i="8"/>
  <c r="N806" i="8"/>
  <c r="S769" i="8"/>
  <c r="T766" i="8"/>
  <c r="S760" i="8"/>
  <c r="T751" i="8"/>
  <c r="W745" i="8"/>
  <c r="V731" i="8"/>
  <c r="X711" i="8"/>
  <c r="N700" i="8"/>
  <c r="Q691" i="8"/>
  <c r="P685" i="8"/>
  <c r="Y682" i="8"/>
  <c r="U680" i="8"/>
  <c r="T677" i="8"/>
  <c r="Y674" i="8"/>
  <c r="Y669" i="8"/>
  <c r="Q667" i="8"/>
  <c r="R660" i="8"/>
  <c r="O658" i="8"/>
  <c r="P656" i="8"/>
  <c r="W649" i="8"/>
  <c r="X647" i="8"/>
  <c r="T634" i="8"/>
  <c r="U632" i="8"/>
  <c r="V630" i="8"/>
  <c r="W628" i="8"/>
  <c r="T626" i="8"/>
  <c r="Y624" i="8"/>
  <c r="R622" i="8"/>
  <c r="R620" i="8"/>
  <c r="Y618" i="8"/>
  <c r="Y616" i="8"/>
  <c r="R614" i="8"/>
  <c r="W612" i="8"/>
  <c r="Y610" i="8"/>
  <c r="P608" i="8"/>
  <c r="R606" i="8"/>
  <c r="R604" i="8"/>
  <c r="P592" i="8"/>
  <c r="N580" i="8"/>
  <c r="N572" i="8"/>
  <c r="O554" i="8"/>
  <c r="W537" i="8"/>
  <c r="X535" i="8"/>
  <c r="Y533" i="8"/>
  <c r="Q531" i="8"/>
  <c r="W529" i="8"/>
  <c r="O522" i="8"/>
  <c r="U520" i="8"/>
  <c r="V518" i="8"/>
  <c r="W516" i="8"/>
  <c r="P509" i="8"/>
  <c r="V507" i="8"/>
  <c r="R505" i="8"/>
  <c r="X503" i="8"/>
  <c r="O498" i="8"/>
  <c r="U496" i="8"/>
  <c r="Q491" i="8"/>
  <c r="W489" i="8"/>
  <c r="X1872" i="8"/>
  <c r="V1391" i="8"/>
  <c r="N1289" i="8"/>
  <c r="S1133" i="8"/>
  <c r="N1096" i="8"/>
  <c r="N1042" i="8"/>
  <c r="N866" i="8"/>
  <c r="N840" i="8"/>
  <c r="N786" i="8"/>
  <c r="Y717" i="8"/>
  <c r="V643" i="8"/>
  <c r="U624" i="8"/>
  <c r="V598" i="8"/>
  <c r="Y584" i="8"/>
  <c r="P576" i="8"/>
  <c r="R574" i="8"/>
  <c r="T562" i="8"/>
  <c r="U560" i="8"/>
  <c r="Q555" i="8"/>
  <c r="W548" i="8"/>
  <c r="O546" i="8"/>
  <c r="T543" i="8"/>
  <c r="T535" i="8"/>
  <c r="R532" i="8"/>
  <c r="X527" i="8"/>
  <c r="P525" i="8"/>
  <c r="R513" i="8"/>
  <c r="T506" i="8"/>
  <c r="P501" i="8"/>
  <c r="Y490" i="8"/>
  <c r="Y488" i="8"/>
  <c r="O479" i="8"/>
  <c r="T477" i="8"/>
  <c r="R468" i="8"/>
  <c r="Y466" i="8"/>
  <c r="O463" i="8"/>
  <c r="T461" i="8"/>
  <c r="P456" i="8"/>
  <c r="V454" i="8"/>
  <c r="R449" i="8"/>
  <c r="X447" i="8"/>
  <c r="N444" i="8"/>
  <c r="T442" i="8"/>
  <c r="Y440" i="8"/>
  <c r="P437" i="8"/>
  <c r="V435" i="8"/>
  <c r="R430" i="8"/>
  <c r="W428" i="8"/>
  <c r="T423" i="8"/>
  <c r="Y421" i="8"/>
  <c r="O418" i="8"/>
  <c r="U416" i="8"/>
  <c r="Q411" i="8"/>
  <c r="W409" i="8"/>
  <c r="R404" i="8"/>
  <c r="Y402" i="8"/>
  <c r="O399" i="8"/>
  <c r="T397" i="8"/>
  <c r="P392" i="8"/>
  <c r="V390" i="8"/>
  <c r="R385" i="8"/>
  <c r="X383" i="8"/>
  <c r="N380" i="8"/>
  <c r="T378" i="8"/>
  <c r="Y376" i="8"/>
  <c r="P373" i="8"/>
  <c r="V371" i="8"/>
  <c r="R366" i="8"/>
  <c r="W364" i="8"/>
  <c r="T359" i="8"/>
  <c r="Y357" i="8"/>
  <c r="T354" i="8"/>
  <c r="U351" i="8"/>
  <c r="Q348" i="8"/>
  <c r="R345" i="8"/>
  <c r="T342" i="8"/>
  <c r="Q339" i="8"/>
  <c r="P336" i="8"/>
  <c r="P333" i="8"/>
  <c r="X331" i="8"/>
  <c r="O330" i="8"/>
  <c r="Y328" i="8"/>
  <c r="P327" i="8"/>
  <c r="Y325" i="8"/>
  <c r="N324" i="8"/>
  <c r="W322" i="8"/>
  <c r="Y319" i="8"/>
  <c r="S318" i="8"/>
  <c r="V315" i="8"/>
  <c r="O314" i="8"/>
  <c r="Y312" i="8"/>
  <c r="S311" i="8"/>
  <c r="W308" i="8"/>
  <c r="O307" i="8"/>
  <c r="S304" i="8"/>
  <c r="W301" i="8"/>
  <c r="P300" i="8"/>
  <c r="S297" i="8"/>
  <c r="Y294" i="8"/>
  <c r="Q293" i="8"/>
  <c r="U290" i="8"/>
  <c r="Y287" i="8"/>
  <c r="S286" i="8"/>
  <c r="V283" i="8"/>
  <c r="O282" i="8"/>
  <c r="Y280" i="8"/>
  <c r="S279" i="8"/>
  <c r="W276" i="8"/>
  <c r="O275" i="8"/>
  <c r="S272" i="8"/>
  <c r="W269" i="8"/>
  <c r="P268" i="8"/>
  <c r="S265" i="8"/>
  <c r="Y262" i="8"/>
  <c r="Q261" i="8"/>
  <c r="U258" i="8"/>
  <c r="Y255" i="8"/>
  <c r="S254" i="8"/>
  <c r="V251" i="8"/>
  <c r="O250" i="8"/>
  <c r="Y248" i="8"/>
  <c r="S247" i="8"/>
  <c r="W244" i="8"/>
  <c r="O243" i="8"/>
  <c r="S240" i="8"/>
  <c r="W237" i="8"/>
  <c r="P236" i="8"/>
  <c r="S233" i="8"/>
  <c r="Y230" i="8"/>
  <c r="Q229" i="8"/>
  <c r="U226" i="8"/>
  <c r="Y223" i="8"/>
  <c r="S222" i="8"/>
  <c r="V219" i="8"/>
  <c r="O218" i="8"/>
  <c r="Y216" i="8"/>
  <c r="S215" i="8"/>
  <c r="W212" i="8"/>
  <c r="O211" i="8"/>
  <c r="S208" i="8"/>
  <c r="W205" i="8"/>
  <c r="P204" i="8"/>
  <c r="S201" i="8"/>
  <c r="Y198" i="8"/>
  <c r="Q197" i="8"/>
  <c r="U194" i="8"/>
  <c r="Y191" i="8"/>
  <c r="S190" i="8"/>
  <c r="V187" i="8"/>
  <c r="O186" i="8"/>
  <c r="Y184" i="8"/>
  <c r="S183" i="8"/>
  <c r="W180" i="8"/>
  <c r="O179" i="8"/>
  <c r="S176" i="8"/>
  <c r="W173" i="8"/>
  <c r="P172" i="8"/>
  <c r="S169" i="8"/>
  <c r="Y166" i="8"/>
  <c r="Q165" i="8"/>
  <c r="U162" i="8"/>
  <c r="Y159" i="8"/>
  <c r="S158" i="8"/>
  <c r="V155" i="8"/>
  <c r="O154" i="8"/>
  <c r="Y152" i="8"/>
  <c r="S151" i="8"/>
  <c r="W148" i="8"/>
  <c r="O147" i="8"/>
  <c r="S144" i="8"/>
  <c r="W141" i="8"/>
  <c r="P140" i="8"/>
  <c r="S137" i="8"/>
  <c r="Y134" i="8"/>
  <c r="Q133" i="8"/>
  <c r="U130" i="8"/>
  <c r="Y127" i="8"/>
  <c r="S126" i="8"/>
  <c r="V123" i="8"/>
  <c r="O122" i="8"/>
  <c r="Y120" i="8"/>
  <c r="S119" i="8"/>
  <c r="W116" i="8"/>
  <c r="O115" i="8"/>
  <c r="S112" i="8"/>
  <c r="W109" i="8"/>
  <c r="P108" i="8"/>
  <c r="S105" i="8"/>
  <c r="Y102" i="8"/>
  <c r="Q101" i="8"/>
  <c r="U98" i="8"/>
  <c r="Y95" i="8"/>
  <c r="S94" i="8"/>
  <c r="V91" i="8"/>
  <c r="O90" i="8"/>
  <c r="Y88" i="8"/>
  <c r="S87" i="8"/>
  <c r="W84" i="8"/>
  <c r="O83" i="8"/>
  <c r="S80" i="8"/>
  <c r="W77" i="8"/>
  <c r="P76" i="8"/>
  <c r="S73" i="8"/>
  <c r="Y70" i="8"/>
  <c r="Q69" i="8"/>
  <c r="U66" i="8"/>
  <c r="Y63" i="8"/>
  <c r="S62" i="8"/>
  <c r="V59" i="8"/>
  <c r="O58" i="8"/>
  <c r="Y56" i="8"/>
  <c r="S55" i="8"/>
  <c r="O54" i="8"/>
  <c r="W51" i="8"/>
  <c r="T50" i="8"/>
  <c r="O49" i="8"/>
  <c r="Y46" i="8"/>
  <c r="U45" i="8"/>
  <c r="Q44" i="8"/>
  <c r="W40" i="8"/>
  <c r="R39" i="8"/>
  <c r="O38" i="8"/>
  <c r="W35" i="8"/>
  <c r="T34" i="8"/>
  <c r="O33" i="8"/>
  <c r="Y30" i="8"/>
  <c r="U29" i="8"/>
  <c r="Q28" i="8"/>
  <c r="W24" i="8"/>
  <c r="R23" i="8"/>
  <c r="O22" i="8"/>
  <c r="W19" i="8"/>
  <c r="T18" i="8"/>
  <c r="O17" i="8"/>
  <c r="Y14" i="8"/>
  <c r="U13" i="8"/>
  <c r="Q12" i="8"/>
  <c r="W8" i="8"/>
  <c r="R7" i="8"/>
  <c r="O6" i="8"/>
  <c r="W3" i="8"/>
  <c r="R1410" i="8"/>
  <c r="R1214" i="8"/>
  <c r="Q1129" i="8"/>
  <c r="N1038" i="8"/>
  <c r="N984" i="8"/>
  <c r="N958" i="8"/>
  <c r="N782" i="8"/>
  <c r="P720" i="8"/>
  <c r="T703" i="8"/>
  <c r="Y680" i="8"/>
  <c r="P669" i="8"/>
  <c r="U656" i="8"/>
  <c r="W636" i="8"/>
  <c r="R630" i="8"/>
  <c r="W620" i="8"/>
  <c r="W604" i="8"/>
  <c r="Y592" i="8"/>
  <c r="P584" i="8"/>
  <c r="W564" i="8"/>
  <c r="O562" i="8"/>
  <c r="Y557" i="8"/>
  <c r="R550" i="8"/>
  <c r="R548" i="8"/>
  <c r="R540" i="8"/>
  <c r="R529" i="8"/>
  <c r="O527" i="8"/>
  <c r="R518" i="8"/>
  <c r="W508" i="8"/>
  <c r="T503" i="8"/>
  <c r="R492" i="8"/>
  <c r="T490" i="8"/>
  <c r="U488" i="8"/>
  <c r="V486" i="8"/>
  <c r="W484" i="8"/>
  <c r="P477" i="8"/>
  <c r="V475" i="8"/>
  <c r="R473" i="8"/>
  <c r="X471" i="8"/>
  <c r="N468" i="8"/>
  <c r="T466" i="8"/>
  <c r="Y464" i="8"/>
  <c r="P461" i="8"/>
  <c r="V459" i="8"/>
  <c r="R454" i="8"/>
  <c r="W452" i="8"/>
  <c r="T447" i="8"/>
  <c r="Y445" i="8"/>
  <c r="O442" i="8"/>
  <c r="U440" i="8"/>
  <c r="Q435" i="8"/>
  <c r="W433" i="8"/>
  <c r="R428" i="8"/>
  <c r="Y426" i="8"/>
  <c r="O423" i="8"/>
  <c r="T421" i="8"/>
  <c r="P416" i="8"/>
  <c r="V414" i="8"/>
  <c r="R409" i="8"/>
  <c r="X407" i="8"/>
  <c r="N404" i="8"/>
  <c r="T402" i="8"/>
  <c r="Y400" i="8"/>
  <c r="P397" i="8"/>
  <c r="V395" i="8"/>
  <c r="R390" i="8"/>
  <c r="W388" i="8"/>
  <c r="T383" i="8"/>
  <c r="Y381" i="8"/>
  <c r="O378" i="8"/>
  <c r="U376" i="8"/>
  <c r="Q371" i="8"/>
  <c r="W369" i="8"/>
  <c r="R364" i="8"/>
  <c r="Y362" i="8"/>
  <c r="O359" i="8"/>
  <c r="T357" i="8"/>
  <c r="O354" i="8"/>
  <c r="Y352" i="8"/>
  <c r="Q351" i="8"/>
  <c r="Y349" i="8"/>
  <c r="N348" i="8"/>
  <c r="Y346" i="8"/>
  <c r="O345" i="8"/>
  <c r="Y343" i="8"/>
  <c r="O342" i="8"/>
  <c r="W340" i="8"/>
  <c r="W337" i="8"/>
  <c r="N336" i="8"/>
  <c r="V334" i="8"/>
  <c r="V331" i="8"/>
  <c r="U328" i="8"/>
  <c r="T325" i="8"/>
  <c r="T322" i="8"/>
  <c r="V319" i="8"/>
  <c r="O318" i="8"/>
  <c r="Y316" i="8"/>
  <c r="S315" i="8"/>
  <c r="W312" i="8"/>
  <c r="O311" i="8"/>
  <c r="S308" i="8"/>
  <c r="W305" i="8"/>
  <c r="P304" i="8"/>
  <c r="S301" i="8"/>
  <c r="Y298" i="8"/>
  <c r="Q297" i="8"/>
  <c r="U294" i="8"/>
  <c r="Y291" i="8"/>
  <c r="S290" i="8"/>
  <c r="V287" i="8"/>
  <c r="O286" i="8"/>
  <c r="Y284" i="8"/>
  <c r="S283" i="8"/>
  <c r="W280" i="8"/>
  <c r="O279" i="8"/>
  <c r="S276" i="8"/>
  <c r="W273" i="8"/>
  <c r="P272" i="8"/>
  <c r="S269" i="8"/>
  <c r="Y266" i="8"/>
  <c r="Q265" i="8"/>
  <c r="U262" i="8"/>
  <c r="Y259" i="8"/>
  <c r="S258" i="8"/>
  <c r="V255" i="8"/>
  <c r="O254" i="8"/>
  <c r="Y252" i="8"/>
  <c r="S251" i="8"/>
  <c r="W248" i="8"/>
  <c r="O247" i="8"/>
  <c r="S244" i="8"/>
  <c r="W241" i="8"/>
  <c r="P240" i="8"/>
  <c r="S237" i="8"/>
  <c r="Y234" i="8"/>
  <c r="Q233" i="8"/>
  <c r="U230" i="8"/>
  <c r="Y227" i="8"/>
  <c r="S226" i="8"/>
  <c r="V223" i="8"/>
  <c r="O222" i="8"/>
  <c r="Y220" i="8"/>
  <c r="S219" i="8"/>
  <c r="W216" i="8"/>
  <c r="O215" i="8"/>
  <c r="S212" i="8"/>
  <c r="W209" i="8"/>
  <c r="P208" i="8"/>
  <c r="S205" i="8"/>
  <c r="Y202" i="8"/>
  <c r="Q201" i="8"/>
  <c r="U198" i="8"/>
  <c r="Y195" i="8"/>
  <c r="S194" i="8"/>
  <c r="V191" i="8"/>
  <c r="O190" i="8"/>
  <c r="Y188" i="8"/>
  <c r="S187" i="8"/>
  <c r="W184" i="8"/>
  <c r="O183" i="8"/>
  <c r="S180" i="8"/>
  <c r="W177" i="8"/>
  <c r="P176" i="8"/>
  <c r="S173" i="8"/>
  <c r="Y170" i="8"/>
  <c r="Q169" i="8"/>
  <c r="U166" i="8"/>
  <c r="Y163" i="8"/>
  <c r="S162" i="8"/>
  <c r="V159" i="8"/>
  <c r="O158" i="8"/>
  <c r="Y156" i="8"/>
  <c r="S155" i="8"/>
  <c r="W152" i="8"/>
  <c r="O151" i="8"/>
  <c r="S148" i="8"/>
  <c r="W145" i="8"/>
  <c r="P144" i="8"/>
  <c r="S141" i="8"/>
  <c r="Y138" i="8"/>
  <c r="Q137" i="8"/>
  <c r="U134" i="8"/>
  <c r="Y131" i="8"/>
  <c r="S130" i="8"/>
  <c r="V127" i="8"/>
  <c r="O126" i="8"/>
  <c r="Y124" i="8"/>
  <c r="S123" i="8"/>
  <c r="W120" i="8"/>
  <c r="O119" i="8"/>
  <c r="S116" i="8"/>
  <c r="W113" i="8"/>
  <c r="P112" i="8"/>
  <c r="S109" i="8"/>
  <c r="Y106" i="8"/>
  <c r="Q105" i="8"/>
  <c r="U102" i="8"/>
  <c r="Y99" i="8"/>
  <c r="S98" i="8"/>
  <c r="V95" i="8"/>
  <c r="O94" i="8"/>
  <c r="Y92" i="8"/>
  <c r="S91" i="8"/>
  <c r="W88" i="8"/>
  <c r="O87" i="8"/>
  <c r="S84" i="8"/>
  <c r="W81" i="8"/>
  <c r="P80" i="8"/>
  <c r="S77" i="8"/>
  <c r="Y74" i="8"/>
  <c r="Q73" i="8"/>
  <c r="U70" i="8"/>
  <c r="V1425" i="8"/>
  <c r="N1225" i="8"/>
  <c r="R1147" i="8"/>
  <c r="N1106" i="8"/>
  <c r="N930" i="8"/>
  <c r="N904" i="8"/>
  <c r="N850" i="8"/>
  <c r="O763" i="8"/>
  <c r="N748" i="8"/>
  <c r="V662" i="8"/>
  <c r="R649" i="8"/>
  <c r="N620" i="8"/>
  <c r="O610" i="8"/>
  <c r="U592" i="8"/>
  <c r="Y586" i="8"/>
  <c r="Y578" i="8"/>
  <c r="V571" i="8"/>
  <c r="V566" i="8"/>
  <c r="N564" i="8"/>
  <c r="Y552" i="8"/>
  <c r="R537" i="8"/>
  <c r="Y522" i="8"/>
  <c r="Y520" i="8"/>
  <c r="Q515" i="8"/>
  <c r="R510" i="8"/>
  <c r="R508" i="8"/>
  <c r="Y498" i="8"/>
  <c r="Y496" i="8"/>
  <c r="V494" i="8"/>
  <c r="N492" i="8"/>
  <c r="O490" i="8"/>
  <c r="P488" i="8"/>
  <c r="R486" i="8"/>
  <c r="R484" i="8"/>
  <c r="Y482" i="8"/>
  <c r="Y480" i="8"/>
  <c r="T471" i="8"/>
  <c r="Y469" i="8"/>
  <c r="O466" i="8"/>
  <c r="U464" i="8"/>
  <c r="Q459" i="8"/>
  <c r="W457" i="8"/>
  <c r="R452" i="8"/>
  <c r="Y450" i="8"/>
  <c r="O447" i="8"/>
  <c r="T445" i="8"/>
  <c r="P440" i="8"/>
  <c r="V438" i="8"/>
  <c r="R433" i="8"/>
  <c r="X431" i="8"/>
  <c r="N428" i="8"/>
  <c r="T426" i="8"/>
  <c r="Y424" i="8"/>
  <c r="P421" i="8"/>
  <c r="V419" i="8"/>
  <c r="R414" i="8"/>
  <c r="W412" i="8"/>
  <c r="T407" i="8"/>
  <c r="Y405" i="8"/>
  <c r="O402" i="8"/>
  <c r="U400" i="8"/>
  <c r="Q395" i="8"/>
  <c r="W393" i="8"/>
  <c r="R388" i="8"/>
  <c r="Y386" i="8"/>
  <c r="O383" i="8"/>
  <c r="T381" i="8"/>
  <c r="P376" i="8"/>
  <c r="V374" i="8"/>
  <c r="R369" i="8"/>
  <c r="X367" i="8"/>
  <c r="N364" i="8"/>
  <c r="T362" i="8"/>
  <c r="Y360" i="8"/>
  <c r="P357" i="8"/>
  <c r="V355" i="8"/>
  <c r="W352" i="8"/>
  <c r="U349" i="8"/>
  <c r="T346" i="8"/>
  <c r="V343" i="8"/>
  <c r="U340" i="8"/>
  <c r="S337" i="8"/>
  <c r="R334" i="8"/>
  <c r="Q331" i="8"/>
  <c r="R328" i="8"/>
  <c r="Q325" i="8"/>
  <c r="O322" i="8"/>
  <c r="Y320" i="8"/>
  <c r="S319" i="8"/>
  <c r="W316" i="8"/>
  <c r="O315" i="8"/>
  <c r="S312" i="8"/>
  <c r="W309" i="8"/>
  <c r="P308" i="8"/>
  <c r="S305" i="8"/>
  <c r="Y302" i="8"/>
  <c r="Q301" i="8"/>
  <c r="U298" i="8"/>
  <c r="Y295" i="8"/>
  <c r="S294" i="8"/>
  <c r="V291" i="8"/>
  <c r="O290" i="8"/>
  <c r="Y288" i="8"/>
  <c r="S287" i="8"/>
  <c r="W284" i="8"/>
  <c r="O283" i="8"/>
  <c r="S280" i="8"/>
  <c r="W277" i="8"/>
  <c r="P276" i="8"/>
  <c r="S273" i="8"/>
  <c r="Y270" i="8"/>
  <c r="Q269" i="8"/>
  <c r="U266" i="8"/>
  <c r="Y263" i="8"/>
  <c r="S262" i="8"/>
  <c r="V259" i="8"/>
  <c r="O258" i="8"/>
  <c r="Y256" i="8"/>
  <c r="S255" i="8"/>
  <c r="W252" i="8"/>
  <c r="O251" i="8"/>
  <c r="S248" i="8"/>
  <c r="W245" i="8"/>
  <c r="P244" i="8"/>
  <c r="S241" i="8"/>
  <c r="Y238" i="8"/>
  <c r="Q237" i="8"/>
  <c r="U234" i="8"/>
  <c r="Y231" i="8"/>
  <c r="S230" i="8"/>
  <c r="V227" i="8"/>
  <c r="O226" i="8"/>
  <c r="Y224" i="8"/>
  <c r="S223" i="8"/>
  <c r="W220" i="8"/>
  <c r="O219" i="8"/>
  <c r="S216" i="8"/>
  <c r="W213" i="8"/>
  <c r="P212" i="8"/>
  <c r="S209" i="8"/>
  <c r="Y206" i="8"/>
  <c r="Q205" i="8"/>
  <c r="U202" i="8"/>
  <c r="Y199" i="8"/>
  <c r="S198" i="8"/>
  <c r="V195" i="8"/>
  <c r="O194" i="8"/>
  <c r="Y192" i="8"/>
  <c r="S191" i="8"/>
  <c r="W188" i="8"/>
  <c r="O187" i="8"/>
  <c r="S184" i="8"/>
  <c r="W181" i="8"/>
  <c r="P180" i="8"/>
  <c r="S177" i="8"/>
  <c r="Y174" i="8"/>
  <c r="Q173" i="8"/>
  <c r="U170" i="8"/>
  <c r="Y167" i="8"/>
  <c r="S166" i="8"/>
  <c r="V163" i="8"/>
  <c r="O162" i="8"/>
  <c r="Y160" i="8"/>
  <c r="S159" i="8"/>
  <c r="W156" i="8"/>
  <c r="O155" i="8"/>
  <c r="S152" i="8"/>
  <c r="W149" i="8"/>
  <c r="P148" i="8"/>
  <c r="S145" i="8"/>
  <c r="Y142" i="8"/>
  <c r="Q141" i="8"/>
  <c r="U138" i="8"/>
  <c r="Y135" i="8"/>
  <c r="S134" i="8"/>
  <c r="V131" i="8"/>
  <c r="O130" i="8"/>
  <c r="Y128" i="8"/>
  <c r="S127" i="8"/>
  <c r="W124" i="8"/>
  <c r="O123" i="8"/>
  <c r="S120" i="8"/>
  <c r="W117" i="8"/>
  <c r="P116" i="8"/>
  <c r="S113" i="8"/>
  <c r="Y110" i="8"/>
  <c r="Q109" i="8"/>
  <c r="U106" i="8"/>
  <c r="Y103" i="8"/>
  <c r="S102" i="8"/>
  <c r="V99" i="8"/>
  <c r="O98" i="8"/>
  <c r="Y96" i="8"/>
  <c r="S95" i="8"/>
  <c r="W92" i="8"/>
  <c r="O91" i="8"/>
  <c r="S88" i="8"/>
  <c r="W85" i="8"/>
  <c r="P84" i="8"/>
  <c r="S81" i="8"/>
  <c r="Y78" i="8"/>
  <c r="Q77" i="8"/>
  <c r="U74" i="8"/>
  <c r="Y71" i="8"/>
  <c r="S70" i="8"/>
  <c r="V67" i="8"/>
  <c r="O66" i="8"/>
  <c r="Y64" i="8"/>
  <c r="S63" i="8"/>
  <c r="W60" i="8"/>
  <c r="O59" i="8"/>
  <c r="S56" i="8"/>
  <c r="W52" i="8"/>
  <c r="R51" i="8"/>
  <c r="O50" i="8"/>
  <c r="W47" i="8"/>
  <c r="T46" i="8"/>
  <c r="O45" i="8"/>
  <c r="Y42" i="8"/>
  <c r="U41" i="8"/>
  <c r="Q40" i="8"/>
  <c r="W36" i="8"/>
  <c r="R35" i="8"/>
  <c r="O34" i="8"/>
  <c r="W31" i="8"/>
  <c r="T30" i="8"/>
  <c r="O29" i="8"/>
  <c r="Y26" i="8"/>
  <c r="U25" i="8"/>
  <c r="Q24" i="8"/>
  <c r="W20" i="8"/>
  <c r="R19" i="8"/>
  <c r="O18" i="8"/>
  <c r="W15" i="8"/>
  <c r="T14" i="8"/>
  <c r="O13" i="8"/>
  <c r="Y10" i="8"/>
  <c r="U9" i="8"/>
  <c r="Q8" i="8"/>
  <c r="W4" i="8"/>
  <c r="R3" i="8"/>
  <c r="W2390" i="8"/>
  <c r="R1436" i="8"/>
  <c r="N1323" i="8"/>
  <c r="X1154" i="8"/>
  <c r="U1139" i="8"/>
  <c r="N1102" i="8"/>
  <c r="N1048" i="8"/>
  <c r="N1022" i="8"/>
  <c r="N846" i="8"/>
  <c r="N792" i="8"/>
  <c r="Y733" i="8"/>
  <c r="P709" i="8"/>
  <c r="P645" i="8"/>
  <c r="Y632" i="8"/>
  <c r="O626" i="8"/>
  <c r="P600" i="8"/>
  <c r="T594" i="8"/>
  <c r="T586" i="8"/>
  <c r="T578" i="8"/>
  <c r="X575" i="8"/>
  <c r="T573" i="8"/>
  <c r="U568" i="8"/>
  <c r="R566" i="8"/>
  <c r="T559" i="8"/>
  <c r="Y554" i="8"/>
  <c r="U552" i="8"/>
  <c r="R542" i="8"/>
  <c r="R524" i="8"/>
  <c r="T522" i="8"/>
  <c r="P520" i="8"/>
  <c r="Y512" i="8"/>
  <c r="W500" i="8"/>
  <c r="T498" i="8"/>
  <c r="P496" i="8"/>
  <c r="N484" i="8"/>
  <c r="T482" i="8"/>
  <c r="P480" i="8"/>
  <c r="V478" i="8"/>
  <c r="O471" i="8"/>
  <c r="T469" i="8"/>
  <c r="P464" i="8"/>
  <c r="V462" i="8"/>
  <c r="R457" i="8"/>
  <c r="X455" i="8"/>
  <c r="N452" i="8"/>
  <c r="T450" i="8"/>
  <c r="Y448" i="8"/>
  <c r="P445" i="8"/>
  <c r="V443" i="8"/>
  <c r="R438" i="8"/>
  <c r="W436" i="8"/>
  <c r="T431" i="8"/>
  <c r="Y429" i="8"/>
  <c r="O426" i="8"/>
  <c r="U424" i="8"/>
  <c r="Q419" i="8"/>
  <c r="W417" i="8"/>
  <c r="R412" i="8"/>
  <c r="Y410" i="8"/>
  <c r="O407" i="8"/>
  <c r="T405" i="8"/>
  <c r="P400" i="8"/>
  <c r="V398" i="8"/>
  <c r="R393" i="8"/>
  <c r="X391" i="8"/>
  <c r="N388" i="8"/>
  <c r="T386" i="8"/>
  <c r="Y384" i="8"/>
  <c r="P381" i="8"/>
  <c r="V379" i="8"/>
  <c r="R374" i="8"/>
  <c r="W372" i="8"/>
  <c r="T367" i="8"/>
  <c r="Y365" i="8"/>
  <c r="O362" i="8"/>
  <c r="U360" i="8"/>
  <c r="S355" i="8"/>
  <c r="R352" i="8"/>
  <c r="R349" i="8"/>
  <c r="R346" i="8"/>
  <c r="Q343" i="8"/>
  <c r="P340" i="8"/>
  <c r="Y338" i="8"/>
  <c r="P337" i="8"/>
  <c r="O334" i="8"/>
  <c r="W332" i="8"/>
  <c r="N331" i="8"/>
  <c r="X329" i="8"/>
  <c r="N328" i="8"/>
  <c r="Y326" i="8"/>
  <c r="V323" i="8"/>
  <c r="W320" i="8"/>
  <c r="O319" i="8"/>
  <c r="S316" i="8"/>
  <c r="W313" i="8"/>
  <c r="P312" i="8"/>
  <c r="S309" i="8"/>
  <c r="Y306" i="8"/>
  <c r="Q305" i="8"/>
  <c r="U302" i="8"/>
  <c r="Y299" i="8"/>
  <c r="S298" i="8"/>
  <c r="V295" i="8"/>
  <c r="O294" i="8"/>
  <c r="Y292" i="8"/>
  <c r="S291" i="8"/>
  <c r="W288" i="8"/>
  <c r="O287" i="8"/>
  <c r="S284" i="8"/>
  <c r="W281" i="8"/>
  <c r="P280" i="8"/>
  <c r="S277" i="8"/>
  <c r="Y274" i="8"/>
  <c r="Q273" i="8"/>
  <c r="U270" i="8"/>
  <c r="Y267" i="8"/>
  <c r="S266" i="8"/>
  <c r="V263" i="8"/>
  <c r="O262" i="8"/>
  <c r="Y260" i="8"/>
  <c r="S259" i="8"/>
  <c r="W256" i="8"/>
  <c r="O255" i="8"/>
  <c r="S252" i="8"/>
  <c r="W249" i="8"/>
  <c r="P248" i="8"/>
  <c r="S245" i="8"/>
  <c r="Y242" i="8"/>
  <c r="Q241" i="8"/>
  <c r="U238" i="8"/>
  <c r="Y235" i="8"/>
  <c r="S234" i="8"/>
  <c r="V231" i="8"/>
  <c r="O230" i="8"/>
  <c r="Y228" i="8"/>
  <c r="S227" i="8"/>
  <c r="W224" i="8"/>
  <c r="O223" i="8"/>
  <c r="S220" i="8"/>
  <c r="W217" i="8"/>
  <c r="P216" i="8"/>
  <c r="S213" i="8"/>
  <c r="Y210" i="8"/>
  <c r="Q209" i="8"/>
  <c r="U206" i="8"/>
  <c r="Y203" i="8"/>
  <c r="S202" i="8"/>
  <c r="V199" i="8"/>
  <c r="O198" i="8"/>
  <c r="Y196" i="8"/>
  <c r="S195" i="8"/>
  <c r="W192" i="8"/>
  <c r="O191" i="8"/>
  <c r="S188" i="8"/>
  <c r="W185" i="8"/>
  <c r="P184" i="8"/>
  <c r="S181" i="8"/>
  <c r="Y178" i="8"/>
  <c r="Q177" i="8"/>
  <c r="U174" i="8"/>
  <c r="Y171" i="8"/>
  <c r="S170" i="8"/>
  <c r="V167" i="8"/>
  <c r="O166" i="8"/>
  <c r="Y164" i="8"/>
  <c r="S163" i="8"/>
  <c r="W160" i="8"/>
  <c r="O159" i="8"/>
  <c r="S156" i="8"/>
  <c r="W153" i="8"/>
  <c r="P1823" i="8"/>
  <c r="N1641" i="8"/>
  <c r="N1447" i="8"/>
  <c r="N994" i="8"/>
  <c r="N968" i="8"/>
  <c r="N914" i="8"/>
  <c r="R740" i="8"/>
  <c r="O722" i="8"/>
  <c r="W705" i="8"/>
  <c r="T682" i="8"/>
  <c r="X671" i="8"/>
  <c r="T658" i="8"/>
  <c r="R638" i="8"/>
  <c r="P632" i="8"/>
  <c r="U616" i="8"/>
  <c r="V606" i="8"/>
  <c r="O594" i="8"/>
  <c r="R588" i="8"/>
  <c r="W580" i="8"/>
  <c r="O575" i="8"/>
  <c r="P573" i="8"/>
  <c r="P568" i="8"/>
  <c r="R561" i="8"/>
  <c r="R556" i="8"/>
  <c r="T554" i="8"/>
  <c r="Y549" i="8"/>
  <c r="Q547" i="8"/>
  <c r="Q539" i="8"/>
  <c r="Y528" i="8"/>
  <c r="V526" i="8"/>
  <c r="N524" i="8"/>
  <c r="T517" i="8"/>
  <c r="R502" i="8"/>
  <c r="N500" i="8"/>
  <c r="R478" i="8"/>
  <c r="W476" i="8"/>
  <c r="Y474" i="8"/>
  <c r="Y472" i="8"/>
  <c r="P469" i="8"/>
  <c r="V467" i="8"/>
  <c r="R462" i="8"/>
  <c r="W460" i="8"/>
  <c r="T455" i="8"/>
  <c r="Y453" i="8"/>
  <c r="O450" i="8"/>
  <c r="U448" i="8"/>
  <c r="Q443" i="8"/>
  <c r="W441" i="8"/>
  <c r="R436" i="8"/>
  <c r="Y434" i="8"/>
  <c r="O431" i="8"/>
  <c r="T429" i="8"/>
  <c r="P424" i="8"/>
  <c r="V422" i="8"/>
  <c r="R417" i="8"/>
  <c r="X415" i="8"/>
  <c r="N412" i="8"/>
  <c r="T410" i="8"/>
  <c r="Y408" i="8"/>
  <c r="P405" i="8"/>
  <c r="V403" i="8"/>
  <c r="R398" i="8"/>
  <c r="W396" i="8"/>
  <c r="T391" i="8"/>
  <c r="Y389" i="8"/>
  <c r="O386" i="8"/>
  <c r="U384" i="8"/>
  <c r="Q379" i="8"/>
  <c r="W377" i="8"/>
  <c r="R372" i="8"/>
  <c r="Y370" i="8"/>
  <c r="O367" i="8"/>
  <c r="T365" i="8"/>
  <c r="P360" i="8"/>
  <c r="V358" i="8"/>
  <c r="O355" i="8"/>
  <c r="Y353" i="8"/>
  <c r="O352" i="8"/>
  <c r="Y350" i="8"/>
  <c r="W347" i="8"/>
  <c r="W344" i="8"/>
  <c r="O343" i="8"/>
  <c r="W341" i="8"/>
  <c r="V338" i="8"/>
  <c r="V335" i="8"/>
  <c r="R332" i="8"/>
  <c r="T329" i="8"/>
  <c r="U326" i="8"/>
  <c r="S323" i="8"/>
  <c r="S320" i="8"/>
  <c r="W317" i="8"/>
  <c r="P316" i="8"/>
  <c r="S313" i="8"/>
  <c r="Y310" i="8"/>
  <c r="Q309" i="8"/>
  <c r="U306" i="8"/>
  <c r="Y303" i="8"/>
  <c r="S302" i="8"/>
  <c r="V299" i="8"/>
  <c r="O298" i="8"/>
  <c r="Y296" i="8"/>
  <c r="S295" i="8"/>
  <c r="W292" i="8"/>
  <c r="O291" i="8"/>
  <c r="S288" i="8"/>
  <c r="W285" i="8"/>
  <c r="P284" i="8"/>
  <c r="S281" i="8"/>
  <c r="Y278" i="8"/>
  <c r="Q277" i="8"/>
  <c r="U274" i="8"/>
  <c r="Y271" i="8"/>
  <c r="S270" i="8"/>
  <c r="V267" i="8"/>
  <c r="O266" i="8"/>
  <c r="Y264" i="8"/>
  <c r="S263" i="8"/>
  <c r="W260" i="8"/>
  <c r="O259" i="8"/>
  <c r="S256" i="8"/>
  <c r="W253" i="8"/>
  <c r="P252" i="8"/>
  <c r="S249" i="8"/>
  <c r="Y246" i="8"/>
  <c r="Q245" i="8"/>
  <c r="U242" i="8"/>
  <c r="Y239" i="8"/>
  <c r="S238" i="8"/>
  <c r="V235" i="8"/>
  <c r="O234" i="8"/>
  <c r="Y232" i="8"/>
  <c r="S231" i="8"/>
  <c r="W228" i="8"/>
  <c r="O227" i="8"/>
  <c r="S224" i="8"/>
  <c r="W221" i="8"/>
  <c r="P220" i="8"/>
  <c r="S217" i="8"/>
  <c r="Y214" i="8"/>
  <c r="Q213" i="8"/>
  <c r="U210" i="8"/>
  <c r="Y207" i="8"/>
  <c r="S206" i="8"/>
  <c r="V203" i="8"/>
  <c r="O202" i="8"/>
  <c r="Y200" i="8"/>
  <c r="S199" i="8"/>
  <c r="W196" i="8"/>
  <c r="O195" i="8"/>
  <c r="S192" i="8"/>
  <c r="W189" i="8"/>
  <c r="P188" i="8"/>
  <c r="S185" i="8"/>
  <c r="Y182" i="8"/>
  <c r="Q181" i="8"/>
  <c r="U178" i="8"/>
  <c r="Y175" i="8"/>
  <c r="S174" i="8"/>
  <c r="V171" i="8"/>
  <c r="O170" i="8"/>
  <c r="Y168" i="8"/>
  <c r="S167" i="8"/>
  <c r="W164" i="8"/>
  <c r="O163" i="8"/>
  <c r="S160" i="8"/>
  <c r="W157" i="8"/>
  <c r="P156" i="8"/>
  <c r="S153" i="8"/>
  <c r="Y150" i="8"/>
  <c r="Q149" i="8"/>
  <c r="U146" i="8"/>
  <c r="Y143" i="8"/>
  <c r="S142" i="8"/>
  <c r="V139" i="8"/>
  <c r="O138" i="8"/>
  <c r="Y136" i="8"/>
  <c r="S135" i="8"/>
  <c r="W132" i="8"/>
  <c r="O131" i="8"/>
  <c r="S128" i="8"/>
  <c r="W125" i="8"/>
  <c r="P124" i="8"/>
  <c r="S121" i="8"/>
  <c r="Y118" i="8"/>
  <c r="Q117" i="8"/>
  <c r="U114" i="8"/>
  <c r="Y111" i="8"/>
  <c r="S110" i="8"/>
  <c r="V107" i="8"/>
  <c r="O106" i="8"/>
  <c r="Y104" i="8"/>
  <c r="S103" i="8"/>
  <c r="W100" i="8"/>
  <c r="O99" i="8"/>
  <c r="S96" i="8"/>
  <c r="W93" i="8"/>
  <c r="P92" i="8"/>
  <c r="S89" i="8"/>
  <c r="Y86" i="8"/>
  <c r="Q85" i="8"/>
  <c r="U82" i="8"/>
  <c r="Y79" i="8"/>
  <c r="S78" i="8"/>
  <c r="V75" i="8"/>
  <c r="O74" i="8"/>
  <c r="Y72" i="8"/>
  <c r="S71" i="8"/>
  <c r="W68" i="8"/>
  <c r="O67" i="8"/>
  <c r="S64" i="8"/>
  <c r="W61" i="8"/>
  <c r="P60" i="8"/>
  <c r="S57" i="8"/>
  <c r="Y54" i="8"/>
  <c r="U53" i="8"/>
  <c r="Q52" i="8"/>
  <c r="W48" i="8"/>
  <c r="R47" i="8"/>
  <c r="O46" i="8"/>
  <c r="W43" i="8"/>
  <c r="T42" i="8"/>
  <c r="O41" i="8"/>
  <c r="Y38" i="8"/>
  <c r="U37" i="8"/>
  <c r="Q36" i="8"/>
  <c r="W32" i="8"/>
  <c r="R31" i="8"/>
  <c r="O30" i="8"/>
  <c r="W27" i="8"/>
  <c r="T26" i="8"/>
  <c r="O25" i="8"/>
  <c r="Y22" i="8"/>
  <c r="U21" i="8"/>
  <c r="Q20" i="8"/>
  <c r="W16" i="8"/>
  <c r="R15" i="8"/>
  <c r="O14" i="8"/>
  <c r="W11" i="8"/>
  <c r="T10" i="8"/>
  <c r="O9" i="8"/>
  <c r="Y6" i="8"/>
  <c r="U5" i="8"/>
  <c r="Q4" i="8"/>
  <c r="N1747" i="8"/>
  <c r="N1573" i="8"/>
  <c r="V1361" i="8"/>
  <c r="R1180" i="8"/>
  <c r="P1123" i="8"/>
  <c r="N1058" i="8"/>
  <c r="N1032" i="8"/>
  <c r="N978" i="8"/>
  <c r="N802" i="8"/>
  <c r="P776" i="8"/>
  <c r="P728" i="8"/>
  <c r="O711" i="8"/>
  <c r="V667" i="8"/>
  <c r="V654" i="8"/>
  <c r="O634" i="8"/>
  <c r="N628" i="8"/>
  <c r="O602" i="8"/>
  <c r="N596" i="8"/>
  <c r="V582" i="8"/>
  <c r="O570" i="8"/>
  <c r="P565" i="8"/>
  <c r="R558" i="8"/>
  <c r="O551" i="8"/>
  <c r="Y541" i="8"/>
  <c r="T530" i="8"/>
  <c r="W521" i="8"/>
  <c r="X519" i="8"/>
  <c r="T511" i="8"/>
  <c r="T509" i="8"/>
  <c r="U504" i="8"/>
  <c r="W497" i="8"/>
  <c r="X495" i="8"/>
  <c r="P493" i="8"/>
  <c r="O487" i="8"/>
  <c r="P485" i="8"/>
  <c r="V483" i="8"/>
  <c r="W481" i="8"/>
  <c r="X479" i="8"/>
  <c r="N476" i="8"/>
  <c r="O474" i="8"/>
  <c r="P472" i="8"/>
  <c r="V470" i="8"/>
  <c r="R465" i="8"/>
  <c r="X463" i="8"/>
  <c r="N460" i="8"/>
  <c r="T458" i="8"/>
  <c r="Y456" i="8"/>
  <c r="P453" i="8"/>
  <c r="V451" i="8"/>
  <c r="R446" i="8"/>
  <c r="W444" i="8"/>
  <c r="T439" i="8"/>
  <c r="Y437" i="8"/>
  <c r="O434" i="8"/>
  <c r="U432" i="8"/>
  <c r="Q427" i="8"/>
  <c r="W425" i="8"/>
  <c r="R420" i="8"/>
  <c r="Y418" i="8"/>
  <c r="O415" i="8"/>
  <c r="T413" i="8"/>
  <c r="P408" i="8"/>
  <c r="V406" i="8"/>
  <c r="R401" i="8"/>
  <c r="X399" i="8"/>
  <c r="N396" i="8"/>
  <c r="T394" i="8"/>
  <c r="Y392" i="8"/>
  <c r="P389" i="8"/>
  <c r="V387" i="8"/>
  <c r="R382" i="8"/>
  <c r="W380" i="8"/>
  <c r="T375" i="8"/>
  <c r="Y373" i="8"/>
  <c r="O370" i="8"/>
  <c r="U368" i="8"/>
  <c r="Q363" i="8"/>
  <c r="W361" i="8"/>
  <c r="R356" i="8"/>
  <c r="R353" i="8"/>
  <c r="Q350" i="8"/>
  <c r="Y348" i="8"/>
  <c r="O347" i="8"/>
  <c r="Y345" i="8"/>
  <c r="P344" i="8"/>
  <c r="P341" i="8"/>
  <c r="X339" i="8"/>
  <c r="N338" i="8"/>
  <c r="X336" i="8"/>
  <c r="O335" i="8"/>
  <c r="W333" i="8"/>
  <c r="V330" i="8"/>
  <c r="X327" i="8"/>
  <c r="V324" i="8"/>
  <c r="T321" i="8"/>
  <c r="Y318" i="8"/>
  <c r="Q317" i="8"/>
  <c r="U314" i="8"/>
  <c r="Y311" i="8"/>
  <c r="S310" i="8"/>
  <c r="V307" i="8"/>
  <c r="O306" i="8"/>
  <c r="Y304" i="8"/>
  <c r="S303" i="8"/>
  <c r="W300" i="8"/>
  <c r="O299" i="8"/>
  <c r="S296" i="8"/>
  <c r="W293" i="8"/>
  <c r="P292" i="8"/>
  <c r="S289" i="8"/>
  <c r="Y286" i="8"/>
  <c r="Q285" i="8"/>
  <c r="U282" i="8"/>
  <c r="Y279" i="8"/>
  <c r="S278" i="8"/>
  <c r="V275" i="8"/>
  <c r="O274" i="8"/>
  <c r="Y272" i="8"/>
  <c r="S271" i="8"/>
  <c r="W268" i="8"/>
  <c r="O267" i="8"/>
  <c r="S264" i="8"/>
  <c r="W261" i="8"/>
  <c r="P260" i="8"/>
  <c r="S257" i="8"/>
  <c r="Y254" i="8"/>
  <c r="Q253" i="8"/>
  <c r="U250" i="8"/>
  <c r="Y247" i="8"/>
  <c r="S246" i="8"/>
  <c r="V243" i="8"/>
  <c r="O242" i="8"/>
  <c r="Y240" i="8"/>
  <c r="S239" i="8"/>
  <c r="W236" i="8"/>
  <c r="O235" i="8"/>
  <c r="S232" i="8"/>
  <c r="W229" i="8"/>
  <c r="P228" i="8"/>
  <c r="S225" i="8"/>
  <c r="Y222" i="8"/>
  <c r="Q221" i="8"/>
  <c r="U218" i="8"/>
  <c r="Y215" i="8"/>
  <c r="S214" i="8"/>
  <c r="V211" i="8"/>
  <c r="O210" i="8"/>
  <c r="Y208" i="8"/>
  <c r="S207" i="8"/>
  <c r="W204" i="8"/>
  <c r="O203" i="8"/>
  <c r="S200" i="8"/>
  <c r="W197" i="8"/>
  <c r="P196" i="8"/>
  <c r="S193" i="8"/>
  <c r="Y190" i="8"/>
  <c r="Q189" i="8"/>
  <c r="U186" i="8"/>
  <c r="Y183" i="8"/>
  <c r="S182" i="8"/>
  <c r="V179" i="8"/>
  <c r="O178" i="8"/>
  <c r="Y176" i="8"/>
  <c r="S175" i="8"/>
  <c r="W172" i="8"/>
  <c r="O171" i="8"/>
  <c r="S168" i="8"/>
  <c r="W165" i="8"/>
  <c r="P164" i="8"/>
  <c r="S161" i="8"/>
  <c r="Y158" i="8"/>
  <c r="Q157" i="8"/>
  <c r="U154" i="8"/>
  <c r="Y151" i="8"/>
  <c r="S150" i="8"/>
  <c r="V147" i="8"/>
  <c r="O146" i="8"/>
  <c r="Y144" i="8"/>
  <c r="S143" i="8"/>
  <c r="W140" i="8"/>
  <c r="O139" i="8"/>
  <c r="S136" i="8"/>
  <c r="W133" i="8"/>
  <c r="P132" i="8"/>
  <c r="S129" i="8"/>
  <c r="Y126" i="8"/>
  <c r="Q125" i="8"/>
  <c r="U122" i="8"/>
  <c r="Y119" i="8"/>
  <c r="S118" i="8"/>
  <c r="V115" i="8"/>
  <c r="O114" i="8"/>
  <c r="Y112" i="8"/>
  <c r="S111" i="8"/>
  <c r="W108" i="8"/>
  <c r="O107" i="8"/>
  <c r="S104" i="8"/>
  <c r="W101" i="8"/>
  <c r="P100" i="8"/>
  <c r="S97" i="8"/>
  <c r="Y94" i="8"/>
  <c r="Q93" i="8"/>
  <c r="U90" i="8"/>
  <c r="Y87" i="8"/>
  <c r="S86" i="8"/>
  <c r="V83" i="8"/>
  <c r="O82" i="8"/>
  <c r="Y80" i="8"/>
  <c r="S79" i="8"/>
  <c r="W76" i="8"/>
  <c r="O75" i="8"/>
  <c r="S72" i="8"/>
  <c r="W69" i="8"/>
  <c r="P68" i="8"/>
  <c r="S65" i="8"/>
  <c r="Y62" i="8"/>
  <c r="Q61" i="8"/>
  <c r="U58" i="8"/>
  <c r="Y55" i="8"/>
  <c r="T54" i="8"/>
  <c r="O53" i="8"/>
  <c r="Y50" i="8"/>
  <c r="U49" i="8"/>
  <c r="Q48" i="8"/>
  <c r="W44" i="8"/>
  <c r="R43" i="8"/>
  <c r="O42" i="8"/>
  <c r="W39" i="8"/>
  <c r="T38" i="8"/>
  <c r="O37" i="8"/>
  <c r="Y34" i="8"/>
  <c r="U33" i="8"/>
  <c r="Q32" i="8"/>
  <c r="W28" i="8"/>
  <c r="R27" i="8"/>
  <c r="O26" i="8"/>
  <c r="W23" i="8"/>
  <c r="T22" i="8"/>
  <c r="O21" i="8"/>
  <c r="Y18" i="8"/>
  <c r="U17" i="8"/>
  <c r="Q16" i="8"/>
  <c r="W12" i="8"/>
  <c r="R11" i="8"/>
  <c r="O10" i="8"/>
  <c r="W7" i="8"/>
  <c r="T6" i="8"/>
  <c r="O5" i="8"/>
  <c r="W9" i="8"/>
  <c r="U11" i="8"/>
  <c r="R13" i="8"/>
  <c r="O15" i="8"/>
  <c r="Y24" i="8"/>
  <c r="W26" i="8"/>
  <c r="T28" i="8"/>
  <c r="Q30" i="8"/>
  <c r="O32" i="8"/>
  <c r="W41" i="8"/>
  <c r="U43" i="8"/>
  <c r="R45" i="8"/>
  <c r="O47" i="8"/>
  <c r="V71" i="8"/>
  <c r="U78" i="8"/>
  <c r="S85" i="8"/>
  <c r="S92" i="8"/>
  <c r="Q97" i="8"/>
  <c r="P104" i="8"/>
  <c r="O111" i="8"/>
  <c r="O118" i="8"/>
  <c r="S125" i="8"/>
  <c r="Y132" i="8"/>
  <c r="Y139" i="8"/>
  <c r="Y146" i="8"/>
  <c r="V175" i="8"/>
  <c r="S178" i="8"/>
  <c r="V183" i="8"/>
  <c r="S186" i="8"/>
  <c r="Y194" i="8"/>
  <c r="S197" i="8"/>
  <c r="P200" i="8"/>
  <c r="O238" i="8"/>
  <c r="Y243" i="8"/>
  <c r="O246" i="8"/>
  <c r="Y251" i="8"/>
  <c r="U254" i="8"/>
  <c r="Q257" i="8"/>
  <c r="W265" i="8"/>
  <c r="S268" i="8"/>
  <c r="V303" i="8"/>
  <c r="S306" i="8"/>
  <c r="V311" i="8"/>
  <c r="S314" i="8"/>
  <c r="O391" i="8"/>
  <c r="O394" i="8"/>
  <c r="Q403" i="8"/>
  <c r="R406" i="8"/>
  <c r="T415" i="8"/>
  <c r="T418" i="8"/>
  <c r="V427" i="8"/>
  <c r="V430" i="8"/>
  <c r="N436" i="8"/>
  <c r="O439" i="8"/>
  <c r="P448" i="8"/>
  <c r="Q451" i="8"/>
  <c r="R460" i="8"/>
  <c r="T463" i="8"/>
  <c r="T485" i="8"/>
  <c r="Y501" i="8"/>
  <c r="O511" i="8"/>
  <c r="P528" i="8"/>
  <c r="Y538" i="8"/>
  <c r="R580" i="8"/>
  <c r="Y640" i="8"/>
  <c r="Y714" i="8"/>
  <c r="P772" i="8"/>
  <c r="N910" i="8"/>
  <c r="O1112" i="8"/>
  <c r="R49" i="8"/>
  <c r="T4" i="8"/>
  <c r="Q6" i="8"/>
  <c r="O8" i="8"/>
  <c r="W17" i="8"/>
  <c r="U19" i="8"/>
  <c r="R21" i="8"/>
  <c r="O23" i="8"/>
  <c r="Y32" i="8"/>
  <c r="W34" i="8"/>
  <c r="T36" i="8"/>
  <c r="Q38" i="8"/>
  <c r="O40" i="8"/>
  <c r="W49" i="8"/>
  <c r="U51" i="8"/>
  <c r="R53" i="8"/>
  <c r="O55" i="8"/>
  <c r="Q57" i="8"/>
  <c r="S59" i="8"/>
  <c r="S61" i="8"/>
  <c r="V63" i="8"/>
  <c r="W65" i="8"/>
  <c r="Y67" i="8"/>
  <c r="S74" i="8"/>
  <c r="Y76" i="8"/>
  <c r="Q81" i="8"/>
  <c r="Y83" i="8"/>
  <c r="P88" i="8"/>
  <c r="Y90" i="8"/>
  <c r="S100" i="8"/>
  <c r="S107" i="8"/>
  <c r="S114" i="8"/>
  <c r="Y116" i="8"/>
  <c r="Q121" i="8"/>
  <c r="Y123" i="8"/>
  <c r="W128" i="8"/>
  <c r="V135" i="8"/>
  <c r="U142" i="8"/>
  <c r="S149" i="8"/>
  <c r="S154" i="8"/>
  <c r="Y162" i="8"/>
  <c r="S165" i="8"/>
  <c r="P168" i="8"/>
  <c r="O206" i="8"/>
  <c r="Y211" i="8"/>
  <c r="O214" i="8"/>
  <c r="Y219" i="8"/>
  <c r="U222" i="8"/>
  <c r="Q225" i="8"/>
  <c r="W233" i="8"/>
  <c r="S236" i="8"/>
  <c r="V271" i="8"/>
  <c r="S274" i="8"/>
  <c r="V279" i="8"/>
  <c r="S282" i="8"/>
  <c r="Y290" i="8"/>
  <c r="S293" i="8"/>
  <c r="P296" i="8"/>
  <c r="O323" i="8"/>
  <c r="O410" i="8"/>
  <c r="P413" i="8"/>
  <c r="O455" i="8"/>
  <c r="O458" i="8"/>
  <c r="Q467" i="8"/>
  <c r="R470" i="8"/>
  <c r="R489" i="8"/>
  <c r="Y546" i="8"/>
  <c r="W553" i="8"/>
  <c r="Y560" i="8"/>
  <c r="T567" i="8"/>
  <c r="N588" i="8"/>
  <c r="N660" i="8"/>
  <c r="V742" i="8"/>
  <c r="N856" i="8"/>
  <c r="N974" i="8"/>
  <c r="R1372" i="8"/>
  <c r="V1786" i="8"/>
  <c r="O4" i="8"/>
  <c r="O19" i="8"/>
  <c r="O102" i="8"/>
  <c r="W104" i="8"/>
  <c r="U118" i="8"/>
  <c r="S203" i="8"/>
  <c r="S211" i="8"/>
  <c r="Q249" i="8"/>
  <c r="S260" i="8"/>
  <c r="O263" i="8"/>
  <c r="O271" i="8"/>
  <c r="Y276" i="8"/>
  <c r="V1853" i="8"/>
  <c r="Y4" i="8"/>
  <c r="W6" i="8"/>
  <c r="T8" i="8"/>
  <c r="Q10" i="8"/>
  <c r="O12" i="8"/>
  <c r="W21" i="8"/>
  <c r="U23" i="8"/>
  <c r="R25" i="8"/>
  <c r="O27" i="8"/>
  <c r="Y36" i="8"/>
  <c r="W38" i="8"/>
  <c r="T40" i="8"/>
  <c r="Q42" i="8"/>
  <c r="O44" i="8"/>
  <c r="W53" i="8"/>
  <c r="V55" i="8"/>
  <c r="W57" i="8"/>
  <c r="Y59" i="8"/>
  <c r="P72" i="8"/>
  <c r="O79" i="8"/>
  <c r="O86" i="8"/>
  <c r="S93" i="8"/>
  <c r="Y100" i="8"/>
  <c r="Y107" i="8"/>
  <c r="Y114" i="8"/>
  <c r="W121" i="8"/>
  <c r="U126" i="8"/>
  <c r="S133" i="8"/>
  <c r="S140" i="8"/>
  <c r="S147" i="8"/>
  <c r="Y154" i="8"/>
  <c r="S157" i="8"/>
  <c r="P160" i="8"/>
  <c r="W168" i="8"/>
  <c r="S171" i="8"/>
  <c r="W176" i="8"/>
  <c r="S179" i="8"/>
  <c r="U214" i="8"/>
  <c r="Q217" i="8"/>
  <c r="W225" i="8"/>
  <c r="S228" i="8"/>
  <c r="O231" i="8"/>
  <c r="Y236" i="8"/>
  <c r="O239" i="8"/>
  <c r="Y244" i="8"/>
  <c r="Y282" i="8"/>
  <c r="S285" i="8"/>
  <c r="P288" i="8"/>
  <c r="W296" i="8"/>
  <c r="S299" i="8"/>
  <c r="W304" i="8"/>
  <c r="S307" i="8"/>
  <c r="R326" i="8"/>
  <c r="P329" i="8"/>
  <c r="P332" i="8"/>
  <c r="T335" i="8"/>
  <c r="R338" i="8"/>
  <c r="R341" i="8"/>
  <c r="S344" i="8"/>
  <c r="T347" i="8"/>
  <c r="T350" i="8"/>
  <c r="T353" i="8"/>
  <c r="N356" i="8"/>
  <c r="P365" i="8"/>
  <c r="P368" i="8"/>
  <c r="T389" i="8"/>
  <c r="U392" i="8"/>
  <c r="W401" i="8"/>
  <c r="W404" i="8"/>
  <c r="Y413" i="8"/>
  <c r="Y416" i="8"/>
  <c r="R422" i="8"/>
  <c r="R425" i="8"/>
  <c r="T434" i="8"/>
  <c r="T437" i="8"/>
  <c r="V446" i="8"/>
  <c r="W449" i="8"/>
  <c r="Y458" i="8"/>
  <c r="Y461" i="8"/>
  <c r="Q483" i="8"/>
  <c r="Q499" i="8"/>
  <c r="Y509" i="8"/>
  <c r="U536" i="8"/>
  <c r="V574" i="8"/>
  <c r="T618" i="8"/>
  <c r="P664" i="8"/>
  <c r="X754" i="8"/>
  <c r="N1086" i="8"/>
  <c r="N1671" i="8"/>
  <c r="W13" i="8"/>
  <c r="U15" i="8"/>
  <c r="Y28" i="8"/>
  <c r="W30" i="8"/>
  <c r="Q34" i="8"/>
  <c r="O36" i="8"/>
  <c r="W45" i="8"/>
  <c r="U47" i="8"/>
  <c r="O51" i="8"/>
  <c r="Q65" i="8"/>
  <c r="S67" i="8"/>
  <c r="S69" i="8"/>
  <c r="S76" i="8"/>
  <c r="S83" i="8"/>
  <c r="S90" i="8"/>
  <c r="O95" i="8"/>
  <c r="W97" i="8"/>
  <c r="V111" i="8"/>
  <c r="P128" i="8"/>
  <c r="Y130" i="8"/>
  <c r="O135" i="8"/>
  <c r="W137" i="8"/>
  <c r="O142" i="8"/>
  <c r="W144" i="8"/>
  <c r="V151" i="8"/>
  <c r="Y186" i="8"/>
  <c r="S189" i="8"/>
  <c r="P192" i="8"/>
  <c r="W200" i="8"/>
  <c r="W208" i="8"/>
  <c r="U246" i="8"/>
  <c r="Y268" i="8"/>
  <c r="W385" i="8"/>
  <c r="Y397" i="8"/>
  <c r="Y442" i="8"/>
  <c r="R476" i="8"/>
  <c r="T479" i="8"/>
  <c r="P549" i="8"/>
  <c r="N556" i="8"/>
  <c r="Q563" i="8"/>
  <c r="T570" i="8"/>
  <c r="Y8" i="8"/>
  <c r="W10" i="8"/>
  <c r="T12" i="8"/>
  <c r="Q14" i="8"/>
  <c r="O16" i="8"/>
  <c r="W25" i="8"/>
  <c r="U27" i="8"/>
  <c r="R29" i="8"/>
  <c r="O31" i="8"/>
  <c r="Y40" i="8"/>
  <c r="W42" i="8"/>
  <c r="T44" i="8"/>
  <c r="Q46" i="8"/>
  <c r="O48" i="8"/>
  <c r="O70" i="8"/>
  <c r="W72" i="8"/>
  <c r="V79" i="8"/>
  <c r="U86" i="8"/>
  <c r="P96" i="8"/>
  <c r="Y98" i="8"/>
  <c r="O103" i="8"/>
  <c r="W105" i="8"/>
  <c r="O110" i="8"/>
  <c r="W112" i="8"/>
  <c r="V119" i="8"/>
  <c r="S131" i="8"/>
  <c r="S138" i="8"/>
  <c r="Y140" i="8"/>
  <c r="Q145" i="8"/>
  <c r="Y147" i="8"/>
  <c r="P152" i="8"/>
  <c r="O174" i="8"/>
  <c r="Y179" i="8"/>
  <c r="O182" i="8"/>
  <c r="Y187" i="8"/>
  <c r="U190" i="8"/>
  <c r="Q193" i="8"/>
  <c r="W201" i="8"/>
  <c r="S204" i="8"/>
  <c r="V239" i="8"/>
  <c r="S242" i="8"/>
  <c r="V247" i="8"/>
  <c r="S250" i="8"/>
  <c r="Y258" i="8"/>
  <c r="S261" i="8"/>
  <c r="P264" i="8"/>
  <c r="O302" i="8"/>
  <c r="Y307" i="8"/>
  <c r="O310" i="8"/>
  <c r="Y315" i="8"/>
  <c r="U318" i="8"/>
  <c r="R321" i="8"/>
  <c r="W356" i="8"/>
  <c r="X359" i="8"/>
  <c r="Y368" i="8"/>
  <c r="R377" i="8"/>
  <c r="R380" i="8"/>
  <c r="T474" i="8"/>
  <c r="Y477" i="8"/>
  <c r="T493" i="8"/>
  <c r="Y506" i="8"/>
  <c r="R516" i="8"/>
  <c r="Q523" i="8"/>
  <c r="T533" i="8"/>
  <c r="R596" i="8"/>
  <c r="V1600" i="8"/>
  <c r="O3" i="8"/>
  <c r="Y12" i="8"/>
  <c r="W14" i="8"/>
  <c r="T16" i="8"/>
  <c r="Q18" i="8"/>
  <c r="O20" i="8"/>
  <c r="W29" i="8"/>
  <c r="U31" i="8"/>
  <c r="R33" i="8"/>
  <c r="O35" i="8"/>
  <c r="Y44" i="8"/>
  <c r="W46" i="8"/>
  <c r="T48" i="8"/>
  <c r="Q50" i="8"/>
  <c r="O52" i="8"/>
  <c r="O62" i="8"/>
  <c r="P64" i="8"/>
  <c r="S66" i="8"/>
  <c r="S68" i="8"/>
  <c r="S75" i="8"/>
  <c r="S82" i="8"/>
  <c r="Y84" i="8"/>
  <c r="Q89" i="8"/>
  <c r="Y91" i="8"/>
  <c r="W96" i="8"/>
  <c r="V103" i="8"/>
  <c r="U110" i="8"/>
  <c r="S117" i="8"/>
  <c r="S124" i="8"/>
  <c r="Q129" i="8"/>
  <c r="P136" i="8"/>
  <c r="O143" i="8"/>
  <c r="O150" i="8"/>
  <c r="U182" i="8"/>
  <c r="Q185" i="8"/>
  <c r="W193" i="8"/>
  <c r="S196" i="8"/>
  <c r="O199" i="8"/>
  <c r="Y204" i="8"/>
  <c r="O207" i="8"/>
  <c r="Y212" i="8"/>
  <c r="Y250" i="8"/>
  <c r="S253" i="8"/>
  <c r="P256" i="8"/>
  <c r="W264" i="8"/>
  <c r="S267" i="8"/>
  <c r="W272" i="8"/>
  <c r="S275" i="8"/>
  <c r="U310" i="8"/>
  <c r="Q313" i="8"/>
  <c r="Y321" i="8"/>
  <c r="R324" i="8"/>
  <c r="U408" i="8"/>
  <c r="V411" i="8"/>
  <c r="N420" i="8"/>
  <c r="P429" i="8"/>
  <c r="P432" i="8"/>
  <c r="T453" i="8"/>
  <c r="U456" i="8"/>
  <c r="W465" i="8"/>
  <c r="W468" i="8"/>
  <c r="X487" i="8"/>
  <c r="Y530" i="8"/>
  <c r="P544" i="8"/>
  <c r="R582" i="8"/>
  <c r="U608" i="8"/>
  <c r="N830" i="8"/>
  <c r="N920" i="8"/>
  <c r="R17" i="8"/>
  <c r="T32" i="8"/>
  <c r="O63" i="8"/>
  <c r="W257" i="8"/>
  <c r="Y314" i="8"/>
  <c r="S317" i="8"/>
  <c r="P320" i="8"/>
  <c r="R358" i="8"/>
  <c r="R361" i="8"/>
  <c r="T370" i="8"/>
  <c r="T373" i="8"/>
  <c r="V382" i="8"/>
  <c r="Y394" i="8"/>
  <c r="X439" i="8"/>
  <c r="O495" i="8"/>
  <c r="Y525" i="8"/>
  <c r="U3" i="8"/>
  <c r="R5" i="8"/>
  <c r="O7" i="8"/>
  <c r="Y16" i="8"/>
  <c r="W18" i="8"/>
  <c r="T20" i="8"/>
  <c r="Q22" i="8"/>
  <c r="O24" i="8"/>
  <c r="W33" i="8"/>
  <c r="U35" i="8"/>
  <c r="R37" i="8"/>
  <c r="O39" i="8"/>
  <c r="Y48" i="8"/>
  <c r="W50" i="8"/>
  <c r="T52" i="8"/>
  <c r="Q54" i="8"/>
  <c r="P56" i="8"/>
  <c r="S58" i="8"/>
  <c r="S60" i="8"/>
  <c r="U62" i="8"/>
  <c r="W64" i="8"/>
  <c r="Y66" i="8"/>
  <c r="Y68" i="8"/>
  <c r="Y75" i="8"/>
  <c r="Y82" i="8"/>
  <c r="W89" i="8"/>
  <c r="U94" i="8"/>
  <c r="S101" i="8"/>
  <c r="S108" i="8"/>
  <c r="S115" i="8"/>
  <c r="S122" i="8"/>
  <c r="O127" i="8"/>
  <c r="W129" i="8"/>
  <c r="O134" i="8"/>
  <c r="W136" i="8"/>
  <c r="V143" i="8"/>
  <c r="U150" i="8"/>
  <c r="Y155" i="8"/>
  <c r="U158" i="8"/>
  <c r="Q161" i="8"/>
  <c r="W169" i="8"/>
  <c r="S172" i="8"/>
  <c r="V207" i="8"/>
  <c r="S210" i="8"/>
  <c r="V215" i="8"/>
  <c r="S218" i="8"/>
  <c r="Y226" i="8"/>
  <c r="S229" i="8"/>
  <c r="P232" i="8"/>
  <c r="O270" i="8"/>
  <c r="Y275" i="8"/>
  <c r="O278" i="8"/>
  <c r="Y283" i="8"/>
  <c r="U286" i="8"/>
  <c r="Q289" i="8"/>
  <c r="W297" i="8"/>
  <c r="S300" i="8"/>
  <c r="Y324" i="8"/>
  <c r="T327" i="8"/>
  <c r="S330" i="8"/>
  <c r="T333" i="8"/>
  <c r="U336" i="8"/>
  <c r="T339" i="8"/>
  <c r="V342" i="8"/>
  <c r="W345" i="8"/>
  <c r="U348" i="8"/>
  <c r="X351" i="8"/>
  <c r="W354" i="8"/>
  <c r="V363" i="8"/>
  <c r="V366" i="8"/>
  <c r="N372" i="8"/>
  <c r="O375" i="8"/>
  <c r="P384" i="8"/>
  <c r="Q387" i="8"/>
  <c r="R396" i="8"/>
  <c r="T399" i="8"/>
  <c r="W420" i="8"/>
  <c r="X423" i="8"/>
  <c r="Y432" i="8"/>
  <c r="R441" i="8"/>
  <c r="R444" i="8"/>
  <c r="R481" i="8"/>
  <c r="R497" i="8"/>
  <c r="W572" i="8"/>
  <c r="R612" i="8"/>
  <c r="W5" i="8"/>
  <c r="U7" i="8"/>
  <c r="R9" i="8"/>
  <c r="O11" i="8"/>
  <c r="Y20" i="8"/>
  <c r="W22" i="8"/>
  <c r="T24" i="8"/>
  <c r="Q26" i="8"/>
  <c r="O28" i="8"/>
  <c r="W37" i="8"/>
  <c r="U39" i="8"/>
  <c r="R41" i="8"/>
  <c r="O43" i="8"/>
  <c r="Y52" i="8"/>
  <c r="W54" i="8"/>
  <c r="W56" i="8"/>
  <c r="Y58" i="8"/>
  <c r="Y60" i="8"/>
  <c r="O71" i="8"/>
  <c r="W73" i="8"/>
  <c r="O78" i="8"/>
  <c r="W80" i="8"/>
  <c r="V87" i="8"/>
  <c r="S99" i="8"/>
  <c r="S106" i="8"/>
  <c r="Y108" i="8"/>
  <c r="Q113" i="8"/>
  <c r="Y115" i="8"/>
  <c r="P120" i="8"/>
  <c r="Y122" i="8"/>
  <c r="S132" i="8"/>
  <c r="S139" i="8"/>
  <c r="S146" i="8"/>
  <c r="Y148" i="8"/>
  <c r="Q153" i="8"/>
  <c r="W161" i="8"/>
  <c r="S164" i="8"/>
  <c r="O167" i="8"/>
  <c r="Y172" i="8"/>
  <c r="O175" i="8"/>
  <c r="Y180" i="8"/>
  <c r="Y218" i="8"/>
  <c r="S221" i="8"/>
  <c r="P224" i="8"/>
  <c r="W232" i="8"/>
  <c r="S235" i="8"/>
  <c r="W240" i="8"/>
  <c r="S243" i="8"/>
  <c r="U278" i="8"/>
  <c r="Q281" i="8"/>
  <c r="W289" i="8"/>
  <c r="S292" i="8"/>
  <c r="O295" i="8"/>
  <c r="Y300" i="8"/>
  <c r="O303" i="8"/>
  <c r="Y308" i="8"/>
  <c r="X375" i="8"/>
  <c r="Y378" i="8"/>
  <c r="U472" i="8"/>
  <c r="V491" i="8"/>
  <c r="Y504" i="8"/>
  <c r="Y514" i="8"/>
  <c r="R521" i="8"/>
  <c r="V590" i="8"/>
  <c r="V651" i="8"/>
  <c r="Y725" i="8"/>
  <c r="N894" i="8"/>
  <c r="N1255" i="8"/>
  <c r="N1562" i="8"/>
  <c r="V2" i="8" l="1"/>
  <c r="N2" i="8"/>
  <c r="R2" i="8"/>
  <c r="X2" i="8"/>
  <c r="U2" i="8"/>
  <c r="S2" i="8"/>
  <c r="P2" i="8"/>
  <c r="T2" i="8"/>
  <c r="O2" i="8"/>
  <c r="Y2" i="8"/>
  <c r="Q2" i="8"/>
  <c r="W2" i="8"/>
  <c r="T24" i="5" l="1"/>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3" i="6"/>
  <c r="B60" i="6"/>
  <c r="B57" i="6"/>
  <c r="X33" i="6"/>
  <c r="P21" i="5" a="1"/>
  <c r="P21" i="5" s="1"/>
  <c r="C23" i="5"/>
  <c r="B23" i="5"/>
  <c r="L8" i="5"/>
  <c r="Q21" i="5" l="1"/>
  <c r="P22" i="5"/>
  <c r="B22" i="5" s="1"/>
  <c r="L11" i="6"/>
  <c r="X32" i="6"/>
  <c r="X68" i="6"/>
  <c r="X67" i="6"/>
  <c r="R6" i="5" a="1"/>
  <c r="R6" i="5" s="1"/>
  <c r="B72" i="6" s="1" a="1"/>
  <c r="B72" i="6" s="1"/>
  <c r="B1" i="7" l="1"/>
  <c r="C1" i="7"/>
  <c r="C51" i="6" a="1"/>
  <c r="C51" i="6" s="1"/>
  <c r="C48" i="6" a="1"/>
  <c r="C48" i="6" s="1"/>
  <c r="B68" i="6" a="1"/>
  <c r="B68" i="6" s="1"/>
  <c r="R12" i="5"/>
  <c r="D22" i="5" a="1"/>
  <c r="D22" i="5" s="1"/>
  <c r="B2" i="6" a="1"/>
  <c r="B2" i="6" s="1"/>
  <c r="B13" i="5" a="1"/>
  <c r="B13" i="5" s="1"/>
  <c r="B93" i="6" a="1"/>
  <c r="B93" i="6" s="1"/>
  <c r="B95" i="6" a="1"/>
  <c r="B95" i="6" s="1"/>
  <c r="B94" i="6" a="1"/>
  <c r="B94" i="6" s="1"/>
  <c r="F16" i="5" a="1"/>
  <c r="F16" i="5" s="1"/>
  <c r="F15" i="5" a="1"/>
  <c r="F15" i="5" s="1"/>
  <c r="I8" i="5" a="1"/>
  <c r="I8" i="5" s="1"/>
  <c r="I9" i="5" a="1"/>
  <c r="I9" i="5" s="1"/>
  <c r="B91" i="6" a="1"/>
  <c r="B91" i="6" s="1"/>
  <c r="C21" i="5" a="1"/>
  <c r="C21" i="5" s="1"/>
  <c r="D21" i="5" a="1"/>
  <c r="D21" i="5" s="1"/>
  <c r="C57" i="6" a="1"/>
  <c r="C57" i="6" s="1"/>
  <c r="E34" i="6" a="1"/>
  <c r="E34" i="6" s="1"/>
  <c r="C60" i="6" a="1"/>
  <c r="C60" i="6" s="1"/>
  <c r="C63" i="6" a="1"/>
  <c r="C63" i="6" s="1"/>
  <c r="B67" i="6" a="1"/>
  <c r="B67" i="6" s="1"/>
  <c r="B10" i="6" a="1"/>
  <c r="B10" i="6" s="1"/>
  <c r="I6" i="5" a="1"/>
  <c r="I6" i="5" s="1"/>
  <c r="B42" i="5" a="1"/>
  <c r="B42" i="5" s="1"/>
  <c r="B41" i="5" a="1"/>
  <c r="B41" i="5" s="1"/>
  <c r="B15" i="5" a="1"/>
  <c r="B15" i="5" s="1"/>
  <c r="B16" i="5" a="1"/>
  <c r="B16" i="5" s="1"/>
  <c r="I2" i="5" a="1"/>
  <c r="I2" i="5" s="1"/>
  <c r="I4" i="5" a="1"/>
  <c r="I4" i="5" s="1"/>
  <c r="B19" i="5" a="1"/>
  <c r="B19" i="5" s="1"/>
  <c r="I3" i="5" a="1"/>
  <c r="I3" i="5" s="1"/>
  <c r="B74" i="6" l="1" a="1"/>
  <c r="B74" i="6" s="1"/>
  <c r="B79" i="6" a="1"/>
  <c r="B79" i="6" s="1"/>
  <c r="C86" i="6" a="1"/>
  <c r="C86" i="6" s="1"/>
  <c r="B80" i="6" a="1"/>
  <c r="B80" i="6" s="1"/>
  <c r="C85" i="6" a="1"/>
  <c r="C85" i="6" s="1"/>
  <c r="B81" i="6" a="1"/>
  <c r="B81" i="6" s="1"/>
  <c r="C84" i="6" a="1"/>
  <c r="C84" i="6" s="1"/>
  <c r="B82" i="6" a="1"/>
  <c r="B82" i="6" s="1"/>
  <c r="B75" i="6" a="1"/>
  <c r="B75" i="6" s="1"/>
  <c r="B83" i="6" a="1"/>
  <c r="B83" i="6" s="1"/>
  <c r="B76" i="6" a="1"/>
  <c r="B76" i="6" s="1"/>
  <c r="H73" i="6" a="1"/>
  <c r="H73" i="6" s="1"/>
  <c r="B77" i="6" a="1"/>
  <c r="B77" i="6" s="1"/>
  <c r="B73" i="6" a="1"/>
  <c r="B73" i="6" s="1"/>
  <c r="B78" i="6" a="1"/>
  <c r="B78" i="6" s="1"/>
  <c r="O21" i="7" a="1"/>
  <c r="O21" i="7" s="1"/>
  <c r="N21" i="7" a="1"/>
  <c r="N21" i="7" s="1"/>
  <c r="K21" i="7" a="1"/>
  <c r="K21" i="7" s="1"/>
  <c r="J21" i="7" a="1"/>
  <c r="J21" i="7" s="1"/>
  <c r="I21" i="7" a="1"/>
  <c r="I21" i="7" s="1"/>
  <c r="I31" i="7" a="1"/>
  <c r="I31" i="7" s="1"/>
  <c r="I39" i="7" a="1"/>
  <c r="I39" i="7" s="1"/>
  <c r="A39" i="7" s="1"/>
  <c r="L39" i="7" s="1" a="1"/>
  <c r="L39" i="7" s="1"/>
  <c r="I47" i="7" a="1"/>
  <c r="I47" i="7" s="1"/>
  <c r="I55" i="7" a="1"/>
  <c r="I55" i="7" s="1"/>
  <c r="I63" i="7" a="1"/>
  <c r="I63" i="7" s="1"/>
  <c r="I71" i="7" a="1"/>
  <c r="I71" i="7" s="1"/>
  <c r="I79" i="7" a="1"/>
  <c r="I79" i="7" s="1"/>
  <c r="I87" i="7" a="1"/>
  <c r="I87" i="7" s="1"/>
  <c r="I95" i="7" a="1"/>
  <c r="I95" i="7" s="1"/>
  <c r="I103" i="7" a="1"/>
  <c r="I103" i="7" s="1"/>
  <c r="A103" i="7" s="1"/>
  <c r="L103" i="7" s="1" a="1"/>
  <c r="L103" i="7" s="1"/>
  <c r="I111" i="7" a="1"/>
  <c r="I111" i="7" s="1"/>
  <c r="A111" i="7" s="1"/>
  <c r="L111" i="7" s="1" a="1"/>
  <c r="L111" i="7" s="1"/>
  <c r="I119" i="7" a="1"/>
  <c r="I119" i="7" s="1"/>
  <c r="A119" i="7" s="1"/>
  <c r="L119" i="7" s="1" a="1"/>
  <c r="L119" i="7" s="1"/>
  <c r="I127" i="7" a="1"/>
  <c r="I127" i="7" s="1"/>
  <c r="I135" i="7" a="1"/>
  <c r="I135" i="7" s="1"/>
  <c r="I142" i="7" a="1"/>
  <c r="I142" i="7" s="1"/>
  <c r="I149" i="7" a="1"/>
  <c r="I149" i="7" s="1"/>
  <c r="I24" i="7" a="1"/>
  <c r="I24" i="7" s="1"/>
  <c r="A24" i="7" s="1"/>
  <c r="L24" i="7" s="1" a="1"/>
  <c r="L24" i="7" s="1"/>
  <c r="I32" i="7" a="1"/>
  <c r="I32" i="7" s="1"/>
  <c r="A32" i="7" s="1"/>
  <c r="L32" i="7" s="1" a="1"/>
  <c r="L32" i="7" s="1"/>
  <c r="I40" i="7" a="1"/>
  <c r="I40" i="7" s="1"/>
  <c r="A40" i="7" s="1"/>
  <c r="L40" i="7" s="1" a="1"/>
  <c r="L40" i="7" s="1"/>
  <c r="I48" i="7" a="1"/>
  <c r="I48" i="7" s="1"/>
  <c r="A48" i="7" s="1"/>
  <c r="L48" i="7" s="1" a="1"/>
  <c r="L48" i="7" s="1"/>
  <c r="I56" i="7" a="1"/>
  <c r="I56" i="7" s="1"/>
  <c r="I64" i="7" a="1"/>
  <c r="I64" i="7" s="1"/>
  <c r="I72" i="7" a="1"/>
  <c r="I72" i="7" s="1"/>
  <c r="I80" i="7" a="1"/>
  <c r="I80" i="7" s="1"/>
  <c r="I88" i="7" a="1"/>
  <c r="I88" i="7" s="1"/>
  <c r="I96" i="7" a="1"/>
  <c r="I96" i="7" s="1"/>
  <c r="A96" i="7" s="1"/>
  <c r="L96" i="7" s="1" a="1"/>
  <c r="L96" i="7" s="1"/>
  <c r="I104" i="7" a="1"/>
  <c r="I104" i="7" s="1"/>
  <c r="A104" i="7" s="1"/>
  <c r="L104" i="7" s="1" a="1"/>
  <c r="L104" i="7" s="1"/>
  <c r="I112" i="7" a="1"/>
  <c r="I112" i="7" s="1"/>
  <c r="A112" i="7" s="1"/>
  <c r="L112" i="7" s="1" a="1"/>
  <c r="L112" i="7" s="1"/>
  <c r="I120" i="7" a="1"/>
  <c r="I120" i="7" s="1"/>
  <c r="I128" i="7" a="1"/>
  <c r="I128" i="7" s="1"/>
  <c r="I136" i="7" a="1"/>
  <c r="I136" i="7" s="1"/>
  <c r="I143" i="7" a="1"/>
  <c r="I143" i="7" s="1"/>
  <c r="I25" i="7" a="1"/>
  <c r="I25" i="7" s="1"/>
  <c r="A25" i="7" s="1"/>
  <c r="L25" i="7" s="1" a="1"/>
  <c r="L25" i="7" s="1"/>
  <c r="I33" i="7" a="1"/>
  <c r="I33" i="7" s="1"/>
  <c r="A33" i="7" s="1"/>
  <c r="L33" i="7" s="1" a="1"/>
  <c r="L33" i="7" s="1"/>
  <c r="I41" i="7" a="1"/>
  <c r="I41" i="7" s="1"/>
  <c r="A41" i="7" s="1"/>
  <c r="L41" i="7" s="1" a="1"/>
  <c r="L41" i="7" s="1"/>
  <c r="I49" i="7" a="1"/>
  <c r="I49" i="7" s="1"/>
  <c r="A49" i="7" s="1"/>
  <c r="L49" i="7" s="1" a="1"/>
  <c r="L49" i="7" s="1"/>
  <c r="I57" i="7" a="1"/>
  <c r="I57" i="7" s="1"/>
  <c r="I65" i="7" a="1"/>
  <c r="I65" i="7" s="1"/>
  <c r="I73" i="7" a="1"/>
  <c r="I73" i="7" s="1"/>
  <c r="I81" i="7" a="1"/>
  <c r="I81" i="7" s="1"/>
  <c r="I89" i="7" a="1"/>
  <c r="I89" i="7" s="1"/>
  <c r="I97" i="7" a="1"/>
  <c r="I97" i="7" s="1"/>
  <c r="A97" i="7" s="1"/>
  <c r="L97" i="7" s="1" a="1"/>
  <c r="L97" i="7" s="1"/>
  <c r="I105" i="7" a="1"/>
  <c r="I105" i="7" s="1"/>
  <c r="A105" i="7" s="1"/>
  <c r="L105" i="7" s="1" a="1"/>
  <c r="L105" i="7" s="1"/>
  <c r="I113" i="7" a="1"/>
  <c r="I113" i="7" s="1"/>
  <c r="A113" i="7" s="1"/>
  <c r="L113" i="7" s="1" a="1"/>
  <c r="L113" i="7" s="1"/>
  <c r="I121" i="7" a="1"/>
  <c r="I121" i="7" s="1"/>
  <c r="I129" i="7" a="1"/>
  <c r="I129" i="7" s="1"/>
  <c r="I137" i="7" a="1"/>
  <c r="I137" i="7" s="1"/>
  <c r="I144" i="7" a="1"/>
  <c r="I144" i="7" s="1"/>
  <c r="I26" i="7" a="1"/>
  <c r="I26" i="7" s="1"/>
  <c r="A26" i="7" s="1"/>
  <c r="L26" i="7" s="1" a="1"/>
  <c r="L26" i="7" s="1"/>
  <c r="I34" i="7" a="1"/>
  <c r="I34" i="7" s="1"/>
  <c r="A34" i="7" s="1"/>
  <c r="L34" i="7" s="1" a="1"/>
  <c r="L34" i="7" s="1"/>
  <c r="I42" i="7" a="1"/>
  <c r="I42" i="7" s="1"/>
  <c r="A42" i="7" s="1"/>
  <c r="L42" i="7" s="1" a="1"/>
  <c r="L42" i="7" s="1"/>
  <c r="I50" i="7" a="1"/>
  <c r="I50" i="7" s="1"/>
  <c r="A50" i="7" s="1"/>
  <c r="L50" i="7" s="1" a="1"/>
  <c r="L50" i="7" s="1"/>
  <c r="I58" i="7" a="1"/>
  <c r="I58" i="7" s="1"/>
  <c r="I66" i="7" a="1"/>
  <c r="I66" i="7" s="1"/>
  <c r="I74" i="7" a="1"/>
  <c r="I74" i="7" s="1"/>
  <c r="I82" i="7" a="1"/>
  <c r="I82" i="7" s="1"/>
  <c r="I90" i="7" a="1"/>
  <c r="I90" i="7" s="1"/>
  <c r="I98" i="7" a="1"/>
  <c r="I98" i="7" s="1"/>
  <c r="A98" i="7" s="1"/>
  <c r="L98" i="7" s="1" a="1"/>
  <c r="L98" i="7" s="1"/>
  <c r="I106" i="7" a="1"/>
  <c r="I106" i="7" s="1"/>
  <c r="A106" i="7" s="1"/>
  <c r="L106" i="7" s="1" a="1"/>
  <c r="L106" i="7" s="1"/>
  <c r="I114" i="7" a="1"/>
  <c r="I114" i="7" s="1"/>
  <c r="A114" i="7" s="1"/>
  <c r="L114" i="7" s="1" a="1"/>
  <c r="L114" i="7" s="1"/>
  <c r="I122" i="7" a="1"/>
  <c r="I122" i="7" s="1"/>
  <c r="I130" i="7" a="1"/>
  <c r="I130" i="7" s="1"/>
  <c r="I138" i="7" a="1"/>
  <c r="I138" i="7" s="1"/>
  <c r="I145" i="7" a="1"/>
  <c r="I145" i="7" s="1"/>
  <c r="I27" i="7" a="1"/>
  <c r="I27" i="7" s="1"/>
  <c r="A27" i="7" s="1"/>
  <c r="L27" i="7" s="1" a="1"/>
  <c r="L27" i="7" s="1"/>
  <c r="I35" i="7" a="1"/>
  <c r="I35" i="7" s="1"/>
  <c r="A35" i="7" s="1"/>
  <c r="L35" i="7" s="1" a="1"/>
  <c r="L35" i="7" s="1"/>
  <c r="I43" i="7" a="1"/>
  <c r="I43" i="7" s="1"/>
  <c r="A43" i="7" s="1"/>
  <c r="L43" i="7" s="1" a="1"/>
  <c r="L43" i="7" s="1"/>
  <c r="I51" i="7" a="1"/>
  <c r="I51" i="7" s="1"/>
  <c r="A51" i="7" s="1"/>
  <c r="L51" i="7" s="1" a="1"/>
  <c r="L51" i="7" s="1"/>
  <c r="I59" i="7" a="1"/>
  <c r="I59" i="7" s="1"/>
  <c r="I67" i="7" a="1"/>
  <c r="I67" i="7" s="1"/>
  <c r="I75" i="7" a="1"/>
  <c r="I75" i="7" s="1"/>
  <c r="I83" i="7" a="1"/>
  <c r="I83" i="7" s="1"/>
  <c r="I91" i="7" a="1"/>
  <c r="I91" i="7" s="1"/>
  <c r="I99" i="7" a="1"/>
  <c r="I99" i="7" s="1"/>
  <c r="A99" i="7" s="1"/>
  <c r="L99" i="7" s="1" a="1"/>
  <c r="L99" i="7" s="1"/>
  <c r="I107" i="7" a="1"/>
  <c r="I107" i="7" s="1"/>
  <c r="I115" i="7" a="1"/>
  <c r="I115" i="7" s="1"/>
  <c r="A115" i="7" s="1"/>
  <c r="L115" i="7" s="1" a="1"/>
  <c r="L115" i="7" s="1"/>
  <c r="I123" i="7" a="1"/>
  <c r="I123" i="7" s="1"/>
  <c r="I131" i="7" a="1"/>
  <c r="I131" i="7" s="1"/>
  <c r="I139" i="7" a="1"/>
  <c r="I139" i="7" s="1"/>
  <c r="I146" i="7" a="1"/>
  <c r="I146" i="7" s="1"/>
  <c r="I28" i="7" a="1"/>
  <c r="I28" i="7" s="1"/>
  <c r="I36" i="7" a="1"/>
  <c r="I36" i="7" s="1"/>
  <c r="A36" i="7" s="1"/>
  <c r="L36" i="7" s="1" a="1"/>
  <c r="L36" i="7" s="1"/>
  <c r="I44" i="7" a="1"/>
  <c r="I44" i="7" s="1"/>
  <c r="A44" i="7" s="1"/>
  <c r="L44" i="7" s="1" a="1"/>
  <c r="L44" i="7" s="1"/>
  <c r="I52" i="7" a="1"/>
  <c r="I52" i="7" s="1"/>
  <c r="A52" i="7" s="1"/>
  <c r="L52" i="7" s="1" a="1"/>
  <c r="L52" i="7" s="1"/>
  <c r="I60" i="7" a="1"/>
  <c r="I60" i="7" s="1"/>
  <c r="I68" i="7" a="1"/>
  <c r="I68" i="7" s="1"/>
  <c r="I76" i="7" a="1"/>
  <c r="I76" i="7" s="1"/>
  <c r="I84" i="7" a="1"/>
  <c r="I84" i="7" s="1"/>
  <c r="I92" i="7" a="1"/>
  <c r="I92" i="7" s="1"/>
  <c r="I100" i="7" a="1"/>
  <c r="I100" i="7" s="1"/>
  <c r="A100" i="7" s="1"/>
  <c r="L100" i="7" s="1" a="1"/>
  <c r="L100" i="7" s="1"/>
  <c r="I108" i="7" a="1"/>
  <c r="I108" i="7" s="1"/>
  <c r="A108" i="7" s="1"/>
  <c r="L108" i="7" s="1" a="1"/>
  <c r="L108" i="7" s="1"/>
  <c r="I116" i="7" a="1"/>
  <c r="I116" i="7" s="1"/>
  <c r="A116" i="7" s="1"/>
  <c r="L116" i="7" s="1" a="1"/>
  <c r="L116" i="7" s="1"/>
  <c r="I124" i="7" a="1"/>
  <c r="I124" i="7" s="1"/>
  <c r="I132" i="7" a="1"/>
  <c r="I132" i="7" s="1"/>
  <c r="I140" i="7" a="1"/>
  <c r="I140" i="7" s="1"/>
  <c r="I147" i="7" a="1"/>
  <c r="I147" i="7" s="1"/>
  <c r="I154" i="7" a="1"/>
  <c r="I154" i="7" s="1"/>
  <c r="I162" i="7" a="1"/>
  <c r="I162" i="7" s="1"/>
  <c r="A162" i="7" s="1"/>
  <c r="L162" i="7" s="1" a="1"/>
  <c r="L162" i="7" s="1"/>
  <c r="I184" i="7" a="1"/>
  <c r="I184" i="7" s="1"/>
  <c r="A184" i="7" s="1"/>
  <c r="L184" i="7" s="1" a="1"/>
  <c r="L184" i="7" s="1"/>
  <c r="I192" i="7" a="1"/>
  <c r="I192" i="7" s="1"/>
  <c r="A192" i="7" s="1"/>
  <c r="L192" i="7" s="1" a="1"/>
  <c r="L192" i="7" s="1"/>
  <c r="I199" i="7" a="1"/>
  <c r="I199" i="7" s="1"/>
  <c r="I207" i="7" a="1"/>
  <c r="I207" i="7" s="1"/>
  <c r="I215" i="7" a="1"/>
  <c r="I215" i="7" s="1"/>
  <c r="I223" i="7" a="1"/>
  <c r="I223" i="7" s="1"/>
  <c r="I231" i="7" a="1"/>
  <c r="I231" i="7" s="1"/>
  <c r="I239" i="7" a="1"/>
  <c r="I239" i="7" s="1"/>
  <c r="A239" i="7" s="1"/>
  <c r="L239" i="7" s="1" a="1"/>
  <c r="L239" i="7" s="1"/>
  <c r="I247" i="7" a="1"/>
  <c r="I247" i="7" s="1"/>
  <c r="A247" i="7" s="1"/>
  <c r="L247" i="7" s="1" a="1"/>
  <c r="L247" i="7" s="1"/>
  <c r="I254" i="7" a="1"/>
  <c r="I254" i="7" s="1"/>
  <c r="A254" i="7" s="1"/>
  <c r="L254" i="7" s="1" a="1"/>
  <c r="L254" i="7" s="1"/>
  <c r="I261" i="7" a="1"/>
  <c r="I261" i="7" s="1"/>
  <c r="I269" i="7" a="1"/>
  <c r="I269" i="7" s="1"/>
  <c r="I277" i="7" a="1"/>
  <c r="I277" i="7" s="1"/>
  <c r="I285" i="7" a="1"/>
  <c r="I285" i="7" s="1"/>
  <c r="I293" i="7" a="1"/>
  <c r="I293" i="7" s="1"/>
  <c r="I301" i="7" a="1"/>
  <c r="I301" i="7" s="1"/>
  <c r="A301" i="7" s="1"/>
  <c r="L301" i="7" s="1" a="1"/>
  <c r="L301" i="7" s="1"/>
  <c r="I308" i="7" a="1"/>
  <c r="I308" i="7" s="1"/>
  <c r="A308" i="7" s="1"/>
  <c r="L308" i="7" s="1" a="1"/>
  <c r="L308" i="7" s="1"/>
  <c r="I316" i="7" a="1"/>
  <c r="I316" i="7" s="1"/>
  <c r="A316" i="7" s="1"/>
  <c r="L316" i="7" s="1" a="1"/>
  <c r="L316" i="7" s="1"/>
  <c r="I324" i="7" a="1"/>
  <c r="I324" i="7" s="1"/>
  <c r="I332" i="7" a="1"/>
  <c r="I332" i="7" s="1"/>
  <c r="I340" i="7" a="1"/>
  <c r="I340" i="7" s="1"/>
  <c r="I348" i="7" a="1"/>
  <c r="I348" i="7" s="1"/>
  <c r="I356" i="7" a="1"/>
  <c r="I356" i="7" s="1"/>
  <c r="A356" i="7" s="1"/>
  <c r="L356" i="7" s="1" a="1"/>
  <c r="L356" i="7" s="1"/>
  <c r="I363" i="7" a="1"/>
  <c r="I363" i="7" s="1"/>
  <c r="A363" i="7" s="1"/>
  <c r="L363" i="7" s="1" a="1"/>
  <c r="L363" i="7" s="1"/>
  <c r="I371" i="7" a="1"/>
  <c r="I371" i="7" s="1"/>
  <c r="A371" i="7" s="1"/>
  <c r="L371" i="7" s="1" a="1"/>
  <c r="L371" i="7" s="1"/>
  <c r="I379" i="7" a="1"/>
  <c r="I379" i="7" s="1"/>
  <c r="A379" i="7" s="1"/>
  <c r="L379" i="7" s="1" a="1"/>
  <c r="L379" i="7" s="1"/>
  <c r="I387" i="7" a="1"/>
  <c r="I387" i="7" s="1"/>
  <c r="A387" i="7" s="1"/>
  <c r="L387" i="7" s="1" a="1"/>
  <c r="L387" i="7" s="1"/>
  <c r="I395" i="7" a="1"/>
  <c r="I395" i="7" s="1"/>
  <c r="A395" i="7" s="1"/>
  <c r="L395" i="7" s="1" a="1"/>
  <c r="L395" i="7" s="1"/>
  <c r="I403" i="7" a="1"/>
  <c r="I403" i="7" s="1"/>
  <c r="A403" i="7" s="1"/>
  <c r="L403" i="7" s="1" a="1"/>
  <c r="L403" i="7" s="1"/>
  <c r="I411" i="7" a="1"/>
  <c r="I411" i="7" s="1"/>
  <c r="A411" i="7" s="1"/>
  <c r="L411" i="7" s="1" a="1"/>
  <c r="L411" i="7" s="1"/>
  <c r="I418" i="7" a="1"/>
  <c r="I418" i="7" s="1"/>
  <c r="A418" i="7" s="1"/>
  <c r="L418" i="7" s="1" a="1"/>
  <c r="L418" i="7" s="1"/>
  <c r="I426" i="7" a="1"/>
  <c r="I426" i="7" s="1"/>
  <c r="A426" i="7" s="1"/>
  <c r="L426" i="7" s="1" a="1"/>
  <c r="L426" i="7" s="1"/>
  <c r="I433" i="7" a="1"/>
  <c r="I433" i="7" s="1"/>
  <c r="A433" i="7" s="1"/>
  <c r="L433" i="7" s="1" a="1"/>
  <c r="L433" i="7" s="1"/>
  <c r="I441" i="7" a="1"/>
  <c r="I441" i="7" s="1"/>
  <c r="A441" i="7" s="1"/>
  <c r="L441" i="7" s="1" a="1"/>
  <c r="L441" i="7" s="1"/>
  <c r="I449" i="7" a="1"/>
  <c r="I449" i="7" s="1"/>
  <c r="A449" i="7" s="1"/>
  <c r="L449" i="7" s="1" a="1"/>
  <c r="L449" i="7" s="1"/>
  <c r="I457" i="7" a="1"/>
  <c r="I457" i="7" s="1"/>
  <c r="A457" i="7" s="1"/>
  <c r="L457" i="7" s="1" a="1"/>
  <c r="L457" i="7" s="1"/>
  <c r="I465" i="7" a="1"/>
  <c r="I465" i="7" s="1"/>
  <c r="A465" i="7" s="1"/>
  <c r="L465" i="7" s="1" a="1"/>
  <c r="L465" i="7" s="1"/>
  <c r="I473" i="7" a="1"/>
  <c r="I473" i="7" s="1"/>
  <c r="A473" i="7" s="1"/>
  <c r="L473" i="7" s="1" a="1"/>
  <c r="L473" i="7" s="1"/>
  <c r="I480" i="7" a="1"/>
  <c r="I480" i="7" s="1"/>
  <c r="A480" i="7" s="1"/>
  <c r="L480" i="7" s="1" a="1"/>
  <c r="L480" i="7" s="1"/>
  <c r="I488" i="7" a="1"/>
  <c r="I488" i="7" s="1"/>
  <c r="A488" i="7" s="1"/>
  <c r="L488" i="7" s="1" a="1"/>
  <c r="L488" i="7" s="1"/>
  <c r="I495" i="7" a="1"/>
  <c r="I495" i="7" s="1"/>
  <c r="A495" i="7" s="1"/>
  <c r="L495" i="7" s="1" a="1"/>
  <c r="L495" i="7" s="1"/>
  <c r="I510" i="7" a="1"/>
  <c r="I510" i="7" s="1"/>
  <c r="A510" i="7" s="1"/>
  <c r="L510" i="7" s="1" a="1"/>
  <c r="L510" i="7" s="1"/>
  <c r="I518" i="7" a="1"/>
  <c r="I518" i="7" s="1"/>
  <c r="A518" i="7" s="1"/>
  <c r="L518" i="7" s="1" a="1"/>
  <c r="L518" i="7" s="1"/>
  <c r="I526" i="7" a="1"/>
  <c r="I526" i="7" s="1"/>
  <c r="A526" i="7" s="1"/>
  <c r="L526" i="7" s="1" a="1"/>
  <c r="L526" i="7" s="1"/>
  <c r="I534" i="7" a="1"/>
  <c r="I534" i="7" s="1"/>
  <c r="A534" i="7" s="1"/>
  <c r="L534" i="7" s="1" a="1"/>
  <c r="L534" i="7" s="1"/>
  <c r="I542" i="7" a="1"/>
  <c r="I542" i="7" s="1"/>
  <c r="A542" i="7" s="1"/>
  <c r="L542" i="7" s="1" a="1"/>
  <c r="L542" i="7" s="1"/>
  <c r="I550" i="7" a="1"/>
  <c r="I550" i="7" s="1"/>
  <c r="A550" i="7" s="1"/>
  <c r="L550" i="7" s="1" a="1"/>
  <c r="L550" i="7" s="1"/>
  <c r="I558" i="7" a="1"/>
  <c r="I558" i="7" s="1"/>
  <c r="A558" i="7" s="1"/>
  <c r="L558" i="7" s="1" a="1"/>
  <c r="L558" i="7" s="1"/>
  <c r="I566" i="7" a="1"/>
  <c r="I566" i="7" s="1"/>
  <c r="A566" i="7" s="1"/>
  <c r="L566" i="7" s="1" a="1"/>
  <c r="L566" i="7" s="1"/>
  <c r="I574" i="7" a="1"/>
  <c r="I574" i="7" s="1"/>
  <c r="A574" i="7" s="1"/>
  <c r="L574" i="7" s="1" a="1"/>
  <c r="L574" i="7" s="1"/>
  <c r="I582" i="7" a="1"/>
  <c r="I582" i="7" s="1"/>
  <c r="A582" i="7" s="1"/>
  <c r="L582" i="7" s="1" a="1"/>
  <c r="L582" i="7" s="1"/>
  <c r="I589" i="7" a="1"/>
  <c r="I589" i="7" s="1"/>
  <c r="A589" i="7" s="1"/>
  <c r="L589" i="7" s="1" a="1"/>
  <c r="L589" i="7" s="1"/>
  <c r="I597" i="7" a="1"/>
  <c r="I597" i="7" s="1"/>
  <c r="A597" i="7" s="1"/>
  <c r="L597" i="7" s="1" a="1"/>
  <c r="L597" i="7" s="1"/>
  <c r="I605" i="7" a="1"/>
  <c r="I605" i="7" s="1"/>
  <c r="A605" i="7" s="1"/>
  <c r="L605" i="7" s="1" a="1"/>
  <c r="L605" i="7" s="1"/>
  <c r="I613" i="7" a="1"/>
  <c r="I613" i="7" s="1"/>
  <c r="A613" i="7" s="1"/>
  <c r="L613" i="7" s="1" a="1"/>
  <c r="L613" i="7" s="1"/>
  <c r="I621" i="7" a="1"/>
  <c r="I621" i="7" s="1"/>
  <c r="A621" i="7" s="1"/>
  <c r="L621" i="7" s="1" a="1"/>
  <c r="L621" i="7" s="1"/>
  <c r="I629" i="7" a="1"/>
  <c r="I629" i="7" s="1"/>
  <c r="A629" i="7" s="1"/>
  <c r="L629" i="7" s="1" a="1"/>
  <c r="L629" i="7" s="1"/>
  <c r="I637" i="7" a="1"/>
  <c r="I637" i="7" s="1"/>
  <c r="A637" i="7" s="1"/>
  <c r="L637" i="7" s="1" a="1"/>
  <c r="L637" i="7" s="1"/>
  <c r="I645" i="7" a="1"/>
  <c r="I645" i="7" s="1"/>
  <c r="A645" i="7" s="1"/>
  <c r="L645" i="7" s="1" a="1"/>
  <c r="L645" i="7" s="1"/>
  <c r="I653" i="7" a="1"/>
  <c r="I653" i="7" s="1"/>
  <c r="A653" i="7" s="1"/>
  <c r="L653" i="7" s="1" a="1"/>
  <c r="L653" i="7" s="1"/>
  <c r="I661" i="7" a="1"/>
  <c r="I661" i="7" s="1"/>
  <c r="A661" i="7" s="1"/>
  <c r="L661" i="7" s="1" a="1"/>
  <c r="L661" i="7" s="1"/>
  <c r="I669" i="7" a="1"/>
  <c r="I669" i="7" s="1"/>
  <c r="A669" i="7" s="1"/>
  <c r="L669" i="7" s="1" a="1"/>
  <c r="L669" i="7" s="1"/>
  <c r="I677" i="7" a="1"/>
  <c r="I677" i="7" s="1"/>
  <c r="A677" i="7" s="1"/>
  <c r="L677" i="7" s="1" a="1"/>
  <c r="L677" i="7" s="1"/>
  <c r="I685" i="7" a="1"/>
  <c r="I685" i="7" s="1"/>
  <c r="A685" i="7" s="1"/>
  <c r="L685" i="7" s="1" a="1"/>
  <c r="L685" i="7" s="1"/>
  <c r="I29" i="7" a="1"/>
  <c r="I29" i="7" s="1"/>
  <c r="A29" i="7" s="1"/>
  <c r="L29" i="7" s="1" a="1"/>
  <c r="L29" i="7" s="1"/>
  <c r="I37" i="7" a="1"/>
  <c r="I37" i="7" s="1"/>
  <c r="A37" i="7" s="1"/>
  <c r="L37" i="7" s="1" a="1"/>
  <c r="L37" i="7" s="1"/>
  <c r="I45" i="7" a="1"/>
  <c r="I45" i="7" s="1"/>
  <c r="A45" i="7" s="1"/>
  <c r="L45" i="7" s="1" a="1"/>
  <c r="L45" i="7" s="1"/>
  <c r="I53" i="7" a="1"/>
  <c r="I53" i="7" s="1"/>
  <c r="A53" i="7" s="1"/>
  <c r="L53" i="7" s="1" a="1"/>
  <c r="L53" i="7" s="1"/>
  <c r="I61" i="7" a="1"/>
  <c r="I61" i="7" s="1"/>
  <c r="A61" i="7" s="1"/>
  <c r="L61" i="7" s="1" a="1"/>
  <c r="L61" i="7" s="1"/>
  <c r="I69" i="7" a="1"/>
  <c r="I69" i="7" s="1"/>
  <c r="A69" i="7" s="1"/>
  <c r="L69" i="7" s="1" a="1"/>
  <c r="L69" i="7" s="1"/>
  <c r="I77" i="7" a="1"/>
  <c r="I77" i="7" s="1"/>
  <c r="A77" i="7" s="1"/>
  <c r="L77" i="7" s="1" a="1"/>
  <c r="L77" i="7" s="1"/>
  <c r="I85" i="7" a="1"/>
  <c r="I85" i="7" s="1"/>
  <c r="A85" i="7" s="1"/>
  <c r="L85" i="7" s="1" a="1"/>
  <c r="L85" i="7" s="1"/>
  <c r="I93" i="7" a="1"/>
  <c r="I93" i="7" s="1"/>
  <c r="A93" i="7" s="1"/>
  <c r="L93" i="7" s="1" a="1"/>
  <c r="L93" i="7" s="1"/>
  <c r="I101" i="7" a="1"/>
  <c r="I101" i="7" s="1"/>
  <c r="A101" i="7" s="1"/>
  <c r="L101" i="7" s="1" a="1"/>
  <c r="L101" i="7" s="1"/>
  <c r="I109" i="7" a="1"/>
  <c r="I109" i="7" s="1"/>
  <c r="A109" i="7" s="1"/>
  <c r="L109" i="7" s="1" a="1"/>
  <c r="L109" i="7" s="1"/>
  <c r="I117" i="7" a="1"/>
  <c r="I117" i="7" s="1"/>
  <c r="A117" i="7" s="1"/>
  <c r="L117" i="7" s="1" a="1"/>
  <c r="L117" i="7" s="1"/>
  <c r="I125" i="7" a="1"/>
  <c r="I125" i="7" s="1"/>
  <c r="A125" i="7" s="1"/>
  <c r="L125" i="7" s="1" a="1"/>
  <c r="L125" i="7" s="1"/>
  <c r="I133" i="7" a="1"/>
  <c r="I133" i="7" s="1"/>
  <c r="A133" i="7" s="1"/>
  <c r="L133" i="7" s="1" a="1"/>
  <c r="L133" i="7" s="1"/>
  <c r="I141" i="7" a="1"/>
  <c r="I141" i="7" s="1"/>
  <c r="A141" i="7" s="1"/>
  <c r="L141" i="7" s="1" a="1"/>
  <c r="L141" i="7" s="1"/>
  <c r="I148" i="7" a="1"/>
  <c r="I148" i="7" s="1"/>
  <c r="I30" i="7" a="1"/>
  <c r="I30" i="7" s="1"/>
  <c r="A30" i="7" s="1"/>
  <c r="L30" i="7" s="1" a="1"/>
  <c r="L30" i="7" s="1"/>
  <c r="I38" i="7" a="1"/>
  <c r="I38" i="7" s="1"/>
  <c r="A38" i="7" s="1"/>
  <c r="L38" i="7" s="1" a="1"/>
  <c r="L38" i="7" s="1"/>
  <c r="I46" i="7" a="1"/>
  <c r="I46" i="7" s="1"/>
  <c r="A46" i="7" s="1"/>
  <c r="L46" i="7" s="1" a="1"/>
  <c r="L46" i="7" s="1"/>
  <c r="I54" i="7" a="1"/>
  <c r="I54" i="7" s="1"/>
  <c r="A54" i="7" s="1"/>
  <c r="L54" i="7" s="1" a="1"/>
  <c r="L54" i="7" s="1"/>
  <c r="I62" i="7" a="1"/>
  <c r="I62" i="7" s="1"/>
  <c r="A62" i="7" s="1"/>
  <c r="L62" i="7" s="1" a="1"/>
  <c r="L62" i="7" s="1"/>
  <c r="I70" i="7" a="1"/>
  <c r="I70" i="7" s="1"/>
  <c r="A70" i="7" s="1"/>
  <c r="L70" i="7" s="1" a="1"/>
  <c r="L70" i="7" s="1"/>
  <c r="I78" i="7" a="1"/>
  <c r="I78" i="7" s="1"/>
  <c r="A78" i="7" s="1"/>
  <c r="L78" i="7" s="1" a="1"/>
  <c r="L78" i="7" s="1"/>
  <c r="I86" i="7" a="1"/>
  <c r="I86" i="7" s="1"/>
  <c r="A86" i="7" s="1"/>
  <c r="L86" i="7" s="1" a="1"/>
  <c r="L86" i="7" s="1"/>
  <c r="I94" i="7" a="1"/>
  <c r="I94" i="7" s="1"/>
  <c r="A94" i="7" s="1"/>
  <c r="L94" i="7" s="1" a="1"/>
  <c r="L94" i="7" s="1"/>
  <c r="I102" i="7" a="1"/>
  <c r="I102" i="7" s="1"/>
  <c r="A102" i="7" s="1"/>
  <c r="L102" i="7" s="1" a="1"/>
  <c r="L102" i="7" s="1"/>
  <c r="I110" i="7" a="1"/>
  <c r="I110" i="7" s="1"/>
  <c r="A110" i="7" s="1"/>
  <c r="L110" i="7" s="1" a="1"/>
  <c r="L110" i="7" s="1"/>
  <c r="I118" i="7" a="1"/>
  <c r="I118" i="7" s="1"/>
  <c r="A118" i="7" s="1"/>
  <c r="L118" i="7" s="1" a="1"/>
  <c r="L118" i="7" s="1"/>
  <c r="I126" i="7" a="1"/>
  <c r="I126" i="7" s="1"/>
  <c r="A126" i="7" s="1"/>
  <c r="L126" i="7" s="1" a="1"/>
  <c r="L126" i="7" s="1"/>
  <c r="I134" i="7" a="1"/>
  <c r="I134" i="7" s="1"/>
  <c r="A134" i="7" s="1"/>
  <c r="L134" i="7" s="1" a="1"/>
  <c r="L134" i="7" s="1"/>
  <c r="I156" i="7" a="1"/>
  <c r="I156" i="7" s="1"/>
  <c r="A156" i="7" s="1"/>
  <c r="L156" i="7" s="1" a="1"/>
  <c r="L156" i="7" s="1"/>
  <c r="I164" i="7" a="1"/>
  <c r="I164" i="7" s="1"/>
  <c r="A164" i="7" s="1"/>
  <c r="L164" i="7" s="1" a="1"/>
  <c r="L164" i="7" s="1"/>
  <c r="I159" i="7" a="1"/>
  <c r="I159" i="7" s="1"/>
  <c r="A159" i="7" s="1"/>
  <c r="L159" i="7" s="1" a="1"/>
  <c r="L159" i="7" s="1"/>
  <c r="I169" i="7" a="1"/>
  <c r="I169" i="7" s="1"/>
  <c r="A169" i="7" s="1"/>
  <c r="L169" i="7" s="1" a="1"/>
  <c r="L169" i="7" s="1"/>
  <c r="I177" i="7" a="1"/>
  <c r="I177" i="7" s="1"/>
  <c r="A177" i="7" s="1"/>
  <c r="L177" i="7" s="1" a="1"/>
  <c r="L177" i="7" s="1"/>
  <c r="I186" i="7" a="1"/>
  <c r="I186" i="7" s="1"/>
  <c r="A186" i="7" s="1"/>
  <c r="L186" i="7" s="1" a="1"/>
  <c r="L186" i="7" s="1"/>
  <c r="I195" i="7" a="1"/>
  <c r="I195" i="7" s="1"/>
  <c r="A195" i="7" s="1"/>
  <c r="L195" i="7" s="1" a="1"/>
  <c r="L195" i="7" s="1"/>
  <c r="I203" i="7" a="1"/>
  <c r="I203" i="7" s="1"/>
  <c r="A203" i="7" s="1"/>
  <c r="L203" i="7" s="1" a="1"/>
  <c r="L203" i="7" s="1"/>
  <c r="I212" i="7" a="1"/>
  <c r="I212" i="7" s="1"/>
  <c r="A212" i="7" s="1"/>
  <c r="L212" i="7" s="1" a="1"/>
  <c r="L212" i="7" s="1"/>
  <c r="I221" i="7" a="1"/>
  <c r="I221" i="7" s="1"/>
  <c r="A221" i="7" s="1"/>
  <c r="L221" i="7" s="1" a="1"/>
  <c r="L221" i="7" s="1"/>
  <c r="I230" i="7" a="1"/>
  <c r="I230" i="7" s="1"/>
  <c r="A230" i="7" s="1"/>
  <c r="L230" i="7" s="1" a="1"/>
  <c r="L230" i="7" s="1"/>
  <c r="I240" i="7" a="1"/>
  <c r="I240" i="7" s="1"/>
  <c r="A240" i="7" s="1"/>
  <c r="L240" i="7" s="1" a="1"/>
  <c r="L240" i="7" s="1"/>
  <c r="I249" i="7" a="1"/>
  <c r="I249" i="7" s="1"/>
  <c r="A249" i="7" s="1"/>
  <c r="L249" i="7" s="1" a="1"/>
  <c r="L249" i="7" s="1"/>
  <c r="I257" i="7" a="1"/>
  <c r="I257" i="7" s="1"/>
  <c r="A257" i="7" s="1"/>
  <c r="L257" i="7" s="1" a="1"/>
  <c r="L257" i="7" s="1"/>
  <c r="I265" i="7" a="1"/>
  <c r="I265" i="7" s="1"/>
  <c r="A265" i="7" s="1"/>
  <c r="L265" i="7" s="1" a="1"/>
  <c r="L265" i="7" s="1"/>
  <c r="I274" i="7" a="1"/>
  <c r="I274" i="7" s="1"/>
  <c r="A274" i="7" s="1"/>
  <c r="L274" i="7" s="1" a="1"/>
  <c r="L274" i="7" s="1"/>
  <c r="I283" i="7" a="1"/>
  <c r="I283" i="7" s="1"/>
  <c r="A283" i="7" s="1"/>
  <c r="L283" i="7" s="1" a="1"/>
  <c r="L283" i="7" s="1"/>
  <c r="I292" i="7" a="1"/>
  <c r="I292" i="7" s="1"/>
  <c r="A292" i="7" s="1"/>
  <c r="L292" i="7" s="1" a="1"/>
  <c r="L292" i="7" s="1"/>
  <c r="I302" i="7" a="1"/>
  <c r="I302" i="7" s="1"/>
  <c r="A302" i="7" s="1"/>
  <c r="L302" i="7" s="1" a="1"/>
  <c r="L302" i="7" s="1"/>
  <c r="I310" i="7" a="1"/>
  <c r="I310" i="7" s="1"/>
  <c r="A310" i="7" s="1"/>
  <c r="L310" i="7" s="1" a="1"/>
  <c r="L310" i="7" s="1"/>
  <c r="I319" i="7" a="1"/>
  <c r="I319" i="7" s="1"/>
  <c r="A319" i="7" s="1"/>
  <c r="L319" i="7" s="1" a="1"/>
  <c r="L319" i="7" s="1"/>
  <c r="I328" i="7" a="1"/>
  <c r="I328" i="7" s="1"/>
  <c r="A328" i="7" s="1"/>
  <c r="L328" i="7" s="1" a="1"/>
  <c r="L328" i="7" s="1"/>
  <c r="I337" i="7" a="1"/>
  <c r="I337" i="7" s="1"/>
  <c r="A337" i="7" s="1"/>
  <c r="L337" i="7" s="1" a="1"/>
  <c r="L337" i="7" s="1"/>
  <c r="I346" i="7" a="1"/>
  <c r="I346" i="7" s="1"/>
  <c r="A346" i="7" s="1"/>
  <c r="L346" i="7" s="1" a="1"/>
  <c r="L346" i="7" s="1"/>
  <c r="I355" i="7" a="1"/>
  <c r="I355" i="7" s="1"/>
  <c r="A355" i="7" s="1"/>
  <c r="L355" i="7" s="1" a="1"/>
  <c r="L355" i="7" s="1"/>
  <c r="I364" i="7" a="1"/>
  <c r="I364" i="7" s="1"/>
  <c r="A364" i="7" s="1"/>
  <c r="L364" i="7" s="1" a="1"/>
  <c r="L364" i="7" s="1"/>
  <c r="I373" i="7" a="1"/>
  <c r="I373" i="7" s="1"/>
  <c r="A373" i="7" s="1"/>
  <c r="L373" i="7" s="1" a="1"/>
  <c r="L373" i="7" s="1"/>
  <c r="I382" i="7" a="1"/>
  <c r="I382" i="7" s="1"/>
  <c r="A382" i="7" s="1"/>
  <c r="L382" i="7" s="1" a="1"/>
  <c r="L382" i="7" s="1"/>
  <c r="I391" i="7" a="1"/>
  <c r="I391" i="7" s="1"/>
  <c r="A391" i="7" s="1"/>
  <c r="L391" i="7" s="1" a="1"/>
  <c r="L391" i="7" s="1"/>
  <c r="I400" i="7" a="1"/>
  <c r="I400" i="7" s="1"/>
  <c r="A400" i="7" s="1"/>
  <c r="L400" i="7" s="1" a="1"/>
  <c r="L400" i="7" s="1"/>
  <c r="I409" i="7" a="1"/>
  <c r="I409" i="7" s="1"/>
  <c r="A409" i="7" s="1"/>
  <c r="L409" i="7" s="1" a="1"/>
  <c r="L409" i="7" s="1"/>
  <c r="I417" i="7" a="1"/>
  <c r="I417" i="7" s="1"/>
  <c r="A417" i="7" s="1"/>
  <c r="L417" i="7" s="1" a="1"/>
  <c r="L417" i="7" s="1"/>
  <c r="I427" i="7" a="1"/>
  <c r="I427" i="7" s="1"/>
  <c r="A427" i="7" s="1"/>
  <c r="L427" i="7" s="1" a="1"/>
  <c r="L427" i="7" s="1"/>
  <c r="I435" i="7" a="1"/>
  <c r="I435" i="7" s="1"/>
  <c r="A435" i="7" s="1"/>
  <c r="L435" i="7" s="1" a="1"/>
  <c r="L435" i="7" s="1"/>
  <c r="I444" i="7" a="1"/>
  <c r="I444" i="7" s="1"/>
  <c r="A444" i="7" s="1"/>
  <c r="L444" i="7" s="1" a="1"/>
  <c r="L444" i="7" s="1"/>
  <c r="I453" i="7" a="1"/>
  <c r="I453" i="7" s="1"/>
  <c r="A453" i="7" s="1"/>
  <c r="L453" i="7" s="1" a="1"/>
  <c r="L453" i="7" s="1"/>
  <c r="I462" i="7" a="1"/>
  <c r="I462" i="7" s="1"/>
  <c r="A462" i="7" s="1"/>
  <c r="L462" i="7" s="1" a="1"/>
  <c r="L462" i="7" s="1"/>
  <c r="I471" i="7" a="1"/>
  <c r="I471" i="7" s="1"/>
  <c r="A471" i="7" s="1"/>
  <c r="L471" i="7" s="1" a="1"/>
  <c r="L471" i="7" s="1"/>
  <c r="I489" i="7" a="1"/>
  <c r="I489" i="7" s="1"/>
  <c r="A489" i="7" s="1"/>
  <c r="L489" i="7" s="1" a="1"/>
  <c r="L489" i="7" s="1"/>
  <c r="I497" i="7" a="1"/>
  <c r="I497" i="7" s="1"/>
  <c r="A497" i="7" s="1"/>
  <c r="L497" i="7" s="1" a="1"/>
  <c r="L497" i="7" s="1"/>
  <c r="I505" i="7" a="1"/>
  <c r="I505" i="7" s="1"/>
  <c r="A505" i="7" s="1"/>
  <c r="L505" i="7" s="1" a="1"/>
  <c r="L505" i="7" s="1"/>
  <c r="I514" i="7" a="1"/>
  <c r="I514" i="7" s="1"/>
  <c r="A514" i="7" s="1"/>
  <c r="L514" i="7" s="1" a="1"/>
  <c r="L514" i="7" s="1"/>
  <c r="I523" i="7" a="1"/>
  <c r="I523" i="7" s="1"/>
  <c r="A523" i="7" s="1"/>
  <c r="L523" i="7" s="1" a="1"/>
  <c r="L523" i="7" s="1"/>
  <c r="I532" i="7" a="1"/>
  <c r="I532" i="7" s="1"/>
  <c r="A532" i="7" s="1"/>
  <c r="L532" i="7" s="1" a="1"/>
  <c r="L532" i="7" s="1"/>
  <c r="I541" i="7" a="1"/>
  <c r="I541" i="7" s="1"/>
  <c r="A541" i="7" s="1"/>
  <c r="L541" i="7" s="1" a="1"/>
  <c r="L541" i="7" s="1"/>
  <c r="I551" i="7" a="1"/>
  <c r="I551" i="7" s="1"/>
  <c r="A551" i="7" s="1"/>
  <c r="L551" i="7" s="1" a="1"/>
  <c r="L551" i="7" s="1"/>
  <c r="I560" i="7" a="1"/>
  <c r="I560" i="7" s="1"/>
  <c r="A560" i="7" s="1"/>
  <c r="L560" i="7" s="1" a="1"/>
  <c r="L560" i="7" s="1"/>
  <c r="I569" i="7" a="1"/>
  <c r="I569" i="7" s="1"/>
  <c r="A569" i="7" s="1"/>
  <c r="L569" i="7" s="1" a="1"/>
  <c r="L569" i="7" s="1"/>
  <c r="I578" i="7" a="1"/>
  <c r="I578" i="7" s="1"/>
  <c r="A578" i="7" s="1"/>
  <c r="L578" i="7" s="1" a="1"/>
  <c r="L578" i="7" s="1"/>
  <c r="I586" i="7" a="1"/>
  <c r="I586" i="7" s="1"/>
  <c r="A586" i="7" s="1"/>
  <c r="L586" i="7" s="1" a="1"/>
  <c r="L586" i="7" s="1"/>
  <c r="I595" i="7" a="1"/>
  <c r="I595" i="7" s="1"/>
  <c r="A595" i="7" s="1"/>
  <c r="L595" i="7" s="1" a="1"/>
  <c r="L595" i="7" s="1"/>
  <c r="I604" i="7" a="1"/>
  <c r="I604" i="7" s="1"/>
  <c r="A604" i="7" s="1"/>
  <c r="L604" i="7" s="1" a="1"/>
  <c r="L604" i="7" s="1"/>
  <c r="I614" i="7" a="1"/>
  <c r="I614" i="7" s="1"/>
  <c r="A614" i="7" s="1"/>
  <c r="L614" i="7" s="1" a="1"/>
  <c r="L614" i="7" s="1"/>
  <c r="I623" i="7" a="1"/>
  <c r="I623" i="7" s="1"/>
  <c r="A623" i="7" s="1"/>
  <c r="L623" i="7" s="1" a="1"/>
  <c r="L623" i="7" s="1"/>
  <c r="I632" i="7" a="1"/>
  <c r="I632" i="7" s="1"/>
  <c r="A632" i="7" s="1"/>
  <c r="L632" i="7" s="1" a="1"/>
  <c r="L632" i="7" s="1"/>
  <c r="I641" i="7" a="1"/>
  <c r="I641" i="7" s="1"/>
  <c r="A641" i="7" s="1"/>
  <c r="L641" i="7" s="1" a="1"/>
  <c r="L641" i="7" s="1"/>
  <c r="I650" i="7" a="1"/>
  <c r="I650" i="7" s="1"/>
  <c r="A650" i="7" s="1"/>
  <c r="L650" i="7" s="1" a="1"/>
  <c r="L650" i="7" s="1"/>
  <c r="I659" i="7" a="1"/>
  <c r="I659" i="7" s="1"/>
  <c r="A659" i="7" s="1"/>
  <c r="L659" i="7" s="1" a="1"/>
  <c r="L659" i="7" s="1"/>
  <c r="I668" i="7" a="1"/>
  <c r="I668" i="7" s="1"/>
  <c r="A668" i="7" s="1"/>
  <c r="L668" i="7" s="1" a="1"/>
  <c r="L668" i="7" s="1"/>
  <c r="I678" i="7" a="1"/>
  <c r="I678" i="7" s="1"/>
  <c r="A678" i="7" s="1"/>
  <c r="L678" i="7" s="1" a="1"/>
  <c r="L678" i="7" s="1"/>
  <c r="I687" i="7" a="1"/>
  <c r="I687" i="7" s="1"/>
  <c r="A687" i="7" s="1"/>
  <c r="L687" i="7" s="1" a="1"/>
  <c r="L687" i="7" s="1"/>
  <c r="I695" i="7" a="1"/>
  <c r="I695" i="7" s="1"/>
  <c r="A695" i="7" s="1"/>
  <c r="L695" i="7" s="1" a="1"/>
  <c r="L695" i="7" s="1"/>
  <c r="I703" i="7" a="1"/>
  <c r="I703" i="7" s="1"/>
  <c r="A703" i="7" s="1"/>
  <c r="L703" i="7" s="1" a="1"/>
  <c r="L703" i="7" s="1"/>
  <c r="I711" i="7" a="1"/>
  <c r="I711" i="7" s="1"/>
  <c r="A711" i="7" s="1"/>
  <c r="L711" i="7" s="1" a="1"/>
  <c r="L711" i="7" s="1"/>
  <c r="I719" i="7" a="1"/>
  <c r="I719" i="7" s="1"/>
  <c r="A719" i="7" s="1"/>
  <c r="L719" i="7" s="1" a="1"/>
  <c r="L719" i="7" s="1"/>
  <c r="I727" i="7" a="1"/>
  <c r="I727" i="7" s="1"/>
  <c r="A727" i="7" s="1"/>
  <c r="L727" i="7" s="1" a="1"/>
  <c r="L727" i="7" s="1"/>
  <c r="I735" i="7" a="1"/>
  <c r="I735" i="7" s="1"/>
  <c r="A735" i="7" s="1"/>
  <c r="L735" i="7" s="1" a="1"/>
  <c r="L735" i="7" s="1"/>
  <c r="I743" i="7" a="1"/>
  <c r="I743" i="7" s="1"/>
  <c r="A743" i="7" s="1"/>
  <c r="L743" i="7" s="1" a="1"/>
  <c r="L743" i="7" s="1"/>
  <c r="I751" i="7" a="1"/>
  <c r="I751" i="7" s="1"/>
  <c r="A751" i="7" s="1"/>
  <c r="L751" i="7" s="1" a="1"/>
  <c r="L751" i="7" s="1"/>
  <c r="I766" i="7" a="1"/>
  <c r="I766" i="7" s="1"/>
  <c r="A766" i="7" s="1"/>
  <c r="L766" i="7" s="1" a="1"/>
  <c r="L766" i="7" s="1"/>
  <c r="I774" i="7" a="1"/>
  <c r="I774" i="7" s="1"/>
  <c r="A774" i="7" s="1"/>
  <c r="L774" i="7" s="1" a="1"/>
  <c r="L774" i="7" s="1"/>
  <c r="I782" i="7" a="1"/>
  <c r="I782" i="7" s="1"/>
  <c r="A782" i="7" s="1"/>
  <c r="L782" i="7" s="1" a="1"/>
  <c r="L782" i="7" s="1"/>
  <c r="I790" i="7" a="1"/>
  <c r="I790" i="7" s="1"/>
  <c r="A790" i="7" s="1"/>
  <c r="L790" i="7" s="1" a="1"/>
  <c r="L790" i="7" s="1"/>
  <c r="I798" i="7" a="1"/>
  <c r="I798" i="7" s="1"/>
  <c r="A798" i="7" s="1"/>
  <c r="L798" i="7" s="1" a="1"/>
  <c r="L798" i="7" s="1"/>
  <c r="I806" i="7" a="1"/>
  <c r="I806" i="7" s="1"/>
  <c r="A806" i="7" s="1"/>
  <c r="L806" i="7" s="1" a="1"/>
  <c r="L806" i="7" s="1"/>
  <c r="I814" i="7" a="1"/>
  <c r="I814" i="7" s="1"/>
  <c r="A814" i="7" s="1"/>
  <c r="L814" i="7" s="1" a="1"/>
  <c r="L814" i="7" s="1"/>
  <c r="I822" i="7" a="1"/>
  <c r="I822" i="7" s="1"/>
  <c r="A822" i="7" s="1"/>
  <c r="L822" i="7" s="1" a="1"/>
  <c r="L822" i="7" s="1"/>
  <c r="I830" i="7" a="1"/>
  <c r="I830" i="7" s="1"/>
  <c r="A830" i="7" s="1"/>
  <c r="L830" i="7" s="1" a="1"/>
  <c r="L830" i="7" s="1"/>
  <c r="I838" i="7" a="1"/>
  <c r="I838" i="7" s="1"/>
  <c r="A838" i="7" s="1"/>
  <c r="L838" i="7" s="1" a="1"/>
  <c r="L838" i="7" s="1"/>
  <c r="I846" i="7" a="1"/>
  <c r="I846" i="7" s="1"/>
  <c r="A846" i="7" s="1"/>
  <c r="L846" i="7" s="1" a="1"/>
  <c r="L846" i="7" s="1"/>
  <c r="I854" i="7" a="1"/>
  <c r="I854" i="7" s="1"/>
  <c r="A854" i="7" s="1"/>
  <c r="L854" i="7" s="1" a="1"/>
  <c r="L854" i="7" s="1"/>
  <c r="I862" i="7" a="1"/>
  <c r="I862" i="7" s="1"/>
  <c r="A862" i="7" s="1"/>
  <c r="L862" i="7" s="1" a="1"/>
  <c r="L862" i="7" s="1"/>
  <c r="I870" i="7" a="1"/>
  <c r="I870" i="7" s="1"/>
  <c r="A870" i="7" s="1"/>
  <c r="L870" i="7" s="1" a="1"/>
  <c r="L870" i="7" s="1"/>
  <c r="I878" i="7" a="1"/>
  <c r="I878" i="7" s="1"/>
  <c r="A878" i="7" s="1"/>
  <c r="L878" i="7" s="1" a="1"/>
  <c r="L878" i="7" s="1"/>
  <c r="I886" i="7" a="1"/>
  <c r="I886" i="7" s="1"/>
  <c r="A886" i="7" s="1"/>
  <c r="L886" i="7" s="1" a="1"/>
  <c r="L886" i="7" s="1"/>
  <c r="I150" i="7" a="1"/>
  <c r="I150" i="7" s="1"/>
  <c r="A150" i="7" s="1"/>
  <c r="L150" i="7" s="1" a="1"/>
  <c r="L150" i="7" s="1"/>
  <c r="I160" i="7" a="1"/>
  <c r="I160" i="7" s="1"/>
  <c r="A160" i="7" s="1"/>
  <c r="L160" i="7" s="1" a="1"/>
  <c r="L160" i="7" s="1"/>
  <c r="I170" i="7" a="1"/>
  <c r="I170" i="7" s="1"/>
  <c r="A170" i="7" s="1"/>
  <c r="L170" i="7" s="1" a="1"/>
  <c r="L170" i="7" s="1"/>
  <c r="I178" i="7" a="1"/>
  <c r="I178" i="7" s="1"/>
  <c r="A178" i="7" s="1"/>
  <c r="L178" i="7" s="1" a="1"/>
  <c r="L178" i="7" s="1"/>
  <c r="I187" i="7" a="1"/>
  <c r="I187" i="7" s="1"/>
  <c r="A187" i="7" s="1"/>
  <c r="L187" i="7" s="1" a="1"/>
  <c r="L187" i="7" s="1"/>
  <c r="I196" i="7" a="1"/>
  <c r="I196" i="7" s="1"/>
  <c r="A196" i="7" s="1"/>
  <c r="L196" i="7" s="1" a="1"/>
  <c r="L196" i="7" s="1"/>
  <c r="I204" i="7" a="1"/>
  <c r="I204" i="7" s="1"/>
  <c r="A204" i="7" s="1"/>
  <c r="L204" i="7" s="1" a="1"/>
  <c r="L204" i="7" s="1"/>
  <c r="I213" i="7" a="1"/>
  <c r="I213" i="7" s="1"/>
  <c r="A213" i="7" s="1"/>
  <c r="L213" i="7" s="1" a="1"/>
  <c r="L213" i="7" s="1"/>
  <c r="I222" i="7" a="1"/>
  <c r="I222" i="7" s="1"/>
  <c r="A222" i="7" s="1"/>
  <c r="L222" i="7" s="1" a="1"/>
  <c r="L222" i="7" s="1"/>
  <c r="I232" i="7" a="1"/>
  <c r="I232" i="7" s="1"/>
  <c r="A232" i="7" s="1"/>
  <c r="L232" i="7" s="1" a="1"/>
  <c r="L232" i="7" s="1"/>
  <c r="I241" i="7" a="1"/>
  <c r="I241" i="7" s="1"/>
  <c r="A241" i="7" s="1"/>
  <c r="L241" i="7" s="1" a="1"/>
  <c r="L241" i="7" s="1"/>
  <c r="I250" i="7" a="1"/>
  <c r="I250" i="7" s="1"/>
  <c r="A250" i="7" s="1"/>
  <c r="L250" i="7" s="1" a="1"/>
  <c r="L250" i="7" s="1"/>
  <c r="I258" i="7" a="1"/>
  <c r="I258" i="7" s="1"/>
  <c r="A258" i="7" s="1"/>
  <c r="L258" i="7" s="1" a="1"/>
  <c r="L258" i="7" s="1"/>
  <c r="I266" i="7" a="1"/>
  <c r="I266" i="7" s="1"/>
  <c r="A266" i="7" s="1"/>
  <c r="L266" i="7" s="1" a="1"/>
  <c r="L266" i="7" s="1"/>
  <c r="I275" i="7" a="1"/>
  <c r="I275" i="7" s="1"/>
  <c r="A275" i="7" s="1"/>
  <c r="L275" i="7" s="1" a="1"/>
  <c r="L275" i="7" s="1"/>
  <c r="I284" i="7" a="1"/>
  <c r="I284" i="7" s="1"/>
  <c r="A284" i="7" s="1"/>
  <c r="L284" i="7" s="1" a="1"/>
  <c r="L284" i="7" s="1"/>
  <c r="I294" i="7" a="1"/>
  <c r="I294" i="7" s="1"/>
  <c r="A294" i="7" s="1"/>
  <c r="L294" i="7" s="1" a="1"/>
  <c r="L294" i="7" s="1"/>
  <c r="I303" i="7" a="1"/>
  <c r="I303" i="7" s="1"/>
  <c r="A303" i="7" s="1"/>
  <c r="L303" i="7" s="1" a="1"/>
  <c r="L303" i="7" s="1"/>
  <c r="I311" i="7" a="1"/>
  <c r="I311" i="7" s="1"/>
  <c r="A311" i="7" s="1"/>
  <c r="L311" i="7" s="1" a="1"/>
  <c r="L311" i="7" s="1"/>
  <c r="I320" i="7" a="1"/>
  <c r="I320" i="7" s="1"/>
  <c r="A320" i="7" s="1"/>
  <c r="L320" i="7" s="1" a="1"/>
  <c r="L320" i="7" s="1"/>
  <c r="I329" i="7" a="1"/>
  <c r="I329" i="7" s="1"/>
  <c r="A329" i="7" s="1"/>
  <c r="L329" i="7" s="1" a="1"/>
  <c r="L329" i="7" s="1"/>
  <c r="I338" i="7" a="1"/>
  <c r="I338" i="7" s="1"/>
  <c r="A338" i="7" s="1"/>
  <c r="L338" i="7" s="1" a="1"/>
  <c r="L338" i="7" s="1"/>
  <c r="I347" i="7" a="1"/>
  <c r="I347" i="7" s="1"/>
  <c r="A347" i="7" s="1"/>
  <c r="L347" i="7" s="1" a="1"/>
  <c r="L347" i="7" s="1"/>
  <c r="I357" i="7" a="1"/>
  <c r="I357" i="7" s="1"/>
  <c r="A357" i="7" s="1"/>
  <c r="L357" i="7" s="1" a="1"/>
  <c r="L357" i="7" s="1"/>
  <c r="I365" i="7" a="1"/>
  <c r="I365" i="7" s="1"/>
  <c r="A365" i="7" s="1"/>
  <c r="L365" i="7" s="1" a="1"/>
  <c r="L365" i="7" s="1"/>
  <c r="I374" i="7" a="1"/>
  <c r="I374" i="7" s="1"/>
  <c r="A374" i="7" s="1"/>
  <c r="L374" i="7" s="1" a="1"/>
  <c r="L374" i="7" s="1"/>
  <c r="I383" i="7" a="1"/>
  <c r="I383" i="7" s="1"/>
  <c r="A383" i="7" s="1"/>
  <c r="L383" i="7" s="1" a="1"/>
  <c r="L383" i="7" s="1"/>
  <c r="I392" i="7" a="1"/>
  <c r="I392" i="7" s="1"/>
  <c r="A392" i="7" s="1"/>
  <c r="L392" i="7" s="1" a="1"/>
  <c r="L392" i="7" s="1"/>
  <c r="I401" i="7" a="1"/>
  <c r="I401" i="7" s="1"/>
  <c r="A401" i="7" s="1"/>
  <c r="L401" i="7" s="1" a="1"/>
  <c r="L401" i="7" s="1"/>
  <c r="I410" i="7" a="1"/>
  <c r="I410" i="7" s="1"/>
  <c r="A410" i="7" s="1"/>
  <c r="L410" i="7" s="1" a="1"/>
  <c r="L410" i="7" s="1"/>
  <c r="I419" i="7" a="1"/>
  <c r="I419" i="7" s="1"/>
  <c r="A419" i="7" s="1"/>
  <c r="L419" i="7" s="1" a="1"/>
  <c r="L419" i="7" s="1"/>
  <c r="I428" i="7" a="1"/>
  <c r="I428" i="7" s="1"/>
  <c r="A428" i="7" s="1"/>
  <c r="L428" i="7" s="1" a="1"/>
  <c r="L428" i="7" s="1"/>
  <c r="I436" i="7" a="1"/>
  <c r="I436" i="7" s="1"/>
  <c r="A436" i="7" s="1"/>
  <c r="L436" i="7" s="1" a="1"/>
  <c r="L436" i="7" s="1"/>
  <c r="I445" i="7" a="1"/>
  <c r="I445" i="7" s="1"/>
  <c r="A445" i="7" s="1"/>
  <c r="L445" i="7" s="1" a="1"/>
  <c r="L445" i="7" s="1"/>
  <c r="I454" i="7" a="1"/>
  <c r="I454" i="7" s="1"/>
  <c r="A454" i="7" s="1"/>
  <c r="L454" i="7" s="1" a="1"/>
  <c r="L454" i="7" s="1"/>
  <c r="I463" i="7" a="1"/>
  <c r="I463" i="7" s="1"/>
  <c r="A463" i="7" s="1"/>
  <c r="L463" i="7" s="1" a="1"/>
  <c r="L463" i="7" s="1"/>
  <c r="I472" i="7" a="1"/>
  <c r="I472" i="7" s="1"/>
  <c r="A472" i="7" s="1"/>
  <c r="L472" i="7" s="1" a="1"/>
  <c r="L472" i="7" s="1"/>
  <c r="I481" i="7" a="1"/>
  <c r="I481" i="7" s="1"/>
  <c r="A481" i="7" s="1"/>
  <c r="L481" i="7" s="1" a="1"/>
  <c r="L481" i="7" s="1"/>
  <c r="I490" i="7" a="1"/>
  <c r="I490" i="7" s="1"/>
  <c r="A490" i="7" s="1"/>
  <c r="L490" i="7" s="1" a="1"/>
  <c r="L490" i="7" s="1"/>
  <c r="I498" i="7" a="1"/>
  <c r="I498" i="7" s="1"/>
  <c r="A498" i="7" s="1"/>
  <c r="L498" i="7" s="1" a="1"/>
  <c r="L498" i="7" s="1"/>
  <c r="I506" i="7" a="1"/>
  <c r="I506" i="7" s="1"/>
  <c r="A506" i="7" s="1"/>
  <c r="L506" i="7" s="1" a="1"/>
  <c r="L506" i="7" s="1"/>
  <c r="I515" i="7" a="1"/>
  <c r="I515" i="7" s="1"/>
  <c r="A515" i="7" s="1"/>
  <c r="L515" i="7" s="1" a="1"/>
  <c r="L515" i="7" s="1"/>
  <c r="I524" i="7" a="1"/>
  <c r="I524" i="7" s="1"/>
  <c r="A524" i="7" s="1"/>
  <c r="L524" i="7" s="1" a="1"/>
  <c r="L524" i="7" s="1"/>
  <c r="I533" i="7" a="1"/>
  <c r="I533" i="7" s="1"/>
  <c r="A533" i="7" s="1"/>
  <c r="L533" i="7" s="1" a="1"/>
  <c r="L533" i="7" s="1"/>
  <c r="I543" i="7" a="1"/>
  <c r="I543" i="7" s="1"/>
  <c r="A543" i="7" s="1"/>
  <c r="L543" i="7" s="1" a="1"/>
  <c r="L543" i="7" s="1"/>
  <c r="I552" i="7" a="1"/>
  <c r="I552" i="7" s="1"/>
  <c r="A552" i="7" s="1"/>
  <c r="L552" i="7" s="1" a="1"/>
  <c r="L552" i="7" s="1"/>
  <c r="I561" i="7" a="1"/>
  <c r="I561" i="7" s="1"/>
  <c r="A561" i="7" s="1"/>
  <c r="L561" i="7" s="1" a="1"/>
  <c r="L561" i="7" s="1"/>
  <c r="I570" i="7" a="1"/>
  <c r="I570" i="7" s="1"/>
  <c r="A570" i="7" s="1"/>
  <c r="L570" i="7" s="1" a="1"/>
  <c r="L570" i="7" s="1"/>
  <c r="I579" i="7" a="1"/>
  <c r="I579" i="7" s="1"/>
  <c r="A579" i="7" s="1"/>
  <c r="L579" i="7" s="1" a="1"/>
  <c r="L579" i="7" s="1"/>
  <c r="I587" i="7" a="1"/>
  <c r="I587" i="7" s="1"/>
  <c r="A587" i="7" s="1"/>
  <c r="L587" i="7" s="1" a="1"/>
  <c r="L587" i="7" s="1"/>
  <c r="I596" i="7" a="1"/>
  <c r="I596" i="7" s="1"/>
  <c r="A596" i="7" s="1"/>
  <c r="L596" i="7" s="1" a="1"/>
  <c r="L596" i="7" s="1"/>
  <c r="I606" i="7" a="1"/>
  <c r="I606" i="7" s="1"/>
  <c r="A606" i="7" s="1"/>
  <c r="L606" i="7" s="1" a="1"/>
  <c r="L606" i="7" s="1"/>
  <c r="I615" i="7" a="1"/>
  <c r="I615" i="7" s="1"/>
  <c r="A615" i="7" s="1"/>
  <c r="L615" i="7" s="1" a="1"/>
  <c r="L615" i="7" s="1"/>
  <c r="I624" i="7" a="1"/>
  <c r="I624" i="7" s="1"/>
  <c r="A624" i="7" s="1"/>
  <c r="L624" i="7" s="1" a="1"/>
  <c r="L624" i="7" s="1"/>
  <c r="I633" i="7" a="1"/>
  <c r="I633" i="7" s="1"/>
  <c r="A633" i="7" s="1"/>
  <c r="L633" i="7" s="1" a="1"/>
  <c r="L633" i="7" s="1"/>
  <c r="I642" i="7" a="1"/>
  <c r="I642" i="7" s="1"/>
  <c r="A642" i="7" s="1"/>
  <c r="L642" i="7" s="1" a="1"/>
  <c r="L642" i="7" s="1"/>
  <c r="I651" i="7" a="1"/>
  <c r="I651" i="7" s="1"/>
  <c r="A651" i="7" s="1"/>
  <c r="L651" i="7" s="1" a="1"/>
  <c r="L651" i="7" s="1"/>
  <c r="I660" i="7" a="1"/>
  <c r="I660" i="7" s="1"/>
  <c r="A660" i="7" s="1"/>
  <c r="L660" i="7" s="1" a="1"/>
  <c r="L660" i="7" s="1"/>
  <c r="I670" i="7" a="1"/>
  <c r="I670" i="7" s="1"/>
  <c r="A670" i="7" s="1"/>
  <c r="L670" i="7" s="1" a="1"/>
  <c r="L670" i="7" s="1"/>
  <c r="I679" i="7" a="1"/>
  <c r="I679" i="7" s="1"/>
  <c r="A679" i="7" s="1"/>
  <c r="L679" i="7" s="1" a="1"/>
  <c r="L679" i="7" s="1"/>
  <c r="I688" i="7" a="1"/>
  <c r="I688" i="7" s="1"/>
  <c r="A688" i="7" s="1"/>
  <c r="L688" i="7" s="1" a="1"/>
  <c r="L688" i="7" s="1"/>
  <c r="I696" i="7" a="1"/>
  <c r="I696" i="7" s="1"/>
  <c r="A696" i="7" s="1"/>
  <c r="L696" i="7" s="1" a="1"/>
  <c r="L696" i="7" s="1"/>
  <c r="I704" i="7" a="1"/>
  <c r="I704" i="7" s="1"/>
  <c r="A704" i="7" s="1"/>
  <c r="L704" i="7" s="1" a="1"/>
  <c r="L704" i="7" s="1"/>
  <c r="I712" i="7" a="1"/>
  <c r="I712" i="7" s="1"/>
  <c r="A712" i="7" s="1"/>
  <c r="L712" i="7" s="1" a="1"/>
  <c r="L712" i="7" s="1"/>
  <c r="I720" i="7" a="1"/>
  <c r="I720" i="7" s="1"/>
  <c r="A720" i="7" s="1"/>
  <c r="L720" i="7" s="1" a="1"/>
  <c r="L720" i="7" s="1"/>
  <c r="I728" i="7" a="1"/>
  <c r="I728" i="7" s="1"/>
  <c r="A728" i="7" s="1"/>
  <c r="L728" i="7" s="1" a="1"/>
  <c r="L728" i="7" s="1"/>
  <c r="I736" i="7" a="1"/>
  <c r="I736" i="7" s="1"/>
  <c r="A736" i="7" s="1"/>
  <c r="L736" i="7" s="1" a="1"/>
  <c r="L736" i="7" s="1"/>
  <c r="I744" i="7" a="1"/>
  <c r="I744" i="7" s="1"/>
  <c r="A744" i="7" s="1"/>
  <c r="L744" i="7" s="1" a="1"/>
  <c r="L744" i="7" s="1"/>
  <c r="I752" i="7" a="1"/>
  <c r="I752" i="7" s="1"/>
  <c r="A752" i="7" s="1"/>
  <c r="L752" i="7" s="1" a="1"/>
  <c r="L752" i="7" s="1"/>
  <c r="I759" i="7" a="1"/>
  <c r="I759" i="7" s="1"/>
  <c r="A759" i="7" s="1"/>
  <c r="L759" i="7" s="1" a="1"/>
  <c r="L759" i="7" s="1"/>
  <c r="I767" i="7" a="1"/>
  <c r="I767" i="7" s="1"/>
  <c r="A767" i="7" s="1"/>
  <c r="L767" i="7" s="1" a="1"/>
  <c r="L767" i="7" s="1"/>
  <c r="I775" i="7" a="1"/>
  <c r="I775" i="7" s="1"/>
  <c r="A775" i="7" s="1"/>
  <c r="L775" i="7" s="1" a="1"/>
  <c r="L775" i="7" s="1"/>
  <c r="I783" i="7" a="1"/>
  <c r="I783" i="7" s="1"/>
  <c r="A783" i="7" s="1"/>
  <c r="L783" i="7" s="1" a="1"/>
  <c r="L783" i="7" s="1"/>
  <c r="I791" i="7" a="1"/>
  <c r="I791" i="7" s="1"/>
  <c r="A791" i="7" s="1"/>
  <c r="L791" i="7" s="1" a="1"/>
  <c r="L791" i="7" s="1"/>
  <c r="I151" i="7" a="1"/>
  <c r="I151" i="7" s="1"/>
  <c r="A151" i="7" s="1"/>
  <c r="L151" i="7" s="1" a="1"/>
  <c r="L151" i="7" s="1"/>
  <c r="I161" i="7" a="1"/>
  <c r="I161" i="7" s="1"/>
  <c r="A161" i="7" s="1"/>
  <c r="L161" i="7" s="1" a="1"/>
  <c r="L161" i="7" s="1"/>
  <c r="I171" i="7" a="1"/>
  <c r="I171" i="7" s="1"/>
  <c r="A171" i="7" s="1"/>
  <c r="L171" i="7" s="1" a="1"/>
  <c r="L171" i="7" s="1"/>
  <c r="I179" i="7" a="1"/>
  <c r="I179" i="7" s="1"/>
  <c r="A179" i="7" s="1"/>
  <c r="L179" i="7" s="1" a="1"/>
  <c r="L179" i="7" s="1"/>
  <c r="I188" i="7" a="1"/>
  <c r="I188" i="7" s="1"/>
  <c r="A188" i="7" s="1"/>
  <c r="L188" i="7" s="1" a="1"/>
  <c r="L188" i="7" s="1"/>
  <c r="I197" i="7" a="1"/>
  <c r="I197" i="7" s="1"/>
  <c r="A197" i="7" s="1"/>
  <c r="L197" i="7" s="1" a="1"/>
  <c r="L197" i="7" s="1"/>
  <c r="I205" i="7" a="1"/>
  <c r="I205" i="7" s="1"/>
  <c r="A205" i="7" s="1"/>
  <c r="L205" i="7" s="1" a="1"/>
  <c r="L205" i="7" s="1"/>
  <c r="I214" i="7" a="1"/>
  <c r="I214" i="7" s="1"/>
  <c r="A214" i="7" s="1"/>
  <c r="L214" i="7" s="1" a="1"/>
  <c r="L214" i="7" s="1"/>
  <c r="I224" i="7" a="1"/>
  <c r="I224" i="7" s="1"/>
  <c r="A224" i="7" s="1"/>
  <c r="L224" i="7" s="1" a="1"/>
  <c r="L224" i="7" s="1"/>
  <c r="I233" i="7" a="1"/>
  <c r="I233" i="7" s="1"/>
  <c r="A233" i="7" s="1"/>
  <c r="L233" i="7" s="1" a="1"/>
  <c r="L233" i="7" s="1"/>
  <c r="I242" i="7" a="1"/>
  <c r="I242" i="7" s="1"/>
  <c r="A242" i="7" s="1"/>
  <c r="L242" i="7" s="1" a="1"/>
  <c r="L242" i="7" s="1"/>
  <c r="I259" i="7" a="1"/>
  <c r="I259" i="7" s="1"/>
  <c r="A259" i="7" s="1"/>
  <c r="L259" i="7" s="1" a="1"/>
  <c r="L259" i="7" s="1"/>
  <c r="I267" i="7" a="1"/>
  <c r="I267" i="7" s="1"/>
  <c r="A267" i="7" s="1"/>
  <c r="L267" i="7" s="1" a="1"/>
  <c r="L267" i="7" s="1"/>
  <c r="I276" i="7" a="1"/>
  <c r="I276" i="7" s="1"/>
  <c r="A276" i="7" s="1"/>
  <c r="L276" i="7" s="1" a="1"/>
  <c r="L276" i="7" s="1"/>
  <c r="I286" i="7" a="1"/>
  <c r="I286" i="7" s="1"/>
  <c r="A286" i="7" s="1"/>
  <c r="L286" i="7" s="1" a="1"/>
  <c r="L286" i="7" s="1"/>
  <c r="I295" i="7" a="1"/>
  <c r="I295" i="7" s="1"/>
  <c r="A295" i="7" s="1"/>
  <c r="L295" i="7" s="1" a="1"/>
  <c r="L295" i="7" s="1"/>
  <c r="I304" i="7" a="1"/>
  <c r="I304" i="7" s="1"/>
  <c r="I312" i="7" a="1"/>
  <c r="I312" i="7" s="1"/>
  <c r="A312" i="7" s="1"/>
  <c r="L312" i="7" s="1" a="1"/>
  <c r="L312" i="7" s="1"/>
  <c r="I321" i="7" a="1"/>
  <c r="I321" i="7" s="1"/>
  <c r="A321" i="7" s="1"/>
  <c r="L321" i="7" s="1" a="1"/>
  <c r="L321" i="7" s="1"/>
  <c r="I330" i="7" a="1"/>
  <c r="I330" i="7" s="1"/>
  <c r="A330" i="7" s="1"/>
  <c r="L330" i="7" s="1" a="1"/>
  <c r="L330" i="7" s="1"/>
  <c r="I339" i="7" a="1"/>
  <c r="I339" i="7" s="1"/>
  <c r="A339" i="7" s="1"/>
  <c r="L339" i="7" s="1" a="1"/>
  <c r="L339" i="7" s="1"/>
  <c r="I349" i="7" a="1"/>
  <c r="I349" i="7" s="1"/>
  <c r="A349" i="7" s="1"/>
  <c r="L349" i="7" s="1" a="1"/>
  <c r="L349" i="7" s="1"/>
  <c r="I366" i="7" a="1"/>
  <c r="I366" i="7" s="1"/>
  <c r="A366" i="7" s="1"/>
  <c r="L366" i="7" s="1" a="1"/>
  <c r="L366" i="7" s="1"/>
  <c r="I375" i="7" a="1"/>
  <c r="I375" i="7" s="1"/>
  <c r="A375" i="7" s="1"/>
  <c r="L375" i="7" s="1" a="1"/>
  <c r="L375" i="7" s="1"/>
  <c r="I384" i="7" a="1"/>
  <c r="I384" i="7" s="1"/>
  <c r="A384" i="7" s="1"/>
  <c r="L384" i="7" s="1" a="1"/>
  <c r="L384" i="7" s="1"/>
  <c r="I393" i="7" a="1"/>
  <c r="I393" i="7" s="1"/>
  <c r="A393" i="7" s="1"/>
  <c r="L393" i="7" s="1" a="1"/>
  <c r="L393" i="7" s="1"/>
  <c r="I402" i="7" a="1"/>
  <c r="I402" i="7" s="1"/>
  <c r="A402" i="7" s="1"/>
  <c r="L402" i="7" s="1" a="1"/>
  <c r="L402" i="7" s="1"/>
  <c r="I412" i="7" a="1"/>
  <c r="I412" i="7" s="1"/>
  <c r="A412" i="7" s="1"/>
  <c r="L412" i="7" s="1" a="1"/>
  <c r="L412" i="7" s="1"/>
  <c r="I420" i="7" a="1"/>
  <c r="I420" i="7" s="1"/>
  <c r="A420" i="7" s="1"/>
  <c r="L420" i="7" s="1" a="1"/>
  <c r="L420" i="7" s="1"/>
  <c r="I429" i="7" a="1"/>
  <c r="I429" i="7" s="1"/>
  <c r="A429" i="7" s="1"/>
  <c r="L429" i="7" s="1" a="1"/>
  <c r="L429" i="7" s="1"/>
  <c r="I437" i="7" a="1"/>
  <c r="I437" i="7" s="1"/>
  <c r="A437" i="7" s="1"/>
  <c r="L437" i="7" s="1" a="1"/>
  <c r="L437" i="7" s="1"/>
  <c r="I446" i="7" a="1"/>
  <c r="I446" i="7" s="1"/>
  <c r="A446" i="7" s="1"/>
  <c r="L446" i="7" s="1" a="1"/>
  <c r="L446" i="7" s="1"/>
  <c r="I455" i="7" a="1"/>
  <c r="I455" i="7" s="1"/>
  <c r="A455" i="7" s="1"/>
  <c r="L455" i="7" s="1" a="1"/>
  <c r="L455" i="7" s="1"/>
  <c r="I464" i="7" a="1"/>
  <c r="I464" i="7" s="1"/>
  <c r="A464" i="7" s="1"/>
  <c r="L464" i="7" s="1" a="1"/>
  <c r="L464" i="7" s="1"/>
  <c r="I474" i="7" a="1"/>
  <c r="I474" i="7" s="1"/>
  <c r="A474" i="7" s="1"/>
  <c r="L474" i="7" s="1" a="1"/>
  <c r="L474" i="7" s="1"/>
  <c r="I482" i="7" a="1"/>
  <c r="I482" i="7" s="1"/>
  <c r="A482" i="7" s="1"/>
  <c r="L482" i="7" s="1" a="1"/>
  <c r="L482" i="7" s="1"/>
  <c r="I491" i="7" a="1"/>
  <c r="I491" i="7" s="1"/>
  <c r="A491" i="7" s="1"/>
  <c r="L491" i="7" s="1" a="1"/>
  <c r="L491" i="7" s="1"/>
  <c r="I499" i="7" a="1"/>
  <c r="I499" i="7" s="1"/>
  <c r="A499" i="7" s="1"/>
  <c r="L499" i="7" s="1" a="1"/>
  <c r="L499" i="7" s="1"/>
  <c r="I507" i="7" a="1"/>
  <c r="I507" i="7" s="1"/>
  <c r="A507" i="7" s="1"/>
  <c r="L507" i="7" s="1" a="1"/>
  <c r="L507" i="7" s="1"/>
  <c r="I516" i="7" a="1"/>
  <c r="I516" i="7" s="1"/>
  <c r="A516" i="7" s="1"/>
  <c r="L516" i="7" s="1" a="1"/>
  <c r="L516" i="7" s="1"/>
  <c r="I525" i="7" a="1"/>
  <c r="I525" i="7" s="1"/>
  <c r="A525" i="7" s="1"/>
  <c r="L525" i="7" s="1" a="1"/>
  <c r="L525" i="7" s="1"/>
  <c r="I535" i="7" a="1"/>
  <c r="I535" i="7" s="1"/>
  <c r="A535" i="7" s="1"/>
  <c r="L535" i="7" s="1" a="1"/>
  <c r="L535" i="7" s="1"/>
  <c r="I544" i="7" a="1"/>
  <c r="I544" i="7" s="1"/>
  <c r="A544" i="7" s="1"/>
  <c r="L544" i="7" s="1" a="1"/>
  <c r="L544" i="7" s="1"/>
  <c r="I553" i="7" a="1"/>
  <c r="I553" i="7" s="1"/>
  <c r="A553" i="7" s="1"/>
  <c r="L553" i="7" s="1" a="1"/>
  <c r="L553" i="7" s="1"/>
  <c r="I562" i="7" a="1"/>
  <c r="I562" i="7" s="1"/>
  <c r="A562" i="7" s="1"/>
  <c r="L562" i="7" s="1" a="1"/>
  <c r="L562" i="7" s="1"/>
  <c r="I571" i="7" a="1"/>
  <c r="I571" i="7" s="1"/>
  <c r="A571" i="7" s="1"/>
  <c r="L571" i="7" s="1" a="1"/>
  <c r="L571" i="7" s="1"/>
  <c r="I580" i="7" a="1"/>
  <c r="I580" i="7" s="1"/>
  <c r="A580" i="7" s="1"/>
  <c r="L580" i="7" s="1" a="1"/>
  <c r="L580" i="7" s="1"/>
  <c r="I588" i="7" a="1"/>
  <c r="I588" i="7" s="1"/>
  <c r="A588" i="7" s="1"/>
  <c r="L588" i="7" s="1" a="1"/>
  <c r="L588" i="7" s="1"/>
  <c r="I598" i="7" a="1"/>
  <c r="I598" i="7" s="1"/>
  <c r="A598" i="7" s="1"/>
  <c r="L598" i="7" s="1" a="1"/>
  <c r="L598" i="7" s="1"/>
  <c r="I607" i="7" a="1"/>
  <c r="I607" i="7" s="1"/>
  <c r="A607" i="7" s="1"/>
  <c r="L607" i="7" s="1" a="1"/>
  <c r="L607" i="7" s="1"/>
  <c r="I616" i="7" a="1"/>
  <c r="I616" i="7" s="1"/>
  <c r="A616" i="7" s="1"/>
  <c r="L616" i="7" s="1" a="1"/>
  <c r="L616" i="7" s="1"/>
  <c r="I625" i="7" a="1"/>
  <c r="I625" i="7" s="1"/>
  <c r="A625" i="7" s="1"/>
  <c r="L625" i="7" s="1" a="1"/>
  <c r="L625" i="7" s="1"/>
  <c r="I634" i="7" a="1"/>
  <c r="I634" i="7" s="1"/>
  <c r="A634" i="7" s="1"/>
  <c r="L634" i="7" s="1" a="1"/>
  <c r="L634" i="7" s="1"/>
  <c r="I643" i="7" a="1"/>
  <c r="I643" i="7" s="1"/>
  <c r="A643" i="7" s="1"/>
  <c r="L643" i="7" s="1" a="1"/>
  <c r="L643" i="7" s="1"/>
  <c r="I652" i="7" a="1"/>
  <c r="I652" i="7" s="1"/>
  <c r="A652" i="7" s="1"/>
  <c r="L652" i="7" s="1" a="1"/>
  <c r="L652" i="7" s="1"/>
  <c r="I662" i="7" a="1"/>
  <c r="I662" i="7" s="1"/>
  <c r="A662" i="7" s="1"/>
  <c r="L662" i="7" s="1" a="1"/>
  <c r="L662" i="7" s="1"/>
  <c r="I671" i="7" a="1"/>
  <c r="I671" i="7" s="1"/>
  <c r="A671" i="7" s="1"/>
  <c r="L671" i="7" s="1" a="1"/>
  <c r="L671" i="7" s="1"/>
  <c r="I680" i="7" a="1"/>
  <c r="I680" i="7" s="1"/>
  <c r="A680" i="7" s="1"/>
  <c r="L680" i="7" s="1" a="1"/>
  <c r="L680" i="7" s="1"/>
  <c r="I689" i="7" a="1"/>
  <c r="I689" i="7" s="1"/>
  <c r="A689" i="7" s="1"/>
  <c r="L689" i="7" s="1" a="1"/>
  <c r="L689" i="7" s="1"/>
  <c r="I697" i="7" a="1"/>
  <c r="I697" i="7" s="1"/>
  <c r="A697" i="7" s="1"/>
  <c r="L697" i="7" s="1" a="1"/>
  <c r="L697" i="7" s="1"/>
  <c r="I705" i="7" a="1"/>
  <c r="I705" i="7" s="1"/>
  <c r="A705" i="7" s="1"/>
  <c r="L705" i="7" s="1" a="1"/>
  <c r="L705" i="7" s="1"/>
  <c r="I713" i="7" a="1"/>
  <c r="I713" i="7" s="1"/>
  <c r="A713" i="7" s="1"/>
  <c r="L713" i="7" s="1" a="1"/>
  <c r="L713" i="7" s="1"/>
  <c r="I721" i="7" a="1"/>
  <c r="I721" i="7" s="1"/>
  <c r="A721" i="7" s="1"/>
  <c r="L721" i="7" s="1" a="1"/>
  <c r="L721" i="7" s="1"/>
  <c r="I729" i="7" a="1"/>
  <c r="I729" i="7" s="1"/>
  <c r="A729" i="7" s="1"/>
  <c r="L729" i="7" s="1" a="1"/>
  <c r="L729" i="7" s="1"/>
  <c r="I737" i="7" a="1"/>
  <c r="I737" i="7" s="1"/>
  <c r="A737" i="7" s="1"/>
  <c r="L737" i="7" s="1" a="1"/>
  <c r="L737" i="7" s="1"/>
  <c r="I745" i="7" a="1"/>
  <c r="I745" i="7" s="1"/>
  <c r="A745" i="7" s="1"/>
  <c r="L745" i="7" s="1" a="1"/>
  <c r="L745" i="7" s="1"/>
  <c r="I753" i="7" a="1"/>
  <c r="I753" i="7" s="1"/>
  <c r="A753" i="7" s="1"/>
  <c r="L753" i="7" s="1" a="1"/>
  <c r="L753" i="7" s="1"/>
  <c r="I760" i="7" a="1"/>
  <c r="I760" i="7" s="1"/>
  <c r="A760" i="7" s="1"/>
  <c r="L760" i="7" s="1" a="1"/>
  <c r="L760" i="7" s="1"/>
  <c r="I768" i="7" a="1"/>
  <c r="I768" i="7" s="1"/>
  <c r="A768" i="7" s="1"/>
  <c r="L768" i="7" s="1" a="1"/>
  <c r="L768" i="7" s="1"/>
  <c r="I776" i="7" a="1"/>
  <c r="I776" i="7" s="1"/>
  <c r="A776" i="7" s="1"/>
  <c r="L776" i="7" s="1" a="1"/>
  <c r="L776" i="7" s="1"/>
  <c r="I784" i="7" a="1"/>
  <c r="I784" i="7" s="1"/>
  <c r="A784" i="7" s="1"/>
  <c r="L784" i="7" s="1" a="1"/>
  <c r="L784" i="7" s="1"/>
  <c r="I792" i="7" a="1"/>
  <c r="I792" i="7" s="1"/>
  <c r="A792" i="7" s="1"/>
  <c r="L792" i="7" s="1" a="1"/>
  <c r="L792" i="7" s="1"/>
  <c r="I800" i="7" a="1"/>
  <c r="I800" i="7" s="1"/>
  <c r="A800" i="7" s="1"/>
  <c r="L800" i="7" s="1" a="1"/>
  <c r="L800" i="7" s="1"/>
  <c r="I808" i="7" a="1"/>
  <c r="I808" i="7" s="1"/>
  <c r="A808" i="7" s="1"/>
  <c r="L808" i="7" s="1" a="1"/>
  <c r="L808" i="7" s="1"/>
  <c r="I816" i="7" a="1"/>
  <c r="I816" i="7" s="1"/>
  <c r="A816" i="7" s="1"/>
  <c r="L816" i="7" s="1" a="1"/>
  <c r="L816" i="7" s="1"/>
  <c r="I824" i="7" a="1"/>
  <c r="I824" i="7" s="1"/>
  <c r="A824" i="7" s="1"/>
  <c r="L824" i="7" s="1" a="1"/>
  <c r="L824" i="7" s="1"/>
  <c r="I832" i="7" a="1"/>
  <c r="I832" i="7" s="1"/>
  <c r="A832" i="7" s="1"/>
  <c r="L832" i="7" s="1" a="1"/>
  <c r="L832" i="7" s="1"/>
  <c r="I840" i="7" a="1"/>
  <c r="I840" i="7" s="1"/>
  <c r="A840" i="7" s="1"/>
  <c r="L840" i="7" s="1" a="1"/>
  <c r="L840" i="7" s="1"/>
  <c r="I848" i="7" a="1"/>
  <c r="I848" i="7" s="1"/>
  <c r="A848" i="7" s="1"/>
  <c r="L848" i="7" s="1" a="1"/>
  <c r="L848" i="7" s="1"/>
  <c r="I856" i="7" a="1"/>
  <c r="I856" i="7" s="1"/>
  <c r="A856" i="7" s="1"/>
  <c r="L856" i="7" s="1" a="1"/>
  <c r="L856" i="7" s="1"/>
  <c r="I864" i="7" a="1"/>
  <c r="I864" i="7" s="1"/>
  <c r="A864" i="7" s="1"/>
  <c r="L864" i="7" s="1" a="1"/>
  <c r="L864" i="7" s="1"/>
  <c r="I872" i="7" a="1"/>
  <c r="I872" i="7" s="1"/>
  <c r="A872" i="7" s="1"/>
  <c r="L872" i="7" s="1" a="1"/>
  <c r="L872" i="7" s="1"/>
  <c r="I880" i="7" a="1"/>
  <c r="I880" i="7" s="1"/>
  <c r="A880" i="7" s="1"/>
  <c r="L880" i="7" s="1" a="1"/>
  <c r="L880" i="7" s="1"/>
  <c r="I152" i="7" a="1"/>
  <c r="I152" i="7" s="1"/>
  <c r="A152" i="7" s="1"/>
  <c r="L152" i="7" s="1" a="1"/>
  <c r="L152" i="7" s="1"/>
  <c r="I163" i="7" a="1"/>
  <c r="I163" i="7" s="1"/>
  <c r="A163" i="7" s="1"/>
  <c r="L163" i="7" s="1" a="1"/>
  <c r="L163" i="7" s="1"/>
  <c r="I172" i="7" a="1"/>
  <c r="I172" i="7" s="1"/>
  <c r="A172" i="7" s="1"/>
  <c r="L172" i="7" s="1" a="1"/>
  <c r="L172" i="7" s="1"/>
  <c r="I180" i="7" a="1"/>
  <c r="I180" i="7" s="1"/>
  <c r="A180" i="7" s="1"/>
  <c r="L180" i="7" s="1" a="1"/>
  <c r="L180" i="7" s="1"/>
  <c r="I189" i="7" a="1"/>
  <c r="I189" i="7" s="1"/>
  <c r="A189" i="7" s="1"/>
  <c r="L189" i="7" s="1" a="1"/>
  <c r="L189" i="7" s="1"/>
  <c r="I198" i="7" a="1"/>
  <c r="I198" i="7" s="1"/>
  <c r="A198" i="7" s="1"/>
  <c r="L198" i="7" s="1" a="1"/>
  <c r="L198" i="7" s="1"/>
  <c r="I206" i="7" a="1"/>
  <c r="I206" i="7" s="1"/>
  <c r="A206" i="7" s="1"/>
  <c r="L206" i="7" s="1" a="1"/>
  <c r="L206" i="7" s="1"/>
  <c r="I216" i="7" a="1"/>
  <c r="I216" i="7" s="1"/>
  <c r="A216" i="7" s="1"/>
  <c r="L216" i="7" s="1" a="1"/>
  <c r="L216" i="7" s="1"/>
  <c r="I225" i="7" a="1"/>
  <c r="I225" i="7" s="1"/>
  <c r="A225" i="7" s="1"/>
  <c r="L225" i="7" s="1" a="1"/>
  <c r="L225" i="7" s="1"/>
  <c r="I234" i="7" a="1"/>
  <c r="I234" i="7" s="1"/>
  <c r="A234" i="7" s="1"/>
  <c r="L234" i="7" s="1" a="1"/>
  <c r="L234" i="7" s="1"/>
  <c r="I243" i="7" a="1"/>
  <c r="I243" i="7" s="1"/>
  <c r="A243" i="7" s="1"/>
  <c r="L243" i="7" s="1" a="1"/>
  <c r="L243" i="7" s="1"/>
  <c r="I251" i="7" a="1"/>
  <c r="I251" i="7" s="1"/>
  <c r="A251" i="7" s="1"/>
  <c r="L251" i="7" s="1" a="1"/>
  <c r="L251" i="7" s="1"/>
  <c r="I260" i="7" a="1"/>
  <c r="I260" i="7" s="1"/>
  <c r="A260" i="7" s="1"/>
  <c r="L260" i="7" s="1" a="1"/>
  <c r="L260" i="7" s="1"/>
  <c r="I268" i="7" a="1"/>
  <c r="I268" i="7" s="1"/>
  <c r="A268" i="7" s="1"/>
  <c r="L268" i="7" s="1" a="1"/>
  <c r="L268" i="7" s="1"/>
  <c r="I278" i="7" a="1"/>
  <c r="I278" i="7" s="1"/>
  <c r="A278" i="7" s="1"/>
  <c r="L278" i="7" s="1" a="1"/>
  <c r="L278" i="7" s="1"/>
  <c r="I287" i="7" a="1"/>
  <c r="I287" i="7" s="1"/>
  <c r="A287" i="7" s="1"/>
  <c r="L287" i="7" s="1" a="1"/>
  <c r="L287" i="7" s="1"/>
  <c r="I296" i="7" a="1"/>
  <c r="I296" i="7" s="1"/>
  <c r="A296" i="7" s="1"/>
  <c r="L296" i="7" s="1" a="1"/>
  <c r="L296" i="7" s="1"/>
  <c r="I305" i="7" a="1"/>
  <c r="I305" i="7" s="1"/>
  <c r="A305" i="7" s="1"/>
  <c r="L305" i="7" s="1" a="1"/>
  <c r="L305" i="7" s="1"/>
  <c r="I313" i="7" a="1"/>
  <c r="I313" i="7" s="1"/>
  <c r="A313" i="7" s="1"/>
  <c r="L313" i="7" s="1" a="1"/>
  <c r="L313" i="7" s="1"/>
  <c r="I322" i="7" a="1"/>
  <c r="I322" i="7" s="1"/>
  <c r="A322" i="7" s="1"/>
  <c r="L322" i="7" s="1" a="1"/>
  <c r="L322" i="7" s="1"/>
  <c r="I331" i="7" a="1"/>
  <c r="I331" i="7" s="1"/>
  <c r="A331" i="7" s="1"/>
  <c r="L331" i="7" s="1" a="1"/>
  <c r="L331" i="7" s="1"/>
  <c r="I341" i="7" a="1"/>
  <c r="I341" i="7" s="1"/>
  <c r="A341" i="7" s="1"/>
  <c r="L341" i="7" s="1" a="1"/>
  <c r="L341" i="7" s="1"/>
  <c r="I350" i="7" a="1"/>
  <c r="I350" i="7" s="1"/>
  <c r="A350" i="7" s="1"/>
  <c r="L350" i="7" s="1" a="1"/>
  <c r="L350" i="7" s="1"/>
  <c r="I358" i="7" a="1"/>
  <c r="I358" i="7" s="1"/>
  <c r="A358" i="7" s="1"/>
  <c r="L358" i="7" s="1" a="1"/>
  <c r="L358" i="7" s="1"/>
  <c r="I367" i="7" a="1"/>
  <c r="I367" i="7" s="1"/>
  <c r="A367" i="7" s="1"/>
  <c r="L367" i="7" s="1" a="1"/>
  <c r="L367" i="7" s="1"/>
  <c r="I376" i="7" a="1"/>
  <c r="I376" i="7" s="1"/>
  <c r="A376" i="7" s="1"/>
  <c r="L376" i="7" s="1" a="1"/>
  <c r="L376" i="7" s="1"/>
  <c r="I385" i="7" a="1"/>
  <c r="I385" i="7" s="1"/>
  <c r="A385" i="7" s="1"/>
  <c r="L385" i="7" s="1" a="1"/>
  <c r="L385" i="7" s="1"/>
  <c r="I394" i="7" a="1"/>
  <c r="I394" i="7" s="1"/>
  <c r="A394" i="7" s="1"/>
  <c r="L394" i="7" s="1" a="1"/>
  <c r="L394" i="7" s="1"/>
  <c r="I404" i="7" a="1"/>
  <c r="I404" i="7" s="1"/>
  <c r="A404" i="7" s="1"/>
  <c r="L404" i="7" s="1" a="1"/>
  <c r="L404" i="7" s="1"/>
  <c r="I413" i="7" a="1"/>
  <c r="I413" i="7" s="1"/>
  <c r="A413" i="7" s="1"/>
  <c r="L413" i="7" s="1" a="1"/>
  <c r="L413" i="7" s="1"/>
  <c r="I421" i="7" a="1"/>
  <c r="I421" i="7" s="1"/>
  <c r="A421" i="7" s="1"/>
  <c r="L421" i="7" s="1" a="1"/>
  <c r="L421" i="7" s="1"/>
  <c r="I430" i="7" a="1"/>
  <c r="I430" i="7" s="1"/>
  <c r="A430" i="7" s="1"/>
  <c r="L430" i="7" s="1" a="1"/>
  <c r="L430" i="7" s="1"/>
  <c r="I438" i="7" a="1"/>
  <c r="I438" i="7" s="1"/>
  <c r="A438" i="7" s="1"/>
  <c r="L438" i="7" s="1" a="1"/>
  <c r="L438" i="7" s="1"/>
  <c r="I447" i="7" a="1"/>
  <c r="I447" i="7" s="1"/>
  <c r="A447" i="7" s="1"/>
  <c r="L447" i="7" s="1" a="1"/>
  <c r="L447" i="7" s="1"/>
  <c r="I456" i="7" a="1"/>
  <c r="I456" i="7" s="1"/>
  <c r="A456" i="7" s="1"/>
  <c r="L456" i="7" s="1" a="1"/>
  <c r="L456" i="7" s="1"/>
  <c r="I466" i="7" a="1"/>
  <c r="I466" i="7" s="1"/>
  <c r="A466" i="7" s="1"/>
  <c r="L466" i="7" s="1" a="1"/>
  <c r="L466" i="7" s="1"/>
  <c r="I475" i="7" a="1"/>
  <c r="I475" i="7" s="1"/>
  <c r="A475" i="7" s="1"/>
  <c r="L475" i="7" s="1" a="1"/>
  <c r="L475" i="7" s="1"/>
  <c r="I483" i="7" a="1"/>
  <c r="I483" i="7" s="1"/>
  <c r="A483" i="7" s="1"/>
  <c r="L483" i="7" s="1" a="1"/>
  <c r="L483" i="7" s="1"/>
  <c r="I492" i="7" a="1"/>
  <c r="I492" i="7" s="1"/>
  <c r="A492" i="7" s="1"/>
  <c r="L492" i="7" s="1" a="1"/>
  <c r="L492" i="7" s="1"/>
  <c r="I500" i="7" a="1"/>
  <c r="I500" i="7" s="1"/>
  <c r="A500" i="7" s="1"/>
  <c r="L500" i="7" s="1" a="1"/>
  <c r="L500" i="7" s="1"/>
  <c r="I508" i="7" a="1"/>
  <c r="I508" i="7" s="1"/>
  <c r="A508" i="7" s="1"/>
  <c r="L508" i="7" s="1" a="1"/>
  <c r="L508" i="7" s="1"/>
  <c r="I517" i="7" a="1"/>
  <c r="I517" i="7" s="1"/>
  <c r="A517" i="7" s="1"/>
  <c r="L517" i="7" s="1" a="1"/>
  <c r="L517" i="7" s="1"/>
  <c r="I527" i="7" a="1"/>
  <c r="I527" i="7" s="1"/>
  <c r="A527" i="7" s="1"/>
  <c r="L527" i="7" s="1" a="1"/>
  <c r="L527" i="7" s="1"/>
  <c r="I536" i="7" a="1"/>
  <c r="I536" i="7" s="1"/>
  <c r="A536" i="7" s="1"/>
  <c r="L536" i="7" s="1" a="1"/>
  <c r="L536" i="7" s="1"/>
  <c r="I545" i="7" a="1"/>
  <c r="I545" i="7" s="1"/>
  <c r="A545" i="7" s="1"/>
  <c r="L545" i="7" s="1" a="1"/>
  <c r="L545" i="7" s="1"/>
  <c r="I554" i="7" a="1"/>
  <c r="I554" i="7" s="1"/>
  <c r="A554" i="7" s="1"/>
  <c r="L554" i="7" s="1" a="1"/>
  <c r="L554" i="7" s="1"/>
  <c r="I563" i="7" a="1"/>
  <c r="I563" i="7" s="1"/>
  <c r="A563" i="7" s="1"/>
  <c r="L563" i="7" s="1" a="1"/>
  <c r="L563" i="7" s="1"/>
  <c r="I572" i="7" a="1"/>
  <c r="I572" i="7" s="1"/>
  <c r="A572" i="7" s="1"/>
  <c r="L572" i="7" s="1" a="1"/>
  <c r="L572" i="7" s="1"/>
  <c r="I581" i="7" a="1"/>
  <c r="I581" i="7" s="1"/>
  <c r="A581" i="7" s="1"/>
  <c r="L581" i="7" s="1" a="1"/>
  <c r="L581" i="7" s="1"/>
  <c r="I590" i="7" a="1"/>
  <c r="I590" i="7" s="1"/>
  <c r="A590" i="7" s="1"/>
  <c r="L590" i="7" s="1" a="1"/>
  <c r="L590" i="7" s="1"/>
  <c r="I599" i="7" a="1"/>
  <c r="I599" i="7" s="1"/>
  <c r="A599" i="7" s="1"/>
  <c r="L599" i="7" s="1" a="1"/>
  <c r="L599" i="7" s="1"/>
  <c r="I608" i="7" a="1"/>
  <c r="I608" i="7" s="1"/>
  <c r="A608" i="7" s="1"/>
  <c r="L608" i="7" s="1" a="1"/>
  <c r="L608" i="7" s="1"/>
  <c r="I617" i="7" a="1"/>
  <c r="I617" i="7" s="1"/>
  <c r="A617" i="7" s="1"/>
  <c r="L617" i="7" s="1" a="1"/>
  <c r="L617" i="7" s="1"/>
  <c r="I626" i="7" a="1"/>
  <c r="I626" i="7" s="1"/>
  <c r="A626" i="7" s="1"/>
  <c r="L626" i="7" s="1" a="1"/>
  <c r="L626" i="7" s="1"/>
  <c r="I635" i="7" a="1"/>
  <c r="I635" i="7" s="1"/>
  <c r="A635" i="7" s="1"/>
  <c r="L635" i="7" s="1" a="1"/>
  <c r="L635" i="7" s="1"/>
  <c r="I644" i="7" a="1"/>
  <c r="I644" i="7" s="1"/>
  <c r="A644" i="7" s="1"/>
  <c r="L644" i="7" s="1" a="1"/>
  <c r="L644" i="7" s="1"/>
  <c r="I654" i="7" a="1"/>
  <c r="I654" i="7" s="1"/>
  <c r="A654" i="7" s="1"/>
  <c r="L654" i="7" s="1" a="1"/>
  <c r="L654" i="7" s="1"/>
  <c r="I663" i="7" a="1"/>
  <c r="I663" i="7" s="1"/>
  <c r="A663" i="7" s="1"/>
  <c r="L663" i="7" s="1" a="1"/>
  <c r="L663" i="7" s="1"/>
  <c r="I672" i="7" a="1"/>
  <c r="I672" i="7" s="1"/>
  <c r="A672" i="7" s="1"/>
  <c r="L672" i="7" s="1" a="1"/>
  <c r="L672" i="7" s="1"/>
  <c r="I681" i="7" a="1"/>
  <c r="I681" i="7" s="1"/>
  <c r="A681" i="7" s="1"/>
  <c r="L681" i="7" s="1" a="1"/>
  <c r="L681" i="7" s="1"/>
  <c r="I690" i="7" a="1"/>
  <c r="I690" i="7" s="1"/>
  <c r="A690" i="7" s="1"/>
  <c r="L690" i="7" s="1" a="1"/>
  <c r="L690" i="7" s="1"/>
  <c r="I698" i="7" a="1"/>
  <c r="I698" i="7" s="1"/>
  <c r="A698" i="7" s="1"/>
  <c r="L698" i="7" s="1" a="1"/>
  <c r="L698" i="7" s="1"/>
  <c r="I706" i="7" a="1"/>
  <c r="I706" i="7" s="1"/>
  <c r="A706" i="7" s="1"/>
  <c r="L706" i="7" s="1" a="1"/>
  <c r="L706" i="7" s="1"/>
  <c r="I714" i="7" a="1"/>
  <c r="I714" i="7" s="1"/>
  <c r="A714" i="7" s="1"/>
  <c r="L714" i="7" s="1" a="1"/>
  <c r="L714" i="7" s="1"/>
  <c r="I722" i="7" a="1"/>
  <c r="I722" i="7" s="1"/>
  <c r="A722" i="7" s="1"/>
  <c r="L722" i="7" s="1" a="1"/>
  <c r="L722" i="7" s="1"/>
  <c r="I730" i="7" a="1"/>
  <c r="I730" i="7" s="1"/>
  <c r="A730" i="7" s="1"/>
  <c r="L730" i="7" s="1" a="1"/>
  <c r="L730" i="7" s="1"/>
  <c r="I738" i="7" a="1"/>
  <c r="I738" i="7" s="1"/>
  <c r="A738" i="7" s="1"/>
  <c r="L738" i="7" s="1" a="1"/>
  <c r="L738" i="7" s="1"/>
  <c r="I746" i="7" a="1"/>
  <c r="I746" i="7" s="1"/>
  <c r="A746" i="7" s="1"/>
  <c r="L746" i="7" s="1" a="1"/>
  <c r="L746" i="7" s="1"/>
  <c r="I754" i="7" a="1"/>
  <c r="I754" i="7" s="1"/>
  <c r="A754" i="7" s="1"/>
  <c r="L754" i="7" s="1" a="1"/>
  <c r="L754" i="7" s="1"/>
  <c r="I761" i="7" a="1"/>
  <c r="I761" i="7" s="1"/>
  <c r="A761" i="7" s="1"/>
  <c r="L761" i="7" s="1" a="1"/>
  <c r="L761" i="7" s="1"/>
  <c r="I769" i="7" a="1"/>
  <c r="I769" i="7" s="1"/>
  <c r="A769" i="7" s="1"/>
  <c r="L769" i="7" s="1" a="1"/>
  <c r="L769" i="7" s="1"/>
  <c r="I777" i="7" a="1"/>
  <c r="I777" i="7" s="1"/>
  <c r="A777" i="7" s="1"/>
  <c r="L777" i="7" s="1" a="1"/>
  <c r="L777" i="7" s="1"/>
  <c r="I785" i="7" a="1"/>
  <c r="I785" i="7" s="1"/>
  <c r="A785" i="7" s="1"/>
  <c r="L785" i="7" s="1" a="1"/>
  <c r="L785" i="7" s="1"/>
  <c r="I793" i="7" a="1"/>
  <c r="I793" i="7" s="1"/>
  <c r="A793" i="7" s="1"/>
  <c r="L793" i="7" s="1" a="1"/>
  <c r="L793" i="7" s="1"/>
  <c r="I801" i="7" a="1"/>
  <c r="I801" i="7" s="1"/>
  <c r="A801" i="7" s="1"/>
  <c r="L801" i="7" s="1" a="1"/>
  <c r="L801" i="7" s="1"/>
  <c r="I153" i="7" a="1"/>
  <c r="I153" i="7" s="1"/>
  <c r="A153" i="7" s="1"/>
  <c r="L153" i="7" s="1" a="1"/>
  <c r="L153" i="7" s="1"/>
  <c r="I165" i="7" a="1"/>
  <c r="I165" i="7" s="1"/>
  <c r="A165" i="7" s="1"/>
  <c r="L165" i="7" s="1" a="1"/>
  <c r="L165" i="7" s="1"/>
  <c r="I173" i="7" a="1"/>
  <c r="I173" i="7" s="1"/>
  <c r="A173" i="7" s="1"/>
  <c r="L173" i="7" s="1" a="1"/>
  <c r="L173" i="7" s="1"/>
  <c r="I181" i="7" a="1"/>
  <c r="I181" i="7" s="1"/>
  <c r="A181" i="7" s="1"/>
  <c r="L181" i="7" s="1" a="1"/>
  <c r="L181" i="7" s="1"/>
  <c r="I190" i="7" a="1"/>
  <c r="I190" i="7" s="1"/>
  <c r="A190" i="7" s="1"/>
  <c r="L190" i="7" s="1" a="1"/>
  <c r="L190" i="7" s="1"/>
  <c r="I208" i="7" a="1"/>
  <c r="I208" i="7" s="1"/>
  <c r="A208" i="7" s="1"/>
  <c r="L208" i="7" s="1" a="1"/>
  <c r="L208" i="7" s="1"/>
  <c r="I217" i="7" a="1"/>
  <c r="I217" i="7" s="1"/>
  <c r="A217" i="7" s="1"/>
  <c r="L217" i="7" s="1" a="1"/>
  <c r="L217" i="7" s="1"/>
  <c r="I226" i="7" a="1"/>
  <c r="I226" i="7" s="1"/>
  <c r="A226" i="7" s="1"/>
  <c r="L226" i="7" s="1" a="1"/>
  <c r="L226" i="7" s="1"/>
  <c r="I235" i="7" a="1"/>
  <c r="I235" i="7" s="1"/>
  <c r="A235" i="7" s="1"/>
  <c r="L235" i="7" s="1" a="1"/>
  <c r="L235" i="7" s="1"/>
  <c r="I244" i="7" a="1"/>
  <c r="I244" i="7" s="1"/>
  <c r="A244" i="7" s="1"/>
  <c r="L244" i="7" s="1" a="1"/>
  <c r="L244" i="7" s="1"/>
  <c r="I252" i="7" a="1"/>
  <c r="I252" i="7" s="1"/>
  <c r="A252" i="7" s="1"/>
  <c r="L252" i="7" s="1" a="1"/>
  <c r="L252" i="7" s="1"/>
  <c r="I270" i="7" a="1"/>
  <c r="I270" i="7" s="1"/>
  <c r="A270" i="7" s="1"/>
  <c r="L270" i="7" s="1" a="1"/>
  <c r="L270" i="7" s="1"/>
  <c r="I279" i="7" a="1"/>
  <c r="I279" i="7" s="1"/>
  <c r="A279" i="7" s="1"/>
  <c r="L279" i="7" s="1" a="1"/>
  <c r="L279" i="7" s="1"/>
  <c r="I288" i="7" a="1"/>
  <c r="I288" i="7" s="1"/>
  <c r="A288" i="7" s="1"/>
  <c r="L288" i="7" s="1" a="1"/>
  <c r="L288" i="7" s="1"/>
  <c r="I297" i="7" a="1"/>
  <c r="I297" i="7" s="1"/>
  <c r="A297" i="7" s="1"/>
  <c r="L297" i="7" s="1" a="1"/>
  <c r="L297" i="7" s="1"/>
  <c r="I314" i="7" a="1"/>
  <c r="I314" i="7" s="1"/>
  <c r="A314" i="7" s="1"/>
  <c r="L314" i="7" s="1" a="1"/>
  <c r="L314" i="7" s="1"/>
  <c r="I323" i="7" a="1"/>
  <c r="I323" i="7" s="1"/>
  <c r="A323" i="7" s="1"/>
  <c r="L323" i="7" s="1" a="1"/>
  <c r="L323" i="7" s="1"/>
  <c r="I333" i="7" a="1"/>
  <c r="I333" i="7" s="1"/>
  <c r="A333" i="7" s="1"/>
  <c r="L333" i="7" s="1" a="1"/>
  <c r="L333" i="7" s="1"/>
  <c r="I342" i="7" a="1"/>
  <c r="I342" i="7" s="1"/>
  <c r="A342" i="7" s="1"/>
  <c r="L342" i="7" s="1" a="1"/>
  <c r="L342" i="7" s="1"/>
  <c r="I351" i="7" a="1"/>
  <c r="I351" i="7" s="1"/>
  <c r="A351" i="7" s="1"/>
  <c r="L351" i="7" s="1" a="1"/>
  <c r="L351" i="7" s="1"/>
  <c r="I359" i="7" a="1"/>
  <c r="I359" i="7" s="1"/>
  <c r="A359" i="7" s="1"/>
  <c r="L359" i="7" s="1" a="1"/>
  <c r="L359" i="7" s="1"/>
  <c r="I368" i="7" a="1"/>
  <c r="I368" i="7" s="1"/>
  <c r="A368" i="7" s="1"/>
  <c r="L368" i="7" s="1" a="1"/>
  <c r="L368" i="7" s="1"/>
  <c r="I377" i="7" a="1"/>
  <c r="I377" i="7" s="1"/>
  <c r="A377" i="7" s="1"/>
  <c r="L377" i="7" s="1" a="1"/>
  <c r="L377" i="7" s="1"/>
  <c r="I386" i="7" a="1"/>
  <c r="I386" i="7" s="1"/>
  <c r="A386" i="7" s="1"/>
  <c r="L386" i="7" s="1" a="1"/>
  <c r="L386" i="7" s="1"/>
  <c r="I396" i="7" a="1"/>
  <c r="I396" i="7" s="1"/>
  <c r="A396" i="7" s="1"/>
  <c r="L396" i="7" s="1" a="1"/>
  <c r="L396" i="7" s="1"/>
  <c r="I405" i="7" a="1"/>
  <c r="I405" i="7" s="1"/>
  <c r="A405" i="7" s="1"/>
  <c r="L405" i="7" s="1" a="1"/>
  <c r="L405" i="7" s="1"/>
  <c r="I414" i="7" a="1"/>
  <c r="I414" i="7" s="1"/>
  <c r="A414" i="7" s="1"/>
  <c r="L414" i="7" s="1" a="1"/>
  <c r="L414" i="7" s="1"/>
  <c r="I422" i="7" a="1"/>
  <c r="I422" i="7" s="1"/>
  <c r="A422" i="7" s="1"/>
  <c r="L422" i="7" s="1" a="1"/>
  <c r="L422" i="7" s="1"/>
  <c r="I439" i="7" a="1"/>
  <c r="I439" i="7" s="1"/>
  <c r="A439" i="7" s="1"/>
  <c r="L439" i="7" s="1" a="1"/>
  <c r="L439" i="7" s="1"/>
  <c r="I448" i="7" a="1"/>
  <c r="I448" i="7" s="1"/>
  <c r="A448" i="7" s="1"/>
  <c r="L448" i="7" s="1" a="1"/>
  <c r="L448" i="7" s="1"/>
  <c r="I458" i="7" a="1"/>
  <c r="I458" i="7" s="1"/>
  <c r="A458" i="7" s="1"/>
  <c r="L458" i="7" s="1" a="1"/>
  <c r="L458" i="7" s="1"/>
  <c r="I467" i="7" a="1"/>
  <c r="I467" i="7" s="1"/>
  <c r="A467" i="7" s="1"/>
  <c r="L467" i="7" s="1" a="1"/>
  <c r="L467" i="7" s="1"/>
  <c r="I476" i="7" a="1"/>
  <c r="I476" i="7" s="1"/>
  <c r="A476" i="7" s="1"/>
  <c r="L476" i="7" s="1" a="1"/>
  <c r="L476" i="7" s="1"/>
  <c r="I484" i="7" a="1"/>
  <c r="I484" i="7" s="1"/>
  <c r="A484" i="7" s="1"/>
  <c r="L484" i="7" s="1" a="1"/>
  <c r="L484" i="7" s="1"/>
  <c r="I493" i="7" a="1"/>
  <c r="I493" i="7" s="1"/>
  <c r="A493" i="7" s="1"/>
  <c r="L493" i="7" s="1" a="1"/>
  <c r="L493" i="7" s="1"/>
  <c r="I501" i="7" a="1"/>
  <c r="I501" i="7" s="1"/>
  <c r="A501" i="7" s="1"/>
  <c r="L501" i="7" s="1" a="1"/>
  <c r="L501" i="7" s="1"/>
  <c r="I509" i="7" a="1"/>
  <c r="I509" i="7" s="1"/>
  <c r="A509" i="7" s="1"/>
  <c r="L509" i="7" s="1" a="1"/>
  <c r="L509" i="7" s="1"/>
  <c r="I519" i="7" a="1"/>
  <c r="I519" i="7" s="1"/>
  <c r="A519" i="7" s="1"/>
  <c r="L519" i="7" s="1" a="1"/>
  <c r="L519" i="7" s="1"/>
  <c r="I528" i="7" a="1"/>
  <c r="I528" i="7" s="1"/>
  <c r="A528" i="7" s="1"/>
  <c r="L528" i="7" s="1" a="1"/>
  <c r="L528" i="7" s="1"/>
  <c r="I537" i="7" a="1"/>
  <c r="I537" i="7" s="1"/>
  <c r="A537" i="7" s="1"/>
  <c r="L537" i="7" s="1" a="1"/>
  <c r="L537" i="7" s="1"/>
  <c r="I546" i="7" a="1"/>
  <c r="I546" i="7" s="1"/>
  <c r="A546" i="7" s="1"/>
  <c r="L546" i="7" s="1" a="1"/>
  <c r="L546" i="7" s="1"/>
  <c r="I555" i="7" a="1"/>
  <c r="I555" i="7" s="1"/>
  <c r="A555" i="7" s="1"/>
  <c r="L555" i="7" s="1" a="1"/>
  <c r="L555" i="7" s="1"/>
  <c r="I564" i="7" a="1"/>
  <c r="I564" i="7" s="1"/>
  <c r="A564" i="7" s="1"/>
  <c r="L564" i="7" s="1" a="1"/>
  <c r="L564" i="7" s="1"/>
  <c r="I573" i="7" a="1"/>
  <c r="I573" i="7" s="1"/>
  <c r="A573" i="7" s="1"/>
  <c r="L573" i="7" s="1" a="1"/>
  <c r="L573" i="7" s="1"/>
  <c r="I591" i="7" a="1"/>
  <c r="I591" i="7" s="1"/>
  <c r="A591" i="7" s="1"/>
  <c r="L591" i="7" s="1" a="1"/>
  <c r="L591" i="7" s="1"/>
  <c r="I600" i="7" a="1"/>
  <c r="I600" i="7" s="1"/>
  <c r="A600" i="7" s="1"/>
  <c r="L600" i="7" s="1" a="1"/>
  <c r="L600" i="7" s="1"/>
  <c r="I609" i="7" a="1"/>
  <c r="I609" i="7" s="1"/>
  <c r="A609" i="7" s="1"/>
  <c r="L609" i="7" s="1" a="1"/>
  <c r="L609" i="7" s="1"/>
  <c r="I618" i="7" a="1"/>
  <c r="I618" i="7" s="1"/>
  <c r="A618" i="7" s="1"/>
  <c r="L618" i="7" s="1" a="1"/>
  <c r="L618" i="7" s="1"/>
  <c r="I627" i="7" a="1"/>
  <c r="I627" i="7" s="1"/>
  <c r="A627" i="7" s="1"/>
  <c r="L627" i="7" s="1" a="1"/>
  <c r="L627" i="7" s="1"/>
  <c r="I636" i="7" a="1"/>
  <c r="I636" i="7" s="1"/>
  <c r="A636" i="7" s="1"/>
  <c r="L636" i="7" s="1" a="1"/>
  <c r="L636" i="7" s="1"/>
  <c r="I646" i="7" a="1"/>
  <c r="I646" i="7" s="1"/>
  <c r="A646" i="7" s="1"/>
  <c r="L646" i="7" s="1" a="1"/>
  <c r="L646" i="7" s="1"/>
  <c r="I655" i="7" a="1"/>
  <c r="I655" i="7" s="1"/>
  <c r="A655" i="7" s="1"/>
  <c r="L655" i="7" s="1" a="1"/>
  <c r="L655" i="7" s="1"/>
  <c r="I664" i="7" a="1"/>
  <c r="I664" i="7" s="1"/>
  <c r="A664" i="7" s="1"/>
  <c r="L664" i="7" s="1" a="1"/>
  <c r="L664" i="7" s="1"/>
  <c r="I673" i="7" a="1"/>
  <c r="I673" i="7" s="1"/>
  <c r="A673" i="7" s="1"/>
  <c r="L673" i="7" s="1" a="1"/>
  <c r="L673" i="7" s="1"/>
  <c r="I682" i="7" a="1"/>
  <c r="I682" i="7" s="1"/>
  <c r="A682" i="7" s="1"/>
  <c r="L682" i="7" s="1" a="1"/>
  <c r="L682" i="7" s="1"/>
  <c r="I691" i="7" a="1"/>
  <c r="I691" i="7" s="1"/>
  <c r="A691" i="7" s="1"/>
  <c r="L691" i="7" s="1" a="1"/>
  <c r="L691" i="7" s="1"/>
  <c r="I699" i="7" a="1"/>
  <c r="I699" i="7" s="1"/>
  <c r="A699" i="7" s="1"/>
  <c r="L699" i="7" s="1" a="1"/>
  <c r="L699" i="7" s="1"/>
  <c r="I707" i="7" a="1"/>
  <c r="I707" i="7" s="1"/>
  <c r="A707" i="7" s="1"/>
  <c r="L707" i="7" s="1" a="1"/>
  <c r="L707" i="7" s="1"/>
  <c r="I715" i="7" a="1"/>
  <c r="I715" i="7" s="1"/>
  <c r="A715" i="7" s="1"/>
  <c r="L715" i="7" s="1" a="1"/>
  <c r="L715" i="7" s="1"/>
  <c r="I723" i="7" a="1"/>
  <c r="I723" i="7" s="1"/>
  <c r="A723" i="7" s="1"/>
  <c r="L723" i="7" s="1" a="1"/>
  <c r="L723" i="7" s="1"/>
  <c r="I731" i="7" a="1"/>
  <c r="I731" i="7" s="1"/>
  <c r="A731" i="7" s="1"/>
  <c r="L731" i="7" s="1" a="1"/>
  <c r="L731" i="7" s="1"/>
  <c r="I739" i="7" a="1"/>
  <c r="I739" i="7" s="1"/>
  <c r="A739" i="7" s="1"/>
  <c r="L739" i="7" s="1" a="1"/>
  <c r="L739" i="7" s="1"/>
  <c r="I747" i="7" a="1"/>
  <c r="I747" i="7" s="1"/>
  <c r="A747" i="7" s="1"/>
  <c r="L747" i="7" s="1" a="1"/>
  <c r="L747" i="7" s="1"/>
  <c r="I755" i="7" a="1"/>
  <c r="I755" i="7" s="1"/>
  <c r="A755" i="7" s="1"/>
  <c r="L755" i="7" s="1" a="1"/>
  <c r="L755" i="7" s="1"/>
  <c r="I762" i="7" a="1"/>
  <c r="I762" i="7" s="1"/>
  <c r="A762" i="7" s="1"/>
  <c r="L762" i="7" s="1" a="1"/>
  <c r="L762" i="7" s="1"/>
  <c r="I770" i="7" a="1"/>
  <c r="I770" i="7" s="1"/>
  <c r="A770" i="7" s="1"/>
  <c r="L770" i="7" s="1" a="1"/>
  <c r="L770" i="7" s="1"/>
  <c r="I778" i="7" a="1"/>
  <c r="I778" i="7" s="1"/>
  <c r="A778" i="7" s="1"/>
  <c r="L778" i="7" s="1" a="1"/>
  <c r="L778" i="7" s="1"/>
  <c r="I786" i="7" a="1"/>
  <c r="I786" i="7" s="1"/>
  <c r="A786" i="7" s="1"/>
  <c r="L786" i="7" s="1" a="1"/>
  <c r="L786" i="7" s="1"/>
  <c r="I794" i="7" a="1"/>
  <c r="I794" i="7" s="1"/>
  <c r="A794" i="7" s="1"/>
  <c r="L794" i="7" s="1" a="1"/>
  <c r="L794" i="7" s="1"/>
  <c r="I802" i="7" a="1"/>
  <c r="I802" i="7" s="1"/>
  <c r="A802" i="7" s="1"/>
  <c r="L802" i="7" s="1" a="1"/>
  <c r="L802" i="7" s="1"/>
  <c r="I810" i="7" a="1"/>
  <c r="I810" i="7" s="1"/>
  <c r="A810" i="7" s="1"/>
  <c r="L810" i="7" s="1" a="1"/>
  <c r="L810" i="7" s="1"/>
  <c r="I818" i="7" a="1"/>
  <c r="I818" i="7" s="1"/>
  <c r="A818" i="7" s="1"/>
  <c r="L818" i="7" s="1" a="1"/>
  <c r="L818" i="7" s="1"/>
  <c r="I826" i="7" a="1"/>
  <c r="I826" i="7" s="1"/>
  <c r="A826" i="7" s="1"/>
  <c r="L826" i="7" s="1" a="1"/>
  <c r="L826" i="7" s="1"/>
  <c r="I834" i="7" a="1"/>
  <c r="I834" i="7" s="1"/>
  <c r="A834" i="7" s="1"/>
  <c r="L834" i="7" s="1" a="1"/>
  <c r="L834" i="7" s="1"/>
  <c r="I842" i="7" a="1"/>
  <c r="I842" i="7" s="1"/>
  <c r="A842" i="7" s="1"/>
  <c r="L842" i="7" s="1" a="1"/>
  <c r="L842" i="7" s="1"/>
  <c r="I850" i="7" a="1"/>
  <c r="I850" i="7" s="1"/>
  <c r="A850" i="7" s="1"/>
  <c r="L850" i="7" s="1" a="1"/>
  <c r="L850" i="7" s="1"/>
  <c r="I858" i="7" a="1"/>
  <c r="I858" i="7" s="1"/>
  <c r="A858" i="7" s="1"/>
  <c r="L858" i="7" s="1" a="1"/>
  <c r="L858" i="7" s="1"/>
  <c r="I866" i="7" a="1"/>
  <c r="I866" i="7" s="1"/>
  <c r="A866" i="7" s="1"/>
  <c r="L866" i="7" s="1" a="1"/>
  <c r="L866" i="7" s="1"/>
  <c r="I874" i="7" a="1"/>
  <c r="I874" i="7" s="1"/>
  <c r="A874" i="7" s="1"/>
  <c r="L874" i="7" s="1" a="1"/>
  <c r="L874" i="7" s="1"/>
  <c r="I882" i="7" a="1"/>
  <c r="I882" i="7" s="1"/>
  <c r="A882" i="7" s="1"/>
  <c r="L882" i="7" s="1" a="1"/>
  <c r="L882" i="7" s="1"/>
  <c r="I155" i="7" a="1"/>
  <c r="I155" i="7" s="1"/>
  <c r="A155" i="7" s="1"/>
  <c r="L155" i="7" s="1" a="1"/>
  <c r="L155" i="7" s="1"/>
  <c r="I166" i="7" a="1"/>
  <c r="I166" i="7" s="1"/>
  <c r="A166" i="7" s="1"/>
  <c r="L166" i="7" s="1" a="1"/>
  <c r="L166" i="7" s="1"/>
  <c r="I174" i="7" a="1"/>
  <c r="I174" i="7" s="1"/>
  <c r="A174" i="7" s="1"/>
  <c r="L174" i="7" s="1" a="1"/>
  <c r="L174" i="7" s="1"/>
  <c r="I182" i="7" a="1"/>
  <c r="I182" i="7" s="1"/>
  <c r="A182" i="7" s="1"/>
  <c r="L182" i="7" s="1" a="1"/>
  <c r="L182" i="7" s="1"/>
  <c r="I191" i="7" a="1"/>
  <c r="I191" i="7" s="1"/>
  <c r="A191" i="7" s="1"/>
  <c r="L191" i="7" s="1" a="1"/>
  <c r="L191" i="7" s="1"/>
  <c r="I200" i="7" a="1"/>
  <c r="I200" i="7" s="1"/>
  <c r="A200" i="7" s="1"/>
  <c r="L200" i="7" s="1" a="1"/>
  <c r="L200" i="7" s="1"/>
  <c r="I209" i="7" a="1"/>
  <c r="I209" i="7" s="1"/>
  <c r="I218" i="7" a="1"/>
  <c r="I218" i="7" s="1"/>
  <c r="A218" i="7" s="1"/>
  <c r="L218" i="7" s="1" a="1"/>
  <c r="L218" i="7" s="1"/>
  <c r="I227" i="7" a="1"/>
  <c r="I227" i="7" s="1"/>
  <c r="A227" i="7" s="1"/>
  <c r="L227" i="7" s="1" a="1"/>
  <c r="L227" i="7" s="1"/>
  <c r="I236" i="7" a="1"/>
  <c r="I236" i="7" s="1"/>
  <c r="A236" i="7" s="1"/>
  <c r="L236" i="7" s="1" a="1"/>
  <c r="L236" i="7" s="1"/>
  <c r="I245" i="7" a="1"/>
  <c r="I245" i="7" s="1"/>
  <c r="A245" i="7" s="1"/>
  <c r="L245" i="7" s="1" a="1"/>
  <c r="L245" i="7" s="1"/>
  <c r="I253" i="7" a="1"/>
  <c r="I253" i="7" s="1"/>
  <c r="A253" i="7" s="1"/>
  <c r="L253" i="7" s="1" a="1"/>
  <c r="L253" i="7" s="1"/>
  <c r="I262" i="7" a="1"/>
  <c r="I262" i="7" s="1"/>
  <c r="A262" i="7" s="1"/>
  <c r="L262" i="7" s="1" a="1"/>
  <c r="L262" i="7" s="1"/>
  <c r="I271" i="7" a="1"/>
  <c r="I271" i="7" s="1"/>
  <c r="A271" i="7" s="1"/>
  <c r="L271" i="7" s="1" a="1"/>
  <c r="L271" i="7" s="1"/>
  <c r="I280" i="7" a="1"/>
  <c r="I280" i="7" s="1"/>
  <c r="A280" i="7" s="1"/>
  <c r="L280" i="7" s="1" a="1"/>
  <c r="L280" i="7" s="1"/>
  <c r="I289" i="7" a="1"/>
  <c r="I289" i="7" s="1"/>
  <c r="A289" i="7" s="1"/>
  <c r="L289" i="7" s="1" a="1"/>
  <c r="L289" i="7" s="1"/>
  <c r="I298" i="7" a="1"/>
  <c r="I298" i="7" s="1"/>
  <c r="A298" i="7" s="1"/>
  <c r="L298" i="7" s="1" a="1"/>
  <c r="L298" i="7" s="1"/>
  <c r="I306" i="7" a="1"/>
  <c r="I306" i="7" s="1"/>
  <c r="A306" i="7" s="1"/>
  <c r="L306" i="7" s="1" a="1"/>
  <c r="L306" i="7" s="1"/>
  <c r="I315" i="7" a="1"/>
  <c r="I315" i="7" s="1"/>
  <c r="A315" i="7" s="1"/>
  <c r="L315" i="7" s="1" a="1"/>
  <c r="L315" i="7" s="1"/>
  <c r="I325" i="7" a="1"/>
  <c r="I325" i="7" s="1"/>
  <c r="A325" i="7" s="1"/>
  <c r="L325" i="7" s="1" a="1"/>
  <c r="L325" i="7" s="1"/>
  <c r="I334" i="7" a="1"/>
  <c r="I334" i="7" s="1"/>
  <c r="A334" i="7" s="1"/>
  <c r="L334" i="7" s="1" a="1"/>
  <c r="L334" i="7" s="1"/>
  <c r="I343" i="7" a="1"/>
  <c r="I343" i="7" s="1"/>
  <c r="A343" i="7" s="1"/>
  <c r="L343" i="7" s="1" a="1"/>
  <c r="L343" i="7" s="1"/>
  <c r="I352" i="7" a="1"/>
  <c r="I352" i="7" s="1"/>
  <c r="A352" i="7" s="1"/>
  <c r="L352" i="7" s="1" a="1"/>
  <c r="L352" i="7" s="1"/>
  <c r="I360" i="7" a="1"/>
  <c r="I360" i="7" s="1"/>
  <c r="A360" i="7" s="1"/>
  <c r="L360" i="7" s="1" a="1"/>
  <c r="L360" i="7" s="1"/>
  <c r="I369" i="7" a="1"/>
  <c r="I369" i="7" s="1"/>
  <c r="A369" i="7" s="1"/>
  <c r="L369" i="7" s="1" a="1"/>
  <c r="L369" i="7" s="1"/>
  <c r="I378" i="7" a="1"/>
  <c r="I378" i="7" s="1"/>
  <c r="A378" i="7" s="1"/>
  <c r="L378" i="7" s="1" a="1"/>
  <c r="L378" i="7" s="1"/>
  <c r="I388" i="7" a="1"/>
  <c r="I388" i="7" s="1"/>
  <c r="A388" i="7" s="1"/>
  <c r="L388" i="7" s="1" a="1"/>
  <c r="L388" i="7" s="1"/>
  <c r="I397" i="7" a="1"/>
  <c r="I397" i="7" s="1"/>
  <c r="A397" i="7" s="1"/>
  <c r="L397" i="7" s="1" a="1"/>
  <c r="L397" i="7" s="1"/>
  <c r="I406" i="7" a="1"/>
  <c r="I406" i="7" s="1"/>
  <c r="A406" i="7" s="1"/>
  <c r="L406" i="7" s="1" a="1"/>
  <c r="L406" i="7" s="1"/>
  <c r="I415" i="7" a="1"/>
  <c r="I415" i="7" s="1"/>
  <c r="A415" i="7" s="1"/>
  <c r="L415" i="7" s="1" a="1"/>
  <c r="L415" i="7" s="1"/>
  <c r="I423" i="7" a="1"/>
  <c r="I423" i="7" s="1"/>
  <c r="A423" i="7" s="1"/>
  <c r="L423" i="7" s="1" a="1"/>
  <c r="L423" i="7" s="1"/>
  <c r="I431" i="7" a="1"/>
  <c r="I431" i="7" s="1"/>
  <c r="A431" i="7" s="1"/>
  <c r="L431" i="7" s="1" a="1"/>
  <c r="L431" i="7" s="1"/>
  <c r="I440" i="7" a="1"/>
  <c r="I440" i="7" s="1"/>
  <c r="A440" i="7" s="1"/>
  <c r="L440" i="7" s="1" a="1"/>
  <c r="L440" i="7" s="1"/>
  <c r="I450" i="7" a="1"/>
  <c r="I450" i="7" s="1"/>
  <c r="A450" i="7" s="1"/>
  <c r="L450" i="7" s="1" a="1"/>
  <c r="L450" i="7" s="1"/>
  <c r="I459" i="7" a="1"/>
  <c r="I459" i="7" s="1"/>
  <c r="A459" i="7" s="1"/>
  <c r="L459" i="7" s="1" a="1"/>
  <c r="L459" i="7" s="1"/>
  <c r="I468" i="7" a="1"/>
  <c r="I468" i="7" s="1"/>
  <c r="A468" i="7" s="1"/>
  <c r="L468" i="7" s="1" a="1"/>
  <c r="L468" i="7" s="1"/>
  <c r="I477" i="7" a="1"/>
  <c r="I477" i="7" s="1"/>
  <c r="A477" i="7" s="1"/>
  <c r="L477" i="7" s="1" a="1"/>
  <c r="L477" i="7" s="1"/>
  <c r="I485" i="7" a="1"/>
  <c r="I485" i="7" s="1"/>
  <c r="A485" i="7" s="1"/>
  <c r="L485" i="7" s="1" a="1"/>
  <c r="L485" i="7" s="1"/>
  <c r="I494" i="7" a="1"/>
  <c r="I494" i="7" s="1"/>
  <c r="A494" i="7" s="1"/>
  <c r="L494" i="7" s="1" a="1"/>
  <c r="L494" i="7" s="1"/>
  <c r="I502" i="7" a="1"/>
  <c r="I502" i="7" s="1"/>
  <c r="A502" i="7" s="1"/>
  <c r="L502" i="7" s="1" a="1"/>
  <c r="L502" i="7" s="1"/>
  <c r="I511" i="7" a="1"/>
  <c r="I511" i="7" s="1"/>
  <c r="A511" i="7" s="1"/>
  <c r="L511" i="7" s="1" a="1"/>
  <c r="L511" i="7" s="1"/>
  <c r="I520" i="7" a="1"/>
  <c r="I520" i="7" s="1"/>
  <c r="A520" i="7" s="1"/>
  <c r="L520" i="7" s="1" a="1"/>
  <c r="L520" i="7" s="1"/>
  <c r="I529" i="7" a="1"/>
  <c r="I529" i="7" s="1"/>
  <c r="A529" i="7" s="1"/>
  <c r="L529" i="7" s="1" a="1"/>
  <c r="L529" i="7" s="1"/>
  <c r="I538" i="7" a="1"/>
  <c r="I538" i="7" s="1"/>
  <c r="A538" i="7" s="1"/>
  <c r="L538" i="7" s="1" a="1"/>
  <c r="L538" i="7" s="1"/>
  <c r="I547" i="7" a="1"/>
  <c r="I547" i="7" s="1"/>
  <c r="A547" i="7" s="1"/>
  <c r="L547" i="7" s="1" a="1"/>
  <c r="L547" i="7" s="1"/>
  <c r="I556" i="7" a="1"/>
  <c r="I556" i="7" s="1"/>
  <c r="A556" i="7" s="1"/>
  <c r="L556" i="7" s="1" a="1"/>
  <c r="L556" i="7" s="1"/>
  <c r="I565" i="7" a="1"/>
  <c r="I565" i="7" s="1"/>
  <c r="A565" i="7" s="1"/>
  <c r="L565" i="7" s="1" a="1"/>
  <c r="L565" i="7" s="1"/>
  <c r="I575" i="7" a="1"/>
  <c r="I575" i="7" s="1"/>
  <c r="A575" i="7" s="1"/>
  <c r="L575" i="7" s="1" a="1"/>
  <c r="L575" i="7" s="1"/>
  <c r="I583" i="7" a="1"/>
  <c r="I583" i="7" s="1"/>
  <c r="A583" i="7" s="1"/>
  <c r="L583" i="7" s="1" a="1"/>
  <c r="L583" i="7" s="1"/>
  <c r="I592" i="7" a="1"/>
  <c r="I592" i="7" s="1"/>
  <c r="A592" i="7" s="1"/>
  <c r="L592" i="7" s="1" a="1"/>
  <c r="L592" i="7" s="1"/>
  <c r="I601" i="7" a="1"/>
  <c r="I601" i="7" s="1"/>
  <c r="A601" i="7" s="1"/>
  <c r="L601" i="7" s="1" a="1"/>
  <c r="L601" i="7" s="1"/>
  <c r="I610" i="7" a="1"/>
  <c r="I610" i="7" s="1"/>
  <c r="A610" i="7" s="1"/>
  <c r="L610" i="7" s="1" a="1"/>
  <c r="L610" i="7" s="1"/>
  <c r="I619" i="7" a="1"/>
  <c r="I619" i="7" s="1"/>
  <c r="A619" i="7" s="1"/>
  <c r="L619" i="7" s="1" a="1"/>
  <c r="L619" i="7" s="1"/>
  <c r="I628" i="7" a="1"/>
  <c r="I628" i="7" s="1"/>
  <c r="A628" i="7" s="1"/>
  <c r="L628" i="7" s="1" a="1"/>
  <c r="L628" i="7" s="1"/>
  <c r="I638" i="7" a="1"/>
  <c r="I638" i="7" s="1"/>
  <c r="A638" i="7" s="1"/>
  <c r="L638" i="7" s="1" a="1"/>
  <c r="L638" i="7" s="1"/>
  <c r="I647" i="7" a="1"/>
  <c r="I647" i="7" s="1"/>
  <c r="A647" i="7" s="1"/>
  <c r="L647" i="7" s="1" a="1"/>
  <c r="L647" i="7" s="1"/>
  <c r="I656" i="7" a="1"/>
  <c r="I656" i="7" s="1"/>
  <c r="A656" i="7" s="1"/>
  <c r="L656" i="7" s="1" a="1"/>
  <c r="L656" i="7" s="1"/>
  <c r="I665" i="7" a="1"/>
  <c r="I665" i="7" s="1"/>
  <c r="A665" i="7" s="1"/>
  <c r="L665" i="7" s="1" a="1"/>
  <c r="L665" i="7" s="1"/>
  <c r="I674" i="7" a="1"/>
  <c r="I674" i="7" s="1"/>
  <c r="A674" i="7" s="1"/>
  <c r="L674" i="7" s="1" a="1"/>
  <c r="L674" i="7" s="1"/>
  <c r="I683" i="7" a="1"/>
  <c r="I683" i="7" s="1"/>
  <c r="A683" i="7" s="1"/>
  <c r="L683" i="7" s="1" a="1"/>
  <c r="L683" i="7" s="1"/>
  <c r="I692" i="7" a="1"/>
  <c r="I692" i="7" s="1"/>
  <c r="A692" i="7" s="1"/>
  <c r="L692" i="7" s="1" a="1"/>
  <c r="L692" i="7" s="1"/>
  <c r="I700" i="7" a="1"/>
  <c r="I700" i="7" s="1"/>
  <c r="A700" i="7" s="1"/>
  <c r="L700" i="7" s="1" a="1"/>
  <c r="L700" i="7" s="1"/>
  <c r="I708" i="7" a="1"/>
  <c r="I708" i="7" s="1"/>
  <c r="A708" i="7" s="1"/>
  <c r="L708" i="7" s="1" a="1"/>
  <c r="L708" i="7" s="1"/>
  <c r="I716" i="7" a="1"/>
  <c r="I716" i="7" s="1"/>
  <c r="A716" i="7" s="1"/>
  <c r="L716" i="7" s="1" a="1"/>
  <c r="L716" i="7" s="1"/>
  <c r="I724" i="7" a="1"/>
  <c r="I724" i="7" s="1"/>
  <c r="A724" i="7" s="1"/>
  <c r="L724" i="7" s="1" a="1"/>
  <c r="L724" i="7" s="1"/>
  <c r="I732" i="7" a="1"/>
  <c r="I732" i="7" s="1"/>
  <c r="A732" i="7" s="1"/>
  <c r="L732" i="7" s="1" a="1"/>
  <c r="L732" i="7" s="1"/>
  <c r="I740" i="7" a="1"/>
  <c r="I740" i="7" s="1"/>
  <c r="A740" i="7" s="1"/>
  <c r="L740" i="7" s="1" a="1"/>
  <c r="L740" i="7" s="1"/>
  <c r="I748" i="7" a="1"/>
  <c r="I748" i="7" s="1"/>
  <c r="A748" i="7" s="1"/>
  <c r="L748" i="7" s="1" a="1"/>
  <c r="L748" i="7" s="1"/>
  <c r="I756" i="7" a="1"/>
  <c r="I756" i="7" s="1"/>
  <c r="A756" i="7" s="1"/>
  <c r="L756" i="7" s="1" a="1"/>
  <c r="L756" i="7" s="1"/>
  <c r="I763" i="7" a="1"/>
  <c r="I763" i="7" s="1"/>
  <c r="A763" i="7" s="1"/>
  <c r="L763" i="7" s="1" a="1"/>
  <c r="L763" i="7" s="1"/>
  <c r="I771" i="7" a="1"/>
  <c r="I771" i="7" s="1"/>
  <c r="A771" i="7" s="1"/>
  <c r="L771" i="7" s="1" a="1"/>
  <c r="L771" i="7" s="1"/>
  <c r="I779" i="7" a="1"/>
  <c r="I779" i="7" s="1"/>
  <c r="A779" i="7" s="1"/>
  <c r="L779" i="7" s="1" a="1"/>
  <c r="L779" i="7" s="1"/>
  <c r="I787" i="7" a="1"/>
  <c r="I787" i="7" s="1"/>
  <c r="A787" i="7" s="1"/>
  <c r="L787" i="7" s="1" a="1"/>
  <c r="L787" i="7" s="1"/>
  <c r="I795" i="7" a="1"/>
  <c r="I795" i="7" s="1"/>
  <c r="A795" i="7" s="1"/>
  <c r="L795" i="7" s="1" a="1"/>
  <c r="L795" i="7" s="1"/>
  <c r="I803" i="7" a="1"/>
  <c r="I803" i="7" s="1"/>
  <c r="A803" i="7" s="1"/>
  <c r="L803" i="7" s="1" a="1"/>
  <c r="L803" i="7" s="1"/>
  <c r="I811" i="7" a="1"/>
  <c r="I811" i="7" s="1"/>
  <c r="A811" i="7" s="1"/>
  <c r="L811" i="7" s="1" a="1"/>
  <c r="L811" i="7" s="1"/>
  <c r="I819" i="7" a="1"/>
  <c r="I819" i="7" s="1"/>
  <c r="A819" i="7" s="1"/>
  <c r="L819" i="7" s="1" a="1"/>
  <c r="L819" i="7" s="1"/>
  <c r="I827" i="7" a="1"/>
  <c r="I827" i="7" s="1"/>
  <c r="A827" i="7" s="1"/>
  <c r="L827" i="7" s="1" a="1"/>
  <c r="L827" i="7" s="1"/>
  <c r="I835" i="7" a="1"/>
  <c r="I835" i="7" s="1"/>
  <c r="A835" i="7" s="1"/>
  <c r="L835" i="7" s="1" a="1"/>
  <c r="L835" i="7" s="1"/>
  <c r="I843" i="7" a="1"/>
  <c r="I843" i="7" s="1"/>
  <c r="A843" i="7" s="1"/>
  <c r="L843" i="7" s="1" a="1"/>
  <c r="L843" i="7" s="1"/>
  <c r="I851" i="7" a="1"/>
  <c r="I851" i="7" s="1"/>
  <c r="A851" i="7" s="1"/>
  <c r="L851" i="7" s="1" a="1"/>
  <c r="L851" i="7" s="1"/>
  <c r="I859" i="7" a="1"/>
  <c r="I859" i="7" s="1"/>
  <c r="A859" i="7" s="1"/>
  <c r="L859" i="7" s="1" a="1"/>
  <c r="L859" i="7" s="1"/>
  <c r="I867" i="7" a="1"/>
  <c r="I867" i="7" s="1"/>
  <c r="A867" i="7" s="1"/>
  <c r="L867" i="7" s="1" a="1"/>
  <c r="L867" i="7" s="1"/>
  <c r="I875" i="7" a="1"/>
  <c r="I875" i="7" s="1"/>
  <c r="A875" i="7" s="1"/>
  <c r="L875" i="7" s="1" a="1"/>
  <c r="L875" i="7" s="1"/>
  <c r="I883" i="7" a="1"/>
  <c r="I883" i="7" s="1"/>
  <c r="A883" i="7" s="1"/>
  <c r="L883" i="7" s="1" a="1"/>
  <c r="L883" i="7" s="1"/>
  <c r="I157" i="7" a="1"/>
  <c r="I157" i="7" s="1"/>
  <c r="I167" i="7" a="1"/>
  <c r="I167" i="7" s="1"/>
  <c r="A167" i="7" s="1"/>
  <c r="L167" i="7" s="1" a="1"/>
  <c r="L167" i="7" s="1"/>
  <c r="I175" i="7" a="1"/>
  <c r="I175" i="7" s="1"/>
  <c r="A175" i="7" s="1"/>
  <c r="L175" i="7" s="1" a="1"/>
  <c r="L175" i="7" s="1"/>
  <c r="I183" i="7" a="1"/>
  <c r="I183" i="7" s="1"/>
  <c r="A183" i="7" s="1"/>
  <c r="L183" i="7" s="1" a="1"/>
  <c r="L183" i="7" s="1"/>
  <c r="I193" i="7" a="1"/>
  <c r="I193" i="7" s="1"/>
  <c r="A193" i="7" s="1"/>
  <c r="L193" i="7" s="1" a="1"/>
  <c r="L193" i="7" s="1"/>
  <c r="I201" i="7" a="1"/>
  <c r="I201" i="7" s="1"/>
  <c r="A201" i="7" s="1"/>
  <c r="L201" i="7" s="1" a="1"/>
  <c r="L201" i="7" s="1"/>
  <c r="I210" i="7" a="1"/>
  <c r="I210" i="7" s="1"/>
  <c r="A210" i="7" s="1"/>
  <c r="L210" i="7" s="1" a="1"/>
  <c r="L210" i="7" s="1"/>
  <c r="I219" i="7" a="1"/>
  <c r="I219" i="7" s="1"/>
  <c r="A219" i="7" s="1"/>
  <c r="L219" i="7" s="1" a="1"/>
  <c r="L219" i="7" s="1"/>
  <c r="I228" i="7" a="1"/>
  <c r="I228" i="7" s="1"/>
  <c r="A228" i="7" s="1"/>
  <c r="L228" i="7" s="1" a="1"/>
  <c r="L228" i="7" s="1"/>
  <c r="I237" i="7" a="1"/>
  <c r="I237" i="7" s="1"/>
  <c r="A237" i="7" s="1"/>
  <c r="L237" i="7" s="1" a="1"/>
  <c r="L237" i="7" s="1"/>
  <c r="I246" i="7" a="1"/>
  <c r="I246" i="7" s="1"/>
  <c r="A246" i="7" s="1"/>
  <c r="L246" i="7" s="1" a="1"/>
  <c r="L246" i="7" s="1"/>
  <c r="I255" i="7" a="1"/>
  <c r="I255" i="7" s="1"/>
  <c r="A255" i="7" s="1"/>
  <c r="L255" i="7" s="1" a="1"/>
  <c r="L255" i="7" s="1"/>
  <c r="I263" i="7" a="1"/>
  <c r="I263" i="7" s="1"/>
  <c r="A263" i="7" s="1"/>
  <c r="L263" i="7" s="1" a="1"/>
  <c r="L263" i="7" s="1"/>
  <c r="I272" i="7" a="1"/>
  <c r="I272" i="7" s="1"/>
  <c r="A272" i="7" s="1"/>
  <c r="L272" i="7" s="1" a="1"/>
  <c r="L272" i="7" s="1"/>
  <c r="I281" i="7" a="1"/>
  <c r="I281" i="7" s="1"/>
  <c r="A281" i="7" s="1"/>
  <c r="L281" i="7" s="1" a="1"/>
  <c r="L281" i="7" s="1"/>
  <c r="I290" i="7" a="1"/>
  <c r="I290" i="7" s="1"/>
  <c r="A290" i="7" s="1"/>
  <c r="L290" i="7" s="1" a="1"/>
  <c r="L290" i="7" s="1"/>
  <c r="I299" i="7" a="1"/>
  <c r="I299" i="7" s="1"/>
  <c r="A299" i="7" s="1"/>
  <c r="L299" i="7" s="1" a="1"/>
  <c r="L299" i="7" s="1"/>
  <c r="I307" i="7" a="1"/>
  <c r="I307" i="7" s="1"/>
  <c r="A307" i="7" s="1"/>
  <c r="L307" i="7" s="1" a="1"/>
  <c r="L307" i="7" s="1"/>
  <c r="I317" i="7" a="1"/>
  <c r="I317" i="7" s="1"/>
  <c r="A317" i="7" s="1"/>
  <c r="L317" i="7" s="1" a="1"/>
  <c r="L317" i="7" s="1"/>
  <c r="I326" i="7" a="1"/>
  <c r="I326" i="7" s="1"/>
  <c r="A326" i="7" s="1"/>
  <c r="L326" i="7" s="1" a="1"/>
  <c r="L326" i="7" s="1"/>
  <c r="I335" i="7" a="1"/>
  <c r="I335" i="7" s="1"/>
  <c r="A335" i="7" s="1"/>
  <c r="L335" i="7" s="1" a="1"/>
  <c r="L335" i="7" s="1"/>
  <c r="I344" i="7" a="1"/>
  <c r="I344" i="7" s="1"/>
  <c r="A344" i="7" s="1"/>
  <c r="L344" i="7" s="1" a="1"/>
  <c r="L344" i="7" s="1"/>
  <c r="I353" i="7" a="1"/>
  <c r="I353" i="7" s="1"/>
  <c r="A353" i="7" s="1"/>
  <c r="L353" i="7" s="1" a="1"/>
  <c r="L353" i="7" s="1"/>
  <c r="I361" i="7" a="1"/>
  <c r="I361" i="7" s="1"/>
  <c r="A361" i="7" s="1"/>
  <c r="L361" i="7" s="1" a="1"/>
  <c r="L361" i="7" s="1"/>
  <c r="I370" i="7" a="1"/>
  <c r="I370" i="7" s="1"/>
  <c r="A370" i="7" s="1"/>
  <c r="L370" i="7" s="1" a="1"/>
  <c r="L370" i="7" s="1"/>
  <c r="I380" i="7" a="1"/>
  <c r="I380" i="7" s="1"/>
  <c r="A380" i="7" s="1"/>
  <c r="L380" i="7" s="1" a="1"/>
  <c r="L380" i="7" s="1"/>
  <c r="I389" i="7" a="1"/>
  <c r="I389" i="7" s="1"/>
  <c r="A389" i="7" s="1"/>
  <c r="L389" i="7" s="1" a="1"/>
  <c r="L389" i="7" s="1"/>
  <c r="I398" i="7" a="1"/>
  <c r="I398" i="7" s="1"/>
  <c r="A398" i="7" s="1"/>
  <c r="L398" i="7" s="1" a="1"/>
  <c r="L398" i="7" s="1"/>
  <c r="I407" i="7" a="1"/>
  <c r="I407" i="7" s="1"/>
  <c r="A407" i="7" s="1"/>
  <c r="L407" i="7" s="1" a="1"/>
  <c r="L407" i="7" s="1"/>
  <c r="I424" i="7" a="1"/>
  <c r="I424" i="7" s="1"/>
  <c r="A424" i="7" s="1"/>
  <c r="L424" i="7" s="1" a="1"/>
  <c r="L424" i="7" s="1"/>
  <c r="I432" i="7" a="1"/>
  <c r="I432" i="7" s="1"/>
  <c r="A432" i="7" s="1"/>
  <c r="L432" i="7" s="1" a="1"/>
  <c r="L432" i="7" s="1"/>
  <c r="I442" i="7" a="1"/>
  <c r="I442" i="7" s="1"/>
  <c r="A442" i="7" s="1"/>
  <c r="L442" i="7" s="1" a="1"/>
  <c r="L442" i="7" s="1"/>
  <c r="I451" i="7" a="1"/>
  <c r="I451" i="7" s="1"/>
  <c r="A451" i="7" s="1"/>
  <c r="L451" i="7" s="1" a="1"/>
  <c r="L451" i="7" s="1"/>
  <c r="I460" i="7" a="1"/>
  <c r="I460" i="7" s="1"/>
  <c r="A460" i="7" s="1"/>
  <c r="L460" i="7" s="1" a="1"/>
  <c r="L460" i="7" s="1"/>
  <c r="I469" i="7" a="1"/>
  <c r="I469" i="7" s="1"/>
  <c r="A469" i="7" s="1"/>
  <c r="L469" i="7" s="1" a="1"/>
  <c r="L469" i="7" s="1"/>
  <c r="I478" i="7" a="1"/>
  <c r="I478" i="7" s="1"/>
  <c r="A478" i="7" s="1"/>
  <c r="L478" i="7" s="1" a="1"/>
  <c r="L478" i="7" s="1"/>
  <c r="I486" i="7" a="1"/>
  <c r="I486" i="7" s="1"/>
  <c r="A486" i="7" s="1"/>
  <c r="L486" i="7" s="1" a="1"/>
  <c r="L486" i="7" s="1"/>
  <c r="I503" i="7" a="1"/>
  <c r="I503" i="7" s="1"/>
  <c r="A503" i="7" s="1"/>
  <c r="L503" i="7" s="1" a="1"/>
  <c r="L503" i="7" s="1"/>
  <c r="I512" i="7" a="1"/>
  <c r="I512" i="7" s="1"/>
  <c r="A512" i="7" s="1"/>
  <c r="L512" i="7" s="1" a="1"/>
  <c r="L512" i="7" s="1"/>
  <c r="I521" i="7" a="1"/>
  <c r="I521" i="7" s="1"/>
  <c r="A521" i="7" s="1"/>
  <c r="L521" i="7" s="1" a="1"/>
  <c r="L521" i="7" s="1"/>
  <c r="I530" i="7" a="1"/>
  <c r="I530" i="7" s="1"/>
  <c r="A530" i="7" s="1"/>
  <c r="L530" i="7" s="1" a="1"/>
  <c r="L530" i="7" s="1"/>
  <c r="I539" i="7" a="1"/>
  <c r="I539" i="7" s="1"/>
  <c r="A539" i="7" s="1"/>
  <c r="L539" i="7" s="1" a="1"/>
  <c r="L539" i="7" s="1"/>
  <c r="I548" i="7" a="1"/>
  <c r="I548" i="7" s="1"/>
  <c r="A548" i="7" s="1"/>
  <c r="L548" i="7" s="1" a="1"/>
  <c r="L548" i="7" s="1"/>
  <c r="I557" i="7" a="1"/>
  <c r="I557" i="7" s="1"/>
  <c r="A557" i="7" s="1"/>
  <c r="L557" i="7" s="1" a="1"/>
  <c r="L557" i="7" s="1"/>
  <c r="I567" i="7" a="1"/>
  <c r="I567" i="7" s="1"/>
  <c r="A567" i="7" s="1"/>
  <c r="L567" i="7" s="1" a="1"/>
  <c r="L567" i="7" s="1"/>
  <c r="I576" i="7" a="1"/>
  <c r="I576" i="7" s="1"/>
  <c r="A576" i="7" s="1"/>
  <c r="L576" i="7" s="1" a="1"/>
  <c r="L576" i="7" s="1"/>
  <c r="I584" i="7" a="1"/>
  <c r="I584" i="7" s="1"/>
  <c r="A584" i="7" s="1"/>
  <c r="L584" i="7" s="1" a="1"/>
  <c r="L584" i="7" s="1"/>
  <c r="I593" i="7" a="1"/>
  <c r="I593" i="7" s="1"/>
  <c r="A593" i="7" s="1"/>
  <c r="L593" i="7" s="1" a="1"/>
  <c r="L593" i="7" s="1"/>
  <c r="I602" i="7" a="1"/>
  <c r="I602" i="7" s="1"/>
  <c r="A602" i="7" s="1"/>
  <c r="L602" i="7" s="1" a="1"/>
  <c r="L602" i="7" s="1"/>
  <c r="I611" i="7" a="1"/>
  <c r="I611" i="7" s="1"/>
  <c r="A611" i="7" s="1"/>
  <c r="L611" i="7" s="1" a="1"/>
  <c r="L611" i="7" s="1"/>
  <c r="I620" i="7" a="1"/>
  <c r="I620" i="7" s="1"/>
  <c r="A620" i="7" s="1"/>
  <c r="L620" i="7" s="1" a="1"/>
  <c r="L620" i="7" s="1"/>
  <c r="I630" i="7" a="1"/>
  <c r="I630" i="7" s="1"/>
  <c r="A630" i="7" s="1"/>
  <c r="L630" i="7" s="1" a="1"/>
  <c r="L630" i="7" s="1"/>
  <c r="I639" i="7" a="1"/>
  <c r="I639" i="7" s="1"/>
  <c r="A639" i="7" s="1"/>
  <c r="L639" i="7" s="1" a="1"/>
  <c r="L639" i="7" s="1"/>
  <c r="I648" i="7" a="1"/>
  <c r="I648" i="7" s="1"/>
  <c r="A648" i="7" s="1"/>
  <c r="L648" i="7" s="1" a="1"/>
  <c r="L648" i="7" s="1"/>
  <c r="I657" i="7" a="1"/>
  <c r="I657" i="7" s="1"/>
  <c r="A657" i="7" s="1"/>
  <c r="L657" i="7" s="1" a="1"/>
  <c r="L657" i="7" s="1"/>
  <c r="I666" i="7" a="1"/>
  <c r="I666" i="7" s="1"/>
  <c r="A666" i="7" s="1"/>
  <c r="L666" i="7" s="1" a="1"/>
  <c r="L666" i="7" s="1"/>
  <c r="I675" i="7" a="1"/>
  <c r="I675" i="7" s="1"/>
  <c r="A675" i="7" s="1"/>
  <c r="L675" i="7" s="1" a="1"/>
  <c r="L675" i="7" s="1"/>
  <c r="I684" i="7" a="1"/>
  <c r="I684" i="7" s="1"/>
  <c r="A684" i="7" s="1"/>
  <c r="L684" i="7" s="1" a="1"/>
  <c r="L684" i="7" s="1"/>
  <c r="I693" i="7" a="1"/>
  <c r="I693" i="7" s="1"/>
  <c r="A693" i="7" s="1"/>
  <c r="L693" i="7" s="1" a="1"/>
  <c r="L693" i="7" s="1"/>
  <c r="I701" i="7" a="1"/>
  <c r="I701" i="7" s="1"/>
  <c r="A701" i="7" s="1"/>
  <c r="L701" i="7" s="1" a="1"/>
  <c r="L701" i="7" s="1"/>
  <c r="I709" i="7" a="1"/>
  <c r="I709" i="7" s="1"/>
  <c r="A709" i="7" s="1"/>
  <c r="L709" i="7" s="1" a="1"/>
  <c r="L709" i="7" s="1"/>
  <c r="I717" i="7" a="1"/>
  <c r="I717" i="7" s="1"/>
  <c r="A717" i="7" s="1"/>
  <c r="L717" i="7" s="1" a="1"/>
  <c r="L717" i="7" s="1"/>
  <c r="I725" i="7" a="1"/>
  <c r="I725" i="7" s="1"/>
  <c r="A725" i="7" s="1"/>
  <c r="L725" i="7" s="1" a="1"/>
  <c r="L725" i="7" s="1"/>
  <c r="I733" i="7" a="1"/>
  <c r="I733" i="7" s="1"/>
  <c r="A733" i="7" s="1"/>
  <c r="L733" i="7" s="1" a="1"/>
  <c r="L733" i="7" s="1"/>
  <c r="I741" i="7" a="1"/>
  <c r="I741" i="7" s="1"/>
  <c r="A741" i="7" s="1"/>
  <c r="L741" i="7" s="1" a="1"/>
  <c r="L741" i="7" s="1"/>
  <c r="I749" i="7" a="1"/>
  <c r="I749" i="7" s="1"/>
  <c r="A749" i="7" s="1"/>
  <c r="L749" i="7" s="1" a="1"/>
  <c r="L749" i="7" s="1"/>
  <c r="I757" i="7" a="1"/>
  <c r="I757" i="7" s="1"/>
  <c r="A757" i="7" s="1"/>
  <c r="L757" i="7" s="1" a="1"/>
  <c r="L757" i="7" s="1"/>
  <c r="I764" i="7" a="1"/>
  <c r="I764" i="7" s="1"/>
  <c r="A764" i="7" s="1"/>
  <c r="L764" i="7" s="1" a="1"/>
  <c r="L764" i="7" s="1"/>
  <c r="I772" i="7" a="1"/>
  <c r="I772" i="7" s="1"/>
  <c r="A772" i="7" s="1"/>
  <c r="L772" i="7" s="1" a="1"/>
  <c r="L772" i="7" s="1"/>
  <c r="I780" i="7" a="1"/>
  <c r="I780" i="7" s="1"/>
  <c r="A780" i="7" s="1"/>
  <c r="L780" i="7" s="1" a="1"/>
  <c r="L780" i="7" s="1"/>
  <c r="I788" i="7" a="1"/>
  <c r="I788" i="7" s="1"/>
  <c r="A788" i="7" s="1"/>
  <c r="L788" i="7" s="1" a="1"/>
  <c r="L788" i="7" s="1"/>
  <c r="I796" i="7" a="1"/>
  <c r="I796" i="7" s="1"/>
  <c r="A796" i="7" s="1"/>
  <c r="L796" i="7" s="1" a="1"/>
  <c r="L796" i="7" s="1"/>
  <c r="I804" i="7" a="1"/>
  <c r="I804" i="7" s="1"/>
  <c r="A804" i="7" s="1"/>
  <c r="L804" i="7" s="1" a="1"/>
  <c r="L804" i="7" s="1"/>
  <c r="I812" i="7" a="1"/>
  <c r="I812" i="7" s="1"/>
  <c r="A812" i="7" s="1"/>
  <c r="L812" i="7" s="1" a="1"/>
  <c r="L812" i="7" s="1"/>
  <c r="I820" i="7" a="1"/>
  <c r="I820" i="7" s="1"/>
  <c r="A820" i="7" s="1"/>
  <c r="L820" i="7" s="1" a="1"/>
  <c r="L820" i="7" s="1"/>
  <c r="I828" i="7" a="1"/>
  <c r="I828" i="7" s="1"/>
  <c r="A828" i="7" s="1"/>
  <c r="L828" i="7" s="1" a="1"/>
  <c r="L828" i="7" s="1"/>
  <c r="I836" i="7" a="1"/>
  <c r="I836" i="7" s="1"/>
  <c r="A836" i="7" s="1"/>
  <c r="L836" i="7" s="1" a="1"/>
  <c r="L836" i="7" s="1"/>
  <c r="I844" i="7" a="1"/>
  <c r="I844" i="7" s="1"/>
  <c r="A844" i="7" s="1"/>
  <c r="L844" i="7" s="1" a="1"/>
  <c r="L844" i="7" s="1"/>
  <c r="I852" i="7" a="1"/>
  <c r="I852" i="7" s="1"/>
  <c r="A852" i="7" s="1"/>
  <c r="L852" i="7" s="1" a="1"/>
  <c r="L852" i="7" s="1"/>
  <c r="I860" i="7" a="1"/>
  <c r="I860" i="7" s="1"/>
  <c r="A860" i="7" s="1"/>
  <c r="L860" i="7" s="1" a="1"/>
  <c r="L860" i="7" s="1"/>
  <c r="I868" i="7" a="1"/>
  <c r="I868" i="7" s="1"/>
  <c r="A868" i="7" s="1"/>
  <c r="L868" i="7" s="1" a="1"/>
  <c r="L868" i="7" s="1"/>
  <c r="I876" i="7" a="1"/>
  <c r="I876" i="7" s="1"/>
  <c r="A876" i="7" s="1"/>
  <c r="L876" i="7" s="1" a="1"/>
  <c r="L876" i="7" s="1"/>
  <c r="I884" i="7" a="1"/>
  <c r="I884" i="7" s="1"/>
  <c r="A884" i="7" s="1"/>
  <c r="L884" i="7" s="1" a="1"/>
  <c r="L884" i="7" s="1"/>
  <c r="I158" i="7" a="1"/>
  <c r="I158" i="7" s="1"/>
  <c r="A158" i="7" s="1"/>
  <c r="L158" i="7" s="1" a="1"/>
  <c r="L158" i="7" s="1"/>
  <c r="I168" i="7" a="1"/>
  <c r="I168" i="7" s="1"/>
  <c r="A168" i="7" s="1"/>
  <c r="L168" i="7" s="1" a="1"/>
  <c r="L168" i="7" s="1"/>
  <c r="I176" i="7" a="1"/>
  <c r="I176" i="7" s="1"/>
  <c r="A176" i="7" s="1"/>
  <c r="L176" i="7" s="1" a="1"/>
  <c r="L176" i="7" s="1"/>
  <c r="I185" i="7" a="1"/>
  <c r="I185" i="7" s="1"/>
  <c r="A185" i="7" s="1"/>
  <c r="L185" i="7" s="1" a="1"/>
  <c r="L185" i="7" s="1"/>
  <c r="I194" i="7" a="1"/>
  <c r="I194" i="7" s="1"/>
  <c r="A194" i="7" s="1"/>
  <c r="L194" i="7" s="1" a="1"/>
  <c r="L194" i="7" s="1"/>
  <c r="I202" i="7" a="1"/>
  <c r="I202" i="7" s="1"/>
  <c r="A202" i="7" s="1"/>
  <c r="L202" i="7" s="1" a="1"/>
  <c r="L202" i="7" s="1"/>
  <c r="I211" i="7" a="1"/>
  <c r="I211" i="7" s="1"/>
  <c r="A211" i="7" s="1"/>
  <c r="L211" i="7" s="1" a="1"/>
  <c r="L211" i="7" s="1"/>
  <c r="I220" i="7" a="1"/>
  <c r="I220" i="7" s="1"/>
  <c r="A220" i="7" s="1"/>
  <c r="L220" i="7" s="1" a="1"/>
  <c r="L220" i="7" s="1"/>
  <c r="I229" i="7" a="1"/>
  <c r="I229" i="7" s="1"/>
  <c r="A229" i="7" s="1"/>
  <c r="L229" i="7" s="1" a="1"/>
  <c r="L229" i="7" s="1"/>
  <c r="I238" i="7" a="1"/>
  <c r="I238" i="7" s="1"/>
  <c r="A238" i="7" s="1"/>
  <c r="L238" i="7" s="1" a="1"/>
  <c r="L238" i="7" s="1"/>
  <c r="I248" i="7" a="1"/>
  <c r="I248" i="7" s="1"/>
  <c r="A248" i="7" s="1"/>
  <c r="L248" i="7" s="1" a="1"/>
  <c r="L248" i="7" s="1"/>
  <c r="I256" i="7" a="1"/>
  <c r="I256" i="7" s="1"/>
  <c r="A256" i="7" s="1"/>
  <c r="L256" i="7" s="1" a="1"/>
  <c r="L256" i="7" s="1"/>
  <c r="I264" i="7" a="1"/>
  <c r="I264" i="7" s="1"/>
  <c r="A264" i="7" s="1"/>
  <c r="L264" i="7" s="1" a="1"/>
  <c r="L264" i="7" s="1"/>
  <c r="I273" i="7" a="1"/>
  <c r="I273" i="7" s="1"/>
  <c r="A273" i="7" s="1"/>
  <c r="L273" i="7" s="1" a="1"/>
  <c r="L273" i="7" s="1"/>
  <c r="I282" i="7" a="1"/>
  <c r="I282" i="7" s="1"/>
  <c r="A282" i="7" s="1"/>
  <c r="L282" i="7" s="1" a="1"/>
  <c r="L282" i="7" s="1"/>
  <c r="I291" i="7" a="1"/>
  <c r="I291" i="7" s="1"/>
  <c r="A291" i="7" s="1"/>
  <c r="L291" i="7" s="1" a="1"/>
  <c r="L291" i="7" s="1"/>
  <c r="I300" i="7" a="1"/>
  <c r="I300" i="7" s="1"/>
  <c r="A300" i="7" s="1"/>
  <c r="L300" i="7" s="1" a="1"/>
  <c r="L300" i="7" s="1"/>
  <c r="I309" i="7" a="1"/>
  <c r="I309" i="7" s="1"/>
  <c r="A309" i="7" s="1"/>
  <c r="L309" i="7" s="1" a="1"/>
  <c r="L309" i="7" s="1"/>
  <c r="I318" i="7" a="1"/>
  <c r="I318" i="7" s="1"/>
  <c r="A318" i="7" s="1"/>
  <c r="L318" i="7" s="1" a="1"/>
  <c r="L318" i="7" s="1"/>
  <c r="I327" i="7" a="1"/>
  <c r="I327" i="7" s="1"/>
  <c r="A327" i="7" s="1"/>
  <c r="L327" i="7" s="1" a="1"/>
  <c r="L327" i="7" s="1"/>
  <c r="I336" i="7" a="1"/>
  <c r="I336" i="7" s="1"/>
  <c r="A336" i="7" s="1"/>
  <c r="L336" i="7" s="1" a="1"/>
  <c r="L336" i="7" s="1"/>
  <c r="I345" i="7" a="1"/>
  <c r="I345" i="7" s="1"/>
  <c r="A345" i="7" s="1"/>
  <c r="L345" i="7" s="1" a="1"/>
  <c r="L345" i="7" s="1"/>
  <c r="I354" i="7" a="1"/>
  <c r="I354" i="7" s="1"/>
  <c r="A354" i="7" s="1"/>
  <c r="L354" i="7" s="1" a="1"/>
  <c r="L354" i="7" s="1"/>
  <c r="I362" i="7" a="1"/>
  <c r="I362" i="7" s="1"/>
  <c r="A362" i="7" s="1"/>
  <c r="L362" i="7" s="1" a="1"/>
  <c r="L362" i="7" s="1"/>
  <c r="I372" i="7" a="1"/>
  <c r="I372" i="7" s="1"/>
  <c r="A372" i="7" s="1"/>
  <c r="L372" i="7" s="1" a="1"/>
  <c r="L372" i="7" s="1"/>
  <c r="I381" i="7" a="1"/>
  <c r="I381" i="7" s="1"/>
  <c r="A381" i="7" s="1"/>
  <c r="L381" i="7" s="1" a="1"/>
  <c r="L381" i="7" s="1"/>
  <c r="I390" i="7" a="1"/>
  <c r="I390" i="7" s="1"/>
  <c r="A390" i="7" s="1"/>
  <c r="L390" i="7" s="1" a="1"/>
  <c r="L390" i="7" s="1"/>
  <c r="I399" i="7" a="1"/>
  <c r="I399" i="7" s="1"/>
  <c r="A399" i="7" s="1"/>
  <c r="L399" i="7" s="1" a="1"/>
  <c r="L399" i="7" s="1"/>
  <c r="I408" i="7" a="1"/>
  <c r="I408" i="7" s="1"/>
  <c r="A408" i="7" s="1"/>
  <c r="L408" i="7" s="1" a="1"/>
  <c r="L408" i="7" s="1"/>
  <c r="I416" i="7" a="1"/>
  <c r="I416" i="7" s="1"/>
  <c r="A416" i="7" s="1"/>
  <c r="L416" i="7" s="1" a="1"/>
  <c r="L416" i="7" s="1"/>
  <c r="I425" i="7" a="1"/>
  <c r="I425" i="7" s="1"/>
  <c r="A425" i="7" s="1"/>
  <c r="L425" i="7" s="1" a="1"/>
  <c r="L425" i="7" s="1"/>
  <c r="I434" i="7" a="1"/>
  <c r="I434" i="7" s="1"/>
  <c r="A434" i="7" s="1"/>
  <c r="L434" i="7" s="1" a="1"/>
  <c r="L434" i="7" s="1"/>
  <c r="I443" i="7" a="1"/>
  <c r="I443" i="7" s="1"/>
  <c r="A443" i="7" s="1"/>
  <c r="L443" i="7" s="1" a="1"/>
  <c r="L443" i="7" s="1"/>
  <c r="I452" i="7" a="1"/>
  <c r="I452" i="7" s="1"/>
  <c r="A452" i="7" s="1"/>
  <c r="L452" i="7" s="1" a="1"/>
  <c r="L452" i="7" s="1"/>
  <c r="I461" i="7" a="1"/>
  <c r="I461" i="7" s="1"/>
  <c r="A461" i="7" s="1"/>
  <c r="L461" i="7" s="1" a="1"/>
  <c r="L461" i="7" s="1"/>
  <c r="I470" i="7" a="1"/>
  <c r="I470" i="7" s="1"/>
  <c r="A470" i="7" s="1"/>
  <c r="L470" i="7" s="1" a="1"/>
  <c r="L470" i="7" s="1"/>
  <c r="I479" i="7" a="1"/>
  <c r="I479" i="7" s="1"/>
  <c r="A479" i="7" s="1"/>
  <c r="L479" i="7" s="1" a="1"/>
  <c r="L479" i="7" s="1"/>
  <c r="I487" i="7" a="1"/>
  <c r="I487" i="7" s="1"/>
  <c r="A487" i="7" s="1"/>
  <c r="L487" i="7" s="1" a="1"/>
  <c r="L487" i="7" s="1"/>
  <c r="I496" i="7" a="1"/>
  <c r="I496" i="7" s="1"/>
  <c r="A496" i="7" s="1"/>
  <c r="L496" i="7" s="1" a="1"/>
  <c r="L496" i="7" s="1"/>
  <c r="I504" i="7" a="1"/>
  <c r="I504" i="7" s="1"/>
  <c r="A504" i="7" s="1"/>
  <c r="L504" i="7" s="1" a="1"/>
  <c r="L504" i="7" s="1"/>
  <c r="I513" i="7" a="1"/>
  <c r="I513" i="7" s="1"/>
  <c r="A513" i="7" s="1"/>
  <c r="L513" i="7" s="1" a="1"/>
  <c r="L513" i="7" s="1"/>
  <c r="I522" i="7" a="1"/>
  <c r="I522" i="7" s="1"/>
  <c r="A522" i="7" s="1"/>
  <c r="L522" i="7" s="1" a="1"/>
  <c r="L522" i="7" s="1"/>
  <c r="I531" i="7" a="1"/>
  <c r="I531" i="7" s="1"/>
  <c r="A531" i="7" s="1"/>
  <c r="L531" i="7" s="1" a="1"/>
  <c r="L531" i="7" s="1"/>
  <c r="I540" i="7" a="1"/>
  <c r="I540" i="7" s="1"/>
  <c r="A540" i="7" s="1"/>
  <c r="L540" i="7" s="1" a="1"/>
  <c r="L540" i="7" s="1"/>
  <c r="I549" i="7" a="1"/>
  <c r="I549" i="7" s="1"/>
  <c r="A549" i="7" s="1"/>
  <c r="L549" i="7" s="1" a="1"/>
  <c r="L549" i="7" s="1"/>
  <c r="I559" i="7" a="1"/>
  <c r="I559" i="7" s="1"/>
  <c r="A559" i="7" s="1"/>
  <c r="L559" i="7" s="1" a="1"/>
  <c r="L559" i="7" s="1"/>
  <c r="I568" i="7" a="1"/>
  <c r="I568" i="7" s="1"/>
  <c r="A568" i="7" s="1"/>
  <c r="L568" i="7" s="1" a="1"/>
  <c r="L568" i="7" s="1"/>
  <c r="I577" i="7" a="1"/>
  <c r="I577" i="7" s="1"/>
  <c r="A577" i="7" s="1"/>
  <c r="L577" i="7" s="1" a="1"/>
  <c r="L577" i="7" s="1"/>
  <c r="I585" i="7" a="1"/>
  <c r="I585" i="7" s="1"/>
  <c r="A585" i="7" s="1"/>
  <c r="L585" i="7" s="1" a="1"/>
  <c r="L585" i="7" s="1"/>
  <c r="I594" i="7" a="1"/>
  <c r="I594" i="7" s="1"/>
  <c r="A594" i="7" s="1"/>
  <c r="L594" i="7" s="1" a="1"/>
  <c r="L594" i="7" s="1"/>
  <c r="I603" i="7" a="1"/>
  <c r="I603" i="7" s="1"/>
  <c r="A603" i="7" s="1"/>
  <c r="L603" i="7" s="1" a="1"/>
  <c r="L603" i="7" s="1"/>
  <c r="I612" i="7" a="1"/>
  <c r="I612" i="7" s="1"/>
  <c r="A612" i="7" s="1"/>
  <c r="L612" i="7" s="1" a="1"/>
  <c r="L612" i="7" s="1"/>
  <c r="I622" i="7" a="1"/>
  <c r="I622" i="7" s="1"/>
  <c r="A622" i="7" s="1"/>
  <c r="L622" i="7" s="1" a="1"/>
  <c r="L622" i="7" s="1"/>
  <c r="I631" i="7" a="1"/>
  <c r="I631" i="7" s="1"/>
  <c r="A631" i="7" s="1"/>
  <c r="L631" i="7" s="1" a="1"/>
  <c r="L631" i="7" s="1"/>
  <c r="I640" i="7" a="1"/>
  <c r="I640" i="7" s="1"/>
  <c r="A640" i="7" s="1"/>
  <c r="L640" i="7" s="1" a="1"/>
  <c r="L640" i="7" s="1"/>
  <c r="I649" i="7" a="1"/>
  <c r="I649" i="7" s="1"/>
  <c r="A649" i="7" s="1"/>
  <c r="L649" i="7" s="1" a="1"/>
  <c r="L649" i="7" s="1"/>
  <c r="I658" i="7" a="1"/>
  <c r="I658" i="7" s="1"/>
  <c r="A658" i="7" s="1"/>
  <c r="L658" i="7" s="1" a="1"/>
  <c r="L658" i="7" s="1"/>
  <c r="I667" i="7" a="1"/>
  <c r="I667" i="7" s="1"/>
  <c r="A667" i="7" s="1"/>
  <c r="L667" i="7" s="1" a="1"/>
  <c r="L667" i="7" s="1"/>
  <c r="I676" i="7" a="1"/>
  <c r="I676" i="7" s="1"/>
  <c r="A676" i="7" s="1"/>
  <c r="L676" i="7" s="1" a="1"/>
  <c r="L676" i="7" s="1"/>
  <c r="I686" i="7" a="1"/>
  <c r="I686" i="7" s="1"/>
  <c r="A686" i="7" s="1"/>
  <c r="L686" i="7" s="1" a="1"/>
  <c r="L686" i="7" s="1"/>
  <c r="I694" i="7" a="1"/>
  <c r="I694" i="7" s="1"/>
  <c r="A694" i="7" s="1"/>
  <c r="L694" i="7" s="1" a="1"/>
  <c r="L694" i="7" s="1"/>
  <c r="I702" i="7" a="1"/>
  <c r="I702" i="7" s="1"/>
  <c r="A702" i="7" s="1"/>
  <c r="L702" i="7" s="1" a="1"/>
  <c r="L702" i="7" s="1"/>
  <c r="I710" i="7" a="1"/>
  <c r="I710" i="7" s="1"/>
  <c r="A710" i="7" s="1"/>
  <c r="L710" i="7" s="1" a="1"/>
  <c r="L710" i="7" s="1"/>
  <c r="I718" i="7" a="1"/>
  <c r="I718" i="7" s="1"/>
  <c r="A718" i="7" s="1"/>
  <c r="L718" i="7" s="1" a="1"/>
  <c r="L718" i="7" s="1"/>
  <c r="I726" i="7" a="1"/>
  <c r="I726" i="7" s="1"/>
  <c r="A726" i="7" s="1"/>
  <c r="L726" i="7" s="1" a="1"/>
  <c r="L726" i="7" s="1"/>
  <c r="I734" i="7" a="1"/>
  <c r="I734" i="7" s="1"/>
  <c r="A734" i="7" s="1"/>
  <c r="L734" i="7" s="1" a="1"/>
  <c r="L734" i="7" s="1"/>
  <c r="I742" i="7" a="1"/>
  <c r="I742" i="7" s="1"/>
  <c r="A742" i="7" s="1"/>
  <c r="L742" i="7" s="1" a="1"/>
  <c r="L742" i="7" s="1"/>
  <c r="I750" i="7" a="1"/>
  <c r="I750" i="7" s="1"/>
  <c r="A750" i="7" s="1"/>
  <c r="L750" i="7" s="1" a="1"/>
  <c r="L750" i="7" s="1"/>
  <c r="I758" i="7" a="1"/>
  <c r="I758" i="7" s="1"/>
  <c r="A758" i="7" s="1"/>
  <c r="L758" i="7" s="1" a="1"/>
  <c r="L758" i="7" s="1"/>
  <c r="I765" i="7" a="1"/>
  <c r="I765" i="7" s="1"/>
  <c r="A765" i="7" s="1"/>
  <c r="L765" i="7" s="1" a="1"/>
  <c r="L765" i="7" s="1"/>
  <c r="I773" i="7" a="1"/>
  <c r="I773" i="7" s="1"/>
  <c r="A773" i="7" s="1"/>
  <c r="L773" i="7" s="1" a="1"/>
  <c r="L773" i="7" s="1"/>
  <c r="I781" i="7" a="1"/>
  <c r="I781" i="7" s="1"/>
  <c r="A781" i="7" s="1"/>
  <c r="L781" i="7" s="1" a="1"/>
  <c r="L781" i="7" s="1"/>
  <c r="I789" i="7" a="1"/>
  <c r="I789" i="7" s="1"/>
  <c r="A789" i="7" s="1"/>
  <c r="L789" i="7" s="1" a="1"/>
  <c r="L789" i="7" s="1"/>
  <c r="I797" i="7" a="1"/>
  <c r="I797" i="7" s="1"/>
  <c r="A797" i="7" s="1"/>
  <c r="L797" i="7" s="1" a="1"/>
  <c r="L797" i="7" s="1"/>
  <c r="I805" i="7" a="1"/>
  <c r="I805" i="7" s="1"/>
  <c r="A805" i="7" s="1"/>
  <c r="L805" i="7" s="1" a="1"/>
  <c r="L805" i="7" s="1"/>
  <c r="I813" i="7" a="1"/>
  <c r="I813" i="7" s="1"/>
  <c r="A813" i="7" s="1"/>
  <c r="L813" i="7" s="1" a="1"/>
  <c r="L813" i="7" s="1"/>
  <c r="I821" i="7" a="1"/>
  <c r="I821" i="7" s="1"/>
  <c r="A821" i="7" s="1"/>
  <c r="L821" i="7" s="1" a="1"/>
  <c r="L821" i="7" s="1"/>
  <c r="I829" i="7" a="1"/>
  <c r="I829" i="7" s="1"/>
  <c r="A829" i="7" s="1"/>
  <c r="L829" i="7" s="1" a="1"/>
  <c r="L829" i="7" s="1"/>
  <c r="I837" i="7" a="1"/>
  <c r="I837" i="7" s="1"/>
  <c r="A837" i="7" s="1"/>
  <c r="L837" i="7" s="1" a="1"/>
  <c r="L837" i="7" s="1"/>
  <c r="I845" i="7" a="1"/>
  <c r="I845" i="7" s="1"/>
  <c r="A845" i="7" s="1"/>
  <c r="L845" i="7" s="1" a="1"/>
  <c r="L845" i="7" s="1"/>
  <c r="I853" i="7" a="1"/>
  <c r="I853" i="7" s="1"/>
  <c r="A853" i="7" s="1"/>
  <c r="L853" i="7" s="1" a="1"/>
  <c r="L853" i="7" s="1"/>
  <c r="I861" i="7" a="1"/>
  <c r="I861" i="7" s="1"/>
  <c r="A861" i="7" s="1"/>
  <c r="L861" i="7" s="1" a="1"/>
  <c r="L861" i="7" s="1"/>
  <c r="I869" i="7" a="1"/>
  <c r="I869" i="7" s="1"/>
  <c r="A869" i="7" s="1"/>
  <c r="L869" i="7" s="1" a="1"/>
  <c r="L869" i="7" s="1"/>
  <c r="I877" i="7" a="1"/>
  <c r="I877" i="7" s="1"/>
  <c r="A877" i="7" s="1"/>
  <c r="L877" i="7" s="1" a="1"/>
  <c r="L877" i="7" s="1"/>
  <c r="I885" i="7" a="1"/>
  <c r="I885" i="7" s="1"/>
  <c r="A885" i="7" s="1"/>
  <c r="L885" i="7" s="1" a="1"/>
  <c r="L885" i="7" s="1"/>
  <c r="I831" i="7" a="1"/>
  <c r="I831" i="7" s="1"/>
  <c r="A831" i="7" s="1"/>
  <c r="L831" i="7" s="1" a="1"/>
  <c r="L831" i="7" s="1"/>
  <c r="I863" i="7" a="1"/>
  <c r="I863" i="7" s="1"/>
  <c r="A863" i="7" s="1"/>
  <c r="L863" i="7" s="1" a="1"/>
  <c r="L863" i="7" s="1"/>
  <c r="I889" i="7" a="1"/>
  <c r="I889" i="7" s="1"/>
  <c r="A889" i="7" s="1"/>
  <c r="L889" i="7" s="1" a="1"/>
  <c r="L889" i="7" s="1"/>
  <c r="I897" i="7" a="1"/>
  <c r="I897" i="7" s="1"/>
  <c r="A897" i="7" s="1"/>
  <c r="L897" i="7" s="1" a="1"/>
  <c r="L897" i="7" s="1"/>
  <c r="I905" i="7" a="1"/>
  <c r="I905" i="7" s="1"/>
  <c r="A905" i="7" s="1"/>
  <c r="L905" i="7" s="1" a="1"/>
  <c r="L905" i="7" s="1"/>
  <c r="I913" i="7" a="1"/>
  <c r="I913" i="7" s="1"/>
  <c r="A913" i="7" s="1"/>
  <c r="L913" i="7" s="1" a="1"/>
  <c r="L913" i="7" s="1"/>
  <c r="I921" i="7" a="1"/>
  <c r="I921" i="7" s="1"/>
  <c r="A921" i="7" s="1"/>
  <c r="L921" i="7" s="1" a="1"/>
  <c r="L921" i="7" s="1"/>
  <c r="I929" i="7" a="1"/>
  <c r="I929" i="7" s="1"/>
  <c r="A929" i="7" s="1"/>
  <c r="L929" i="7" s="1" a="1"/>
  <c r="L929" i="7" s="1"/>
  <c r="I937" i="7" a="1"/>
  <c r="I937" i="7" s="1"/>
  <c r="A937" i="7" s="1"/>
  <c r="L937" i="7" s="1" a="1"/>
  <c r="L937" i="7" s="1"/>
  <c r="I945" i="7" a="1"/>
  <c r="I945" i="7" s="1"/>
  <c r="A945" i="7" s="1"/>
  <c r="L945" i="7" s="1" a="1"/>
  <c r="L945" i="7" s="1"/>
  <c r="I953" i="7" a="1"/>
  <c r="I953" i="7" s="1"/>
  <c r="A953" i="7" s="1"/>
  <c r="L953" i="7" s="1" a="1"/>
  <c r="L953" i="7" s="1"/>
  <c r="I961" i="7" a="1"/>
  <c r="I961" i="7" s="1"/>
  <c r="A961" i="7" s="1"/>
  <c r="L961" i="7" s="1" a="1"/>
  <c r="L961" i="7" s="1"/>
  <c r="I969" i="7" a="1"/>
  <c r="I969" i="7" s="1"/>
  <c r="A969" i="7" s="1"/>
  <c r="L969" i="7" s="1" a="1"/>
  <c r="L969" i="7" s="1"/>
  <c r="I977" i="7" a="1"/>
  <c r="I977" i="7" s="1"/>
  <c r="A977" i="7" s="1"/>
  <c r="L977" i="7" s="1" a="1"/>
  <c r="L977" i="7" s="1"/>
  <c r="I985" i="7" a="1"/>
  <c r="I985" i="7" s="1"/>
  <c r="A985" i="7" s="1"/>
  <c r="L985" i="7" s="1" a="1"/>
  <c r="L985" i="7" s="1"/>
  <c r="I993" i="7" a="1"/>
  <c r="I993" i="7" s="1"/>
  <c r="A993" i="7" s="1"/>
  <c r="L993" i="7" s="1" a="1"/>
  <c r="L993" i="7" s="1"/>
  <c r="I1001" i="7" a="1"/>
  <c r="I1001" i="7" s="1"/>
  <c r="A1001" i="7" s="1"/>
  <c r="L1001" i="7" s="1" a="1"/>
  <c r="L1001" i="7" s="1"/>
  <c r="I1009" i="7" a="1"/>
  <c r="I1009" i="7" s="1"/>
  <c r="A1009" i="7" s="1"/>
  <c r="L1009" i="7" s="1" a="1"/>
  <c r="L1009" i="7" s="1"/>
  <c r="I1017" i="7" a="1"/>
  <c r="I1017" i="7" s="1"/>
  <c r="A1017" i="7" s="1"/>
  <c r="L1017" i="7" s="1" a="1"/>
  <c r="L1017" i="7" s="1"/>
  <c r="I799" i="7" a="1"/>
  <c r="I799" i="7" s="1"/>
  <c r="A799" i="7" s="1"/>
  <c r="L799" i="7" s="1" a="1"/>
  <c r="L799" i="7" s="1"/>
  <c r="I833" i="7" a="1"/>
  <c r="I833" i="7" s="1"/>
  <c r="A833" i="7" s="1"/>
  <c r="L833" i="7" s="1" a="1"/>
  <c r="L833" i="7" s="1"/>
  <c r="I865" i="7" a="1"/>
  <c r="I865" i="7" s="1"/>
  <c r="A865" i="7" s="1"/>
  <c r="L865" i="7" s="1" a="1"/>
  <c r="L865" i="7" s="1"/>
  <c r="I890" i="7" a="1"/>
  <c r="I890" i="7" s="1"/>
  <c r="A890" i="7" s="1"/>
  <c r="L890" i="7" s="1" a="1"/>
  <c r="L890" i="7" s="1"/>
  <c r="I898" i="7" a="1"/>
  <c r="I898" i="7" s="1"/>
  <c r="A898" i="7" s="1"/>
  <c r="L898" i="7" s="1" a="1"/>
  <c r="L898" i="7" s="1"/>
  <c r="I906" i="7" a="1"/>
  <c r="I906" i="7" s="1"/>
  <c r="A906" i="7" s="1"/>
  <c r="L906" i="7" s="1" a="1"/>
  <c r="L906" i="7" s="1"/>
  <c r="I914" i="7" a="1"/>
  <c r="I914" i="7" s="1"/>
  <c r="A914" i="7" s="1"/>
  <c r="L914" i="7" s="1" a="1"/>
  <c r="L914" i="7" s="1"/>
  <c r="I922" i="7" a="1"/>
  <c r="I922" i="7" s="1"/>
  <c r="A922" i="7" s="1"/>
  <c r="L922" i="7" s="1" a="1"/>
  <c r="L922" i="7" s="1"/>
  <c r="I930" i="7" a="1"/>
  <c r="I930" i="7" s="1"/>
  <c r="A930" i="7" s="1"/>
  <c r="L930" i="7" s="1" a="1"/>
  <c r="L930" i="7" s="1"/>
  <c r="I938" i="7" a="1"/>
  <c r="I938" i="7" s="1"/>
  <c r="A938" i="7" s="1"/>
  <c r="L938" i="7" s="1" a="1"/>
  <c r="L938" i="7" s="1"/>
  <c r="I946" i="7" a="1"/>
  <c r="I946" i="7" s="1"/>
  <c r="A946" i="7" s="1"/>
  <c r="L946" i="7" s="1" a="1"/>
  <c r="L946" i="7" s="1"/>
  <c r="I954" i="7" a="1"/>
  <c r="I954" i="7" s="1"/>
  <c r="A954" i="7" s="1"/>
  <c r="L954" i="7" s="1" a="1"/>
  <c r="L954" i="7" s="1"/>
  <c r="I962" i="7" a="1"/>
  <c r="I962" i="7" s="1"/>
  <c r="A962" i="7" s="1"/>
  <c r="L962" i="7" s="1" a="1"/>
  <c r="L962" i="7" s="1"/>
  <c r="I970" i="7" a="1"/>
  <c r="I970" i="7" s="1"/>
  <c r="A970" i="7" s="1"/>
  <c r="L970" i="7" s="1" a="1"/>
  <c r="L970" i="7" s="1"/>
  <c r="I978" i="7" a="1"/>
  <c r="I978" i="7" s="1"/>
  <c r="A978" i="7" s="1"/>
  <c r="L978" i="7" s="1" a="1"/>
  <c r="L978" i="7" s="1"/>
  <c r="I986" i="7" a="1"/>
  <c r="I986" i="7" s="1"/>
  <c r="A986" i="7" s="1"/>
  <c r="L986" i="7" s="1" a="1"/>
  <c r="L986" i="7" s="1"/>
  <c r="I994" i="7" a="1"/>
  <c r="I994" i="7" s="1"/>
  <c r="A994" i="7" s="1"/>
  <c r="L994" i="7" s="1" a="1"/>
  <c r="L994" i="7" s="1"/>
  <c r="I1002" i="7" a="1"/>
  <c r="I1002" i="7" s="1"/>
  <c r="A1002" i="7" s="1"/>
  <c r="L1002" i="7" s="1" a="1"/>
  <c r="L1002" i="7" s="1"/>
  <c r="I1010" i="7" a="1"/>
  <c r="I1010" i="7" s="1"/>
  <c r="A1010" i="7" s="1"/>
  <c r="L1010" i="7" s="1" a="1"/>
  <c r="L1010" i="7" s="1"/>
  <c r="I1018" i="7" a="1"/>
  <c r="I1018" i="7" s="1"/>
  <c r="A1018" i="7" s="1"/>
  <c r="L1018" i="7" s="1" a="1"/>
  <c r="L1018" i="7" s="1"/>
  <c r="I807" i="7" a="1"/>
  <c r="I807" i="7" s="1"/>
  <c r="A807" i="7" s="1"/>
  <c r="L807" i="7" s="1" a="1"/>
  <c r="L807" i="7" s="1"/>
  <c r="I839" i="7" a="1"/>
  <c r="I839" i="7" s="1"/>
  <c r="A839" i="7" s="1"/>
  <c r="L839" i="7" s="1" a="1"/>
  <c r="L839" i="7" s="1"/>
  <c r="I871" i="7" a="1"/>
  <c r="I871" i="7" s="1"/>
  <c r="A871" i="7" s="1"/>
  <c r="L871" i="7" s="1" a="1"/>
  <c r="L871" i="7" s="1"/>
  <c r="I891" i="7" a="1"/>
  <c r="I891" i="7" s="1"/>
  <c r="A891" i="7" s="1"/>
  <c r="L891" i="7" s="1" a="1"/>
  <c r="L891" i="7" s="1"/>
  <c r="I899" i="7" a="1"/>
  <c r="I899" i="7" s="1"/>
  <c r="A899" i="7" s="1"/>
  <c r="L899" i="7" s="1" a="1"/>
  <c r="L899" i="7" s="1"/>
  <c r="I907" i="7" a="1"/>
  <c r="I907" i="7" s="1"/>
  <c r="A907" i="7" s="1"/>
  <c r="L907" i="7" s="1" a="1"/>
  <c r="L907" i="7" s="1"/>
  <c r="I915" i="7" a="1"/>
  <c r="I915" i="7" s="1"/>
  <c r="A915" i="7" s="1"/>
  <c r="L915" i="7" s="1" a="1"/>
  <c r="L915" i="7" s="1"/>
  <c r="I923" i="7" a="1"/>
  <c r="I923" i="7" s="1"/>
  <c r="A923" i="7" s="1"/>
  <c r="L923" i="7" s="1" a="1"/>
  <c r="L923" i="7" s="1"/>
  <c r="I931" i="7" a="1"/>
  <c r="I931" i="7" s="1"/>
  <c r="A931" i="7" s="1"/>
  <c r="L931" i="7" s="1" a="1"/>
  <c r="L931" i="7" s="1"/>
  <c r="I939" i="7" a="1"/>
  <c r="I939" i="7" s="1"/>
  <c r="A939" i="7" s="1"/>
  <c r="L939" i="7" s="1" a="1"/>
  <c r="L939" i="7" s="1"/>
  <c r="I947" i="7" a="1"/>
  <c r="I947" i="7" s="1"/>
  <c r="A947" i="7" s="1"/>
  <c r="L947" i="7" s="1" a="1"/>
  <c r="L947" i="7" s="1"/>
  <c r="I955" i="7" a="1"/>
  <c r="I955" i="7" s="1"/>
  <c r="A955" i="7" s="1"/>
  <c r="L955" i="7" s="1" a="1"/>
  <c r="L955" i="7" s="1"/>
  <c r="I963" i="7" a="1"/>
  <c r="I963" i="7" s="1"/>
  <c r="A963" i="7" s="1"/>
  <c r="L963" i="7" s="1" a="1"/>
  <c r="L963" i="7" s="1"/>
  <c r="I971" i="7" a="1"/>
  <c r="I971" i="7" s="1"/>
  <c r="A971" i="7" s="1"/>
  <c r="L971" i="7" s="1" a="1"/>
  <c r="L971" i="7" s="1"/>
  <c r="I979" i="7" a="1"/>
  <c r="I979" i="7" s="1"/>
  <c r="A979" i="7" s="1"/>
  <c r="L979" i="7" s="1" a="1"/>
  <c r="L979" i="7" s="1"/>
  <c r="I987" i="7" a="1"/>
  <c r="I987" i="7" s="1"/>
  <c r="A987" i="7" s="1"/>
  <c r="L987" i="7" s="1" a="1"/>
  <c r="L987" i="7" s="1"/>
  <c r="I995" i="7" a="1"/>
  <c r="I995" i="7" s="1"/>
  <c r="A995" i="7" s="1"/>
  <c r="L995" i="7" s="1" a="1"/>
  <c r="L995" i="7" s="1"/>
  <c r="I1003" i="7" a="1"/>
  <c r="I1003" i="7" s="1"/>
  <c r="A1003" i="7" s="1"/>
  <c r="L1003" i="7" s="1" a="1"/>
  <c r="L1003" i="7" s="1"/>
  <c r="I1011" i="7" a="1"/>
  <c r="I1011" i="7" s="1"/>
  <c r="A1011" i="7" s="1"/>
  <c r="L1011" i="7" s="1" a="1"/>
  <c r="L1011" i="7" s="1"/>
  <c r="I1019" i="7" a="1"/>
  <c r="I1019" i="7" s="1"/>
  <c r="A1019" i="7" s="1"/>
  <c r="L1019" i="7" s="1" a="1"/>
  <c r="L1019" i="7" s="1"/>
  <c r="I809" i="7" a="1"/>
  <c r="I809" i="7" s="1"/>
  <c r="A809" i="7" s="1"/>
  <c r="L809" i="7" s="1" a="1"/>
  <c r="L809" i="7" s="1"/>
  <c r="I841" i="7" a="1"/>
  <c r="I841" i="7" s="1"/>
  <c r="A841" i="7" s="1"/>
  <c r="L841" i="7" s="1" a="1"/>
  <c r="L841" i="7" s="1"/>
  <c r="I873" i="7" a="1"/>
  <c r="I873" i="7" s="1"/>
  <c r="A873" i="7" s="1"/>
  <c r="L873" i="7" s="1" a="1"/>
  <c r="L873" i="7" s="1"/>
  <c r="I892" i="7" a="1"/>
  <c r="I892" i="7" s="1"/>
  <c r="A892" i="7" s="1"/>
  <c r="L892" i="7" s="1" a="1"/>
  <c r="L892" i="7" s="1"/>
  <c r="I900" i="7" a="1"/>
  <c r="I900" i="7" s="1"/>
  <c r="A900" i="7" s="1"/>
  <c r="L900" i="7" s="1" a="1"/>
  <c r="L900" i="7" s="1"/>
  <c r="I908" i="7" a="1"/>
  <c r="I908" i="7" s="1"/>
  <c r="A908" i="7" s="1"/>
  <c r="L908" i="7" s="1" a="1"/>
  <c r="L908" i="7" s="1"/>
  <c r="I916" i="7" a="1"/>
  <c r="I916" i="7" s="1"/>
  <c r="A916" i="7" s="1"/>
  <c r="L916" i="7" s="1" a="1"/>
  <c r="L916" i="7" s="1"/>
  <c r="I924" i="7" a="1"/>
  <c r="I924" i="7" s="1"/>
  <c r="A924" i="7" s="1"/>
  <c r="L924" i="7" s="1" a="1"/>
  <c r="L924" i="7" s="1"/>
  <c r="I932" i="7" a="1"/>
  <c r="I932" i="7" s="1"/>
  <c r="A932" i="7" s="1"/>
  <c r="L932" i="7" s="1" a="1"/>
  <c r="L932" i="7" s="1"/>
  <c r="I940" i="7" a="1"/>
  <c r="I940" i="7" s="1"/>
  <c r="A940" i="7" s="1"/>
  <c r="L940" i="7" s="1" a="1"/>
  <c r="L940" i="7" s="1"/>
  <c r="I948" i="7" a="1"/>
  <c r="I948" i="7" s="1"/>
  <c r="A948" i="7" s="1"/>
  <c r="L948" i="7" s="1" a="1"/>
  <c r="L948" i="7" s="1"/>
  <c r="I956" i="7" a="1"/>
  <c r="I956" i="7" s="1"/>
  <c r="A956" i="7" s="1"/>
  <c r="L956" i="7" s="1" a="1"/>
  <c r="L956" i="7" s="1"/>
  <c r="I964" i="7" a="1"/>
  <c r="I964" i="7" s="1"/>
  <c r="A964" i="7" s="1"/>
  <c r="L964" i="7" s="1" a="1"/>
  <c r="L964" i="7" s="1"/>
  <c r="I972" i="7" a="1"/>
  <c r="I972" i="7" s="1"/>
  <c r="A972" i="7" s="1"/>
  <c r="L972" i="7" s="1" a="1"/>
  <c r="L972" i="7" s="1"/>
  <c r="I980" i="7" a="1"/>
  <c r="I980" i="7" s="1"/>
  <c r="A980" i="7" s="1"/>
  <c r="L980" i="7" s="1" a="1"/>
  <c r="L980" i="7" s="1"/>
  <c r="I988" i="7" a="1"/>
  <c r="I988" i="7" s="1"/>
  <c r="A988" i="7" s="1"/>
  <c r="L988" i="7" s="1" a="1"/>
  <c r="L988" i="7" s="1"/>
  <c r="I996" i="7" a="1"/>
  <c r="I996" i="7" s="1"/>
  <c r="A996" i="7" s="1"/>
  <c r="L996" i="7" s="1" a="1"/>
  <c r="L996" i="7" s="1"/>
  <c r="I1004" i="7" a="1"/>
  <c r="I1004" i="7" s="1"/>
  <c r="A1004" i="7" s="1"/>
  <c r="L1004" i="7" s="1" a="1"/>
  <c r="L1004" i="7" s="1"/>
  <c r="I1012" i="7" a="1"/>
  <c r="I1012" i="7" s="1"/>
  <c r="A1012" i="7" s="1"/>
  <c r="L1012" i="7" s="1" a="1"/>
  <c r="L1012" i="7" s="1"/>
  <c r="I1020" i="7" a="1"/>
  <c r="I1020" i="7" s="1"/>
  <c r="A1020" i="7" s="1"/>
  <c r="L1020" i="7" s="1" a="1"/>
  <c r="L1020" i="7" s="1"/>
  <c r="I815" i="7" a="1"/>
  <c r="I815" i="7" s="1"/>
  <c r="A815" i="7" s="1"/>
  <c r="L815" i="7" s="1" a="1"/>
  <c r="L815" i="7" s="1"/>
  <c r="I847" i="7" a="1"/>
  <c r="I847" i="7" s="1"/>
  <c r="A847" i="7" s="1"/>
  <c r="L847" i="7" s="1" a="1"/>
  <c r="L847" i="7" s="1"/>
  <c r="I879" i="7" a="1"/>
  <c r="I879" i="7" s="1"/>
  <c r="A879" i="7" s="1"/>
  <c r="L879" i="7" s="1" a="1"/>
  <c r="L879" i="7" s="1"/>
  <c r="I893" i="7" a="1"/>
  <c r="I893" i="7" s="1"/>
  <c r="A893" i="7" s="1"/>
  <c r="L893" i="7" s="1" a="1"/>
  <c r="L893" i="7" s="1"/>
  <c r="I901" i="7" a="1"/>
  <c r="I901" i="7" s="1"/>
  <c r="A901" i="7" s="1"/>
  <c r="L901" i="7" s="1" a="1"/>
  <c r="L901" i="7" s="1"/>
  <c r="I909" i="7" a="1"/>
  <c r="I909" i="7" s="1"/>
  <c r="A909" i="7" s="1"/>
  <c r="L909" i="7" s="1" a="1"/>
  <c r="L909" i="7" s="1"/>
  <c r="I917" i="7" a="1"/>
  <c r="I917" i="7" s="1"/>
  <c r="A917" i="7" s="1"/>
  <c r="L917" i="7" s="1" a="1"/>
  <c r="L917" i="7" s="1"/>
  <c r="I925" i="7" a="1"/>
  <c r="I925" i="7" s="1"/>
  <c r="A925" i="7" s="1"/>
  <c r="L925" i="7" s="1" a="1"/>
  <c r="L925" i="7" s="1"/>
  <c r="I933" i="7" a="1"/>
  <c r="I933" i="7" s="1"/>
  <c r="A933" i="7" s="1"/>
  <c r="L933" i="7" s="1" a="1"/>
  <c r="L933" i="7" s="1"/>
  <c r="I941" i="7" a="1"/>
  <c r="I941" i="7" s="1"/>
  <c r="A941" i="7" s="1"/>
  <c r="L941" i="7" s="1" a="1"/>
  <c r="L941" i="7" s="1"/>
  <c r="I949" i="7" a="1"/>
  <c r="I949" i="7" s="1"/>
  <c r="A949" i="7" s="1"/>
  <c r="L949" i="7" s="1" a="1"/>
  <c r="L949" i="7" s="1"/>
  <c r="I957" i="7" a="1"/>
  <c r="I957" i="7" s="1"/>
  <c r="A957" i="7" s="1"/>
  <c r="L957" i="7" s="1" a="1"/>
  <c r="L957" i="7" s="1"/>
  <c r="I965" i="7" a="1"/>
  <c r="I965" i="7" s="1"/>
  <c r="A965" i="7" s="1"/>
  <c r="L965" i="7" s="1" a="1"/>
  <c r="L965" i="7" s="1"/>
  <c r="I973" i="7" a="1"/>
  <c r="I973" i="7" s="1"/>
  <c r="A973" i="7" s="1"/>
  <c r="L973" i="7" s="1" a="1"/>
  <c r="L973" i="7" s="1"/>
  <c r="I981" i="7" a="1"/>
  <c r="I981" i="7" s="1"/>
  <c r="A981" i="7" s="1"/>
  <c r="L981" i="7" s="1" a="1"/>
  <c r="L981" i="7" s="1"/>
  <c r="I989" i="7" a="1"/>
  <c r="I989" i="7" s="1"/>
  <c r="A989" i="7" s="1"/>
  <c r="L989" i="7" s="1" a="1"/>
  <c r="L989" i="7" s="1"/>
  <c r="I997" i="7" a="1"/>
  <c r="I997" i="7" s="1"/>
  <c r="A997" i="7" s="1"/>
  <c r="L997" i="7" s="1" a="1"/>
  <c r="L997" i="7" s="1"/>
  <c r="I1005" i="7" a="1"/>
  <c r="I1005" i="7" s="1"/>
  <c r="A1005" i="7" s="1"/>
  <c r="L1005" i="7" s="1" a="1"/>
  <c r="L1005" i="7" s="1"/>
  <c r="I1013" i="7" a="1"/>
  <c r="I1013" i="7" s="1"/>
  <c r="A1013" i="7" s="1"/>
  <c r="L1013" i="7" s="1" a="1"/>
  <c r="L1013" i="7" s="1"/>
  <c r="I1021" i="7" a="1"/>
  <c r="I1021" i="7" s="1"/>
  <c r="A1021" i="7" s="1"/>
  <c r="L1021" i="7" s="1" a="1"/>
  <c r="L1021" i="7" s="1"/>
  <c r="I23" i="7" a="1"/>
  <c r="I23" i="7" s="1"/>
  <c r="A23" i="7" s="1"/>
  <c r="I817" i="7" a="1"/>
  <c r="I817" i="7" s="1"/>
  <c r="A817" i="7" s="1"/>
  <c r="L817" i="7" s="1" a="1"/>
  <c r="L817" i="7" s="1"/>
  <c r="I849" i="7" a="1"/>
  <c r="I849" i="7" s="1"/>
  <c r="A849" i="7" s="1"/>
  <c r="L849" i="7" s="1" a="1"/>
  <c r="L849" i="7" s="1"/>
  <c r="I881" i="7" a="1"/>
  <c r="I881" i="7" s="1"/>
  <c r="A881" i="7" s="1"/>
  <c r="L881" i="7" s="1" a="1"/>
  <c r="L881" i="7" s="1"/>
  <c r="I894" i="7" a="1"/>
  <c r="I894" i="7" s="1"/>
  <c r="A894" i="7" s="1"/>
  <c r="L894" i="7" s="1" a="1"/>
  <c r="L894" i="7" s="1"/>
  <c r="I902" i="7" a="1"/>
  <c r="I902" i="7" s="1"/>
  <c r="A902" i="7" s="1"/>
  <c r="L902" i="7" s="1" a="1"/>
  <c r="L902" i="7" s="1"/>
  <c r="I910" i="7" a="1"/>
  <c r="I910" i="7" s="1"/>
  <c r="A910" i="7" s="1"/>
  <c r="L910" i="7" s="1" a="1"/>
  <c r="L910" i="7" s="1"/>
  <c r="I918" i="7" a="1"/>
  <c r="I918" i="7" s="1"/>
  <c r="A918" i="7" s="1"/>
  <c r="L918" i="7" s="1" a="1"/>
  <c r="L918" i="7" s="1"/>
  <c r="I926" i="7" a="1"/>
  <c r="I926" i="7" s="1"/>
  <c r="A926" i="7" s="1"/>
  <c r="L926" i="7" s="1" a="1"/>
  <c r="L926" i="7" s="1"/>
  <c r="I934" i="7" a="1"/>
  <c r="I934" i="7" s="1"/>
  <c r="A934" i="7" s="1"/>
  <c r="L934" i="7" s="1" a="1"/>
  <c r="L934" i="7" s="1"/>
  <c r="I942" i="7" a="1"/>
  <c r="I942" i="7" s="1"/>
  <c r="A942" i="7" s="1"/>
  <c r="L942" i="7" s="1" a="1"/>
  <c r="L942" i="7" s="1"/>
  <c r="I950" i="7" a="1"/>
  <c r="I950" i="7" s="1"/>
  <c r="A950" i="7" s="1"/>
  <c r="L950" i="7" s="1" a="1"/>
  <c r="L950" i="7" s="1"/>
  <c r="I958" i="7" a="1"/>
  <c r="I958" i="7" s="1"/>
  <c r="A958" i="7" s="1"/>
  <c r="L958" i="7" s="1" a="1"/>
  <c r="L958" i="7" s="1"/>
  <c r="I966" i="7" a="1"/>
  <c r="I966" i="7" s="1"/>
  <c r="A966" i="7" s="1"/>
  <c r="L966" i="7" s="1" a="1"/>
  <c r="L966" i="7" s="1"/>
  <c r="I974" i="7" a="1"/>
  <c r="I974" i="7" s="1"/>
  <c r="A974" i="7" s="1"/>
  <c r="L974" i="7" s="1" a="1"/>
  <c r="L974" i="7" s="1"/>
  <c r="I982" i="7" a="1"/>
  <c r="I982" i="7" s="1"/>
  <c r="A982" i="7" s="1"/>
  <c r="L982" i="7" s="1" a="1"/>
  <c r="L982" i="7" s="1"/>
  <c r="I990" i="7" a="1"/>
  <c r="I990" i="7" s="1"/>
  <c r="A990" i="7" s="1"/>
  <c r="L990" i="7" s="1" a="1"/>
  <c r="L990" i="7" s="1"/>
  <c r="I998" i="7" a="1"/>
  <c r="I998" i="7" s="1"/>
  <c r="A998" i="7" s="1"/>
  <c r="L998" i="7" s="1" a="1"/>
  <c r="L998" i="7" s="1"/>
  <c r="I1006" i="7" a="1"/>
  <c r="I1006" i="7" s="1"/>
  <c r="A1006" i="7" s="1"/>
  <c r="L1006" i="7" s="1" a="1"/>
  <c r="L1006" i="7" s="1"/>
  <c r="I1014" i="7" a="1"/>
  <c r="I1014" i="7" s="1"/>
  <c r="A1014" i="7" s="1"/>
  <c r="L1014" i="7" s="1" a="1"/>
  <c r="L1014" i="7" s="1"/>
  <c r="I1022" i="7" a="1"/>
  <c r="I1022" i="7" s="1"/>
  <c r="A1022" i="7" s="1"/>
  <c r="L1022" i="7" s="1" a="1"/>
  <c r="L1022" i="7" s="1"/>
  <c r="I823" i="7" a="1"/>
  <c r="I823" i="7" s="1"/>
  <c r="A823" i="7" s="1"/>
  <c r="L823" i="7" s="1" a="1"/>
  <c r="L823" i="7" s="1"/>
  <c r="I855" i="7" a="1"/>
  <c r="I855" i="7" s="1"/>
  <c r="A855" i="7" s="1"/>
  <c r="L855" i="7" s="1" a="1"/>
  <c r="L855" i="7" s="1"/>
  <c r="I887" i="7" a="1"/>
  <c r="I887" i="7" s="1"/>
  <c r="A887" i="7" s="1"/>
  <c r="L887" i="7" s="1" a="1"/>
  <c r="L887" i="7" s="1"/>
  <c r="I895" i="7" a="1"/>
  <c r="I895" i="7" s="1"/>
  <c r="A895" i="7" s="1"/>
  <c r="L895" i="7" s="1" a="1"/>
  <c r="L895" i="7" s="1"/>
  <c r="I903" i="7" a="1"/>
  <c r="I903" i="7" s="1"/>
  <c r="A903" i="7" s="1"/>
  <c r="L903" i="7" s="1" a="1"/>
  <c r="L903" i="7" s="1"/>
  <c r="I911" i="7" a="1"/>
  <c r="I911" i="7" s="1"/>
  <c r="A911" i="7" s="1"/>
  <c r="L911" i="7" s="1" a="1"/>
  <c r="L911" i="7" s="1"/>
  <c r="I919" i="7" a="1"/>
  <c r="I919" i="7" s="1"/>
  <c r="A919" i="7" s="1"/>
  <c r="L919" i="7" s="1" a="1"/>
  <c r="L919" i="7" s="1"/>
  <c r="I927" i="7" a="1"/>
  <c r="I927" i="7" s="1"/>
  <c r="A927" i="7" s="1"/>
  <c r="L927" i="7" s="1" a="1"/>
  <c r="L927" i="7" s="1"/>
  <c r="I935" i="7" a="1"/>
  <c r="I935" i="7" s="1"/>
  <c r="A935" i="7" s="1"/>
  <c r="L935" i="7" s="1" a="1"/>
  <c r="L935" i="7" s="1"/>
  <c r="I943" i="7" a="1"/>
  <c r="I943" i="7" s="1"/>
  <c r="A943" i="7" s="1"/>
  <c r="L943" i="7" s="1" a="1"/>
  <c r="L943" i="7" s="1"/>
  <c r="I951" i="7" a="1"/>
  <c r="I951" i="7" s="1"/>
  <c r="A951" i="7" s="1"/>
  <c r="L951" i="7" s="1" a="1"/>
  <c r="L951" i="7" s="1"/>
  <c r="I959" i="7" a="1"/>
  <c r="I959" i="7" s="1"/>
  <c r="A959" i="7" s="1"/>
  <c r="L959" i="7" s="1" a="1"/>
  <c r="L959" i="7" s="1"/>
  <c r="I967" i="7" a="1"/>
  <c r="I967" i="7" s="1"/>
  <c r="A967" i="7" s="1"/>
  <c r="L967" i="7" s="1" a="1"/>
  <c r="L967" i="7" s="1"/>
  <c r="I975" i="7" a="1"/>
  <c r="I975" i="7" s="1"/>
  <c r="A975" i="7" s="1"/>
  <c r="L975" i="7" s="1" a="1"/>
  <c r="L975" i="7" s="1"/>
  <c r="I983" i="7" a="1"/>
  <c r="I983" i="7" s="1"/>
  <c r="A983" i="7" s="1"/>
  <c r="L983" i="7" s="1" a="1"/>
  <c r="L983" i="7" s="1"/>
  <c r="I991" i="7" a="1"/>
  <c r="I991" i="7" s="1"/>
  <c r="A991" i="7" s="1"/>
  <c r="L991" i="7" s="1" a="1"/>
  <c r="L991" i="7" s="1"/>
  <c r="I999" i="7" a="1"/>
  <c r="I999" i="7" s="1"/>
  <c r="A999" i="7" s="1"/>
  <c r="L999" i="7" s="1" a="1"/>
  <c r="L999" i="7" s="1"/>
  <c r="I1007" i="7" a="1"/>
  <c r="I1007" i="7" s="1"/>
  <c r="A1007" i="7" s="1"/>
  <c r="L1007" i="7" s="1" a="1"/>
  <c r="L1007" i="7" s="1"/>
  <c r="I1015" i="7" a="1"/>
  <c r="I1015" i="7" s="1"/>
  <c r="A1015" i="7" s="1"/>
  <c r="L1015" i="7" s="1" a="1"/>
  <c r="L1015" i="7" s="1"/>
  <c r="I825" i="7" a="1"/>
  <c r="I825" i="7" s="1"/>
  <c r="A825" i="7" s="1"/>
  <c r="L825" i="7" s="1" a="1"/>
  <c r="L825" i="7" s="1"/>
  <c r="I857" i="7" a="1"/>
  <c r="I857" i="7" s="1"/>
  <c r="A857" i="7" s="1"/>
  <c r="L857" i="7" s="1" a="1"/>
  <c r="L857" i="7" s="1"/>
  <c r="I888" i="7" a="1"/>
  <c r="I888" i="7" s="1"/>
  <c r="A888" i="7" s="1"/>
  <c r="L888" i="7" s="1" a="1"/>
  <c r="L888" i="7" s="1"/>
  <c r="I896" i="7" a="1"/>
  <c r="I896" i="7" s="1"/>
  <c r="A896" i="7" s="1"/>
  <c r="L896" i="7" s="1" a="1"/>
  <c r="L896" i="7" s="1"/>
  <c r="I904" i="7" a="1"/>
  <c r="I904" i="7" s="1"/>
  <c r="A904" i="7" s="1"/>
  <c r="L904" i="7" s="1" a="1"/>
  <c r="L904" i="7" s="1"/>
  <c r="I912" i="7" a="1"/>
  <c r="I912" i="7" s="1"/>
  <c r="A912" i="7" s="1"/>
  <c r="L912" i="7" s="1" a="1"/>
  <c r="L912" i="7" s="1"/>
  <c r="I920" i="7" a="1"/>
  <c r="I920" i="7" s="1"/>
  <c r="A920" i="7" s="1"/>
  <c r="L920" i="7" s="1" a="1"/>
  <c r="L920" i="7" s="1"/>
  <c r="I928" i="7" a="1"/>
  <c r="I928" i="7" s="1"/>
  <c r="A928" i="7" s="1"/>
  <c r="L928" i="7" s="1" a="1"/>
  <c r="L928" i="7" s="1"/>
  <c r="I936" i="7" a="1"/>
  <c r="I936" i="7" s="1"/>
  <c r="A936" i="7" s="1"/>
  <c r="L936" i="7" s="1" a="1"/>
  <c r="L936" i="7" s="1"/>
  <c r="I944" i="7" a="1"/>
  <c r="I944" i="7" s="1"/>
  <c r="A944" i="7" s="1"/>
  <c r="L944" i="7" s="1" a="1"/>
  <c r="L944" i="7" s="1"/>
  <c r="I952" i="7" a="1"/>
  <c r="I952" i="7" s="1"/>
  <c r="A952" i="7" s="1"/>
  <c r="L952" i="7" s="1" a="1"/>
  <c r="L952" i="7" s="1"/>
  <c r="I960" i="7" a="1"/>
  <c r="I960" i="7" s="1"/>
  <c r="A960" i="7" s="1"/>
  <c r="L960" i="7" s="1" a="1"/>
  <c r="L960" i="7" s="1"/>
  <c r="I968" i="7" a="1"/>
  <c r="I968" i="7" s="1"/>
  <c r="A968" i="7" s="1"/>
  <c r="L968" i="7" s="1" a="1"/>
  <c r="L968" i="7" s="1"/>
  <c r="I976" i="7" a="1"/>
  <c r="I976" i="7" s="1"/>
  <c r="A976" i="7" s="1"/>
  <c r="L976" i="7" s="1" a="1"/>
  <c r="L976" i="7" s="1"/>
  <c r="I984" i="7" a="1"/>
  <c r="I984" i="7" s="1"/>
  <c r="A984" i="7" s="1"/>
  <c r="L984" i="7" s="1" a="1"/>
  <c r="L984" i="7" s="1"/>
  <c r="I992" i="7" a="1"/>
  <c r="I992" i="7" s="1"/>
  <c r="A992" i="7" s="1"/>
  <c r="L992" i="7" s="1" a="1"/>
  <c r="L992" i="7" s="1"/>
  <c r="I1000" i="7" a="1"/>
  <c r="I1000" i="7" s="1"/>
  <c r="A1000" i="7" s="1"/>
  <c r="L1000" i="7" s="1" a="1"/>
  <c r="L1000" i="7" s="1"/>
  <c r="I1008" i="7" a="1"/>
  <c r="I1008" i="7" s="1"/>
  <c r="A1008" i="7" s="1"/>
  <c r="L1008" i="7" s="1" a="1"/>
  <c r="L1008" i="7" s="1"/>
  <c r="I1016" i="7" a="1"/>
  <c r="I1016" i="7" s="1"/>
  <c r="A1016" i="7" s="1"/>
  <c r="L1016" i="7" s="1" a="1"/>
  <c r="L1016" i="7" s="1"/>
  <c r="A132" i="7"/>
  <c r="L132" i="7" s="1" a="1"/>
  <c r="L132" i="7" s="1"/>
  <c r="A148" i="7"/>
  <c r="L148" i="7" s="1" a="1"/>
  <c r="L148" i="7" s="1"/>
  <c r="A157" i="7"/>
  <c r="L157" i="7" s="1" a="1"/>
  <c r="L157" i="7" s="1"/>
  <c r="A209" i="7"/>
  <c r="L209" i="7" s="1" a="1"/>
  <c r="L209" i="7" s="1"/>
  <c r="A149" i="7"/>
  <c r="L149" i="7" s="1" a="1"/>
  <c r="L149" i="7" s="1"/>
  <c r="A215" i="7"/>
  <c r="L215" i="7" s="1" a="1"/>
  <c r="L215" i="7" s="1"/>
  <c r="A332" i="7"/>
  <c r="L332" i="7" s="1" a="1"/>
  <c r="L332" i="7" s="1"/>
  <c r="A304" i="7"/>
  <c r="L304" i="7" s="1" a="1"/>
  <c r="L304" i="7" s="1"/>
  <c r="A324" i="7"/>
  <c r="L324" i="7" s="1" a="1"/>
  <c r="L324" i="7" s="1"/>
  <c r="A223" i="7"/>
  <c r="L223" i="7" s="1" a="1"/>
  <c r="L223" i="7" s="1"/>
  <c r="A124" i="7"/>
  <c r="L124" i="7" s="1" a="1"/>
  <c r="L124" i="7" s="1"/>
  <c r="A261" i="7"/>
  <c r="L261" i="7" s="1" a="1"/>
  <c r="L261" i="7" s="1"/>
  <c r="A348" i="7"/>
  <c r="L348" i="7" s="1" a="1"/>
  <c r="L348" i="7" s="1"/>
  <c r="A143" i="7"/>
  <c r="L143" i="7" s="1" a="1"/>
  <c r="L143" i="7" s="1"/>
  <c r="A129" i="7"/>
  <c r="L129" i="7" s="1" a="1"/>
  <c r="L129" i="7" s="1"/>
  <c r="A147" i="7"/>
  <c r="L147" i="7" s="1" a="1"/>
  <c r="L147" i="7" s="1"/>
  <c r="A135" i="7"/>
  <c r="L135" i="7" s="1" a="1"/>
  <c r="L135" i="7" s="1"/>
  <c r="A207" i="7"/>
  <c r="L207" i="7" s="1" a="1"/>
  <c r="L207" i="7" s="1"/>
  <c r="A340" i="7"/>
  <c r="L340" i="7" s="1" a="1"/>
  <c r="L340" i="7" s="1"/>
  <c r="A277" i="7"/>
  <c r="L277" i="7" s="1" a="1"/>
  <c r="L277" i="7" s="1"/>
  <c r="A231" i="7"/>
  <c r="L231" i="7" s="1" a="1"/>
  <c r="L231" i="7" s="1"/>
  <c r="A146" i="7"/>
  <c r="L146" i="7" s="1" a="1"/>
  <c r="L146" i="7" s="1"/>
  <c r="A140" i="7"/>
  <c r="L140" i="7" s="1" a="1"/>
  <c r="L140" i="7" s="1"/>
  <c r="A136" i="7"/>
  <c r="L136" i="7" s="1" a="1"/>
  <c r="L136" i="7" s="1"/>
  <c r="A154" i="7"/>
  <c r="L154" i="7" s="1" a="1"/>
  <c r="L154" i="7" s="1"/>
  <c r="A144" i="7"/>
  <c r="L144" i="7" s="1" a="1"/>
  <c r="L144" i="7" s="1"/>
  <c r="A130" i="7"/>
  <c r="L130" i="7" s="1" a="1"/>
  <c r="L130" i="7" s="1"/>
  <c r="A145" i="7"/>
  <c r="L145" i="7" s="1" a="1"/>
  <c r="L145" i="7" s="1"/>
  <c r="A269" i="7"/>
  <c r="L269" i="7" s="1" a="1"/>
  <c r="L269" i="7" s="1"/>
  <c r="A127" i="7"/>
  <c r="L127" i="7" s="1" a="1"/>
  <c r="L127" i="7" s="1"/>
  <c r="A199" i="7"/>
  <c r="L199" i="7" s="1" a="1"/>
  <c r="L199" i="7" s="1"/>
  <c r="A123" i="7"/>
  <c r="L123" i="7" s="1" a="1"/>
  <c r="L123" i="7" s="1"/>
  <c r="A293" i="7"/>
  <c r="L293" i="7" s="1" a="1"/>
  <c r="L293" i="7" s="1"/>
  <c r="A137" i="7"/>
  <c r="L137" i="7" s="1" a="1"/>
  <c r="L137" i="7" s="1"/>
  <c r="A142" i="7"/>
  <c r="L142" i="7" s="1" a="1"/>
  <c r="L142" i="7" s="1"/>
  <c r="A128" i="7"/>
  <c r="L128" i="7" s="1" a="1"/>
  <c r="L128" i="7" s="1"/>
  <c r="A138" i="7"/>
  <c r="L138" i="7" s="1" a="1"/>
  <c r="L138" i="7" s="1"/>
  <c r="A285" i="7"/>
  <c r="L285" i="7" s="1" a="1"/>
  <c r="L285" i="7" s="1"/>
  <c r="A131" i="7"/>
  <c r="L131" i="7" s="1" a="1"/>
  <c r="L131" i="7" s="1"/>
  <c r="A139" i="7"/>
  <c r="L139" i="7" s="1" a="1"/>
  <c r="L139" i="7" s="1"/>
  <c r="G20" i="7" a="1"/>
  <c r="G20" i="7" s="1"/>
  <c r="A71" i="7"/>
  <c r="L71" i="7" s="1" a="1"/>
  <c r="L71" i="7" s="1"/>
  <c r="W21" i="7" a="1"/>
  <c r="W21" i="7" s="1"/>
  <c r="A66" i="7"/>
  <c r="L66" i="7" s="1" a="1"/>
  <c r="L66" i="7" s="1"/>
  <c r="U21" i="7" a="1"/>
  <c r="U21" i="7" s="1"/>
  <c r="A74" i="7"/>
  <c r="L74" i="7" s="1" a="1"/>
  <c r="L74" i="7" s="1"/>
  <c r="A88" i="7"/>
  <c r="L88" i="7" s="1" a="1"/>
  <c r="L88" i="7" s="1"/>
  <c r="A82" i="7"/>
  <c r="L82" i="7" s="1" a="1"/>
  <c r="L82" i="7" s="1"/>
  <c r="A31" i="7"/>
  <c r="L31" i="7" s="1" a="1"/>
  <c r="L31" i="7" s="1"/>
  <c r="S21" i="7" a="1"/>
  <c r="S21" i="7" s="1"/>
  <c r="V21" i="7" a="1"/>
  <c r="V21" i="7" s="1"/>
  <c r="A56" i="7"/>
  <c r="L56" i="7" s="1" a="1"/>
  <c r="L56" i="7" s="1"/>
  <c r="P21" i="7" a="1"/>
  <c r="P21" i="7" s="1"/>
  <c r="T21" i="7" a="1"/>
  <c r="T21" i="7" s="1"/>
  <c r="A81" i="7"/>
  <c r="L81" i="7" s="1" a="1"/>
  <c r="L81" i="7" s="1"/>
  <c r="A122" i="7"/>
  <c r="L122" i="7" s="1" a="1"/>
  <c r="L122" i="7" s="1"/>
  <c r="A79" i="7"/>
  <c r="L79" i="7" s="1" a="1"/>
  <c r="L79" i="7" s="1"/>
  <c r="A87" i="7"/>
  <c r="L87" i="7" s="1" a="1"/>
  <c r="L87" i="7" s="1"/>
  <c r="A107" i="7"/>
  <c r="L107" i="7" s="1" a="1"/>
  <c r="L107" i="7" s="1"/>
  <c r="A28" i="7"/>
  <c r="L28" i="7" s="1" a="1"/>
  <c r="L28" i="7" s="1"/>
  <c r="Q21" i="7" a="1"/>
  <c r="Q21" i="7" s="1"/>
  <c r="L21" i="7" a="1"/>
  <c r="L21" i="7" s="1"/>
  <c r="A55" i="7"/>
  <c r="L55" i="7" s="1" a="1"/>
  <c r="L55" i="7" s="1"/>
  <c r="A121" i="7"/>
  <c r="L121" i="7" s="1" a="1"/>
  <c r="L121" i="7" s="1"/>
  <c r="A84" i="7"/>
  <c r="L84" i="7" s="1" a="1"/>
  <c r="L84" i="7" s="1"/>
  <c r="A58" i="7"/>
  <c r="L58" i="7" s="1" a="1"/>
  <c r="L58" i="7" s="1"/>
  <c r="A92" i="7"/>
  <c r="L92" i="7" s="1" a="1"/>
  <c r="L92" i="7" s="1"/>
  <c r="A91" i="7"/>
  <c r="L91" i="7" s="1" a="1"/>
  <c r="L91" i="7" s="1"/>
  <c r="M21" i="7" a="1"/>
  <c r="M21" i="7" s="1"/>
  <c r="H21" i="7" a="1"/>
  <c r="H21" i="7" s="1"/>
  <c r="A60" i="7"/>
  <c r="L60" i="7" s="1" a="1"/>
  <c r="L60" i="7" s="1"/>
  <c r="A63" i="7"/>
  <c r="L63" i="7" s="1" a="1"/>
  <c r="L63" i="7" s="1"/>
  <c r="A59" i="7"/>
  <c r="L59" i="7" s="1" a="1"/>
  <c r="L59" i="7" s="1"/>
  <c r="A47" i="7"/>
  <c r="L47" i="7" s="1" a="1"/>
  <c r="L47" i="7" s="1"/>
  <c r="A57" i="7"/>
  <c r="L57" i="7" s="1" a="1"/>
  <c r="L57" i="7" s="1"/>
  <c r="E21" i="7" a="1"/>
  <c r="E21" i="7" s="1"/>
  <c r="A90" i="7"/>
  <c r="L90" i="7" s="1" a="1"/>
  <c r="L90" i="7" s="1"/>
  <c r="C21" i="7" a="1"/>
  <c r="C21" i="7" s="1"/>
  <c r="F21" i="7" a="1"/>
  <c r="F21" i="7" s="1"/>
  <c r="A95" i="7"/>
  <c r="L95" i="7" s="1" a="1"/>
  <c r="L95" i="7" s="1"/>
  <c r="A68" i="7"/>
  <c r="L68" i="7" s="1" a="1"/>
  <c r="L68" i="7" s="1"/>
  <c r="A67" i="7"/>
  <c r="L67" i="7" s="1" a="1"/>
  <c r="L67" i="7" s="1"/>
  <c r="C20" i="7" a="1"/>
  <c r="C20" i="7" s="1"/>
  <c r="M20" i="7" a="1"/>
  <c r="M20" i="7" s="1"/>
  <c r="A80" i="7"/>
  <c r="L80" i="7" s="1" a="1"/>
  <c r="L80" i="7" s="1"/>
  <c r="A64" i="7"/>
  <c r="L64" i="7" s="1" a="1"/>
  <c r="L64" i="7" s="1"/>
  <c r="R20" i="7" a="1"/>
  <c r="R20" i="7" s="1"/>
  <c r="D21" i="7" a="1"/>
  <c r="D21" i="7" s="1"/>
  <c r="K20" i="7" a="1"/>
  <c r="K20" i="7" s="1"/>
  <c r="V20" i="7" a="1"/>
  <c r="V20" i="7" s="1"/>
  <c r="A75" i="7"/>
  <c r="L75" i="7" s="1" a="1"/>
  <c r="L75" i="7" s="1"/>
  <c r="A89" i="7"/>
  <c r="L89" i="7" s="1" a="1"/>
  <c r="L89" i="7" s="1"/>
  <c r="A72" i="7"/>
  <c r="L72" i="7" s="1" a="1"/>
  <c r="L72" i="7" s="1"/>
  <c r="A83" i="7"/>
  <c r="L83" i="7" s="1" a="1"/>
  <c r="L83" i="7" s="1"/>
  <c r="A76" i="7"/>
  <c r="L76" i="7" s="1" a="1"/>
  <c r="L76" i="7" s="1"/>
  <c r="A65" i="7"/>
  <c r="L65" i="7" s="1" a="1"/>
  <c r="L65" i="7" s="1"/>
  <c r="A120" i="7"/>
  <c r="L120" i="7" s="1" a="1"/>
  <c r="L120" i="7" s="1"/>
  <c r="A73" i="7"/>
  <c r="L73" i="7" s="1" a="1"/>
  <c r="L73" i="7" s="1"/>
  <c r="B16" i="7" a="1"/>
  <c r="B16" i="7" s="1"/>
  <c r="M18" i="7" a="1"/>
  <c r="M18" i="7" s="1"/>
  <c r="C11" i="7" a="1"/>
  <c r="C11" i="7" s="1"/>
  <c r="B18" i="7" a="1"/>
  <c r="B18" i="7" s="1"/>
  <c r="B4" i="7" a="1"/>
  <c r="B4" i="7" s="1"/>
  <c r="C10" i="7" a="1"/>
  <c r="C10" i="7" s="1"/>
  <c r="B17" i="7" a="1"/>
  <c r="B17" i="7" s="1"/>
  <c r="C9" i="7" a="1"/>
  <c r="C9" i="7" s="1"/>
  <c r="B2" i="7" a="1"/>
  <c r="B2" i="7" s="1"/>
  <c r="B7" i="7" a="1"/>
  <c r="B7" i="7" s="1"/>
  <c r="C13" i="7" a="1"/>
  <c r="C13" i="7" s="1"/>
  <c r="B5" i="7" a="1"/>
  <c r="B5" i="7" s="1"/>
  <c r="C8" i="7" a="1"/>
  <c r="C8" i="7" s="1"/>
  <c r="C12" i="7" a="1"/>
  <c r="C12" i="7" s="1"/>
  <c r="B15" i="7" a="1"/>
  <c r="B15" i="7" s="1"/>
  <c r="B6" i="7" a="1"/>
  <c r="B6" i="7" s="1"/>
  <c r="I33" i="6" a="1"/>
  <c r="I33" i="6" s="1"/>
  <c r="E33" i="6" a="1"/>
  <c r="E33" i="6" s="1"/>
  <c r="B33" i="6" a="1"/>
  <c r="B33" i="6" s="1"/>
  <c r="D35" i="5" a="1"/>
  <c r="D35" i="5" s="1"/>
  <c r="D30" i="5" a="1"/>
  <c r="D30" i="5" s="1"/>
  <c r="E36" i="6" a="1"/>
  <c r="E36" i="6" s="1"/>
  <c r="D34" i="5" a="1"/>
  <c r="D34" i="5" s="1"/>
  <c r="D31" i="5" a="1"/>
  <c r="D31" i="5" s="1"/>
  <c r="E35" i="6" a="1"/>
  <c r="E35" i="6" s="1"/>
  <c r="D24" i="5" a="1"/>
  <c r="D24" i="5" s="1"/>
  <c r="D32" i="5" a="1"/>
  <c r="D32" i="5" s="1"/>
  <c r="C54" i="6" a="1"/>
  <c r="C54" i="6" s="1"/>
  <c r="B35" i="6" a="1"/>
  <c r="B35" i="6" s="1"/>
  <c r="B37" i="6" a="1"/>
  <c r="B37" i="6" s="1"/>
  <c r="D25" i="5" a="1"/>
  <c r="D25" i="5" s="1"/>
  <c r="D33" i="5" a="1"/>
  <c r="D33" i="5" s="1"/>
  <c r="B38" i="6" a="1"/>
  <c r="B38" i="6" s="1"/>
  <c r="D23" i="5" a="1"/>
  <c r="D23" i="5" s="1"/>
  <c r="D26" i="5" a="1"/>
  <c r="D26" i="5" s="1"/>
  <c r="D27" i="5" a="1"/>
  <c r="D27" i="5" s="1"/>
  <c r="B36" i="6" a="1"/>
  <c r="B36" i="6" s="1"/>
  <c r="D28" i="5" a="1"/>
  <c r="D28" i="5" s="1"/>
  <c r="E38" i="6" a="1"/>
  <c r="E38" i="6" s="1"/>
  <c r="D29" i="5" a="1"/>
  <c r="D29" i="5" s="1"/>
  <c r="E37" i="6" a="1"/>
  <c r="E37" i="6" s="1"/>
  <c r="B23" i="6" a="1"/>
  <c r="B23" i="6" s="1"/>
  <c r="B32" i="6" a="1"/>
  <c r="B32" i="6" s="1"/>
  <c r="B20" i="6" a="1"/>
  <c r="B20" i="6" s="1"/>
  <c r="B31" i="6" a="1"/>
  <c r="B31" i="6" s="1"/>
  <c r="E32" i="6" a="1"/>
  <c r="E32" i="6" s="1"/>
  <c r="I32" i="6" a="1"/>
  <c r="I32" i="6" s="1"/>
  <c r="B9" i="6" a="1"/>
  <c r="B9" i="6" s="1"/>
  <c r="E31" i="6" a="1"/>
  <c r="E31" i="6" s="1"/>
  <c r="Q22" i="5"/>
  <c r="C22" i="5" s="1"/>
  <c r="K13" i="6"/>
  <c r="X23" i="6"/>
  <c r="Q327" i="7" l="1" a="1"/>
  <c r="Q327" i="7" s="1"/>
  <c r="W327" i="7" s="1"/>
  <c r="Q563" i="7" a="1"/>
  <c r="Q563" i="7" s="1"/>
  <c r="W563" i="7" s="1"/>
  <c r="Q676" i="7" a="1"/>
  <c r="Q676" i="7" s="1"/>
  <c r="W676" i="7" s="1"/>
  <c r="Q434" i="7" a="1"/>
  <c r="Q434" i="7" s="1"/>
  <c r="W434" i="7" s="1"/>
  <c r="Q992" i="7" a="1"/>
  <c r="Q992" i="7" s="1"/>
  <c r="W992" i="7" s="1"/>
  <c r="Q748" i="7" a="1"/>
  <c r="Q748" i="7" s="1"/>
  <c r="W748" i="7" s="1"/>
  <c r="Q464" i="7" a="1"/>
  <c r="Q464" i="7" s="1"/>
  <c r="W464" i="7" s="1"/>
  <c r="Q845" i="7" a="1"/>
  <c r="Q845" i="7" s="1"/>
  <c r="W845" i="7" s="1"/>
  <c r="Q866" i="7" a="1"/>
  <c r="Q866" i="7" s="1"/>
  <c r="W866" i="7" s="1"/>
  <c r="Q947" i="7" a="1"/>
  <c r="Q947" i="7" s="1"/>
  <c r="W947" i="7" s="1"/>
  <c r="Q501" i="7" a="1"/>
  <c r="Q501" i="7" s="1"/>
  <c r="W501" i="7" s="1"/>
  <c r="Q386" i="7" a="1"/>
  <c r="Q386" i="7" s="1"/>
  <c r="W386" i="7" s="1"/>
  <c r="Q933" i="7" a="1"/>
  <c r="Q933" i="7" s="1"/>
  <c r="W933" i="7" s="1"/>
  <c r="Q792" i="7" a="1"/>
  <c r="Q792" i="7" s="1"/>
  <c r="W792" i="7" s="1"/>
  <c r="Q558" i="7" a="1"/>
  <c r="Q558" i="7" s="1"/>
  <c r="W558" i="7" s="1"/>
  <c r="Q232" i="7" a="1"/>
  <c r="Q232" i="7" s="1"/>
  <c r="W232" i="7" s="1"/>
  <c r="Q153" i="7" a="1"/>
  <c r="Q153" i="7" s="1"/>
  <c r="W153" i="7" s="1"/>
  <c r="Q287" i="7" a="1"/>
  <c r="Q287" i="7" s="1"/>
  <c r="W287" i="7" s="1"/>
  <c r="Q128" i="7" a="1"/>
  <c r="Q128" i="7" s="1"/>
  <c r="W128" i="7" s="1"/>
  <c r="Q349" i="7" a="1"/>
  <c r="Q349" i="7" s="1"/>
  <c r="W349" i="7" s="1"/>
  <c r="Q528" i="7" a="1"/>
  <c r="Q528" i="7" s="1"/>
  <c r="W528" i="7" s="1"/>
  <c r="Q208" i="7" a="1"/>
  <c r="Q208" i="7" s="1"/>
  <c r="W208" i="7" s="1"/>
  <c r="Q238" i="7" a="1"/>
  <c r="Q238" i="7" s="1"/>
  <c r="W238" i="7" s="1"/>
  <c r="Q385" i="7" a="1"/>
  <c r="Q385" i="7" s="1"/>
  <c r="W385" i="7" s="1"/>
  <c r="Q186" i="7" a="1"/>
  <c r="Q186" i="7" s="1"/>
  <c r="W186" i="7" s="1"/>
  <c r="Q373" i="7" a="1"/>
  <c r="Q373" i="7" s="1"/>
  <c r="W373" i="7" s="1"/>
  <c r="Q159" i="7" a="1"/>
  <c r="Q159" i="7" s="1"/>
  <c r="W159" i="7" s="1"/>
  <c r="Q255" i="7" a="1"/>
  <c r="Q255" i="7" s="1"/>
  <c r="W255" i="7" s="1"/>
  <c r="Q136" i="7" a="1"/>
  <c r="Q136" i="7" s="1"/>
  <c r="W136" i="7" s="1"/>
  <c r="Q450" i="7" a="1"/>
  <c r="Q450" i="7" s="1"/>
  <c r="W450" i="7" s="1"/>
  <c r="Q524" i="7" a="1"/>
  <c r="Q524" i="7" s="1"/>
  <c r="W524" i="7" s="1"/>
  <c r="Q290" i="7" a="1"/>
  <c r="Q290" i="7" s="1"/>
  <c r="W290" i="7" s="1"/>
  <c r="Q846" i="7" a="1"/>
  <c r="Q846" i="7" s="1"/>
  <c r="W846" i="7" s="1"/>
  <c r="Q887" i="7" a="1"/>
  <c r="Q887" i="7" s="1"/>
  <c r="W887" i="7" s="1"/>
  <c r="Q755" i="7" a="1"/>
  <c r="Q755" i="7" s="1"/>
  <c r="W755" i="7" s="1"/>
  <c r="Q711" i="7" a="1"/>
  <c r="Q711" i="7" s="1"/>
  <c r="W711" i="7" s="1"/>
  <c r="Q834" i="7" a="1"/>
  <c r="Q834" i="7" s="1"/>
  <c r="W834" i="7" s="1"/>
  <c r="Q270" i="7" a="1"/>
  <c r="Q270" i="7" s="1"/>
  <c r="W270" i="7" s="1"/>
  <c r="Q218" i="7" a="1"/>
  <c r="Q218" i="7" s="1"/>
  <c r="W218" i="7" s="1"/>
  <c r="Q447" i="7" a="1"/>
  <c r="Q447" i="7" s="1"/>
  <c r="W447" i="7" s="1"/>
  <c r="Q473" i="7" a="1"/>
  <c r="Q473" i="7" s="1"/>
  <c r="W473" i="7" s="1"/>
  <c r="Q889" i="7" a="1"/>
  <c r="Q889" i="7" s="1"/>
  <c r="W889" i="7" s="1"/>
  <c r="Q895" i="7" a="1"/>
  <c r="Q895" i="7" s="1"/>
  <c r="W895" i="7" s="1"/>
  <c r="Q838" i="7" a="1"/>
  <c r="Q838" i="7" s="1"/>
  <c r="W838" i="7" s="1"/>
  <c r="Q899" i="7" a="1"/>
  <c r="Q899" i="7" s="1"/>
  <c r="W899" i="7" s="1"/>
  <c r="Q146" i="7" a="1"/>
  <c r="Q146" i="7" s="1"/>
  <c r="W146" i="7" s="1"/>
  <c r="Q295" i="7" a="1"/>
  <c r="Q295" i="7" s="1"/>
  <c r="W295" i="7" s="1"/>
  <c r="Q375" i="7" a="1"/>
  <c r="Q375" i="7" s="1"/>
  <c r="W375" i="7" s="1"/>
  <c r="Q289" i="7" a="1"/>
  <c r="Q289" i="7" s="1"/>
  <c r="W289" i="7" s="1"/>
  <c r="Q406" i="7" a="1"/>
  <c r="Q406" i="7" s="1"/>
  <c r="W406" i="7" s="1"/>
  <c r="Q542" i="7" a="1"/>
  <c r="Q542" i="7" s="1"/>
  <c r="W542" i="7" s="1"/>
  <c r="Q535" i="7" a="1"/>
  <c r="Q535" i="7" s="1"/>
  <c r="W535" i="7" s="1"/>
  <c r="Q795" i="7" a="1"/>
  <c r="Q795" i="7" s="1"/>
  <c r="W795" i="7" s="1"/>
  <c r="Q822" i="7" a="1"/>
  <c r="Q822" i="7" s="1"/>
  <c r="W822" i="7" s="1"/>
  <c r="Q749" i="7" a="1"/>
  <c r="Q749" i="7" s="1"/>
  <c r="W749" i="7" s="1"/>
  <c r="Q991" i="7" a="1"/>
  <c r="Q991" i="7" s="1"/>
  <c r="W991" i="7" s="1"/>
  <c r="Q230" i="7" a="1"/>
  <c r="Q230" i="7" s="1"/>
  <c r="W230" i="7" s="1"/>
  <c r="Q240" i="7" a="1"/>
  <c r="Q240" i="7" s="1"/>
  <c r="W240" i="7" s="1"/>
  <c r="Q341" i="7" a="1"/>
  <c r="Q341" i="7" s="1"/>
  <c r="W341" i="7" s="1"/>
  <c r="Q477" i="7" a="1"/>
  <c r="Q477" i="7" s="1"/>
  <c r="W477" i="7" s="1"/>
  <c r="Q729" i="7" a="1"/>
  <c r="Q729" i="7" s="1"/>
  <c r="W729" i="7" s="1"/>
  <c r="Q597" i="7" a="1"/>
  <c r="Q597" i="7" s="1"/>
  <c r="W597" i="7" s="1"/>
  <c r="Q801" i="7" a="1"/>
  <c r="Q801" i="7" s="1"/>
  <c r="W801" i="7" s="1"/>
  <c r="Q842" i="7" a="1"/>
  <c r="Q842" i="7" s="1"/>
  <c r="W842" i="7" s="1"/>
  <c r="Q757" i="7" a="1"/>
  <c r="Q757" i="7" s="1"/>
  <c r="W757" i="7" s="1"/>
  <c r="Q1007" i="7" a="1"/>
  <c r="Q1007" i="7" s="1"/>
  <c r="W1007" i="7" s="1"/>
  <c r="Q453" i="7" a="1"/>
  <c r="Q453" i="7" s="1"/>
  <c r="W453" i="7" s="1"/>
  <c r="Q253" i="7" a="1"/>
  <c r="Q253" i="7" s="1"/>
  <c r="W253" i="7" s="1"/>
  <c r="Q716" i="7" a="1"/>
  <c r="Q716" i="7" s="1"/>
  <c r="W716" i="7" s="1"/>
  <c r="Q777" i="7" a="1"/>
  <c r="Q777" i="7" s="1"/>
  <c r="W777" i="7" s="1"/>
  <c r="Q596" i="7" a="1"/>
  <c r="Q596" i="7" s="1"/>
  <c r="W596" i="7" s="1"/>
  <c r="Q628" i="7" a="1"/>
  <c r="Q628" i="7" s="1"/>
  <c r="W628" i="7" s="1"/>
  <c r="Q765" i="7" a="1"/>
  <c r="Q765" i="7" s="1"/>
  <c r="W765" i="7" s="1"/>
  <c r="Q1015" i="7" a="1"/>
  <c r="Q1015" i="7" s="1"/>
  <c r="W1015" i="7" s="1"/>
  <c r="Q457" i="7" a="1"/>
  <c r="Q457" i="7" s="1"/>
  <c r="W457" i="7" s="1"/>
  <c r="Q418" i="7" a="1"/>
  <c r="Q418" i="7" s="1"/>
  <c r="W418" i="7" s="1"/>
  <c r="Q824" i="7" a="1"/>
  <c r="Q824" i="7" s="1"/>
  <c r="W824" i="7" s="1"/>
  <c r="Q582" i="7" a="1"/>
  <c r="Q582" i="7" s="1"/>
  <c r="W582" i="7" s="1"/>
  <c r="Q731" i="7" a="1"/>
  <c r="Q731" i="7" s="1"/>
  <c r="W731" i="7" s="1"/>
  <c r="Q775" i="7" a="1"/>
  <c r="Q775" i="7" s="1"/>
  <c r="W775" i="7" s="1"/>
  <c r="Q945" i="7" a="1"/>
  <c r="Q945" i="7" s="1"/>
  <c r="W945" i="7" s="1"/>
  <c r="Q241" i="7" a="1"/>
  <c r="Q241" i="7" s="1"/>
  <c r="W241" i="7" s="1"/>
  <c r="Q627" i="7" a="1"/>
  <c r="Q627" i="7" s="1"/>
  <c r="W627" i="7" s="1"/>
  <c r="Q420" i="7" a="1"/>
  <c r="Q420" i="7" s="1"/>
  <c r="W420" i="7" s="1"/>
  <c r="Q603" i="7" a="1"/>
  <c r="Q603" i="7" s="1"/>
  <c r="W603" i="7" s="1"/>
  <c r="Q708" i="7" a="1"/>
  <c r="Q708" i="7" s="1"/>
  <c r="W708" i="7" s="1"/>
  <c r="Q646" i="7" a="1"/>
  <c r="Q646" i="7" s="1"/>
  <c r="W646" i="7" s="1"/>
  <c r="Q921" i="7" a="1"/>
  <c r="Q921" i="7" s="1"/>
  <c r="W921" i="7" s="1"/>
  <c r="Q963" i="7" a="1"/>
  <c r="Q963" i="7" s="1"/>
  <c r="W963" i="7" s="1"/>
  <c r="Q468" i="7" a="1"/>
  <c r="Q468" i="7" s="1"/>
  <c r="W468" i="7" s="1"/>
  <c r="Q214" i="7" a="1"/>
  <c r="Q214" i="7" s="1"/>
  <c r="W214" i="7" s="1"/>
  <c r="Q348" i="7" a="1"/>
  <c r="Q348" i="7" s="1"/>
  <c r="W348" i="7" s="1"/>
  <c r="Q223" i="7" a="1"/>
  <c r="Q223" i="7" s="1"/>
  <c r="W223" i="7" s="1"/>
  <c r="Q361" i="7" a="1"/>
  <c r="Q361" i="7" s="1"/>
  <c r="W361" i="7" s="1"/>
  <c r="Q621" i="7" a="1"/>
  <c r="Q621" i="7" s="1"/>
  <c r="W621" i="7" s="1"/>
  <c r="Q809" i="7" a="1"/>
  <c r="Q809" i="7" s="1"/>
  <c r="W809" i="7" s="1"/>
  <c r="Q673" i="7" a="1"/>
  <c r="Q673" i="7" s="1"/>
  <c r="W673" i="7" s="1"/>
  <c r="Q812" i="7" a="1"/>
  <c r="Q812" i="7" s="1"/>
  <c r="W812" i="7" s="1"/>
  <c r="Q797" i="7" a="1"/>
  <c r="Q797" i="7" s="1"/>
  <c r="W797" i="7" s="1"/>
  <c r="Q914" i="7" a="1"/>
  <c r="Q914" i="7" s="1"/>
  <c r="W914" i="7" s="1"/>
  <c r="Q1003" i="7" a="1"/>
  <c r="Q1003" i="7" s="1"/>
  <c r="W1003" i="7" s="1"/>
  <c r="Q915" i="7" a="1"/>
  <c r="Q915" i="7" s="1"/>
  <c r="W915" i="7" s="1"/>
  <c r="Q975" i="7" a="1"/>
  <c r="Q975" i="7" s="1"/>
  <c r="W975" i="7" s="1"/>
  <c r="Q893" i="7" a="1"/>
  <c r="Q893" i="7" s="1"/>
  <c r="W893" i="7" s="1"/>
  <c r="Q874" i="7" a="1"/>
  <c r="Q874" i="7" s="1"/>
  <c r="W874" i="7" s="1"/>
  <c r="Q632" i="7" a="1"/>
  <c r="Q632" i="7" s="1"/>
  <c r="W632" i="7" s="1"/>
  <c r="Q811" i="7" a="1"/>
  <c r="Q811" i="7" s="1"/>
  <c r="W811" i="7" s="1"/>
  <c r="Q691" i="7" a="1"/>
  <c r="Q691" i="7" s="1"/>
  <c r="W691" i="7" s="1"/>
  <c r="Q643" i="7" a="1"/>
  <c r="Q643" i="7" s="1"/>
  <c r="W643" i="7" s="1"/>
  <c r="Q789" i="7" a="1"/>
  <c r="Q789" i="7" s="1"/>
  <c r="W789" i="7" s="1"/>
  <c r="Q670" i="7" a="1"/>
  <c r="Q670" i="7" s="1"/>
  <c r="W670" i="7" s="1"/>
  <c r="Q635" i="7" a="1"/>
  <c r="Q635" i="7" s="1"/>
  <c r="W635" i="7" s="1"/>
  <c r="Q699" i="7" a="1"/>
  <c r="Q699" i="7" s="1"/>
  <c r="W699" i="7" s="1"/>
  <c r="Q374" i="7" a="1"/>
  <c r="Q374" i="7" s="1"/>
  <c r="W374" i="7" s="1"/>
  <c r="Q566" i="7" a="1"/>
  <c r="Q566" i="7" s="1"/>
  <c r="W566" i="7" s="1"/>
  <c r="Q505" i="7" a="1"/>
  <c r="Q505" i="7" s="1"/>
  <c r="W505" i="7" s="1"/>
  <c r="Q376" i="7" a="1"/>
  <c r="Q376" i="7" s="1"/>
  <c r="W376" i="7" s="1"/>
  <c r="Q479" i="7" a="1"/>
  <c r="Q479" i="7" s="1"/>
  <c r="W479" i="7" s="1"/>
  <c r="Q284" i="7" a="1"/>
  <c r="Q284" i="7" s="1"/>
  <c r="W284" i="7" s="1"/>
  <c r="Q517" i="7" a="1"/>
  <c r="Q517" i="7" s="1"/>
  <c r="W517" i="7" s="1"/>
  <c r="Q407" i="7" a="1"/>
  <c r="Q407" i="7" s="1"/>
  <c r="W407" i="7" s="1"/>
  <c r="Q510" i="7" a="1"/>
  <c r="Q510" i="7" s="1"/>
  <c r="W510" i="7" s="1"/>
  <c r="Q396" i="7" a="1"/>
  <c r="Q396" i="7" s="1"/>
  <c r="W396" i="7" s="1"/>
  <c r="Q511" i="7" a="1"/>
  <c r="Q511" i="7" s="1"/>
  <c r="W511" i="7" s="1"/>
  <c r="Q254" i="7" a="1"/>
  <c r="Q254" i="7" s="1"/>
  <c r="W254" i="7" s="1"/>
  <c r="Q133" i="7" a="1"/>
  <c r="Q133" i="7" s="1"/>
  <c r="W133" i="7" s="1"/>
  <c r="Q181" i="7" a="1"/>
  <c r="Q181" i="7" s="1"/>
  <c r="W181" i="7" s="1"/>
  <c r="Q137" i="7" a="1"/>
  <c r="Q137" i="7" s="1"/>
  <c r="W137" i="7" s="1"/>
  <c r="Q243" i="7" a="1"/>
  <c r="Q243" i="7" s="1"/>
  <c r="W243" i="7" s="1"/>
  <c r="Q433" i="7" a="1"/>
  <c r="Q433" i="7" s="1"/>
  <c r="W433" i="7" s="1"/>
  <c r="Q331" i="7" a="1"/>
  <c r="Q331" i="7" s="1"/>
  <c r="W331" i="7" s="1"/>
  <c r="Q303" i="7" a="1"/>
  <c r="Q303" i="7" s="1"/>
  <c r="W303" i="7" s="1"/>
  <c r="Q536" i="7" a="1"/>
  <c r="Q536" i="7" s="1"/>
  <c r="W536" i="7" s="1"/>
  <c r="Q173" i="7" a="1"/>
  <c r="Q173" i="7" s="1"/>
  <c r="W173" i="7" s="1"/>
  <c r="Q616" i="7" a="1"/>
  <c r="Q616" i="7" s="1"/>
  <c r="W616" i="7" s="1"/>
  <c r="Q861" i="7" a="1"/>
  <c r="Q861" i="7" s="1"/>
  <c r="W861" i="7" s="1"/>
  <c r="Q870" i="7" a="1"/>
  <c r="Q870" i="7" s="1"/>
  <c r="W870" i="7" s="1"/>
  <c r="Q850" i="7" a="1"/>
  <c r="Q850" i="7" s="1"/>
  <c r="W850" i="7" s="1"/>
  <c r="Q770" i="7" a="1"/>
  <c r="Q770" i="7" s="1"/>
  <c r="W770" i="7" s="1"/>
  <c r="Q892" i="7" a="1"/>
  <c r="Q892" i="7" s="1"/>
  <c r="W892" i="7" s="1"/>
  <c r="Q626" i="7" a="1"/>
  <c r="Q626" i="7" s="1"/>
  <c r="W626" i="7" s="1"/>
  <c r="Q787" i="7" a="1"/>
  <c r="Q787" i="7" s="1"/>
  <c r="W787" i="7" s="1"/>
  <c r="Q363" i="7" a="1"/>
  <c r="Q363" i="7" s="1"/>
  <c r="W363" i="7" s="1"/>
  <c r="Q280" i="7" a="1"/>
  <c r="Q280" i="7" s="1"/>
  <c r="W280" i="7" s="1"/>
  <c r="Q496" i="7" a="1"/>
  <c r="Q496" i="7" s="1"/>
  <c r="W496" i="7" s="1"/>
  <c r="Q368" i="7" a="1"/>
  <c r="Q368" i="7" s="1"/>
  <c r="W368" i="7" s="1"/>
  <c r="Q248" i="7" a="1"/>
  <c r="Q248" i="7" s="1"/>
  <c r="W248" i="7" s="1"/>
  <c r="Q239" i="7" a="1"/>
  <c r="Q239" i="7" s="1"/>
  <c r="W239" i="7" s="1"/>
  <c r="Q274" i="7" a="1"/>
  <c r="Q274" i="7" s="1"/>
  <c r="W274" i="7" s="1"/>
  <c r="Q182" i="7" a="1"/>
  <c r="Q182" i="7" s="1"/>
  <c r="W182" i="7" s="1"/>
  <c r="Q458" i="7" a="1"/>
  <c r="Q458" i="7" s="1"/>
  <c r="W458" i="7" s="1"/>
  <c r="Q334" i="7" a="1"/>
  <c r="Q334" i="7" s="1"/>
  <c r="W334" i="7" s="1"/>
  <c r="Q191" i="7" a="1"/>
  <c r="Q191" i="7" s="1"/>
  <c r="W191" i="7" s="1"/>
  <c r="Q151" i="7" a="1"/>
  <c r="Q151" i="7" s="1"/>
  <c r="W151" i="7" s="1"/>
  <c r="Q585" i="7" a="1"/>
  <c r="Q585" i="7" s="1"/>
  <c r="W585" i="7" s="1"/>
  <c r="Q178" i="7" a="1"/>
  <c r="Q178" i="7" s="1"/>
  <c r="W178" i="7" s="1"/>
  <c r="Q199" i="7" a="1"/>
  <c r="Q199" i="7" s="1"/>
  <c r="W199" i="7" s="1"/>
  <c r="Q429" i="7" a="1"/>
  <c r="Q429" i="7" s="1"/>
  <c r="W429" i="7" s="1"/>
  <c r="Q237" i="7" a="1"/>
  <c r="Q237" i="7" s="1"/>
  <c r="W237" i="7" s="1"/>
  <c r="Q283" i="7" a="1"/>
  <c r="Q283" i="7" s="1"/>
  <c r="W283" i="7" s="1"/>
  <c r="Q444" i="7" a="1"/>
  <c r="Q444" i="7" s="1"/>
  <c r="W444" i="7" s="1"/>
  <c r="Q195" i="7" a="1"/>
  <c r="Q195" i="7" s="1"/>
  <c r="W195" i="7" s="1"/>
  <c r="Q220" i="7" a="1"/>
  <c r="Q220" i="7" s="1"/>
  <c r="W220" i="7" s="1"/>
  <c r="Q266" i="7" a="1"/>
  <c r="Q266" i="7" s="1"/>
  <c r="W266" i="7" s="1"/>
  <c r="Q322" i="7" a="1"/>
  <c r="Q322" i="7" s="1"/>
  <c r="W322" i="7" s="1"/>
  <c r="Q561" i="7" a="1"/>
  <c r="Q561" i="7" s="1"/>
  <c r="W561" i="7" s="1"/>
  <c r="Q782" i="7" a="1"/>
  <c r="Q782" i="7" s="1"/>
  <c r="W782" i="7" s="1"/>
  <c r="Q533" i="7" a="1"/>
  <c r="Q533" i="7" s="1"/>
  <c r="W533" i="7" s="1"/>
  <c r="Q702" i="7" a="1"/>
  <c r="Q702" i="7" s="1"/>
  <c r="W702" i="7" s="1"/>
  <c r="Q978" i="7" a="1"/>
  <c r="Q978" i="7" s="1"/>
  <c r="W978" i="7" s="1"/>
  <c r="Q987" i="7" a="1"/>
  <c r="Q987" i="7" s="1"/>
  <c r="W987" i="7" s="1"/>
  <c r="Q172" i="7" a="1"/>
  <c r="Q172" i="7" s="1"/>
  <c r="W172" i="7" s="1"/>
  <c r="Q449" i="7" a="1"/>
  <c r="Q449" i="7" s="1"/>
  <c r="W449" i="7" s="1"/>
  <c r="Q523" i="7" a="1"/>
  <c r="Q523" i="7" s="1"/>
  <c r="W523" i="7" s="1"/>
  <c r="Q806" i="7" a="1"/>
  <c r="Q806" i="7" s="1"/>
  <c r="W806" i="7" s="1"/>
  <c r="Q753" i="7" a="1"/>
  <c r="Q753" i="7" s="1"/>
  <c r="W753" i="7" s="1"/>
  <c r="Q943" i="7" a="1"/>
  <c r="Q943" i="7" s="1"/>
  <c r="W943" i="7" s="1"/>
  <c r="Q706" i="7" a="1"/>
  <c r="Q706" i="7" s="1"/>
  <c r="W706" i="7" s="1"/>
  <c r="Q998" i="7" a="1"/>
  <c r="Q998" i="7" s="1"/>
  <c r="W998" i="7" s="1"/>
  <c r="Q163" i="7" a="1"/>
  <c r="Q163" i="7" s="1"/>
  <c r="W163" i="7" s="1"/>
  <c r="Q162" i="7" a="1"/>
  <c r="Q162" i="7" s="1"/>
  <c r="W162" i="7" s="1"/>
  <c r="Q587" i="7" a="1"/>
  <c r="Q587" i="7" s="1"/>
  <c r="W587" i="7" s="1"/>
  <c r="Q601" i="7" a="1"/>
  <c r="Q601" i="7" s="1"/>
  <c r="W601" i="7" s="1"/>
  <c r="Q338" i="7" a="1"/>
  <c r="Q338" i="7" s="1"/>
  <c r="W338" i="7" s="1"/>
  <c r="Q802" i="7" a="1"/>
  <c r="Q802" i="7" s="1"/>
  <c r="W802" i="7" s="1"/>
  <c r="Q833" i="7" a="1"/>
  <c r="Q833" i="7" s="1"/>
  <c r="W833" i="7" s="1"/>
  <c r="Q712" i="7" a="1"/>
  <c r="Q712" i="7" s="1"/>
  <c r="W712" i="7" s="1"/>
  <c r="Q853" i="7" a="1"/>
  <c r="Q853" i="7" s="1"/>
  <c r="W853" i="7" s="1"/>
  <c r="Q976" i="7" a="1"/>
  <c r="Q976" i="7" s="1"/>
  <c r="W976" i="7" s="1"/>
  <c r="Q981" i="7" a="1"/>
  <c r="Q981" i="7" s="1"/>
  <c r="W981" i="7" s="1"/>
  <c r="Q333" i="7" a="1"/>
  <c r="Q333" i="7" s="1"/>
  <c r="W333" i="7" s="1"/>
  <c r="Q478" i="7" a="1"/>
  <c r="Q478" i="7" s="1"/>
  <c r="W478" i="7" s="1"/>
  <c r="Q244" i="7" a="1"/>
  <c r="Q244" i="7" s="1"/>
  <c r="W244" i="7" s="1"/>
  <c r="Q292" i="7" a="1"/>
  <c r="Q292" i="7" s="1"/>
  <c r="W292" i="7" s="1"/>
  <c r="Q550" i="7" a="1"/>
  <c r="Q550" i="7" s="1"/>
  <c r="W550" i="7" s="1"/>
  <c r="Q586" i="7" a="1"/>
  <c r="Q586" i="7" s="1"/>
  <c r="W586" i="7" s="1"/>
  <c r="Q732" i="7" a="1"/>
  <c r="Q732" i="7" s="1"/>
  <c r="W732" i="7" s="1"/>
  <c r="Q857" i="7" a="1"/>
  <c r="Q857" i="7" s="1"/>
  <c r="W857" i="7" s="1"/>
  <c r="Q1001" i="7" a="1"/>
  <c r="Q1001" i="7" s="1"/>
  <c r="W1001" i="7" s="1"/>
  <c r="Q989" i="7" a="1"/>
  <c r="Q989" i="7" s="1"/>
  <c r="W989" i="7" s="1"/>
  <c r="Q242" i="7" a="1"/>
  <c r="Q242" i="7" s="1"/>
  <c r="W242" i="7" s="1"/>
  <c r="Q472" i="7" a="1"/>
  <c r="Q472" i="7" s="1"/>
  <c r="W472" i="7" s="1"/>
  <c r="Q590" i="7" a="1"/>
  <c r="Q590" i="7" s="1"/>
  <c r="W590" i="7" s="1"/>
  <c r="Q562" i="7" a="1"/>
  <c r="Q562" i="7" s="1"/>
  <c r="W562" i="7" s="1"/>
  <c r="Q723" i="7" a="1"/>
  <c r="Q723" i="7" s="1"/>
  <c r="W723" i="7" s="1"/>
  <c r="Q967" i="7" a="1"/>
  <c r="Q967" i="7" s="1"/>
  <c r="W967" i="7" s="1"/>
  <c r="Q656" i="7" a="1"/>
  <c r="Q656" i="7" s="1"/>
  <c r="W656" i="7" s="1"/>
  <c r="Q1005" i="7" a="1"/>
  <c r="Q1005" i="7" s="1"/>
  <c r="W1005" i="7" s="1"/>
  <c r="Q262" i="7" a="1"/>
  <c r="Q262" i="7" s="1"/>
  <c r="W262" i="7" s="1"/>
  <c r="Q435" i="7" a="1"/>
  <c r="Q435" i="7" s="1"/>
  <c r="W435" i="7" s="1"/>
  <c r="Q733" i="7" a="1"/>
  <c r="Q733" i="7" s="1"/>
  <c r="W733" i="7" s="1"/>
  <c r="Q493" i="7" a="1"/>
  <c r="Q493" i="7" s="1"/>
  <c r="W493" i="7" s="1"/>
  <c r="Q630" i="7" a="1"/>
  <c r="Q630" i="7" s="1"/>
  <c r="W630" i="7" s="1"/>
  <c r="Q666" i="7" a="1"/>
  <c r="Q666" i="7" s="1"/>
  <c r="W666" i="7" s="1"/>
  <c r="Q958" i="7" a="1"/>
  <c r="Q958" i="7" s="1"/>
  <c r="W958" i="7" s="1"/>
  <c r="Q543" i="7" a="1"/>
  <c r="Q543" i="7" s="1"/>
  <c r="W543" i="7" s="1"/>
  <c r="Q415" i="7" a="1"/>
  <c r="Q415" i="7" s="1"/>
  <c r="W415" i="7" s="1"/>
  <c r="Q451" i="7" a="1"/>
  <c r="Q451" i="7" s="1"/>
  <c r="W451" i="7" s="1"/>
  <c r="Q556" i="7" a="1"/>
  <c r="Q556" i="7" s="1"/>
  <c r="W556" i="7" s="1"/>
  <c r="Q642" i="7" a="1"/>
  <c r="Q642" i="7" s="1"/>
  <c r="W642" i="7" s="1"/>
  <c r="Q969" i="7" a="1"/>
  <c r="Q969" i="7" s="1"/>
  <c r="W969" i="7" s="1"/>
  <c r="Q836" i="7" a="1"/>
  <c r="Q836" i="7" s="1"/>
  <c r="W836" i="7" s="1"/>
  <c r="Q884" i="7" a="1"/>
  <c r="Q884" i="7" s="1"/>
  <c r="W884" i="7" s="1"/>
  <c r="Q381" i="7" a="1"/>
  <c r="Q381" i="7" s="1"/>
  <c r="W381" i="7" s="1"/>
  <c r="Q143" i="7" a="1"/>
  <c r="Q143" i="7" s="1"/>
  <c r="W143" i="7" s="1"/>
  <c r="Q579" i="7" a="1"/>
  <c r="Q579" i="7" s="1"/>
  <c r="W579" i="7" s="1"/>
  <c r="Q522" i="7" a="1"/>
  <c r="Q522" i="7" s="1"/>
  <c r="W522" i="7" s="1"/>
  <c r="Q279" i="7" a="1"/>
  <c r="Q279" i="7" s="1"/>
  <c r="W279" i="7" s="1"/>
  <c r="Q840" i="7" a="1"/>
  <c r="Q840" i="7" s="1"/>
  <c r="W840" i="7" s="1"/>
  <c r="Q645" i="7" a="1"/>
  <c r="Q645" i="7" s="1"/>
  <c r="W645" i="7" s="1"/>
  <c r="Q747" i="7" a="1"/>
  <c r="Q747" i="7" s="1"/>
  <c r="W747" i="7" s="1"/>
  <c r="Q1000" i="7" a="1"/>
  <c r="Q1000" i="7" s="1"/>
  <c r="W1000" i="7" s="1"/>
  <c r="Q821" i="7" a="1"/>
  <c r="Q821" i="7" s="1"/>
  <c r="W821" i="7" s="1"/>
  <c r="Q872" i="7" a="1"/>
  <c r="Q872" i="7" s="1"/>
  <c r="W872" i="7" s="1"/>
  <c r="Q980" i="7" a="1"/>
  <c r="Q980" i="7" s="1"/>
  <c r="W980" i="7" s="1"/>
  <c r="Q888" i="7" a="1"/>
  <c r="Q888" i="7" s="1"/>
  <c r="W888" i="7" s="1"/>
  <c r="Q946" i="7" a="1"/>
  <c r="Q946" i="7" s="1"/>
  <c r="W946" i="7" s="1"/>
  <c r="Q999" i="7" a="1"/>
  <c r="Q999" i="7" s="1"/>
  <c r="W999" i="7" s="1"/>
  <c r="Q598" i="7" a="1"/>
  <c r="Q598" i="7" s="1"/>
  <c r="W598" i="7" s="1"/>
  <c r="Q604" i="7" a="1"/>
  <c r="Q604" i="7" s="1"/>
  <c r="W604" i="7" s="1"/>
  <c r="Q743" i="7" a="1"/>
  <c r="Q743" i="7" s="1"/>
  <c r="W743" i="7" s="1"/>
  <c r="Q663" i="7" a="1"/>
  <c r="Q663" i="7" s="1"/>
  <c r="W663" i="7" s="1"/>
  <c r="Q624" i="7" a="1"/>
  <c r="Q624" i="7" s="1"/>
  <c r="W624" i="7" s="1"/>
  <c r="Q726" i="7" a="1"/>
  <c r="Q726" i="7" s="1"/>
  <c r="W726" i="7" s="1"/>
  <c r="Q664" i="7" a="1"/>
  <c r="Q664" i="7" s="1"/>
  <c r="W664" i="7" s="1"/>
  <c r="Q785" i="7" a="1"/>
  <c r="Q785" i="7" s="1"/>
  <c r="W785" i="7" s="1"/>
  <c r="Q631" i="7" a="1"/>
  <c r="Q631" i="7" s="1"/>
  <c r="W631" i="7" s="1"/>
  <c r="Q335" i="7" a="1"/>
  <c r="Q335" i="7" s="1"/>
  <c r="W335" i="7" s="1"/>
  <c r="Q554" i="7" a="1"/>
  <c r="Q554" i="7" s="1"/>
  <c r="W554" i="7" s="1"/>
  <c r="Q495" i="7" a="1"/>
  <c r="Q495" i="7" s="1"/>
  <c r="W495" i="7" s="1"/>
  <c r="Q351" i="7" a="1"/>
  <c r="Q351" i="7" s="1"/>
  <c r="W351" i="7" s="1"/>
  <c r="Q273" i="7" a="1"/>
  <c r="Q273" i="7" s="1"/>
  <c r="W273" i="7" s="1"/>
  <c r="Q268" i="7" a="1"/>
  <c r="Q268" i="7" s="1"/>
  <c r="W268" i="7" s="1"/>
  <c r="Q513" i="7" a="1"/>
  <c r="Q513" i="7" s="1"/>
  <c r="W513" i="7" s="1"/>
  <c r="Q364" i="7" a="1"/>
  <c r="Q364" i="7" s="1"/>
  <c r="W364" i="7" s="1"/>
  <c r="Q494" i="7" a="1"/>
  <c r="Q494" i="7" s="1"/>
  <c r="W494" i="7" s="1"/>
  <c r="Q350" i="7" a="1"/>
  <c r="Q350" i="7" s="1"/>
  <c r="W350" i="7" s="1"/>
  <c r="Q502" i="7" a="1"/>
  <c r="Q502" i="7" s="1"/>
  <c r="W502" i="7" s="1"/>
  <c r="Q246" i="7" a="1"/>
  <c r="Q246" i="7" s="1"/>
  <c r="W246" i="7" s="1"/>
  <c r="Q215" i="7" a="1"/>
  <c r="Q215" i="7" s="1"/>
  <c r="W215" i="7" s="1"/>
  <c r="Q272" i="7" a="1"/>
  <c r="Q272" i="7" s="1"/>
  <c r="W272" i="7" s="1"/>
  <c r="Q131" i="7" a="1"/>
  <c r="Q131" i="7" s="1"/>
  <c r="W131" i="7" s="1"/>
  <c r="Q369" i="7" a="1"/>
  <c r="Q369" i="7" s="1"/>
  <c r="W369" i="7" s="1"/>
  <c r="Q583" i="7" a="1"/>
  <c r="Q583" i="7" s="1"/>
  <c r="W583" i="7" s="1"/>
  <c r="Q883" i="7" a="1"/>
  <c r="Q883" i="7" s="1"/>
  <c r="W883" i="7" s="1"/>
  <c r="Q995" i="7" a="1"/>
  <c r="Q995" i="7" s="1"/>
  <c r="W995" i="7" s="1"/>
  <c r="Q662" i="7" a="1"/>
  <c r="Q662" i="7" s="1"/>
  <c r="W662" i="7" s="1"/>
  <c r="Q359" i="7" a="1"/>
  <c r="Q359" i="7" s="1"/>
  <c r="W359" i="7" s="1"/>
  <c r="Q854" i="7" a="1"/>
  <c r="Q854" i="7" s="1"/>
  <c r="W854" i="7" s="1"/>
  <c r="Q878" i="7" a="1"/>
  <c r="Q878" i="7" s="1"/>
  <c r="W878" i="7" s="1"/>
  <c r="Q917" i="7" a="1"/>
  <c r="Q917" i="7" s="1"/>
  <c r="W917" i="7" s="1"/>
  <c r="Q674" i="7" a="1"/>
  <c r="Q674" i="7" s="1"/>
  <c r="W674" i="7" s="1"/>
  <c r="Q551" i="7" a="1"/>
  <c r="Q551" i="7" s="1"/>
  <c r="W551" i="7" s="1"/>
  <c r="Q990" i="7" a="1"/>
  <c r="Q990" i="7" s="1"/>
  <c r="W990" i="7" s="1"/>
  <c r="Q667" i="7" a="1"/>
  <c r="Q667" i="7" s="1"/>
  <c r="W667" i="7" s="1"/>
  <c r="Q679" i="7" a="1"/>
  <c r="Q679" i="7" s="1"/>
  <c r="W679" i="7" s="1"/>
  <c r="Q282" i="7" a="1"/>
  <c r="Q282" i="7" s="1"/>
  <c r="W282" i="7" s="1"/>
  <c r="Q504" i="7" a="1"/>
  <c r="Q504" i="7" s="1"/>
  <c r="W504" i="7" s="1"/>
  <c r="Q185" i="7" a="1"/>
  <c r="Q185" i="7" s="1"/>
  <c r="W185" i="7" s="1"/>
  <c r="Q353" i="7" a="1"/>
  <c r="Q353" i="7" s="1"/>
  <c r="W353" i="7" s="1"/>
  <c r="Q571" i="7" a="1"/>
  <c r="Q571" i="7" s="1"/>
  <c r="W571" i="7" s="1"/>
  <c r="Q203" i="7" a="1"/>
  <c r="Q203" i="7" s="1"/>
  <c r="W203" i="7" s="1"/>
  <c r="Q177" i="7" a="1"/>
  <c r="Q177" i="7" s="1"/>
  <c r="W177" i="7" s="1"/>
  <c r="Q192" i="7" a="1"/>
  <c r="Q192" i="7" s="1"/>
  <c r="W192" i="7" s="1"/>
  <c r="Q379" i="7" a="1"/>
  <c r="Q379" i="7" s="1"/>
  <c r="W379" i="7" s="1"/>
  <c r="Q179" i="7" a="1"/>
  <c r="Q179" i="7" s="1"/>
  <c r="W179" i="7" s="1"/>
  <c r="Q225" i="7" a="1"/>
  <c r="Q225" i="7" s="1"/>
  <c r="W225" i="7" s="1"/>
  <c r="Q397" i="7" a="1"/>
  <c r="Q397" i="7" s="1"/>
  <c r="W397" i="7" s="1"/>
  <c r="Q426" i="7" a="1"/>
  <c r="Q426" i="7" s="1"/>
  <c r="W426" i="7" s="1"/>
  <c r="Q258" i="7" a="1"/>
  <c r="Q258" i="7" s="1"/>
  <c r="W258" i="7" s="1"/>
  <c r="Q158" i="7" a="1"/>
  <c r="Q158" i="7" s="1"/>
  <c r="W158" i="7" s="1"/>
  <c r="Q299" i="7" a="1"/>
  <c r="Q299" i="7" s="1"/>
  <c r="W299" i="7" s="1"/>
  <c r="Q425" i="7" a="1"/>
  <c r="Q425" i="7" s="1"/>
  <c r="W425" i="7" s="1"/>
  <c r="Q441" i="7" a="1"/>
  <c r="Q441" i="7" s="1"/>
  <c r="W441" i="7" s="1"/>
  <c r="Q483" i="7" a="1"/>
  <c r="Q483" i="7" s="1"/>
  <c r="W483" i="7" s="1"/>
  <c r="Q572" i="7" a="1"/>
  <c r="Q572" i="7" s="1"/>
  <c r="W572" i="7" s="1"/>
  <c r="Q659" i="7" a="1"/>
  <c r="Q659" i="7" s="1"/>
  <c r="W659" i="7" s="1"/>
  <c r="Q891" i="7" a="1"/>
  <c r="Q891" i="7" s="1"/>
  <c r="W891" i="7" s="1"/>
  <c r="Q690" i="7" a="1"/>
  <c r="Q690" i="7" s="1"/>
  <c r="W690" i="7" s="1"/>
  <c r="Q982" i="7" a="1"/>
  <c r="Q982" i="7" s="1"/>
  <c r="W982" i="7" s="1"/>
  <c r="Q326" i="7" a="1"/>
  <c r="Q326" i="7" s="1"/>
  <c r="W326" i="7" s="1"/>
  <c r="Q125" i="7" a="1"/>
  <c r="Q125" i="7" s="1"/>
  <c r="W125" i="7" s="1"/>
  <c r="Q681" i="7" a="1"/>
  <c r="Q681" i="7" s="1"/>
  <c r="W681" i="7" s="1"/>
  <c r="Q577" i="7" a="1"/>
  <c r="Q577" i="7" s="1"/>
  <c r="W577" i="7" s="1"/>
  <c r="Q549" i="7" a="1"/>
  <c r="Q549" i="7" s="1"/>
  <c r="W549" i="7" s="1"/>
  <c r="Q710" i="7" a="1"/>
  <c r="Q710" i="7" s="1"/>
  <c r="W710" i="7" s="1"/>
  <c r="Q894" i="7" a="1"/>
  <c r="Q894" i="7" s="1"/>
  <c r="W894" i="7" s="1"/>
  <c r="Q924" i="7" a="1"/>
  <c r="Q924" i="7" s="1"/>
  <c r="W924" i="7" s="1"/>
  <c r="Q228" i="7" a="1"/>
  <c r="Q228" i="7" s="1"/>
  <c r="W228" i="7" s="1"/>
  <c r="Q231" i="7" a="1"/>
  <c r="Q231" i="7" s="1"/>
  <c r="W231" i="7" s="1"/>
  <c r="Q321" i="7" a="1"/>
  <c r="Q321" i="7" s="1"/>
  <c r="W321" i="7" s="1"/>
  <c r="Q226" i="7" a="1"/>
  <c r="Q226" i="7" s="1"/>
  <c r="W226" i="7" s="1"/>
  <c r="Q454" i="7" a="1"/>
  <c r="Q454" i="7" s="1"/>
  <c r="W454" i="7" s="1"/>
  <c r="Q497" i="7" a="1"/>
  <c r="Q497" i="7" s="1"/>
  <c r="W497" i="7" s="1"/>
  <c r="Q466" i="7" a="1"/>
  <c r="Q466" i="7" s="1"/>
  <c r="W466" i="7" s="1"/>
  <c r="Q619" i="7" a="1"/>
  <c r="Q619" i="7" s="1"/>
  <c r="W619" i="7" s="1"/>
  <c r="Q919" i="7" a="1"/>
  <c r="Q919" i="7" s="1"/>
  <c r="W919" i="7" s="1"/>
  <c r="Q897" i="7" a="1"/>
  <c r="Q897" i="7" s="1"/>
  <c r="W897" i="7" s="1"/>
  <c r="Q357" i="7" a="1"/>
  <c r="Q357" i="7" s="1"/>
  <c r="W357" i="7" s="1"/>
  <c r="Q200" i="7" a="1"/>
  <c r="Q200" i="7" s="1"/>
  <c r="W200" i="7" s="1"/>
  <c r="Q555" i="7" a="1"/>
  <c r="Q555" i="7" s="1"/>
  <c r="W555" i="7" s="1"/>
  <c r="Q360" i="7" a="1"/>
  <c r="Q360" i="7" s="1"/>
  <c r="W360" i="7" s="1"/>
  <c r="Q437" i="7" a="1"/>
  <c r="Q437" i="7" s="1"/>
  <c r="W437" i="7" s="1"/>
  <c r="Q692" i="7" a="1"/>
  <c r="Q692" i="7" s="1"/>
  <c r="W692" i="7" s="1"/>
  <c r="Q841" i="7" a="1"/>
  <c r="Q841" i="7" s="1"/>
  <c r="W841" i="7" s="1"/>
  <c r="Q707" i="7" a="1"/>
  <c r="Q707" i="7" s="1"/>
  <c r="W707" i="7" s="1"/>
  <c r="Q944" i="7" a="1"/>
  <c r="Q944" i="7" s="1"/>
  <c r="W944" i="7" s="1"/>
  <c r="Q918" i="7" a="1"/>
  <c r="Q918" i="7" s="1"/>
  <c r="W918" i="7" s="1"/>
  <c r="Q469" i="7" a="1"/>
  <c r="Q469" i="7" s="1"/>
  <c r="W469" i="7" s="1"/>
  <c r="Q399" i="7" a="1"/>
  <c r="Q399" i="7" s="1"/>
  <c r="W399" i="7" s="1"/>
  <c r="Q411" i="7" a="1"/>
  <c r="Q411" i="7" s="1"/>
  <c r="W411" i="7" s="1"/>
  <c r="Q713" i="7" a="1"/>
  <c r="Q713" i="7" s="1"/>
  <c r="W713" i="7" s="1"/>
  <c r="Q680" i="7" a="1"/>
  <c r="Q680" i="7" s="1"/>
  <c r="W680" i="7" s="1"/>
  <c r="Q848" i="7" a="1"/>
  <c r="Q848" i="7" s="1"/>
  <c r="W848" i="7" s="1"/>
  <c r="Q767" i="7" a="1"/>
  <c r="Q767" i="7" s="1"/>
  <c r="W767" i="7" s="1"/>
  <c r="Q935" i="7" a="1"/>
  <c r="Q935" i="7" s="1"/>
  <c r="W935" i="7" s="1"/>
  <c r="Q532" i="7" a="1"/>
  <c r="Q532" i="7" s="1"/>
  <c r="W532" i="7" s="1"/>
  <c r="Q401" i="7" a="1"/>
  <c r="Q401" i="7" s="1"/>
  <c r="W401" i="7" s="1"/>
  <c r="Q615" i="7" a="1"/>
  <c r="Q615" i="7" s="1"/>
  <c r="W615" i="7" s="1"/>
  <c r="Q540" i="7" a="1"/>
  <c r="Q540" i="7" s="1"/>
  <c r="W540" i="7" s="1"/>
  <c r="Q613" i="7" a="1"/>
  <c r="Q613" i="7" s="1"/>
  <c r="W613" i="7" s="1"/>
  <c r="Q844" i="7" a="1"/>
  <c r="Q844" i="7" s="1"/>
  <c r="W844" i="7" s="1"/>
  <c r="Q818" i="7" a="1"/>
  <c r="Q818" i="7" s="1"/>
  <c r="W818" i="7" s="1"/>
  <c r="Q876" i="7" a="1"/>
  <c r="Q876" i="7" s="1"/>
  <c r="W876" i="7" s="1"/>
  <c r="Q306" i="7" a="1"/>
  <c r="Q306" i="7" s="1"/>
  <c r="W306" i="7" s="1"/>
  <c r="Q516" i="7" a="1"/>
  <c r="Q516" i="7" s="1"/>
  <c r="W516" i="7" s="1"/>
  <c r="Q617" i="7" a="1"/>
  <c r="Q617" i="7" s="1"/>
  <c r="W617" i="7" s="1"/>
  <c r="Q737" i="7" a="1"/>
  <c r="Q737" i="7" s="1"/>
  <c r="W737" i="7" s="1"/>
  <c r="Q823" i="7" a="1"/>
  <c r="Q823" i="7" s="1"/>
  <c r="W823" i="7" s="1"/>
  <c r="Q904" i="7" a="1"/>
  <c r="Q904" i="7" s="1"/>
  <c r="W904" i="7" s="1"/>
  <c r="Q929" i="7" a="1"/>
  <c r="Q929" i="7" s="1"/>
  <c r="W929" i="7" s="1"/>
  <c r="Q988" i="7" a="1"/>
  <c r="Q988" i="7" s="1"/>
  <c r="W988" i="7" s="1"/>
  <c r="Q190" i="7" a="1"/>
  <c r="Q190" i="7" s="1"/>
  <c r="W190" i="7" s="1"/>
  <c r="Q211" i="7" a="1"/>
  <c r="Q211" i="7" s="1"/>
  <c r="W211" i="7" s="1"/>
  <c r="Q261" i="7" a="1"/>
  <c r="Q261" i="7" s="1"/>
  <c r="W261" i="7" s="1"/>
  <c r="Q669" i="7" a="1"/>
  <c r="Q669" i="7" s="1"/>
  <c r="W669" i="7" s="1"/>
  <c r="Q553" i="7" a="1"/>
  <c r="Q553" i="7" s="1"/>
  <c r="W553" i="7" s="1"/>
  <c r="Q637" i="7" a="1"/>
  <c r="Q637" i="7" s="1"/>
  <c r="W637" i="7" s="1"/>
  <c r="Q728" i="7" a="1"/>
  <c r="Q728" i="7" s="1"/>
  <c r="W728" i="7" s="1"/>
  <c r="Q910" i="7" a="1"/>
  <c r="Q910" i="7" s="1"/>
  <c r="W910" i="7" s="1"/>
  <c r="Q799" i="7" a="1"/>
  <c r="Q799" i="7" s="1"/>
  <c r="W799" i="7" s="1"/>
  <c r="Q1018" i="7" a="1"/>
  <c r="Q1018" i="7" s="1"/>
  <c r="W1018" i="7" s="1"/>
  <c r="Q858" i="7" a="1"/>
  <c r="Q858" i="7" s="1"/>
  <c r="W858" i="7" s="1"/>
  <c r="Q970" i="7" a="1"/>
  <c r="Q970" i="7" s="1"/>
  <c r="W970" i="7" s="1"/>
  <c r="Q882" i="7" a="1"/>
  <c r="Q882" i="7" s="1"/>
  <c r="W882" i="7" s="1"/>
  <c r="Q940" i="7" a="1"/>
  <c r="Q940" i="7" s="1"/>
  <c r="W940" i="7" s="1"/>
  <c r="Q997" i="7" a="1"/>
  <c r="Q997" i="7" s="1"/>
  <c r="W997" i="7" s="1"/>
  <c r="Q578" i="7" a="1"/>
  <c r="Q578" i="7" s="1"/>
  <c r="W578" i="7" s="1"/>
  <c r="Q602" i="7" a="1"/>
  <c r="Q602" i="7" s="1"/>
  <c r="W602" i="7" s="1"/>
  <c r="Q741" i="7" a="1"/>
  <c r="Q741" i="7" s="1"/>
  <c r="W741" i="7" s="1"/>
  <c r="Q655" i="7" a="1"/>
  <c r="Q655" i="7" s="1"/>
  <c r="W655" i="7" s="1"/>
  <c r="Q614" i="7" a="1"/>
  <c r="Q614" i="7" s="1"/>
  <c r="W614" i="7" s="1"/>
  <c r="Q722" i="7" a="1"/>
  <c r="Q722" i="7" s="1"/>
  <c r="W722" i="7" s="1"/>
  <c r="Q639" i="7" a="1"/>
  <c r="Q639" i="7" s="1"/>
  <c r="W639" i="7" s="1"/>
  <c r="Q763" i="7" a="1"/>
  <c r="Q763" i="7" s="1"/>
  <c r="W763" i="7" s="1"/>
  <c r="Q623" i="7" a="1"/>
  <c r="Q623" i="7" s="1"/>
  <c r="W623" i="7" s="1"/>
  <c r="Q315" i="7" a="1"/>
  <c r="Q315" i="7" s="1"/>
  <c r="W315" i="7" s="1"/>
  <c r="Q538" i="7" a="1"/>
  <c r="Q538" i="7" s="1"/>
  <c r="W538" i="7" s="1"/>
  <c r="Q481" i="7" a="1"/>
  <c r="Q481" i="7" s="1"/>
  <c r="W481" i="7" s="1"/>
  <c r="Q324" i="7" a="1"/>
  <c r="Q324" i="7" s="1"/>
  <c r="W324" i="7" s="1"/>
  <c r="Q436" i="7" a="1"/>
  <c r="Q436" i="7" s="1"/>
  <c r="W436" i="7" s="1"/>
  <c r="Q249" i="7" a="1"/>
  <c r="Q249" i="7" s="1"/>
  <c r="W249" i="7" s="1"/>
  <c r="Q491" i="7" a="1"/>
  <c r="Q491" i="7" s="1"/>
  <c r="W491" i="7" s="1"/>
  <c r="Q343" i="7" a="1"/>
  <c r="Q343" i="7" s="1"/>
  <c r="W343" i="7" s="1"/>
  <c r="Q474" i="7" a="1"/>
  <c r="Q474" i="7" s="1"/>
  <c r="W474" i="7" s="1"/>
  <c r="Q332" i="7" a="1"/>
  <c r="Q332" i="7" s="1"/>
  <c r="W332" i="7" s="1"/>
  <c r="Q489" i="7" a="1"/>
  <c r="Q489" i="7" s="1"/>
  <c r="W489" i="7" s="1"/>
  <c r="Q233" i="7" a="1"/>
  <c r="Q233" i="7" s="1"/>
  <c r="W233" i="7" s="1"/>
  <c r="Q210" i="7" a="1"/>
  <c r="Q210" i="7" s="1"/>
  <c r="W210" i="7" s="1"/>
  <c r="Q236" i="7" a="1"/>
  <c r="Q236" i="7" s="1"/>
  <c r="W236" i="7" s="1"/>
  <c r="Q482" i="7" a="1"/>
  <c r="Q482" i="7" s="1"/>
  <c r="W482" i="7" s="1"/>
  <c r="Q222" i="7" a="1"/>
  <c r="Q222" i="7" s="1"/>
  <c r="W222" i="7" s="1"/>
  <c r="Q652" i="7" a="1"/>
  <c r="Q652" i="7" s="1"/>
  <c r="W652" i="7" s="1"/>
  <c r="Q660" i="7" a="1"/>
  <c r="Q660" i="7" s="1"/>
  <c r="W660" i="7" s="1"/>
  <c r="Q484" i="7" a="1"/>
  <c r="Q484" i="7" s="1"/>
  <c r="W484" i="7" s="1"/>
  <c r="Q826" i="7" a="1"/>
  <c r="Q826" i="7" s="1"/>
  <c r="W826" i="7" s="1"/>
  <c r="Q772" i="7" a="1"/>
  <c r="Q772" i="7" s="1"/>
  <c r="W772" i="7" s="1"/>
  <c r="Q370" i="7" a="1"/>
  <c r="Q370" i="7" s="1"/>
  <c r="W370" i="7" s="1"/>
  <c r="Q599" i="7" a="1"/>
  <c r="Q599" i="7" s="1"/>
  <c r="W599" i="7" s="1"/>
  <c r="Q271" i="7" a="1"/>
  <c r="Q271" i="7" s="1"/>
  <c r="W271" i="7" s="1"/>
  <c r="Q247" i="7" a="1"/>
  <c r="Q247" i="7" s="1"/>
  <c r="W247" i="7" s="1"/>
  <c r="Q863" i="7" a="1"/>
  <c r="Q863" i="7" s="1"/>
  <c r="W863" i="7" s="1"/>
  <c r="Q1020" i="7" a="1"/>
  <c r="Q1020" i="7" s="1"/>
  <c r="W1020" i="7" s="1"/>
  <c r="Q751" i="7" a="1"/>
  <c r="Q751" i="7" s="1"/>
  <c r="W751" i="7" s="1"/>
  <c r="Q515" i="7" a="1"/>
  <c r="Q515" i="7" s="1"/>
  <c r="W515" i="7" s="1"/>
  <c r="Q139" i="7" a="1"/>
  <c r="Q139" i="7" s="1"/>
  <c r="W139" i="7" s="1"/>
  <c r="Q285" i="7" a="1"/>
  <c r="Q285" i="7" s="1"/>
  <c r="W285" i="7" s="1"/>
  <c r="Q235" i="7" a="1"/>
  <c r="Q235" i="7" s="1"/>
  <c r="W235" i="7" s="1"/>
  <c r="Q176" i="7" a="1"/>
  <c r="Q176" i="7" s="1"/>
  <c r="W176" i="7" s="1"/>
  <c r="Q500" i="7" a="1"/>
  <c r="Q500" i="7" s="1"/>
  <c r="W500" i="7" s="1"/>
  <c r="Q161" i="7" a="1"/>
  <c r="Q161" i="7" s="1"/>
  <c r="W161" i="7" s="1"/>
  <c r="Q367" i="7" a="1"/>
  <c r="Q367" i="7" s="1"/>
  <c r="W367" i="7" s="1"/>
  <c r="Q559" i="7" a="1"/>
  <c r="Q559" i="7" s="1"/>
  <c r="W559" i="7" s="1"/>
  <c r="Q212" i="7" a="1"/>
  <c r="Q212" i="7" s="1"/>
  <c r="W212" i="7" s="1"/>
  <c r="Q127" i="7" a="1"/>
  <c r="Q127" i="7" s="1"/>
  <c r="W127" i="7" s="1"/>
  <c r="Q201" i="7" a="1"/>
  <c r="Q201" i="7" s="1"/>
  <c r="W201" i="7" s="1"/>
  <c r="Q269" i="7" a="1"/>
  <c r="Q269" i="7" s="1"/>
  <c r="W269" i="7" s="1"/>
  <c r="Q476" i="7" a="1"/>
  <c r="Q476" i="7" s="1"/>
  <c r="W476" i="7" s="1"/>
  <c r="Q275" i="7" a="1"/>
  <c r="Q275" i="7" s="1"/>
  <c r="W275" i="7" s="1"/>
  <c r="Q431" i="7" a="1"/>
  <c r="Q431" i="7" s="1"/>
  <c r="W431" i="7" s="1"/>
  <c r="Q140" i="7" a="1"/>
  <c r="Q140" i="7" s="1"/>
  <c r="W140" i="7" s="1"/>
  <c r="Q547" i="7" a="1"/>
  <c r="Q547" i="7" s="1"/>
  <c r="W547" i="7" s="1"/>
  <c r="Q650" i="7" a="1"/>
  <c r="Q650" i="7" s="1"/>
  <c r="W650" i="7" s="1"/>
  <c r="Q746" i="7" a="1"/>
  <c r="Q746" i="7" s="1"/>
  <c r="W746" i="7" s="1"/>
  <c r="Q776" i="7" a="1"/>
  <c r="Q776" i="7" s="1"/>
  <c r="W776" i="7" s="1"/>
  <c r="Q1002" i="7" a="1"/>
  <c r="Q1002" i="7" s="1"/>
  <c r="W1002" i="7" s="1"/>
  <c r="Q886" i="7" a="1"/>
  <c r="Q886" i="7" s="1"/>
  <c r="W886" i="7" s="1"/>
  <c r="Q916" i="7" a="1"/>
  <c r="Q916" i="7" s="1"/>
  <c r="W916" i="7" s="1"/>
  <c r="Q455" i="7" a="1"/>
  <c r="Q455" i="7" s="1"/>
  <c r="W455" i="7" s="1"/>
  <c r="Q250" i="7" a="1"/>
  <c r="Q250" i="7" s="1"/>
  <c r="W250" i="7" s="1"/>
  <c r="Q761" i="7" a="1"/>
  <c r="Q761" i="7" s="1"/>
  <c r="W761" i="7" s="1"/>
  <c r="Q760" i="7" a="1"/>
  <c r="Q760" i="7" s="1"/>
  <c r="W760" i="7" s="1"/>
  <c r="Q661" i="7" a="1"/>
  <c r="Q661" i="7" s="1"/>
  <c r="W661" i="7" s="1"/>
  <c r="Q902" i="7" a="1"/>
  <c r="Q902" i="7" s="1"/>
  <c r="W902" i="7" s="1"/>
  <c r="Q1009" i="7" a="1"/>
  <c r="Q1009" i="7" s="1"/>
  <c r="W1009" i="7" s="1"/>
  <c r="Q983" i="7" a="1"/>
  <c r="Q983" i="7" s="1"/>
  <c r="W983" i="7" s="1"/>
  <c r="Q184" i="7" a="1"/>
  <c r="Q184" i="7" s="1"/>
  <c r="W184" i="7" s="1"/>
  <c r="Q330" i="7" a="1"/>
  <c r="Q330" i="7" s="1"/>
  <c r="W330" i="7" s="1"/>
  <c r="Q448" i="7" a="1"/>
  <c r="Q448" i="7" s="1"/>
  <c r="W448" i="7" s="1"/>
  <c r="Q344" i="7" a="1"/>
  <c r="Q344" i="7" s="1"/>
  <c r="W344" i="7" s="1"/>
  <c r="Q633" i="7" a="1"/>
  <c r="Q633" i="7" s="1"/>
  <c r="W633" i="7" s="1"/>
  <c r="Q689" i="7" a="1"/>
  <c r="Q689" i="7" s="1"/>
  <c r="W689" i="7" s="1"/>
  <c r="Q665" i="7" a="1"/>
  <c r="Q665" i="7" s="1"/>
  <c r="W665" i="7" s="1"/>
  <c r="Q779" i="7" a="1"/>
  <c r="Q779" i="7" s="1"/>
  <c r="W779" i="7" s="1"/>
  <c r="Q735" i="7" a="1"/>
  <c r="Q735" i="7" s="1"/>
  <c r="W735" i="7" s="1"/>
  <c r="Q907" i="7" a="1"/>
  <c r="Q907" i="7" s="1"/>
  <c r="W907" i="7" s="1"/>
  <c r="Q446" i="7" a="1"/>
  <c r="Q446" i="7" s="1"/>
  <c r="W446" i="7" s="1"/>
  <c r="Q175" i="7" a="1"/>
  <c r="Q175" i="7" s="1"/>
  <c r="W175" i="7" s="1"/>
  <c r="Q316" i="7" a="1"/>
  <c r="Q316" i="7" s="1"/>
  <c r="W316" i="7" s="1"/>
  <c r="Q488" i="7" a="1"/>
  <c r="Q488" i="7" s="1"/>
  <c r="W488" i="7" s="1"/>
  <c r="Q340" i="7" a="1"/>
  <c r="Q340" i="7" s="1"/>
  <c r="W340" i="7" s="1"/>
  <c r="Q808" i="7" a="1"/>
  <c r="Q808" i="7" s="1"/>
  <c r="W808" i="7" s="1"/>
  <c r="Q546" i="7" a="1"/>
  <c r="Q546" i="7" s="1"/>
  <c r="W546" i="7" s="1"/>
  <c r="Q829" i="7" a="1"/>
  <c r="Q829" i="7" s="1"/>
  <c r="W829" i="7" s="1"/>
  <c r="Q759" i="7" a="1"/>
  <c r="Q759" i="7" s="1"/>
  <c r="W759" i="7" s="1"/>
  <c r="Q923" i="7" a="1"/>
  <c r="Q923" i="7" s="1"/>
  <c r="W923" i="7" s="1"/>
  <c r="Q264" i="7" a="1"/>
  <c r="Q264" i="7" s="1"/>
  <c r="W264" i="7" s="1"/>
  <c r="Q512" i="7" a="1"/>
  <c r="Q512" i="7" s="1"/>
  <c r="W512" i="7" s="1"/>
  <c r="Q609" i="7" a="1"/>
  <c r="Q609" i="7" s="1"/>
  <c r="W609" i="7" s="1"/>
  <c r="Q388" i="7" a="1"/>
  <c r="Q388" i="7" s="1"/>
  <c r="W388" i="7" s="1"/>
  <c r="Q774" i="7" a="1"/>
  <c r="Q774" i="7" s="1"/>
  <c r="W774" i="7" s="1"/>
  <c r="Q1010" i="7" a="1"/>
  <c r="Q1010" i="7" s="1"/>
  <c r="W1010" i="7" s="1"/>
  <c r="Q911" i="7" a="1"/>
  <c r="Q911" i="7" s="1"/>
  <c r="W911" i="7" s="1"/>
  <c r="Q939" i="7" a="1"/>
  <c r="Q939" i="7" s="1"/>
  <c r="W939" i="7" s="1"/>
  <c r="Q291" i="7" a="1"/>
  <c r="Q291" i="7" s="1"/>
  <c r="W291" i="7" s="1"/>
  <c r="Q514" i="7" a="1"/>
  <c r="Q514" i="7" s="1"/>
  <c r="W514" i="7" s="1"/>
  <c r="Q740" i="7" a="1"/>
  <c r="Q740" i="7" s="1"/>
  <c r="W740" i="7" s="1"/>
  <c r="Q724" i="7" a="1"/>
  <c r="Q724" i="7" s="1"/>
  <c r="W724" i="7" s="1"/>
  <c r="Q766" i="7" a="1"/>
  <c r="Q766" i="7" s="1"/>
  <c r="W766" i="7" s="1"/>
  <c r="Q961" i="7" a="1"/>
  <c r="Q961" i="7" s="1"/>
  <c r="W961" i="7" s="1"/>
  <c r="Q913" i="7" a="1"/>
  <c r="Q913" i="7" s="1"/>
  <c r="W913" i="7" s="1"/>
  <c r="Q972" i="7" a="1"/>
  <c r="Q972" i="7" s="1"/>
  <c r="W972" i="7" s="1"/>
  <c r="Q405" i="7" a="1"/>
  <c r="Q405" i="7" s="1"/>
  <c r="W405" i="7" s="1"/>
  <c r="Q205" i="7" a="1"/>
  <c r="Q205" i="7" s="1"/>
  <c r="W205" i="7" s="1"/>
  <c r="Q358" i="7" a="1"/>
  <c r="Q358" i="7" s="1"/>
  <c r="W358" i="7" s="1"/>
  <c r="Q798" i="7" a="1"/>
  <c r="Q798" i="7" s="1"/>
  <c r="W798" i="7" s="1"/>
  <c r="Q640" i="7" a="1"/>
  <c r="Q640" i="7" s="1"/>
  <c r="W640" i="7" s="1"/>
  <c r="Q788" i="7" a="1"/>
  <c r="Q788" i="7" s="1"/>
  <c r="W788" i="7" s="1"/>
  <c r="Q781" i="7" a="1"/>
  <c r="Q781" i="7" s="1"/>
  <c r="W781" i="7" s="1"/>
  <c r="Q906" i="7" a="1"/>
  <c r="Q906" i="7" s="1"/>
  <c r="W906" i="7" s="1"/>
  <c r="Q135" i="7" a="1"/>
  <c r="Q135" i="7" s="1"/>
  <c r="W135" i="7" s="1"/>
  <c r="Q297" i="7" a="1"/>
  <c r="Q297" i="7" s="1"/>
  <c r="W297" i="7" s="1"/>
  <c r="Q414" i="7" a="1"/>
  <c r="Q414" i="7" s="1"/>
  <c r="W414" i="7" s="1"/>
  <c r="Q317" i="7" a="1"/>
  <c r="Q317" i="7" s="1"/>
  <c r="W317" i="7" s="1"/>
  <c r="Q459" i="7" a="1"/>
  <c r="Q459" i="7" s="1"/>
  <c r="W459" i="7" s="1"/>
  <c r="Q758" i="7" a="1"/>
  <c r="Q758" i="7" s="1"/>
  <c r="W758" i="7" s="1"/>
  <c r="Q525" i="7" a="1"/>
  <c r="Q525" i="7" s="1"/>
  <c r="W525" i="7" s="1"/>
  <c r="Q694" i="7" a="1"/>
  <c r="Q694" i="7" s="1"/>
  <c r="W694" i="7" s="1"/>
  <c r="Q952" i="7" a="1"/>
  <c r="Q952" i="7" s="1"/>
  <c r="W952" i="7" s="1"/>
  <c r="Q971" i="7" a="1"/>
  <c r="Q971" i="7" s="1"/>
  <c r="W971" i="7" s="1"/>
  <c r="Q860" i="7" a="1"/>
  <c r="Q860" i="7" s="1"/>
  <c r="W860" i="7" s="1"/>
  <c r="Q962" i="7" a="1"/>
  <c r="Q962" i="7" s="1"/>
  <c r="W962" i="7" s="1"/>
  <c r="Q880" i="7" a="1"/>
  <c r="Q880" i="7" s="1"/>
  <c r="W880" i="7" s="1"/>
  <c r="Q934" i="7" a="1"/>
  <c r="Q934" i="7" s="1"/>
  <c r="W934" i="7" s="1"/>
  <c r="Q979" i="7" a="1"/>
  <c r="Q979" i="7" s="1"/>
  <c r="W979" i="7" s="1"/>
  <c r="Q686" i="7" a="1"/>
  <c r="Q686" i="7" s="1"/>
  <c r="W686" i="7" s="1"/>
  <c r="Q580" i="7" a="1"/>
  <c r="Q580" i="7" s="1"/>
  <c r="W580" i="7" s="1"/>
  <c r="Q719" i="7" a="1"/>
  <c r="Q719" i="7" s="1"/>
  <c r="W719" i="7" s="1"/>
  <c r="Q647" i="7" a="1"/>
  <c r="Q647" i="7" s="1"/>
  <c r="W647" i="7" s="1"/>
  <c r="Q612" i="7" a="1"/>
  <c r="Q612" i="7" s="1"/>
  <c r="W612" i="7" s="1"/>
  <c r="Q698" i="7" a="1"/>
  <c r="Q698" i="7" s="1"/>
  <c r="W698" i="7" s="1"/>
  <c r="Q605" i="7" a="1"/>
  <c r="Q605" i="7" s="1"/>
  <c r="W605" i="7" s="1"/>
  <c r="Q718" i="7" a="1"/>
  <c r="Q718" i="7" s="1"/>
  <c r="W718" i="7" s="1"/>
  <c r="Q424" i="7" a="1"/>
  <c r="Q424" i="7" s="1"/>
  <c r="W424" i="7" s="1"/>
  <c r="Q294" i="7" a="1"/>
  <c r="Q294" i="7" s="1"/>
  <c r="W294" i="7" s="1"/>
  <c r="Q531" i="7" a="1"/>
  <c r="Q531" i="7" s="1"/>
  <c r="W531" i="7" s="1"/>
  <c r="Q475" i="7" a="1"/>
  <c r="Q475" i="7" s="1"/>
  <c r="W475" i="7" s="1"/>
  <c r="Q304" i="7" a="1"/>
  <c r="Q304" i="7" s="1"/>
  <c r="W304" i="7" s="1"/>
  <c r="Q419" i="7" a="1"/>
  <c r="Q419" i="7" s="1"/>
  <c r="W419" i="7" s="1"/>
  <c r="Q573" i="7" a="1"/>
  <c r="Q573" i="7" s="1"/>
  <c r="W573" i="7" s="1"/>
  <c r="Q486" i="7" a="1"/>
  <c r="Q486" i="7" s="1"/>
  <c r="W486" i="7" s="1"/>
  <c r="Q328" i="7" a="1"/>
  <c r="Q328" i="7" s="1"/>
  <c r="W328" i="7" s="1"/>
  <c r="Q467" i="7" a="1"/>
  <c r="Q467" i="7" s="1"/>
  <c r="W467" i="7" s="1"/>
  <c r="Q301" i="7" a="1"/>
  <c r="Q301" i="7" s="1"/>
  <c r="W301" i="7" s="1"/>
  <c r="Q487" i="7" a="1"/>
  <c r="Q487" i="7" s="1"/>
  <c r="W487" i="7" s="1"/>
  <c r="Q229" i="7" a="1"/>
  <c r="Q229" i="7" s="1"/>
  <c r="W229" i="7" s="1"/>
  <c r="Q149" i="7" a="1"/>
  <c r="Q149" i="7" s="1"/>
  <c r="W149" i="7" s="1"/>
  <c r="Q209" i="7" a="1"/>
  <c r="Q209" i="7" s="1"/>
  <c r="W209" i="7" s="1"/>
  <c r="Q362" i="7" a="1"/>
  <c r="Q362" i="7" s="1"/>
  <c r="W362" i="7" s="1"/>
  <c r="Q144" i="7" a="1"/>
  <c r="Q144" i="7" s="1"/>
  <c r="W144" i="7" s="1"/>
  <c r="Q828" i="7" a="1"/>
  <c r="Q828" i="7" s="1"/>
  <c r="W828" i="7" s="1"/>
  <c r="Q657" i="7" a="1"/>
  <c r="Q657" i="7" s="1"/>
  <c r="W657" i="7" s="1"/>
  <c r="Q439" i="7" a="1"/>
  <c r="Q439" i="7" s="1"/>
  <c r="W439" i="7" s="1"/>
  <c r="Q954" i="7" a="1"/>
  <c r="Q954" i="7" s="1"/>
  <c r="W954" i="7" s="1"/>
  <c r="Q552" i="7" a="1"/>
  <c r="Q552" i="7" s="1"/>
  <c r="W552" i="7" s="1"/>
  <c r="Q847" i="7" a="1"/>
  <c r="Q847" i="7" s="1"/>
  <c r="W847" i="7" s="1"/>
  <c r="Q492" i="7" a="1"/>
  <c r="Q492" i="7" s="1"/>
  <c r="W492" i="7" s="1"/>
  <c r="Q744" i="7" a="1"/>
  <c r="Q744" i="7" s="1"/>
  <c r="W744" i="7" s="1"/>
  <c r="Q129" i="7" a="1"/>
  <c r="Q129" i="7" s="1"/>
  <c r="W129" i="7" s="1"/>
  <c r="Q927" i="7" a="1"/>
  <c r="Q927" i="7" s="1"/>
  <c r="W927" i="7" s="1"/>
  <c r="Q606" i="7" a="1"/>
  <c r="Q606" i="7" s="1"/>
  <c r="W606" i="7" s="1"/>
  <c r="Q668" i="7" a="1"/>
  <c r="Q668" i="7" s="1"/>
  <c r="W668" i="7" s="1"/>
  <c r="Q392" i="7" a="1"/>
  <c r="Q392" i="7" s="1"/>
  <c r="W392" i="7" s="1"/>
  <c r="Q325" i="7" a="1"/>
  <c r="Q325" i="7" s="1"/>
  <c r="W325" i="7" s="1"/>
  <c r="Q480" i="7" a="1"/>
  <c r="Q480" i="7" s="1"/>
  <c r="W480" i="7" s="1"/>
  <c r="Q138" i="7" a="1"/>
  <c r="Q138" i="7" s="1"/>
  <c r="W138" i="7" s="1"/>
  <c r="Q329" i="7" a="1"/>
  <c r="Q329" i="7" s="1"/>
  <c r="W329" i="7" s="1"/>
  <c r="Q336" i="7" a="1"/>
  <c r="Q336" i="7" s="1"/>
  <c r="W336" i="7" s="1"/>
  <c r="Q293" i="7" a="1"/>
  <c r="Q293" i="7" s="1"/>
  <c r="W293" i="7" s="1"/>
  <c r="Q167" i="7" a="1"/>
  <c r="Q167" i="7" s="1"/>
  <c r="W167" i="7" s="1"/>
  <c r="Q398" i="7" a="1"/>
  <c r="Q398" i="7" s="1"/>
  <c r="W398" i="7" s="1"/>
  <c r="Q221" i="7" a="1"/>
  <c r="Q221" i="7" s="1"/>
  <c r="W221" i="7" s="1"/>
  <c r="Q267" i="7" a="1"/>
  <c r="Q267" i="7" s="1"/>
  <c r="W267" i="7" s="1"/>
  <c r="Q389" i="7" a="1"/>
  <c r="Q389" i="7" s="1"/>
  <c r="W389" i="7" s="1"/>
  <c r="Q202" i="7" a="1"/>
  <c r="Q202" i="7" s="1"/>
  <c r="W202" i="7" s="1"/>
  <c r="Q384" i="7" a="1"/>
  <c r="Q384" i="7" s="1"/>
  <c r="W384" i="7" s="1"/>
  <c r="Q154" i="7" a="1"/>
  <c r="Q154" i="7" s="1"/>
  <c r="W154" i="7" s="1"/>
  <c r="Q508" i="7" a="1"/>
  <c r="Q508" i="7" s="1"/>
  <c r="W508" i="7" s="1"/>
  <c r="Q319" i="7" a="1"/>
  <c r="Q319" i="7" s="1"/>
  <c r="W319" i="7" s="1"/>
  <c r="Q245" i="7" a="1"/>
  <c r="Q245" i="7" s="1"/>
  <c r="W245" i="7" s="1"/>
  <c r="Q754" i="7" a="1"/>
  <c r="Q754" i="7" s="1"/>
  <c r="W754" i="7" s="1"/>
  <c r="Q503" i="7" a="1"/>
  <c r="Q503" i="7" s="1"/>
  <c r="W503" i="7" s="1"/>
  <c r="Q839" i="7" a="1"/>
  <c r="Q839" i="7" s="1"/>
  <c r="W839" i="7" s="1"/>
  <c r="Q959" i="7" a="1"/>
  <c r="Q959" i="7" s="1"/>
  <c r="W959" i="7" s="1"/>
  <c r="Q984" i="7" a="1"/>
  <c r="Q984" i="7" s="1"/>
  <c r="W984" i="7" s="1"/>
  <c r="Q1012" i="7" a="1"/>
  <c r="Q1012" i="7" s="1"/>
  <c r="W1012" i="7" s="1"/>
  <c r="Q278" i="7" a="1"/>
  <c r="Q278" i="7" s="1"/>
  <c r="W278" i="7" s="1"/>
  <c r="Q391" i="7" a="1"/>
  <c r="Q391" i="7" s="1"/>
  <c r="W391" i="7" s="1"/>
  <c r="Q534" i="7" a="1"/>
  <c r="Q534" i="7" s="1"/>
  <c r="W534" i="7" s="1"/>
  <c r="Q527" i="7" a="1"/>
  <c r="Q527" i="7" s="1"/>
  <c r="W527" i="7" s="1"/>
  <c r="Q790" i="7" a="1"/>
  <c r="Q790" i="7" s="1"/>
  <c r="W790" i="7" s="1"/>
  <c r="Q1016" i="7" a="1"/>
  <c r="Q1016" i="7" s="1"/>
  <c r="W1016" i="7" s="1"/>
  <c r="Q813" i="7" a="1"/>
  <c r="Q813" i="7" s="1"/>
  <c r="W813" i="7" s="1"/>
  <c r="Q938" i="7" a="1"/>
  <c r="Q938" i="7" s="1"/>
  <c r="W938" i="7" s="1"/>
  <c r="Q311" i="7" a="1"/>
  <c r="Q311" i="7" s="1"/>
  <c r="W311" i="7" s="1"/>
  <c r="Q456" i="7" a="1"/>
  <c r="Q456" i="7" s="1"/>
  <c r="W456" i="7" s="1"/>
  <c r="Q188" i="7" a="1"/>
  <c r="Q188" i="7" s="1"/>
  <c r="W188" i="7" s="1"/>
  <c r="Q470" i="7" a="1"/>
  <c r="Q470" i="7" s="1"/>
  <c r="W470" i="7" s="1"/>
  <c r="Q576" i="7" a="1"/>
  <c r="Q576" i="7" s="1"/>
  <c r="W576" i="7" s="1"/>
  <c r="Q814" i="7" a="1"/>
  <c r="Q814" i="7" s="1"/>
  <c r="W814" i="7" s="1"/>
  <c r="Q764" i="7" a="1"/>
  <c r="Q764" i="7" s="1"/>
  <c r="W764" i="7" s="1"/>
  <c r="Q953" i="7" a="1"/>
  <c r="Q953" i="7" s="1"/>
  <c r="W953" i="7" s="1"/>
  <c r="Q849" i="7" a="1"/>
  <c r="Q849" i="7" s="1"/>
  <c r="W849" i="7" s="1"/>
  <c r="Q1011" i="7" a="1"/>
  <c r="Q1011" i="7" s="1"/>
  <c r="W1011" i="7" s="1"/>
  <c r="Q160" i="7" a="1"/>
  <c r="Q160" i="7" s="1"/>
  <c r="W160" i="7" s="1"/>
  <c r="Q352" i="7" a="1"/>
  <c r="Q352" i="7" s="1"/>
  <c r="W352" i="7" s="1"/>
  <c r="Q394" i="7" a="1"/>
  <c r="Q394" i="7" s="1"/>
  <c r="W394" i="7" s="1"/>
  <c r="Q296" i="7" a="1"/>
  <c r="Q296" i="7" s="1"/>
  <c r="W296" i="7" s="1"/>
  <c r="Q460" i="7" a="1"/>
  <c r="Q460" i="7" s="1"/>
  <c r="W460" i="7" s="1"/>
  <c r="Q521" i="7" a="1"/>
  <c r="Q521" i="7" s="1"/>
  <c r="W521" i="7" s="1"/>
  <c r="Q671" i="7" a="1"/>
  <c r="Q671" i="7" s="1"/>
  <c r="W671" i="7" s="1"/>
  <c r="Q985" i="7" a="1"/>
  <c r="Q985" i="7" s="1"/>
  <c r="W985" i="7" s="1"/>
  <c r="Q610" i="7" a="1"/>
  <c r="Q610" i="7" s="1"/>
  <c r="W610" i="7" s="1"/>
  <c r="Q926" i="7" a="1"/>
  <c r="Q926" i="7" s="1"/>
  <c r="W926" i="7" s="1"/>
  <c r="Q382" i="7" a="1"/>
  <c r="Q382" i="7" s="1"/>
  <c r="W382" i="7" s="1"/>
  <c r="Q189" i="7" a="1"/>
  <c r="Q189" i="7" s="1"/>
  <c r="W189" i="7" s="1"/>
  <c r="Q736" i="7" a="1"/>
  <c r="Q736" i="7" s="1"/>
  <c r="W736" i="7" s="1"/>
  <c r="Q641" i="7" a="1"/>
  <c r="Q641" i="7" s="1"/>
  <c r="W641" i="7" s="1"/>
  <c r="Q600" i="7" a="1"/>
  <c r="Q600" i="7" s="1"/>
  <c r="W600" i="7" s="1"/>
  <c r="Q837" i="7" a="1"/>
  <c r="Q837" i="7" s="1"/>
  <c r="W837" i="7" s="1"/>
  <c r="Q658" i="7" a="1"/>
  <c r="Q658" i="7" s="1"/>
  <c r="W658" i="7" s="1"/>
  <c r="Q942" i="7" a="1"/>
  <c r="Q942" i="7" s="1"/>
  <c r="W942" i="7" s="1"/>
  <c r="Q390" i="7" a="1"/>
  <c r="Q390" i="7" s="1"/>
  <c r="W390" i="7" s="1"/>
  <c r="Q197" i="7" a="1"/>
  <c r="Q197" i="7" s="1"/>
  <c r="W197" i="7" s="1"/>
  <c r="Q810" i="7" a="1"/>
  <c r="Q810" i="7" s="1"/>
  <c r="W810" i="7" s="1"/>
  <c r="Q794" i="7" a="1"/>
  <c r="Q794" i="7" s="1"/>
  <c r="W794" i="7" s="1"/>
  <c r="Q815" i="7" a="1"/>
  <c r="Q815" i="7" s="1"/>
  <c r="W815" i="7" s="1"/>
  <c r="Q644" i="7" a="1"/>
  <c r="Q644" i="7" s="1"/>
  <c r="W644" i="7" s="1"/>
  <c r="Q773" i="7" a="1"/>
  <c r="Q773" i="7" s="1"/>
  <c r="W773" i="7" s="1"/>
  <c r="Q890" i="7" a="1"/>
  <c r="Q890" i="7" s="1"/>
  <c r="W890" i="7" s="1"/>
  <c r="Q207" i="7" a="1"/>
  <c r="Q207" i="7" s="1"/>
  <c r="W207" i="7" s="1"/>
  <c r="Q354" i="7" a="1"/>
  <c r="Q354" i="7" s="1"/>
  <c r="W354" i="7" s="1"/>
  <c r="Q607" i="7" a="1"/>
  <c r="Q607" i="7" s="1"/>
  <c r="W607" i="7" s="1"/>
  <c r="Q700" i="7" a="1"/>
  <c r="Q700" i="7" s="1"/>
  <c r="W700" i="7" s="1"/>
  <c r="Q851" i="7" a="1"/>
  <c r="Q851" i="7" s="1"/>
  <c r="W851" i="7" s="1"/>
  <c r="Q873" i="7" a="1"/>
  <c r="Q873" i="7" s="1"/>
  <c r="W873" i="7" s="1"/>
  <c r="Q905" i="7" a="1"/>
  <c r="Q905" i="7" s="1"/>
  <c r="W905" i="7" s="1"/>
  <c r="Q925" i="7" a="1"/>
  <c r="Q925" i="7" s="1"/>
  <c r="W925" i="7" s="1"/>
  <c r="Q259" i="7" a="1"/>
  <c r="Q259" i="7" s="1"/>
  <c r="W259" i="7" s="1"/>
  <c r="Q402" i="7" a="1"/>
  <c r="Q402" i="7" s="1"/>
  <c r="W402" i="7" s="1"/>
  <c r="Q124" i="7" a="1"/>
  <c r="Q124" i="7" s="1"/>
  <c r="W124" i="7" s="1"/>
  <c r="Q428" i="7" a="1"/>
  <c r="Q428" i="7" s="1"/>
  <c r="W428" i="7" s="1"/>
  <c r="Q629" i="7" a="1"/>
  <c r="Q629" i="7" s="1"/>
  <c r="W629" i="7" s="1"/>
  <c r="Q564" i="7" a="1"/>
  <c r="Q564" i="7" s="1"/>
  <c r="W564" i="7" s="1"/>
  <c r="Q653" i="7" a="1"/>
  <c r="Q653" i="7" s="1"/>
  <c r="W653" i="7" s="1"/>
  <c r="Q855" i="7" a="1"/>
  <c r="Q855" i="7" s="1"/>
  <c r="W855" i="7" s="1"/>
  <c r="Q682" i="7" a="1"/>
  <c r="Q682" i="7" s="1"/>
  <c r="W682" i="7" s="1"/>
  <c r="Q974" i="7" a="1"/>
  <c r="Q974" i="7" s="1"/>
  <c r="W974" i="7" s="1"/>
  <c r="Q856" i="7" a="1"/>
  <c r="Q856" i="7" s="1"/>
  <c r="W856" i="7" s="1"/>
  <c r="Q956" i="7" a="1"/>
  <c r="Q956" i="7" s="1"/>
  <c r="W956" i="7" s="1"/>
  <c r="Q1019" i="7" a="1"/>
  <c r="Q1019" i="7" s="1"/>
  <c r="W1019" i="7" s="1"/>
  <c r="Q900" i="7" a="1"/>
  <c r="Q900" i="7" s="1"/>
  <c r="W900" i="7" s="1"/>
  <c r="Q955" i="7" a="1"/>
  <c r="Q955" i="7" s="1"/>
  <c r="W955" i="7" s="1"/>
  <c r="Q651" i="7" a="1"/>
  <c r="Q651" i="7" s="1"/>
  <c r="W651" i="7" s="1"/>
  <c r="Q835" i="7" a="1"/>
  <c r="Q835" i="7" s="1"/>
  <c r="W835" i="7" s="1"/>
  <c r="Q715" i="7" a="1"/>
  <c r="Q715" i="7" s="1"/>
  <c r="W715" i="7" s="1"/>
  <c r="Q634" i="7" a="1"/>
  <c r="Q634" i="7" s="1"/>
  <c r="W634" i="7" s="1"/>
  <c r="Q588" i="7" a="1"/>
  <c r="Q588" i="7" s="1"/>
  <c r="W588" i="7" s="1"/>
  <c r="Q687" i="7" a="1"/>
  <c r="Q687" i="7" s="1"/>
  <c r="W687" i="7" s="1"/>
  <c r="Q581" i="7" a="1"/>
  <c r="Q581" i="7" s="1"/>
  <c r="W581" i="7" s="1"/>
  <c r="Q714" i="7" a="1"/>
  <c r="Q714" i="7" s="1"/>
  <c r="W714" i="7" s="1"/>
  <c r="Q408" i="7" a="1"/>
  <c r="Q408" i="7" s="1"/>
  <c r="W408" i="7" s="1"/>
  <c r="Q257" i="7" a="1"/>
  <c r="Q257" i="7" s="1"/>
  <c r="W257" i="7" s="1"/>
  <c r="Q529" i="7" a="1"/>
  <c r="Q529" i="7" s="1"/>
  <c r="W529" i="7" s="1"/>
  <c r="Q443" i="7" a="1"/>
  <c r="Q443" i="7" s="1"/>
  <c r="W443" i="7" s="1"/>
  <c r="Q302" i="7" a="1"/>
  <c r="Q302" i="7" s="1"/>
  <c r="W302" i="7" s="1"/>
  <c r="Q371" i="7" a="1"/>
  <c r="Q371" i="7" s="1"/>
  <c r="W371" i="7" s="1"/>
  <c r="Q548" i="7" a="1"/>
  <c r="Q548" i="7" s="1"/>
  <c r="W548" i="7" s="1"/>
  <c r="Q471" i="7" a="1"/>
  <c r="Q471" i="7" s="1"/>
  <c r="W471" i="7" s="1"/>
  <c r="Q314" i="7" a="1"/>
  <c r="Q314" i="7" s="1"/>
  <c r="W314" i="7" s="1"/>
  <c r="Q440" i="7" a="1"/>
  <c r="Q440" i="7" s="1"/>
  <c r="W440" i="7" s="1"/>
  <c r="Q288" i="7" a="1"/>
  <c r="Q288" i="7" s="1"/>
  <c r="W288" i="7" s="1"/>
  <c r="Q410" i="7" a="1"/>
  <c r="Q410" i="7" s="1"/>
  <c r="W410" i="7" s="1"/>
  <c r="Q196" i="7" a="1"/>
  <c r="Q196" i="7" s="1"/>
  <c r="W196" i="7" s="1"/>
  <c r="Q165" i="7" a="1"/>
  <c r="Q165" i="7" s="1"/>
  <c r="W165" i="7" s="1"/>
  <c r="Q157" i="7" a="1"/>
  <c r="Q157" i="7" s="1"/>
  <c r="W157" i="7" s="1"/>
  <c r="Q142" i="7" a="1"/>
  <c r="Q142" i="7" s="1"/>
  <c r="W142" i="7" s="1"/>
  <c r="Q134" i="7" a="1"/>
  <c r="Q134" i="7" s="1"/>
  <c r="W134" i="7" s="1"/>
  <c r="Q649" i="7" a="1"/>
  <c r="Q649" i="7" s="1"/>
  <c r="W649" i="7" s="1"/>
  <c r="Q622" i="7" a="1"/>
  <c r="Q622" i="7" s="1"/>
  <c r="W622" i="7" s="1"/>
  <c r="Q166" i="7" a="1"/>
  <c r="Q166" i="7" s="1"/>
  <c r="W166" i="7" s="1"/>
  <c r="Q994" i="7" a="1"/>
  <c r="Q994" i="7" s="1"/>
  <c r="W994" i="7" s="1"/>
  <c r="Q780" i="7" a="1"/>
  <c r="Q780" i="7" s="1"/>
  <c r="W780" i="7" s="1"/>
  <c r="Q816" i="7" a="1"/>
  <c r="Q816" i="7" s="1"/>
  <c r="W816" i="7" s="1"/>
  <c r="Q625" i="7" a="1"/>
  <c r="Q625" i="7" s="1"/>
  <c r="W625" i="7" s="1"/>
  <c r="Q409" i="7" a="1"/>
  <c r="Q409" i="7" s="1"/>
  <c r="W409" i="7" s="1"/>
  <c r="Q966" i="7" a="1"/>
  <c r="Q966" i="7" s="1"/>
  <c r="W966" i="7" s="1"/>
  <c r="Q879" i="7" a="1"/>
  <c r="Q879" i="7" s="1"/>
  <c r="W879" i="7" s="1"/>
  <c r="Q965" i="7" a="1"/>
  <c r="Q965" i="7" s="1"/>
  <c r="W965" i="7" s="1"/>
  <c r="Q342" i="7" a="1"/>
  <c r="Q342" i="7" s="1"/>
  <c r="W342" i="7" s="1"/>
  <c r="Q452" i="7" a="1"/>
  <c r="Q452" i="7" s="1"/>
  <c r="W452" i="7" s="1"/>
  <c r="Q323" i="7" a="1"/>
  <c r="Q323" i="7" s="1"/>
  <c r="W323" i="7" s="1"/>
  <c r="Q187" i="7" a="1"/>
  <c r="Q187" i="7" s="1"/>
  <c r="W187" i="7" s="1"/>
  <c r="Q462" i="7" a="1"/>
  <c r="Q462" i="7" s="1"/>
  <c r="W462" i="7" s="1"/>
  <c r="Q575" i="7" a="1"/>
  <c r="Q575" i="7" s="1"/>
  <c r="W575" i="7" s="1"/>
  <c r="Q155" i="7" a="1"/>
  <c r="Q155" i="7" s="1"/>
  <c r="W155" i="7" s="1"/>
  <c r="Q174" i="7" a="1"/>
  <c r="Q174" i="7" s="1"/>
  <c r="W174" i="7" s="1"/>
  <c r="Q217" i="7" a="1"/>
  <c r="Q217" i="7" s="1"/>
  <c r="W217" i="7" s="1"/>
  <c r="Q378" i="7" a="1"/>
  <c r="Q378" i="7" s="1"/>
  <c r="W378" i="7" s="1"/>
  <c r="Q383" i="7" a="1"/>
  <c r="Q383" i="7" s="1"/>
  <c r="W383" i="7" s="1"/>
  <c r="Q567" i="7" a="1"/>
  <c r="Q567" i="7" s="1"/>
  <c r="W567" i="7" s="1"/>
  <c r="Q309" i="7" a="1"/>
  <c r="Q309" i="7" s="1"/>
  <c r="W309" i="7" s="1"/>
  <c r="Q422" i="7" a="1"/>
  <c r="Q422" i="7" s="1"/>
  <c r="W422" i="7" s="1"/>
  <c r="Q126" i="7" a="1"/>
  <c r="Q126" i="7" s="1"/>
  <c r="W126" i="7" s="1"/>
  <c r="Q251" i="7" a="1"/>
  <c r="Q251" i="7" s="1"/>
  <c r="W251" i="7" s="1"/>
  <c r="Q423" i="7" a="1"/>
  <c r="Q423" i="7" s="1"/>
  <c r="W423" i="7" s="1"/>
  <c r="Q365" i="7" a="1"/>
  <c r="Q365" i="7" s="1"/>
  <c r="W365" i="7" s="1"/>
  <c r="Q526" i="7" a="1"/>
  <c r="Q526" i="7" s="1"/>
  <c r="W526" i="7" s="1"/>
  <c r="Q717" i="7" a="1"/>
  <c r="Q717" i="7" s="1"/>
  <c r="W717" i="7" s="1"/>
  <c r="Q688" i="7" a="1"/>
  <c r="Q688" i="7" s="1"/>
  <c r="W688" i="7" s="1"/>
  <c r="Q820" i="7" a="1"/>
  <c r="Q820" i="7" s="1"/>
  <c r="W820" i="7" s="1"/>
  <c r="Q805" i="7" a="1"/>
  <c r="Q805" i="7" s="1"/>
  <c r="W805" i="7" s="1"/>
  <c r="Q930" i="7" a="1"/>
  <c r="Q930" i="7" s="1"/>
  <c r="W930" i="7" s="1"/>
  <c r="Q417" i="7" a="1"/>
  <c r="Q417" i="7" s="1"/>
  <c r="W417" i="7" s="1"/>
  <c r="Q216" i="7" a="1"/>
  <c r="Q216" i="7" s="1"/>
  <c r="W216" i="7" s="1"/>
  <c r="Q654" i="7" a="1"/>
  <c r="Q654" i="7" s="1"/>
  <c r="W654" i="7" s="1"/>
  <c r="Q721" i="7" a="1"/>
  <c r="Q721" i="7" s="1"/>
  <c r="W721" i="7" s="1"/>
  <c r="Q432" i="7" a="1"/>
  <c r="Q432" i="7" s="1"/>
  <c r="W432" i="7" s="1"/>
  <c r="Q830" i="7" a="1"/>
  <c r="Q830" i="7" s="1"/>
  <c r="W830" i="7" s="1"/>
  <c r="Q968" i="7" a="1"/>
  <c r="Q968" i="7" s="1"/>
  <c r="W968" i="7" s="1"/>
  <c r="Q957" i="7" a="1"/>
  <c r="Q957" i="7" s="1"/>
  <c r="W957" i="7" s="1"/>
  <c r="Q168" i="7" a="1"/>
  <c r="Q168" i="7" s="1"/>
  <c r="W168" i="7" s="1"/>
  <c r="Q530" i="7" a="1"/>
  <c r="Q530" i="7" s="1"/>
  <c r="W530" i="7" s="1"/>
  <c r="Q346" i="7" a="1"/>
  <c r="Q346" i="7" s="1"/>
  <c r="W346" i="7" s="1"/>
  <c r="Q141" i="7" a="1"/>
  <c r="Q141" i="7" s="1"/>
  <c r="W141" i="7" s="1"/>
  <c r="Q709" i="7" a="1"/>
  <c r="Q709" i="7" s="1"/>
  <c r="W709" i="7" s="1"/>
  <c r="Q595" i="7" a="1"/>
  <c r="Q595" i="7" s="1"/>
  <c r="W595" i="7" s="1"/>
  <c r="Q557" i="7" a="1"/>
  <c r="Q557" i="7" s="1"/>
  <c r="W557" i="7" s="1"/>
  <c r="Q734" i="7" a="1"/>
  <c r="Q734" i="7" s="1"/>
  <c r="W734" i="7" s="1"/>
  <c r="Q1017" i="7" a="1"/>
  <c r="Q1017" i="7" s="1"/>
  <c r="W1017" i="7" s="1"/>
  <c r="Q1014" i="7" a="1"/>
  <c r="Q1014" i="7" s="1"/>
  <c r="W1014" i="7" s="1"/>
  <c r="Q305" i="7" a="1"/>
  <c r="Q305" i="7" s="1"/>
  <c r="W305" i="7" s="1"/>
  <c r="Q171" i="7" a="1"/>
  <c r="Q171" i="7" s="1"/>
  <c r="W171" i="7" s="1"/>
  <c r="Q498" i="7" a="1"/>
  <c r="Q498" i="7" s="1"/>
  <c r="W498" i="7" s="1"/>
  <c r="Q234" i="7" a="1"/>
  <c r="Q234" i="7" s="1"/>
  <c r="W234" i="7" s="1"/>
  <c r="Q403" i="7" a="1"/>
  <c r="Q403" i="7" s="1"/>
  <c r="W403" i="7" s="1"/>
  <c r="Q696" i="7" a="1"/>
  <c r="Q696" i="7" s="1"/>
  <c r="W696" i="7" s="1"/>
  <c r="Q589" i="7" a="1"/>
  <c r="Q589" i="7" s="1"/>
  <c r="W589" i="7" s="1"/>
  <c r="Q742" i="7" a="1"/>
  <c r="Q742" i="7" s="1"/>
  <c r="W742" i="7" s="1"/>
  <c r="Q738" i="7" a="1"/>
  <c r="Q738" i="7" s="1"/>
  <c r="W738" i="7" s="1"/>
  <c r="Q1022" i="7" a="1"/>
  <c r="Q1022" i="7" s="1"/>
  <c r="W1022" i="7" s="1"/>
  <c r="Q490" i="7" a="1"/>
  <c r="Q490" i="7" s="1"/>
  <c r="W490" i="7" s="1"/>
  <c r="Q313" i="7" a="1"/>
  <c r="Q313" i="7" s="1"/>
  <c r="W313" i="7" s="1"/>
  <c r="Q793" i="7" a="1"/>
  <c r="Q793" i="7" s="1"/>
  <c r="W793" i="7" s="1"/>
  <c r="Q784" i="7" a="1"/>
  <c r="Q784" i="7" s="1"/>
  <c r="W784" i="7" s="1"/>
  <c r="Q750" i="7" a="1"/>
  <c r="Q750" i="7" s="1"/>
  <c r="W750" i="7" s="1"/>
  <c r="Q951" i="7" a="1"/>
  <c r="Q951" i="7" s="1"/>
  <c r="W951" i="7" s="1"/>
  <c r="Q786" i="7" a="1"/>
  <c r="Q786" i="7" s="1"/>
  <c r="W786" i="7" s="1"/>
  <c r="Q868" i="7" a="1"/>
  <c r="Q868" i="7" s="1"/>
  <c r="W868" i="7" s="1"/>
  <c r="Q545" i="7" a="1"/>
  <c r="Q545" i="7" s="1"/>
  <c r="W545" i="7" s="1"/>
  <c r="Q347" i="7" a="1"/>
  <c r="Q347" i="7" s="1"/>
  <c r="W347" i="7" s="1"/>
  <c r="Q592" i="7" a="1"/>
  <c r="Q592" i="7" s="1"/>
  <c r="W592" i="7" s="1"/>
  <c r="Q678" i="7" a="1"/>
  <c r="Q678" i="7" s="1"/>
  <c r="W678" i="7" s="1"/>
  <c r="Q611" i="7" a="1"/>
  <c r="Q611" i="7" s="1"/>
  <c r="W611" i="7" s="1"/>
  <c r="Q871" i="7" a="1"/>
  <c r="Q871" i="7" s="1"/>
  <c r="W871" i="7" s="1"/>
  <c r="Q901" i="7" a="1"/>
  <c r="Q901" i="7" s="1"/>
  <c r="W901" i="7" s="1"/>
  <c r="Q885" i="7" a="1"/>
  <c r="Q885" i="7" s="1"/>
  <c r="W885" i="7" s="1"/>
  <c r="Q356" i="7" a="1"/>
  <c r="Q356" i="7" s="1"/>
  <c r="W356" i="7" s="1"/>
  <c r="Q465" i="7" a="1"/>
  <c r="Q465" i="7" s="1"/>
  <c r="W465" i="7" s="1"/>
  <c r="Q756" i="7" a="1"/>
  <c r="Q756" i="7" s="1"/>
  <c r="W756" i="7" s="1"/>
  <c r="Q803" i="7" a="1"/>
  <c r="Q803" i="7" s="1"/>
  <c r="W803" i="7" s="1"/>
  <c r="Q739" i="7" a="1"/>
  <c r="Q739" i="7" s="1"/>
  <c r="W739" i="7" s="1"/>
  <c r="Q986" i="7" a="1"/>
  <c r="Q986" i="7" s="1"/>
  <c r="W986" i="7" s="1"/>
  <c r="Q800" i="7" a="1"/>
  <c r="Q800" i="7" s="1"/>
  <c r="W800" i="7" s="1"/>
  <c r="Q864" i="7" a="1"/>
  <c r="Q864" i="7" s="1"/>
  <c r="W864" i="7" s="1"/>
  <c r="Q147" i="7" a="1"/>
  <c r="Q147" i="7" s="1"/>
  <c r="W147" i="7" s="1"/>
  <c r="Q506" i="7" a="1"/>
  <c r="Q506" i="7" s="1"/>
  <c r="W506" i="7" s="1"/>
  <c r="Q312" i="7" a="1"/>
  <c r="Q312" i="7" s="1"/>
  <c r="W312" i="7" s="1"/>
  <c r="Q520" i="7" a="1"/>
  <c r="Q520" i="7" s="1"/>
  <c r="W520" i="7" s="1"/>
  <c r="Q745" i="7" a="1"/>
  <c r="Q745" i="7" s="1"/>
  <c r="W745" i="7" s="1"/>
  <c r="Q463" i="7" a="1"/>
  <c r="Q463" i="7" s="1"/>
  <c r="W463" i="7" s="1"/>
  <c r="Q769" i="7" a="1"/>
  <c r="Q769" i="7" s="1"/>
  <c r="W769" i="7" s="1"/>
  <c r="Q977" i="7" a="1"/>
  <c r="Q977" i="7" s="1"/>
  <c r="W977" i="7" s="1"/>
  <c r="Q869" i="7" a="1"/>
  <c r="Q869" i="7" s="1"/>
  <c r="W869" i="7" s="1"/>
  <c r="Q908" i="7" a="1"/>
  <c r="Q908" i="7" s="1"/>
  <c r="W908" i="7" s="1"/>
  <c r="Q843" i="7" a="1"/>
  <c r="Q843" i="7" s="1"/>
  <c r="W843" i="7" s="1"/>
  <c r="Q950" i="7" a="1"/>
  <c r="Q950" i="7" s="1"/>
  <c r="W950" i="7" s="1"/>
  <c r="Q1006" i="7" a="1"/>
  <c r="Q1006" i="7" s="1"/>
  <c r="W1006" i="7" s="1"/>
  <c r="Q898" i="7" a="1"/>
  <c r="Q898" i="7" s="1"/>
  <c r="W898" i="7" s="1"/>
  <c r="Q941" i="7" a="1"/>
  <c r="Q941" i="7" s="1"/>
  <c r="W941" i="7" s="1"/>
  <c r="Q638" i="7" a="1"/>
  <c r="Q638" i="7" s="1"/>
  <c r="W638" i="7" s="1"/>
  <c r="Q827" i="7" a="1"/>
  <c r="Q827" i="7" s="1"/>
  <c r="W827" i="7" s="1"/>
  <c r="Q695" i="7" a="1"/>
  <c r="Q695" i="7" s="1"/>
  <c r="W695" i="7" s="1"/>
  <c r="Q618" i="7" a="1"/>
  <c r="Q618" i="7" s="1"/>
  <c r="W618" i="7" s="1"/>
  <c r="Q804" i="7" a="1"/>
  <c r="Q804" i="7" s="1"/>
  <c r="W804" i="7" s="1"/>
  <c r="Q685" i="7" a="1"/>
  <c r="Q685" i="7" s="1"/>
  <c r="W685" i="7" s="1"/>
  <c r="Q677" i="7" a="1"/>
  <c r="Q677" i="7" s="1"/>
  <c r="W677" i="7" s="1"/>
  <c r="Q703" i="7" a="1"/>
  <c r="Q703" i="7" s="1"/>
  <c r="W703" i="7" s="1"/>
  <c r="Q307" i="7" a="1"/>
  <c r="Q307" i="7" s="1"/>
  <c r="W307" i="7" s="1"/>
  <c r="Q570" i="7" a="1"/>
  <c r="Q570" i="7" s="1"/>
  <c r="W570" i="7" s="1"/>
  <c r="Q509" i="7" a="1"/>
  <c r="Q509" i="7" s="1"/>
  <c r="W509" i="7" s="1"/>
  <c r="Q395" i="7" a="1"/>
  <c r="Q395" i="7" s="1"/>
  <c r="W395" i="7" s="1"/>
  <c r="Q300" i="7" a="1"/>
  <c r="Q300" i="7" s="1"/>
  <c r="W300" i="7" s="1"/>
  <c r="Q339" i="7" a="1"/>
  <c r="Q339" i="7" s="1"/>
  <c r="W339" i="7" s="1"/>
  <c r="Q541" i="7" a="1"/>
  <c r="Q541" i="7" s="1"/>
  <c r="W541" i="7" s="1"/>
  <c r="Q427" i="7" a="1"/>
  <c r="Q427" i="7" s="1"/>
  <c r="W427" i="7" s="1"/>
  <c r="Q286" i="7" a="1"/>
  <c r="Q286" i="7" s="1"/>
  <c r="W286" i="7" s="1"/>
  <c r="Q416" i="7" a="1"/>
  <c r="Q416" i="7" s="1"/>
  <c r="W416" i="7" s="1"/>
  <c r="Q565" i="7" a="1"/>
  <c r="Q565" i="7" s="1"/>
  <c r="W565" i="7" s="1"/>
  <c r="Q404" i="7" a="1"/>
  <c r="Q404" i="7" s="1"/>
  <c r="W404" i="7" s="1"/>
  <c r="Q180" i="7" a="1"/>
  <c r="Q180" i="7" s="1"/>
  <c r="W180" i="7" s="1"/>
  <c r="Q156" i="7" a="1"/>
  <c r="Q156" i="7" s="1"/>
  <c r="W156" i="7" s="1"/>
  <c r="Q148" i="7" a="1"/>
  <c r="Q148" i="7" s="1"/>
  <c r="W148" i="7" s="1"/>
  <c r="Q366" i="7" a="1"/>
  <c r="Q366" i="7" s="1"/>
  <c r="W366" i="7" s="1"/>
  <c r="Q150" i="7" a="1"/>
  <c r="Q150" i="7" s="1"/>
  <c r="W150" i="7" s="1"/>
  <c r="Q920" i="7" a="1"/>
  <c r="Q920" i="7" s="1"/>
  <c r="W920" i="7" s="1"/>
  <c r="Q771" i="7" a="1"/>
  <c r="Q771" i="7" s="1"/>
  <c r="W771" i="7" s="1"/>
  <c r="Q224" i="7" a="1"/>
  <c r="Q224" i="7" s="1"/>
  <c r="W224" i="7" s="1"/>
  <c r="Q193" i="7" a="1"/>
  <c r="Q193" i="7" s="1"/>
  <c r="W193" i="7" s="1"/>
  <c r="Q1008" i="7" a="1"/>
  <c r="Q1008" i="7" s="1"/>
  <c r="W1008" i="7" s="1"/>
  <c r="Q752" i="7" a="1"/>
  <c r="Q752" i="7" s="1"/>
  <c r="W752" i="7" s="1"/>
  <c r="Q697" i="7" a="1"/>
  <c r="Q697" i="7" s="1"/>
  <c r="W697" i="7" s="1"/>
  <c r="Q537" i="7" a="1"/>
  <c r="Q537" i="7" s="1"/>
  <c r="W537" i="7" s="1"/>
  <c r="Q442" i="7" a="1"/>
  <c r="Q442" i="7" s="1"/>
  <c r="W442" i="7" s="1"/>
  <c r="Q875" i="7" a="1"/>
  <c r="Q875" i="7" s="1"/>
  <c r="W875" i="7" s="1"/>
  <c r="Q852" i="7" a="1"/>
  <c r="Q852" i="7" s="1"/>
  <c r="W852" i="7" s="1"/>
  <c r="Q499" i="7" a="1"/>
  <c r="Q499" i="7" s="1"/>
  <c r="W499" i="7" s="1"/>
  <c r="Q345" i="7" a="1"/>
  <c r="Q345" i="7" s="1"/>
  <c r="W345" i="7" s="1"/>
  <c r="Q539" i="7" a="1"/>
  <c r="Q539" i="7" s="1"/>
  <c r="W539" i="7" s="1"/>
  <c r="Q198" i="7" a="1"/>
  <c r="Q198" i="7" s="1"/>
  <c r="W198" i="7" s="1"/>
  <c r="Q377" i="7" a="1"/>
  <c r="Q377" i="7" s="1"/>
  <c r="W377" i="7" s="1"/>
  <c r="Q183" i="7" a="1"/>
  <c r="Q183" i="7" s="1"/>
  <c r="W183" i="7" s="1"/>
  <c r="Q318" i="7" a="1"/>
  <c r="Q318" i="7" s="1"/>
  <c r="W318" i="7" s="1"/>
  <c r="Q206" i="7" a="1"/>
  <c r="Q206" i="7" s="1"/>
  <c r="W206" i="7" s="1"/>
  <c r="Q123" i="7" a="1"/>
  <c r="Q123" i="7" s="1"/>
  <c r="W123" i="7" s="1"/>
  <c r="Q194" i="7" a="1"/>
  <c r="Q194" i="7" s="1"/>
  <c r="W194" i="7" s="1"/>
  <c r="Q219" i="7" a="1"/>
  <c r="Q219" i="7" s="1"/>
  <c r="W219" i="7" s="1"/>
  <c r="Q438" i="7" a="1"/>
  <c r="Q438" i="7" s="1"/>
  <c r="W438" i="7" s="1"/>
  <c r="Q145" i="7" a="1"/>
  <c r="Q145" i="7" s="1"/>
  <c r="W145" i="7" s="1"/>
  <c r="Q130" i="7" a="1"/>
  <c r="Q130" i="7" s="1"/>
  <c r="W130" i="7" s="1"/>
  <c r="Q227" i="7" a="1"/>
  <c r="Q227" i="7" s="1"/>
  <c r="W227" i="7" s="1"/>
  <c r="Q355" i="7" a="1"/>
  <c r="Q355" i="7" s="1"/>
  <c r="W355" i="7" s="1"/>
  <c r="Q252" i="7" a="1"/>
  <c r="Q252" i="7" s="1"/>
  <c r="W252" i="7" s="1"/>
  <c r="Q584" i="7" a="1"/>
  <c r="Q584" i="7" s="1"/>
  <c r="W584" i="7" s="1"/>
  <c r="Q648" i="7" a="1"/>
  <c r="Q648" i="7" s="1"/>
  <c r="W648" i="7" s="1"/>
  <c r="Q817" i="7" a="1"/>
  <c r="Q817" i="7" s="1"/>
  <c r="W817" i="7" s="1"/>
  <c r="Q867" i="7" a="1"/>
  <c r="Q867" i="7" s="1"/>
  <c r="W867" i="7" s="1"/>
  <c r="Q896" i="7" a="1"/>
  <c r="Q896" i="7" s="1"/>
  <c r="W896" i="7" s="1"/>
  <c r="Q937" i="7" a="1"/>
  <c r="Q937" i="7" s="1"/>
  <c r="W937" i="7" s="1"/>
  <c r="Q949" i="7" a="1"/>
  <c r="Q949" i="7" s="1"/>
  <c r="W949" i="7" s="1"/>
  <c r="Q560" i="7" a="1"/>
  <c r="Q560" i="7" s="1"/>
  <c r="W560" i="7" s="1"/>
  <c r="Q320" i="7" a="1"/>
  <c r="Q320" i="7" s="1"/>
  <c r="W320" i="7" s="1"/>
  <c r="Q791" i="7" a="1"/>
  <c r="Q791" i="7" s="1"/>
  <c r="W791" i="7" s="1"/>
  <c r="Q825" i="7" a="1"/>
  <c r="Q825" i="7" s="1"/>
  <c r="W825" i="7" s="1"/>
  <c r="Q705" i="7" a="1"/>
  <c r="Q705" i="7" s="1"/>
  <c r="W705" i="7" s="1"/>
  <c r="Q727" i="7" a="1"/>
  <c r="Q727" i="7" s="1"/>
  <c r="W727" i="7" s="1"/>
  <c r="Q865" i="7" a="1"/>
  <c r="Q865" i="7" s="1"/>
  <c r="W865" i="7" s="1"/>
  <c r="Q430" i="7" a="1"/>
  <c r="Q430" i="7" s="1"/>
  <c r="W430" i="7" s="1"/>
  <c r="Q152" i="7" a="1"/>
  <c r="Q152" i="7" s="1"/>
  <c r="W152" i="7" s="1"/>
  <c r="Q277" i="7" a="1"/>
  <c r="Q277" i="7" s="1"/>
  <c r="W277" i="7" s="1"/>
  <c r="Q461" i="7" a="1"/>
  <c r="Q461" i="7" s="1"/>
  <c r="W461" i="7" s="1"/>
  <c r="Q276" i="7" a="1"/>
  <c r="Q276" i="7" s="1"/>
  <c r="W276" i="7" s="1"/>
  <c r="Q768" i="7" a="1"/>
  <c r="Q768" i="7" s="1"/>
  <c r="W768" i="7" s="1"/>
  <c r="Q762" i="7" a="1"/>
  <c r="Q762" i="7" s="1"/>
  <c r="W762" i="7" s="1"/>
  <c r="Q684" i="7" a="1"/>
  <c r="Q684" i="7" s="1"/>
  <c r="W684" i="7" s="1"/>
  <c r="Q912" i="7" a="1"/>
  <c r="Q912" i="7" s="1"/>
  <c r="W912" i="7" s="1"/>
  <c r="Q730" i="7" a="1"/>
  <c r="Q730" i="7" s="1"/>
  <c r="W730" i="7" s="1"/>
  <c r="Q932" i="7" a="1"/>
  <c r="Q932" i="7" s="1"/>
  <c r="W932" i="7" s="1"/>
  <c r="Q170" i="7" a="1"/>
  <c r="Q170" i="7" s="1"/>
  <c r="W170" i="7" s="1"/>
  <c r="Q169" i="7" a="1"/>
  <c r="Q169" i="7" s="1"/>
  <c r="W169" i="7" s="1"/>
  <c r="Q591" i="7" a="1"/>
  <c r="Q591" i="7" s="1"/>
  <c r="W591" i="7" s="1"/>
  <c r="Q393" i="7" a="1"/>
  <c r="Q393" i="7" s="1"/>
  <c r="W393" i="7" s="1"/>
  <c r="Q594" i="7" a="1"/>
  <c r="Q594" i="7" s="1"/>
  <c r="W594" i="7" s="1"/>
  <c r="Q372" i="7" a="1"/>
  <c r="Q372" i="7" s="1"/>
  <c r="W372" i="7" s="1"/>
  <c r="Q725" i="7" a="1"/>
  <c r="Q725" i="7" s="1"/>
  <c r="W725" i="7" s="1"/>
  <c r="Q928" i="7" a="1"/>
  <c r="Q928" i="7" s="1"/>
  <c r="W928" i="7" s="1"/>
  <c r="Q903" i="7" a="1"/>
  <c r="Q903" i="7" s="1"/>
  <c r="W903" i="7" s="1"/>
  <c r="Q948" i="7" a="1"/>
  <c r="Q948" i="7" s="1"/>
  <c r="W948" i="7" s="1"/>
  <c r="Q310" i="7" a="1"/>
  <c r="Q310" i="7" s="1"/>
  <c r="W310" i="7" s="1"/>
  <c r="Q445" i="7" a="1"/>
  <c r="Q445" i="7" s="1"/>
  <c r="W445" i="7" s="1"/>
  <c r="Q574" i="7" a="1"/>
  <c r="Q574" i="7" s="1"/>
  <c r="W574" i="7" s="1"/>
  <c r="Q593" i="7" a="1"/>
  <c r="Q593" i="7" s="1"/>
  <c r="W593" i="7" s="1"/>
  <c r="Q807" i="7" a="1"/>
  <c r="Q807" i="7" s="1"/>
  <c r="W807" i="7" s="1"/>
  <c r="Q859" i="7" a="1"/>
  <c r="Q859" i="7" s="1"/>
  <c r="W859" i="7" s="1"/>
  <c r="Q909" i="7" a="1"/>
  <c r="Q909" i="7" s="1"/>
  <c r="W909" i="7" s="1"/>
  <c r="Q964" i="7" a="1"/>
  <c r="Q964" i="7" s="1"/>
  <c r="W964" i="7" s="1"/>
  <c r="Q337" i="7" a="1"/>
  <c r="Q337" i="7" s="1"/>
  <c r="W337" i="7" s="1"/>
  <c r="Q260" i="7" a="1"/>
  <c r="Q260" i="7" s="1"/>
  <c r="W260" i="7" s="1"/>
  <c r="Q720" i="7" a="1"/>
  <c r="Q720" i="7" s="1"/>
  <c r="W720" i="7" s="1"/>
  <c r="Q862" i="7" a="1"/>
  <c r="Q862" i="7" s="1"/>
  <c r="W862" i="7" s="1"/>
  <c r="Q778" i="7" a="1"/>
  <c r="Q778" i="7" s="1"/>
  <c r="W778" i="7" s="1"/>
  <c r="Q973" i="7" a="1"/>
  <c r="Q973" i="7" s="1"/>
  <c r="W973" i="7" s="1"/>
  <c r="Q672" i="7" a="1"/>
  <c r="Q672" i="7" s="1"/>
  <c r="W672" i="7" s="1"/>
  <c r="Q1013" i="7" a="1"/>
  <c r="Q1013" i="7" s="1"/>
  <c r="W1013" i="7" s="1"/>
  <c r="Q485" i="7" a="1"/>
  <c r="Q485" i="7" s="1"/>
  <c r="W485" i="7" s="1"/>
  <c r="Q265" i="7" a="1"/>
  <c r="Q265" i="7" s="1"/>
  <c r="W265" i="7" s="1"/>
  <c r="Q832" i="7" a="1"/>
  <c r="Q832" i="7" s="1"/>
  <c r="W832" i="7" s="1"/>
  <c r="Q620" i="7" a="1"/>
  <c r="Q620" i="7" s="1"/>
  <c r="W620" i="7" s="1"/>
  <c r="Q881" i="7" a="1"/>
  <c r="Q881" i="7" s="1"/>
  <c r="W881" i="7" s="1"/>
  <c r="Q783" i="7" a="1"/>
  <c r="Q783" i="7" s="1"/>
  <c r="W783" i="7" s="1"/>
  <c r="Q993" i="7" a="1"/>
  <c r="Q993" i="7" s="1"/>
  <c r="W993" i="7" s="1"/>
  <c r="Q413" i="7" a="1"/>
  <c r="Q413" i="7" s="1"/>
  <c r="W413" i="7" s="1"/>
  <c r="Q263" i="7" a="1"/>
  <c r="Q263" i="7" s="1"/>
  <c r="W263" i="7" s="1"/>
  <c r="Q569" i="7" a="1"/>
  <c r="Q569" i="7" s="1"/>
  <c r="W569" i="7" s="1"/>
  <c r="Q421" i="7" a="1"/>
  <c r="Q421" i="7" s="1"/>
  <c r="W421" i="7" s="1"/>
  <c r="Q213" i="7" a="1"/>
  <c r="Q213" i="7" s="1"/>
  <c r="W213" i="7" s="1"/>
  <c r="Q518" i="7" a="1"/>
  <c r="Q518" i="7" s="1"/>
  <c r="W518" i="7" s="1"/>
  <c r="Q704" i="7" a="1"/>
  <c r="Q704" i="7" s="1"/>
  <c r="W704" i="7" s="1"/>
  <c r="Q831" i="7" a="1"/>
  <c r="Q831" i="7" s="1"/>
  <c r="W831" i="7" s="1"/>
  <c r="Q936" i="7" a="1"/>
  <c r="Q936" i="7" s="1"/>
  <c r="W936" i="7" s="1"/>
  <c r="Q960" i="7" a="1"/>
  <c r="Q960" i="7" s="1"/>
  <c r="W960" i="7" s="1"/>
  <c r="Q1004" i="7" a="1"/>
  <c r="Q1004" i="7" s="1"/>
  <c r="W1004" i="7" s="1"/>
  <c r="Q1021" i="7" a="1"/>
  <c r="Q1021" i="7" s="1"/>
  <c r="W1021" i="7" s="1"/>
  <c r="Q931" i="7" a="1"/>
  <c r="Q931" i="7" s="1"/>
  <c r="W931" i="7" s="1"/>
  <c r="Q996" i="7" a="1"/>
  <c r="Q996" i="7" s="1"/>
  <c r="W996" i="7" s="1"/>
  <c r="Q877" i="7" a="1"/>
  <c r="Q877" i="7" s="1"/>
  <c r="W877" i="7" s="1"/>
  <c r="Q922" i="7" a="1"/>
  <c r="Q922" i="7" s="1"/>
  <c r="W922" i="7" s="1"/>
  <c r="Q636" i="7" a="1"/>
  <c r="Q636" i="7" s="1"/>
  <c r="W636" i="7" s="1"/>
  <c r="Q819" i="7" a="1"/>
  <c r="Q819" i="7" s="1"/>
  <c r="W819" i="7" s="1"/>
  <c r="Q693" i="7" a="1"/>
  <c r="Q693" i="7" s="1"/>
  <c r="W693" i="7" s="1"/>
  <c r="Q608" i="7" a="1"/>
  <c r="Q608" i="7" s="1"/>
  <c r="W608" i="7" s="1"/>
  <c r="Q796" i="7" a="1"/>
  <c r="Q796" i="7" s="1"/>
  <c r="W796" i="7" s="1"/>
  <c r="Q683" i="7" a="1"/>
  <c r="Q683" i="7" s="1"/>
  <c r="W683" i="7" s="1"/>
  <c r="Q675" i="7" a="1"/>
  <c r="Q675" i="7" s="1"/>
  <c r="W675" i="7" s="1"/>
  <c r="Q701" i="7" a="1"/>
  <c r="Q701" i="7" s="1"/>
  <c r="W701" i="7" s="1"/>
  <c r="Q281" i="7" a="1"/>
  <c r="Q281" i="7" s="1"/>
  <c r="W281" i="7" s="1"/>
  <c r="Q568" i="7" a="1"/>
  <c r="Q568" i="7" s="1"/>
  <c r="W568" i="7" s="1"/>
  <c r="Q507" i="7" a="1"/>
  <c r="Q507" i="7" s="1"/>
  <c r="W507" i="7" s="1"/>
  <c r="Q380" i="7" a="1"/>
  <c r="Q380" i="7" s="1"/>
  <c r="W380" i="7" s="1"/>
  <c r="Q298" i="7" a="1"/>
  <c r="Q298" i="7" s="1"/>
  <c r="W298" i="7" s="1"/>
  <c r="Q308" i="7" a="1"/>
  <c r="Q308" i="7" s="1"/>
  <c r="W308" i="7" s="1"/>
  <c r="Q519" i="7" a="1"/>
  <c r="Q519" i="7" s="1"/>
  <c r="W519" i="7" s="1"/>
  <c r="Q412" i="7" a="1"/>
  <c r="Q412" i="7" s="1"/>
  <c r="W412" i="7" s="1"/>
  <c r="Q256" i="7" a="1"/>
  <c r="Q256" i="7" s="1"/>
  <c r="W256" i="7" s="1"/>
  <c r="Q400" i="7" a="1"/>
  <c r="Q400" i="7" s="1"/>
  <c r="W400" i="7" s="1"/>
  <c r="Q544" i="7" a="1"/>
  <c r="Q544" i="7" s="1"/>
  <c r="W544" i="7" s="1"/>
  <c r="Q387" i="7" a="1"/>
  <c r="Q387" i="7" s="1"/>
  <c r="W387" i="7" s="1"/>
  <c r="Q164" i="7" a="1"/>
  <c r="Q164" i="7" s="1"/>
  <c r="W164" i="7" s="1"/>
  <c r="Q204" i="7" a="1"/>
  <c r="Q204" i="7" s="1"/>
  <c r="W204" i="7" s="1"/>
  <c r="Q132" i="7" a="1"/>
  <c r="Q132" i="7" s="1"/>
  <c r="W132" i="7" s="1"/>
  <c r="Q72" i="7" a="1"/>
  <c r="Q72" i="7" s="1"/>
  <c r="W72" i="7" s="1"/>
  <c r="Q103" i="7" a="1"/>
  <c r="Q103" i="7" s="1"/>
  <c r="W103" i="7" s="1"/>
  <c r="Q52" i="7" a="1"/>
  <c r="Q52" i="7" s="1"/>
  <c r="W52" i="7" s="1"/>
  <c r="Q83" i="7" a="1"/>
  <c r="Q83" i="7" s="1"/>
  <c r="W83" i="7" s="1"/>
  <c r="Q78" i="7" a="1"/>
  <c r="Q78" i="7" s="1"/>
  <c r="W78" i="7" s="1"/>
  <c r="Q101" i="7" a="1"/>
  <c r="Q101" i="7" s="1"/>
  <c r="W101" i="7" s="1"/>
  <c r="Q47" i="7" a="1"/>
  <c r="Q47" i="7" s="1"/>
  <c r="W47" i="7" s="1"/>
  <c r="Q60" i="7" a="1"/>
  <c r="Q60" i="7" s="1"/>
  <c r="W60" i="7" s="1"/>
  <c r="Q116" i="7" a="1"/>
  <c r="Q116" i="7" s="1"/>
  <c r="W116" i="7" s="1"/>
  <c r="Q41" i="7" a="1"/>
  <c r="Q41" i="7" s="1"/>
  <c r="W41" i="7" s="1"/>
  <c r="Q49" i="7" a="1"/>
  <c r="Q49" i="7" s="1"/>
  <c r="W49" i="7" s="1"/>
  <c r="Q74" i="7" a="1"/>
  <c r="Q74" i="7" s="1"/>
  <c r="W74" i="7" s="1"/>
  <c r="Q66" i="7" a="1"/>
  <c r="Q66" i="7" s="1"/>
  <c r="W66" i="7" s="1"/>
  <c r="Q105" i="7" a="1"/>
  <c r="Q105" i="7" s="1"/>
  <c r="W105" i="7" s="1"/>
  <c r="Q67" i="7" a="1"/>
  <c r="Q67" i="7" s="1"/>
  <c r="W67" i="7" s="1"/>
  <c r="Q91" i="7" a="1"/>
  <c r="Q91" i="7" s="1"/>
  <c r="W91" i="7" s="1"/>
  <c r="Q77" i="7" a="1"/>
  <c r="Q77" i="7" s="1"/>
  <c r="W77" i="7" s="1"/>
  <c r="Q33" i="7" a="1"/>
  <c r="Q33" i="7" s="1"/>
  <c r="W33" i="7" s="1"/>
  <c r="Q89" i="7" a="1"/>
  <c r="Q89" i="7" s="1"/>
  <c r="W89" i="7" s="1"/>
  <c r="Q54" i="7" a="1"/>
  <c r="Q54" i="7" s="1"/>
  <c r="W54" i="7" s="1"/>
  <c r="Q38" i="7" a="1"/>
  <c r="Q38" i="7" s="1"/>
  <c r="W38" i="7" s="1"/>
  <c r="Q68" i="7" a="1"/>
  <c r="Q68" i="7" s="1"/>
  <c r="W68" i="7" s="1"/>
  <c r="Q90" i="7" a="1"/>
  <c r="Q90" i="7" s="1"/>
  <c r="W90" i="7" s="1"/>
  <c r="Q59" i="7" a="1"/>
  <c r="Q59" i="7" s="1"/>
  <c r="W59" i="7" s="1"/>
  <c r="Q109" i="7" a="1"/>
  <c r="Q109" i="7" s="1"/>
  <c r="W109" i="7" s="1"/>
  <c r="Q121" i="7" a="1"/>
  <c r="Q121" i="7" s="1"/>
  <c r="W121" i="7" s="1"/>
  <c r="L23" i="7" a="1"/>
  <c r="L23" i="7" s="1"/>
  <c r="Q23" i="7" a="1"/>
  <c r="Q23" i="7" s="1"/>
  <c r="Q122" i="7" a="1"/>
  <c r="Q122" i="7" s="1"/>
  <c r="W122" i="7" s="1"/>
  <c r="Q27" i="7" a="1"/>
  <c r="Q27" i="7" s="1"/>
  <c r="W27" i="7" s="1"/>
  <c r="Q104" i="7" a="1"/>
  <c r="Q104" i="7" s="1"/>
  <c r="W104" i="7" s="1"/>
  <c r="Q40" i="7" a="1"/>
  <c r="Q40" i="7" s="1"/>
  <c r="W40" i="7" s="1"/>
  <c r="Q102" i="7" a="1"/>
  <c r="Q102" i="7" s="1"/>
  <c r="W102" i="7" s="1"/>
  <c r="Q73" i="7" a="1"/>
  <c r="Q73" i="7" s="1"/>
  <c r="W73" i="7" s="1"/>
  <c r="Q98" i="7" a="1"/>
  <c r="Q98" i="7" s="1"/>
  <c r="W98" i="7" s="1"/>
  <c r="Q50" i="7" a="1"/>
  <c r="Q50" i="7" s="1"/>
  <c r="W50" i="7" s="1"/>
  <c r="Q114" i="7" a="1"/>
  <c r="Q114" i="7" s="1"/>
  <c r="W114" i="7" s="1"/>
  <c r="Q64" i="7" a="1"/>
  <c r="Q64" i="7" s="1"/>
  <c r="W64" i="7" s="1"/>
  <c r="Q97" i="7" a="1"/>
  <c r="Q97" i="7" s="1"/>
  <c r="W97" i="7" s="1"/>
  <c r="Q63" i="7" a="1"/>
  <c r="Q63" i="7" s="1"/>
  <c r="W63" i="7" s="1"/>
  <c r="Q85" i="7" a="1"/>
  <c r="Q85" i="7" s="1"/>
  <c r="W85" i="7" s="1"/>
  <c r="Q111" i="7" a="1"/>
  <c r="Q111" i="7" s="1"/>
  <c r="W111" i="7" s="1"/>
  <c r="Q55" i="7" a="1"/>
  <c r="Q55" i="7" s="1"/>
  <c r="W55" i="7" s="1"/>
  <c r="Q53" i="7" a="1"/>
  <c r="Q53" i="7" s="1"/>
  <c r="W53" i="7" s="1"/>
  <c r="Q81" i="7" a="1"/>
  <c r="Q81" i="7" s="1"/>
  <c r="W81" i="7" s="1"/>
  <c r="Q31" i="7" a="1"/>
  <c r="Q31" i="7" s="1"/>
  <c r="W31" i="7" s="1"/>
  <c r="Q71" i="7" a="1"/>
  <c r="Q71" i="7" s="1"/>
  <c r="W71" i="7" s="1"/>
  <c r="Q65" i="7" a="1"/>
  <c r="Q65" i="7" s="1"/>
  <c r="W65" i="7" s="1"/>
  <c r="Q100" i="7" a="1"/>
  <c r="Q100" i="7" s="1"/>
  <c r="W100" i="7" s="1"/>
  <c r="Q69" i="7" a="1"/>
  <c r="Q69" i="7" s="1"/>
  <c r="W69" i="7" s="1"/>
  <c r="Q48" i="7" a="1"/>
  <c r="Q48" i="7" s="1"/>
  <c r="W48" i="7" s="1"/>
  <c r="Q34" i="7" a="1"/>
  <c r="Q34" i="7" s="1"/>
  <c r="W34" i="7" s="1"/>
  <c r="Q112" i="7" a="1"/>
  <c r="Q112" i="7" s="1"/>
  <c r="W112" i="7" s="1"/>
  <c r="Q46" i="7" a="1"/>
  <c r="Q46" i="7" s="1"/>
  <c r="W46" i="7" s="1"/>
  <c r="Q44" i="7" a="1"/>
  <c r="Q44" i="7" s="1"/>
  <c r="W44" i="7" s="1"/>
  <c r="Q94" i="7" a="1"/>
  <c r="Q94" i="7" s="1"/>
  <c r="W94" i="7" s="1"/>
  <c r="Q115" i="7" a="1"/>
  <c r="Q115" i="7" s="1"/>
  <c r="W115" i="7" s="1"/>
  <c r="Q107" i="7" a="1"/>
  <c r="Q107" i="7" s="1"/>
  <c r="W107" i="7" s="1"/>
  <c r="Q117" i="7" a="1"/>
  <c r="Q117" i="7" s="1"/>
  <c r="W117" i="7" s="1"/>
  <c r="Q62" i="7" a="1"/>
  <c r="Q62" i="7" s="1"/>
  <c r="W62" i="7" s="1"/>
  <c r="Q36" i="7" a="1"/>
  <c r="Q36" i="7" s="1"/>
  <c r="W36" i="7" s="1"/>
  <c r="Q43" i="7" a="1"/>
  <c r="Q43" i="7" s="1"/>
  <c r="W43" i="7" s="1"/>
  <c r="Q106" i="7" a="1"/>
  <c r="Q106" i="7" s="1"/>
  <c r="W106" i="7" s="1"/>
  <c r="Q76" i="7" a="1"/>
  <c r="Q76" i="7" s="1"/>
  <c r="W76" i="7" s="1"/>
  <c r="Q35" i="7" a="1"/>
  <c r="Q35" i="7" s="1"/>
  <c r="W35" i="7" s="1"/>
  <c r="Q80" i="7" a="1"/>
  <c r="Q80" i="7" s="1"/>
  <c r="W80" i="7" s="1"/>
  <c r="Q95" i="7" a="1"/>
  <c r="Q95" i="7" s="1"/>
  <c r="W95" i="7" s="1"/>
  <c r="Q37" i="7" a="1"/>
  <c r="Q37" i="7" s="1"/>
  <c r="W37" i="7" s="1"/>
  <c r="Q39" i="7" a="1"/>
  <c r="Q39" i="7" s="1"/>
  <c r="W39" i="7" s="1"/>
  <c r="Q92" i="7" a="1"/>
  <c r="Q92" i="7" s="1"/>
  <c r="W92" i="7" s="1"/>
  <c r="Q87" i="7" a="1"/>
  <c r="Q87" i="7" s="1"/>
  <c r="W87" i="7" s="1"/>
  <c r="Q99" i="7" a="1"/>
  <c r="Q99" i="7" s="1"/>
  <c r="W99" i="7" s="1"/>
  <c r="Q25" i="7" a="1"/>
  <c r="Q25" i="7" s="1"/>
  <c r="W25" i="7" s="1"/>
  <c r="Q32" i="7" a="1"/>
  <c r="Q32" i="7" s="1"/>
  <c r="W32" i="7" s="1"/>
  <c r="Q45" i="7" a="1"/>
  <c r="Q45" i="7" s="1"/>
  <c r="W45" i="7" s="1"/>
  <c r="Q28" i="7" a="1"/>
  <c r="Q28" i="7" s="1"/>
  <c r="W28" i="7" s="1"/>
  <c r="Q110" i="7" a="1"/>
  <c r="Q110" i="7" s="1"/>
  <c r="W110" i="7" s="1"/>
  <c r="Q29" i="7" a="1"/>
  <c r="Q29" i="7" s="1"/>
  <c r="W29" i="7" s="1"/>
  <c r="Q108" i="7" a="1"/>
  <c r="Q108" i="7" s="1"/>
  <c r="W108" i="7" s="1"/>
  <c r="Q118" i="7" a="1"/>
  <c r="Q118" i="7" s="1"/>
  <c r="W118" i="7" s="1"/>
  <c r="Q57" i="7" a="1"/>
  <c r="Q57" i="7" s="1"/>
  <c r="W57" i="7" s="1"/>
  <c r="Q96" i="7" a="1"/>
  <c r="Q96" i="7" s="1"/>
  <c r="W96" i="7" s="1"/>
  <c r="Q42" i="7" a="1"/>
  <c r="Q42" i="7" s="1"/>
  <c r="W42" i="7" s="1"/>
  <c r="Q58" i="7" a="1"/>
  <c r="Q58" i="7" s="1"/>
  <c r="W58" i="7" s="1"/>
  <c r="Q61" i="7" a="1"/>
  <c r="Q61" i="7" s="1"/>
  <c r="W61" i="7" s="1"/>
  <c r="Q93" i="7" a="1"/>
  <c r="Q93" i="7" s="1"/>
  <c r="W93" i="7" s="1"/>
  <c r="Q56" i="7" a="1"/>
  <c r="Q56" i="7" s="1"/>
  <c r="W56" i="7" s="1"/>
  <c r="Q82" i="7" a="1"/>
  <c r="Q82" i="7" s="1"/>
  <c r="W82" i="7" s="1"/>
  <c r="Q24" i="7" a="1"/>
  <c r="Q24" i="7" s="1"/>
  <c r="W24" i="7" s="1"/>
  <c r="Q26" i="7" a="1"/>
  <c r="Q26" i="7" s="1"/>
  <c r="W26" i="7" s="1"/>
  <c r="Q120" i="7" a="1"/>
  <c r="Q120" i="7" s="1"/>
  <c r="W120" i="7" s="1"/>
  <c r="Q30" i="7" a="1"/>
  <c r="Q30" i="7" s="1"/>
  <c r="W30" i="7" s="1"/>
  <c r="Q75" i="7" a="1"/>
  <c r="Q75" i="7" s="1"/>
  <c r="W75" i="7" s="1"/>
  <c r="Q70" i="7" a="1"/>
  <c r="Q70" i="7" s="1"/>
  <c r="W70" i="7" s="1"/>
  <c r="Q113" i="7" a="1"/>
  <c r="Q113" i="7" s="1"/>
  <c r="W113" i="7" s="1"/>
  <c r="Q119" i="7" a="1"/>
  <c r="Q119" i="7" s="1"/>
  <c r="W119" i="7" s="1"/>
  <c r="Q86" i="7" a="1"/>
  <c r="Q86" i="7" s="1"/>
  <c r="W86" i="7" s="1"/>
  <c r="Q84" i="7" a="1"/>
  <c r="Q84" i="7" s="1"/>
  <c r="W84" i="7" s="1"/>
  <c r="Q79" i="7" a="1"/>
  <c r="Q79" i="7" s="1"/>
  <c r="W79" i="7" s="1"/>
  <c r="Q88" i="7" a="1"/>
  <c r="Q88" i="7" s="1"/>
  <c r="W88" i="7" s="1"/>
  <c r="Q51" i="7" a="1"/>
  <c r="Q51" i="7" s="1"/>
  <c r="W51" i="7" s="1"/>
  <c r="R10" i="5"/>
  <c r="L12" i="6" s="1"/>
  <c r="B48" i="6"/>
  <c r="B51" i="6"/>
  <c r="B54" i="6"/>
  <c r="X31" i="6"/>
  <c r="X36" i="6"/>
  <c r="X37" i="6"/>
  <c r="X38" i="6"/>
  <c r="X35" i="6"/>
  <c r="X40" i="6"/>
  <c r="X39" i="6"/>
  <c r="X91" i="6"/>
  <c r="X15" i="6"/>
  <c r="X12" i="6"/>
  <c r="X13" i="6"/>
  <c r="X11" i="6"/>
  <c r="X71" i="6"/>
  <c r="X63" i="6"/>
  <c r="X48" i="6"/>
  <c r="X51" i="6"/>
  <c r="X54" i="6"/>
  <c r="X57" i="6"/>
  <c r="X60" i="6"/>
  <c r="X44" i="6"/>
  <c r="X27" i="6"/>
  <c r="X24" i="6"/>
  <c r="X20" i="6"/>
  <c r="X19" i="6"/>
  <c r="W23" i="7" l="1"/>
  <c r="L9" i="5"/>
  <c r="B46" i="6" a="1"/>
  <c r="B46" i="6" s="1"/>
  <c r="I30" i="6" a="1"/>
  <c r="I30" i="6" s="1"/>
  <c r="B88" i="6" a="1"/>
  <c r="B88" i="6" s="1"/>
  <c r="B26" i="6" a="1"/>
  <c r="B26" i="6" s="1"/>
  <c r="B18" i="6" a="1"/>
  <c r="B18" i="6" s="1"/>
  <c r="B43" i="6" a="1"/>
  <c r="B43" i="6" s="1"/>
  <c r="B70" i="6" a="1"/>
  <c r="B70" i="6" s="1"/>
  <c r="B71" i="6" a="1"/>
  <c r="B71" i="6" s="1"/>
  <c r="I6" i="6" a="1"/>
  <c r="I6" i="6" s="1"/>
  <c r="I4" i="6" a="1"/>
  <c r="I4" i="6" s="1"/>
  <c r="I5" i="6" a="1"/>
  <c r="I5" i="6" s="1"/>
  <c r="B90" i="6" a="1"/>
  <c r="B90" i="6" s="1"/>
  <c r="E40" i="6" a="1"/>
  <c r="E40" i="6" s="1"/>
  <c r="B39" i="6" a="1"/>
  <c r="B39" i="6" s="1"/>
  <c r="E39" i="6" a="1"/>
  <c r="E39" i="6" s="1"/>
  <c r="B40" i="6" a="1"/>
  <c r="B40" i="6" s="1"/>
  <c r="B44" i="6" a="1"/>
  <c r="B44" i="6" s="1"/>
  <c r="B29" i="6" a="1"/>
  <c r="B29" i="6" s="1"/>
  <c r="E30" i="6" a="1"/>
  <c r="E30" i="6" s="1"/>
  <c r="B27" i="6" a="1"/>
  <c r="B27" i="6" s="1"/>
  <c r="C24" i="6" a="1"/>
  <c r="C24" i="6" s="1"/>
  <c r="B19" i="6" a="1"/>
  <c r="B19" i="6" s="1"/>
  <c r="B15" i="6" a="1"/>
  <c r="B15" i="6" s="1"/>
  <c r="B13" i="6" a="1"/>
  <c r="B13" i="6" s="1"/>
  <c r="B12" i="6" a="1"/>
  <c r="B12" i="6" s="1"/>
  <c r="B8" i="6" a="1"/>
  <c r="B8" i="6" s="1"/>
  <c r="B11" i="6" a="1"/>
  <c r="B11" i="6" s="1"/>
  <c r="B22" i="6" a="1"/>
  <c r="B22" i="6" s="1"/>
  <c r="D17" i="7" l="1"/>
  <c r="H90" i="6" s="1"/>
  <c r="B12" i="5"/>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<sst xmlns="http://schemas.openxmlformats.org/spreadsheetml/2006/main" count="44936" uniqueCount="5031">
  <si>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</si>
  <si>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</si>
  <si>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</si>
  <si>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</si>
  <si>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</si>
  <si>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</si>
  <si>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</si>
  <si>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</si>
  <si>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</si>
  <si>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</si>
  <si>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</si>
  <si>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</si>
  <si>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</si>
  <si>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</si>
  <si>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</si>
  <si>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</si>
  <si>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</si>
  <si>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</si>
  <si>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</si>
  <si>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</si>
  <si>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</si>
  <si>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</si>
  <si>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</si>
  <si>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</si>
  <si>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</si>
  <si>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</si>
  <si>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</si>
  <si>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</si>
  <si>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</si>
  <si>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</si>
  <si>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</si>
  <si>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</si>
  <si>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</si>
  <si>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</si>
  <si>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</si>
  <si>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</si>
  <si>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</si>
  <si>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</si>
  <si>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</si>
  <si>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</si>
  <si>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</si>
  <si>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</si>
  <si>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</si>
  <si>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</si>
  <si>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</si>
  <si>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</si>
  <si>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</si>
  <si>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</si>
  <si>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</si>
  <si>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</si>
  <si>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</si>
  <si>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</si>
  <si>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</si>
  <si>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</si>
  <si>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</si>
  <si>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</si>
  <si>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</si>
  <si>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</si>
  <si>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</si>
  <si>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</si>
  <si>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</si>
  <si>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</si>
  <si>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</si>
  <si>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</si>
  <si>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</si>
  <si>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</si>
  <si>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</si>
  <si>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</si>
  <si>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</si>
  <si>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</si>
  <si>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</si>
  <si>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</si>
  <si>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</si>
  <si>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</si>
  <si>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</si>
  <si>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</si>
  <si>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</si>
  <si>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</si>
  <si>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</si>
  <si>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</si>
  <si>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</si>
  <si>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</si>
  <si>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</si>
  <si>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</si>
  <si>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</si>
  <si>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</si>
  <si>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</si>
  <si>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</si>
  <si>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</si>
  <si>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</si>
  <si>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</si>
  <si>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</si>
  <si>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</si>
  <si>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</si>
  <si>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</si>
  <si>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</si>
  <si>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</si>
  <si>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</si>
  <si>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</si>
  <si>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</si>
  <si>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</si>
  <si>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</si>
  <si>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</si>
  <si>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</si>
  <si>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</si>
  <si>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</si>
  <si>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</si>
  <si>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</si>
  <si>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</si>
  <si>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</si>
  <si>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</si>
  <si>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</si>
  <si>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</si>
  <si>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</si>
  <si>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</si>
  <si>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</si>
  <si>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</si>
  <si>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</si>
  <si>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</si>
  <si>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</si>
  <si>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</si>
  <si>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</si>
  <si>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</si>
  <si>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</si>
  <si>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</si>
  <si>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</si>
  <si>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</si>
  <si>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</si>
  <si>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</si>
  <si>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</si>
  <si>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</si>
  <si>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</si>
  <si>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</si>
  <si>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</si>
  <si>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</si>
  <si>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</si>
  <si>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</si>
  <si>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</si>
  <si>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</si>
  <si>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</si>
  <si>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</si>
  <si>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</si>
  <si>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</si>
  <si>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</si>
  <si>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</si>
  <si>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</si>
  <si>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</si>
  <si>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</si>
  <si>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</si>
  <si>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</si>
  <si>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</si>
  <si>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</si>
  <si>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</si>
  <si>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</si>
  <si>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</si>
  <si>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</si>
  <si>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</si>
  <si>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</si>
  <si>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</si>
  <si>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</si>
  <si>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</si>
  <si>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</si>
  <si>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</si>
  <si>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</si>
  <si>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</si>
  <si>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</si>
  <si>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</si>
  <si>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</si>
  <si>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</si>
  <si>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</si>
  <si>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</si>
  <si>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</si>
  <si>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</si>
  <si>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</si>
  <si>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</si>
  <si>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</si>
  <si>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</si>
  <si>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</si>
  <si>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</si>
  <si>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</si>
  <si>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</si>
  <si>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</si>
  <si>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</si>
  <si>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</si>
  <si>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</si>
  <si>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</si>
  <si>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</si>
  <si>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</si>
  <si>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</si>
  <si>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</si>
  <si>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</si>
  <si>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</si>
  <si>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</si>
  <si>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</si>
  <si>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</si>
  <si>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</si>
  <si>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</si>
  <si>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</si>
  <si>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</si>
  <si>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</si>
  <si>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</si>
  <si>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</si>
  <si>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</si>
  <si>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</si>
  <si>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</si>
  <si>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</si>
  <si>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</si>
  <si>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</si>
  <si>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</si>
  <si>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</si>
  <si>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</si>
  <si>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</si>
  <si>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</si>
  <si>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</si>
  <si>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</si>
  <si>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</si>
  <si>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</si>
  <si>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</si>
  <si>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</si>
  <si>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</si>
  <si>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</si>
  <si>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</si>
  <si>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</si>
  <si>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</si>
  <si>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</si>
  <si>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</si>
  <si>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</si>
  <si>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</si>
  <si>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</si>
  <si>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</si>
  <si>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</si>
  <si>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</si>
  <si>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</si>
  <si>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</si>
  <si>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</si>
  <si>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</si>
  <si>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</si>
  <si>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</si>
  <si>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</si>
  <si>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</si>
  <si>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</si>
  <si>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</si>
  <si>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</si>
  <si>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</si>
  <si>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</si>
  <si>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</si>
  <si>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</si>
  <si>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</si>
  <si>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</si>
  <si>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</si>
  <si>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</si>
  <si>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</si>
  <si>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</si>
  <si>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</si>
  <si>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</si>
  <si>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</si>
  <si>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</si>
  <si>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</si>
  <si>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</si>
  <si>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</si>
  <si>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</si>
  <si>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</si>
  <si>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</si>
  <si>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</si>
  <si>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</si>
  <si>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</si>
  <si>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</si>
  <si>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</si>
  <si>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</si>
  <si>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</si>
  <si>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</si>
  <si>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</si>
  <si>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</si>
  <si>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</si>
  <si>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</si>
  <si>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</si>
  <si>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</si>
  <si>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</si>
  <si>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</si>
  <si>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</si>
  <si>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</si>
  <si>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</si>
  <si>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</si>
  <si>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</si>
  <si>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</si>
  <si>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</si>
  <si>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</si>
  <si>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</si>
  <si>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</si>
  <si>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</si>
  <si>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</si>
  <si>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</si>
  <si>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</si>
  <si>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</si>
  <si>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</si>
  <si>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</si>
  <si>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</si>
  <si>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</si>
  <si>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</si>
  <si>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</si>
  <si>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</si>
  <si>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</si>
  <si>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</si>
  <si>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</si>
  <si>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</si>
  <si>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</si>
  <si>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</si>
  <si>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</si>
  <si>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</si>
  <si>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</si>
  <si>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</si>
  <si>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</si>
  <si>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</si>
  <si>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</si>
  <si>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</si>
  <si>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</si>
  <si>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</si>
  <si>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</si>
  <si>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</si>
  <si>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</si>
  <si>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</si>
  <si>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</si>
  <si>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</si>
  <si>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</si>
  <si>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</si>
  <si>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</si>
  <si>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</si>
  <si>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</si>
  <si>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</si>
  <si>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</si>
  <si>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</si>
  <si>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</si>
  <si>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</si>
  <si>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</si>
  <si>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</si>
  <si>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</si>
  <si>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</si>
  <si>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</si>
  <si>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</si>
  <si>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</si>
  <si>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</si>
  <si>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</si>
  <si>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</si>
  <si>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</si>
  <si>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</si>
  <si>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</si>
  <si>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</si>
  <si>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</si>
  <si>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</si>
  <si>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</si>
  <si>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</si>
  <si>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</si>
  <si>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</si>
  <si>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</si>
  <si>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</si>
  <si>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</si>
  <si>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</si>
  <si>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</si>
  <si>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</si>
  <si>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</si>
  <si>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</si>
  <si>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</si>
  <si>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</si>
  <si>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</si>
  <si>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</si>
  <si>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</si>
  <si>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</si>
  <si>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</si>
  <si>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</si>
  <si>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</si>
  <si>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</si>
  <si>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</si>
  <si>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</si>
  <si>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</si>
  <si>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</si>
  <si>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</si>
  <si>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</si>
  <si>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</si>
  <si>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</si>
  <si>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</si>
  <si>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</si>
  <si>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</si>
  <si>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</si>
  <si>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</si>
  <si>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</si>
  <si>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</si>
  <si>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</si>
  <si>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</si>
  <si>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</si>
  <si>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</si>
  <si>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</si>
  <si>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</si>
  <si>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</si>
  <si>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</si>
  <si>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</si>
  <si>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</si>
  <si>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</si>
  <si>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</si>
  <si>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</si>
  <si>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</si>
  <si>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</si>
  <si>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</si>
  <si>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</si>
  <si>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</si>
  <si>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</si>
  <si>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</si>
  <si>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</si>
  <si>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</si>
  <si>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</si>
  <si>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</si>
  <si>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</si>
  <si>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</si>
  <si>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</si>
  <si>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</si>
  <si>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</si>
  <si>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</si>
  <si>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</si>
  <si>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</si>
  <si>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</si>
  <si>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</si>
  <si>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</si>
  <si>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</si>
  <si>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</si>
  <si>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</si>
  <si>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</si>
  <si>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</si>
  <si>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</si>
  <si>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</si>
  <si>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</si>
  <si>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</si>
  <si>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</si>
  <si>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</si>
  <si>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</si>
  <si>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</si>
  <si>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</si>
  <si>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</si>
  <si>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</si>
  <si>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</si>
  <si>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</si>
  <si>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</si>
  <si>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</si>
  <si>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</si>
  <si>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</si>
  <si>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</si>
  <si>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</si>
  <si>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</si>
  <si>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</si>
  <si>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</si>
  <si>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</si>
  <si>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</si>
  <si>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</si>
  <si>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</si>
  <si>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</si>
  <si>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</si>
  <si>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</si>
  <si>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</si>
  <si>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</si>
  <si>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</si>
  <si>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</si>
  <si>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</si>
  <si>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</si>
  <si>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</si>
  <si>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</si>
  <si>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</si>
  <si>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</si>
  <si>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</si>
  <si>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</si>
  <si>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</si>
  <si>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</si>
  <si>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</si>
  <si>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</si>
  <si>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</si>
  <si>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</si>
  <si>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</si>
  <si>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</si>
  <si>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</si>
  <si>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</si>
  <si>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</si>
  <si>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</si>
  <si>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</si>
  <si>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</si>
  <si>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</si>
  <si>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</si>
  <si>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</si>
  <si>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</si>
  <si>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</si>
  <si>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</si>
  <si>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</si>
  <si>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</si>
  <si>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</si>
  <si>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</si>
  <si>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</si>
  <si>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</si>
  <si>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</si>
  <si>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</si>
  <si>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</si>
  <si>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</si>
  <si>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</si>
  <si>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</si>
  <si>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</si>
  <si>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</si>
  <si>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</si>
  <si>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</si>
  <si>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</si>
  <si>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</si>
  <si>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</si>
  <si>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</si>
  <si>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</si>
  <si>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</si>
  <si>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</si>
  <si>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</si>
  <si>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</si>
  <si>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</si>
  <si>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</si>
  <si>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</si>
  <si>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</si>
  <si>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</si>
  <si>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</si>
  <si>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</si>
  <si>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</si>
  <si>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</si>
  <si>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</si>
  <si>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</si>
  <si>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</si>
  <si>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</si>
  <si>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</si>
  <si>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</si>
  <si>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</si>
  <si>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</si>
  <si>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</si>
  <si>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</si>
  <si>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</si>
  <si>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</si>
  <si>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</si>
  <si>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</si>
  <si>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</si>
  <si>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</si>
  <si>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</si>
  <si>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</si>
  <si>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</si>
  <si>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</si>
  <si>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</si>
  <si>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</si>
  <si>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</si>
  <si>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</si>
  <si>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</si>
  <si>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</si>
  <si>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</si>
  <si>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</si>
  <si>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</si>
  <si>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</si>
  <si>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</si>
  <si>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</si>
  <si>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</si>
  <si>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</si>
  <si>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</si>
  <si>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</si>
  <si>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</si>
  <si>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</si>
  <si>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</si>
  <si>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</si>
  <si>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</si>
  <si>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</si>
  <si>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</si>
  <si>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</si>
  <si>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</si>
  <si>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</si>
  <si>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</si>
  <si>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</si>
  <si>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</si>
  <si>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</si>
  <si>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</si>
  <si>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</si>
  <si>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</si>
  <si>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</si>
  <si>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</si>
  <si>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</si>
  <si>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</si>
  <si>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</si>
  <si>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</si>
  <si>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</si>
  <si>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</si>
  <si>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</si>
  <si>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</si>
  <si>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</si>
  <si>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</si>
  <si>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</si>
  <si>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</si>
  <si>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</si>
  <si>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</si>
  <si>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</si>
  <si>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</si>
  <si>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</si>
  <si>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</si>
  <si>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</si>
  <si>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</si>
  <si>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</si>
  <si>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</si>
  <si>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</si>
  <si>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</si>
  <si>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</si>
  <si>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</si>
  <si>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</si>
  <si>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</si>
  <si>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</si>
  <si>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</si>
  <si>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</si>
  <si>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</si>
  <si>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</si>
  <si>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</si>
  <si>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</si>
  <si>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</si>
  <si>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</si>
  <si>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</si>
  <si>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</si>
  <si>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</si>
  <si>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</si>
  <si>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</si>
  <si>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</si>
  <si>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</si>
  <si>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</si>
  <si>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</si>
  <si>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</si>
  <si>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</si>
  <si>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</si>
  <si>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</si>
  <si>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</si>
  <si>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</si>
  <si>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</si>
  <si>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</si>
  <si>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</si>
  <si>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</si>
  <si>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</si>
  <si>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</si>
  <si>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</si>
  <si>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</si>
  <si>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</si>
  <si>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</si>
  <si>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</si>
  <si>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</si>
  <si>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</si>
  <si>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</si>
  <si>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</si>
  <si>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</si>
  <si>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</si>
  <si>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</si>
  <si>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</si>
  <si>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</si>
  <si>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</si>
  <si>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</si>
  <si>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</si>
  <si>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</si>
  <si>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</si>
  <si>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</si>
  <si>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</si>
  <si>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</si>
  <si>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</si>
  <si>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</si>
  <si>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</si>
  <si>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</si>
  <si>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</si>
  <si>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</si>
  <si>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</si>
  <si>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</si>
  <si>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</si>
  <si>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</si>
  <si>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</si>
  <si>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</si>
  <si>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</si>
  <si>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</si>
  <si>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</si>
  <si>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</si>
  <si>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</si>
  <si>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</si>
  <si>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</si>
  <si>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</si>
  <si>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</si>
  <si>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</si>
  <si>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</si>
  <si>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</si>
  <si>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</si>
  <si>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</si>
  <si>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</si>
  <si>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</si>
  <si>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</si>
  <si>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</si>
  <si>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</si>
  <si>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</si>
  <si>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</si>
  <si>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</si>
  <si>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</si>
  <si>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</si>
  <si>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</si>
  <si>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</si>
  <si>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</si>
  <si>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</si>
  <si>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</si>
  <si>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</si>
  <si>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</si>
  <si>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</si>
  <si>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</si>
  <si>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</si>
  <si>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</si>
  <si>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</si>
  <si>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</si>
  <si>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</si>
  <si>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</si>
  <si>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</si>
  <si>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</si>
  <si>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</si>
  <si>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</si>
  <si>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</si>
  <si>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</si>
  <si>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</si>
  <si>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</si>
  <si>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</si>
  <si>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</si>
  <si>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</si>
  <si>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</si>
  <si>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</si>
  <si>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</si>
  <si>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</si>
  <si>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</si>
  <si>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</si>
  <si>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</si>
  <si>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</si>
  <si>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</si>
  <si>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</si>
  <si>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</si>
  <si>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</si>
  <si>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</si>
  <si>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</si>
  <si>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</si>
  <si>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</si>
  <si>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</si>
  <si>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</si>
  <si>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</si>
  <si>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</si>
  <si>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</si>
  <si>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</si>
  <si>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</si>
  <si>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</si>
  <si>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</si>
  <si>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</si>
  <si>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</si>
  <si>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</si>
  <si>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</si>
  <si>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</si>
  <si>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</si>
  <si>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</si>
  <si>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</si>
  <si>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</si>
  <si>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</si>
  <si>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</si>
  <si>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</si>
  <si>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</si>
  <si>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</si>
  <si>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</si>
  <si>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</si>
  <si>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</si>
  <si>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</si>
  <si>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</si>
  <si>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</si>
  <si>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</si>
  <si>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</si>
  <si>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</si>
  <si>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</si>
  <si>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</si>
  <si>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</si>
  <si>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</si>
  <si>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</si>
  <si>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</si>
  <si>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</si>
  <si>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</si>
  <si>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</si>
  <si>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</si>
  <si>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</si>
  <si>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</si>
  <si>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</si>
  <si>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</si>
  <si>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</si>
  <si>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</si>
  <si>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</si>
  <si>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</si>
  <si>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</si>
  <si>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</si>
  <si>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</si>
  <si>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</si>
  <si>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</si>
  <si>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</si>
  <si>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</si>
  <si>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</si>
  <si>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</si>
  <si>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</si>
  <si>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</si>
  <si>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</si>
  <si>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</si>
  <si>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</si>
  <si>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</si>
  <si>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</si>
  <si>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</si>
  <si>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</si>
  <si>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</si>
  <si>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</si>
  <si>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</si>
  <si>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</si>
  <si>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</si>
  <si>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</si>
  <si>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</si>
  <si>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</si>
  <si>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</si>
  <si>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</si>
  <si>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</si>
  <si>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</si>
  <si>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</si>
  <si>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</si>
  <si>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</si>
  <si>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</si>
  <si>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</si>
  <si>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</si>
  <si>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</si>
  <si>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</si>
  <si>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</si>
  <si>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</si>
  <si>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</si>
  <si>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</si>
  <si>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</si>
  <si>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</si>
  <si>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</si>
  <si>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</si>
  <si>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</si>
  <si>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</si>
  <si>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</si>
  <si>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</si>
  <si>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</si>
  <si>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</si>
  <si>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</si>
  <si>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</si>
  <si>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</si>
  <si>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</si>
  <si>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</si>
  <si>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</si>
  <si>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</si>
  <si>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</si>
  <si>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</si>
  <si>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</si>
  <si>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</si>
  <si>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</si>
  <si>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</si>
  <si>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</si>
  <si>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</si>
  <si>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</si>
  <si>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</si>
  <si>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</si>
  <si>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</si>
  <si>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</si>
  <si>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</si>
  <si>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</si>
  <si>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</si>
  <si>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</si>
  <si>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</si>
  <si>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</si>
  <si>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</si>
  <si>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</si>
  <si>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</si>
  <si>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</si>
  <si>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</si>
  <si>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</si>
  <si>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</si>
  <si>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</si>
  <si>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</si>
  <si>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</si>
  <si>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</si>
  <si>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</si>
  <si>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</si>
  <si>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</si>
  <si>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</si>
  <si>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</si>
  <si>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</si>
  <si>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</si>
  <si>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</si>
  <si>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</si>
  <si>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</si>
  <si>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</si>
  <si>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</si>
  <si>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</si>
  <si>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</si>
  <si>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</si>
  <si>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</si>
  <si>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</si>
  <si>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</si>
  <si>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</si>
  <si>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</si>
  <si>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</si>
  <si>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</si>
  <si>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</si>
  <si>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</si>
  <si>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</si>
  <si>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</si>
  <si>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</si>
  <si>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</si>
  <si>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</si>
  <si>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</si>
  <si>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</si>
  <si>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</si>
  <si>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</si>
  <si>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</si>
  <si>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</si>
  <si>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</si>
  <si>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</si>
  <si>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</si>
  <si>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</si>
  <si>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</si>
  <si>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</si>
  <si>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</si>
  <si>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</si>
  <si>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</si>
  <si>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</si>
  <si>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</si>
  <si>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</si>
  <si>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</si>
  <si>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</si>
  <si>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</si>
  <si>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</si>
  <si>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</si>
  <si>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</si>
  <si>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</si>
  <si>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</si>
  <si>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</si>
  <si>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</si>
  <si>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</si>
  <si>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</si>
  <si>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</si>
  <si>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</si>
  <si>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</si>
  <si>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</si>
  <si>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</si>
  <si>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</si>
  <si>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</si>
  <si>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</si>
  <si>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</si>
  <si>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</si>
  <si>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</si>
  <si>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</si>
  <si>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</si>
  <si>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</si>
  <si>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</si>
  <si>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</si>
  <si>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</si>
  <si>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</si>
  <si>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</si>
  <si>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</si>
  <si>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</si>
  <si>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</si>
  <si>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</si>
  <si>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</si>
  <si>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</si>
  <si>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</si>
  <si>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</si>
  <si>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</si>
  <si>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</si>
  <si>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</si>
  <si>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</si>
  <si>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</si>
  <si>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</si>
  <si>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</si>
  <si>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</si>
  <si>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</si>
  <si>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</si>
  <si>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</si>
  <si>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</si>
  <si>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</si>
  <si>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</si>
  <si>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</si>
  <si>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</si>
  <si>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</si>
  <si>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</si>
  <si>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</si>
  <si>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</si>
  <si>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</si>
  <si>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</si>
  <si>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</si>
  <si>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</si>
  <si>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</si>
  <si>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</si>
  <si>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</si>
  <si>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</si>
  <si>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</si>
  <si>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</si>
  <si>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</si>
  <si>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</si>
  <si>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</si>
  <si>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</si>
  <si>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</si>
  <si>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</si>
  <si>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</si>
  <si>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</si>
  <si>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</si>
  <si>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</si>
  <si>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</si>
  <si>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</si>
  <si>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</si>
  <si>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</si>
  <si>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</si>
  <si>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</si>
  <si>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</si>
  <si>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</si>
  <si>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</si>
  <si>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</si>
  <si>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</si>
  <si>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</si>
  <si>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</si>
  <si>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</si>
  <si>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</si>
  <si>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</si>
  <si>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</si>
  <si>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</si>
  <si>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</si>
  <si>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</si>
  <si>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</si>
  <si>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</si>
  <si>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</si>
  <si>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</si>
  <si>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</si>
  <si>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</si>
  <si>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</si>
  <si>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</si>
  <si>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</si>
  <si>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</si>
  <si>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</si>
  <si>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</si>
  <si>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</si>
  <si>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</si>
  <si>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</si>
  <si>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</si>
  <si>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</si>
  <si>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</si>
  <si>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</si>
  <si>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</si>
  <si>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</si>
  <si>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</si>
  <si>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</si>
  <si>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</si>
  <si>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</si>
  <si>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</si>
  <si>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</si>
  <si>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</si>
  <si>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</si>
  <si>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</si>
  <si>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</si>
  <si>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</si>
  <si>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</si>
  <si>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</si>
  <si>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</si>
  <si>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</si>
  <si>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</si>
  <si>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</si>
  <si>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</si>
  <si>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</si>
  <si>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</si>
  <si>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</si>
  <si>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</si>
  <si>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</si>
  <si>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</si>
  <si>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</si>
  <si>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</si>
  <si>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</si>
  <si>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</si>
  <si>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</si>
  <si>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</si>
  <si>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</si>
  <si>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</si>
  <si>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</si>
  <si>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</si>
  <si>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</si>
  <si>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</si>
  <si>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</si>
  <si>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</si>
  <si>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</si>
  <si>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</si>
  <si>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</si>
  <si>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</si>
  <si>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</si>
  <si>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</si>
  <si>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</si>
  <si>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</si>
  <si>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</si>
  <si>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</si>
  <si>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</si>
  <si>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</si>
  <si>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</si>
  <si>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</si>
  <si>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</si>
  <si>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</si>
  <si>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</si>
  <si>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</si>
  <si>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</si>
  <si>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</si>
  <si>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</si>
  <si>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</si>
  <si>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</si>
  <si>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</si>
  <si>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</si>
  <si>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</si>
  <si>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</si>
  <si>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</si>
  <si>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</si>
  <si>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</si>
  <si>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</si>
  <si>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</si>
  <si>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</si>
  <si>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</si>
  <si>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</si>
  <si>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</si>
  <si>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</si>
  <si>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</si>
  <si>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</si>
  <si>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</si>
  <si>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</si>
  <si>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</si>
  <si>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</si>
  <si>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</si>
  <si>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</si>
  <si>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</si>
  <si>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</si>
  <si>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</si>
  <si>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</si>
  <si>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</si>
  <si>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</si>
  <si>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</si>
  <si>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</si>
  <si>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</si>
  <si>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</si>
  <si>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</si>
  <si>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</si>
  <si>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</si>
  <si>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</si>
  <si>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</si>
  <si>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</si>
  <si>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</si>
  <si>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</si>
  <si>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</si>
  <si>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</si>
  <si>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</si>
  <si>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</si>
  <si>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</si>
  <si>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</si>
  <si>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</si>
  <si>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</si>
  <si>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</si>
  <si>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</si>
  <si>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</si>
  <si>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</si>
  <si>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</si>
  <si>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</si>
  <si>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</si>
  <si>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</si>
  <si>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</si>
  <si>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</si>
  <si>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</si>
  <si>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</si>
  <si>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</si>
  <si>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</si>
  <si>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</si>
  <si>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</si>
  <si>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</si>
  <si>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</si>
  <si>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</si>
  <si>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</si>
  <si>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</si>
  <si>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</si>
  <si>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</si>
  <si>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</si>
  <si>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</si>
  <si>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</si>
  <si>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</si>
  <si>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</si>
  <si>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</si>
  <si>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</si>
  <si>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</si>
  <si>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</si>
  <si>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</si>
  <si>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</si>
  <si>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</si>
  <si>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</si>
  <si>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</si>
  <si>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</si>
  <si>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</si>
  <si>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</si>
  <si>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</si>
  <si>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</si>
  <si>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</si>
  <si>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</si>
  <si>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</si>
  <si>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</si>
  <si>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</si>
  <si>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</si>
  <si>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</si>
  <si>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</si>
  <si>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</si>
  <si>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</si>
  <si>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</si>
  <si>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</si>
  <si>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</si>
  <si>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</si>
  <si>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</si>
  <si>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</si>
  <si>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</si>
  <si>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</si>
  <si>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</si>
  <si>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</si>
  <si>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</si>
  <si>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</si>
  <si>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</si>
  <si>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</si>
  <si>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</si>
  <si>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</si>
  <si>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</si>
  <si>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</si>
  <si>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</si>
  <si>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</si>
  <si>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</si>
  <si>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</si>
  <si>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</si>
  <si>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</si>
  <si>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</si>
  <si>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</si>
  <si>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</si>
  <si>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</si>
  <si>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</si>
  <si>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</si>
  <si>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</si>
  <si>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</si>
  <si>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</si>
  <si>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</si>
  <si>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</si>
  <si>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</si>
  <si>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</si>
  <si>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</si>
  <si>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</si>
  <si>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</si>
  <si>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</si>
  <si>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</si>
  <si>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</si>
  <si>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</si>
  <si>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</si>
  <si>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</si>
  <si>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</si>
  <si>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</si>
  <si>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</si>
  <si>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</si>
  <si>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</si>
  <si>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</si>
  <si>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</si>
  <si>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</si>
  <si>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</si>
  <si>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</si>
  <si>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</si>
  <si>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</si>
  <si>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</si>
  <si>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</si>
  <si>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</si>
  <si>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</si>
  <si>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</si>
  <si>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</si>
  <si>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</si>
  <si>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</si>
  <si>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</si>
  <si>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</si>
  <si>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</si>
  <si>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</si>
  <si>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</si>
  <si>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</si>
  <si>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</si>
  <si>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</si>
  <si>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</si>
  <si>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</si>
  <si>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</si>
  <si>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</si>
  <si>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</si>
  <si>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</si>
  <si>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</si>
  <si>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</si>
  <si>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</si>
  <si>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</si>
  <si>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</si>
  <si>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</si>
  <si>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</si>
  <si>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</si>
  <si>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</si>
  <si>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</si>
  <si>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</si>
  <si>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</si>
  <si>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</si>
  <si>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</si>
  <si>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</si>
  <si>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</si>
  <si>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</si>
  <si>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</si>
  <si>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</si>
  <si>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</si>
  <si>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</si>
  <si>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</si>
  <si>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</si>
  <si>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</si>
  <si>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</si>
  <si>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</si>
  <si>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</si>
  <si>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</si>
  <si>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</si>
  <si>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</si>
  <si>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</si>
  <si>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</si>
  <si>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</si>
  <si>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</si>
  <si>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</si>
  <si>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</si>
  <si>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</si>
  <si>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</si>
  <si>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</si>
  <si>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</si>
  <si>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</si>
  <si>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</si>
  <si>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</si>
  <si>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</si>
  <si>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</si>
  <si>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</si>
  <si>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</si>
  <si>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</si>
  <si>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</si>
  <si>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</si>
  <si>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</si>
  <si>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</si>
  <si>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</si>
  <si>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</si>
  <si>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</si>
  <si>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</si>
  <si>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</si>
  <si>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</si>
  <si>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</si>
  <si>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</si>
  <si>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</si>
  <si>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</si>
  <si>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</si>
  <si>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</si>
  <si>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</si>
  <si>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</si>
  <si>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</si>
  <si>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</si>
  <si>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</si>
  <si>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</si>
  <si>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</si>
  <si>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</si>
  <si>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</si>
  <si>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</si>
  <si>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</si>
  <si>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</si>
  <si>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</si>
  <si>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</si>
  <si>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</si>
  <si>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</si>
  <si>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</si>
  <si>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</si>
  <si>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</si>
  <si>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</si>
  <si>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</si>
  <si>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</si>
  <si>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</si>
  <si>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</si>
  <si>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</si>
  <si>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</si>
  <si>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</si>
  <si>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</si>
  <si>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</si>
  <si>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</si>
  <si>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</si>
  <si>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</si>
  <si>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</si>
  <si>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</si>
  <si>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</si>
  <si>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</si>
  <si>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</si>
  <si>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</si>
  <si>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</si>
  <si>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</si>
  <si>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</si>
  <si>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</si>
  <si>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</si>
  <si>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</si>
  <si>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</si>
  <si>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</si>
  <si>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</si>
  <si>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</si>
  <si>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</si>
  <si>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</si>
  <si>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</si>
  <si>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</si>
  <si>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</si>
  <si>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</si>
  <si>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</si>
  <si>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</si>
  <si>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</si>
  <si>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</si>
  <si>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</si>
  <si>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</si>
  <si>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</si>
  <si>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</si>
  <si>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</si>
  <si>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</si>
  <si>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</si>
  <si>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</si>
  <si>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</si>
  <si>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</si>
  <si>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</si>
  <si>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</si>
  <si>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</si>
  <si>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</si>
  <si>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</si>
  <si>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</si>
  <si>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</si>
  <si>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</si>
  <si>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</si>
  <si>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</si>
  <si>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</si>
  <si>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</si>
  <si>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</si>
  <si>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</si>
  <si>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</si>
  <si>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</si>
  <si>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</si>
  <si>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</si>
  <si>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</si>
  <si>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</si>
  <si>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</si>
  <si>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</si>
  <si>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</si>
  <si>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</si>
  <si>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</si>
  <si>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</si>
  <si>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</si>
  <si>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</si>
  <si>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</si>
  <si>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</si>
  <si>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</si>
  <si>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</si>
  <si>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</si>
  <si>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</si>
  <si>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</si>
  <si>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</si>
  <si>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</si>
  <si>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</si>
  <si>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</si>
  <si>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</si>
  <si>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</si>
  <si>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</si>
  <si>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</si>
  <si>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</si>
  <si>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</si>
  <si>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</si>
  <si>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</si>
  <si>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</si>
  <si>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</si>
  <si>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</si>
  <si>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</si>
  <si>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</si>
  <si>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</si>
  <si>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</si>
  <si>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</si>
  <si>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</si>
  <si>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</si>
  <si>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</si>
  <si>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</si>
  <si>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</si>
  <si>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</si>
  <si>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</si>
  <si>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</si>
  <si>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</si>
  <si>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</si>
  <si>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</si>
  <si>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</si>
  <si>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</si>
  <si>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</si>
  <si>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</si>
  <si>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</si>
  <si>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</si>
  <si>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</si>
  <si>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</si>
  <si>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</si>
  <si>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</si>
  <si>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</si>
  <si>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</si>
  <si>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</si>
  <si>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</si>
  <si>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</si>
  <si>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</si>
  <si>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</si>
  <si>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</si>
  <si>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</si>
  <si>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</si>
  <si>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</si>
  <si>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</si>
  <si>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</si>
  <si>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</si>
  <si>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</si>
  <si>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</si>
  <si>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</si>
  <si>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</si>
  <si>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</si>
  <si>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</si>
  <si>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</si>
  <si>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</si>
  <si>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</si>
  <si>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</si>
  <si>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</si>
  <si>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</si>
  <si>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</si>
  <si>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</si>
  <si>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</si>
  <si>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</si>
  <si>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</si>
  <si>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</si>
  <si>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</si>
  <si>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</si>
  <si>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</si>
  <si>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</si>
  <si>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</si>
  <si>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</si>
  <si>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</si>
  <si>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</si>
  <si>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</si>
  <si>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</si>
  <si>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</si>
  <si>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</si>
  <si>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</si>
  <si>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</si>
  <si>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</si>
  <si>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</si>
  <si>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</si>
  <si>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</si>
  <si>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</si>
  <si>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</si>
  <si>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</si>
  <si>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</si>
  <si>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</si>
  <si>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</si>
  <si>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</si>
  <si>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</si>
  <si>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</si>
  <si>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</si>
  <si>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</si>
  <si>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</si>
  <si>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</si>
  <si>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</si>
  <si>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</si>
  <si>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</si>
  <si>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</si>
  <si>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</si>
  <si>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</si>
  <si>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</si>
  <si>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</si>
  <si>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</si>
  <si>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</si>
  <si>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</si>
  <si>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</si>
  <si>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</si>
  <si>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</si>
  <si>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</si>
  <si>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</si>
  <si>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</si>
  <si>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</si>
  <si>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</si>
  <si>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</si>
  <si>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</si>
  <si>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</si>
  <si>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</si>
  <si>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</si>
  <si>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</si>
  <si>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</si>
  <si>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</si>
  <si>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</si>
  <si>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</si>
  <si>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</si>
  <si>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</si>
  <si>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</si>
  <si>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</si>
  <si>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</si>
  <si>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</si>
  <si>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</si>
  <si>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</si>
  <si>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</si>
  <si>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</si>
  <si>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</si>
  <si>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</si>
  <si>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</si>
  <si>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</si>
  <si>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</si>
  <si>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</si>
  <si>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</si>
  <si>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</si>
  <si>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</si>
  <si>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</si>
  <si>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</si>
  <si>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</si>
  <si>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</si>
  <si>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</si>
  <si>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</si>
  <si>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</si>
  <si>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</si>
  <si>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</si>
  <si>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</si>
  <si>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</si>
  <si>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</si>
  <si>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</si>
  <si>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</si>
  <si>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</si>
  <si>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</si>
  <si>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</si>
  <si>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</si>
  <si>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</si>
  <si>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</si>
  <si>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</si>
  <si>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</si>
  <si>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</si>
  <si>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</si>
  <si>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</si>
  <si>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</si>
  <si>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</si>
  <si>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</si>
  <si>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</si>
  <si>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</si>
  <si>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</si>
  <si>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</si>
  <si>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</si>
  <si>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</si>
  <si>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</si>
  <si>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</si>
  <si>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</si>
  <si>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</si>
  <si>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</si>
  <si>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</si>
  <si>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</si>
  <si>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</si>
  <si>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</si>
  <si>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</si>
  <si>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</si>
  <si>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</si>
  <si>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</si>
  <si>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</si>
  <si>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</si>
  <si>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</si>
  <si>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</si>
  <si>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</si>
  <si>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</si>
  <si>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</si>
  <si>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</si>
  <si>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</si>
  <si>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</si>
  <si>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</si>
  <si>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</si>
  <si>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</si>
  <si>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</si>
  <si>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</si>
  <si>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</si>
  <si>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</si>
  <si>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</si>
  <si>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</si>
  <si>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</si>
  <si>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</si>
  <si>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</si>
  <si>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</si>
  <si>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</si>
  <si>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</si>
  <si>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</si>
  <si>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</si>
  <si>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</si>
  <si>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</si>
  <si>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</si>
  <si>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</si>
  <si>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</si>
  <si>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</si>
  <si>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</si>
  <si>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</si>
  <si>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</si>
  <si>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</si>
  <si>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</si>
  <si>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</si>
  <si>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</si>
  <si>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</si>
  <si>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</si>
  <si>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</si>
  <si>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</si>
  <si>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</si>
  <si>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</si>
  <si>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</si>
  <si>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</si>
  <si>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</si>
  <si>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</si>
  <si>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</si>
  <si>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</si>
  <si>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</si>
  <si>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</si>
  <si>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</si>
  <si>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</si>
  <si>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</si>
  <si>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</si>
  <si>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</si>
  <si>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</si>
  <si>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</si>
  <si>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</si>
  <si>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</si>
  <si>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</si>
  <si>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</si>
  <si>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</si>
  <si>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</si>
  <si>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</si>
  <si>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</si>
  <si>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</si>
  <si>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</si>
  <si>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</si>
  <si>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</si>
  <si>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</si>
  <si>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</si>
  <si>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</si>
  <si>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</si>
  <si>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</si>
  <si>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</si>
  <si>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</si>
  <si>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</si>
  <si>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</si>
  <si>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</si>
  <si>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</si>
  <si>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</si>
  <si>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</si>
  <si>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</si>
  <si>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</si>
  <si>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</si>
  <si>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</si>
  <si>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</si>
  <si>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</si>
  <si>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</si>
  <si>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</si>
  <si>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</si>
  <si>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</si>
  <si>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</si>
  <si>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</si>
  <si>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</si>
  <si>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</si>
  <si>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</si>
  <si>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</si>
  <si>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</si>
  <si>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</si>
  <si>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</si>
  <si>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</si>
  <si>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</si>
  <si>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</si>
  <si>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</si>
  <si>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</si>
  <si>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</si>
  <si>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</si>
  <si>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</si>
  <si>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</si>
  <si>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</si>
  <si>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</si>
  <si>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</si>
  <si>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</si>
  <si>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</si>
  <si>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</si>
  <si>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</si>
  <si>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</si>
  <si>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</si>
  <si>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</si>
  <si>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</si>
  <si>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</si>
  <si>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</si>
  <si>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</si>
  <si>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</si>
  <si>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</si>
  <si>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</si>
  <si>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</si>
  <si>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</si>
  <si>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</si>
  <si>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</si>
  <si>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</si>
  <si>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</si>
  <si>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</si>
  <si>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</si>
  <si>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</si>
  <si>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</si>
  <si>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</si>
  <si>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</si>
  <si>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</si>
  <si>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</si>
  <si>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</si>
  <si>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</si>
  <si>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</si>
  <si>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</si>
  <si>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</si>
  <si>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</si>
  <si>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</si>
  <si>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</si>
  <si>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</si>
  <si>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</si>
  <si>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</si>
  <si>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</si>
  <si>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</si>
  <si>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</si>
  <si>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</si>
  <si>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</si>
  <si>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</si>
  <si>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</si>
  <si>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</si>
  <si>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</si>
  <si>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</si>
  <si>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</si>
  <si>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</si>
  <si>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</si>
  <si>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</si>
  <si>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</si>
  <si>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</si>
  <si>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</si>
  <si>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</si>
  <si>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</si>
  <si>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</si>
  <si>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</si>
  <si>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</si>
  <si>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</si>
  <si>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</si>
  <si>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</si>
  <si>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</si>
  <si>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</si>
  <si>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</si>
  <si>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</si>
  <si>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</si>
  <si>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</si>
  <si>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</si>
  <si>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</si>
  <si>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</si>
  <si>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</si>
  <si>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</si>
  <si>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</si>
  <si>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</si>
  <si>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</si>
  <si>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</si>
  <si>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</si>
  <si>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</si>
  <si>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</si>
  <si>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</si>
  <si>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</si>
  <si>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</si>
  <si>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</si>
  <si>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</si>
  <si>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</si>
  <si>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</si>
  <si>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</si>
  <si>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</si>
  <si>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</si>
  <si>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</si>
  <si>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</si>
  <si>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</si>
  <si>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</si>
  <si>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</si>
  <si>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</si>
  <si>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</si>
  <si>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</si>
  <si>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</si>
  <si>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</si>
  <si>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</si>
  <si>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</si>
  <si>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</si>
  <si>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</si>
  <si>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</si>
  <si>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</si>
  <si>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</si>
  <si>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</si>
  <si>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</si>
  <si>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</si>
  <si>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</si>
  <si>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</si>
  <si>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</si>
  <si>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</si>
  <si>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</si>
  <si>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</si>
  <si>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</si>
  <si>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</si>
  <si>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</si>
  <si>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</si>
  <si>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</si>
  <si>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</si>
  <si>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</si>
  <si>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</si>
  <si>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</si>
  <si>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</si>
  <si>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</si>
  <si>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</si>
  <si>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</si>
  <si>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</si>
  <si>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</si>
  <si>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</si>
  <si>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</si>
  <si>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</si>
  <si>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</si>
  <si>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</si>
  <si>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</si>
  <si>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</si>
  <si>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</si>
  <si>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</si>
  <si>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</si>
  <si>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</si>
  <si>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</si>
  <si>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</si>
  <si>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</si>
  <si>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</si>
  <si>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</si>
  <si>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</si>
  <si>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</si>
  <si>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</si>
  <si>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</si>
  <si>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</si>
  <si>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</si>
  <si>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</si>
  <si>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</si>
  <si>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</si>
  <si>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</si>
  <si>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</si>
  <si>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</si>
  <si>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</si>
  <si>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</si>
  <si>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</si>
  <si>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</si>
  <si>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</si>
  <si>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</si>
  <si>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</si>
  <si>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</si>
  <si>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</si>
  <si>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</si>
  <si>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</si>
  <si>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</si>
  <si>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</si>
  <si>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</si>
  <si>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</si>
  <si>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</si>
  <si>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</si>
  <si>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</si>
  <si>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</si>
  <si>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</si>
  <si>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</si>
  <si>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</si>
  <si>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</si>
  <si>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</si>
  <si>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</si>
  <si>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</si>
  <si>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</si>
  <si>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</si>
  <si>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</si>
  <si>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</si>
  <si>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</si>
  <si>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</si>
  <si>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</si>
  <si>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</si>
  <si>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</si>
  <si>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</si>
  <si>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</si>
  <si>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</si>
  <si>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</si>
  <si>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</si>
  <si>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</si>
  <si>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</si>
  <si>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</si>
  <si>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</si>
  <si>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</si>
  <si>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</si>
  <si>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</si>
  <si>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</si>
  <si>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</si>
  <si>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</si>
  <si>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</si>
  <si>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</si>
  <si>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</si>
  <si>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</si>
  <si>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</si>
  <si>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</si>
  <si>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</si>
  <si>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</si>
  <si>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</si>
  <si>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</si>
  <si>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</si>
  <si>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</si>
  <si>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</si>
  <si>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</si>
  <si>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</si>
  <si>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</si>
  <si>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</si>
  <si>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</si>
  <si>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</si>
  <si>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</si>
  <si>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</si>
  <si>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</si>
  <si>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</si>
  <si>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</si>
  <si>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</si>
  <si>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</si>
  <si>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</si>
  <si>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</si>
  <si>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</si>
  <si>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</si>
  <si>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</si>
  <si>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</si>
  <si>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</si>
  <si>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</si>
  <si>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</si>
  <si>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</si>
  <si>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</si>
  <si>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</si>
  <si>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</si>
  <si>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</si>
  <si>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</si>
  <si>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</si>
  <si>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</si>
  <si>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</si>
  <si>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</si>
  <si>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</si>
  <si>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</si>
  <si>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</si>
  <si>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</si>
  <si>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</si>
  <si>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</si>
  <si>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</si>
  <si>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</si>
  <si>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</si>
  <si>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</si>
  <si>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</si>
  <si>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</si>
  <si>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</si>
  <si>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</si>
  <si>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</si>
  <si>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</si>
  <si>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</si>
  <si>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</si>
  <si>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</si>
  <si>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</si>
  <si>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</si>
  <si>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</si>
  <si>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</si>
  <si>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</si>
  <si>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</si>
  <si>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</si>
  <si>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</si>
  <si>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</si>
  <si>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</si>
  <si>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</si>
  <si>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</si>
  <si>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</si>
  <si>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</si>
  <si>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</si>
  <si>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</si>
  <si>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</si>
  <si>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</si>
  <si>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</si>
  <si>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</si>
  <si>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</si>
  <si>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</si>
  <si>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</si>
  <si>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</si>
  <si>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</si>
  <si>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</si>
  <si>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</si>
  <si>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</si>
  <si>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</si>
  <si>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</si>
  <si>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</si>
  <si>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</si>
  <si>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</si>
  <si>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</si>
  <si>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</si>
  <si>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</si>
  <si>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</si>
  <si>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</si>
  <si>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</si>
  <si>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</si>
  <si>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</si>
  <si>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</si>
  <si>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</si>
  <si>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</si>
  <si>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</si>
  <si>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</si>
  <si>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</si>
  <si>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</si>
  <si>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</si>
  <si>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</si>
  <si>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</si>
  <si>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</si>
  <si>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</si>
  <si>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</si>
  <si>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</si>
  <si>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</si>
  <si>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</si>
  <si>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</si>
  <si>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</si>
  <si>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</si>
  <si>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</si>
  <si>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</si>
  <si>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</si>
  <si>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</si>
  <si>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</si>
  <si>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</si>
  <si>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</si>
  <si>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</si>
  <si>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</si>
  <si>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</si>
  <si>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</si>
  <si>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</si>
  <si>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</si>
  <si>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</si>
  <si>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</si>
  <si>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</si>
  <si>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</si>
  <si>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</si>
  <si>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</si>
  <si>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</si>
  <si>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</si>
  <si>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</si>
  <si>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</si>
  <si>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</si>
  <si>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</si>
  <si>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</si>
  <si>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</si>
  <si>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</si>
  <si>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</si>
  <si>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</si>
  <si>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</si>
  <si>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</si>
  <si>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</si>
  <si>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</si>
  <si>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</si>
  <si>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</si>
  <si>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</si>
  <si>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</si>
  <si>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</si>
  <si>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</si>
  <si>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</si>
  <si>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</si>
  <si>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</si>
  <si>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</si>
  <si>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</si>
  <si>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</si>
  <si>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</si>
  <si>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</si>
  <si>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</si>
  <si>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</si>
  <si>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</si>
  <si>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</si>
  <si>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</si>
  <si>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</si>
  <si>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</si>
  <si>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</si>
  <si>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</si>
  <si>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</si>
  <si>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</si>
  <si>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</si>
  <si>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</si>
  <si>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</si>
  <si>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</si>
  <si>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</si>
  <si>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</si>
  <si>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</si>
  <si>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</si>
  <si>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</si>
  <si>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</si>
  <si>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</si>
  <si>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</si>
  <si>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</si>
  <si>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</si>
  <si>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</si>
  <si>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</si>
  <si>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</si>
  <si>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</si>
  <si>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</si>
  <si>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</si>
  <si>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</si>
  <si>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</si>
  <si>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</si>
  <si>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</si>
  <si>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</si>
  <si>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</si>
  <si>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</si>
  <si>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</si>
  <si>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</si>
  <si>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</si>
  <si>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</si>
  <si>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</si>
  <si>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</si>
  <si>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</si>
  <si>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</si>
  <si>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</si>
  <si>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</si>
  <si>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</si>
  <si>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</si>
  <si>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</si>
  <si>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</si>
  <si>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</si>
  <si>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</si>
  <si>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</si>
  <si>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</si>
  <si>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</si>
  <si>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</si>
  <si>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</si>
  <si>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</si>
  <si>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</si>
  <si>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</si>
  <si>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</si>
  <si>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</si>
  <si>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</si>
  <si>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</si>
  <si>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</si>
  <si>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</si>
  <si>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</si>
  <si>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</si>
  <si>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</si>
  <si>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</si>
  <si>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</si>
  <si>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</si>
  <si>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</si>
  <si>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</si>
  <si>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</si>
  <si>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</si>
  <si>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</si>
  <si>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</si>
  <si>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</si>
  <si>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</si>
  <si>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</si>
  <si>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</si>
  <si>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</si>
  <si>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</si>
  <si>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</si>
  <si>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</si>
  <si>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</si>
  <si>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</si>
  <si>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</si>
  <si>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</si>
  <si>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</si>
  <si>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</si>
  <si>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</si>
  <si>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</si>
  <si>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</si>
  <si>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</si>
  <si>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</si>
  <si>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</si>
  <si>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</si>
  <si>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</si>
  <si>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</si>
  <si>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</si>
  <si>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</si>
  <si>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</si>
  <si>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</si>
  <si>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</si>
  <si>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</si>
  <si>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</si>
  <si>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</si>
  <si>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</si>
  <si>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</si>
  <si>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</si>
  <si>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</si>
  <si>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</si>
  <si>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</si>
  <si>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</si>
  <si>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</si>
  <si>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</si>
  <si>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</si>
  <si>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</si>
  <si>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</si>
  <si>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</si>
  <si>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</si>
  <si>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</si>
  <si>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</si>
  <si>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</si>
  <si>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</si>
  <si>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</si>
  <si>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</si>
  <si>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</si>
  <si>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</si>
  <si>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</si>
  <si>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</si>
  <si>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</si>
  <si>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</si>
  <si>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</si>
  <si>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</si>
  <si>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</si>
  <si>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</si>
  <si>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</si>
  <si>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</si>
  <si>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</si>
  <si>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</si>
  <si>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</si>
  <si>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</si>
  <si>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</si>
  <si>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</si>
  <si>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</si>
  <si>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</si>
  <si>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</si>
  <si>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</si>
  <si>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</si>
  <si>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</si>
  <si>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</si>
  <si>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</si>
  <si>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</si>
  <si>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</si>
  <si>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</si>
  <si>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</si>
  <si>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</si>
  <si>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</si>
  <si>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</si>
  <si>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</si>
  <si>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</si>
  <si>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</si>
  <si>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</si>
  <si>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</si>
  <si>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</si>
  <si>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</si>
  <si>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</si>
  <si>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</si>
  <si>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</si>
  <si>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</si>
  <si>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</si>
  <si>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</si>
  <si>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</si>
  <si>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</si>
  <si>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</si>
  <si>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</si>
  <si>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</si>
  <si>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</si>
  <si>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</si>
  <si>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</si>
  <si>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</si>
  <si>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</si>
  <si>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</si>
  <si>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</si>
  <si>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</si>
  <si>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</si>
  <si>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</si>
  <si>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</si>
  <si>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</si>
  <si>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</si>
  <si>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</si>
  <si>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</si>
  <si>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</si>
  <si>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</si>
  <si>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</si>
  <si>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</si>
  <si>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</si>
  <si>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</si>
  <si>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</si>
  <si>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</si>
  <si>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</si>
  <si>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</si>
  <si>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</si>
  <si>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</si>
  <si>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</si>
  <si>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</si>
  <si>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</si>
  <si>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</si>
  <si>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</si>
  <si>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</si>
  <si>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</si>
  <si>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</si>
  <si>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</si>
  <si>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</si>
  <si>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</si>
  <si>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</si>
  <si>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</si>
  <si>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</si>
  <si>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</si>
  <si>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</si>
  <si>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</si>
  <si>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</si>
  <si>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</si>
  <si>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</si>
  <si>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</si>
  <si>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</si>
  <si>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</si>
  <si>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</si>
  <si>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</si>
  <si>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</si>
  <si>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</si>
  <si>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</si>
  <si>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</si>
  <si>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</si>
  <si>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</si>
  <si>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</si>
  <si>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</si>
  <si>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</si>
  <si>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</si>
  <si>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</si>
  <si>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</si>
  <si>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</si>
  <si>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</si>
  <si>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</si>
  <si>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</si>
  <si>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</si>
  <si>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</si>
  <si>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</si>
  <si>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</si>
  <si>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</si>
  <si>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</si>
  <si>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</si>
  <si>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</si>
  <si>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</si>
  <si>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</si>
  <si>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</si>
  <si>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</si>
  <si>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</si>
  <si>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</si>
  <si>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</si>
  <si>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</si>
  <si>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</si>
  <si>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</si>
  <si>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</si>
  <si>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</si>
  <si>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</si>
  <si>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</si>
  <si>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</si>
  <si>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</si>
  <si>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</si>
  <si>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</si>
  <si>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</si>
  <si>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</si>
  <si>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</si>
  <si>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</si>
  <si>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</si>
  <si>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</si>
  <si>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</si>
  <si>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</si>
  <si>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</si>
  <si>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</si>
  <si>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</si>
  <si>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</si>
  <si>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</si>
  <si>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</si>
  <si>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</si>
  <si>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</si>
  <si>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</si>
  <si>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</si>
  <si>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</si>
  <si>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</si>
  <si>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</si>
  <si>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</si>
  <si>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</si>
  <si>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</si>
  <si>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</si>
  <si>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</si>
  <si>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</si>
  <si>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</si>
  <si>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</si>
  <si>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</si>
  <si>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</si>
  <si>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</si>
  <si>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</si>
  <si>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</si>
  <si>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</si>
  <si>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</si>
  <si>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</si>
  <si>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</si>
  <si>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</si>
  <si>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</si>
  <si>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</si>
  <si>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</si>
  <si>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</si>
  <si>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</si>
  <si>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</si>
  <si>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</si>
  <si>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</si>
  <si>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</si>
  <si>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</si>
  <si>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</si>
  <si>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</si>
  <si>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</si>
  <si>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</si>
  <si>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</si>
  <si>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</si>
  <si>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</si>
  <si>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</si>
  <si>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</si>
  <si>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</si>
  <si>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</si>
  <si>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</si>
  <si>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</si>
  <si>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</si>
  <si>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</si>
  <si>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</si>
  <si>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</si>
  <si>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</si>
  <si>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</si>
  <si>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</si>
  <si>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</si>
  <si>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</si>
  <si>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</si>
  <si>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</si>
  <si>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</si>
  <si>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</si>
  <si>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</si>
  <si>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</si>
  <si>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</si>
  <si>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</si>
  <si>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</si>
  <si>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</si>
  <si>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</si>
  <si>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</si>
  <si>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</si>
  <si>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</si>
  <si>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</si>
  <si>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</si>
  <si>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</si>
  <si>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</si>
  <si>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</si>
  <si>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</si>
  <si>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</si>
  <si>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</si>
  <si>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</si>
  <si>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</si>
  <si>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</si>
  <si>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</si>
  <si>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</si>
  <si>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</si>
  <si>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</si>
  <si>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</si>
  <si>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</si>
  <si>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</si>
  <si>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</si>
  <si>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</si>
  <si>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</si>
  <si>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</si>
  <si>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</si>
  <si>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</si>
  <si>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</si>
  <si>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</si>
  <si>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</si>
  <si>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</si>
  <si>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</si>
  <si>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</si>
  <si>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</si>
  <si>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</si>
  <si>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</si>
  <si>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</si>
  <si>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</si>
  <si>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</si>
  <si>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</si>
  <si>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</si>
  <si>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</si>
  <si>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</si>
  <si>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</si>
  <si>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</si>
  <si>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</si>
  <si>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</si>
  <si>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</si>
  <si>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</si>
  <si>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</si>
  <si>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</si>
  <si>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</si>
  <si>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</si>
  <si>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</si>
  <si>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</si>
  <si>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</si>
  <si>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</si>
  <si>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</si>
  <si>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</si>
  <si>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</si>
  <si>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</si>
  <si>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</si>
  <si>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</si>
  <si>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</si>
  <si>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</si>
  <si>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</si>
  <si>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</si>
  <si>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</si>
  <si>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</si>
  <si>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</si>
  <si>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</si>
  <si>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</si>
  <si>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</si>
  <si>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</si>
  <si>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</si>
  <si>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</si>
  <si>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</si>
  <si>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</si>
  <si>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</si>
  <si>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</si>
  <si>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</si>
  <si>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</si>
  <si>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</si>
  <si>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</si>
  <si>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</si>
  <si>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</si>
  <si>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</si>
  <si>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</si>
  <si>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</si>
  <si>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</si>
  <si>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</si>
  <si>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</si>
  <si>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</si>
  <si>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</si>
  <si>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</si>
  <si>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</si>
  <si>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</si>
  <si>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</si>
  <si>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</si>
  <si>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</si>
  <si>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</si>
  <si>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</si>
  <si>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</si>
  <si>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</si>
  <si>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</si>
  <si>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</si>
  <si>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</si>
  <si>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</si>
  <si>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</si>
  <si>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</si>
  <si>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</si>
  <si>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</si>
  <si>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</si>
  <si>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</si>
  <si>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</si>
  <si>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</si>
  <si>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</si>
  <si>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</si>
  <si>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</si>
  <si>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</si>
  <si>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</si>
  <si>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</si>
  <si>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</si>
  <si>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</si>
  <si>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</si>
  <si>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</si>
  <si>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</si>
  <si>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</si>
  <si>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</si>
  <si>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</si>
  <si>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</si>
  <si>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</si>
  <si>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</si>
  <si>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</si>
  <si>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</si>
  <si>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</si>
  <si>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</si>
  <si>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</si>
  <si>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</si>
  <si>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</si>
  <si>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</si>
  <si>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</si>
  <si>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</si>
  <si>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</si>
  <si>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</si>
  <si>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</si>
  <si>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</si>
  <si>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</si>
  <si>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</si>
  <si>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</si>
  <si>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</si>
  <si>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</si>
  <si>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</si>
  <si>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</si>
  <si>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</si>
  <si>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</si>
  <si>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</si>
  <si>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</si>
  <si>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</si>
  <si>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</si>
  <si>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</si>
  <si>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</si>
  <si>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</si>
  <si>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</si>
  <si>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</si>
  <si>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</si>
  <si>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</si>
  <si>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</si>
  <si>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</si>
  <si>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</si>
  <si>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</si>
  <si>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</si>
  <si>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</si>
  <si>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</si>
  <si>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</si>
  <si>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</si>
  <si>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</si>
  <si>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</si>
  <si>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</si>
  <si>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</si>
  <si>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</si>
  <si>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</si>
  <si>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</si>
  <si>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</si>
  <si>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</si>
  <si>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</si>
  <si>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</si>
  <si>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</si>
  <si>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</si>
  <si>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</si>
  <si>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</si>
  <si>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</si>
  <si>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</si>
  <si>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</si>
  <si>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</si>
  <si>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</si>
  <si>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</si>
  <si>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</si>
  <si>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</si>
  <si>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</si>
  <si>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</si>
  <si>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</si>
  <si>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</si>
  <si>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</si>
  <si>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</si>
  <si>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</si>
  <si>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</si>
  <si>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</si>
  <si>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</si>
  <si>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</si>
  <si>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</si>
  <si>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</si>
  <si>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</si>
  <si>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</si>
  <si>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</si>
  <si>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</si>
  <si>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</si>
  <si>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</si>
  <si>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</si>
  <si>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</si>
  <si>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</si>
  <si>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</si>
  <si>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</si>
  <si>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</si>
  <si>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</si>
  <si>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</si>
  <si>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</si>
  <si>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</si>
  <si>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</si>
  <si>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</si>
  <si>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</si>
  <si>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</si>
  <si>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</si>
  <si>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</si>
  <si>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</si>
  <si>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</si>
  <si>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</si>
  <si>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</si>
  <si>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</si>
  <si>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</si>
  <si>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</si>
  <si>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</si>
  <si>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</si>
  <si>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</si>
  <si>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</si>
  <si>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</si>
  <si>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</si>
  <si>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</si>
  <si>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</si>
  <si>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</si>
  <si>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</si>
  <si>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</si>
  <si>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</si>
  <si>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</si>
  <si>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</si>
  <si>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</si>
  <si>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</si>
  <si>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</si>
  <si>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</si>
  <si>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</si>
  <si>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</si>
  <si>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</si>
  <si>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</si>
  <si>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</si>
  <si>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</si>
  <si>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</si>
  <si>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</si>
  <si>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</si>
  <si>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</si>
  <si>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</si>
  <si>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</si>
  <si>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</si>
  <si>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</si>
  <si>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</si>
  <si>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</si>
  <si>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</si>
  <si>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</si>
  <si>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</si>
  <si>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</si>
  <si>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</si>
  <si>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</si>
  <si>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</si>
  <si>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</si>
  <si>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</si>
  <si>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</si>
  <si>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</si>
  <si>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</si>
  <si>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</si>
  <si>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</si>
  <si>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</si>
  <si>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</si>
  <si>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</si>
  <si>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</si>
  <si>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</si>
  <si>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</si>
  <si>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</si>
  <si>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</si>
  <si>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</si>
  <si>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</si>
  <si>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</si>
  <si>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</si>
  <si>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</si>
  <si>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</si>
  <si>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</si>
  <si>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</si>
  <si>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</si>
  <si>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</si>
  <si>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</si>
  <si>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</si>
  <si>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</si>
  <si>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</si>
  <si>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</si>
  <si>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</si>
  <si>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</si>
  <si>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</si>
  <si>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</si>
  <si>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</si>
  <si>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</si>
  <si>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</si>
  <si>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</si>
  <si>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</si>
  <si>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</si>
  <si>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</si>
  <si>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</si>
  <si>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</si>
  <si>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</si>
  <si>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</si>
  <si>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</si>
  <si>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</si>
  <si>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</si>
  <si>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</si>
  <si>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</si>
  <si>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</si>
  <si>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</si>
  <si>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</si>
  <si>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</si>
  <si>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</si>
  <si>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</si>
  <si>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</si>
  <si>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</si>
  <si>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</si>
  <si>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</si>
  <si>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</si>
  <si>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</si>
  <si>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</si>
  <si>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</si>
  <si>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</si>
  <si>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</si>
  <si>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</si>
  <si>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</si>
  <si>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</si>
  <si>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</si>
  <si>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</si>
  <si>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</si>
  <si>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</si>
  <si>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</si>
  <si>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</si>
  <si>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</si>
  <si>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</si>
  <si>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</si>
  <si>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</si>
  <si>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</si>
  <si>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</si>
  <si>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</si>
  <si>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</si>
  <si>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</si>
  <si>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</si>
  <si>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</si>
  <si>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</si>
  <si>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</si>
  <si>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</si>
  <si>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</si>
  <si>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</si>
  <si>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</si>
  <si>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</si>
  <si>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</si>
  <si>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</si>
  <si>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</si>
  <si>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</si>
  <si>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</si>
  <si>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</si>
  <si>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</si>
  <si>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</si>
  <si>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</si>
  <si>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</si>
  <si>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</si>
  <si>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</si>
  <si>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</si>
  <si>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</si>
  <si>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</si>
  <si>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</si>
  <si>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</si>
  <si>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</si>
  <si>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</si>
  <si>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</si>
  <si>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</si>
  <si>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</si>
  <si>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</si>
  <si>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</si>
  <si>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</si>
  <si>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</si>
  <si>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</si>
  <si>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</si>
  <si>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</si>
  <si>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</si>
  <si>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</si>
  <si>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</si>
  <si>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</si>
  <si>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</si>
  <si>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</si>
  <si>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</si>
  <si>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</si>
  <si>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</si>
  <si>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</si>
  <si>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</si>
  <si>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</si>
  <si>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</si>
  <si>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</si>
  <si>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</si>
  <si>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</si>
  <si>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</si>
  <si>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</si>
  <si>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</si>
  <si>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</si>
  <si>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</si>
  <si>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</si>
  <si>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</si>
  <si>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</si>
  <si>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</si>
  <si>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</si>
  <si>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</si>
  <si>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</si>
  <si>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</si>
  <si>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</si>
  <si>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</si>
  <si>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</si>
  <si>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</si>
  <si>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</si>
  <si>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</si>
  <si>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</si>
  <si>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</si>
  <si>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</si>
  <si>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</si>
  <si>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</si>
  <si>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</si>
  <si>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</si>
  <si>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</si>
  <si>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</si>
  <si>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</si>
  <si>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</si>
  <si>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</si>
  <si>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</si>
  <si>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</si>
  <si>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</si>
  <si>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</si>
  <si>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</si>
  <si>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</si>
  <si>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</si>
  <si>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</si>
  <si>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</si>
  <si>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</si>
  <si>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</si>
  <si>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</si>
  <si>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</si>
  <si>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</si>
  <si>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</si>
  <si>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</si>
  <si>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</si>
  <si>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</si>
  <si>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</si>
  <si>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</si>
  <si>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</si>
  <si>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</si>
  <si>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</si>
  <si>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</si>
  <si>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</si>
  <si>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</si>
  <si>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</si>
  <si>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</si>
  <si>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</si>
  <si>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</si>
  <si>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</si>
  <si>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</si>
  <si>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</si>
  <si>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</si>
  <si>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</si>
  <si>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</si>
  <si>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</si>
  <si>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</si>
  <si>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</si>
  <si>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</si>
  <si>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</si>
  <si>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</si>
  <si>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</si>
  <si>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</si>
  <si>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</si>
  <si>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</si>
  <si>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</si>
  <si>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</si>
  <si>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</si>
  <si>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</si>
  <si>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</si>
  <si>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</si>
  <si>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</si>
  <si>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</si>
  <si>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</si>
  <si>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</si>
  <si>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</si>
  <si>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</si>
  <si>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</si>
  <si>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</si>
  <si>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</si>
  <si>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</si>
  <si>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</si>
  <si>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</si>
  <si>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</si>
  <si>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</si>
  <si>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</si>
  <si>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</si>
  <si>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</si>
  <si>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</si>
  <si>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</si>
  <si>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</si>
  <si>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</si>
  <si>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</si>
  <si>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</si>
  <si>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</si>
  <si>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</si>
  <si>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</si>
  <si>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</si>
  <si>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</si>
  <si>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</si>
  <si>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</si>
  <si>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</si>
  <si>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</si>
  <si>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</si>
  <si>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</si>
  <si>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</si>
  <si>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</si>
  <si>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</si>
  <si>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</si>
  <si>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</si>
  <si>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</si>
  <si>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</si>
  <si>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</si>
  <si>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</si>
  <si>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</si>
  <si>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</si>
  <si>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</si>
  <si>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</si>
  <si>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</si>
  <si>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</si>
  <si>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</si>
  <si>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</si>
  <si>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</si>
  <si>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</si>
  <si>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</si>
  <si>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</si>
  <si>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</si>
  <si>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</si>
  <si>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</si>
  <si>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</si>
  <si>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</si>
  <si>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</si>
  <si>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</si>
  <si>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</si>
  <si>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</si>
  <si>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</si>
  <si>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</si>
  <si>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</si>
  <si>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</si>
  <si>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</si>
  <si>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</si>
  <si>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</si>
  <si>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</si>
  <si>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</si>
  <si>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</si>
  <si>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</si>
  <si>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</si>
  <si>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</si>
  <si>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</si>
  <si>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</si>
  <si>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</si>
  <si>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</si>
  <si>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</si>
  <si>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</si>
  <si>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</si>
  <si>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</si>
  <si>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</si>
  <si>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</si>
  <si>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</si>
  <si>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</si>
  <si>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</si>
  <si>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</si>
  <si>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</si>
  <si>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</si>
  <si>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</si>
  <si>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</si>
  <si>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</si>
  <si>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</si>
  <si>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</si>
  <si>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</si>
  <si>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</si>
  <si>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</si>
  <si>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</si>
  <si>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</si>
  <si>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</si>
  <si>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</si>
  <si>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</si>
  <si>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</si>
  <si>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</si>
  <si>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</si>
  <si>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</si>
  <si>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</si>
  <si>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</si>
  <si>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</si>
  <si>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</si>
  <si>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</si>
  <si>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</si>
  <si>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</si>
  <si>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</si>
  <si>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</si>
  <si>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</si>
  <si>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</si>
  <si>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</si>
  <si>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</si>
  <si>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</si>
  <si>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</si>
  <si>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</si>
  <si>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</si>
  <si>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</si>
  <si>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</si>
  <si>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</si>
  <si>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</si>
  <si>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</si>
  <si>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</si>
  <si>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</si>
  <si>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</si>
  <si>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</si>
  <si>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</si>
  <si>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</si>
  <si>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</si>
  <si>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</si>
  <si>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</si>
  <si>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</si>
  <si>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</si>
  <si>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</si>
  <si>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</si>
  <si>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</si>
  <si>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</si>
  <si>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</si>
  <si>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</si>
  <si>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</si>
  <si>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</si>
  <si>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</si>
  <si>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</si>
  <si>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</si>
  <si>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</si>
  <si>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</si>
  <si>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</si>
  <si>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</si>
  <si>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</si>
  <si>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</si>
  <si>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</si>
  <si>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</si>
  <si>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</si>
  <si>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</si>
  <si>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</si>
  <si>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</si>
  <si>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</si>
  <si>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</si>
  <si>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</si>
  <si>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</si>
  <si>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</si>
  <si>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</si>
  <si>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</si>
  <si>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</si>
  <si>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</si>
  <si>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</si>
  <si>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</si>
  <si>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</si>
  <si>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</si>
  <si>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</si>
  <si>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</si>
  <si>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</si>
  <si>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</si>
  <si>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</si>
  <si>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</si>
  <si>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</si>
  <si>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</si>
  <si>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</si>
  <si>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</si>
  <si>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</si>
  <si>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</si>
  <si>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</si>
  <si>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</si>
  <si>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</si>
  <si>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</si>
  <si>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</si>
  <si>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</si>
  <si>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</si>
  <si>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</si>
  <si>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</si>
  <si>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</si>
  <si>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</si>
  <si>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</si>
  <si>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</si>
  <si>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</si>
  <si>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</si>
  <si>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</si>
  <si>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</si>
  <si>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</si>
  <si>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</si>
  <si>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</si>
  <si>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</si>
  <si>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</si>
  <si>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</si>
  <si>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</si>
  <si>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</si>
  <si>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</si>
  <si>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</si>
  <si>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</si>
  <si>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</si>
  <si>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</si>
  <si>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</si>
  <si>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</si>
  <si>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</si>
  <si>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</si>
  <si>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</si>
  <si>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</si>
  <si>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</si>
  <si>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</si>
  <si>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</si>
  <si>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</si>
  <si>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</si>
  <si>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</si>
  <si>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</si>
  <si>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</si>
  <si>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</si>
  <si>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</si>
  <si>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</si>
  <si>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</si>
  <si>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</si>
  <si>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</si>
  <si>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</si>
  <si>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</si>
  <si>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</si>
  <si>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</si>
  <si>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</si>
  <si>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</si>
  <si>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</si>
  <si>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</si>
  <si>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</si>
  <si>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</si>
  <si>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</si>
  <si>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</si>
  <si>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</si>
  <si>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</si>
  <si>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</si>
  <si>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</si>
  <si>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</si>
  <si>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</si>
  <si>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</si>
  <si>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</si>
  <si>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</si>
  <si>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</si>
  <si>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</si>
  <si>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</si>
  <si>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</si>
  <si>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</si>
  <si>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</si>
  <si>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</si>
  <si>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</si>
  <si>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</si>
  <si>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</si>
  <si>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</si>
  <si>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</si>
  <si>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</si>
  <si>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</si>
  <si>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</si>
  <si>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</si>
  <si>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</si>
  <si>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</si>
  <si>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</si>
  <si>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</si>
  <si>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</si>
  <si>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</si>
  <si>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</si>
  <si>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</si>
  <si>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</si>
  <si>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</si>
  <si>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</si>
  <si>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</si>
  <si>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</si>
  <si>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</si>
  <si>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</si>
  <si>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</si>
  <si>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</si>
  <si>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</si>
  <si>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</si>
  <si>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</si>
  <si>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</si>
  <si>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</si>
  <si>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</si>
  <si>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</si>
  <si>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</si>
  <si>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</si>
  <si>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</si>
  <si>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</si>
  <si>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</si>
  <si>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</si>
  <si>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</si>
  <si>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</si>
  <si>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</si>
  <si>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</si>
  <si>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</si>
  <si>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</si>
  <si>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</si>
  <si>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</si>
  <si>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</si>
  <si>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</si>
  <si>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</si>
  <si>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</si>
  <si>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</si>
  <si>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</si>
  <si>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</si>
  <si>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</si>
  <si>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</si>
  <si>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</si>
  <si>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</si>
  <si>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</si>
  <si>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</si>
  <si>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</si>
  <si>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</si>
  <si>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</si>
  <si>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</si>
  <si>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</si>
  <si>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</si>
  <si>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</si>
  <si>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</si>
  <si>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</si>
  <si>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</si>
  <si>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</si>
  <si>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</si>
  <si>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</si>
  <si>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</si>
  <si>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</si>
  <si>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</si>
  <si>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</si>
  <si>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</si>
  <si>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</si>
  <si>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</si>
  <si>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</si>
  <si>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</si>
  <si>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</si>
  <si>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</si>
  <si>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</si>
  <si>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</si>
  <si>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</si>
  <si>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</si>
  <si>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</si>
  <si>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</si>
  <si>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</si>
  <si>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</si>
  <si>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</si>
  <si>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</si>
  <si>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</si>
  <si>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</si>
  <si>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</si>
  <si>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</si>
  <si>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</si>
  <si>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</si>
  <si>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</si>
  <si>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</si>
  <si>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</si>
  <si>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</si>
  <si>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</si>
  <si>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</si>
  <si>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</si>
  <si>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</si>
  <si>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</si>
  <si>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</si>
  <si>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</si>
  <si>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</si>
  <si>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</si>
  <si>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</si>
  <si>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</si>
  <si>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</si>
  <si>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</si>
  <si>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</si>
  <si>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</si>
  <si>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</si>
  <si>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</si>
  <si>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</si>
  <si>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</si>
  <si>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</si>
  <si>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</si>
  <si>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</si>
  <si>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</si>
  <si>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</si>
  <si>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</si>
  <si>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</si>
  <si>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</si>
  <si>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</si>
  <si>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</si>
  <si>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</si>
  <si>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</si>
  <si>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</si>
  <si>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</si>
  <si>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</si>
  <si>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</si>
  <si>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</si>
  <si>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</si>
  <si>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</si>
  <si>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</si>
  <si>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</si>
  <si>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</si>
  <si>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</si>
  <si>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</si>
  <si>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</si>
  <si>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</si>
  <si>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</si>
  <si>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</si>
  <si>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</si>
  <si>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</si>
  <si>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</si>
  <si>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</si>
  <si>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</si>
  <si>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</si>
  <si>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</si>
  <si>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</si>
  <si>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</si>
  <si>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</si>
  <si>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</si>
  <si>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</si>
  <si>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</si>
  <si>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</si>
  <si>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</si>
  <si>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</si>
  <si>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</si>
  <si>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</si>
  <si>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</si>
  <si>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</si>
  <si>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</si>
  <si>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</si>
  <si>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</si>
  <si>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</si>
  <si>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</si>
  <si>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</si>
  <si>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</si>
  <si>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</si>
  <si>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</si>
  <si>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</si>
  <si>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</si>
  <si>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</si>
  <si>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</si>
  <si>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</si>
  <si>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</si>
  <si>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</si>
  <si>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</si>
  <si>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</si>
  <si>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</si>
  <si>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</si>
  <si>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</si>
  <si>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</si>
  <si>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</si>
  <si>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</si>
  <si>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</si>
  <si>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</si>
  <si>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</si>
  <si>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</si>
  <si>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</si>
  <si>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</si>
  <si>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</si>
  <si>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</si>
  <si>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</si>
  <si>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</si>
  <si>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</si>
  <si>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</si>
  <si>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</si>
  <si>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</si>
  <si>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</si>
  <si>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</si>
  <si>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</si>
  <si>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</si>
  <si>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</si>
  <si>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</si>
  <si>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</si>
  <si>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</si>
  <si>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</si>
  <si>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</si>
  <si>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</si>
  <si>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</si>
  <si>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</si>
  <si>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</si>
  <si>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</si>
  <si>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</si>
  <si>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</si>
  <si>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</si>
  <si>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</si>
  <si>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</si>
  <si>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</si>
  <si>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</si>
  <si>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</si>
  <si>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</si>
  <si>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</si>
  <si>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</si>
  <si>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</si>
  <si>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</si>
  <si>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</si>
  <si>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</si>
  <si>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</si>
  <si>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</si>
  <si>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</si>
  <si>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</si>
  <si>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</si>
  <si>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</si>
  <si>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</si>
  <si>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</si>
  <si>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</si>
  <si>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</si>
  <si>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</si>
  <si>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</si>
  <si>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</si>
  <si>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</si>
  <si>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</si>
  <si>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</si>
  <si>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</si>
  <si>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</si>
  <si>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</si>
  <si>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</si>
  <si>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</si>
  <si>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</si>
  <si>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</si>
  <si>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</si>
  <si>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</si>
  <si>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</si>
  <si>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</si>
  <si>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</si>
  <si>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</si>
  <si>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</si>
  <si>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</si>
  <si>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</si>
  <si>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</si>
  <si>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</si>
  <si>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</si>
  <si>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</si>
  <si>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</si>
  <si>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</si>
  <si>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</si>
  <si>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</si>
  <si>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</si>
  <si>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</si>
  <si>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</si>
  <si>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</si>
  <si>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</si>
  <si>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</si>
  <si>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</si>
  <si>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</si>
  <si>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</si>
  <si>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</si>
  <si>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</si>
  <si>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</si>
  <si>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</si>
  <si>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</si>
  <si>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</si>
  <si>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</si>
  <si>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</si>
  <si>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</si>
  <si>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</si>
  <si>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</si>
  <si>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</si>
  <si>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</si>
  <si>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</si>
  <si>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</si>
  <si>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</si>
  <si>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</si>
  <si>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</si>
  <si>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</si>
  <si>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</si>
  <si>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</si>
  <si>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</si>
  <si>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</si>
  <si>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</si>
  <si>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</si>
  <si>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</si>
  <si>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</si>
  <si>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</si>
  <si>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</si>
  <si>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</si>
  <si>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</si>
  <si>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</si>
  <si>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</si>
  <si>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</si>
  <si>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</si>
  <si>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</si>
  <si>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</si>
  <si>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</si>
  <si>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</si>
  <si>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</si>
  <si>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</si>
  <si>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</si>
  <si>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</si>
  <si>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</si>
  <si>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</si>
  <si>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</si>
  <si>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</si>
  <si>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</si>
  <si>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</si>
  <si>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</si>
  <si>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</si>
  <si>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</si>
  <si>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</si>
  <si>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</si>
  <si>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</si>
  <si>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</si>
  <si>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</si>
  <si>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</si>
  <si>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</si>
  <si>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</si>
  <si>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</si>
  <si>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</si>
  <si>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</si>
  <si>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</si>
  <si>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</si>
  <si>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</si>
  <si>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</si>
  <si>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</si>
  <si>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</si>
  <si>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</si>
  <si>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</si>
  <si>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</si>
  <si>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</si>
  <si>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</si>
  <si>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</si>
  <si>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</si>
  <si>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</si>
  <si>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</si>
  <si>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</si>
  <si>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</si>
  <si>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</si>
  <si>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</si>
  <si>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</si>
  <si>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</si>
  <si>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</si>
  <si>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</si>
  <si>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</si>
  <si>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</si>
  <si>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</si>
  <si>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</si>
  <si>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</si>
  <si>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</si>
  <si>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</si>
  <si>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</si>
  <si>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</si>
  <si>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</si>
  <si>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</si>
  <si>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</si>
  <si>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</si>
  <si>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</si>
  <si>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</si>
  <si>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</si>
  <si>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</si>
  <si>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</si>
  <si>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</si>
  <si>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</si>
  <si>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</si>
  <si>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</si>
  <si>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</si>
  <si>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</si>
  <si>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</si>
  <si>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</si>
  <si>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</si>
  <si>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</si>
  <si>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</si>
  <si>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</si>
  <si>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</si>
  <si>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</si>
  <si>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</si>
  <si>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</si>
  <si>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</si>
  <si>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</si>
  <si>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</si>
  <si>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</si>
  <si>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</si>
  <si>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</si>
  <si>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</si>
  <si>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</si>
  <si>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</si>
  <si>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</si>
  <si>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</si>
  <si>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</si>
  <si>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</si>
  <si>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</si>
  <si>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</si>
  <si>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</si>
  <si>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</si>
  <si>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</si>
  <si>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</si>
  <si>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</si>
  <si>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</si>
  <si>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</si>
  <si>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</si>
  <si>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</si>
  <si>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</si>
  <si>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</si>
  <si>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</si>
  <si>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</si>
  <si>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</si>
  <si>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</si>
  <si>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</si>
  <si>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</si>
  <si>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</si>
  <si>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</si>
  <si>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</si>
  <si>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</si>
  <si>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</si>
  <si>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</si>
  <si>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</si>
  <si>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</si>
  <si>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</si>
  <si>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</si>
  <si>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</si>
  <si>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</si>
  <si>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</si>
  <si>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</si>
  <si>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</si>
  <si>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</si>
  <si>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</si>
  <si>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</si>
  <si>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</si>
  <si>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</si>
  <si>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</si>
  <si>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</si>
  <si>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</si>
  <si>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</si>
  <si>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</si>
  <si>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</si>
  <si>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</si>
  <si>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</si>
  <si>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</si>
  <si>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</si>
  <si>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</si>
  <si>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</si>
  <si>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</si>
  <si>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</si>
  <si>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</si>
  <si>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</si>
  <si>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</si>
  <si>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</si>
  <si>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</si>
  <si>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</si>
  <si>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</si>
  <si>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</si>
  <si>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</si>
  <si>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</si>
  <si>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</si>
  <si>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</si>
  <si>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</si>
  <si>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</si>
  <si>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</si>
  <si>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</si>
  <si>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</si>
  <si>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</si>
  <si>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</si>
  <si>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</si>
  <si>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</si>
  <si>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</si>
  <si>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</si>
  <si>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</si>
  <si>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</si>
  <si>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</si>
  <si>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</si>
  <si>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</si>
  <si>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</si>
  <si>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</si>
  <si>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</si>
  <si>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</si>
  <si>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</si>
  <si>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</si>
  <si>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</si>
  <si>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</si>
  <si>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</si>
  <si>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</si>
  <si>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</si>
  <si>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</si>
  <si>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</si>
  <si>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</si>
  <si>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</si>
  <si>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</si>
  <si>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</si>
  <si>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</si>
  <si>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</si>
  <si>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</si>
  <si>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</si>
  <si>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</si>
  <si>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</si>
  <si>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</si>
  <si>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</si>
  <si>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</si>
  <si>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</si>
  <si>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</si>
  <si>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</si>
  <si>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</si>
  <si>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</si>
  <si>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</si>
  <si>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</si>
  <si>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</si>
  <si>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</si>
  <si>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</si>
  <si>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</si>
  <si>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</si>
  <si>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</si>
  <si>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</si>
  <si>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</si>
  <si>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</si>
  <si>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</si>
  <si>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</si>
  <si>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</si>
  <si>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</si>
  <si>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</si>
  <si>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</si>
  <si>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</si>
  <si>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</si>
  <si>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</si>
  <si>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</si>
  <si>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</si>
  <si>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</si>
  <si>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</si>
  <si>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</si>
  <si>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</si>
  <si>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</si>
  <si>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</si>
  <si>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</si>
  <si>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</si>
  <si>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</si>
  <si>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</si>
  <si>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</si>
  <si>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</si>
  <si>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</si>
  <si>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</si>
  <si>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</si>
  <si>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</si>
  <si>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</si>
  <si>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</si>
  <si>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</si>
  <si>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</si>
  <si>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</si>
  <si>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</si>
  <si>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</si>
  <si>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</si>
  <si>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</si>
  <si>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</si>
  <si>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</si>
  <si>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</si>
  <si>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</si>
  <si>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</si>
  <si>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</si>
  <si>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</si>
  <si>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</si>
  <si>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</si>
  <si>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</si>
  <si>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</si>
  <si>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</si>
  <si>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</si>
  <si>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</si>
  <si>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</si>
  <si>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</si>
  <si>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</si>
  <si>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</si>
  <si>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</si>
  <si>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</si>
  <si>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</si>
  <si>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</si>
  <si>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</si>
  <si>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</si>
  <si>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</si>
  <si>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</si>
  <si>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</si>
  <si>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</si>
  <si>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</si>
  <si>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</si>
  <si>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</si>
  <si>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</si>
  <si>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</si>
  <si>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</si>
  <si>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</si>
  <si>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</si>
  <si>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</si>
  <si>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</si>
  <si>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</si>
  <si>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</si>
  <si>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</si>
  <si>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</si>
  <si>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</si>
  <si>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</si>
  <si>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</si>
  <si>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</si>
  <si>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</si>
  <si>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</si>
  <si>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</si>
  <si>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</si>
  <si>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</si>
  <si>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</si>
  <si>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</si>
  <si>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</si>
  <si>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</si>
  <si>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</si>
  <si>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</si>
  <si>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</si>
  <si>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</si>
  <si>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</si>
  <si>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</si>
  <si>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</si>
  <si>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</si>
  <si>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</si>
  <si>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</si>
  <si>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</si>
  <si>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</si>
  <si>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</si>
  <si>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</si>
  <si>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</si>
  <si>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</si>
  <si>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</si>
  <si>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</si>
  <si>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</si>
  <si>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</si>
  <si>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</si>
  <si>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</si>
  <si>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</si>
  <si>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</si>
  <si>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</si>
  <si>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</si>
  <si>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</si>
  <si>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</si>
  <si>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</si>
  <si>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</si>
  <si>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</si>
  <si>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</si>
  <si>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</si>
  <si>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</si>
  <si>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</si>
  <si>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</si>
  <si>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</si>
  <si>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</si>
  <si>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</si>
  <si>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</si>
  <si>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</si>
  <si>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</si>
  <si>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</si>
  <si>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</si>
  <si>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</si>
  <si>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</si>
  <si>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</si>
  <si>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</si>
  <si>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</si>
  <si>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</si>
  <si>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</si>
  <si>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</si>
  <si>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</si>
  <si>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</si>
  <si>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</si>
  <si>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</si>
  <si>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</si>
  <si>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</si>
  <si>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</si>
  <si>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</si>
  <si>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</si>
  <si>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</si>
  <si>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</si>
  <si>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</si>
  <si>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</si>
  <si>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</si>
  <si>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</si>
  <si>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</si>
  <si>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</si>
  <si>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</si>
  <si>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</si>
  <si>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</si>
  <si>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</si>
  <si>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</si>
  <si>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</si>
  <si>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</si>
  <si>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</si>
  <si>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</si>
  <si>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</si>
  <si>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</si>
  <si>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</si>
  <si>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</si>
  <si>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</si>
  <si>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</si>
  <si>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</si>
  <si>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</si>
  <si>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</si>
  <si>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</si>
  <si>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</si>
  <si>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</si>
  <si>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</si>
  <si>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</si>
  <si>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</si>
  <si>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</si>
  <si>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</si>
  <si>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</si>
  <si>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</si>
  <si>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</si>
  <si>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</si>
  <si>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</si>
  <si>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</si>
  <si>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</si>
  <si>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</si>
  <si>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</si>
  <si>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</si>
  <si>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</si>
  <si>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</si>
  <si>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</si>
  <si>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</si>
  <si>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</si>
  <si>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</si>
  <si>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</si>
  <si>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</si>
  <si>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</si>
  <si>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</si>
  <si>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</si>
  <si>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</si>
  <si>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</si>
  <si>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</si>
  <si>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</si>
  <si>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</si>
  <si>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</si>
  <si>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</si>
  <si>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</si>
  <si>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</si>
  <si>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</si>
  <si>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</si>
  <si>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</si>
  <si>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</si>
  <si>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</si>
  <si>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</si>
  <si>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</si>
  <si>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</si>
  <si>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</si>
  <si>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</si>
  <si>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</si>
  <si>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</si>
  <si>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</si>
  <si>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</si>
  <si>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</si>
  <si>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</si>
  <si>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</si>
  <si>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</si>
  <si>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</si>
  <si>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</si>
  <si>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</si>
  <si>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</si>
  <si>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</si>
  <si>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</si>
  <si>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</si>
  <si>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</si>
  <si>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</si>
  <si>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</si>
  <si>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</si>
  <si>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</si>
  <si>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</si>
  <si>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</si>
  <si>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</si>
  <si>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</si>
  <si>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</si>
  <si>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</si>
  <si>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</si>
  <si>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</si>
  <si>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</si>
  <si>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</si>
  <si>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</si>
  <si>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</si>
  <si>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</si>
  <si>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</si>
  <si>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</si>
  <si>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</si>
  <si>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</si>
  <si>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</si>
  <si>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</si>
  <si>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</si>
  <si>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</si>
  <si>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</si>
  <si>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</si>
  <si>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</si>
  <si>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</si>
  <si>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</si>
  <si>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</si>
  <si>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</si>
  <si>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</si>
  <si>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</si>
  <si>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</si>
  <si>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</si>
  <si>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</si>
  <si>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</si>
  <si>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</si>
  <si>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</si>
  <si>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</si>
  <si>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</si>
  <si>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</si>
  <si>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</si>
  <si>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</si>
  <si>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</si>
  <si>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</si>
  <si>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</si>
  <si>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</si>
  <si>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</si>
  <si>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</si>
  <si>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</si>
  <si>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</si>
  <si>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</si>
  <si>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</si>
  <si>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</si>
  <si>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</si>
  <si>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</si>
  <si>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</si>
  <si>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</si>
  <si>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</si>
  <si>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</si>
  <si>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</si>
  <si>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</si>
  <si>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</si>
  <si>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</si>
  <si>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</si>
  <si>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</si>
  <si>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</si>
  <si>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</si>
  <si>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</si>
  <si>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</si>
  <si>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</si>
  <si>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</si>
  <si>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</si>
  <si>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</si>
  <si>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</si>
  <si>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</si>
  <si>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</si>
  <si>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</si>
  <si>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</si>
  <si>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</si>
  <si>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</si>
  <si>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</si>
  <si>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</si>
  <si>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</si>
  <si>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</si>
  <si>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</si>
  <si>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</si>
  <si>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</si>
  <si>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</si>
  <si>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</si>
  <si>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</si>
  <si>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</si>
  <si>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</si>
  <si>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</si>
  <si>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</si>
  <si>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</si>
  <si>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</si>
  <si>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</si>
  <si>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</si>
  <si>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</si>
  <si>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</si>
  <si>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</si>
  <si>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</si>
  <si>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</si>
  <si>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</si>
  <si>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</si>
  <si>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</si>
  <si>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</si>
  <si>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</si>
  <si>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</si>
  <si>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</si>
  <si>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</si>
  <si>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</si>
  <si>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</si>
  <si>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</si>
  <si>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</si>
  <si>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</si>
  <si>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</si>
  <si>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</si>
  <si>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</si>
  <si>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</si>
  <si>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</si>
  <si>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</si>
  <si>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</si>
  <si>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</si>
  <si>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</si>
  <si>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</si>
  <si>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</si>
  <si>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</si>
  <si>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</si>
  <si>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</si>
  <si>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</si>
  <si>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</si>
  <si>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</si>
  <si>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</si>
  <si>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</si>
  <si>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</si>
  <si>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</si>
  <si>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</si>
  <si>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</si>
  <si>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</si>
  <si>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</si>
  <si>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</si>
  <si>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</si>
  <si>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</si>
  <si>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</si>
  <si>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</si>
  <si>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</si>
  <si>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</si>
  <si>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</si>
  <si>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</si>
  <si>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</si>
  <si>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</si>
  <si>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</si>
  <si>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</si>
  <si>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</si>
  <si>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</si>
  <si>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</si>
  <si>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</si>
  <si>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</si>
  <si>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</si>
  <si>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</si>
  <si>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</si>
  <si>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</si>
  <si>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</si>
  <si>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</si>
  <si>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</si>
  <si>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</si>
  <si>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</si>
  <si>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</si>
  <si>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</si>
  <si>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</si>
  <si>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</si>
  <si>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</si>
  <si>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</si>
  <si>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</si>
  <si>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</si>
  <si>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</si>
  <si>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</si>
  <si>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</si>
  <si>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</si>
  <si>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</si>
  <si>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</si>
  <si>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</si>
  <si>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</si>
  <si>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</si>
  <si>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</si>
  <si>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</si>
  <si>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</si>
  <si>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</si>
  <si>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</si>
  <si>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</si>
  <si>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</si>
  <si>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</si>
  <si>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</si>
  <si>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</si>
  <si>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</si>
  <si>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</si>
  <si>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</si>
  <si>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</si>
  <si>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</si>
  <si>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</si>
  <si>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</si>
  <si>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</si>
  <si>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</si>
  <si>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</si>
  <si>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</si>
  <si>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</si>
  <si>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</si>
  <si>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</si>
  <si>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</si>
  <si>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</si>
  <si>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</si>
  <si>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</si>
  <si>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</si>
  <si>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</si>
  <si>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</si>
  <si>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</si>
  <si>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</si>
  <si>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</si>
  <si>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</si>
  <si>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</si>
  <si>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</si>
  <si>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</si>
  <si>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</si>
  <si>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</si>
  <si>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</si>
  <si>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</si>
  <si>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</si>
  <si>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</si>
  <si>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</si>
  <si>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</si>
  <si>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</si>
  <si>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</si>
  <si>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</si>
  <si>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</si>
  <si>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</si>
  <si>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</si>
  <si>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</si>
  <si>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</si>
  <si>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</si>
  <si>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</si>
  <si>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</si>
  <si>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</si>
  <si>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</si>
  <si>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</si>
  <si>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</si>
  <si>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</si>
  <si>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</si>
  <si>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</si>
  <si>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</si>
  <si>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</si>
  <si>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</si>
  <si>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</si>
  <si>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</si>
  <si>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</si>
  <si>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</si>
  <si>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</si>
  <si>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</si>
  <si>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</si>
  <si>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</si>
  <si>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</si>
  <si>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</si>
  <si>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</si>
  <si>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</si>
  <si>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</si>
  <si>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</si>
  <si>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</si>
  <si>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</si>
  <si>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</si>
  <si>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</si>
  <si>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</si>
  <si>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</si>
  <si>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</si>
  <si>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</si>
  <si>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</si>
  <si>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</si>
  <si>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</si>
  <si>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</si>
  <si>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</si>
  <si>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</si>
  <si>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</si>
  <si>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</si>
  <si>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</si>
  <si>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</si>
  <si>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</si>
  <si>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</si>
  <si>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</si>
  <si>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</si>
  <si>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</si>
  <si>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</si>
  <si>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</si>
  <si>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</si>
  <si>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</si>
  <si>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</si>
  <si>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</si>
  <si>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</si>
  <si>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</si>
  <si>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</si>
  <si>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</si>
  <si>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</si>
  <si>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</si>
  <si>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</si>
  <si>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</si>
  <si>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</si>
  <si>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</si>
  <si>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</si>
  <si>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</si>
  <si>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</si>
  <si>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</si>
  <si>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</si>
  <si>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</si>
  <si>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</si>
  <si>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</si>
  <si>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</si>
  <si>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</si>
  <si>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</si>
  <si>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</si>
  <si>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</si>
  <si>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</si>
  <si>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</si>
  <si>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</si>
  <si>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</si>
  <si>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</si>
  <si>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</si>
  <si>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</si>
  <si>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</si>
  <si>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</si>
  <si>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</si>
  <si>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</si>
  <si>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</si>
  <si>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</si>
  <si>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</si>
  <si>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</si>
  <si>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</si>
  <si>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</si>
  <si>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</si>
  <si>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</si>
  <si>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</si>
  <si>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</si>
  <si>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</si>
  <si>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</si>
  <si>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</si>
  <si>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</si>
  <si>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</si>
  <si>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</si>
  <si>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</si>
  <si>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</si>
  <si>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</si>
  <si>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</si>
  <si>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</si>
  <si>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</si>
  <si>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</si>
  <si>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</si>
  <si>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</si>
  <si>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</si>
  <si>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</si>
  <si>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</si>
  <si>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</si>
  <si>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</si>
  <si>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</si>
  <si>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</si>
  <si>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</si>
  <si>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</si>
  <si>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</si>
  <si>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</si>
  <si>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</si>
  <si>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</si>
  <si>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</si>
  <si>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</si>
  <si>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</si>
  <si>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</si>
  <si>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</si>
  <si>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</si>
  <si>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</si>
  <si>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</si>
  <si>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</si>
  <si>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</si>
  <si>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</si>
  <si>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</si>
  <si>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</si>
  <si>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</si>
  <si>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</si>
  <si>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</si>
  <si>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</si>
  <si>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</si>
  <si>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</si>
  <si>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</si>
  <si>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</si>
  <si>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</si>
  <si>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</si>
  <si>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</si>
  <si>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</si>
  <si>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</si>
  <si>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</si>
  <si>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</si>
  <si>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</si>
  <si>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</si>
  <si>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</si>
  <si>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</si>
  <si>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</si>
  <si>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</si>
  <si>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</si>
  <si>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</si>
  <si>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</si>
  <si>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</si>
  <si>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</si>
  <si>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</si>
  <si>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</si>
  <si>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</si>
  <si>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</si>
  <si>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</si>
  <si>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</si>
  <si>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</si>
  <si>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</si>
  <si>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</si>
  <si>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</si>
  <si>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</si>
  <si>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</si>
  <si>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</si>
  <si>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</si>
  <si>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</si>
  <si>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</si>
  <si>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</si>
  <si>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</si>
  <si>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</si>
  <si>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</si>
  <si>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</si>
  <si>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</si>
  <si>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</si>
  <si>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</si>
  <si>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</si>
  <si>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</si>
  <si>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</si>
  <si>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</si>
  <si>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</si>
  <si>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</si>
  <si>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</si>
  <si>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</si>
  <si>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</si>
  <si>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</si>
  <si>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</si>
  <si>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</si>
  <si>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</si>
  <si>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</si>
  <si>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</si>
  <si>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</si>
  <si>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</si>
  <si>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</si>
  <si>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</si>
  <si>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row</t>
  </si>
  <si>
    <t>col</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</si>
  <si>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</si>
  <si>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</si>
  <si>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</si>
  <si>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</si>
  <si>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</si>
  <si>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</si>
  <si>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</si>
  <si>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</si>
  <si>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</si>
  <si>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</si>
  <si>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</si>
  <si>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</si>
  <si>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</si>
  <si>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</si>
  <si>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</si>
  <si>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</si>
  <si>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</si>
  <si>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</si>
  <si>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</si>
  <si>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</si>
  <si>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</si>
  <si>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</si>
  <si>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</si>
  <si>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</si>
  <si>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</si>
  <si>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</si>
  <si>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</si>
  <si>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</si>
  <si>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</si>
  <si>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</si>
  <si>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</si>
  <si>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</si>
  <si>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</si>
  <si>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</si>
  <si>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</si>
  <si>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</si>
  <si>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</si>
  <si>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</si>
  <si>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</si>
  <si>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</si>
  <si>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</si>
  <si>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</si>
  <si>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</si>
  <si>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</si>
  <si>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</si>
  <si>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</si>
  <si>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</si>
  <si>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</si>
  <si>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</si>
  <si>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</si>
  <si>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</si>
  <si>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</si>
  <si>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</si>
  <si>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</si>
  <si>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</si>
  <si>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</si>
  <si>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</si>
  <si>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</si>
  <si>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</si>
  <si>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</si>
  <si>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</si>
  <si>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</si>
  <si>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</si>
  <si>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</si>
  <si>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</si>
  <si>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</si>
  <si>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</si>
  <si>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</si>
  <si>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</si>
  <si>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</si>
  <si>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</si>
  <si>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</si>
  <si>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</si>
  <si>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</si>
  <si>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</si>
  <si>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</si>
  <si>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</si>
  <si>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</si>
  <si>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</si>
  <si>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</si>
  <si>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</si>
  <si>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</si>
  <si>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</si>
  <si>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</si>
  <si>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</si>
  <si>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</si>
  <si>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</si>
  <si>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</si>
  <si>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</si>
  <si>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</si>
  <si>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</si>
  <si>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</si>
  <si>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</si>
  <si>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</si>
  <si>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</si>
  <si>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</si>
  <si>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</si>
  <si>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</si>
  <si>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</si>
  <si>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</si>
  <si>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</si>
  <si>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</si>
  <si>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</si>
  <si>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</si>
  <si>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</si>
  <si>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</si>
  <si>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</si>
  <si>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</si>
  <si>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</si>
  <si>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</si>
  <si>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</si>
  <si>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</si>
  <si>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</si>
  <si>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</si>
  <si>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</si>
  <si>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</si>
  <si>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</si>
  <si>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</si>
  <si>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</si>
  <si>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</si>
  <si>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</si>
  <si>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</si>
  <si>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à</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</si>
  <si>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</si>
  <si>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</si>
  <si>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</si>
  <si>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</si>
  <si>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</si>
  <si>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</si>
  <si>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</si>
  <si>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</si>
  <si>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</si>
  <si>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</si>
  <si>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</si>
  <si>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</si>
  <si>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</si>
  <si>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</si>
  <si>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</si>
  <si>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</si>
  <si>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</si>
  <si>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</si>
  <si>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</si>
  <si>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</si>
  <si>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La sostituzione e la messa in funzione del nuovo sistema devono essere effettuate da una persona specializzata o un’azienda qualificata.</t>
  </si>
  <si>
    <t>Smaltimento</t>
  </si>
  <si>
    <t>Oggetto</t>
  </si>
  <si>
    <t>Ad es. tramite formulari, voci di fatture o simili.</t>
  </si>
  <si>
    <t xml:space="preserve">Risparmio </t>
  </si>
  <si>
    <t>Calcoli</t>
  </si>
  <si>
    <t>a</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</si>
  <si>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</si>
  <si>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</si>
  <si>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</si>
  <si>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</si>
  <si>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</si>
  <si>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</si>
  <si>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</si>
  <si>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</si>
  <si>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</si>
  <si>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</si>
  <si>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</si>
  <si>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</si>
  <si>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</si>
  <si>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</si>
  <si>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</si>
  <si>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</si>
  <si>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</si>
  <si>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</si>
  <si>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</si>
  <si>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</si>
  <si>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</si>
  <si>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</si>
  <si>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</si>
  <si>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</si>
  <si>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</si>
  <si>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</si>
  <si>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</si>
  <si>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</si>
  <si>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</si>
  <si>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</si>
  <si>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</si>
  <si>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</si>
  <si>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</si>
  <si>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</si>
  <si>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</si>
  <si>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</si>
  <si>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</si>
  <si>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</si>
  <si>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</si>
  <si>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</si>
  <si>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</si>
  <si>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</si>
  <si>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</si>
  <si>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</si>
  <si>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</si>
  <si>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</si>
  <si>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</si>
  <si>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</si>
  <si>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</si>
  <si>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</si>
  <si>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</si>
  <si>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</si>
  <si>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</si>
  <si>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</si>
  <si>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</si>
  <si>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</si>
  <si>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</si>
  <si>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</si>
  <si>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</si>
  <si>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</si>
  <si>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</si>
  <si>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</si>
  <si>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Le remplacement et la mise en service du nouveau système doivent être effectués par une personne ou entreprise spécialisée et qualifiée.</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</si>
  <si>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</si>
  <si>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</si>
  <si>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</si>
  <si>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</si>
  <si>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</si>
  <si>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</si>
  <si>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</si>
  <si>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</si>
  <si>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</si>
  <si>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</si>
  <si>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</si>
  <si>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</si>
  <si>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</si>
  <si>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</si>
  <si>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</si>
  <si>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</si>
  <si>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</si>
  <si>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</si>
  <si>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</si>
  <si>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</si>
  <si>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</si>
  <si>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Der Ersatz und die Inbetriebnahme des neuen Systems müssen durch eine qualifizierte Fachperson oder Firma durchgeführt werden.</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</si>
  <si>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</si>
  <si>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</si>
  <si>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</si>
  <si>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</si>
  <si>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</si>
  <si>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</si>
  <si>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</si>
  <si>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</si>
  <si>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</si>
  <si>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</si>
  <si>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</si>
  <si>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</si>
  <si>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</si>
  <si>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</si>
  <si>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</si>
  <si>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</si>
  <si>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</si>
  <si>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</si>
  <si>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</si>
  <si>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</si>
  <si>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</si>
  <si>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</si>
  <si>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</si>
  <si>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</si>
  <si>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</si>
  <si>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</si>
  <si>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</si>
  <si>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</si>
  <si>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</si>
  <si>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</si>
  <si>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</si>
  <si>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</si>
  <si>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</si>
  <si>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</si>
  <si>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</si>
  <si>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</si>
  <si>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</si>
  <si>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</si>
  <si>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</si>
  <si>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</si>
  <si>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</si>
  <si>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</si>
  <si>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</si>
  <si>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</si>
  <si>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</si>
  <si>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</si>
  <si>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</si>
  <si>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</si>
  <si>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</si>
  <si>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</si>
  <si>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</si>
  <si>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</si>
  <si>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</si>
  <si>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</si>
  <si>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</si>
  <si>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</si>
  <si>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</si>
  <si>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</si>
  <si>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</si>
  <si>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</si>
  <si>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</si>
  <si>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</si>
  <si>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</si>
  <si>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</si>
  <si>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</si>
  <si>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</si>
  <si>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</si>
  <si>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</si>
  <si>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</si>
  <si>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</si>
  <si>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</si>
  <si>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</si>
  <si>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</si>
  <si>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</si>
  <si>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</si>
  <si>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</si>
  <si>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</si>
  <si>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</si>
  <si>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</si>
  <si>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</si>
  <si>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</si>
  <si>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</si>
  <si>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</si>
  <si>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</si>
  <si>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</si>
  <si>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</si>
  <si>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</si>
  <si>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</si>
  <si>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</si>
  <si>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</si>
  <si>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</si>
  <si>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</si>
  <si>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</si>
  <si>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</si>
  <si>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</si>
  <si>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</si>
  <si>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</si>
  <si>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</si>
  <si>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</si>
  <si>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</si>
  <si>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</si>
  <si>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</si>
  <si>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</si>
  <si>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</si>
  <si>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</si>
  <si>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</si>
  <si>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</si>
  <si>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</si>
  <si>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</si>
  <si>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</si>
  <si>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</si>
  <si>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</si>
  <si>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</si>
  <si>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</si>
  <si>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</si>
  <si>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</si>
  <si>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</si>
  <si>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</si>
  <si>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</si>
  <si>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</si>
  <si>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</si>
  <si>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</si>
  <si>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</si>
  <si>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</si>
  <si>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</si>
  <si>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</si>
  <si>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</si>
  <si>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</si>
  <si>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</si>
  <si>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</si>
  <si>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</si>
  <si>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</si>
  <si>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</si>
  <si>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</si>
  <si>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m²</t>
  </si>
  <si>
    <t>kW</t>
  </si>
  <si>
    <t>kWh/a</t>
  </si>
  <si>
    <t>Restaurant du Test</t>
  </si>
  <si>
    <t>Chemin du Lac 4</t>
  </si>
  <si>
    <t>HUZD-504</t>
  </si>
  <si>
    <t>Toshiba</t>
  </si>
  <si>
    <t>A+++</t>
  </si>
  <si>
    <t>Exemple SA</t>
  </si>
  <si>
    <t>Sprache</t>
  </si>
  <si>
    <t>de</t>
  </si>
  <si>
    <t>multiple</t>
  </si>
  <si>
    <t>fr</t>
  </si>
  <si>
    <t>rm</t>
  </si>
  <si>
    <t>it</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</si>
  <si>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</si>
  <si>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</si>
  <si>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</si>
  <si>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</si>
  <si>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</si>
  <si>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</si>
  <si>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</si>
  <si>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</si>
  <si>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</si>
  <si>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</si>
  <si>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</si>
  <si>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Zusatzziffer</t>
  </si>
  <si>
    <t>BFS-Nr</t>
  </si>
  <si>
    <t>N</t>
  </si>
  <si>
    <t>Validity</t>
  </si>
  <si>
    <t>Zone</t>
  </si>
  <si>
    <t>https://www.swisstopo.admin.ch/fr/repertoire-officiel-des-localites#R%C3%A9pertoire-des-localit%C3%A9s---Download</t>
  </si>
  <si>
    <t>PLZ - UNIQUE</t>
  </si>
  <si>
    <t>Oberlangenegg</t>
  </si>
  <si>
    <t>Herznach-Ueken</t>
  </si>
  <si>
    <t>Crans VS</t>
  </si>
  <si>
    <t>Damphreux-Lugnez</t>
  </si>
  <si>
    <t>Basse-Vendline</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</si>
  <si>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</si>
  <si>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</si>
  <si>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</si>
  <si>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</si>
  <si>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</si>
  <si>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</si>
  <si>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</si>
  <si>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</si>
  <si>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</si>
  <si>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KA-01a</t>
  </si>
  <si>
    <t>Ersatz von Raumklimageräten bis 12 kW in Räumen ohne Wohnnutzung</t>
  </si>
  <si>
    <t>Remplacement de climatiseurs jusqu’à 12 kW dans les locaux sans usage d’habitation</t>
  </si>
  <si>
    <t>Sostituzione di condizionatori d’aria fino a 12 kW
in locali a uso non abitativo</t>
  </si>
  <si>
    <t>Split und Multisplit-Raumklimageräte mit einer Nennkühlleistung von bis zu 12 kW in Räumen ohne Wohnnutzung.</t>
  </si>
  <si>
    <t>Climatiseurs split et multi-split d’une puissance nominale jusqu’à 12 kW dans des locaux sans usage d’habitation.</t>
  </si>
  <si>
    <t>Condizionatori d’aria split e multisplit con una potenza nominale di raffreddamento fino a 12 kW in locali a uso non abitativo.</t>
  </si>
  <si>
    <t xml:space="preserve">Remplacement de climatiseurs split ou multi-split fixes alimentés par le secteur d’une puissance nominale Prated (refroidissement) jusqu’à 12 kW (ci-après climatiseurs) selon l’ordonnance sur les exigences relatives à l’efficacité énergétique (RS 730.02; OEEE) dans des locaux sans usage d’habitation par un appareil plus efficace. Il est possible de remplacer plusieurs climatiseurs par un nombre inférieur d’appareils, pour autant que la puissance nominale de chacun des nouveaux appareils soit limitée à 12 kW. </t>
  </si>
  <si>
    <t xml:space="preserve">Sostituzione di condizionatori d’aria split o multisplit fissi con raccordo alla rete e una potenza nominale Prated (raffreddamento) fino a 12 kW (di seguito condizionatori d’aria) conformemente all’ordinanza sull’efficienza energetica (OEEne; RS 730.02) in locali a uso non abitativo con un apparecchio più efficiente. Possono essere sostituiti diversi condizionatori d’aria con un numero inferiore di apparecchi, a condizione che ognuno di questi abbia una potenza nominale massima di 12 kW. </t>
  </si>
  <si>
    <r>
      <t>Netzbetriebene Split- oder Multisplit-Raumklimageräte mit einer Nennkühlleistung P</t>
    </r>
    <r>
      <rPr>
        <vertAlign val="subscript"/>
        <sz val="10"/>
        <color theme="1"/>
        <rFont val="Arial Narrow"/>
        <family val="2"/>
      </rPr>
      <t>rated</t>
    </r>
    <r>
      <rPr>
        <sz val="10"/>
        <color theme="1"/>
        <rFont val="Arial Narrow"/>
        <family val="2"/>
      </rPr>
      <t xml:space="preserve"> von bis zu 12 kW, welche sich im Geltungsbereich des Anhang 1.13 der Energieeffizienzverordnung (SR 730.02; EnEV) befinden, sind Gegenstand dieser Massnahme. </t>
    </r>
  </si>
  <si>
    <t xml:space="preserve">Le presenti misure riguardano condizionatori d’aria split o multisplit con raccordo alla rete con una potenza nominale di raffreddamento Prated fino a 12 kW che rientrano nel campo d’applicazione dell’allegato 1.13 dell’OEEne. </t>
  </si>
  <si>
    <t>Energieeffizienzklasse (Kühlen) von mindestens A+++</t>
  </si>
  <si>
    <t>Classe d’efficacité (refroidissement) minimale A+++</t>
  </si>
  <si>
    <t>Classe di efficienza energetica (raffreddamento) minima: A+++</t>
  </si>
  <si>
    <t>Aufstellungsort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</si>
  <si>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</si>
  <si>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</si>
  <si>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</si>
  <si>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</si>
  <si>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</si>
  <si>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</si>
  <si>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</si>
  <si>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</si>
  <si>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</si>
  <si>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</si>
  <si>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</si>
  <si>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</si>
  <si>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</si>
  <si>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</si>
  <si>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</si>
  <si>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</si>
  <si>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</si>
  <si>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</si>
  <si>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</si>
  <si>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</si>
  <si>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</si>
  <si>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</si>
  <si>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</si>
  <si>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</si>
  <si>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</si>
  <si>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</si>
  <si>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</si>
  <si>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</si>
  <si>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</si>
  <si>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</si>
  <si>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</si>
  <si>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</si>
  <si>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</si>
  <si>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</si>
  <si>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</si>
  <si>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</si>
  <si>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</si>
  <si>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</si>
  <si>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</si>
  <si>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</si>
  <si>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</si>
  <si>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t>
  </si>
  <si>
    <t>**</t>
  </si>
  <si>
    <t>Alte Energieetikette***</t>
  </si>
  <si>
    <t>Ancienne étiquette énergétique***</t>
  </si>
  <si>
    <t>Vecchia etichettaEnergia***</t>
  </si>
  <si>
    <t>***</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</si>
  <si>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</si>
  <si>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</si>
  <si>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</si>
  <si>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</si>
  <si>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</si>
  <si>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</si>
  <si>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Gesperrtes Feld</t>
  </si>
  <si>
    <t>Hier können Sie den unternehmensinternen Dateinamen einfügen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</si>
  <si>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</si>
  <si>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</si>
  <si>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</si>
  <si>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</si>
  <si>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Suisse romande et Valais</t>
  </si>
  <si>
    <t>Champ d'application</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</si>
  <si>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</si>
  <si>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</si>
  <si>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 xml:space="preserve">La présente mesure s’applique aux climatiseurs split ou multi-split alimentés par le secteur d’une puissance nominale Prated jusqu’à 12 kW qui tombent dans le champ d’application de l’annexe 1.13 de l’ordonnance sur les exigences relatives à l’efficacité énergétique (RS 730.02; OEEE). </t>
  </si>
  <si>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</si>
  <si>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</si>
  <si>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</si>
  <si>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t>Versante meridionale delle Alpi</t>
  </si>
  <si>
    <r>
      <t>Svizzera romanda e Vallese, fino a 50 m</t>
    </r>
    <r>
      <rPr>
        <vertAlign val="superscript"/>
        <sz val="9"/>
        <color theme="1"/>
        <rFont val="Arial"/>
        <family val="2"/>
      </rPr>
      <t>²</t>
    </r>
  </si>
  <si>
    <r>
      <t>Svizzera romanda e Vallese, 50–100 m</t>
    </r>
    <r>
      <rPr>
        <vertAlign val="superscript"/>
        <sz val="9"/>
        <color theme="1"/>
        <rFont val="Arial"/>
        <family val="2"/>
      </rPr>
      <t>2</t>
    </r>
  </si>
  <si>
    <r>
      <t>Svizzera romanda e Vallese, 100–150 m</t>
    </r>
    <r>
      <rPr>
        <vertAlign val="superscript"/>
        <sz val="9"/>
        <color theme="1"/>
        <rFont val="Arial"/>
        <family val="2"/>
      </rPr>
      <t>2</t>
    </r>
  </si>
  <si>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</si>
  <si>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</si>
  <si>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</si>
  <si>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t xml:space="preserve">Ersatz von netzbetriebenen ortsfesten Split- oder Multisplit-Raumklimageräten mit einer Nennleistung Prated (Kühlen) von bis zu 12 kW (nachfolgend Raumklimageräte) gemäss Energieeffizienzverordnung (SR 730.02; EnEV) in Räumen ohne Wohnnutzung durch ein effizienteres Gerät. Es können mehrere Raumklimageräte durch eine kleinere Anzahl ersetzt werden, sofern jedes der neuen Geräte eine Nennleistung von maximal 12 kW aufzeigt. </t>
  </si>
  <si>
    <t>Die gekühlte Fläche des Gebäudes/Räume ohne Wohnnutzung muss 150 m2 oder kleiner sein und muss gemäss der Norm SIA 380:2015 ermittelt werden. Die Höhenlage des Gebäudes darf den Wert von 800 Meter über dem Meer nicht überschreiten.</t>
  </si>
  <si>
    <t>Die gesamte installierte Nennkühlleistung des neuen Systems muss kleiner oder gleich wie die gesamte installierte Nennkühlleistung des alten Systems sein.</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</si>
  <si>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</si>
  <si>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</si>
  <si>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t>Hôpitaux</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</si>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</sst>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mm/yyyy"/>
    <numFmt numFmtId="166" formatCode="#,##0.0"/>
  </numFmts>
  <fonts count="6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0"/>
      <name val="Arial"/>
      <family val="2"/>
    </font>
    <font>
      <sz val="14"/>
      <color theme="1"/>
      <name val="Arial"/>
      <family val="2"/>
    </font>
    <font>
      <u/>
      <sz val="10"/>
      <color theme="10"/>
      <name val="Arial"/>
      <family val="2"/>
    </font>
    <font>
      <sz val="11"/>
      <color theme="1"/>
      <name val="Calibri"/>
      <family val="2"/>
      <scheme val="minor"/>
    </font>
    <font>
      <vertAlign val="subscript"/>
      <sz val="10"/>
      <color theme="1"/>
      <name val="Arial Narrow"/>
      <family val="2"/>
    </font>
    <font>
      <vertAlign val="superscript"/>
      <sz val="9"/>
      <color theme="1"/>
      <name val="Arial"/>
      <family val="2"/>
    </font>
    <font>
      <sz val="11"/>
      <color rgb="FF006699"/>
      <name val="Arial"/>
      <family val="2"/>
    </font>
  </fonts>
  <fills count="14">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43" fontId="65" fillId="0" borderId="0" applyFont="0" applyFill="0" applyBorder="0" applyAlignment="0" applyProtection="0"/>
  </cellStyleXfs>
  <cellXfs count="317">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6" fillId="2" borderId="0" xfId="0" applyFont="1" applyFill="1" applyAlignment="1" applyProtection="1">
      <alignment vertical="center" wrapText="1"/>
      <protection hidden="1"/>
    </xf>
    <xf numFmtId="0" fontId="16" fillId="2" borderId="0" xfId="0" applyFont="1" applyFill="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37" fillId="2" borderId="0" xfId="0" applyFont="1" applyFill="1" applyAlignment="1" applyProtection="1">
      <alignment vertical="top"/>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14" fillId="2" borderId="0" xfId="0" applyFont="1" applyFill="1" applyAlignment="1" applyProtection="1">
      <alignment horizont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5" borderId="0" xfId="0" applyFont="1" applyFill="1" applyProtection="1">
      <protection hidden="1"/>
    </xf>
    <xf numFmtId="0" fontId="14" fillId="5" borderId="0" xfId="0" applyFont="1" applyFill="1" applyAlignment="1" applyProtection="1">
      <alignment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62" fillId="2" borderId="0" xfId="0" applyFont="1" applyFill="1" applyProtection="1">
      <protection hidden="1"/>
    </xf>
    <xf numFmtId="0" fontId="3" fillId="2" borderId="6" xfId="0" applyFont="1" applyFill="1" applyBorder="1" applyAlignment="1" applyProtection="1">
      <alignment vertic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4" xfId="0" applyFont="1" applyFill="1" applyBorder="1" applyAlignment="1" applyProtection="1">
      <alignment vertical="center" wrapText="1"/>
      <protection hidden="1"/>
    </xf>
    <xf numFmtId="0" fontId="12" fillId="2" borderId="9" xfId="0" applyFont="1" applyFill="1" applyBorder="1" applyAlignment="1" applyProtection="1">
      <alignment horizontal="left" vertical="center" wrapText="1" inden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3" fillId="0" borderId="0" xfId="0" applyFont="1" applyProtection="1">
      <protection hidden="1"/>
    </xf>
    <xf numFmtId="0" fontId="3" fillId="2" borderId="8" xfId="0" applyFont="1" applyFill="1" applyBorder="1" applyAlignment="1" applyProtection="1">
      <alignment vertical="center"/>
      <protection hidden="1"/>
    </xf>
    <xf numFmtId="0" fontId="3" fillId="2" borderId="1"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64"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3" fillId="2" borderId="7" xfId="0" applyFont="1" applyFill="1" applyBorder="1" applyAlignment="1" applyProtection="1">
      <alignment horizontal="center" vertical="center"/>
      <protection hidden="1"/>
    </xf>
    <xf numFmtId="0" fontId="61" fillId="0" borderId="0" xfId="0" applyFont="1" applyAlignment="1" applyProtection="1">
      <alignment vertical="center"/>
      <protection hidden="1"/>
    </xf>
    <xf numFmtId="0" fontId="3" fillId="2"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indent="1"/>
      <protection hidden="1"/>
    </xf>
    <xf numFmtId="0" fontId="3" fillId="4" borderId="1" xfId="0" applyFont="1" applyFill="1" applyBorder="1" applyAlignment="1" applyProtection="1">
      <alignment horizontal="left" vertical="center" indent="1"/>
      <protection locked="0"/>
    </xf>
    <xf numFmtId="3" fontId="3" fillId="2" borderId="1" xfId="0" applyNumberFormat="1" applyFont="1" applyFill="1" applyBorder="1" applyAlignment="1" applyProtection="1">
      <alignment horizontal="right" vertical="center" indent="1"/>
      <protection hidden="1"/>
    </xf>
    <xf numFmtId="1" fontId="3" fillId="4" borderId="1" xfId="0" applyNumberFormat="1" applyFont="1" applyFill="1" applyBorder="1" applyAlignment="1" applyProtection="1">
      <alignment horizontal="center" vertical="center"/>
      <protection locked="0"/>
    </xf>
    <xf numFmtId="166" fontId="3" fillId="0" borderId="1" xfId="0" applyNumberFormat="1" applyFont="1" applyBorder="1" applyAlignment="1" applyProtection="1">
      <alignment horizontal="right" vertical="center" indent="1"/>
      <protection hidden="1"/>
    </xf>
    <xf numFmtId="0" fontId="3" fillId="4" borderId="1" xfId="0" applyFont="1" applyFill="1" applyBorder="1" applyAlignment="1" applyProtection="1">
      <alignment horizontal="right" vertical="center" indent="1"/>
      <protection locked="0"/>
    </xf>
    <xf numFmtId="0" fontId="7" fillId="0" borderId="0" xfId="0" applyFont="1"/>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1" fontId="8" fillId="0" borderId="0" xfId="0" applyNumberFormat="1" applyFont="1"/>
    <xf numFmtId="0" fontId="3" fillId="13" borderId="1" xfId="0" applyFont="1" applyFill="1" applyBorder="1" applyAlignment="1" applyProtection="1">
      <alignment horizontal="left" vertical="center" indent="1"/>
      <protection locked="0"/>
    </xf>
    <xf numFmtId="0" fontId="3" fillId="13" borderId="1" xfId="0" applyFont="1" applyFill="1" applyBorder="1" applyAlignment="1" applyProtection="1">
      <alignment horizontal="center" vertical="center"/>
      <protection locked="0"/>
    </xf>
    <xf numFmtId="1" fontId="3" fillId="13" borderId="1" xfId="0" applyNumberFormat="1" applyFont="1" applyFill="1" applyBorder="1" applyAlignment="1" applyProtection="1">
      <alignment horizontal="center" vertical="center"/>
      <protection locked="0"/>
    </xf>
    <xf numFmtId="2" fontId="3" fillId="13" borderId="1" xfId="0" applyNumberFormat="1" applyFont="1" applyFill="1" applyBorder="1" applyAlignment="1" applyProtection="1">
      <alignment horizontal="center" vertical="center"/>
      <protection locked="0"/>
    </xf>
    <xf numFmtId="1" fontId="3" fillId="13" borderId="1" xfId="0" applyNumberFormat="1" applyFont="1" applyFill="1" applyBorder="1" applyAlignment="1" applyProtection="1">
      <alignment horizontal="right" vertical="center" indent="1"/>
      <protection locked="0"/>
    </xf>
    <xf numFmtId="2" fontId="3" fillId="13" borderId="1" xfId="0" applyNumberFormat="1" applyFont="1" applyFill="1" applyBorder="1" applyAlignment="1" applyProtection="1">
      <alignment horizontal="right" vertical="center" indent="1"/>
      <protection locked="0"/>
    </xf>
    <xf numFmtId="1" fontId="3" fillId="13" borderId="1" xfId="0" applyNumberFormat="1" applyFont="1" applyFill="1" applyBorder="1" applyAlignment="1" applyProtection="1">
      <alignment horizontal="left" vertical="center" indent="1"/>
      <protection locked="0"/>
    </xf>
    <xf numFmtId="0" fontId="3" fillId="13" borderId="1" xfId="0" applyFont="1" applyFill="1" applyBorder="1" applyAlignment="1" applyProtection="1">
      <alignment horizontal="right" vertical="center" indent="1"/>
      <protection locked="0"/>
    </xf>
    <xf numFmtId="14" fontId="3" fillId="13" borderId="1" xfId="0" applyNumberFormat="1" applyFont="1" applyFill="1" applyBorder="1" applyAlignment="1" applyProtection="1">
      <alignment horizontal="center" vertical="center"/>
      <protection locked="0"/>
    </xf>
    <xf numFmtId="0" fontId="21" fillId="2" borderId="0" xfId="0" applyFont="1" applyFill="1" applyAlignment="1" applyProtection="1">
      <alignment horizontal="right" vertical="top" wrapText="1"/>
      <protection hidden="1"/>
    </xf>
    <xf numFmtId="0" fontId="2" fillId="13" borderId="1" xfId="0" applyFont="1" applyFill="1" applyBorder="1" applyAlignment="1" applyProtection="1">
      <alignment horizontal="left" vertical="center" indent="1"/>
      <protection locked="0"/>
    </xf>
    <xf numFmtId="0" fontId="68" fillId="13" borderId="1" xfId="0" applyFont="1" applyFill="1" applyBorder="1" applyAlignment="1" applyProtection="1">
      <alignment horizontal="center" vertical="center"/>
      <protection locked="0"/>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14" fillId="0" borderId="16"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14" fillId="0" borderId="24" xfId="0" applyFont="1" applyBorder="1" applyAlignment="1" applyProtection="1">
      <alignment horizontal="left" vertical="center" wrapText="1" indent="1"/>
      <protection hidden="1"/>
    </xf>
    <xf numFmtId="0" fontId="14" fillId="0" borderId="15" xfId="0" applyFont="1" applyBorder="1" applyAlignment="1" applyProtection="1">
      <alignment horizontal="left" vertical="center" wrapText="1" indent="1"/>
      <protection hidden="1"/>
    </xf>
    <xf numFmtId="0" fontId="33" fillId="2" borderId="0" xfId="0" applyFont="1" applyFill="1" applyAlignment="1" applyProtection="1">
      <alignment horizontal="left" vertical="top" wrapText="1"/>
      <protection hidden="1"/>
    </xf>
    <xf numFmtId="0" fontId="33" fillId="2" borderId="31" xfId="0" applyFont="1" applyFill="1" applyBorder="1" applyAlignment="1" applyProtection="1">
      <alignment horizontal="left" vertical="top" wrapText="1"/>
      <protection hidden="1"/>
    </xf>
    <xf numFmtId="0" fontId="33" fillId="2" borderId="0" xfId="0" applyFont="1" applyFill="1" applyAlignment="1" applyProtection="1">
      <alignment horizontal="justify" vertical="top" wrapText="1"/>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28" fillId="2" borderId="0" xfId="0" applyFont="1" applyFill="1" applyAlignment="1" applyProtection="1">
      <alignment horizontal="center" vertical="top" wrapText="1"/>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0" fontId="14" fillId="0" borderId="29"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8"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33" fillId="6" borderId="1" xfId="0" applyFont="1" applyFill="1" applyBorder="1" applyAlignment="1" applyProtection="1">
      <alignment horizontal="left" vertical="center" wrapText="1" indent="1"/>
      <protection hidden="1"/>
    </xf>
    <xf numFmtId="0" fontId="33" fillId="6" borderId="1" xfId="0" applyFont="1" applyFill="1" applyBorder="1" applyAlignment="1" applyProtection="1">
      <alignment horizontal="center" vertical="center" wrapTex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33" fillId="2" borderId="1" xfId="0" applyFont="1" applyFill="1" applyBorder="1" applyAlignment="1" applyProtection="1">
      <alignment horizontal="left" vertical="center" wrapText="1" indent="1"/>
      <protection hidden="1"/>
    </xf>
    <xf numFmtId="1" fontId="33" fillId="2" borderId="5" xfId="4" applyNumberFormat="1" applyFont="1" applyFill="1" applyBorder="1" applyAlignment="1" applyProtection="1">
      <alignment horizontal="center" vertical="center" wrapText="1"/>
      <protection hidden="1"/>
    </xf>
    <xf numFmtId="1" fontId="33" fillId="2" borderId="9" xfId="4" applyNumberFormat="1" applyFont="1" applyFill="1" applyBorder="1" applyAlignment="1" applyProtection="1">
      <alignment horizontal="center" vertical="center" wrapText="1"/>
      <protection hidden="1"/>
    </xf>
    <xf numFmtId="1" fontId="33" fillId="2" borderId="10" xfId="4" applyNumberFormat="1" applyFont="1" applyFill="1" applyBorder="1" applyAlignment="1" applyProtection="1">
      <alignment horizontal="center" vertical="center" wrapTex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cellXfs>
  <cellStyles count="5">
    <cellStyle name="Lien hypertexte" xfId="1" builtinId="8"/>
    <cellStyle name="Milliers" xfId="4" builtinId="3"/>
    <cellStyle name="Normal" xfId="0" builtinId="0"/>
    <cellStyle name="Normal 2" xfId="2" xr:uid="{6916636B-A48F-4266-B14E-3866D83E7AAE}"/>
    <cellStyle name="Normal 3" xfId="3" xr:uid="{7F9BDA7E-A37D-48D0-852C-F05937FA7429}"/>
  </cellStyles>
  <dxfs count="7">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9F9F9"/>
        </patternFill>
      </fill>
    </dxf>
  </dxfs>
  <tableStyles count="0" defaultTableStyle="TableStyleMedium2" defaultPivotStyle="PivotStyleLight16"/>
  <colors>
    <mruColors>
      <color rgb="FFFFFF66"/>
      <color rgb="FFCCFFFF"/>
      <color rgb="FFF9F9F9"/>
      <color rgb="FFEAEAEA"/>
      <color rgb="FFFFFF99"/>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9" hidden="1" customWidth="1"/>
    <col min="20" max="20" width="10.7109375" style="57" hidden="1" customWidth="1"/>
    <col min="21" max="21" width="100.7109375" style="7" hidden="1" customWidth="1"/>
    <col min="22" max="16384" width="9.140625" style="79" hidden="1"/>
  </cols>
  <sheetData>
    <row r="1" spans="1:23" s="50" customFormat="1" ht="30" customHeight="1" x14ac:dyDescent="0.2">
      <c r="A1" s="11"/>
      <c r="B1" s="11"/>
      <c r="C1" s="11"/>
      <c r="D1" s="11"/>
      <c r="E1" s="11"/>
      <c r="F1" s="11"/>
      <c r="G1" s="11"/>
      <c r="H1" s="11"/>
      <c r="I1" s="11"/>
      <c r="J1" s="11"/>
      <c r="K1" s="11"/>
      <c r="L1" s="11"/>
      <c r="M1" s="11"/>
      <c r="N1" s="48" t="s">
        <v>4627</v>
      </c>
      <c r="O1" s="48" t="s">
        <v>4627</v>
      </c>
      <c r="P1" s="180" t="s">
        <v>4816</v>
      </c>
      <c r="Q1" s="180" t="s">
        <v>4816</v>
      </c>
      <c r="R1" s="175" t="s">
        <v>4820</v>
      </c>
      <c r="S1" s="175" t="s">
        <v>4820</v>
      </c>
      <c r="T1" s="49" t="s">
        <v>4628</v>
      </c>
      <c r="U1" s="184" t="s">
        <v>4877</v>
      </c>
      <c r="V1" s="79"/>
      <c r="W1" s="79"/>
    </row>
    <row r="2" spans="1:23" s="58" customFormat="1" ht="9.9499999999999993" customHeight="1" x14ac:dyDescent="0.2">
      <c r="A2" s="30"/>
      <c r="B2" s="30"/>
      <c r="C2" s="30"/>
      <c r="D2" s="30"/>
      <c r="E2" s="30"/>
      <c r="F2" s="30"/>
      <c r="G2" s="30"/>
      <c r="H2" s="51"/>
      <c r="I2" s="52" t="str" cm="1">
        <f t="array" ref="I2">INDEX(Trad, N2, Lang)</f>
        <v>Eidgenössisches Departement für Umwelt, Verkehr,</v>
      </c>
      <c r="J2" s="52"/>
      <c r="K2" s="35"/>
      <c r="L2" s="30"/>
      <c r="M2" s="30"/>
      <c r="N2" s="54">
        <v>200</v>
      </c>
      <c r="O2" s="165"/>
      <c r="P2" s="171"/>
      <c r="Q2" s="171"/>
      <c r="R2" s="7"/>
      <c r="S2" s="7"/>
      <c r="T2" s="57"/>
      <c r="U2" s="7"/>
      <c r="V2" s="79"/>
      <c r="W2" s="79"/>
    </row>
    <row r="3" spans="1:23" s="58" customFormat="1" ht="9.9499999999999993" customHeight="1" x14ac:dyDescent="0.2">
      <c r="A3" s="30"/>
      <c r="B3" s="30"/>
      <c r="C3" s="30"/>
      <c r="D3" s="30"/>
      <c r="E3" s="30"/>
      <c r="F3" s="30"/>
      <c r="G3" s="30"/>
      <c r="H3" s="51"/>
      <c r="I3" s="52" t="str" cm="1">
        <f t="array" ref="I3">INDEX(Trad, N3, Lang)</f>
        <v>Energie und Kommunikation UVEK</v>
      </c>
      <c r="J3" s="52"/>
      <c r="K3" s="35"/>
      <c r="L3" s="30"/>
      <c r="M3" s="30"/>
      <c r="N3" s="54">
        <v>201</v>
      </c>
      <c r="O3" s="165"/>
      <c r="P3" s="171"/>
      <c r="Q3" s="171"/>
      <c r="R3" s="7"/>
      <c r="S3" s="7"/>
      <c r="T3" s="57"/>
      <c r="U3" s="7"/>
      <c r="V3" s="79"/>
      <c r="W3" s="79"/>
    </row>
    <row r="4" spans="1:23" s="50" customFormat="1" ht="18" customHeight="1" x14ac:dyDescent="0.2">
      <c r="A4" s="11"/>
      <c r="B4" s="11"/>
      <c r="C4" s="11"/>
      <c r="D4" s="11"/>
      <c r="E4" s="11"/>
      <c r="F4" s="11"/>
      <c r="G4" s="11"/>
      <c r="H4" s="53"/>
      <c r="I4" s="59" t="str" cm="1">
        <f t="array" ref="I4">INDEX(Trad, N4, Lang)</f>
        <v>Bundesamt für Energie BFE</v>
      </c>
      <c r="J4" s="60"/>
      <c r="K4" s="36"/>
      <c r="L4" s="11"/>
      <c r="M4" s="11"/>
      <c r="N4" s="54">
        <v>202</v>
      </c>
      <c r="O4" s="165"/>
      <c r="P4" s="171"/>
      <c r="Q4" s="171"/>
      <c r="R4" s="7"/>
      <c r="S4" s="7"/>
      <c r="T4" s="57"/>
      <c r="U4" s="7"/>
      <c r="V4" s="79"/>
      <c r="W4" s="79"/>
    </row>
    <row r="5" spans="1:23" s="50" customFormat="1" ht="30" customHeight="1" x14ac:dyDescent="0.2">
      <c r="A5" s="11"/>
      <c r="B5" s="11"/>
      <c r="C5" s="11"/>
      <c r="D5" s="11"/>
      <c r="E5" s="11"/>
      <c r="F5" s="11"/>
      <c r="G5" s="11"/>
      <c r="H5" s="11"/>
      <c r="I5" s="11"/>
      <c r="J5" s="11"/>
      <c r="K5" s="11"/>
      <c r="L5" s="11"/>
      <c r="M5" s="11"/>
      <c r="N5" s="54"/>
      <c r="O5" s="165"/>
      <c r="P5" s="171"/>
      <c r="Q5" s="171"/>
      <c r="R5" s="7"/>
      <c r="S5" s="7"/>
      <c r="T5" s="57"/>
      <c r="U5" s="7"/>
      <c r="V5" s="79"/>
      <c r="W5" s="79"/>
    </row>
    <row r="6" spans="1:23" s="50" customFormat="1" ht="12.6" customHeight="1" x14ac:dyDescent="0.2">
      <c r="A6" s="11"/>
      <c r="B6" s="53"/>
      <c r="C6" s="27"/>
      <c r="D6" s="53"/>
      <c r="E6" s="11"/>
      <c r="F6" s="11"/>
      <c r="G6" s="11"/>
      <c r="H6" s="11"/>
      <c r="I6" s="15" t="str" cm="1">
        <f t="array" ref="I6">INDEX(Trad, N6, Lang)</f>
        <v>Bitte wählen Sie die Sprache aus</v>
      </c>
      <c r="J6" s="11"/>
      <c r="L6" s="65" t="s">
        <v>4465</v>
      </c>
      <c r="M6" s="11"/>
      <c r="N6" s="54">
        <v>203</v>
      </c>
      <c r="O6" s="165"/>
      <c r="P6" s="172"/>
      <c r="Q6" s="171"/>
      <c r="R6" s="195" cm="1">
        <f t="array" ref="R6">_xlfn.SWITCH(L6, "D", 1, "F", 2, "I", 3)</f>
        <v>1</v>
      </c>
      <c r="S6" s="168" t="s">
        <v>4629</v>
      </c>
      <c r="T6" s="57"/>
      <c r="U6" s="7"/>
      <c r="V6" s="79"/>
      <c r="W6" s="79"/>
    </row>
    <row r="7" spans="1:23" ht="5.0999999999999996" customHeight="1" x14ac:dyDescent="0.2">
      <c r="A7" s="10"/>
      <c r="B7" s="6">
        <f>IF(B12="D", 1, IF(B12="F", 2, 3))</f>
        <v>3</v>
      </c>
      <c r="F7" s="10"/>
      <c r="G7" s="14"/>
      <c r="H7" s="14"/>
      <c r="I7" s="14"/>
      <c r="J7" s="14"/>
      <c r="M7" s="10"/>
      <c r="N7" s="54"/>
      <c r="O7" s="165"/>
      <c r="P7" s="171"/>
      <c r="Q7" s="171"/>
      <c r="R7" s="169"/>
      <c r="S7" s="169"/>
    </row>
    <row r="8" spans="1:23" s="80" customFormat="1" ht="12.75" customHeight="1" x14ac:dyDescent="0.2">
      <c r="A8" s="17"/>
      <c r="B8" s="18"/>
      <c r="C8" s="19"/>
      <c r="D8" s="20"/>
      <c r="E8" s="20"/>
      <c r="F8" s="17"/>
      <c r="G8" s="14"/>
      <c r="H8" s="14"/>
      <c r="I8" s="142" t="str" cm="1">
        <f t="array" ref="I8">INDEX(Trad, N8, $R$6)</f>
        <v>Massnahme</v>
      </c>
      <c r="J8" s="14"/>
      <c r="K8" s="68"/>
      <c r="L8" s="143" t="str">
        <f>R8</f>
        <v>KA-01a</v>
      </c>
      <c r="M8" s="17"/>
      <c r="N8" s="54">
        <v>23</v>
      </c>
      <c r="O8" s="166"/>
      <c r="P8" s="173"/>
      <c r="Q8" s="171"/>
      <c r="R8" s="176" t="s">
        <v>4933</v>
      </c>
      <c r="S8" s="168" t="s">
        <v>4814</v>
      </c>
      <c r="T8" s="57"/>
      <c r="U8" s="194" t="s">
        <v>4881</v>
      </c>
    </row>
    <row r="9" spans="1:23" ht="12.75" customHeight="1" x14ac:dyDescent="0.2">
      <c r="A9" s="10"/>
      <c r="B9" s="16"/>
      <c r="C9" s="15"/>
      <c r="E9" s="15"/>
      <c r="F9" s="10"/>
      <c r="G9" s="14"/>
      <c r="H9" s="14"/>
      <c r="I9" s="142" t="str" cm="1">
        <f t="array" ref="I9">INDEX(Trad, N9, $R$6)</f>
        <v>Version</v>
      </c>
      <c r="J9" s="14"/>
      <c r="K9" s="68"/>
      <c r="L9" s="143" t="str">
        <f>R10</f>
        <v>2.0 (11.2025)</v>
      </c>
      <c r="M9" s="10"/>
      <c r="N9" s="54">
        <v>24</v>
      </c>
      <c r="O9" s="165"/>
      <c r="P9" s="171"/>
      <c r="Q9" s="171"/>
      <c r="R9" s="195">
        <v>1</v>
      </c>
      <c r="S9" s="168" t="s">
        <v>4818</v>
      </c>
    </row>
    <row r="10" spans="1:23" ht="12.75" customHeight="1" x14ac:dyDescent="0.2">
      <c r="A10" s="10"/>
      <c r="B10" s="16"/>
      <c r="C10" s="15"/>
      <c r="E10" s="15"/>
      <c r="F10" s="10"/>
      <c r="G10" s="14"/>
      <c r="H10" s="14"/>
      <c r="I10" s="14"/>
      <c r="J10" s="14"/>
      <c r="K10" s="68"/>
      <c r="L10" s="139"/>
      <c r="M10" s="10"/>
      <c r="N10" s="54"/>
      <c r="O10" s="165"/>
      <c r="P10" s="171"/>
      <c r="Q10" s="171"/>
      <c r="R10" s="195" t="str">
        <f>$Q$21&amp;" ("&amp;$Q$22&amp;")"</f>
        <v>2.0 (11.2025)</v>
      </c>
      <c r="S10" s="168" t="s">
        <v>4815</v>
      </c>
    </row>
    <row r="11" spans="1:23" ht="12.75" customHeight="1" x14ac:dyDescent="0.2">
      <c r="A11" s="10"/>
      <c r="B11" s="16"/>
      <c r="C11" s="15"/>
      <c r="E11" s="15"/>
      <c r="F11" s="10"/>
      <c r="G11" s="14"/>
      <c r="H11" s="14"/>
      <c r="I11" s="14"/>
      <c r="J11" s="14"/>
      <c r="K11" s="68"/>
      <c r="L11" s="139"/>
      <c r="M11" s="10"/>
      <c r="N11" s="54"/>
      <c r="O11" s="165"/>
      <c r="P11" s="171"/>
      <c r="Q11" s="171"/>
      <c r="R11" s="7"/>
      <c r="S11" s="7"/>
    </row>
    <row r="12" spans="1:23" ht="12.75" customHeight="1" x14ac:dyDescent="0.2">
      <c r="A12" s="10"/>
      <c r="B12" s="6">
        <f>IF(B21="D", 1, IF(B21="F", 2, 3))</f>
        <v>3</v>
      </c>
      <c r="F12" s="10"/>
      <c r="G12" s="14"/>
      <c r="H12" s="14"/>
      <c r="I12" s="14"/>
      <c r="J12" s="14"/>
      <c r="M12" s="10"/>
      <c r="N12" s="54"/>
      <c r="O12" s="165"/>
      <c r="P12" s="171"/>
      <c r="Q12" s="171"/>
      <c r="R12" s="195">
        <f>Lang + 3*(R9-1)</f>
        <v>1</v>
      </c>
      <c r="S12" s="168" t="s">
        <v>4817</v>
      </c>
    </row>
    <row r="13" spans="1:23" s="80" customFormat="1" ht="20.100000000000001" customHeight="1" x14ac:dyDescent="0.2">
      <c r="A13" s="17"/>
      <c r="B13" s="76" t="str" cm="1">
        <f t="array" ref="B13">INDEX(Trad, N13, Lang)</f>
        <v>Inhaltsverzeichnis</v>
      </c>
      <c r="C13" s="19"/>
      <c r="D13" s="20"/>
      <c r="E13" s="20"/>
      <c r="F13" s="17"/>
      <c r="G13" s="14"/>
      <c r="H13" s="14"/>
      <c r="I13" s="14"/>
      <c r="J13" s="14"/>
      <c r="K13" s="20"/>
      <c r="L13" s="20"/>
      <c r="M13" s="17"/>
      <c r="N13" s="54">
        <v>205</v>
      </c>
      <c r="O13" s="166"/>
      <c r="P13" s="173"/>
      <c r="Q13" s="171"/>
      <c r="R13" s="7"/>
      <c r="S13" s="7"/>
      <c r="T13" s="57"/>
      <c r="U13" s="7"/>
    </row>
    <row r="14" spans="1:23" ht="8.1" customHeight="1" x14ac:dyDescent="0.2">
      <c r="A14" s="10"/>
      <c r="B14" s="16"/>
      <c r="C14" s="15"/>
      <c r="E14" s="15"/>
      <c r="F14" s="10"/>
      <c r="G14" s="14"/>
      <c r="H14" s="14"/>
      <c r="I14" s="14"/>
      <c r="J14" s="14"/>
      <c r="M14" s="10"/>
      <c r="N14" s="54"/>
      <c r="O14" s="165"/>
      <c r="P14" s="171"/>
      <c r="Q14" s="171"/>
      <c r="R14" s="7"/>
      <c r="S14" s="7"/>
    </row>
    <row r="15" spans="1:23" ht="24.95" customHeight="1" x14ac:dyDescent="0.2">
      <c r="A15" s="11"/>
      <c r="B15" s="252" t="str" cm="1">
        <f t="array" ref="B15">INDEX(Trad, N15, Lang)</f>
        <v>A. Einsparprotokoll</v>
      </c>
      <c r="C15" s="253"/>
      <c r="D15" s="253"/>
      <c r="E15" s="253"/>
      <c r="F15" s="248" t="str" cm="1">
        <f t="array" ref="F15">INDEX(Trad, O15, $R$6)</f>
        <v>legt den Anwendungsbereich und die Anforderungen für die Umsetzung der Massnahme sowie an die Nachweise fest. Es ist keine Eingabe erforderlich.</v>
      </c>
      <c r="G15" s="248"/>
      <c r="H15" s="248"/>
      <c r="I15" s="248"/>
      <c r="J15" s="248"/>
      <c r="K15" s="248"/>
      <c r="L15" s="249"/>
      <c r="M15" s="10"/>
      <c r="N15" s="54">
        <v>206</v>
      </c>
      <c r="O15" s="54">
        <v>208</v>
      </c>
      <c r="P15" s="171"/>
      <c r="Q15" s="171"/>
      <c r="R15" s="7"/>
      <c r="S15" s="7"/>
    </row>
    <row r="16" spans="1:23" s="85" customFormat="1" ht="24.95" customHeight="1" x14ac:dyDescent="0.2">
      <c r="A16" s="11"/>
      <c r="B16" s="254" t="str" cm="1">
        <f t="array" ref="B16">INDEX(Trad, N16, Lang)</f>
        <v>B. Monitoringliste</v>
      </c>
      <c r="C16" s="255"/>
      <c r="D16" s="255"/>
      <c r="E16" s="255"/>
      <c r="F16" s="250" t="str" cm="1">
        <f t="array" ref="F16">INDEX(Trad, O16, $R$6)</f>
        <v>fasst die in diesem Protokoll gemeldeten Massnahmen zusammen. Alle Eingabefelder müssen für jede Massnahme ausgefüllt werden.</v>
      </c>
      <c r="G16" s="250"/>
      <c r="H16" s="250"/>
      <c r="I16" s="250"/>
      <c r="J16" s="250"/>
      <c r="K16" s="250"/>
      <c r="L16" s="251"/>
      <c r="M16" s="82"/>
      <c r="N16" s="54">
        <v>207</v>
      </c>
      <c r="O16" s="54">
        <v>209</v>
      </c>
      <c r="P16" s="174"/>
      <c r="Q16" s="171"/>
      <c r="R16" s="7"/>
      <c r="S16" s="7"/>
      <c r="T16" s="57"/>
      <c r="U16" s="7"/>
    </row>
    <row r="17" spans="1:21" s="85" customFormat="1" ht="20.100000000000001" customHeight="1" x14ac:dyDescent="0.2">
      <c r="A17" s="10"/>
      <c r="B17" s="81"/>
      <c r="C17" s="86"/>
      <c r="D17" s="7"/>
      <c r="E17" s="86"/>
      <c r="F17" s="82"/>
      <c r="G17" s="84"/>
      <c r="H17" s="84"/>
      <c r="I17" s="84"/>
      <c r="J17" s="84"/>
      <c r="K17" s="83"/>
      <c r="L17" s="83"/>
      <c r="M17" s="82"/>
      <c r="N17" s="54"/>
      <c r="O17" s="167"/>
      <c r="P17" s="174"/>
      <c r="Q17" s="171"/>
      <c r="R17" s="83"/>
      <c r="S17" s="83"/>
      <c r="T17" s="57"/>
      <c r="U17" s="7"/>
    </row>
    <row r="18" spans="1:21" ht="12.75" customHeight="1" x14ac:dyDescent="0.2">
      <c r="A18" s="10"/>
      <c r="B18" s="16"/>
      <c r="C18" s="15"/>
      <c r="E18" s="15"/>
      <c r="F18" s="10"/>
      <c r="G18" s="14"/>
      <c r="H18" s="14"/>
      <c r="I18" s="14"/>
      <c r="J18" s="14"/>
      <c r="M18" s="10"/>
      <c r="N18" s="54"/>
      <c r="O18" s="165"/>
      <c r="P18" s="171"/>
      <c r="Q18" s="171"/>
      <c r="R18" s="7"/>
      <c r="S18" s="7"/>
      <c r="T18" s="49"/>
    </row>
    <row r="19" spans="1:21" s="80" customFormat="1" ht="20.100000000000001" customHeight="1" x14ac:dyDescent="0.2">
      <c r="A19" s="17"/>
      <c r="B19" s="76" t="str" cm="1">
        <f t="array" ref="B19">INDEX(Trad, N19, Lang)</f>
        <v>Versionshistorie</v>
      </c>
      <c r="C19" s="19"/>
      <c r="D19" s="20"/>
      <c r="E19" s="20"/>
      <c r="F19" s="17"/>
      <c r="G19" s="14"/>
      <c r="H19" s="14"/>
      <c r="I19" s="14"/>
      <c r="J19" s="14"/>
      <c r="K19" s="20"/>
      <c r="L19" s="20"/>
      <c r="M19" s="17"/>
      <c r="N19" s="54">
        <v>210</v>
      </c>
      <c r="O19" s="166"/>
      <c r="P19" s="173"/>
      <c r="Q19" s="171"/>
      <c r="R19" s="20"/>
      <c r="S19" s="20"/>
      <c r="T19" s="57"/>
      <c r="U19" s="7"/>
    </row>
    <row r="20" spans="1:21" ht="8.1" customHeight="1" x14ac:dyDescent="0.2">
      <c r="A20" s="10"/>
      <c r="B20" s="16"/>
      <c r="C20" s="15"/>
      <c r="E20" s="15"/>
      <c r="F20" s="10"/>
      <c r="G20" s="14"/>
      <c r="H20" s="14"/>
      <c r="I20" s="14"/>
      <c r="J20" s="14"/>
      <c r="M20" s="10"/>
      <c r="N20" s="54"/>
      <c r="O20" s="165"/>
      <c r="P20" s="173"/>
      <c r="Q20" s="171"/>
      <c r="R20" s="7"/>
      <c r="S20" s="7"/>
    </row>
    <row r="21" spans="1:21" s="80" customFormat="1" ht="20.100000000000001" customHeight="1" x14ac:dyDescent="0.2">
      <c r="A21" s="20"/>
      <c r="B21" s="141" t="s">
        <v>4690</v>
      </c>
      <c r="C21" s="140" t="str" cm="1">
        <f t="array" ref="C21">INDEX(Trad, N21, Lang)</f>
        <v>Datum</v>
      </c>
      <c r="D21" s="256" t="str" cm="1">
        <f t="array" ref="D21">INDEX(Trad, O21, Lang)</f>
        <v>Änderung</v>
      </c>
      <c r="E21" s="257"/>
      <c r="F21" s="257"/>
      <c r="G21" s="257"/>
      <c r="H21" s="257"/>
      <c r="I21" s="257"/>
      <c r="J21" s="257"/>
      <c r="K21" s="257"/>
      <c r="L21" s="258"/>
      <c r="M21" s="20"/>
      <c r="N21" s="54">
        <v>211</v>
      </c>
      <c r="O21" s="54">
        <v>220</v>
      </c>
      <c r="P21" s="137" cm="1">
        <f t="array" ref="P21">_xlfn.XLOOKUP(TRUE, $R$22:$R$35&lt;&gt;"", $R$22:$R$35, , ,-1)</f>
        <v>2</v>
      </c>
      <c r="Q21" s="137" t="str">
        <f>TEXT(P21,"#.0")</f>
        <v>2.0</v>
      </c>
      <c r="R21" s="20"/>
      <c r="S21" s="20"/>
      <c r="T21" s="57"/>
      <c r="U21" s="7"/>
    </row>
    <row r="22" spans="1:21" ht="15" customHeight="1" x14ac:dyDescent="0.2">
      <c r="B22" s="177">
        <f>IF(OR(ISBLANK(R22), P22=R22),"",R22)</f>
        <v>1</v>
      </c>
      <c r="C22" s="154">
        <f>IF(OR(ISBLANK(S22), Q22=S22),"",S22)</f>
        <v>45597</v>
      </c>
      <c r="D22" s="259" t="str" cm="1">
        <f t="array" ref="D22">IF(ISBLANK(B22), "", INDEX(Trad, N22, Lang))</f>
        <v>Erste Fassung</v>
      </c>
      <c r="E22" s="259"/>
      <c r="F22" s="259"/>
      <c r="G22" s="259"/>
      <c r="H22" s="259"/>
      <c r="I22" s="259"/>
      <c r="J22" s="259"/>
      <c r="K22" s="259"/>
      <c r="L22" s="260"/>
      <c r="N22" s="54">
        <v>221</v>
      </c>
      <c r="O22" s="165"/>
      <c r="P22" s="151">
        <f>VLOOKUP(P21, $R$22:$S$35, 2, FALSE)</f>
        <v>45962</v>
      </c>
      <c r="Q22" s="151" t="str">
        <f>TEXT(Version!P22,"mm.aaaa")</f>
        <v>11.2025</v>
      </c>
      <c r="R22" s="183">
        <v>1</v>
      </c>
      <c r="S22" s="182">
        <v>45597</v>
      </c>
      <c r="T22" s="57">
        <f>1</f>
        <v>1</v>
      </c>
      <c r="U22" s="194" t="s">
        <v>4882</v>
      </c>
    </row>
    <row r="23" spans="1:21" ht="15" customHeight="1" x14ac:dyDescent="0.2">
      <c r="B23" s="178">
        <f t="shared" ref="B23:C35" si="0">IF(OR(ISBLANK(R23), R22=R23),"",R23)</f>
        <v>2</v>
      </c>
      <c r="C23" s="155">
        <f t="shared" si="0"/>
        <v>45962</v>
      </c>
      <c r="D23" s="243" t="str" cm="1">
        <f t="array" ref="D23">IF(ISBLANK(INDEX(Trad, N23, Lang_measure)), "", INDEX(Trad, N23, Lang_measure))</f>
        <v>Aufnahme einer Übersichtstabelle über die Änderungen zwischen den früheren Versionen</v>
      </c>
      <c r="E23" s="243"/>
      <c r="F23" s="243"/>
      <c r="G23" s="243"/>
      <c r="H23" s="243"/>
      <c r="I23" s="243"/>
      <c r="J23" s="243"/>
      <c r="K23" s="243"/>
      <c r="L23" s="244"/>
      <c r="N23" s="48">
        <v>222</v>
      </c>
      <c r="O23" s="165"/>
      <c r="P23" s="181"/>
      <c r="Q23" s="170"/>
      <c r="R23" s="183">
        <v>2</v>
      </c>
      <c r="S23" s="182">
        <v>45962</v>
      </c>
      <c r="T23" s="57">
        <f>IF(ISBLANK(R23), 1001, IF(R23&lt;&gt;R22, T22+1,T22))</f>
        <v>2</v>
      </c>
      <c r="U23" s="194"/>
    </row>
    <row r="24" spans="1:21" ht="15" customHeight="1" x14ac:dyDescent="0.2">
      <c r="B24" s="178" t="str">
        <f t="shared" si="0"/>
        <v/>
      </c>
      <c r="C24" s="155" t="str">
        <f t="shared" si="0"/>
        <v/>
      </c>
      <c r="D24" s="243" t="str" cm="1">
        <f t="array" ref="D24">IF(ISBLANK(INDEX(Trad, N24, Lang_measure)), "", INDEX(Trad, N24, Lang_measure))</f>
        <v>Einfügen des Einsparprotokolls (Tabelle A)</v>
      </c>
      <c r="E24" s="243"/>
      <c r="F24" s="243"/>
      <c r="G24" s="243"/>
      <c r="H24" s="243"/>
      <c r="I24" s="243"/>
      <c r="J24" s="243"/>
      <c r="K24" s="243"/>
      <c r="L24" s="244"/>
      <c r="N24" s="48">
        <v>223</v>
      </c>
      <c r="O24" s="165"/>
      <c r="P24" s="181"/>
      <c r="Q24" s="170"/>
      <c r="R24" s="183">
        <v>2</v>
      </c>
      <c r="S24" s="182">
        <v>45962</v>
      </c>
      <c r="T24" s="57">
        <f t="shared" ref="T24:T35" si="1">IF(ISBLANK(R24), 1001, IF(R24&lt;&gt;R23, T23+1,T23))</f>
        <v>2</v>
      </c>
      <c r="U24" s="194"/>
    </row>
    <row r="25" spans="1:21" ht="15" customHeight="1" x14ac:dyDescent="0.2">
      <c r="B25" s="178" t="str">
        <f t="shared" si="0"/>
        <v/>
      </c>
      <c r="C25" s="155" t="str">
        <f t="shared" si="0"/>
        <v/>
      </c>
      <c r="D25" s="243" t="str" cm="1">
        <f t="array" ref="D25">IF(ISBLANK(INDEX(Trad, N25, Lang_measure)), "", INDEX(Trad, N25, Lang_measure))</f>
        <v>Änderung und Aufnahme von Feldern in der Monitoringliste  (Tabelle B)</v>
      </c>
      <c r="E25" s="243"/>
      <c r="F25" s="243"/>
      <c r="G25" s="243"/>
      <c r="H25" s="243"/>
      <c r="I25" s="243"/>
      <c r="J25" s="243"/>
      <c r="K25" s="243"/>
      <c r="L25" s="244"/>
      <c r="N25" s="48">
        <v>224</v>
      </c>
      <c r="O25" s="165"/>
      <c r="P25" s="181"/>
      <c r="Q25" s="170"/>
      <c r="R25" s="183">
        <v>2</v>
      </c>
      <c r="S25" s="182">
        <v>45962</v>
      </c>
      <c r="T25" s="57">
        <f t="shared" si="1"/>
        <v>2</v>
      </c>
      <c r="U25" s="194"/>
    </row>
    <row r="26" spans="1:21" ht="15" customHeight="1" x14ac:dyDescent="0.2">
      <c r="B26" s="178" t="str">
        <f t="shared" si="0"/>
        <v/>
      </c>
      <c r="C26" s="155" t="str">
        <f t="shared" si="0"/>
        <v/>
      </c>
      <c r="D26" s="243" t="str" cm="1">
        <f t="array" ref="D26">IF(ISBLANK(INDEX(Trad, N26, Lang_measure)), "", INDEX(Trad, N26, Lang_measure))</f>
        <v>Diverse Layout Anpassungen</v>
      </c>
      <c r="E26" s="243"/>
      <c r="F26" s="243"/>
      <c r="G26" s="243"/>
      <c r="H26" s="243"/>
      <c r="I26" s="243"/>
      <c r="J26" s="243"/>
      <c r="K26" s="243"/>
      <c r="L26" s="244"/>
      <c r="N26" s="48">
        <v>225</v>
      </c>
      <c r="O26" s="165"/>
      <c r="P26" s="181"/>
      <c r="Q26" s="170"/>
      <c r="R26" s="183">
        <v>2</v>
      </c>
      <c r="S26" s="182">
        <v>45962</v>
      </c>
      <c r="T26" s="57">
        <f t="shared" si="1"/>
        <v>2</v>
      </c>
      <c r="U26" s="194"/>
    </row>
    <row r="27" spans="1:21" ht="15" customHeight="1" x14ac:dyDescent="0.2">
      <c r="B27" s="178" t="str">
        <f t="shared" si="0"/>
        <v/>
      </c>
      <c r="C27" s="155" t="str">
        <f t="shared" si="0"/>
        <v/>
      </c>
      <c r="D27" s="243" t="str" cm="1">
        <f t="array" ref="D27">IF(ISBLANK(INDEX(Trad, N27, Lang_measure)), "", INDEX(Trad, N27, Lang_measure))</f>
        <v/>
      </c>
      <c r="E27" s="243"/>
      <c r="F27" s="243"/>
      <c r="G27" s="243"/>
      <c r="H27" s="243"/>
      <c r="I27" s="243"/>
      <c r="J27" s="243"/>
      <c r="K27" s="243"/>
      <c r="L27" s="244"/>
      <c r="N27" s="48">
        <v>226</v>
      </c>
      <c r="O27" s="165"/>
      <c r="P27" s="181"/>
      <c r="Q27" s="170"/>
      <c r="R27" s="183"/>
      <c r="S27" s="182"/>
      <c r="T27" s="57">
        <f t="shared" si="1"/>
        <v>1001</v>
      </c>
      <c r="U27" s="194"/>
    </row>
    <row r="28" spans="1:21" ht="15" customHeight="1" x14ac:dyDescent="0.2">
      <c r="B28" s="178" t="str">
        <f t="shared" si="0"/>
        <v/>
      </c>
      <c r="C28" s="155" t="str">
        <f t="shared" si="0"/>
        <v/>
      </c>
      <c r="D28" s="243" t="str" cm="1">
        <f t="array" ref="D28">IF(ISBLANK(INDEX(Trad, N28, Lang_measure)), "", INDEX(Trad, N28, Lang_measure))</f>
        <v/>
      </c>
      <c r="E28" s="243"/>
      <c r="F28" s="243"/>
      <c r="G28" s="243"/>
      <c r="H28" s="243"/>
      <c r="I28" s="243"/>
      <c r="J28" s="243"/>
      <c r="K28" s="243"/>
      <c r="L28" s="244"/>
      <c r="N28" s="48">
        <v>227</v>
      </c>
      <c r="O28" s="165"/>
      <c r="P28" s="181"/>
      <c r="Q28" s="170"/>
      <c r="R28" s="183"/>
      <c r="S28" s="182"/>
      <c r="T28" s="57">
        <f t="shared" si="1"/>
        <v>1001</v>
      </c>
      <c r="U28" s="194"/>
    </row>
    <row r="29" spans="1:21" ht="15" customHeight="1" x14ac:dyDescent="0.2">
      <c r="B29" s="178" t="str">
        <f t="shared" si="0"/>
        <v/>
      </c>
      <c r="C29" s="155" t="str">
        <f t="shared" si="0"/>
        <v/>
      </c>
      <c r="D29" s="243" t="str" cm="1">
        <f t="array" ref="D29">IF(ISBLANK(INDEX(Trad, N29, Lang_measure)), "", INDEX(Trad, N29, Lang_measure))</f>
        <v/>
      </c>
      <c r="E29" s="243"/>
      <c r="F29" s="243"/>
      <c r="G29" s="243"/>
      <c r="H29" s="243"/>
      <c r="I29" s="243"/>
      <c r="J29" s="243"/>
      <c r="K29" s="243"/>
      <c r="L29" s="244"/>
      <c r="N29" s="48">
        <v>228</v>
      </c>
      <c r="O29" s="165"/>
      <c r="P29" s="181"/>
      <c r="Q29" s="170"/>
      <c r="R29" s="183"/>
      <c r="S29" s="182"/>
      <c r="T29" s="57">
        <f t="shared" si="1"/>
        <v>1001</v>
      </c>
      <c r="U29" s="194"/>
    </row>
    <row r="30" spans="1:21" ht="15" customHeight="1" x14ac:dyDescent="0.2">
      <c r="B30" s="178" t="str">
        <f t="shared" si="0"/>
        <v/>
      </c>
      <c r="C30" s="155" t="str">
        <f t="shared" si="0"/>
        <v/>
      </c>
      <c r="D30" s="243" t="str" cm="1">
        <f t="array" ref="D30">IF(ISBLANK(INDEX(Trad, N30, Lang_measure)), "", INDEX(Trad, N30, Lang_measure))</f>
        <v/>
      </c>
      <c r="E30" s="243"/>
      <c r="F30" s="243"/>
      <c r="G30" s="243"/>
      <c r="H30" s="243"/>
      <c r="I30" s="243"/>
      <c r="J30" s="243"/>
      <c r="K30" s="243"/>
      <c r="L30" s="244"/>
      <c r="N30" s="48">
        <v>229</v>
      </c>
      <c r="O30" s="165"/>
      <c r="P30" s="181"/>
      <c r="Q30" s="170"/>
      <c r="R30" s="183"/>
      <c r="S30" s="182"/>
      <c r="T30" s="57">
        <f t="shared" si="1"/>
        <v>1001</v>
      </c>
      <c r="U30" s="194"/>
    </row>
    <row r="31" spans="1:21" ht="15" customHeight="1" x14ac:dyDescent="0.2">
      <c r="B31" s="178" t="str">
        <f t="shared" si="0"/>
        <v/>
      </c>
      <c r="C31" s="155" t="str">
        <f t="shared" si="0"/>
        <v/>
      </c>
      <c r="D31" s="243" t="str" cm="1">
        <f t="array" ref="D31">IF(ISBLANK(INDEX(Trad, N31, Lang_measure)), "", INDEX(Trad, N31, Lang_measure))</f>
        <v/>
      </c>
      <c r="E31" s="243"/>
      <c r="F31" s="243"/>
      <c r="G31" s="243"/>
      <c r="H31" s="243"/>
      <c r="I31" s="243"/>
      <c r="J31" s="243"/>
      <c r="K31" s="243"/>
      <c r="L31" s="244"/>
      <c r="N31" s="48">
        <v>230</v>
      </c>
      <c r="O31" s="165"/>
      <c r="P31" s="181"/>
      <c r="Q31" s="170"/>
      <c r="R31" s="183"/>
      <c r="S31" s="182"/>
      <c r="T31" s="57">
        <f t="shared" si="1"/>
        <v>1001</v>
      </c>
      <c r="U31" s="194"/>
    </row>
    <row r="32" spans="1:21" ht="15" customHeight="1" x14ac:dyDescent="0.2">
      <c r="B32" s="178" t="str">
        <f t="shared" si="0"/>
        <v/>
      </c>
      <c r="C32" s="155" t="str">
        <f t="shared" si="0"/>
        <v/>
      </c>
      <c r="D32" s="243" t="str" cm="1">
        <f t="array" ref="D32">IF(ISBLANK(INDEX(Trad, N32, Lang_measure)), "", INDEX(Trad, N32, Lang_measure))</f>
        <v/>
      </c>
      <c r="E32" s="243"/>
      <c r="F32" s="243"/>
      <c r="G32" s="243"/>
      <c r="H32" s="243"/>
      <c r="I32" s="243"/>
      <c r="J32" s="243"/>
      <c r="K32" s="243"/>
      <c r="L32" s="244"/>
      <c r="N32" s="48">
        <v>227</v>
      </c>
      <c r="O32" s="165"/>
      <c r="P32" s="181"/>
      <c r="Q32" s="170"/>
      <c r="R32" s="183"/>
      <c r="S32" s="182"/>
      <c r="T32" s="57">
        <f t="shared" si="1"/>
        <v>1001</v>
      </c>
      <c r="U32" s="194"/>
    </row>
    <row r="33" spans="1:23" ht="15" customHeight="1" x14ac:dyDescent="0.2">
      <c r="B33" s="178" t="str">
        <f t="shared" si="0"/>
        <v/>
      </c>
      <c r="C33" s="155" t="str">
        <f t="shared" si="0"/>
        <v/>
      </c>
      <c r="D33" s="243" t="str" cm="1">
        <f t="array" ref="D33">IF(ISBLANK(INDEX(Trad, N33, Lang_measure)), "", INDEX(Trad, N33, Lang_measure))</f>
        <v/>
      </c>
      <c r="E33" s="243"/>
      <c r="F33" s="243"/>
      <c r="G33" s="243"/>
      <c r="H33" s="243"/>
      <c r="I33" s="243"/>
      <c r="J33" s="243"/>
      <c r="K33" s="243"/>
      <c r="L33" s="244"/>
      <c r="N33" s="48">
        <v>228</v>
      </c>
      <c r="O33" s="165"/>
      <c r="P33" s="181"/>
      <c r="Q33" s="170"/>
      <c r="R33" s="183"/>
      <c r="S33" s="182"/>
      <c r="T33" s="57">
        <f t="shared" si="1"/>
        <v>1001</v>
      </c>
      <c r="U33" s="194"/>
    </row>
    <row r="34" spans="1:23" ht="15" customHeight="1" x14ac:dyDescent="0.2">
      <c r="B34" s="178" t="str">
        <f t="shared" si="0"/>
        <v/>
      </c>
      <c r="C34" s="155" t="str">
        <f t="shared" si="0"/>
        <v/>
      </c>
      <c r="D34" s="243" t="str" cm="1">
        <f t="array" ref="D34">IF(ISBLANK(INDEX(Trad, N34, Lang_measure)), "", INDEX(Trad, N34, Lang_measure))</f>
        <v/>
      </c>
      <c r="E34" s="243"/>
      <c r="F34" s="243"/>
      <c r="G34" s="243"/>
      <c r="H34" s="243"/>
      <c r="I34" s="243"/>
      <c r="J34" s="243"/>
      <c r="K34" s="243"/>
      <c r="L34" s="244"/>
      <c r="N34" s="48">
        <v>229</v>
      </c>
      <c r="O34" s="165"/>
      <c r="P34" s="181"/>
      <c r="Q34" s="170"/>
      <c r="R34" s="183"/>
      <c r="S34" s="182"/>
      <c r="T34" s="57">
        <f t="shared" si="1"/>
        <v>1001</v>
      </c>
      <c r="U34" s="194"/>
    </row>
    <row r="35" spans="1:23" ht="15" customHeight="1" x14ac:dyDescent="0.2">
      <c r="B35" s="179" t="str">
        <f t="shared" si="0"/>
        <v/>
      </c>
      <c r="C35" s="156" t="str">
        <f t="shared" si="0"/>
        <v/>
      </c>
      <c r="D35" s="246" t="str" cm="1">
        <f t="array" ref="D35">IF(ISBLANK(INDEX(Trad, N35, Lang_measure)), "", INDEX(Trad, N35, Lang_measure))</f>
        <v/>
      </c>
      <c r="E35" s="246"/>
      <c r="F35" s="246"/>
      <c r="G35" s="246"/>
      <c r="H35" s="246"/>
      <c r="I35" s="246"/>
      <c r="J35" s="246"/>
      <c r="K35" s="246"/>
      <c r="L35" s="247"/>
      <c r="N35" s="48">
        <v>230</v>
      </c>
      <c r="O35" s="165"/>
      <c r="P35" s="181"/>
      <c r="Q35" s="170"/>
      <c r="R35" s="183"/>
      <c r="S35" s="182"/>
      <c r="T35" s="57">
        <f t="shared" si="1"/>
        <v>1001</v>
      </c>
      <c r="U35" s="194"/>
    </row>
    <row r="36" spans="1:23" ht="15" customHeight="1" x14ac:dyDescent="0.2">
      <c r="B36" s="135"/>
      <c r="C36" s="136"/>
      <c r="D36" s="136"/>
      <c r="E36" s="136"/>
      <c r="F36" s="136"/>
      <c r="G36" s="136"/>
      <c r="H36" s="136"/>
      <c r="I36" s="136"/>
      <c r="J36" s="136"/>
      <c r="K36" s="136"/>
      <c r="L36" s="136"/>
      <c r="N36" s="54"/>
      <c r="O36" s="165"/>
      <c r="P36" s="173"/>
      <c r="Q36" s="171"/>
      <c r="R36" s="7"/>
      <c r="S36" s="7"/>
    </row>
    <row r="37" spans="1:23" ht="15" customHeight="1" x14ac:dyDescent="0.2">
      <c r="N37" s="54"/>
      <c r="O37" s="165"/>
      <c r="P37" s="173"/>
      <c r="Q37" s="171"/>
      <c r="R37" s="7"/>
      <c r="S37" s="7"/>
    </row>
    <row r="38" spans="1:23" ht="15" customHeight="1" x14ac:dyDescent="0.2">
      <c r="N38" s="54"/>
      <c r="O38" s="165"/>
      <c r="P38" s="171"/>
      <c r="Q38" s="171"/>
      <c r="R38" s="7"/>
      <c r="S38" s="7"/>
    </row>
    <row r="39" spans="1:23" ht="15" customHeight="1" x14ac:dyDescent="0.2">
      <c r="N39" s="54"/>
      <c r="O39" s="165"/>
      <c r="P39" s="171"/>
      <c r="Q39" s="171"/>
      <c r="R39" s="7"/>
      <c r="S39" s="7"/>
    </row>
    <row r="40" spans="1:23" ht="15" customHeight="1" x14ac:dyDescent="0.2">
      <c r="N40" s="54"/>
      <c r="O40" s="165"/>
      <c r="P40" s="171"/>
      <c r="Q40" s="171"/>
      <c r="R40" s="7"/>
      <c r="S40" s="7"/>
    </row>
    <row r="41" spans="1:23" s="50" customFormat="1" ht="13.5" customHeight="1" x14ac:dyDescent="0.2">
      <c r="A41" s="37"/>
      <c r="B41" s="26" t="str" cm="1">
        <f t="array" ref="B41">INDEX(Trad, N41, Lang)</f>
        <v>Disclaimer</v>
      </c>
      <c r="C41" s="26"/>
      <c r="D41" s="53"/>
      <c r="E41" s="53"/>
      <c r="F41" s="53"/>
      <c r="G41" s="53"/>
      <c r="H41" s="53"/>
      <c r="I41" s="53"/>
      <c r="J41" s="53"/>
      <c r="K41" s="53"/>
      <c r="L41" s="53"/>
      <c r="M41" s="53"/>
      <c r="N41" s="54">
        <v>240</v>
      </c>
      <c r="O41" s="165"/>
      <c r="P41" s="171"/>
      <c r="Q41" s="171"/>
      <c r="R41" s="7"/>
      <c r="S41" s="7"/>
      <c r="T41" s="125"/>
      <c r="U41" s="7"/>
      <c r="V41" s="79"/>
      <c r="W41" s="79"/>
    </row>
    <row r="42" spans="1:23" s="50" customFormat="1" ht="58.5" customHeight="1" x14ac:dyDescent="0.2">
      <c r="A42" s="37"/>
      <c r="B42" s="245"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45"/>
      <c r="D42" s="245"/>
      <c r="E42" s="245"/>
      <c r="F42" s="245"/>
      <c r="G42" s="245"/>
      <c r="H42" s="245"/>
      <c r="I42" s="245"/>
      <c r="J42" s="245"/>
      <c r="K42" s="245"/>
      <c r="L42" s="245"/>
      <c r="M42" s="53"/>
      <c r="N42" s="54">
        <v>241</v>
      </c>
      <c r="O42" s="165"/>
      <c r="P42" s="171"/>
      <c r="Q42" s="171"/>
      <c r="R42" s="7"/>
      <c r="S42" s="7"/>
      <c r="T42" s="57"/>
      <c r="U42" s="7"/>
      <c r="V42" s="79"/>
      <c r="W42" s="79"/>
    </row>
    <row r="43" spans="1:23" x14ac:dyDescent="0.2">
      <c r="N43" s="54"/>
      <c r="O43" s="165"/>
      <c r="P43" s="171"/>
      <c r="Q43" s="171"/>
      <c r="R43" s="7"/>
      <c r="S43" s="7"/>
      <c r="T43" s="49"/>
    </row>
    <row r="44" spans="1:23" x14ac:dyDescent="0.2">
      <c r="N44" s="54"/>
      <c r="O44" s="165"/>
      <c r="P44" s="171"/>
      <c r="Q44" s="171"/>
      <c r="R44" s="7"/>
      <c r="S44" s="7"/>
    </row>
    <row r="45" spans="1:23" x14ac:dyDescent="0.2">
      <c r="N45" s="54"/>
      <c r="O45" s="165"/>
      <c r="P45" s="171"/>
      <c r="Q45" s="171"/>
      <c r="R45" s="7"/>
      <c r="S45" s="7"/>
    </row>
    <row r="46" spans="1:23" x14ac:dyDescent="0.2">
      <c r="N46" s="54"/>
      <c r="O46" s="165"/>
      <c r="P46" s="171"/>
      <c r="Q46" s="171"/>
      <c r="R46" s="7"/>
      <c r="S46" s="7"/>
    </row>
    <row r="47" spans="1:23" x14ac:dyDescent="0.2">
      <c r="N47" s="54"/>
      <c r="O47" s="165"/>
      <c r="P47" s="171"/>
      <c r="Q47" s="171"/>
      <c r="R47" s="7"/>
      <c r="S47" s="7"/>
    </row>
    <row r="48" spans="1:23" x14ac:dyDescent="0.2">
      <c r="N48" s="54"/>
      <c r="O48" s="165"/>
      <c r="P48" s="171"/>
      <c r="Q48" s="171"/>
      <c r="R48" s="7"/>
      <c r="S48" s="7"/>
    </row>
    <row r="49" spans="14:20" hidden="1" x14ac:dyDescent="0.2">
      <c r="N49" s="54"/>
    </row>
    <row r="50" spans="14:20" hidden="1" x14ac:dyDescent="0.2">
      <c r="N50" s="54"/>
    </row>
    <row r="51" spans="14:20" hidden="1" x14ac:dyDescent="0.2">
      <c r="N51" s="54"/>
      <c r="T51" s="57">
        <v>10</v>
      </c>
    </row>
    <row r="52" spans="14:20" hidden="1" x14ac:dyDescent="0.2">
      <c r="N52" s="54"/>
    </row>
    <row r="53" spans="14:20" hidden="1" x14ac:dyDescent="0.2">
      <c r="N53" s="54"/>
    </row>
    <row r="54" spans="14:20" hidden="1" x14ac:dyDescent="0.2">
      <c r="N54" s="54"/>
      <c r="T54" s="57">
        <v>10</v>
      </c>
    </row>
    <row r="55" spans="14:20" hidden="1" x14ac:dyDescent="0.2">
      <c r="N55" s="54"/>
    </row>
    <row r="56" spans="14:20" hidden="1" x14ac:dyDescent="0.2">
      <c r="N56" s="54"/>
    </row>
    <row r="57" spans="14:20" hidden="1" x14ac:dyDescent="0.2">
      <c r="N57" s="54"/>
      <c r="T57" s="57">
        <v>10</v>
      </c>
    </row>
    <row r="58" spans="14:20" hidden="1" x14ac:dyDescent="0.2">
      <c r="N58" s="54"/>
    </row>
    <row r="59" spans="14:20" hidden="1" x14ac:dyDescent="0.2">
      <c r="N59" s="54"/>
    </row>
    <row r="60" spans="14:20" hidden="1" x14ac:dyDescent="0.2">
      <c r="N60" s="54"/>
      <c r="T60" s="57">
        <v>10</v>
      </c>
    </row>
    <row r="61" spans="14:20" hidden="1" x14ac:dyDescent="0.2">
      <c r="N61" s="54"/>
    </row>
    <row r="62" spans="14:20" hidden="1" x14ac:dyDescent="0.2">
      <c r="N62" s="54"/>
    </row>
    <row r="63" spans="14:20" hidden="1" x14ac:dyDescent="0.2">
      <c r="N63" s="54"/>
      <c r="T63" s="57">
        <v>10</v>
      </c>
    </row>
    <row r="64" spans="14:20" hidden="1" x14ac:dyDescent="0.2">
      <c r="N64" s="54"/>
    </row>
    <row r="65" spans="14:20" hidden="1" x14ac:dyDescent="0.2">
      <c r="N65" s="54"/>
      <c r="T65" s="125">
        <v>8</v>
      </c>
    </row>
    <row r="66" spans="14:20" hidden="1" x14ac:dyDescent="0.2">
      <c r="N66" s="54"/>
    </row>
    <row r="67" spans="14:20" hidden="1" x14ac:dyDescent="0.2">
      <c r="N67" s="54"/>
      <c r="T67" s="57">
        <v>10</v>
      </c>
    </row>
    <row r="68" spans="14:20" hidden="1" x14ac:dyDescent="0.2">
      <c r="N68" s="54"/>
      <c r="T68" s="57">
        <v>10</v>
      </c>
    </row>
    <row r="69" spans="14:20" hidden="1" x14ac:dyDescent="0.2">
      <c r="N69" s="54"/>
    </row>
    <row r="70" spans="14:20" hidden="1" x14ac:dyDescent="0.2">
      <c r="N70" s="54"/>
      <c r="T70" s="49">
        <v>11</v>
      </c>
    </row>
    <row r="71" spans="14:20" hidden="1" x14ac:dyDescent="0.2">
      <c r="N71" s="54"/>
      <c r="T71" s="57">
        <v>10</v>
      </c>
    </row>
    <row r="72" spans="14:20" hidden="1" x14ac:dyDescent="0.2">
      <c r="N72" s="54"/>
    </row>
    <row r="73" spans="14:20" hidden="1" x14ac:dyDescent="0.2">
      <c r="N73" s="54"/>
      <c r="T73" s="49">
        <v>11</v>
      </c>
    </row>
    <row r="74" spans="14:20" hidden="1" x14ac:dyDescent="0.2">
      <c r="N74" s="54"/>
      <c r="T74" s="49"/>
    </row>
    <row r="75" spans="14:20" hidden="1" x14ac:dyDescent="0.2">
      <c r="N75" s="54"/>
    </row>
    <row r="76" spans="14:20" hidden="1" x14ac:dyDescent="0.2">
      <c r="N76" s="54"/>
      <c r="T76" s="57">
        <v>8</v>
      </c>
    </row>
    <row r="77" spans="14:20" hidden="1" x14ac:dyDescent="0.2">
      <c r="N77" s="54"/>
    </row>
    <row r="78" spans="14:20" hidden="1" x14ac:dyDescent="0.2">
      <c r="N78" s="54"/>
      <c r="T78" s="49">
        <v>11</v>
      </c>
    </row>
    <row r="79" spans="14:20" hidden="1" x14ac:dyDescent="0.2">
      <c r="N79" s="54"/>
    </row>
    <row r="80" spans="14:20" hidden="1" x14ac:dyDescent="0.2">
      <c r="N80" s="54"/>
    </row>
    <row r="81" spans="14:14" hidden="1" x14ac:dyDescent="0.2">
      <c r="N81" s="54"/>
    </row>
    <row r="82" spans="14:14" hidden="1" x14ac:dyDescent="0.2">
      <c r="N82" s="54"/>
    </row>
    <row r="83" spans="14:14" hidden="1" x14ac:dyDescent="0.2">
      <c r="N83" s="54"/>
    </row>
  </sheetData>
  <sheetProtection algorithmName="SHA-512" hashValue="ZnqG8NBr2qnbZU9JWXJC3Mi9NUXF1T/sD0w88w5Aa5xlKIDACr97DDxCEIchG8ixTAP1ajutx8m6C7NCkd2vUg==" saltValue="POrFIVeV0OeGNgTLH89BOg==" spinCount="100000" sheet="1" objects="1" scenarios="1"/>
  <mergeCells count="20">
    <mergeCell ref="D24:L24"/>
    <mergeCell ref="D25:L25"/>
    <mergeCell ref="D26:L26"/>
    <mergeCell ref="F15:L15"/>
    <mergeCell ref="F16:L16"/>
    <mergeCell ref="B15:E15"/>
    <mergeCell ref="B16:E16"/>
    <mergeCell ref="D21:L21"/>
    <mergeCell ref="D22:L22"/>
    <mergeCell ref="D23:L23"/>
    <mergeCell ref="D27:L27"/>
    <mergeCell ref="B42:L42"/>
    <mergeCell ref="D28:L28"/>
    <mergeCell ref="D29:L29"/>
    <mergeCell ref="D30:L30"/>
    <mergeCell ref="D32:L32"/>
    <mergeCell ref="D33:L33"/>
    <mergeCell ref="D34:L34"/>
    <mergeCell ref="D35:L35"/>
    <mergeCell ref="D31:L31"/>
  </mergeCells>
  <phoneticPr fontId="23" type="noConversion"/>
  <conditionalFormatting sqref="B22:L35">
    <cfRule type="expression" dxfId="6"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sheetPr>
  <dimension ref="A1:AY104"/>
  <sheetViews>
    <sheetView topLeftCell="A7" zoomScaleNormal="100" zoomScalePageLayoutView="115" workbookViewId="0">
      <selection activeCell="H97" sqref="H97"/>
    </sheetView>
  </sheetViews>
  <sheetFormatPr baseColWidth="10" defaultColWidth="0" defaultRowHeight="0" customHeight="1" zeroHeight="1" x14ac:dyDescent="0.2"/>
  <cols>
    <col min="1" max="1" width="7.7109375" style="53" customWidth="1"/>
    <col min="2" max="2" width="4.7109375" style="53" customWidth="1"/>
    <col min="3" max="4" width="6.7109375" style="53" customWidth="1"/>
    <col min="5" max="12" width="8.7109375" style="53" customWidth="1"/>
    <col min="13" max="13" width="7.7109375" style="53" customWidth="1"/>
    <col min="14" max="18" width="5.7109375" style="54" hidden="1" customWidth="1"/>
    <col min="19" max="19" width="10.7109375" style="56" hidden="1" customWidth="1"/>
    <col min="20" max="21" width="10.7109375" style="79" hidden="1" customWidth="1"/>
    <col min="22" max="25" width="10.7109375" style="57" hidden="1" customWidth="1"/>
    <col min="26" max="26" width="100.7109375" style="79" hidden="1" customWidth="1"/>
    <col min="27" max="16384" width="9.140625" style="50" hidden="1"/>
  </cols>
  <sheetData>
    <row r="1" spans="1:51" ht="30" customHeight="1" x14ac:dyDescent="0.2">
      <c r="A1" s="11"/>
      <c r="B1" s="11"/>
      <c r="C1" s="11"/>
      <c r="D1" s="11"/>
      <c r="E1" s="11"/>
      <c r="F1" s="11"/>
      <c r="G1" s="11"/>
      <c r="H1" s="11"/>
      <c r="I1" s="11"/>
      <c r="J1" s="11"/>
      <c r="K1" s="11"/>
      <c r="L1" s="11"/>
      <c r="M1" s="11"/>
      <c r="N1" s="164" t="s">
        <v>4627</v>
      </c>
      <c r="O1" s="164" t="s">
        <v>4627</v>
      </c>
      <c r="P1" s="164" t="s">
        <v>4627</v>
      </c>
      <c r="Q1" s="164" t="s">
        <v>4627</v>
      </c>
      <c r="R1" s="164" t="s">
        <v>4627</v>
      </c>
      <c r="S1" s="185" t="s">
        <v>4816</v>
      </c>
      <c r="T1" s="184" t="s">
        <v>4820</v>
      </c>
      <c r="U1" s="184" t="s">
        <v>4820</v>
      </c>
      <c r="V1" s="49" t="s">
        <v>4628</v>
      </c>
      <c r="W1" s="49" t="s">
        <v>4628</v>
      </c>
      <c r="X1" s="49" t="s">
        <v>4628</v>
      </c>
      <c r="Y1" s="49" t="s">
        <v>4628</v>
      </c>
      <c r="Z1" s="184" t="s">
        <v>4877</v>
      </c>
    </row>
    <row r="2" spans="1:51" s="68" customFormat="1" ht="12" customHeight="1" x14ac:dyDescent="0.2">
      <c r="A2" s="66"/>
      <c r="B2" s="290" t="str" cm="1">
        <f t="array" ref="B2">INDEX(Trad, 204, Lang)</f>
        <v>Zurück zur Übersicht</v>
      </c>
      <c r="C2" s="290"/>
      <c r="D2" s="290"/>
      <c r="E2" s="290"/>
      <c r="F2" s="75"/>
      <c r="G2" s="75"/>
      <c r="H2" s="75"/>
      <c r="I2" s="75"/>
      <c r="J2" s="75"/>
      <c r="K2" s="75"/>
      <c r="L2" s="75"/>
      <c r="M2" s="75"/>
      <c r="N2" s="54"/>
      <c r="O2" s="55"/>
      <c r="P2" s="55"/>
      <c r="Q2" s="55"/>
      <c r="R2" s="55"/>
      <c r="S2" s="56"/>
      <c r="T2" s="7"/>
      <c r="U2" s="7"/>
      <c r="V2" s="57"/>
      <c r="W2" s="57"/>
      <c r="X2" s="57"/>
      <c r="Y2" s="57"/>
      <c r="Z2" s="7"/>
      <c r="AA2" s="50"/>
      <c r="AB2" s="50"/>
      <c r="AC2" s="50"/>
      <c r="AD2" s="50"/>
      <c r="AE2" s="50"/>
      <c r="AF2" s="50"/>
      <c r="AG2" s="50"/>
      <c r="AH2" s="50"/>
      <c r="AI2" s="50"/>
      <c r="AJ2" s="50"/>
      <c r="AK2" s="50"/>
      <c r="AL2" s="50"/>
      <c r="AM2" s="50"/>
      <c r="AN2" s="50"/>
      <c r="AO2" s="50"/>
      <c r="AP2" s="50"/>
      <c r="AQ2" s="50"/>
      <c r="AR2" s="50"/>
      <c r="AS2" s="50"/>
      <c r="AT2" s="50"/>
      <c r="AU2" s="50"/>
      <c r="AV2" s="50"/>
      <c r="AW2" s="50"/>
      <c r="AX2" s="50"/>
      <c r="AY2" s="50"/>
    </row>
    <row r="3" spans="1:51" s="68" customFormat="1" ht="15" customHeight="1" x14ac:dyDescent="0.2">
      <c r="A3" s="66"/>
      <c r="B3" s="138"/>
      <c r="D3" s="139"/>
      <c r="F3" s="75"/>
      <c r="G3" s="75"/>
      <c r="H3" s="75"/>
      <c r="I3" s="75"/>
      <c r="J3" s="75"/>
      <c r="K3" s="75"/>
      <c r="L3" s="75"/>
      <c r="M3" s="75"/>
      <c r="N3" s="54"/>
      <c r="O3" s="55"/>
      <c r="P3" s="55"/>
      <c r="Q3" s="55"/>
      <c r="R3" s="55"/>
      <c r="S3" s="56"/>
      <c r="T3" s="7"/>
      <c r="U3" s="7"/>
      <c r="V3" s="57"/>
      <c r="W3" s="57"/>
      <c r="X3" s="57"/>
      <c r="Y3" s="57"/>
      <c r="Z3" s="7"/>
      <c r="AA3" s="50"/>
      <c r="AB3" s="50"/>
      <c r="AC3" s="50"/>
      <c r="AD3" s="50"/>
      <c r="AE3" s="50"/>
      <c r="AF3" s="50"/>
      <c r="AG3" s="50"/>
      <c r="AH3" s="50"/>
      <c r="AI3" s="50"/>
      <c r="AJ3" s="50"/>
      <c r="AK3" s="50"/>
      <c r="AL3" s="50"/>
      <c r="AM3" s="50"/>
      <c r="AN3" s="50"/>
      <c r="AO3" s="50"/>
      <c r="AP3" s="50"/>
      <c r="AQ3" s="50"/>
      <c r="AR3" s="50"/>
      <c r="AS3" s="50"/>
      <c r="AT3" s="50"/>
      <c r="AU3" s="50"/>
      <c r="AV3" s="50"/>
      <c r="AW3" s="50"/>
      <c r="AX3" s="50"/>
      <c r="AY3" s="50"/>
    </row>
    <row r="4" spans="1:51" s="58" customFormat="1" ht="9.9499999999999993" customHeight="1" x14ac:dyDescent="0.2">
      <c r="A4" s="30"/>
      <c r="B4" s="30"/>
      <c r="C4" s="30"/>
      <c r="D4" s="30"/>
      <c r="E4" s="30"/>
      <c r="F4" s="30"/>
      <c r="G4" s="30"/>
      <c r="H4" s="51"/>
      <c r="I4" s="52" t="str" cm="1">
        <f t="array" ref="I4">INDEX(Trad, N4, Lang)</f>
        <v>Eidgenössisches Departement für Umwelt, Verkehr,</v>
      </c>
      <c r="J4" s="52"/>
      <c r="K4" s="35"/>
      <c r="L4" s="30"/>
      <c r="M4" s="53"/>
      <c r="N4" s="54">
        <v>200</v>
      </c>
      <c r="O4" s="55"/>
      <c r="P4" s="55"/>
      <c r="Q4" s="55"/>
      <c r="R4" s="55"/>
      <c r="S4" s="56"/>
      <c r="T4" s="7"/>
      <c r="U4" s="7"/>
      <c r="V4" s="57"/>
      <c r="W4" s="57"/>
      <c r="X4" s="57"/>
      <c r="Y4" s="57"/>
      <c r="Z4" s="7"/>
      <c r="AA4" s="50"/>
      <c r="AB4" s="50"/>
      <c r="AC4" s="50"/>
      <c r="AD4" s="50"/>
      <c r="AE4" s="50"/>
      <c r="AF4" s="50"/>
      <c r="AG4" s="50"/>
      <c r="AH4" s="50"/>
      <c r="AI4" s="50"/>
      <c r="AJ4" s="50"/>
      <c r="AK4" s="50"/>
      <c r="AL4" s="50"/>
      <c r="AM4" s="50"/>
      <c r="AN4" s="50"/>
      <c r="AO4" s="50"/>
      <c r="AP4" s="50"/>
      <c r="AQ4" s="50"/>
      <c r="AR4" s="50"/>
      <c r="AS4" s="50"/>
      <c r="AT4" s="50"/>
      <c r="AU4" s="50"/>
      <c r="AV4" s="50"/>
      <c r="AW4" s="50"/>
      <c r="AX4" s="50"/>
      <c r="AY4" s="50"/>
    </row>
    <row r="5" spans="1:51" s="58" customFormat="1" ht="9.9499999999999993" customHeight="1" x14ac:dyDescent="0.2">
      <c r="A5" s="30"/>
      <c r="B5" s="30"/>
      <c r="C5" s="30"/>
      <c r="D5" s="30"/>
      <c r="E5" s="30"/>
      <c r="F5" s="30"/>
      <c r="G5" s="30"/>
      <c r="H5" s="51"/>
      <c r="I5" s="52" t="str" cm="1">
        <f t="array" ref="I5">INDEX(Trad, N5, Lang)</f>
        <v>Energie und Kommunikation UVEK</v>
      </c>
      <c r="J5" s="52"/>
      <c r="K5" s="35"/>
      <c r="L5" s="30"/>
      <c r="M5" s="53"/>
      <c r="N5" s="54">
        <v>201</v>
      </c>
      <c r="O5" s="55"/>
      <c r="P5" s="55"/>
      <c r="Q5" s="55"/>
      <c r="R5" s="55"/>
      <c r="S5" s="56"/>
      <c r="T5" s="7"/>
      <c r="U5" s="7"/>
      <c r="V5" s="57"/>
      <c r="W5" s="57"/>
      <c r="X5" s="57"/>
      <c r="Y5" s="57"/>
      <c r="Z5" s="7"/>
    </row>
    <row r="6" spans="1:51" ht="24.95" customHeight="1" x14ac:dyDescent="0.2">
      <c r="A6" s="11"/>
      <c r="B6" s="11"/>
      <c r="C6" s="11"/>
      <c r="D6" s="11"/>
      <c r="E6" s="11"/>
      <c r="F6" s="11"/>
      <c r="G6" s="11"/>
      <c r="I6" s="106" t="str" cm="1">
        <f t="array" ref="I6">INDEX(Trad, N6, Lang)</f>
        <v>Bundesamt für Energie BFE</v>
      </c>
      <c r="J6" s="60"/>
      <c r="K6" s="36"/>
      <c r="L6" s="11"/>
      <c r="N6" s="54">
        <v>202</v>
      </c>
      <c r="T6" s="7"/>
      <c r="U6" s="7"/>
      <c r="Z6" s="7"/>
    </row>
    <row r="7" spans="1:51" ht="75" customHeight="1" x14ac:dyDescent="0.2">
      <c r="A7" s="11"/>
      <c r="B7" s="11"/>
      <c r="C7" s="11"/>
      <c r="D7" s="11"/>
      <c r="E7" s="11"/>
      <c r="F7" s="11"/>
      <c r="G7" s="11"/>
      <c r="H7" s="11"/>
      <c r="I7" s="11"/>
      <c r="J7" s="11"/>
      <c r="K7" s="11"/>
      <c r="L7" s="11"/>
      <c r="T7" s="7"/>
      <c r="U7" s="7"/>
      <c r="V7" s="57" t="s">
        <v>1330</v>
      </c>
      <c r="W7" s="57" t="s">
        <v>4630</v>
      </c>
      <c r="X7" s="57" t="s">
        <v>4631</v>
      </c>
      <c r="Z7" s="7"/>
      <c r="AB7" s="58"/>
      <c r="AC7" s="58"/>
      <c r="AD7" s="58"/>
      <c r="AE7" s="58"/>
      <c r="AF7" s="58"/>
      <c r="AG7" s="58"/>
      <c r="AH7" s="58"/>
    </row>
    <row r="8" spans="1:51" ht="36" customHeight="1" x14ac:dyDescent="0.25">
      <c r="A8" s="45"/>
      <c r="B8" s="285" t="str" cm="1">
        <f t="array" ref="B8">INDEX(Trad, N8, Lang)</f>
        <v>Standardisierte Massnahme</v>
      </c>
      <c r="C8" s="285"/>
      <c r="D8" s="285"/>
      <c r="E8" s="285"/>
      <c r="F8" s="285"/>
      <c r="G8" s="285"/>
      <c r="H8" s="285"/>
      <c r="I8" s="285"/>
      <c r="J8" s="285"/>
      <c r="K8" s="285"/>
      <c r="L8" s="285"/>
      <c r="N8" s="54">
        <v>101</v>
      </c>
      <c r="T8" s="7"/>
      <c r="U8" s="7"/>
      <c r="V8" s="57">
        <v>14</v>
      </c>
      <c r="Z8" s="7"/>
      <c r="AB8" s="58"/>
      <c r="AC8" s="58"/>
      <c r="AD8" s="58"/>
      <c r="AE8" s="58"/>
      <c r="AF8" s="58"/>
      <c r="AG8" s="58"/>
      <c r="AH8" s="58"/>
    </row>
    <row r="9" spans="1:51" ht="99.95" customHeight="1" x14ac:dyDescent="0.2">
      <c r="A9" s="32"/>
      <c r="B9" s="286" t="str" cm="1">
        <f t="array" ref="B9">INDEX(Trad, N9, Lang_measure)</f>
        <v>Ersatz von Raumklimageräten bis 12 kW in Räumen ohne Wohnnutzung</v>
      </c>
      <c r="C9" s="286"/>
      <c r="D9" s="286"/>
      <c r="E9" s="286"/>
      <c r="F9" s="286"/>
      <c r="G9" s="286"/>
      <c r="H9" s="286"/>
      <c r="I9" s="286"/>
      <c r="J9" s="286"/>
      <c r="K9" s="286"/>
      <c r="L9" s="286"/>
      <c r="N9" s="48">
        <v>150</v>
      </c>
      <c r="T9" s="7"/>
      <c r="U9" s="7"/>
      <c r="V9" s="57">
        <v>16</v>
      </c>
      <c r="Z9" s="7"/>
      <c r="AB9" s="58"/>
      <c r="AC9" s="58"/>
      <c r="AD9" s="58"/>
      <c r="AE9" s="58"/>
      <c r="AF9" s="58"/>
      <c r="AG9" s="58"/>
      <c r="AH9" s="58"/>
    </row>
    <row r="10" spans="1:51" ht="36" customHeight="1" x14ac:dyDescent="0.25">
      <c r="A10" s="45"/>
      <c r="B10" s="289" t="str" cm="1">
        <f t="array" ref="B10">INDEX(Trad, N10, Lang)</f>
        <v>Einsparprotokoll</v>
      </c>
      <c r="C10" s="289"/>
      <c r="D10" s="289"/>
      <c r="E10" s="289"/>
      <c r="F10" s="289"/>
      <c r="G10" s="289"/>
      <c r="H10" s="289"/>
      <c r="I10" s="289"/>
      <c r="J10" s="289"/>
      <c r="K10" s="289"/>
      <c r="L10" s="289"/>
      <c r="N10" s="54">
        <v>100</v>
      </c>
      <c r="T10" s="7"/>
      <c r="U10" s="7"/>
      <c r="Z10" s="7"/>
      <c r="AB10" s="58"/>
      <c r="AC10" s="58"/>
      <c r="AD10" s="58"/>
      <c r="AE10" s="58"/>
      <c r="AF10" s="58"/>
      <c r="AG10" s="58"/>
      <c r="AH10" s="58"/>
    </row>
    <row r="11" spans="1:51" ht="15" customHeight="1" x14ac:dyDescent="0.2">
      <c r="A11" s="40"/>
      <c r="B11" s="39" t="str" cm="1">
        <f t="array" ref="B11">INDEX(Trad, N11, Lang)</f>
        <v>Massnahmennummer</v>
      </c>
      <c r="C11" s="39"/>
      <c r="D11" s="39"/>
      <c r="E11" s="39"/>
      <c r="F11" s="39"/>
      <c r="G11" s="39"/>
      <c r="H11" s="39"/>
      <c r="I11" s="39"/>
      <c r="J11" s="39"/>
      <c r="K11" s="16"/>
      <c r="L11" s="40" t="str">
        <f>measure_id</f>
        <v>KA-01a</v>
      </c>
      <c r="N11" s="54">
        <v>102</v>
      </c>
      <c r="T11" s="7"/>
      <c r="U11" s="7"/>
      <c r="V11" s="57">
        <v>8</v>
      </c>
      <c r="W11" s="57">
        <v>1</v>
      </c>
      <c r="X11" s="57">
        <f>12.75*W11 + 2.25</f>
        <v>15</v>
      </c>
      <c r="Z11" s="7"/>
      <c r="AB11" s="58"/>
      <c r="AC11" s="58"/>
      <c r="AD11" s="58"/>
      <c r="AE11" s="58"/>
      <c r="AF11" s="58"/>
      <c r="AG11" s="58"/>
      <c r="AH11" s="58"/>
    </row>
    <row r="12" spans="1:51" ht="15" customHeight="1" x14ac:dyDescent="0.2">
      <c r="A12" s="43"/>
      <c r="B12" s="39" t="str" cm="1">
        <f t="array" ref="B12">INDEX(Trad, N12, Lang)</f>
        <v>Version</v>
      </c>
      <c r="C12" s="39"/>
      <c r="D12" s="41"/>
      <c r="E12" s="41"/>
      <c r="F12" s="41"/>
      <c r="G12" s="41"/>
      <c r="H12" s="41"/>
      <c r="I12" s="41"/>
      <c r="J12" s="41"/>
      <c r="K12" s="42"/>
      <c r="L12" s="40" t="str">
        <f>measure_version</f>
        <v>2.0 (11.2025)</v>
      </c>
      <c r="N12" s="54">
        <v>103</v>
      </c>
      <c r="T12" s="7"/>
      <c r="U12" s="7"/>
      <c r="V12" s="57">
        <v>8</v>
      </c>
      <c r="W12" s="57">
        <v>1</v>
      </c>
      <c r="X12" s="57">
        <f t="shared" ref="X12:X13" si="0">12.75*W12 + 2.25</f>
        <v>15</v>
      </c>
      <c r="Z12" s="7"/>
      <c r="AB12" s="58"/>
      <c r="AC12" s="58"/>
      <c r="AD12" s="58"/>
      <c r="AE12" s="58"/>
      <c r="AF12" s="58"/>
      <c r="AG12" s="58"/>
      <c r="AH12" s="58"/>
    </row>
    <row r="13" spans="1:51" ht="15" customHeight="1" x14ac:dyDescent="0.2">
      <c r="A13" s="44"/>
      <c r="B13" s="39" t="str" cm="1">
        <f t="array" ref="B13">INDEX(Trad, N13, Lang)</f>
        <v>Gültig ab</v>
      </c>
      <c r="C13" s="39"/>
      <c r="D13" s="41"/>
      <c r="E13" s="41"/>
      <c r="F13" s="41"/>
      <c r="G13" s="41"/>
      <c r="H13" s="41"/>
      <c r="I13" s="41"/>
      <c r="J13" s="41"/>
      <c r="K13" s="288">
        <f>IF(MONTH(Version!P22)=11, DATE(YEAR(Version!P22)+1, 1, 1), Version!P22)</f>
        <v>46023</v>
      </c>
      <c r="L13" s="288"/>
      <c r="N13" s="54">
        <v>104</v>
      </c>
      <c r="T13" s="7"/>
      <c r="U13" s="7"/>
      <c r="V13" s="57">
        <v>8</v>
      </c>
      <c r="W13" s="57">
        <v>1</v>
      </c>
      <c r="X13" s="57">
        <f t="shared" si="0"/>
        <v>15</v>
      </c>
      <c r="Z13" s="7"/>
      <c r="AB13" s="58"/>
      <c r="AC13" s="58"/>
      <c r="AD13" s="58"/>
      <c r="AE13" s="58"/>
      <c r="AF13" s="58"/>
      <c r="AG13" s="58"/>
      <c r="AH13" s="58"/>
    </row>
    <row r="14" spans="1:51" ht="5.0999999999999996" customHeight="1" x14ac:dyDescent="0.2">
      <c r="A14" s="34"/>
      <c r="B14" s="33"/>
      <c r="C14" s="33"/>
      <c r="D14" s="11"/>
      <c r="E14" s="11"/>
      <c r="F14" s="11"/>
      <c r="G14" s="11"/>
      <c r="H14" s="11"/>
      <c r="I14" s="11"/>
      <c r="J14" s="11"/>
      <c r="K14" s="34"/>
      <c r="L14" s="34"/>
      <c r="T14" s="7"/>
      <c r="U14" s="7"/>
      <c r="Z14" s="7"/>
      <c r="AB14" s="58"/>
      <c r="AC14" s="58"/>
      <c r="AD14" s="58"/>
      <c r="AE14" s="58"/>
      <c r="AF14" s="58"/>
      <c r="AG14" s="58"/>
      <c r="AH14" s="58"/>
    </row>
    <row r="15" spans="1:51" s="58" customFormat="1" ht="36" customHeight="1" x14ac:dyDescent="0.2">
      <c r="A15" s="46"/>
      <c r="B15" s="287"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287"/>
      <c r="D15" s="287"/>
      <c r="E15" s="287"/>
      <c r="F15" s="287"/>
      <c r="G15" s="287"/>
      <c r="H15" s="287"/>
      <c r="I15" s="287"/>
      <c r="J15" s="287"/>
      <c r="K15" s="287"/>
      <c r="L15" s="287"/>
      <c r="M15" s="53"/>
      <c r="N15" s="54">
        <v>105</v>
      </c>
      <c r="O15" s="54"/>
      <c r="P15" s="54"/>
      <c r="Q15" s="54"/>
      <c r="R15" s="54"/>
      <c r="S15" s="56"/>
      <c r="T15" s="7"/>
      <c r="U15" s="7"/>
      <c r="V15" s="57">
        <v>7</v>
      </c>
      <c r="W15" s="57">
        <v>3</v>
      </c>
      <c r="X15" s="57">
        <f>11.25*W15 + 2.25</f>
        <v>36</v>
      </c>
      <c r="Y15" s="57"/>
      <c r="Z15" s="7"/>
    </row>
    <row r="16" spans="1:51" s="58" customFormat="1" ht="5.0999999999999996" customHeight="1" x14ac:dyDescent="0.2">
      <c r="A16" s="47"/>
      <c r="B16" s="78"/>
      <c r="C16" s="78"/>
      <c r="D16" s="78"/>
      <c r="E16" s="78"/>
      <c r="F16" s="78"/>
      <c r="G16" s="78"/>
      <c r="H16" s="78"/>
      <c r="I16" s="78"/>
      <c r="J16" s="78"/>
      <c r="K16" s="78"/>
      <c r="L16" s="78"/>
      <c r="M16" s="53"/>
      <c r="N16" s="54"/>
      <c r="O16" s="54"/>
      <c r="P16" s="54"/>
      <c r="Q16" s="54"/>
      <c r="R16" s="54"/>
      <c r="S16" s="56"/>
      <c r="T16" s="7"/>
      <c r="U16" s="7"/>
      <c r="V16" s="57"/>
      <c r="W16" s="57"/>
      <c r="X16" s="57"/>
      <c r="Y16" s="57"/>
      <c r="Z16" s="7"/>
    </row>
    <row r="17" spans="1:26" ht="39.950000000000003" customHeight="1" x14ac:dyDescent="0.2">
      <c r="B17" s="11"/>
      <c r="C17" s="11"/>
      <c r="D17" s="11"/>
      <c r="E17" s="11"/>
      <c r="F17" s="11"/>
      <c r="G17" s="11"/>
      <c r="H17" s="11"/>
      <c r="I17" s="11"/>
      <c r="J17" s="11"/>
      <c r="K17" s="11"/>
      <c r="T17" s="7"/>
      <c r="U17" s="7"/>
      <c r="V17" s="57" t="s">
        <v>1330</v>
      </c>
      <c r="W17" s="57" t="s">
        <v>4630</v>
      </c>
      <c r="X17" s="57" t="s">
        <v>4631</v>
      </c>
      <c r="Z17" s="7"/>
    </row>
    <row r="18" spans="1:26" ht="20.100000000000001" customHeight="1" x14ac:dyDescent="0.2">
      <c r="B18" s="103" t="str" cm="1">
        <f t="array" ref="B18">"1. " &amp; INDEX(Trad, N18, Lang)</f>
        <v>1. Gegenstand</v>
      </c>
      <c r="C18" s="103"/>
      <c r="D18" s="104"/>
      <c r="E18" s="104"/>
      <c r="F18" s="104"/>
      <c r="G18" s="104"/>
      <c r="H18" s="104"/>
      <c r="I18" s="104"/>
      <c r="J18" s="104"/>
      <c r="K18" s="104"/>
      <c r="L18" s="105"/>
      <c r="N18" s="54">
        <v>109</v>
      </c>
      <c r="T18" s="7"/>
      <c r="U18" s="7"/>
      <c r="V18" s="49">
        <v>11</v>
      </c>
      <c r="W18" s="49" t="s">
        <v>2</v>
      </c>
      <c r="X18" s="49">
        <v>20</v>
      </c>
      <c r="Y18" s="61" t="s">
        <v>4632</v>
      </c>
      <c r="Z18" s="7"/>
    </row>
    <row r="19" spans="1:26" ht="15" customHeight="1" x14ac:dyDescent="0.2">
      <c r="B19" s="102" t="str" cm="1">
        <f t="array" ref="B19">INDEX(Trad, N19, Lang)</f>
        <v>Anwendungsbereich</v>
      </c>
      <c r="C19" s="31"/>
      <c r="D19" s="11"/>
      <c r="E19" s="11"/>
      <c r="F19" s="11"/>
      <c r="G19" s="11"/>
      <c r="H19" s="11"/>
      <c r="I19" s="11"/>
      <c r="J19" s="11"/>
      <c r="K19" s="11"/>
      <c r="N19" s="54">
        <v>110</v>
      </c>
      <c r="T19" s="7"/>
      <c r="U19" s="7"/>
      <c r="V19" s="57">
        <v>10</v>
      </c>
      <c r="W19" s="57">
        <v>1</v>
      </c>
      <c r="X19" s="57">
        <f>12.75*W19 + 2.25</f>
        <v>15</v>
      </c>
      <c r="Z19" s="7"/>
    </row>
    <row r="20" spans="1:26" ht="27.95" customHeight="1" x14ac:dyDescent="0.2">
      <c r="A20" s="37"/>
      <c r="B20" s="269" t="str" cm="1">
        <f t="array" ref="B20">INDEX(Trad, N20, Lang_measure)</f>
        <v>Split und Multisplit-Raumklimageräte mit einer Nennkühlleistung von bis zu 12 kW in Räumen ohne Wohnnutzung.</v>
      </c>
      <c r="C20" s="269"/>
      <c r="D20" s="269"/>
      <c r="E20" s="269"/>
      <c r="F20" s="269"/>
      <c r="G20" s="269"/>
      <c r="H20" s="269"/>
      <c r="I20" s="269"/>
      <c r="J20" s="269"/>
      <c r="K20" s="269"/>
      <c r="L20" s="269"/>
      <c r="N20" s="48">
        <v>151</v>
      </c>
      <c r="T20" s="7"/>
      <c r="U20" s="7"/>
      <c r="V20" s="57">
        <v>10</v>
      </c>
      <c r="W20" s="57">
        <v>2</v>
      </c>
      <c r="X20" s="57">
        <f>12.75*W20 + 2.25</f>
        <v>27.75</v>
      </c>
      <c r="Z20" s="7"/>
    </row>
    <row r="21" spans="1:26" ht="9.9499999999999993" customHeight="1" x14ac:dyDescent="0.2">
      <c r="A21" s="37"/>
      <c r="B21" s="11"/>
      <c r="C21" s="11"/>
      <c r="D21" s="11"/>
      <c r="E21" s="11"/>
      <c r="F21" s="11"/>
      <c r="G21" s="11"/>
      <c r="H21" s="11"/>
      <c r="I21" s="11"/>
      <c r="J21" s="11"/>
      <c r="K21" s="11"/>
      <c r="T21" s="7"/>
      <c r="U21" s="7"/>
      <c r="Z21" s="7"/>
    </row>
    <row r="22" spans="1:26" ht="15" customHeight="1" x14ac:dyDescent="0.2">
      <c r="A22" s="37"/>
      <c r="B22" s="102" t="str" cm="1">
        <f t="array" ref="B22">INDEX(Trad, N22, Lang)</f>
        <v>Beschreibung</v>
      </c>
      <c r="C22" s="31"/>
      <c r="D22" s="11"/>
      <c r="E22" s="11"/>
      <c r="F22" s="11"/>
      <c r="G22" s="11"/>
      <c r="H22" s="11"/>
      <c r="I22" s="11"/>
      <c r="J22" s="11"/>
      <c r="K22" s="11"/>
      <c r="N22" s="54">
        <v>111</v>
      </c>
      <c r="T22" s="7"/>
      <c r="U22" s="7"/>
      <c r="Z22" s="7"/>
    </row>
    <row r="23" spans="1:26" ht="73.5" customHeight="1" x14ac:dyDescent="0.2">
      <c r="A23" s="37"/>
      <c r="B23" s="269" t="str" cm="1">
        <f t="array" ref="B23">INDEX(Trad, N23, Lang_measure)</f>
        <v xml:space="preserve">Ersatz von netzbetriebenen ortsfesten Split- oder Multisplit-Raumklimageräten mit einer Nennleistung Prated (Kühlen) von bis zu 12 kW (nachfolgend Raumklimageräte) gemäss Energieeffizienzverordnung (SR 730.02; EnEV) in Räumen ohne Wohnnutzung durch ein effizienteres Gerät. Es können mehrere Raumklimageräte durch eine kleinere Anzahl ersetzt werden, sofern jedes der neuen Geräte eine Nennleistung von maximal 12 kW aufzeigt. </v>
      </c>
      <c r="C23" s="269"/>
      <c r="D23" s="269"/>
      <c r="E23" s="269"/>
      <c r="F23" s="269"/>
      <c r="G23" s="269"/>
      <c r="H23" s="269"/>
      <c r="I23" s="269"/>
      <c r="J23" s="269"/>
      <c r="K23" s="269"/>
      <c r="L23" s="269"/>
      <c r="N23" s="48">
        <v>152</v>
      </c>
      <c r="T23" s="7"/>
      <c r="U23" s="7"/>
      <c r="V23" s="57">
        <v>10</v>
      </c>
      <c r="W23" s="57">
        <v>6</v>
      </c>
      <c r="X23" s="57">
        <f>12.75*W23 + 2.25</f>
        <v>78.75</v>
      </c>
      <c r="Z23" s="7"/>
    </row>
    <row r="24" spans="1:26" ht="40.5" hidden="1" customHeight="1" x14ac:dyDescent="0.2">
      <c r="A24" s="37"/>
      <c r="B24" s="38"/>
      <c r="C24" s="267" cm="1">
        <f t="array" ref="C24">INDEX(Trad, O24, Lang)</f>
        <v>0</v>
      </c>
      <c r="D24" s="267"/>
      <c r="E24" s="267"/>
      <c r="F24" s="267"/>
      <c r="G24" s="267"/>
      <c r="H24" s="267"/>
      <c r="I24" s="267"/>
      <c r="J24" s="267"/>
      <c r="K24" s="267"/>
      <c r="L24" s="267"/>
      <c r="N24" s="54">
        <v>112</v>
      </c>
      <c r="O24" s="54">
        <v>153</v>
      </c>
      <c r="T24" s="7"/>
      <c r="U24" s="7"/>
      <c r="V24" s="57">
        <v>10</v>
      </c>
      <c r="W24" s="57">
        <v>3</v>
      </c>
      <c r="X24" s="57">
        <f>12.75*W24 + 2.25</f>
        <v>40.5</v>
      </c>
      <c r="Z24" s="7"/>
    </row>
    <row r="25" spans="1:26" ht="20.100000000000001" customHeight="1" x14ac:dyDescent="0.2">
      <c r="A25" s="37"/>
      <c r="B25" s="11"/>
      <c r="C25" s="11"/>
      <c r="D25" s="11"/>
      <c r="E25" s="11"/>
      <c r="F25" s="11"/>
      <c r="G25" s="11"/>
      <c r="H25" s="11"/>
      <c r="I25" s="11"/>
      <c r="J25" s="11"/>
      <c r="K25" s="11"/>
      <c r="T25" s="7"/>
      <c r="U25" s="7"/>
      <c r="Z25" s="7"/>
    </row>
    <row r="26" spans="1:26" ht="20.100000000000001" customHeight="1" x14ac:dyDescent="0.2">
      <c r="A26" s="37"/>
      <c r="B26" s="103" t="str" cm="1">
        <f t="array" ref="B26">"2. " &amp; INDEX(Trad, N26, Lang)</f>
        <v>2. Anforderungen</v>
      </c>
      <c r="C26" s="103"/>
      <c r="D26" s="104"/>
      <c r="E26" s="104"/>
      <c r="F26" s="104"/>
      <c r="G26" s="104"/>
      <c r="H26" s="104"/>
      <c r="I26" s="104"/>
      <c r="J26" s="104"/>
      <c r="K26" s="104"/>
      <c r="L26" s="105"/>
      <c r="N26" s="54">
        <v>114</v>
      </c>
      <c r="T26" s="7"/>
      <c r="U26" s="7"/>
      <c r="V26" s="49">
        <v>11</v>
      </c>
      <c r="W26" s="49" t="s">
        <v>2</v>
      </c>
      <c r="X26" s="49">
        <v>20</v>
      </c>
      <c r="Y26" s="61" t="s">
        <v>4632</v>
      </c>
      <c r="Z26" s="7"/>
    </row>
    <row r="27" spans="1:26" s="64" customFormat="1" ht="40.5" customHeight="1" x14ac:dyDescent="0.2">
      <c r="A27" s="37"/>
      <c r="B27" s="269" t="str" cm="1">
        <f t="array" ref="B27">INDEX(Trad, N27,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7" s="269"/>
      <c r="D27" s="269"/>
      <c r="E27" s="269"/>
      <c r="F27" s="269"/>
      <c r="G27" s="269"/>
      <c r="H27" s="269"/>
      <c r="I27" s="269"/>
      <c r="J27" s="269"/>
      <c r="K27" s="269"/>
      <c r="L27" s="269"/>
      <c r="M27" s="53"/>
      <c r="N27" s="62">
        <v>115</v>
      </c>
      <c r="O27" s="62"/>
      <c r="P27" s="62"/>
      <c r="Q27" s="62"/>
      <c r="R27" s="62"/>
      <c r="S27" s="63"/>
      <c r="T27" s="7"/>
      <c r="U27" s="7"/>
      <c r="V27" s="57">
        <v>10</v>
      </c>
      <c r="W27" s="57">
        <v>3</v>
      </c>
      <c r="X27" s="57">
        <f>12.75*W27 + 2.25</f>
        <v>40.5</v>
      </c>
      <c r="Y27" s="57"/>
      <c r="Z27" s="7"/>
    </row>
    <row r="28" spans="1:26" ht="5.0999999999999996" customHeight="1" x14ac:dyDescent="0.2">
      <c r="A28" s="37"/>
      <c r="B28" s="11"/>
      <c r="C28" s="11"/>
      <c r="D28" s="11"/>
      <c r="E28" s="11"/>
      <c r="F28" s="11"/>
      <c r="G28" s="11"/>
      <c r="H28" s="11"/>
      <c r="I28" s="11"/>
      <c r="J28" s="11"/>
      <c r="K28" s="11"/>
      <c r="T28" s="7"/>
      <c r="U28" s="7"/>
      <c r="Z28" s="7"/>
    </row>
    <row r="29" spans="1:26" ht="15" customHeight="1" x14ac:dyDescent="0.2">
      <c r="A29" s="37"/>
      <c r="B29" s="273" t="str" cm="1">
        <f t="array" ref="B29">INDEX(Trad, N29, Lang)</f>
        <v>Tabelle 1: Anforderungen</v>
      </c>
      <c r="C29" s="273"/>
      <c r="D29" s="273"/>
      <c r="E29" s="273"/>
      <c r="F29" s="273"/>
      <c r="G29" s="273"/>
      <c r="H29" s="273"/>
      <c r="I29" s="273"/>
      <c r="J29" s="273"/>
      <c r="K29" s="273"/>
      <c r="L29" s="273"/>
      <c r="N29" s="54">
        <v>116</v>
      </c>
      <c r="T29" s="7"/>
      <c r="U29" s="7"/>
      <c r="V29" s="57">
        <v>8</v>
      </c>
      <c r="W29" s="57" t="s">
        <v>2</v>
      </c>
      <c r="X29" s="57">
        <v>15</v>
      </c>
      <c r="Y29" s="125" t="s">
        <v>4726</v>
      </c>
      <c r="Z29" s="7"/>
    </row>
    <row r="30" spans="1:26" s="58" customFormat="1" ht="20.100000000000001" customHeight="1" x14ac:dyDescent="0.2">
      <c r="A30" s="37"/>
      <c r="B30" s="256"/>
      <c r="C30" s="257"/>
      <c r="D30" s="258"/>
      <c r="E30" s="270" t="str" cm="1">
        <f t="array" ref="E30">INDEX(Trad, O30, Lang)</f>
        <v>Altes System</v>
      </c>
      <c r="F30" s="270"/>
      <c r="G30" s="270"/>
      <c r="H30" s="271"/>
      <c r="I30" s="272" t="str" cm="1">
        <f t="array" ref="I30">INDEX(Trad, P30, Lang)</f>
        <v>Neues System</v>
      </c>
      <c r="J30" s="270"/>
      <c r="K30" s="270"/>
      <c r="L30" s="271"/>
      <c r="M30" s="53"/>
      <c r="N30" s="54"/>
      <c r="O30" s="54">
        <v>117</v>
      </c>
      <c r="P30" s="54">
        <v>118</v>
      </c>
      <c r="Q30" s="54"/>
      <c r="R30" s="54"/>
      <c r="S30" s="56"/>
      <c r="T30" s="7"/>
      <c r="U30" s="7"/>
      <c r="V30" s="49">
        <v>10</v>
      </c>
      <c r="W30" s="49" t="s">
        <v>2</v>
      </c>
      <c r="X30" s="49">
        <v>20</v>
      </c>
      <c r="Y30" s="61" t="s">
        <v>4632</v>
      </c>
      <c r="Z30" s="7"/>
    </row>
    <row r="31" spans="1:26" ht="53.25" customHeight="1" x14ac:dyDescent="0.2">
      <c r="A31" s="37"/>
      <c r="B31" s="274" t="str" cm="1">
        <f t="array" ref="B31">INDEX(Trad, N31, Lang_measure)</f>
        <v>Technologie</v>
      </c>
      <c r="C31" s="275"/>
      <c r="D31" s="276"/>
      <c r="E31" s="298" t="str" cm="1">
        <f t="array" ref="E31">INDEX(Trad, O31, Lang_measure)</f>
        <v xml:space="preserve">Netzbetriebene Split- oder Multisplit-Raumklimageräte mit einer Nennkühlleistung Prated von bis zu 12 kW, welche sich im Geltungsbereich des Anhang 1.13 der Energieeffizienzverordnung (SR 730.02; EnEV) befinden, sind Gegenstand dieser Massnahme. </v>
      </c>
      <c r="F31" s="299"/>
      <c r="G31" s="299"/>
      <c r="H31" s="299"/>
      <c r="I31" s="299"/>
      <c r="J31" s="299"/>
      <c r="K31" s="299"/>
      <c r="L31" s="300"/>
      <c r="N31" s="48">
        <v>170</v>
      </c>
      <c r="O31" s="48">
        <v>171</v>
      </c>
      <c r="P31" s="48">
        <v>172</v>
      </c>
      <c r="T31" s="7"/>
      <c r="U31" s="7"/>
      <c r="V31" s="57">
        <v>10</v>
      </c>
      <c r="W31" s="57">
        <v>3</v>
      </c>
      <c r="X31" s="57">
        <f>12.75*W31 + 2.25</f>
        <v>40.5</v>
      </c>
      <c r="Z31" s="7"/>
    </row>
    <row r="32" spans="1:26" ht="66" hidden="1" customHeight="1" x14ac:dyDescent="0.2">
      <c r="A32" s="37"/>
      <c r="B32" s="266" t="str" cm="1">
        <f t="array" ref="B32">INDEX(Trad, N32, Lang_measure)</f>
        <v>Die gesamte installierte Nennkühlleistung des neuen Systems muss kleiner oder gleich wie die gesamte installierte Nennkühlleistung des alten Systems sein.</v>
      </c>
      <c r="C32" s="265"/>
      <c r="D32" s="262"/>
      <c r="E32" s="266" cm="1">
        <f t="array" ref="E32">INDEX(Trad, O32, Lang_measure)</f>
        <v>0</v>
      </c>
      <c r="F32" s="261"/>
      <c r="G32" s="261"/>
      <c r="H32" s="262"/>
      <c r="I32" s="265" cm="1">
        <f t="array" ref="I32">INDEX(Trad, P32, Lang_measure)</f>
        <v>0</v>
      </c>
      <c r="J32" s="261"/>
      <c r="K32" s="261"/>
      <c r="L32" s="262"/>
      <c r="N32" s="48">
        <v>173</v>
      </c>
      <c r="O32" s="48">
        <v>174</v>
      </c>
      <c r="P32" s="48">
        <v>175</v>
      </c>
      <c r="T32" s="7"/>
      <c r="U32" s="7"/>
      <c r="V32" s="57">
        <v>10</v>
      </c>
      <c r="W32" s="57">
        <v>5</v>
      </c>
      <c r="X32" s="57">
        <f>12.75*W32 + 2.25</f>
        <v>66</v>
      </c>
      <c r="Z32" s="7"/>
    </row>
    <row r="33" spans="1:26" ht="39.75" customHeight="1" x14ac:dyDescent="0.2">
      <c r="A33" s="37"/>
      <c r="B33" s="266" t="str" cm="1">
        <f t="array" ref="B33">INDEX(Trad, N33, Lang_measure)</f>
        <v>Energieeffizienz</v>
      </c>
      <c r="C33" s="265"/>
      <c r="D33" s="262"/>
      <c r="E33" s="266" t="str" cm="1">
        <f t="array" ref="E33">INDEX(Trad, O33, Lang_measure)</f>
        <v>-</v>
      </c>
      <c r="F33" s="261"/>
      <c r="G33" s="261"/>
      <c r="H33" s="261"/>
      <c r="I33" s="261" t="str" cm="1">
        <f t="array" ref="I33">INDEX(Trad, P33, Lang_measure)</f>
        <v>Energieeffizienzklasse (Kühlen) von mindestens A+++</v>
      </c>
      <c r="J33" s="261"/>
      <c r="K33" s="261"/>
      <c r="L33" s="262"/>
      <c r="N33" s="48">
        <v>176</v>
      </c>
      <c r="O33" s="48">
        <v>177</v>
      </c>
      <c r="P33" s="48">
        <v>178</v>
      </c>
      <c r="T33" s="7"/>
      <c r="U33" s="7"/>
      <c r="V33" s="57">
        <v>10</v>
      </c>
      <c r="W33" s="57">
        <v>8</v>
      </c>
      <c r="X33" s="57">
        <f>12.75*W33 + 2.25</f>
        <v>104.25</v>
      </c>
      <c r="Z33" s="7"/>
    </row>
    <row r="34" spans="1:26" s="58" customFormat="1" ht="20.100000000000001" hidden="1" customHeight="1" x14ac:dyDescent="0.2">
      <c r="A34" s="37"/>
      <c r="B34" s="256"/>
      <c r="C34" s="257"/>
      <c r="D34" s="258"/>
      <c r="E34" s="303" t="str" cm="1">
        <f t="array" ref="E34">INDEX(Trad, O34, Lang)</f>
        <v>Altes / Neues System</v>
      </c>
      <c r="F34" s="303"/>
      <c r="G34" s="303"/>
      <c r="H34" s="303"/>
      <c r="I34" s="303"/>
      <c r="J34" s="303"/>
      <c r="K34" s="303"/>
      <c r="L34" s="304"/>
      <c r="M34" s="53"/>
      <c r="N34" s="54"/>
      <c r="O34" s="54">
        <v>119</v>
      </c>
      <c r="P34" s="54"/>
      <c r="Q34" s="54"/>
      <c r="R34" s="54"/>
      <c r="S34" s="56"/>
      <c r="T34" s="7"/>
      <c r="U34" s="7"/>
      <c r="V34" s="49">
        <v>10</v>
      </c>
      <c r="W34" s="49" t="s">
        <v>2</v>
      </c>
      <c r="X34" s="49">
        <v>20</v>
      </c>
      <c r="Y34" s="61" t="s">
        <v>4632</v>
      </c>
      <c r="Z34" s="7"/>
    </row>
    <row r="35" spans="1:26" ht="60.75" customHeight="1" x14ac:dyDescent="0.2">
      <c r="A35" s="37"/>
      <c r="B35" s="266" t="str" cm="1">
        <f t="array" ref="B35">INDEX(Trad, N35, Lang_measure)</f>
        <v>Aufstellungsort</v>
      </c>
      <c r="C35" s="265"/>
      <c r="D35" s="262"/>
      <c r="E35" s="282" t="str" cm="1">
        <f t="array" ref="E35">INDEX(Trad, O35, Lang_measure)</f>
        <v>Die gekühlte Fläche des Gebäudes/Räume ohne Wohnnutzung muss 150 m2 oder kleiner sein und muss gemäss der Norm SIA 380:2015 ermittelt werden. Die Höhenlage des Gebäudes darf den Wert von 800 Meter über dem Meer nicht überschreiten.</v>
      </c>
      <c r="F35" s="283"/>
      <c r="G35" s="283"/>
      <c r="H35" s="283"/>
      <c r="I35" s="283"/>
      <c r="J35" s="283"/>
      <c r="K35" s="283"/>
      <c r="L35" s="284"/>
      <c r="N35" s="48">
        <v>180</v>
      </c>
      <c r="O35" s="48">
        <v>181</v>
      </c>
      <c r="T35" s="7"/>
      <c r="U35" s="7"/>
      <c r="V35" s="57">
        <v>10</v>
      </c>
      <c r="W35" s="57">
        <v>2</v>
      </c>
      <c r="X35" s="57">
        <f>12.75*W35 + 2.25</f>
        <v>27.75</v>
      </c>
      <c r="Z35" s="194" t="s">
        <v>4876</v>
      </c>
    </row>
    <row r="36" spans="1:26" ht="38.25" customHeight="1" x14ac:dyDescent="0.2">
      <c r="A36" s="37"/>
      <c r="B36" s="266" t="str" cm="1">
        <f t="array" ref="B36">INDEX(Trad, N36, Lang_measure)</f>
        <v>Dimensionierung</v>
      </c>
      <c r="C36" s="265"/>
      <c r="D36" s="262"/>
      <c r="E36" s="283" t="str" cm="1">
        <f t="array" ref="E36">INDEX(Trad, O36, Lang_measure)</f>
        <v>Die gesamte installierte Nennkühlleistung des neuen Systems muss kleiner oder gleich wie die gesamte installierte Nennkühlleistung des alten Systems sein.</v>
      </c>
      <c r="F36" s="283"/>
      <c r="G36" s="283"/>
      <c r="H36" s="283"/>
      <c r="I36" s="283"/>
      <c r="J36" s="283"/>
      <c r="K36" s="283"/>
      <c r="L36" s="284"/>
      <c r="N36" s="48">
        <v>172</v>
      </c>
      <c r="O36" s="48">
        <v>173</v>
      </c>
      <c r="T36" s="7"/>
      <c r="U36" s="7"/>
      <c r="V36" s="57">
        <v>10</v>
      </c>
      <c r="W36" s="57">
        <v>2</v>
      </c>
      <c r="X36" s="57">
        <f t="shared" ref="X36:X38" si="1">12.75*W36 + 2.25</f>
        <v>27.75</v>
      </c>
      <c r="Z36" s="7"/>
    </row>
    <row r="37" spans="1:26" ht="27.75" hidden="1" customHeight="1" x14ac:dyDescent="0.2">
      <c r="A37" s="37"/>
      <c r="B37" s="266" t="str" cm="1">
        <f t="array" ref="B37">INDEX(Trad, N37, Lang_measure)</f>
        <v>Anrechenbare Stromeinsparung** 
pro Energieeffizienzklasse
[kWh]</v>
      </c>
      <c r="C37" s="265"/>
      <c r="D37" s="262"/>
      <c r="E37" s="263" t="str" cm="1">
        <f t="array" ref="E37">INDEX(Trad, O37, Lang_measure)</f>
        <v>Alte Energieetikette***</v>
      </c>
      <c r="F37" s="263"/>
      <c r="G37" s="263"/>
      <c r="H37" s="263"/>
      <c r="I37" s="263"/>
      <c r="J37" s="263"/>
      <c r="K37" s="263"/>
      <c r="L37" s="264"/>
      <c r="N37" s="48">
        <v>184</v>
      </c>
      <c r="O37" s="48">
        <v>185</v>
      </c>
      <c r="T37" s="7"/>
      <c r="U37" s="7"/>
      <c r="V37" s="57">
        <v>10</v>
      </c>
      <c r="W37" s="57">
        <v>2</v>
      </c>
      <c r="X37" s="57">
        <f t="shared" si="1"/>
        <v>27.75</v>
      </c>
      <c r="Z37" s="7"/>
    </row>
    <row r="38" spans="1:26" ht="27.75" hidden="1" customHeight="1" x14ac:dyDescent="0.2">
      <c r="A38" s="37"/>
      <c r="B38" s="266" t="str" cm="1">
        <f t="array" ref="B38">INDEX(Trad, N38, Lang_measure)</f>
        <v>Alpensüdseite, bis 50 m2</v>
      </c>
      <c r="C38" s="265"/>
      <c r="D38" s="262"/>
      <c r="E38" s="265" t="str" cm="1">
        <f t="array" ref="E38">INDEX(Trad, O38, Lang_measure)</f>
        <v>Westschweiz und Wallis, bis 50 m2</v>
      </c>
      <c r="F38" s="261"/>
      <c r="G38" s="261"/>
      <c r="H38" s="261"/>
      <c r="I38" s="261"/>
      <c r="J38" s="261"/>
      <c r="K38" s="261"/>
      <c r="L38" s="262"/>
      <c r="N38" s="48">
        <v>186</v>
      </c>
      <c r="O38" s="48">
        <v>187</v>
      </c>
      <c r="T38" s="7"/>
      <c r="U38" s="7"/>
      <c r="V38" s="57">
        <v>10</v>
      </c>
      <c r="W38" s="57">
        <v>2</v>
      </c>
      <c r="X38" s="57">
        <f t="shared" si="1"/>
        <v>27.75</v>
      </c>
      <c r="Z38" s="7"/>
    </row>
    <row r="39" spans="1:26" ht="27.75" customHeight="1" x14ac:dyDescent="0.2">
      <c r="A39" s="37"/>
      <c r="B39" s="266" t="str" cm="1">
        <f t="array" ref="B39">INDEX(Trad, N39, Lang)</f>
        <v>Umsetzung</v>
      </c>
      <c r="C39" s="265"/>
      <c r="D39" s="262"/>
      <c r="E39" s="265" t="str" cm="1">
        <f t="array" ref="E39">INDEX(Trad, O39, Lang)</f>
        <v>Der Ersatz und die Inbetriebnahme des neuen Systems müssen durch eine qualifizierte Fachperson oder Firma durchgeführt werden.</v>
      </c>
      <c r="F39" s="261"/>
      <c r="G39" s="261"/>
      <c r="H39" s="261"/>
      <c r="I39" s="261"/>
      <c r="J39" s="261"/>
      <c r="K39" s="261"/>
      <c r="L39" s="262"/>
      <c r="N39" s="54">
        <v>120</v>
      </c>
      <c r="O39" s="54">
        <v>121</v>
      </c>
      <c r="T39" s="7"/>
      <c r="U39" s="7"/>
      <c r="V39" s="57">
        <v>10</v>
      </c>
      <c r="W39" s="57">
        <v>2</v>
      </c>
      <c r="X39" s="57">
        <f>12.75*W39 + 2.25</f>
        <v>27.75</v>
      </c>
      <c r="Z39" s="7"/>
    </row>
    <row r="40" spans="1:26" ht="52.5" customHeight="1" x14ac:dyDescent="0.2">
      <c r="A40" s="37"/>
      <c r="B40" s="281" t="str" cm="1">
        <f t="array" ref="B40">INDEX(Trad, N40, Lang)</f>
        <v>Entsorgung</v>
      </c>
      <c r="C40" s="278"/>
      <c r="D40" s="280"/>
      <c r="E40" s="278" t="str" cm="1">
        <f t="array" ref="E40">INDEX(Trad, O40, Lang)</f>
        <v>Die verbrauchsrelevanten Komponenten der alten Geräte dürfen innerhalb der Schweiz nicht weiterbetrieben werden. Die fachgerechte Entsorgung oder die Ausfuhr muss auf Anfrage nachgewiesen werden können.</v>
      </c>
      <c r="F40" s="279"/>
      <c r="G40" s="279"/>
      <c r="H40" s="279"/>
      <c r="I40" s="279"/>
      <c r="J40" s="279"/>
      <c r="K40" s="279"/>
      <c r="L40" s="280"/>
      <c r="N40" s="54">
        <v>122</v>
      </c>
      <c r="O40" s="54">
        <v>123</v>
      </c>
      <c r="T40" s="7"/>
      <c r="U40" s="7"/>
      <c r="V40" s="57">
        <v>10</v>
      </c>
      <c r="W40" s="57">
        <v>2</v>
      </c>
      <c r="X40" s="57">
        <f>12.75*W40 + 2.25</f>
        <v>27.75</v>
      </c>
      <c r="Z40" s="7"/>
    </row>
    <row r="41" spans="1:26" ht="15" hidden="1" customHeight="1" x14ac:dyDescent="0.2">
      <c r="A41" s="37"/>
      <c r="B41" s="277"/>
      <c r="C41" s="277"/>
      <c r="D41" s="277"/>
      <c r="E41" s="277"/>
      <c r="F41" s="277"/>
      <c r="G41" s="277"/>
      <c r="H41" s="277"/>
      <c r="I41" s="277"/>
      <c r="J41" s="277"/>
      <c r="K41" s="277"/>
      <c r="L41" s="277"/>
      <c r="T41" s="7"/>
      <c r="U41" s="7"/>
      <c r="V41" s="125">
        <v>8</v>
      </c>
      <c r="W41" s="125" t="s">
        <v>2</v>
      </c>
      <c r="X41" s="125">
        <v>15</v>
      </c>
      <c r="Y41" s="125" t="s">
        <v>4722</v>
      </c>
      <c r="Z41" s="7"/>
    </row>
    <row r="42" spans="1:26" ht="20.100000000000001" customHeight="1" x14ac:dyDescent="0.2">
      <c r="A42" s="37"/>
      <c r="B42" s="11"/>
      <c r="C42" s="11"/>
      <c r="D42" s="11"/>
      <c r="E42" s="11"/>
      <c r="F42" s="11"/>
      <c r="G42" s="11"/>
      <c r="H42" s="11"/>
      <c r="I42" s="11"/>
      <c r="J42" s="11"/>
      <c r="K42" s="11"/>
      <c r="T42" s="7"/>
      <c r="U42" s="7"/>
      <c r="Z42" s="7"/>
    </row>
    <row r="43" spans="1:26" ht="20.100000000000001" customHeight="1" x14ac:dyDescent="0.2">
      <c r="A43" s="37"/>
      <c r="B43" s="103" t="str" cm="1">
        <f t="array" ref="B43">"3. " &amp; INDEX(Trad, N43, Lang)</f>
        <v>3. Nachweis</v>
      </c>
      <c r="C43" s="103"/>
      <c r="D43" s="104"/>
      <c r="E43" s="104"/>
      <c r="F43" s="104"/>
      <c r="G43" s="104"/>
      <c r="H43" s="104"/>
      <c r="I43" s="104"/>
      <c r="J43" s="104"/>
      <c r="K43" s="104"/>
      <c r="L43" s="105"/>
      <c r="N43" s="54">
        <v>125</v>
      </c>
      <c r="T43" s="7"/>
      <c r="U43" s="7"/>
      <c r="V43" s="49">
        <v>11</v>
      </c>
      <c r="W43" s="49" t="s">
        <v>2</v>
      </c>
      <c r="X43" s="49">
        <v>20</v>
      </c>
      <c r="Y43" s="61" t="s">
        <v>4632</v>
      </c>
      <c r="Z43" s="7"/>
    </row>
    <row r="44" spans="1:26" ht="27.75" customHeight="1" x14ac:dyDescent="0.2">
      <c r="A44" s="37"/>
      <c r="B44" s="269" t="str" cm="1">
        <f t="array" ref="B44">INDEX(Trad, N44, Lang)</f>
        <v>Die Einhaltung der Anforderungen muss durch die folgenden Dokumente belegt werden. Die in der Tabelle 2 aufgeführten Unterlagen sind integraler Bestandteil des Nachweises der Massnahmenumsetzung.</v>
      </c>
      <c r="C44" s="269"/>
      <c r="D44" s="269"/>
      <c r="E44" s="269"/>
      <c r="F44" s="269"/>
      <c r="G44" s="269"/>
      <c r="H44" s="269"/>
      <c r="I44" s="269"/>
      <c r="J44" s="269"/>
      <c r="K44" s="269"/>
      <c r="L44" s="269"/>
      <c r="N44" s="54">
        <v>126</v>
      </c>
      <c r="T44" s="7"/>
      <c r="U44" s="7"/>
      <c r="V44" s="57">
        <v>10</v>
      </c>
      <c r="W44" s="57">
        <v>2</v>
      </c>
      <c r="X44" s="57">
        <f>12.75*W44 + 2.25</f>
        <v>27.75</v>
      </c>
      <c r="Z44" s="7"/>
    </row>
    <row r="45" spans="1:26" ht="5.0999999999999996" customHeight="1" x14ac:dyDescent="0.2">
      <c r="A45" s="37"/>
      <c r="B45" s="37"/>
      <c r="C45" s="37"/>
      <c r="D45" s="37"/>
      <c r="E45" s="37"/>
      <c r="F45" s="37"/>
      <c r="G45" s="37"/>
      <c r="H45" s="37"/>
      <c r="I45" s="37"/>
      <c r="J45" s="37"/>
      <c r="K45" s="37"/>
      <c r="L45" s="37"/>
      <c r="T45" s="7"/>
      <c r="U45" s="7"/>
      <c r="Z45" s="7"/>
    </row>
    <row r="46" spans="1:26" ht="15" customHeight="1" x14ac:dyDescent="0.2">
      <c r="A46" s="37"/>
      <c r="B46" s="273" t="str" cm="1">
        <f t="array" ref="B46">INDEX(Trad, N46, Lang)</f>
        <v>Tabelle 2: Nachweise</v>
      </c>
      <c r="C46" s="273"/>
      <c r="D46" s="273"/>
      <c r="E46" s="273"/>
      <c r="F46" s="273"/>
      <c r="G46" s="273"/>
      <c r="H46" s="273"/>
      <c r="I46" s="273"/>
      <c r="J46" s="273"/>
      <c r="K46" s="273"/>
      <c r="L46" s="273"/>
      <c r="N46" s="54">
        <v>127</v>
      </c>
      <c r="T46" s="7"/>
      <c r="U46" s="7"/>
      <c r="V46" s="57">
        <v>8</v>
      </c>
      <c r="W46" s="57" t="s">
        <v>2</v>
      </c>
      <c r="X46" s="57">
        <v>15</v>
      </c>
      <c r="Y46" s="125" t="s">
        <v>4726</v>
      </c>
      <c r="Z46" s="7"/>
    </row>
    <row r="47" spans="1:26" ht="5.0999999999999996" customHeight="1" x14ac:dyDescent="0.2">
      <c r="A47" s="37"/>
      <c r="B47" s="116"/>
      <c r="C47" s="117"/>
      <c r="D47" s="117"/>
      <c r="E47" s="117"/>
      <c r="F47" s="117"/>
      <c r="G47" s="117"/>
      <c r="H47" s="117"/>
      <c r="I47" s="117"/>
      <c r="J47" s="117"/>
      <c r="K47" s="117"/>
      <c r="L47" s="118"/>
      <c r="T47" s="7"/>
      <c r="U47" s="7"/>
      <c r="Z47" s="7"/>
    </row>
    <row r="48" spans="1:26" ht="36" customHeight="1" x14ac:dyDescent="0.2">
      <c r="A48" s="37"/>
      <c r="B48" s="115" t="str">
        <f>IF(ISNUMBER(N48), T48 &amp; ".", "")</f>
        <v>1.</v>
      </c>
      <c r="C48" s="267" t="str" cm="1">
        <f t="array" ref="C48">IF(ISNUMBER(N48), INDEX(Trad, N48, Lang), "")</f>
        <v>Erläuterung (Format PDF, max. 2 A4-Seiten), wie sichergestellt wird, dass die ersetzten Geräte fachgerecht entsorgt wurden (z. B. mittels Deklarationen, Entsorgungspositionen auf Unternehmerrechnungen, usw.).</v>
      </c>
      <c r="D48" s="267"/>
      <c r="E48" s="267"/>
      <c r="F48" s="267"/>
      <c r="G48" s="267"/>
      <c r="H48" s="267"/>
      <c r="I48" s="267"/>
      <c r="J48" s="267"/>
      <c r="K48" s="267"/>
      <c r="L48" s="268"/>
      <c r="N48" s="54">
        <v>129</v>
      </c>
      <c r="T48" s="184">
        <v>1</v>
      </c>
      <c r="U48" s="7"/>
      <c r="V48" s="57">
        <v>10</v>
      </c>
      <c r="W48" s="57">
        <v>3</v>
      </c>
      <c r="X48" s="57">
        <f t="shared" ref="X48:X63" si="2">12.75*W48 + 2.25</f>
        <v>40.5</v>
      </c>
      <c r="Z48" s="194" t="s">
        <v>4878</v>
      </c>
    </row>
    <row r="49" spans="1:26" ht="5.0999999999999996" customHeight="1" x14ac:dyDescent="0.2">
      <c r="A49" s="37"/>
      <c r="B49" s="119"/>
      <c r="C49" s="120"/>
      <c r="D49" s="120"/>
      <c r="E49" s="120"/>
      <c r="F49" s="120"/>
      <c r="G49" s="120"/>
      <c r="H49" s="120"/>
      <c r="I49" s="120"/>
      <c r="J49" s="120"/>
      <c r="K49" s="120"/>
      <c r="L49" s="121"/>
      <c r="T49" s="184"/>
      <c r="U49" s="7"/>
      <c r="Z49" s="7"/>
    </row>
    <row r="50" spans="1:26" ht="5.0999999999999996" customHeight="1" x14ac:dyDescent="0.2">
      <c r="A50" s="37"/>
      <c r="B50" s="122"/>
      <c r="C50" s="123"/>
      <c r="D50" s="123"/>
      <c r="E50" s="123"/>
      <c r="F50" s="123"/>
      <c r="G50" s="123"/>
      <c r="H50" s="123"/>
      <c r="I50" s="123"/>
      <c r="J50" s="123"/>
      <c r="K50" s="123"/>
      <c r="L50" s="124"/>
      <c r="T50" s="184"/>
      <c r="U50" s="7"/>
      <c r="Z50" s="7"/>
    </row>
    <row r="51" spans="1:26" ht="14.25" customHeight="1" x14ac:dyDescent="0.2">
      <c r="A51" s="37"/>
      <c r="B51" s="115" t="str">
        <f>IF(ISNUMBER(N51), T51 &amp; ".", "")</f>
        <v>2.</v>
      </c>
      <c r="C51" s="267" t="str" cm="1">
        <f t="array" ref="C51">IF(ISNUMBER(N51), INDEX(Trad, N51, Lang), "")</f>
        <v>Rechnungsbelege (Format PDF, PNG oder JPEG)</v>
      </c>
      <c r="D51" s="267"/>
      <c r="E51" s="267"/>
      <c r="F51" s="267"/>
      <c r="G51" s="267"/>
      <c r="H51" s="267"/>
      <c r="I51" s="267"/>
      <c r="J51" s="267"/>
      <c r="K51" s="267"/>
      <c r="L51" s="268"/>
      <c r="N51" s="54">
        <v>130</v>
      </c>
      <c r="T51" s="184">
        <v>2</v>
      </c>
      <c r="U51" s="7"/>
      <c r="V51" s="57">
        <v>10</v>
      </c>
      <c r="W51" s="57">
        <v>3</v>
      </c>
      <c r="X51" s="57">
        <f t="shared" si="2"/>
        <v>40.5</v>
      </c>
      <c r="Z51" s="7"/>
    </row>
    <row r="52" spans="1:26" ht="5.0999999999999996" hidden="1" customHeight="1" x14ac:dyDescent="0.2">
      <c r="A52" s="37"/>
      <c r="B52" s="119"/>
      <c r="C52" s="120"/>
      <c r="D52" s="120"/>
      <c r="E52" s="120"/>
      <c r="F52" s="120"/>
      <c r="G52" s="120"/>
      <c r="H52" s="120"/>
      <c r="I52" s="120"/>
      <c r="J52" s="120"/>
      <c r="K52" s="120"/>
      <c r="L52" s="121"/>
      <c r="N52" s="48"/>
      <c r="T52" s="184"/>
      <c r="U52" s="7"/>
      <c r="Z52" s="7"/>
    </row>
    <row r="53" spans="1:26" ht="5.0999999999999996" hidden="1" customHeight="1" x14ac:dyDescent="0.2">
      <c r="A53" s="37"/>
      <c r="B53" s="122"/>
      <c r="C53" s="123"/>
      <c r="D53" s="123"/>
      <c r="E53" s="123"/>
      <c r="F53" s="123"/>
      <c r="G53" s="123"/>
      <c r="H53" s="123"/>
      <c r="I53" s="123"/>
      <c r="J53" s="123"/>
      <c r="K53" s="123"/>
      <c r="L53" s="124"/>
      <c r="N53" s="48"/>
      <c r="T53" s="184"/>
      <c r="U53" s="7"/>
      <c r="Z53" s="7"/>
    </row>
    <row r="54" spans="1:26" ht="36" hidden="1" customHeight="1" x14ac:dyDescent="0.2">
      <c r="A54" s="37"/>
      <c r="B54" s="115" t="str">
        <f>IF(ISNUMBER(N54), T54 &amp; ".", "")</f>
        <v>3.</v>
      </c>
      <c r="C54" s="267" t="str" cm="1">
        <f t="array" ref="C54">IF(LEN(INDEX(Trad, N54, Lang))&gt;0, INDEX(Trad, N54, Lang_measure), "")</f>
        <v/>
      </c>
      <c r="D54" s="267"/>
      <c r="E54" s="267"/>
      <c r="F54" s="267"/>
      <c r="G54" s="267"/>
      <c r="H54" s="267"/>
      <c r="I54" s="267"/>
      <c r="J54" s="267"/>
      <c r="K54" s="267"/>
      <c r="L54" s="268"/>
      <c r="N54" s="48">
        <v>160</v>
      </c>
      <c r="T54" s="184">
        <v>3</v>
      </c>
      <c r="U54" s="7"/>
      <c r="V54" s="57">
        <v>10</v>
      </c>
      <c r="W54" s="57">
        <v>3</v>
      </c>
      <c r="X54" s="57">
        <f t="shared" si="2"/>
        <v>40.5</v>
      </c>
      <c r="Z54" s="7"/>
    </row>
    <row r="55" spans="1:26" ht="5.0999999999999996" hidden="1" customHeight="1" x14ac:dyDescent="0.2">
      <c r="A55" s="37"/>
      <c r="B55" s="119"/>
      <c r="C55" s="120"/>
      <c r="D55" s="120"/>
      <c r="E55" s="120"/>
      <c r="F55" s="120"/>
      <c r="G55" s="120"/>
      <c r="H55" s="120"/>
      <c r="I55" s="120"/>
      <c r="J55" s="120"/>
      <c r="K55" s="120"/>
      <c r="L55" s="121"/>
      <c r="T55" s="184"/>
      <c r="U55" s="7"/>
      <c r="Z55" s="7"/>
    </row>
    <row r="56" spans="1:26" ht="5.0999999999999996" hidden="1" customHeight="1" x14ac:dyDescent="0.2">
      <c r="A56" s="37"/>
      <c r="B56" s="110"/>
      <c r="C56" s="107"/>
      <c r="D56" s="107"/>
      <c r="E56" s="107"/>
      <c r="F56" s="107"/>
      <c r="G56" s="107"/>
      <c r="H56" s="107"/>
      <c r="I56" s="107"/>
      <c r="J56" s="107"/>
      <c r="K56" s="107"/>
      <c r="L56" s="111"/>
      <c r="T56" s="184"/>
      <c r="U56" s="7"/>
      <c r="Z56" s="7"/>
    </row>
    <row r="57" spans="1:26" ht="40.5" hidden="1" customHeight="1" x14ac:dyDescent="0.2">
      <c r="A57" s="37"/>
      <c r="B57" s="115" t="str">
        <f>IF(ISNUMBER(N57), T57 &amp; ".", "")</f>
        <v>4.</v>
      </c>
      <c r="C57" s="267" t="str" cm="1">
        <f t="array" ref="C57">IF(LEN(INDEX(Trad, N57, Lang))&gt;0, INDEX(Trad, N57, Lang), "")</f>
        <v/>
      </c>
      <c r="D57" s="267"/>
      <c r="E57" s="267"/>
      <c r="F57" s="267"/>
      <c r="G57" s="267"/>
      <c r="H57" s="267"/>
      <c r="I57" s="267"/>
      <c r="J57" s="267"/>
      <c r="K57" s="267"/>
      <c r="L57" s="268"/>
      <c r="N57" s="54">
        <v>161</v>
      </c>
      <c r="T57" s="184">
        <v>4</v>
      </c>
      <c r="U57" s="7"/>
      <c r="V57" s="57">
        <v>10</v>
      </c>
      <c r="W57" s="57">
        <v>3</v>
      </c>
      <c r="X57" s="57">
        <f t="shared" si="2"/>
        <v>40.5</v>
      </c>
      <c r="Z57" s="7"/>
    </row>
    <row r="58" spans="1:26" ht="5.0999999999999996" hidden="1" customHeight="1" x14ac:dyDescent="0.2">
      <c r="A58" s="37"/>
      <c r="B58" s="108"/>
      <c r="C58" s="77"/>
      <c r="D58" s="77"/>
      <c r="E58" s="77"/>
      <c r="F58" s="77"/>
      <c r="G58" s="77"/>
      <c r="H58" s="77"/>
      <c r="I58" s="77"/>
      <c r="J58" s="77"/>
      <c r="K58" s="77"/>
      <c r="L58" s="109"/>
      <c r="T58" s="184"/>
      <c r="U58" s="7"/>
      <c r="Z58" s="7"/>
    </row>
    <row r="59" spans="1:26" ht="5.0999999999999996" hidden="1" customHeight="1" x14ac:dyDescent="0.2">
      <c r="A59" s="37"/>
      <c r="B59" s="110"/>
      <c r="C59" s="107"/>
      <c r="D59" s="107"/>
      <c r="E59" s="107"/>
      <c r="F59" s="107"/>
      <c r="G59" s="107"/>
      <c r="H59" s="107"/>
      <c r="I59" s="107"/>
      <c r="J59" s="107"/>
      <c r="K59" s="107"/>
      <c r="L59" s="111"/>
      <c r="T59" s="184"/>
      <c r="U59" s="7"/>
      <c r="Z59" s="7"/>
    </row>
    <row r="60" spans="1:26" ht="40.5" hidden="1" customHeight="1" x14ac:dyDescent="0.2">
      <c r="A60" s="37"/>
      <c r="B60" s="115" t="str">
        <f>IF(ISNUMBER(N60), T60 &amp; ".", "")</f>
        <v>5.</v>
      </c>
      <c r="C60" s="267" t="str" cm="1">
        <f t="array" ref="C60">IF(LEN(INDEX(Trad, N60, Lang))&gt;0, INDEX(Trad, N60, Lang), "")</f>
        <v/>
      </c>
      <c r="D60" s="267"/>
      <c r="E60" s="267"/>
      <c r="F60" s="267"/>
      <c r="G60" s="267"/>
      <c r="H60" s="267"/>
      <c r="I60" s="267"/>
      <c r="J60" s="267"/>
      <c r="K60" s="267"/>
      <c r="L60" s="268"/>
      <c r="N60" s="54">
        <v>162</v>
      </c>
      <c r="T60" s="184">
        <v>5</v>
      </c>
      <c r="U60" s="7"/>
      <c r="V60" s="57">
        <v>10</v>
      </c>
      <c r="W60" s="57">
        <v>3</v>
      </c>
      <c r="X60" s="57">
        <f t="shared" si="2"/>
        <v>40.5</v>
      </c>
      <c r="Z60" s="7"/>
    </row>
    <row r="61" spans="1:26" ht="5.0999999999999996" hidden="1" customHeight="1" x14ac:dyDescent="0.2">
      <c r="A61" s="37"/>
      <c r="B61" s="108"/>
      <c r="C61" s="77"/>
      <c r="D61" s="77"/>
      <c r="E61" s="77"/>
      <c r="F61" s="77"/>
      <c r="G61" s="77"/>
      <c r="H61" s="77"/>
      <c r="I61" s="77"/>
      <c r="J61" s="77"/>
      <c r="K61" s="77"/>
      <c r="L61" s="109"/>
      <c r="T61" s="184"/>
      <c r="U61" s="7"/>
      <c r="Z61" s="7"/>
    </row>
    <row r="62" spans="1:26" ht="5.0999999999999996" hidden="1" customHeight="1" x14ac:dyDescent="0.2">
      <c r="A62" s="37"/>
      <c r="B62" s="110"/>
      <c r="C62" s="107"/>
      <c r="D62" s="107"/>
      <c r="E62" s="107"/>
      <c r="F62" s="107"/>
      <c r="G62" s="107"/>
      <c r="H62" s="107"/>
      <c r="I62" s="107"/>
      <c r="J62" s="107"/>
      <c r="K62" s="107"/>
      <c r="L62" s="111"/>
      <c r="T62" s="184"/>
      <c r="U62" s="7"/>
      <c r="Z62" s="7"/>
    </row>
    <row r="63" spans="1:26" ht="40.5" hidden="1" customHeight="1" x14ac:dyDescent="0.2">
      <c r="A63" s="37"/>
      <c r="B63" s="115" t="str">
        <f>IF(ISNUMBER(N63), T63 &amp; ".", "")</f>
        <v>6.</v>
      </c>
      <c r="C63" s="267" t="str" cm="1">
        <f t="array" ref="C63">IF(LEN(INDEX(Trad, N63, Lang))&gt;0, INDEX(Trad, N63, Lang), "")</f>
        <v/>
      </c>
      <c r="D63" s="267"/>
      <c r="E63" s="267"/>
      <c r="F63" s="267"/>
      <c r="G63" s="267"/>
      <c r="H63" s="267"/>
      <c r="I63" s="267"/>
      <c r="J63" s="267"/>
      <c r="K63" s="267"/>
      <c r="L63" s="268"/>
      <c r="N63" s="54">
        <v>163</v>
      </c>
      <c r="T63" s="184">
        <v>6</v>
      </c>
      <c r="U63" s="7"/>
      <c r="V63" s="57">
        <v>10</v>
      </c>
      <c r="W63" s="57">
        <v>3</v>
      </c>
      <c r="X63" s="57">
        <f t="shared" si="2"/>
        <v>40.5</v>
      </c>
      <c r="Z63" s="7"/>
    </row>
    <row r="64" spans="1:26" ht="5.0999999999999996" customHeight="1" x14ac:dyDescent="0.2">
      <c r="A64" s="37"/>
      <c r="B64" s="112"/>
      <c r="C64" s="113"/>
      <c r="D64" s="113"/>
      <c r="E64" s="113"/>
      <c r="F64" s="113"/>
      <c r="G64" s="113"/>
      <c r="H64" s="113"/>
      <c r="I64" s="113"/>
      <c r="J64" s="113"/>
      <c r="K64" s="113"/>
      <c r="L64" s="114"/>
      <c r="T64" s="184"/>
      <c r="U64" s="7"/>
      <c r="Z64" s="7"/>
    </row>
    <row r="65" spans="1:26" ht="15" customHeight="1" x14ac:dyDescent="0.2">
      <c r="A65" s="37"/>
      <c r="B65" s="297"/>
      <c r="C65" s="297"/>
      <c r="D65" s="297"/>
      <c r="E65" s="297"/>
      <c r="F65" s="297"/>
      <c r="G65" s="297"/>
      <c r="H65" s="297"/>
      <c r="I65" s="297"/>
      <c r="J65" s="297"/>
      <c r="K65" s="297"/>
      <c r="L65" s="297"/>
      <c r="N65" s="54">
        <v>131</v>
      </c>
      <c r="T65" s="7"/>
      <c r="U65" s="7"/>
      <c r="V65" s="125">
        <v>8</v>
      </c>
      <c r="W65" s="125" t="s">
        <v>2</v>
      </c>
      <c r="X65" s="125">
        <v>15</v>
      </c>
      <c r="Y65" s="125" t="s">
        <v>4722</v>
      </c>
      <c r="Z65" s="7"/>
    </row>
    <row r="66" spans="1:26" ht="9.9499999999999993" customHeight="1" x14ac:dyDescent="0.2">
      <c r="A66" s="37"/>
      <c r="B66" s="11"/>
      <c r="C66" s="11"/>
      <c r="D66" s="11"/>
      <c r="E66" s="11"/>
      <c r="F66" s="11"/>
      <c r="G66" s="11"/>
      <c r="H66" s="11"/>
      <c r="I66" s="11"/>
      <c r="J66" s="11"/>
      <c r="K66" s="11"/>
      <c r="T66" s="7"/>
      <c r="Z66" s="7"/>
    </row>
    <row r="67" spans="1:26" ht="15" customHeight="1" x14ac:dyDescent="0.2">
      <c r="B67" s="102" t="str" cm="1">
        <f t="array" ref="B67">INDEX(Trad, N67, Lang)</f>
        <v>Meldung der Massnahme</v>
      </c>
      <c r="C67" s="31"/>
      <c r="D67" s="11"/>
      <c r="E67" s="11"/>
      <c r="F67" s="11"/>
      <c r="G67" s="11"/>
      <c r="H67" s="11"/>
      <c r="I67" s="11"/>
      <c r="J67" s="11"/>
      <c r="K67" s="11"/>
      <c r="N67" s="54">
        <v>135</v>
      </c>
      <c r="T67" s="184" t="b">
        <v>0</v>
      </c>
      <c r="U67" s="193"/>
      <c r="V67" s="57">
        <v>10</v>
      </c>
      <c r="W67" s="57">
        <v>1</v>
      </c>
      <c r="X67" s="57">
        <f>12.75*W67 + 2.25</f>
        <v>15</v>
      </c>
      <c r="Z67" s="194" t="s">
        <v>4879</v>
      </c>
    </row>
    <row r="68" spans="1:26" ht="36" customHeight="1" x14ac:dyDescent="0.2">
      <c r="A68" s="37"/>
      <c r="B68" s="296" t="str" cm="1">
        <f t="array" ref="B68">IF(T67, INDEX(Trad, N68, Lang) &amp; " ", "") &amp; INDEX(Trad, O68, Lang) &amp; " " &amp; T68 &amp; " " &amp; INDEX(Trad, P68, Lang) &amp; " " &amp; U68 &amp; " " &amp; INDEX(Trad, Q68, Lang)</f>
        <v xml:space="preserve">Die Unterlagen unter Punkt 1 bis 2 müssen nicht systematisch eingereicht werden, aber der Vollzugsbehörde bei einer allfälligen Kontrolle innerhalb von 30 Tagen vorgelegt werden können. </v>
      </c>
      <c r="C68" s="296"/>
      <c r="D68" s="296"/>
      <c r="E68" s="296"/>
      <c r="F68" s="296"/>
      <c r="G68" s="296"/>
      <c r="H68" s="296"/>
      <c r="I68" s="296"/>
      <c r="J68" s="296"/>
      <c r="K68" s="296"/>
      <c r="L68" s="296"/>
      <c r="N68" s="54">
        <v>136</v>
      </c>
      <c r="O68" s="54">
        <v>137</v>
      </c>
      <c r="P68" s="54">
        <v>138</v>
      </c>
      <c r="Q68" s="54">
        <v>139</v>
      </c>
      <c r="T68" s="184">
        <v>1</v>
      </c>
      <c r="U68" s="184">
        <v>2</v>
      </c>
      <c r="V68" s="57">
        <v>10</v>
      </c>
      <c r="W68" s="57">
        <v>3</v>
      </c>
      <c r="X68" s="57">
        <f t="shared" ref="X68" si="3">12.75*W68 + 2.25</f>
        <v>40.5</v>
      </c>
      <c r="Z68" s="194" t="s">
        <v>4880</v>
      </c>
    </row>
    <row r="69" spans="1:26" ht="20.100000000000001" customHeight="1" x14ac:dyDescent="0.2">
      <c r="A69" s="37"/>
      <c r="B69" s="11"/>
      <c r="C69" s="11"/>
      <c r="D69" s="11"/>
      <c r="E69" s="11"/>
      <c r="F69" s="11"/>
      <c r="G69" s="11"/>
      <c r="H69" s="11"/>
      <c r="I69" s="11"/>
      <c r="J69" s="11"/>
      <c r="K69" s="11"/>
      <c r="T69" s="7"/>
      <c r="U69" s="7"/>
      <c r="Z69" s="7"/>
    </row>
    <row r="70" spans="1:26" ht="20.100000000000001" customHeight="1" x14ac:dyDescent="0.2">
      <c r="A70" s="37"/>
      <c r="B70" s="103" t="str" cm="1">
        <f t="array" ref="B70">"4. " &amp; INDEX(Trad, N70, Lang)</f>
        <v>4. Berechnungen</v>
      </c>
      <c r="C70" s="103"/>
      <c r="D70" s="104"/>
      <c r="E70" s="104"/>
      <c r="F70" s="104"/>
      <c r="G70" s="104"/>
      <c r="H70" s="104"/>
      <c r="I70" s="104"/>
      <c r="J70" s="104"/>
      <c r="K70" s="104"/>
      <c r="L70" s="105"/>
      <c r="N70" s="54">
        <v>140</v>
      </c>
      <c r="T70" s="7"/>
      <c r="U70" s="7"/>
      <c r="V70" s="49">
        <v>11</v>
      </c>
      <c r="W70" s="49" t="s">
        <v>2</v>
      </c>
      <c r="X70" s="49">
        <v>20</v>
      </c>
      <c r="Y70" s="61" t="s">
        <v>4632</v>
      </c>
      <c r="Z70" s="7"/>
    </row>
    <row r="71" spans="1:26" s="64" customFormat="1" ht="53.25" customHeight="1" x14ac:dyDescent="0.2">
      <c r="A71" s="37"/>
      <c r="B71" s="269" t="str" cm="1">
        <f t="array" ref="B71">INDEX(Trad,N71,Lang) &amp; " " &amp; LEFT(L11, LEN(L11) - 1) &amp; INDEX(Trad,O71,Lang) &amp; "."</f>
        <v>Die anrechenbaren Stromeinsparungen der Massnahme werden abhängig von den festgelegten Eingabevariablen durch die Monitoringliste in Kilowattstunden berechnet. Informationen zu den Annahmen und der Berechnungsmethode sind in der zugehörigen Dokumentation KA-01 zu finden.</v>
      </c>
      <c r="C71" s="269"/>
      <c r="D71" s="269"/>
      <c r="E71" s="269"/>
      <c r="F71" s="269"/>
      <c r="G71" s="269"/>
      <c r="H71" s="269"/>
      <c r="I71" s="269"/>
      <c r="J71" s="269"/>
      <c r="K71" s="269"/>
      <c r="L71" s="269"/>
      <c r="M71" s="53"/>
      <c r="N71" s="62">
        <v>141</v>
      </c>
      <c r="O71" s="62">
        <v>142</v>
      </c>
      <c r="P71" s="62"/>
      <c r="Q71" s="62"/>
      <c r="R71" s="62"/>
      <c r="S71" s="63"/>
      <c r="T71" s="7"/>
      <c r="U71" s="7"/>
      <c r="V71" s="57">
        <v>10</v>
      </c>
      <c r="W71" s="57">
        <v>4</v>
      </c>
      <c r="X71" s="57">
        <f t="shared" ref="X71" si="4">12.75*W71 + 2.25</f>
        <v>53.25</v>
      </c>
      <c r="Y71" s="57"/>
      <c r="Z71" s="7"/>
    </row>
    <row r="72" spans="1:26" ht="15" customHeight="1" x14ac:dyDescent="0.2">
      <c r="A72" s="37"/>
      <c r="B72" s="273" t="str" cm="1">
        <f t="array" ref="B72">INDEX(Trad, N72, Lang)</f>
        <v>Tabelle 3:  Stromeinsparungen</v>
      </c>
      <c r="C72" s="273"/>
      <c r="D72" s="273"/>
      <c r="E72" s="273"/>
      <c r="F72" s="273"/>
      <c r="G72" s="273"/>
      <c r="H72" s="273"/>
      <c r="I72" s="273"/>
      <c r="J72" s="273"/>
      <c r="K72" s="273"/>
      <c r="L72" s="273"/>
      <c r="N72" s="54">
        <v>132</v>
      </c>
      <c r="T72" s="7"/>
      <c r="U72" s="7"/>
      <c r="V72" s="57">
        <v>8</v>
      </c>
      <c r="W72" s="57" t="s">
        <v>2</v>
      </c>
      <c r="X72" s="57">
        <v>15</v>
      </c>
      <c r="Y72" s="125" t="s">
        <v>4726</v>
      </c>
      <c r="Z72" s="7"/>
    </row>
    <row r="73" spans="1:26" s="64" customFormat="1" ht="42.75" customHeight="1" x14ac:dyDescent="0.2">
      <c r="A73" s="37"/>
      <c r="B73" s="301" t="str" cm="1">
        <f t="array" ref="B73">INDEX(Trad, N73, Lang_measure)</f>
        <v>Nutzungskategorie*</v>
      </c>
      <c r="C73" s="301"/>
      <c r="D73" s="301"/>
      <c r="E73" s="301"/>
      <c r="F73" s="301"/>
      <c r="G73" s="301"/>
      <c r="H73" s="302" t="str" cm="1">
        <f t="array" ref="H73">INDEX(Trad, O73, Lang_measure)</f>
        <v>Anrechenbare Stromeinsparung** 
pro Energieeffizienzklasse
[kWh]</v>
      </c>
      <c r="I73" s="302"/>
      <c r="J73" s="302"/>
      <c r="K73" s="302"/>
      <c r="L73" s="302"/>
      <c r="M73" s="53"/>
      <c r="N73" s="48">
        <v>183</v>
      </c>
      <c r="O73" s="48">
        <v>184</v>
      </c>
      <c r="P73" s="62"/>
      <c r="Q73" s="62"/>
      <c r="R73" s="62"/>
      <c r="S73" s="63"/>
      <c r="T73" s="7"/>
      <c r="U73" s="7"/>
      <c r="V73" s="57"/>
      <c r="W73" s="57"/>
      <c r="X73" s="57"/>
      <c r="Y73" s="57"/>
      <c r="Z73" s="7"/>
    </row>
    <row r="74" spans="1:26" s="64" customFormat="1" ht="22.5" customHeight="1" x14ac:dyDescent="0.2">
      <c r="A74" s="37"/>
      <c r="B74" s="301" t="str" cm="1">
        <f t="array" ref="B74">INDEX(Trad,N74,Lang_measure)</f>
        <v>Alte Energieetikette***</v>
      </c>
      <c r="C74" s="301"/>
      <c r="D74" s="301"/>
      <c r="E74" s="301"/>
      <c r="F74" s="301"/>
      <c r="G74" s="301"/>
      <c r="H74" s="302" t="s">
        <v>4893</v>
      </c>
      <c r="I74" s="302"/>
      <c r="J74" s="302"/>
      <c r="K74" s="302"/>
      <c r="L74" s="302"/>
      <c r="M74" s="53"/>
      <c r="N74" s="48">
        <v>185</v>
      </c>
      <c r="O74" s="48"/>
      <c r="P74" s="62"/>
      <c r="Q74" s="62"/>
      <c r="R74" s="62"/>
      <c r="S74" s="63"/>
      <c r="T74" s="7"/>
      <c r="U74" s="7"/>
      <c r="V74" s="57"/>
      <c r="W74" s="57"/>
      <c r="X74" s="57"/>
      <c r="Y74" s="57"/>
      <c r="Z74" s="7"/>
    </row>
    <row r="75" spans="1:26" s="64" customFormat="1" ht="22.5" customHeight="1" x14ac:dyDescent="0.2">
      <c r="A75" s="37"/>
      <c r="B75" s="305" t="str" cm="1">
        <f t="array" ref="B75">INDEX(Trad, N75, Lang_measure)</f>
        <v>Alpensüdseite, bis 50 m2</v>
      </c>
      <c r="C75" s="305"/>
      <c r="D75" s="305"/>
      <c r="E75" s="305"/>
      <c r="F75" s="305"/>
      <c r="G75" s="305"/>
      <c r="H75" s="306">
        <v>800</v>
      </c>
      <c r="I75" s="307"/>
      <c r="J75" s="307"/>
      <c r="K75" s="307"/>
      <c r="L75" s="308"/>
      <c r="M75" s="53"/>
      <c r="N75" s="48">
        <v>186</v>
      </c>
      <c r="O75" s="62"/>
      <c r="P75" s="62"/>
      <c r="Q75" s="62"/>
      <c r="R75" s="62"/>
      <c r="S75" s="63"/>
      <c r="T75" s="7"/>
      <c r="U75" s="7"/>
      <c r="V75" s="57"/>
      <c r="W75" s="57"/>
      <c r="X75" s="57"/>
      <c r="Y75" s="57"/>
      <c r="Z75" s="7"/>
    </row>
    <row r="76" spans="1:26" s="64" customFormat="1" ht="22.5" customHeight="1" x14ac:dyDescent="0.2">
      <c r="A76" s="37"/>
      <c r="B76" s="305" t="str" cm="1">
        <f t="array" ref="B76">INDEX(Trad, N76, Lang_measure)</f>
        <v>Westschweiz und Wallis, bis 50 m2</v>
      </c>
      <c r="C76" s="305"/>
      <c r="D76" s="305"/>
      <c r="E76" s="305"/>
      <c r="F76" s="305"/>
      <c r="G76" s="305"/>
      <c r="H76" s="306">
        <v>600</v>
      </c>
      <c r="I76" s="307"/>
      <c r="J76" s="307"/>
      <c r="K76" s="307"/>
      <c r="L76" s="308"/>
      <c r="M76" s="53"/>
      <c r="N76" s="48">
        <v>187</v>
      </c>
      <c r="O76" s="62"/>
      <c r="P76" s="62"/>
      <c r="Q76" s="62"/>
      <c r="R76" s="62"/>
      <c r="S76" s="63"/>
      <c r="T76" s="7"/>
      <c r="U76" s="7"/>
      <c r="V76" s="57"/>
      <c r="W76" s="57"/>
      <c r="X76" s="57"/>
      <c r="Y76" s="57"/>
      <c r="Z76" s="7"/>
    </row>
    <row r="77" spans="1:26" s="64" customFormat="1" ht="22.5" customHeight="1" x14ac:dyDescent="0.2">
      <c r="A77" s="37"/>
      <c r="B77" s="305" t="str" cm="1">
        <f t="array" ref="B77">INDEX(Trad, N77, Lang_measure)</f>
        <v>Deutschschweiz, bis 50 m2</v>
      </c>
      <c r="C77" s="305"/>
      <c r="D77" s="305"/>
      <c r="E77" s="305"/>
      <c r="F77" s="305"/>
      <c r="G77" s="305"/>
      <c r="H77" s="306">
        <v>500</v>
      </c>
      <c r="I77" s="307"/>
      <c r="J77" s="307"/>
      <c r="K77" s="307"/>
      <c r="L77" s="308"/>
      <c r="M77" s="53"/>
      <c r="N77" s="48">
        <v>188</v>
      </c>
      <c r="O77" s="62"/>
      <c r="P77" s="62"/>
      <c r="Q77" s="62"/>
      <c r="R77" s="62"/>
      <c r="S77" s="63"/>
      <c r="T77" s="7"/>
      <c r="U77" s="7"/>
      <c r="V77" s="57"/>
      <c r="W77" s="57"/>
      <c r="X77" s="57"/>
      <c r="Y77" s="57"/>
      <c r="Z77" s="7"/>
    </row>
    <row r="78" spans="1:26" s="64" customFormat="1" ht="22.5" customHeight="1" x14ac:dyDescent="0.2">
      <c r="A78" s="37"/>
      <c r="B78" s="305" t="str" cm="1">
        <f t="array" ref="B78">INDEX(Trad, N78, Lang_measure)</f>
        <v>Alpensüdseite, 50 - 100 m2</v>
      </c>
      <c r="C78" s="305"/>
      <c r="D78" s="305"/>
      <c r="E78" s="305"/>
      <c r="F78" s="305"/>
      <c r="G78" s="305"/>
      <c r="H78" s="306">
        <v>2400</v>
      </c>
      <c r="I78" s="307"/>
      <c r="J78" s="307"/>
      <c r="K78" s="307"/>
      <c r="L78" s="308"/>
      <c r="M78" s="53"/>
      <c r="N78" s="48">
        <v>189</v>
      </c>
      <c r="O78" s="62"/>
      <c r="P78" s="62"/>
      <c r="Q78" s="62"/>
      <c r="R78" s="62"/>
      <c r="S78" s="63"/>
      <c r="T78" s="7"/>
      <c r="U78" s="7"/>
      <c r="V78" s="57"/>
      <c r="W78" s="57"/>
      <c r="X78" s="57"/>
      <c r="Y78" s="57"/>
      <c r="Z78" s="7"/>
    </row>
    <row r="79" spans="1:26" s="64" customFormat="1" ht="22.5" customHeight="1" x14ac:dyDescent="0.2">
      <c r="A79" s="37"/>
      <c r="B79" s="305" t="str" cm="1">
        <f t="array" ref="B79">INDEX(Trad, N79, Lang_measure)</f>
        <v>Westschweiz und Wallis, 50 - 100 m2</v>
      </c>
      <c r="C79" s="305"/>
      <c r="D79" s="305"/>
      <c r="E79" s="305"/>
      <c r="F79" s="305"/>
      <c r="G79" s="305"/>
      <c r="H79" s="306">
        <v>1900</v>
      </c>
      <c r="I79" s="307"/>
      <c r="J79" s="307"/>
      <c r="K79" s="307"/>
      <c r="L79" s="308"/>
      <c r="M79" s="53"/>
      <c r="N79" s="48">
        <v>190</v>
      </c>
      <c r="O79" s="62"/>
      <c r="P79" s="62"/>
      <c r="Q79" s="62"/>
      <c r="R79" s="62"/>
      <c r="S79" s="63"/>
      <c r="T79" s="7"/>
      <c r="U79" s="7"/>
      <c r="V79" s="57"/>
      <c r="W79" s="57"/>
      <c r="X79" s="57"/>
      <c r="Y79" s="57"/>
      <c r="Z79" s="7"/>
    </row>
    <row r="80" spans="1:26" s="64" customFormat="1" ht="22.5" customHeight="1" x14ac:dyDescent="0.2">
      <c r="A80" s="37"/>
      <c r="B80" s="305" t="str" cm="1">
        <f t="array" ref="B80">INDEX(Trad, N80, Lang_measure)</f>
        <v>Deutschschweiz, 50 - 100 m2</v>
      </c>
      <c r="C80" s="305"/>
      <c r="D80" s="305"/>
      <c r="E80" s="305"/>
      <c r="F80" s="305"/>
      <c r="G80" s="305"/>
      <c r="H80" s="306">
        <v>1500</v>
      </c>
      <c r="I80" s="307"/>
      <c r="J80" s="307"/>
      <c r="K80" s="307"/>
      <c r="L80" s="308"/>
      <c r="M80" s="53"/>
      <c r="N80" s="48">
        <v>191</v>
      </c>
      <c r="O80" s="62"/>
      <c r="P80" s="62"/>
      <c r="Q80" s="62"/>
      <c r="R80" s="62"/>
      <c r="S80" s="63"/>
      <c r="T80" s="7"/>
      <c r="U80" s="7"/>
      <c r="V80" s="57"/>
      <c r="W80" s="57"/>
      <c r="X80" s="57"/>
      <c r="Y80" s="57"/>
      <c r="Z80" s="7"/>
    </row>
    <row r="81" spans="1:26" s="64" customFormat="1" ht="22.5" customHeight="1" x14ac:dyDescent="0.2">
      <c r="A81" s="37"/>
      <c r="B81" s="305" t="str" cm="1">
        <f t="array" ref="B81">INDEX(Trad, N81, Lang_measure)</f>
        <v>Alpensüdseite, 100 - 150 m2</v>
      </c>
      <c r="C81" s="305"/>
      <c r="D81" s="305"/>
      <c r="E81" s="305"/>
      <c r="F81" s="305"/>
      <c r="G81" s="305"/>
      <c r="H81" s="306">
        <v>4000</v>
      </c>
      <c r="I81" s="307"/>
      <c r="J81" s="307"/>
      <c r="K81" s="307"/>
      <c r="L81" s="308"/>
      <c r="M81" s="53"/>
      <c r="N81" s="48">
        <v>192</v>
      </c>
      <c r="O81" s="62"/>
      <c r="P81" s="62"/>
      <c r="Q81" s="62"/>
      <c r="R81" s="62"/>
      <c r="S81" s="63"/>
      <c r="T81" s="7"/>
      <c r="U81" s="7"/>
      <c r="V81" s="57"/>
      <c r="W81" s="57"/>
      <c r="X81" s="57"/>
      <c r="Y81" s="57"/>
      <c r="Z81" s="7"/>
    </row>
    <row r="82" spans="1:26" s="64" customFormat="1" ht="22.5" customHeight="1" x14ac:dyDescent="0.2">
      <c r="A82" s="37"/>
      <c r="B82" s="305" t="str" cm="1">
        <f t="array" ref="B82">INDEX(Trad, N82, Lang_measure)</f>
        <v>Westschweiz und Wallis, 100 - 150 m2</v>
      </c>
      <c r="C82" s="305"/>
      <c r="D82" s="305"/>
      <c r="E82" s="305"/>
      <c r="F82" s="305"/>
      <c r="G82" s="305"/>
      <c r="H82" s="306">
        <v>3200</v>
      </c>
      <c r="I82" s="307"/>
      <c r="J82" s="307"/>
      <c r="K82" s="307"/>
      <c r="L82" s="308"/>
      <c r="M82" s="53"/>
      <c r="N82" s="48">
        <v>193</v>
      </c>
      <c r="O82" s="62"/>
      <c r="P82" s="62"/>
      <c r="Q82" s="62"/>
      <c r="R82" s="62"/>
      <c r="S82" s="63"/>
      <c r="T82" s="7"/>
      <c r="U82" s="7"/>
      <c r="V82" s="57"/>
      <c r="W82" s="57"/>
      <c r="X82" s="57"/>
      <c r="Y82" s="57"/>
      <c r="Z82" s="7"/>
    </row>
    <row r="83" spans="1:26" s="64" customFormat="1" ht="22.5" customHeight="1" x14ac:dyDescent="0.2">
      <c r="A83" s="37"/>
      <c r="B83" s="305" t="str" cm="1">
        <f t="array" ref="B83">INDEX(Trad, N83, Lang_measure)</f>
        <v>Deutschschweiz, 100 - 150 m2</v>
      </c>
      <c r="C83" s="305"/>
      <c r="D83" s="305"/>
      <c r="E83" s="305"/>
      <c r="F83" s="305"/>
      <c r="G83" s="305"/>
      <c r="H83" s="306">
        <v>2600</v>
      </c>
      <c r="I83" s="307"/>
      <c r="J83" s="307"/>
      <c r="K83" s="307"/>
      <c r="L83" s="308"/>
      <c r="M83" s="53"/>
      <c r="N83" s="48">
        <v>194</v>
      </c>
      <c r="O83" s="62"/>
      <c r="P83" s="62"/>
      <c r="Q83" s="62"/>
      <c r="R83" s="62"/>
      <c r="S83" s="63"/>
      <c r="T83" s="7"/>
      <c r="U83" s="7"/>
      <c r="V83" s="57"/>
      <c r="W83" s="57"/>
      <c r="X83" s="57"/>
      <c r="Y83" s="57"/>
      <c r="Z83" s="7"/>
    </row>
    <row r="84" spans="1:26" s="64" customFormat="1" ht="14.25" x14ac:dyDescent="0.2">
      <c r="A84" s="37"/>
      <c r="B84" s="240" t="s">
        <v>4989</v>
      </c>
      <c r="C84" s="297" t="str" cm="1">
        <f t="array" ref="C84">INDEX(Trad, N84, Lang_measure)</f>
        <v>Alle Kategorien nur für Höhen unter 800 Meter über dem Meer</v>
      </c>
      <c r="D84" s="297"/>
      <c r="E84" s="297"/>
      <c r="F84" s="297"/>
      <c r="G84" s="297"/>
      <c r="H84" s="297"/>
      <c r="I84" s="297"/>
      <c r="J84" s="297"/>
      <c r="K84" s="297"/>
      <c r="L84" s="297"/>
      <c r="M84" s="53"/>
      <c r="N84" s="48">
        <v>196</v>
      </c>
      <c r="O84" s="62"/>
      <c r="P84" s="62"/>
      <c r="Q84" s="62"/>
      <c r="R84" s="62"/>
      <c r="S84" s="63"/>
      <c r="T84" s="7"/>
      <c r="U84" s="7"/>
      <c r="V84" s="57"/>
      <c r="W84" s="57"/>
      <c r="X84" s="57"/>
      <c r="Y84" s="57"/>
      <c r="Z84" s="7"/>
    </row>
    <row r="85" spans="1:26" s="64" customFormat="1" ht="14.25" x14ac:dyDescent="0.2">
      <c r="A85" s="37"/>
      <c r="B85" s="240" t="s">
        <v>4990</v>
      </c>
      <c r="C85" s="277" t="str" cm="1">
        <f t="array" ref="C85">INDEX(Trad, N85, Lang_measure)</f>
        <v>kumulierte Stromeinsparungen über die Wirkungsdauer der Massnahme</v>
      </c>
      <c r="D85" s="277"/>
      <c r="E85" s="277"/>
      <c r="F85" s="277"/>
      <c r="G85" s="277"/>
      <c r="H85" s="277"/>
      <c r="I85" s="277"/>
      <c r="J85" s="277"/>
      <c r="K85" s="277"/>
      <c r="L85" s="277"/>
      <c r="M85" s="53"/>
      <c r="N85" s="48">
        <v>195</v>
      </c>
      <c r="O85" s="62"/>
      <c r="P85" s="62"/>
      <c r="Q85" s="62"/>
      <c r="R85" s="62"/>
      <c r="S85" s="63"/>
      <c r="T85" s="7"/>
      <c r="U85" s="7"/>
      <c r="V85" s="57"/>
      <c r="W85" s="57"/>
      <c r="X85" s="57"/>
      <c r="Y85" s="57"/>
      <c r="Z85" s="7"/>
    </row>
    <row r="86" spans="1:26" s="64" customFormat="1" ht="14.25" x14ac:dyDescent="0.2">
      <c r="A86" s="37"/>
      <c r="B86" s="240" t="s">
        <v>4994</v>
      </c>
      <c r="C86" s="277" t="str" cm="1">
        <f t="array" ref="C86">INDEX(Trad, N86, Lang_measure)</f>
        <v>Energieeffizienzklasse im Kühlbetrieb</v>
      </c>
      <c r="D86" s="277"/>
      <c r="E86" s="277"/>
      <c r="F86" s="277"/>
      <c r="G86" s="277"/>
      <c r="H86" s="277"/>
      <c r="I86" s="277"/>
      <c r="J86" s="277"/>
      <c r="K86" s="277"/>
      <c r="L86" s="277"/>
      <c r="M86" s="53"/>
      <c r="N86" s="48">
        <v>197</v>
      </c>
      <c r="O86" s="62"/>
      <c r="P86" s="62"/>
      <c r="Q86" s="62"/>
      <c r="R86" s="62"/>
      <c r="S86" s="63"/>
      <c r="T86" s="7"/>
      <c r="U86" s="7"/>
      <c r="V86" s="57"/>
      <c r="W86" s="57"/>
      <c r="X86" s="57"/>
      <c r="Y86" s="57"/>
      <c r="Z86" s="7"/>
    </row>
    <row r="87" spans="1:26" ht="20.100000000000001" customHeight="1" x14ac:dyDescent="0.2">
      <c r="A87" s="37"/>
      <c r="B87" s="11"/>
      <c r="C87" s="11"/>
      <c r="D87" s="11"/>
      <c r="E87" s="11"/>
      <c r="F87" s="11"/>
      <c r="G87" s="11"/>
      <c r="H87" s="11"/>
      <c r="I87" s="11"/>
      <c r="J87" s="11"/>
      <c r="K87" s="11"/>
      <c r="T87" s="7"/>
      <c r="U87" s="7"/>
      <c r="Z87" s="7"/>
    </row>
    <row r="88" spans="1:26" ht="20.100000000000001" customHeight="1" x14ac:dyDescent="0.2">
      <c r="A88" s="37"/>
      <c r="B88" s="103" t="str" cm="1">
        <f t="array" ref="B88">"5. "&amp;INDEX(Trad,N88,Lang)</f>
        <v>5. Einsparungen</v>
      </c>
      <c r="C88" s="103"/>
      <c r="D88" s="104"/>
      <c r="E88" s="104"/>
      <c r="F88" s="104"/>
      <c r="G88" s="104"/>
      <c r="H88" s="104"/>
      <c r="I88" s="104"/>
      <c r="J88" s="104"/>
      <c r="K88" s="104"/>
      <c r="L88" s="105"/>
      <c r="N88" s="54">
        <v>143</v>
      </c>
      <c r="T88" s="7"/>
      <c r="U88" s="7"/>
      <c r="V88" s="49">
        <v>11</v>
      </c>
      <c r="W88" s="49" t="s">
        <v>2</v>
      </c>
      <c r="X88" s="49">
        <v>20</v>
      </c>
      <c r="Y88" s="61" t="s">
        <v>4632</v>
      </c>
      <c r="Z88" s="7"/>
    </row>
    <row r="89" spans="1:26" ht="5.0999999999999996" customHeight="1" x14ac:dyDescent="0.2">
      <c r="A89" s="37"/>
      <c r="B89" s="28"/>
      <c r="C89" s="28"/>
      <c r="D89" s="11"/>
      <c r="E89" s="11"/>
      <c r="F89" s="11"/>
      <c r="G89" s="11"/>
      <c r="H89" s="11"/>
      <c r="I89" s="11"/>
      <c r="J89" s="11"/>
      <c r="K89" s="11"/>
      <c r="T89" s="7"/>
      <c r="U89" s="7"/>
      <c r="V89" s="49"/>
      <c r="W89" s="49"/>
      <c r="X89" s="49"/>
      <c r="Y89" s="61"/>
      <c r="Z89" s="7"/>
    </row>
    <row r="90" spans="1:26" ht="40.5" customHeight="1" x14ac:dyDescent="0.2">
      <c r="A90" s="37"/>
      <c r="B90" s="256" t="str" cm="1">
        <f t="array" ref="B90">INDEX(Trad, N90, Lang)</f>
        <v>Anrechenbare Stromeinsparungen* [kWh]</v>
      </c>
      <c r="C90" s="257"/>
      <c r="D90" s="257"/>
      <c r="E90" s="257"/>
      <c r="F90" s="257"/>
      <c r="G90" s="258"/>
      <c r="H90" s="293">
        <f>ROUND(B!D17, 1)</f>
        <v>1943.5</v>
      </c>
      <c r="I90" s="294"/>
      <c r="J90" s="294"/>
      <c r="K90" s="294"/>
      <c r="L90" s="295"/>
      <c r="N90" s="54">
        <v>144</v>
      </c>
      <c r="T90" s="7"/>
      <c r="U90" s="7"/>
      <c r="Z90" s="7"/>
    </row>
    <row r="91" spans="1:26" ht="15" customHeight="1" x14ac:dyDescent="0.2">
      <c r="A91" s="37"/>
      <c r="B91" s="277" t="str" cm="1">
        <f t="array" ref="B91">INDEX(Trad, N91, Lang) &amp; " " &amp; LEFT(L11, LEN(L11) - 1) &amp; INDEX(Trad, O91, Lang)</f>
        <v>* automatisch nach der in der Dokumentation KA-01 beschriebenen Berechnungsmethode berechnet</v>
      </c>
      <c r="C91" s="277"/>
      <c r="D91" s="277"/>
      <c r="E91" s="277"/>
      <c r="F91" s="277"/>
      <c r="G91" s="277"/>
      <c r="H91" s="277"/>
      <c r="I91" s="277"/>
      <c r="J91" s="277"/>
      <c r="K91" s="277"/>
      <c r="L91" s="277"/>
      <c r="N91" s="54">
        <v>145</v>
      </c>
      <c r="O91" s="54">
        <v>146</v>
      </c>
      <c r="T91" s="7"/>
      <c r="U91" s="7"/>
      <c r="V91" s="57">
        <v>8</v>
      </c>
      <c r="W91" s="57">
        <v>1</v>
      </c>
      <c r="X91" s="57">
        <f>11.25*W91 + 2.25</f>
        <v>13.5</v>
      </c>
      <c r="Z91" s="7"/>
    </row>
    <row r="92" spans="1:26" ht="20.100000000000001" customHeight="1" x14ac:dyDescent="0.2">
      <c r="A92" s="37"/>
      <c r="B92" s="11"/>
      <c r="C92" s="11"/>
      <c r="D92" s="11"/>
      <c r="E92" s="11"/>
      <c r="F92" s="11"/>
      <c r="G92" s="11"/>
      <c r="H92" s="11"/>
      <c r="I92" s="11"/>
      <c r="J92" s="11"/>
      <c r="K92" s="11"/>
      <c r="T92" s="7"/>
      <c r="U92" s="7"/>
      <c r="Z92" s="7"/>
    </row>
    <row r="93" spans="1:26" ht="20.100000000000001" customHeight="1" x14ac:dyDescent="0.2">
      <c r="A93" s="37"/>
      <c r="B93" s="103" t="str" cm="1">
        <f t="array" ref="B93">"6. " &amp; INDEX(Trad, N93, Lang)</f>
        <v>6. Referenz</v>
      </c>
      <c r="C93" s="103"/>
      <c r="D93" s="104"/>
      <c r="E93" s="104"/>
      <c r="F93" s="104"/>
      <c r="G93" s="104"/>
      <c r="H93" s="104"/>
      <c r="I93" s="104"/>
      <c r="J93" s="104"/>
      <c r="K93" s="104"/>
      <c r="L93" s="105"/>
      <c r="N93" s="54">
        <v>147</v>
      </c>
      <c r="T93" s="7"/>
      <c r="U93" s="7"/>
      <c r="V93" s="49">
        <v>11</v>
      </c>
      <c r="W93" s="49" t="s">
        <v>2</v>
      </c>
      <c r="X93" s="49">
        <v>20</v>
      </c>
      <c r="Y93" s="61" t="s">
        <v>4632</v>
      </c>
      <c r="Z93" s="7"/>
    </row>
    <row r="94" spans="1:26" s="58" customFormat="1" ht="15" customHeight="1" x14ac:dyDescent="0.2">
      <c r="A94" s="157"/>
      <c r="B94" s="291" t="str" cm="1">
        <f t="array" ref="B94">INDEX(Trad,N94,Lang)</f>
        <v>Elektrizitätslieferant</v>
      </c>
      <c r="C94" s="291"/>
      <c r="D94" s="291"/>
      <c r="E94" s="291"/>
      <c r="F94" s="291"/>
      <c r="G94" s="291"/>
      <c r="H94" s="292" t="str">
        <f>IF(ISBLANK(B!D15), "!", B!D15)</f>
        <v>Energia Beispiel AG</v>
      </c>
      <c r="I94" s="292"/>
      <c r="J94" s="292"/>
      <c r="K94" s="292"/>
      <c r="L94" s="292"/>
      <c r="M94" s="51"/>
      <c r="N94" s="54">
        <v>148</v>
      </c>
      <c r="O94" s="55"/>
      <c r="P94" s="55"/>
      <c r="Q94" s="55"/>
      <c r="R94" s="55"/>
      <c r="S94" s="56"/>
      <c r="T94" s="7"/>
      <c r="U94" s="7"/>
      <c r="V94" s="57"/>
      <c r="W94" s="57"/>
      <c r="X94" s="57"/>
      <c r="Y94" s="57"/>
      <c r="Z94" s="7"/>
    </row>
    <row r="95" spans="1:26" s="58" customFormat="1" ht="15" customHeight="1" x14ac:dyDescent="0.2">
      <c r="A95" s="157"/>
      <c r="B95" s="291" t="str" cm="1">
        <f t="array" ref="B95">INDEX(Trad,N95,Lang)</f>
        <v>Dateibezeichnung</v>
      </c>
      <c r="C95" s="291"/>
      <c r="D95" s="291"/>
      <c r="E95" s="291"/>
      <c r="F95" s="291"/>
      <c r="G95" s="291"/>
      <c r="H95" s="292" t="str">
        <f>IF(ISBLANK(B!D16), "-", B!D16)</f>
        <v>-</v>
      </c>
      <c r="I95" s="292"/>
      <c r="J95" s="292"/>
      <c r="K95" s="292"/>
      <c r="L95" s="292"/>
      <c r="M95" s="51"/>
      <c r="N95" s="54">
        <v>149</v>
      </c>
      <c r="O95" s="55"/>
      <c r="P95" s="55"/>
      <c r="Q95" s="55"/>
      <c r="R95" s="55"/>
      <c r="S95" s="56"/>
      <c r="T95" s="7"/>
      <c r="U95" s="7"/>
      <c r="V95" s="57"/>
      <c r="W95" s="57"/>
      <c r="X95" s="57"/>
      <c r="Y95" s="57"/>
      <c r="Z95" s="7"/>
    </row>
    <row r="96" spans="1:26" ht="12.75" customHeight="1" x14ac:dyDescent="0.2">
      <c r="T96" s="7"/>
      <c r="U96" s="7"/>
      <c r="Z96" s="7"/>
    </row>
    <row r="97" spans="20:26" ht="14.25" customHeight="1" x14ac:dyDescent="0.2">
      <c r="T97" s="7"/>
      <c r="U97" s="7"/>
      <c r="Z97" s="7"/>
    </row>
    <row r="98" spans="20:26" ht="14.25" customHeight="1" x14ac:dyDescent="0.2">
      <c r="T98" s="7"/>
      <c r="U98" s="7"/>
      <c r="Z98" s="7"/>
    </row>
    <row r="99" spans="20:26" ht="14.25" customHeight="1" x14ac:dyDescent="0.2">
      <c r="T99" s="7"/>
      <c r="U99" s="7"/>
      <c r="Z99" s="7"/>
    </row>
    <row r="100" spans="20:26" ht="14.25" customHeight="1" x14ac:dyDescent="0.2">
      <c r="T100" s="7"/>
      <c r="U100" s="7"/>
      <c r="Z100" s="7"/>
    </row>
    <row r="101" spans="20:26" ht="14.25" customHeight="1" x14ac:dyDescent="0.2">
      <c r="T101" s="7"/>
      <c r="U101" s="7"/>
      <c r="Z101" s="7"/>
    </row>
    <row r="102" spans="20:26" ht="14.25" customHeight="1" x14ac:dyDescent="0.2">
      <c r="T102" s="7"/>
      <c r="U102" s="7"/>
      <c r="Z102" s="7"/>
    </row>
    <row r="103" spans="20:26" ht="14.25" customHeight="1" x14ac:dyDescent="0.2">
      <c r="T103" s="7"/>
      <c r="U103" s="7"/>
      <c r="Z103" s="7"/>
    </row>
    <row r="104" spans="20:26" ht="14.25" customHeight="1" x14ac:dyDescent="0.2">
      <c r="T104" s="7"/>
      <c r="U104" s="7"/>
      <c r="Z104" s="7"/>
    </row>
  </sheetData>
  <sheetProtection algorithmName="SHA-512" hashValue="1KoHg/w3/mlC6n7TEV4AC/mcJQFCi34A/iIoceZ55yj3eHO2fdPQxZvpVZP7iRn5TY8u7neDej0NVqOhyIiDyA==" saltValue="YfFjPeTaasaqmDrgtd29yg==" spinCount="100000" sheet="1" objects="1" scenarios="1"/>
  <mergeCells count="81">
    <mergeCell ref="C86:L86"/>
    <mergeCell ref="C84:L84"/>
    <mergeCell ref="C85:L85"/>
    <mergeCell ref="B81:G81"/>
    <mergeCell ref="H81:L81"/>
    <mergeCell ref="B82:G82"/>
    <mergeCell ref="H82:L82"/>
    <mergeCell ref="B83:G83"/>
    <mergeCell ref="H83:L83"/>
    <mergeCell ref="B78:G78"/>
    <mergeCell ref="H78:L78"/>
    <mergeCell ref="B79:G79"/>
    <mergeCell ref="H79:L79"/>
    <mergeCell ref="B80:G80"/>
    <mergeCell ref="H80:L80"/>
    <mergeCell ref="B75:G75"/>
    <mergeCell ref="H75:L75"/>
    <mergeCell ref="B76:G76"/>
    <mergeCell ref="H76:L76"/>
    <mergeCell ref="B77:G77"/>
    <mergeCell ref="H77:L77"/>
    <mergeCell ref="E31:L31"/>
    <mergeCell ref="B72:L72"/>
    <mergeCell ref="B73:G73"/>
    <mergeCell ref="H73:L73"/>
    <mergeCell ref="B74:G74"/>
    <mergeCell ref="H74:L74"/>
    <mergeCell ref="B34:D34"/>
    <mergeCell ref="E34:L34"/>
    <mergeCell ref="B35:D35"/>
    <mergeCell ref="B36:D36"/>
    <mergeCell ref="B37:D37"/>
    <mergeCell ref="C54:L54"/>
    <mergeCell ref="C57:L57"/>
    <mergeCell ref="C60:L60"/>
    <mergeCell ref="C63:L63"/>
    <mergeCell ref="B46:L46"/>
    <mergeCell ref="B2:E2"/>
    <mergeCell ref="B94:G94"/>
    <mergeCell ref="B95:G95"/>
    <mergeCell ref="H94:L94"/>
    <mergeCell ref="H95:L95"/>
    <mergeCell ref="B38:D38"/>
    <mergeCell ref="B44:L44"/>
    <mergeCell ref="B39:D39"/>
    <mergeCell ref="E39:L39"/>
    <mergeCell ref="B91:L91"/>
    <mergeCell ref="B90:G90"/>
    <mergeCell ref="H90:L90"/>
    <mergeCell ref="B71:L71"/>
    <mergeCell ref="B68:L68"/>
    <mergeCell ref="B65:L65"/>
    <mergeCell ref="C48:L48"/>
    <mergeCell ref="B8:L8"/>
    <mergeCell ref="B9:L9"/>
    <mergeCell ref="B15:L15"/>
    <mergeCell ref="B20:L20"/>
    <mergeCell ref="K13:L13"/>
    <mergeCell ref="B10:L10"/>
    <mergeCell ref="C51:L51"/>
    <mergeCell ref="B23:L23"/>
    <mergeCell ref="B27:L27"/>
    <mergeCell ref="E30:H30"/>
    <mergeCell ref="I30:L30"/>
    <mergeCell ref="B30:D30"/>
    <mergeCell ref="B29:L29"/>
    <mergeCell ref="C24:L24"/>
    <mergeCell ref="B31:D31"/>
    <mergeCell ref="B41:L41"/>
    <mergeCell ref="E40:L40"/>
    <mergeCell ref="B40:D40"/>
    <mergeCell ref="E35:L35"/>
    <mergeCell ref="E36:L36"/>
    <mergeCell ref="B33:D33"/>
    <mergeCell ref="E33:H33"/>
    <mergeCell ref="I33:L33"/>
    <mergeCell ref="E37:L37"/>
    <mergeCell ref="E38:L38"/>
    <mergeCell ref="B32:D32"/>
    <mergeCell ref="E32:H32"/>
    <mergeCell ref="I32:L32"/>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4" fitToHeight="0" orientation="portrait" horizontalDpi="90" verticalDpi="90" r:id="rId1"/>
  <headerFooter>
    <oddFooter>&amp;R&amp;"Arial,Standard"&amp;7&amp;P/&amp;N</oddFooter>
  </headerFooter>
  <rowBreaks count="2" manualBreakCount="2">
    <brk id="17"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60F7F-2ED6-445C-A20F-967E767C6FB1}">
  <sheetPr>
    <tabColor rgb="FFFFFF66"/>
  </sheetPr>
  <dimension ref="A1:XFC1023"/>
  <sheetViews>
    <sheetView zoomScaleNormal="100" workbookViewId="0">
      <pane xSplit="1" ySplit="22" topLeftCell="B23" activePane="bottomRight" state="frozen"/>
      <selection pane="topRight" activeCell="B1" sqref="B1"/>
      <selection pane="bottomLeft" activeCell="A23" sqref="A23"/>
      <selection pane="bottomRight" activeCell="E24" sqref="E24"/>
    </sheetView>
  </sheetViews>
  <sheetFormatPr baseColWidth="10" defaultColWidth="0" defaultRowHeight="14.25" zeroHeight="1" outlineLevelRow="1" x14ac:dyDescent="0.2"/>
  <cols>
    <col min="1" max="1" width="5.7109375" style="10" customWidth="1"/>
    <col min="2" max="2" width="5.7109375" style="197" customWidth="1"/>
    <col min="3" max="3" width="25.7109375" style="7" customWidth="1"/>
    <col min="4" max="4" width="30.7109375" style="197" customWidth="1"/>
    <col min="5" max="5" width="8.28515625" style="7" customWidth="1"/>
    <col min="6" max="6" width="25.7109375" style="7" customWidth="1"/>
    <col min="7" max="7" width="13.28515625" style="197" customWidth="1"/>
    <col min="8" max="8" width="20.7109375" style="7" customWidth="1"/>
    <col min="9" max="9" width="30.7109375" style="7" customWidth="1"/>
    <col min="10" max="10" width="15.7109375" style="7" customWidth="1"/>
    <col min="11" max="11" width="16.5703125" style="7" customWidth="1"/>
    <col min="12" max="12" width="16.7109375" style="7" customWidth="1"/>
    <col min="13" max="13" width="24.42578125" style="7" customWidth="1"/>
    <col min="14" max="14" width="30.7109375" style="7" customWidth="1"/>
    <col min="15" max="16" width="15.7109375" style="7" customWidth="1"/>
    <col min="17" max="17" width="13.28515625" style="7" customWidth="1"/>
    <col min="18" max="18" width="20.7109375" style="7" customWidth="1"/>
    <col min="19" max="19" width="25.7109375" style="7" customWidth="1"/>
    <col min="20" max="20" width="8.28515625" style="7" customWidth="1"/>
    <col min="21" max="21" width="25.7109375" style="7" customWidth="1"/>
    <col min="22" max="22" width="15.7109375" style="197" customWidth="1"/>
    <col min="23" max="23" width="18.5703125" style="7" customWidth="1"/>
    <col min="24" max="24" width="9.7109375" style="10" customWidth="1"/>
    <col min="25" max="16383" width="9.140625" style="7" hidden="1"/>
    <col min="16384" max="16384" width="13.5703125" style="7" hidden="1"/>
  </cols>
  <sheetData>
    <row r="1" spans="1:25" s="68" customFormat="1" ht="12.75" customHeight="1" x14ac:dyDescent="0.2">
      <c r="A1" s="66"/>
      <c r="B1" s="67">
        <f>Lang</f>
        <v>1</v>
      </c>
      <c r="C1" s="6">
        <f>Lang</f>
        <v>1</v>
      </c>
      <c r="F1" s="69"/>
      <c r="G1" s="69"/>
      <c r="H1" s="69"/>
      <c r="I1" s="69"/>
      <c r="L1" s="70"/>
      <c r="S1" s="66"/>
      <c r="X1" s="66"/>
      <c r="Y1" s="131"/>
    </row>
    <row r="2" spans="1:25" s="68" customFormat="1" ht="12" customHeight="1" x14ac:dyDescent="0.2">
      <c r="A2" s="66"/>
      <c r="B2" s="290" t="str" cm="1">
        <f t="array" ref="B2">INDEX(Trad, 204, $B$1)</f>
        <v>Zurück zur Übersicht</v>
      </c>
      <c r="C2" s="290"/>
      <c r="D2" s="139"/>
      <c r="F2" s="75"/>
      <c r="G2" s="75"/>
      <c r="H2" s="75"/>
      <c r="I2" s="75"/>
      <c r="J2" s="67"/>
      <c r="K2" s="67"/>
      <c r="L2" s="67"/>
      <c r="S2" s="66"/>
      <c r="X2" s="66"/>
      <c r="Y2" s="131"/>
    </row>
    <row r="3" spans="1:25" s="68" customFormat="1" ht="12" customHeight="1" x14ac:dyDescent="0.2">
      <c r="A3" s="66"/>
      <c r="B3" s="138"/>
      <c r="D3" s="139"/>
      <c r="F3" s="75"/>
      <c r="G3" s="75"/>
      <c r="H3" s="75"/>
      <c r="I3" s="75"/>
      <c r="J3" s="67"/>
      <c r="K3" s="67"/>
      <c r="L3" s="67"/>
      <c r="S3" s="66"/>
      <c r="X3" s="66"/>
      <c r="Y3" s="131"/>
    </row>
    <row r="4" spans="1:25" s="73" customFormat="1" ht="20.100000000000001" customHeight="1" x14ac:dyDescent="0.2">
      <c r="A4" s="71"/>
      <c r="B4" s="18" t="str" cm="1">
        <f t="array" ref="B4">INDEX(Trad, 1, $B$1)</f>
        <v>Monitoringliste</v>
      </c>
      <c r="C4" s="72"/>
      <c r="D4" s="133"/>
      <c r="F4" s="69"/>
      <c r="G4" s="69"/>
      <c r="H4" s="69"/>
      <c r="I4" s="69"/>
      <c r="L4" s="74"/>
      <c r="S4" s="71"/>
      <c r="T4" s="68"/>
      <c r="U4" s="68"/>
      <c r="X4" s="71"/>
      <c r="Y4" s="132"/>
    </row>
    <row r="5" spans="1:25" s="68" customFormat="1" ht="12" customHeight="1" x14ac:dyDescent="0.2">
      <c r="A5" s="66"/>
      <c r="B5" s="138" t="str" cm="1">
        <f t="array" ref="B5">INDEX(Trad, 23, $B$1)</f>
        <v>Massnahme</v>
      </c>
      <c r="D5" s="139" t="str">
        <f>measure_id</f>
        <v>KA-01a</v>
      </c>
      <c r="F5" s="75"/>
      <c r="G5" s="75"/>
      <c r="H5" s="75"/>
      <c r="I5" s="75"/>
      <c r="J5" s="67"/>
      <c r="K5" s="67"/>
      <c r="L5" s="67"/>
      <c r="S5" s="66"/>
      <c r="X5" s="66"/>
      <c r="Y5" s="131"/>
    </row>
    <row r="6" spans="1:25" s="68" customFormat="1" ht="12" customHeight="1" x14ac:dyDescent="0.2">
      <c r="A6" s="66" t="s">
        <v>4766</v>
      </c>
      <c r="B6" s="138" t="str" cm="1">
        <f t="array" ref="B6">INDEX(Trad, 24, $B$1)</f>
        <v>Version</v>
      </c>
      <c r="D6" s="139" t="str">
        <f>measure_version</f>
        <v>2.0 (11.2025)</v>
      </c>
      <c r="F6" s="75"/>
      <c r="G6" s="75"/>
      <c r="H6" s="75"/>
      <c r="I6" s="75"/>
      <c r="J6" s="67"/>
      <c r="K6" s="67"/>
      <c r="L6" s="67"/>
      <c r="S6" s="66"/>
      <c r="X6" s="66"/>
      <c r="Y6" s="131"/>
    </row>
    <row r="7" spans="1:25" s="73" customFormat="1" ht="24.95" customHeight="1" x14ac:dyDescent="0.25">
      <c r="A7" s="71"/>
      <c r="B7" s="163" t="str" cm="1">
        <f t="array" ref="B7">INDEX(Trad, 34, $B$1)</f>
        <v>Jede Massnahme muss mit den gesamten Angaben vollständig erfasst werden (Pflichtfelder).</v>
      </c>
      <c r="D7" s="143"/>
      <c r="F7" s="75"/>
      <c r="G7" s="75"/>
      <c r="H7" s="75"/>
      <c r="I7" s="75"/>
      <c r="J7" s="75"/>
      <c r="K7" s="75"/>
      <c r="L7" s="75"/>
      <c r="S7" s="71"/>
      <c r="X7" s="71"/>
      <c r="Y7" s="132"/>
    </row>
    <row r="8" spans="1:25" s="68" customFormat="1" ht="12" customHeight="1" outlineLevel="1" x14ac:dyDescent="0.2">
      <c r="A8" s="66"/>
      <c r="B8" s="162"/>
      <c r="C8" s="149" t="str" cm="1">
        <f t="array" ref="C8">INDEX(Trad, 7, $B$1)</f>
        <v>Eingabefeld (obligatorisch)</v>
      </c>
      <c r="F8" s="74"/>
      <c r="G8" s="74"/>
      <c r="H8" s="74"/>
      <c r="I8" s="74"/>
      <c r="J8" s="67"/>
      <c r="K8" s="67"/>
      <c r="L8" s="67"/>
      <c r="S8" s="66"/>
      <c r="X8" s="66"/>
      <c r="Y8" s="131"/>
    </row>
    <row r="9" spans="1:25" s="68" customFormat="1" ht="12" customHeight="1" outlineLevel="1" x14ac:dyDescent="0.2">
      <c r="A9" s="66"/>
      <c r="B9" s="161"/>
      <c r="C9" s="149" t="str" cm="1">
        <f t="array" ref="C9">INDEX(Trad, 18, $B$1)</f>
        <v>Eingabefeld (optional)</v>
      </c>
      <c r="F9" s="74"/>
      <c r="G9" s="74"/>
      <c r="H9" s="74"/>
      <c r="I9" s="74"/>
      <c r="J9" s="67"/>
      <c r="K9" s="67"/>
      <c r="L9" s="67"/>
      <c r="S9" s="66"/>
      <c r="X9" s="66"/>
      <c r="Y9" s="131"/>
    </row>
    <row r="10" spans="1:25" s="68" customFormat="1" ht="12" customHeight="1" outlineLevel="1" x14ac:dyDescent="0.2">
      <c r="A10" s="66"/>
      <c r="B10" s="127"/>
      <c r="C10" s="149" t="str" cm="1">
        <f t="array" ref="C10">INDEX(Trad, 17, $B$1)</f>
        <v>Mehrfachauswahlfeld (obligatorisch)</v>
      </c>
      <c r="F10" s="74"/>
      <c r="G10" s="74"/>
      <c r="H10" s="74"/>
      <c r="I10" s="74"/>
      <c r="J10" s="67"/>
      <c r="K10" s="67"/>
      <c r="L10" s="67"/>
      <c r="S10" s="66"/>
      <c r="X10" s="66"/>
      <c r="Y10" s="131"/>
    </row>
    <row r="11" spans="1:25" s="68" customFormat="1" ht="12" customHeight="1" outlineLevel="1" x14ac:dyDescent="0.2">
      <c r="A11" s="66"/>
      <c r="B11" s="128"/>
      <c r="C11" s="149" t="str" cm="1">
        <f t="array" ref="C11">INDEX(Trad, 8, $B$1)</f>
        <v>Berechnetetes Feld</v>
      </c>
      <c r="F11" s="74"/>
      <c r="G11" s="74"/>
      <c r="H11" s="74"/>
      <c r="I11" s="74"/>
      <c r="J11" s="67"/>
      <c r="K11" s="67"/>
      <c r="L11" s="67"/>
      <c r="S11" s="66"/>
      <c r="X11" s="66"/>
      <c r="Y11" s="131"/>
    </row>
    <row r="12" spans="1:25" s="68" customFormat="1" ht="12" customHeight="1" outlineLevel="1" x14ac:dyDescent="0.2">
      <c r="A12" s="66"/>
      <c r="B12" s="129"/>
      <c r="C12" s="149" t="str" cm="1">
        <f t="array" ref="C12">INDEX(Trad, 9, $B$1)</f>
        <v>Gesperrtes Feld</v>
      </c>
      <c r="F12" s="74"/>
      <c r="G12" s="74"/>
      <c r="H12" s="74"/>
      <c r="I12" s="74"/>
      <c r="J12" s="67"/>
      <c r="K12" s="67"/>
      <c r="L12" s="67"/>
      <c r="S12" s="66"/>
      <c r="X12" s="66"/>
      <c r="Y12" s="131"/>
    </row>
    <row r="13" spans="1:25" s="68" customFormat="1" ht="12" customHeight="1" outlineLevel="1" x14ac:dyDescent="0.2">
      <c r="A13" s="66"/>
      <c r="B13" s="130"/>
      <c r="C13" s="150" t="str" cm="1">
        <f t="array" ref="C13">INDEX(Trad, 19, $B$1)</f>
        <v>Eingabefehler</v>
      </c>
      <c r="F13" s="134"/>
      <c r="G13" s="74"/>
      <c r="H13" s="74"/>
      <c r="I13" s="74"/>
      <c r="J13" s="67"/>
      <c r="K13" s="67"/>
      <c r="L13" s="67"/>
      <c r="S13" s="66"/>
      <c r="X13" s="66"/>
      <c r="Y13" s="131"/>
    </row>
    <row r="14" spans="1:25" s="68" customFormat="1" ht="12" customHeight="1" outlineLevel="1" x14ac:dyDescent="0.2">
      <c r="A14" s="66"/>
      <c r="B14" s="138"/>
      <c r="D14" s="139"/>
      <c r="F14" s="75"/>
      <c r="G14" s="75"/>
      <c r="H14" s="75"/>
      <c r="I14" s="75"/>
      <c r="J14" s="67"/>
      <c r="K14" s="67"/>
      <c r="L14" s="67"/>
      <c r="S14" s="66"/>
      <c r="X14" s="66"/>
      <c r="Y14" s="131"/>
    </row>
    <row r="15" spans="1:25" s="73" customFormat="1" ht="12.75" customHeight="1" x14ac:dyDescent="0.25">
      <c r="A15" s="71"/>
      <c r="B15" s="144" t="str" cm="1">
        <f t="array" ref="B15">INDEX(Trad, 27, $B$1)</f>
        <v>Elektrizitätslieferant</v>
      </c>
      <c r="C15" s="145"/>
      <c r="D15" s="309" t="s">
        <v>4780</v>
      </c>
      <c r="E15" s="310"/>
      <c r="F15" s="160" t="str" cm="1">
        <f t="array" ref="F15">IF(ISBLANK(D15), INDEX(Trad, 30, $B$1),"")</f>
        <v/>
      </c>
      <c r="G15" s="75"/>
      <c r="H15" s="75"/>
      <c r="I15" s="148"/>
      <c r="J15" s="75"/>
      <c r="K15" s="75"/>
      <c r="L15" s="75"/>
      <c r="S15" s="71"/>
      <c r="X15" s="71"/>
      <c r="Y15" s="132"/>
    </row>
    <row r="16" spans="1:25" s="73" customFormat="1" ht="12.75" customHeight="1" x14ac:dyDescent="0.25">
      <c r="A16" s="71"/>
      <c r="B16" s="152" t="str" cm="1">
        <f t="array" ref="B16">INDEX(Trad, 28, $B$1) &amp; "*"</f>
        <v>Dateibezeichnung*</v>
      </c>
      <c r="C16" s="153"/>
      <c r="D16" s="311"/>
      <c r="E16" s="312"/>
      <c r="F16" s="160"/>
      <c r="G16" s="75"/>
      <c r="H16" s="75"/>
      <c r="I16" s="148"/>
      <c r="J16" s="75"/>
      <c r="K16" s="75"/>
      <c r="L16" s="75"/>
      <c r="S16" s="71"/>
      <c r="X16" s="71"/>
      <c r="Y16" s="132"/>
    </row>
    <row r="17" spans="1:25" s="73" customFormat="1" ht="12.75" customHeight="1" x14ac:dyDescent="0.25">
      <c r="A17" s="71"/>
      <c r="B17" s="146" t="str" cm="1">
        <f t="array" ref="B17">INDEX(Trad, 26, $B$1)</f>
        <v>Einsparungen (gesamte) [kWh]</v>
      </c>
      <c r="C17" s="147"/>
      <c r="D17" s="313">
        <f>SUM(W23:W1021)</f>
        <v>1943.5</v>
      </c>
      <c r="E17" s="314"/>
      <c r="F17" s="75"/>
      <c r="G17" s="75"/>
      <c r="H17" s="75"/>
      <c r="I17" s="75"/>
      <c r="J17" s="75"/>
      <c r="K17" s="75"/>
      <c r="L17" s="75"/>
      <c r="S17" s="71"/>
      <c r="X17" s="71"/>
      <c r="Y17" s="132"/>
    </row>
    <row r="18" spans="1:25" s="73" customFormat="1" ht="12.75" customHeight="1" x14ac:dyDescent="0.25">
      <c r="A18" s="71"/>
      <c r="B18" s="159" t="str" cm="1">
        <f t="array" ref="B18">"* " &amp; INDEX(Trad, 29, $B$1)</f>
        <v>* Hier können Sie den unternehmensinternen Dateinamen einfügen</v>
      </c>
      <c r="D18" s="158"/>
      <c r="E18" s="158"/>
      <c r="F18" s="75"/>
      <c r="G18" s="75"/>
      <c r="H18" s="75"/>
      <c r="I18" s="75"/>
      <c r="K18" s="75"/>
      <c r="L18" s="75"/>
      <c r="M18" s="186" t="str" cm="1">
        <f t="array" ref="M18">"*"&amp; INDEX(Trad, 46, $B$1)</f>
        <v>*eindeutige Identifikation, die es ermöglicht, auf einer frei zugänglichen Website die Anforderungen in Tabelle 1 zu prüfen</v>
      </c>
      <c r="S18" s="71"/>
      <c r="X18" s="71"/>
      <c r="Y18" s="132"/>
    </row>
    <row r="19" spans="1:25" s="68" customFormat="1" ht="12" customHeight="1" x14ac:dyDescent="0.2">
      <c r="A19" s="66"/>
      <c r="B19" s="138"/>
      <c r="D19" s="139"/>
      <c r="F19" s="75"/>
      <c r="G19" s="75"/>
      <c r="H19" s="75"/>
      <c r="I19" s="75"/>
      <c r="K19" s="67"/>
      <c r="L19" s="67"/>
      <c r="S19" s="66"/>
      <c r="X19" s="66"/>
      <c r="Y19" s="131"/>
    </row>
    <row r="20" spans="1:25" s="208" customFormat="1" ht="35.1" customHeight="1" x14ac:dyDescent="0.25">
      <c r="B20" s="199"/>
      <c r="C20" s="200" t="str" cm="1">
        <f t="array" ref="C20">INDEX(Trad, 2, $C$1)</f>
        <v>Standort</v>
      </c>
      <c r="D20" s="201"/>
      <c r="E20" s="202"/>
      <c r="F20" s="203"/>
      <c r="G20" s="200" t="str" cm="1">
        <f t="array" ref="G20">INDEX(Trad, 23, $C$1)</f>
        <v>Massnahme</v>
      </c>
      <c r="H20" s="204"/>
      <c r="I20" s="204"/>
      <c r="J20" s="202"/>
      <c r="K20" s="200" t="str" cm="1">
        <f t="array" ref="K20">INDEX(Trad, 3, $C$1)</f>
        <v>Alte Anlage/Gerät</v>
      </c>
      <c r="L20" s="205"/>
      <c r="M20" s="200" t="str" cm="1">
        <f t="array" ref="M20">INDEX(Trad, 4, $C$1)</f>
        <v>Neue Anlage/Gerät</v>
      </c>
      <c r="N20" s="202"/>
      <c r="O20" s="202"/>
      <c r="P20" s="202"/>
      <c r="Q20" s="205"/>
      <c r="R20" s="315" t="str" cm="1">
        <f t="array" ref="R20">INDEX(Trad, 5, $C$1)</f>
        <v>Firma, welche den Ersatz durchgeführt hat</v>
      </c>
      <c r="S20" s="316"/>
      <c r="T20" s="206"/>
      <c r="U20" s="203"/>
      <c r="V20" s="207" t="str" cm="1">
        <f t="array" ref="V20">INDEX(Trad, 26, $C$1)</f>
        <v>Einsparungen (gesamte) [kWh]</v>
      </c>
      <c r="W20" s="205"/>
      <c r="X20" s="198"/>
    </row>
    <row r="21" spans="1:25" s="213" customFormat="1" ht="50.1" customHeight="1" x14ac:dyDescent="0.25">
      <c r="A21" s="12"/>
      <c r="B21" s="209"/>
      <c r="C21" s="210" t="str" cm="1">
        <f t="array" ref="C21">INDEX(Trad, 14, $C$1)</f>
        <v>Name</v>
      </c>
      <c r="D21" s="210" t="str" cm="1">
        <f t="array" ref="D21">INDEX(Trad, 12, $C$1)</f>
        <v>Adresse</v>
      </c>
      <c r="E21" s="210" t="str" cm="1">
        <f t="array" ref="E21">INDEX(Trad, 15, $C$1)</f>
        <v>PLZ</v>
      </c>
      <c r="F21" s="210" t="str" cm="1">
        <f t="array" ref="F21">INDEX(Trad, 10, $C$1)</f>
        <v>Gemeinde</v>
      </c>
      <c r="G21" s="210" t="s">
        <v>4503</v>
      </c>
      <c r="H21" s="210" t="str" cm="1">
        <f t="array" ref="H21">INDEX(Trad, 24, $C$1)</f>
        <v>Version</v>
      </c>
      <c r="I21" s="210" t="str" cm="1">
        <f t="array" ref="I21">INDEX(Trad, 86, $C$1)</f>
        <v>Geografische Region (≥ 800 m)</v>
      </c>
      <c r="J21" s="211" t="str" cm="1">
        <f t="array" ref="J21">INDEX(Trad, 47, $C$1)</f>
        <v>Gekühlte Fläche</v>
      </c>
      <c r="K21" s="210" t="str" cm="1">
        <f t="array" ref="K21">INDEX(Trad, 48, $C$1)</f>
        <v>Nennkühlleistung</v>
      </c>
      <c r="L21" s="210" t="str" cm="1">
        <f t="array" ref="L21">INDEX(Trad, 20, $C$1)</f>
        <v>Strombedarf</v>
      </c>
      <c r="M21" s="210" t="str" cm="1">
        <f t="array" ref="M21">INDEX(Trad, 31, $C$1)</f>
        <v>Marke/Hersteller</v>
      </c>
      <c r="N21" s="210" t="str" cm="1">
        <f t="array" ref="N21">INDEX(Trad, 32, $C$1)</f>
        <v>Modellkennzeichnung*</v>
      </c>
      <c r="O21" s="210" t="str" cm="1">
        <f t="array" ref="O21">INDEX(Trad, 48, $C$1)</f>
        <v>Nennkühlleistung</v>
      </c>
      <c r="P21" s="210" t="str" cm="1">
        <f t="array" ref="P21">INDEX(Trad, 33, $C$1)</f>
        <v xml:space="preserve">Energie-effizienz-klasse </v>
      </c>
      <c r="Q21" s="210" t="str" cm="1">
        <f t="array" ref="Q21">INDEX(Trad, 20, $C$1)</f>
        <v>Strombedarf</v>
      </c>
      <c r="R21" s="212" t="s">
        <v>4524</v>
      </c>
      <c r="S21" s="210" t="str" cm="1">
        <f t="array" ref="S21">INDEX(Trad, 14, $C$1)</f>
        <v>Name</v>
      </c>
      <c r="T21" s="210" t="str" cm="1">
        <f t="array" ref="T21">INDEX(Trad, 15, $C$1)</f>
        <v>PLZ</v>
      </c>
      <c r="U21" s="210" t="str" cm="1">
        <f t="array" ref="U21">INDEX(Trad, 10, $C$1)</f>
        <v>Gemeinde</v>
      </c>
      <c r="V21" s="210" t="str" cm="1">
        <f t="array" ref="V21">INDEX(Trad, 16, $C$1)</f>
        <v>Datum Inbetriebnahme</v>
      </c>
      <c r="W21" s="210" t="str" cm="1">
        <f t="array" ref="W21">INDEX(Trad, 26, $C$1)</f>
        <v>Einsparungen (gesamte) [kWh]</v>
      </c>
      <c r="X21" s="12"/>
    </row>
    <row r="22" spans="1:25" s="215" customFormat="1" ht="15" customHeight="1" x14ac:dyDescent="0.25">
      <c r="A22" s="13" t="s">
        <v>4515</v>
      </c>
      <c r="B22" s="214" t="s">
        <v>4463</v>
      </c>
      <c r="C22" s="8" t="s">
        <v>2</v>
      </c>
      <c r="D22" s="8" t="s">
        <v>2</v>
      </c>
      <c r="E22" s="9" t="s">
        <v>2</v>
      </c>
      <c r="F22" s="9" t="s">
        <v>2</v>
      </c>
      <c r="G22" s="9" t="s">
        <v>2</v>
      </c>
      <c r="H22" s="9" t="s">
        <v>2</v>
      </c>
      <c r="I22" s="9" t="s">
        <v>2</v>
      </c>
      <c r="J22" s="9" t="s">
        <v>4886</v>
      </c>
      <c r="K22" s="8" t="s">
        <v>4887</v>
      </c>
      <c r="L22" s="8" t="s">
        <v>4888</v>
      </c>
      <c r="M22" s="8" t="s">
        <v>2</v>
      </c>
      <c r="N22" s="8" t="s">
        <v>2</v>
      </c>
      <c r="O22" s="8" t="s">
        <v>4887</v>
      </c>
      <c r="P22" s="8" t="s">
        <v>2</v>
      </c>
      <c r="Q22" s="8" t="s">
        <v>4888</v>
      </c>
      <c r="R22" s="9" t="s">
        <v>2</v>
      </c>
      <c r="S22" s="9" t="s">
        <v>2</v>
      </c>
      <c r="T22" s="9" t="s">
        <v>2</v>
      </c>
      <c r="U22" s="9" t="s">
        <v>2</v>
      </c>
      <c r="V22" s="9" t="s">
        <v>2</v>
      </c>
      <c r="W22" s="9" t="s">
        <v>4773</v>
      </c>
      <c r="X22" s="13" t="s">
        <v>4516</v>
      </c>
    </row>
    <row r="23" spans="1:25" s="79" customFormat="1" ht="14.25" customHeight="1" x14ac:dyDescent="0.2">
      <c r="A23" s="13">
        <f t="shared" ref="A23" si="0">IFERROR(MATCH($I23,INDEX(Region,,1),0),IFERROR(MATCH($I23,INDEX(Region,,2),0),IFERROR(MATCH($I23,INDEX(Region,,3),0),"-")))</f>
        <v>2</v>
      </c>
      <c r="B23" s="216">
        <v>1</v>
      </c>
      <c r="C23" s="231" t="s">
        <v>4889</v>
      </c>
      <c r="D23" s="231" t="s">
        <v>4890</v>
      </c>
      <c r="E23" s="217">
        <v>1004</v>
      </c>
      <c r="F23" s="218" t="str">
        <f>IF(ISBLANK(E23), "", VLOOKUP(E23, Z!$A$2:$C$4127, 3, FALSE))</f>
        <v>Lausanne</v>
      </c>
      <c r="G23" s="232">
        <v>123456</v>
      </c>
      <c r="H23" s="219" t="s">
        <v>4836</v>
      </c>
      <c r="I23" s="218" t="str" cm="1">
        <f t="array" ref="I23">IFERROR(INDEX(Region, VLOOKUP($F23, X!$A$2:$K$5744, 11, FALSE), $C$1), "")</f>
        <v>Westschweiz und Wallis</v>
      </c>
      <c r="J23" s="233">
        <v>72</v>
      </c>
      <c r="K23" s="234">
        <v>6</v>
      </c>
      <c r="L23" s="220" cm="1">
        <f t="array" ref="L23">IFERROR(INDEX(E_alt, $A23, $X23), 0)</f>
        <v>533.59683794466412</v>
      </c>
      <c r="M23" s="231" t="s">
        <v>4891</v>
      </c>
      <c r="N23" s="237" t="s">
        <v>4892</v>
      </c>
      <c r="O23" s="234">
        <v>5.6</v>
      </c>
      <c r="P23" s="221" t="s">
        <v>4893</v>
      </c>
      <c r="Q23" s="220" cm="1">
        <f t="array" ref="Q23">IFERROR(INDEX(E_neu, $A23, $X23), 0)</f>
        <v>317.64705882352939</v>
      </c>
      <c r="R23" s="232" t="s">
        <v>4462</v>
      </c>
      <c r="S23" s="231" t="s">
        <v>4894</v>
      </c>
      <c r="T23" s="217">
        <v>1521</v>
      </c>
      <c r="U23" s="218" t="str">
        <f>IF(ISBLANK(T23), "", VLOOKUP(T23, Z!$A$2:$C$4127, 3, FALSE))</f>
        <v>Curtilles</v>
      </c>
      <c r="V23" s="239">
        <v>45575</v>
      </c>
      <c r="W23" s="222">
        <f>ROUND(12*0.75*(L23-Q23),1)</f>
        <v>1943.5</v>
      </c>
      <c r="X23" s="13">
        <f>IFERROR(MATCH(_xlfn.MINIFS(Y!$F$87:$H$87, Y!$F$87:$H$87, "&gt;="&amp;J23), Y!$F$87:$H$87, 0), "-")</f>
        <v>2</v>
      </c>
    </row>
    <row r="24" spans="1:25" s="79" customFormat="1" x14ac:dyDescent="0.2">
      <c r="A24" s="13" t="str">
        <f t="shared" ref="A24" si="1">IFERROR(MATCH($I24,INDEX(Region,,1),0),IFERROR(MATCH($I24,INDEX(Region,,2),0),IFERROR(MATCH($I24,INDEX(Region,,3),0),"-")))</f>
        <v>-</v>
      </c>
      <c r="B24" s="216">
        <v>2</v>
      </c>
      <c r="C24" s="241"/>
      <c r="D24" s="241"/>
      <c r="E24" s="217"/>
      <c r="F24" s="218" t="str">
        <f>IF(ISBLANK(E24), "", VLOOKUP(E24, Z!$A$2:$C$4127, 3, FALSE))</f>
        <v/>
      </c>
      <c r="G24" s="242"/>
      <c r="H24" s="219"/>
      <c r="I24" s="218" t="str" cm="1">
        <f t="array" ref="I24">IFERROR(INDEX(Region, VLOOKUP($F24, X!$A$2:$K$5744, 11, FALSE), $C$1), "")</f>
        <v/>
      </c>
      <c r="J24" s="235"/>
      <c r="K24" s="236"/>
      <c r="L24" s="220" cm="1">
        <f t="array" ref="L24">IFERROR(INDEX(E_alt, $A24, $X24), 0)</f>
        <v>0</v>
      </c>
      <c r="M24" s="238"/>
      <c r="N24" s="237"/>
      <c r="O24" s="236"/>
      <c r="P24" s="223"/>
      <c r="Q24" s="220" cm="1">
        <f t="array" ref="Q24">IFERROR(INDEX(E_neu, $A24, $X24), 0)</f>
        <v>0</v>
      </c>
      <c r="R24" s="232"/>
      <c r="S24" s="231"/>
      <c r="T24" s="217"/>
      <c r="U24" s="218" t="str">
        <f>IF(ISBLANK(T24), "", VLOOKUP(T24, Z!$A$2:$C$4127, 3, FALSE))</f>
        <v/>
      </c>
      <c r="V24" s="239"/>
      <c r="W24" s="222">
        <f t="shared" ref="W24:W87" si="2">ROUND(12*0.75*(L24-Q24),1)</f>
        <v>0</v>
      </c>
      <c r="X24" s="13" t="str">
        <f>IFERROR(MATCH(_xlfn.MINIFS(Y!$F$87:$H$87, Y!$F$87:$H$87, "&gt;="&amp;J24), Y!$F$87:$H$87, 0), "-")</f>
        <v>-</v>
      </c>
    </row>
    <row r="25" spans="1:25" s="79" customFormat="1" x14ac:dyDescent="0.2">
      <c r="A25" s="13" t="str">
        <f t="shared" ref="A25" si="3">IFERROR(MATCH($I25,INDEX(Region,,1),0),IFERROR(MATCH($I25,INDEX(Region,,2),0),IFERROR(MATCH($I25,INDEX(Region,,3),0),"-")))</f>
        <v>-</v>
      </c>
      <c r="B25" s="216">
        <v>3</v>
      </c>
      <c r="C25" s="231"/>
      <c r="D25" s="231"/>
      <c r="E25" s="217"/>
      <c r="F25" s="218" t="str">
        <f>IF(ISBLANK(E25), "", VLOOKUP(E25, Z!$A$2:$C$4127, 3, FALSE))</f>
        <v/>
      </c>
      <c r="G25" s="232"/>
      <c r="H25" s="219"/>
      <c r="I25" s="218" t="str" cm="1">
        <f t="array" ref="I25">IFERROR(INDEX(Region, VLOOKUP($F25, X!$A$2:$K$5744, 11, FALSE), $C$1), "")</f>
        <v/>
      </c>
      <c r="J25" s="235"/>
      <c r="K25" s="236"/>
      <c r="L25" s="220" cm="1">
        <f t="array" ref="L25">IFERROR(INDEX(E_alt, $A25, $X25), 0)</f>
        <v>0</v>
      </c>
      <c r="M25" s="238"/>
      <c r="N25" s="237"/>
      <c r="O25" s="236"/>
      <c r="P25" s="223"/>
      <c r="Q25" s="220" cm="1">
        <f t="array" ref="Q25">IFERROR(INDEX(E_neu, $A25, $X25), 0)</f>
        <v>0</v>
      </c>
      <c r="R25" s="232"/>
      <c r="S25" s="231"/>
      <c r="T25" s="217"/>
      <c r="U25" s="218" t="str">
        <f>IF(ISBLANK(T25), "", VLOOKUP(T25, Z!$A$2:$C$4127, 3, FALSE))</f>
        <v/>
      </c>
      <c r="V25" s="239"/>
      <c r="W25" s="222">
        <f t="shared" si="2"/>
        <v>0</v>
      </c>
      <c r="X25" s="13" t="str">
        <f>IFERROR(MATCH(_xlfn.MINIFS(Y!$F$87:$H$87, Y!$F$87:$H$87, "&gt;="&amp;J25), Y!$F$87:$H$87, 0), "-")</f>
        <v>-</v>
      </c>
    </row>
    <row r="26" spans="1:25" s="79" customFormat="1" x14ac:dyDescent="0.2">
      <c r="A26" s="13" t="str">
        <f t="shared" ref="A26" si="4">IFERROR(MATCH($I26,INDEX(Region,,1),0),IFERROR(MATCH($I26,INDEX(Region,,2),0),IFERROR(MATCH($I26,INDEX(Region,,3),0),"-")))</f>
        <v>-</v>
      </c>
      <c r="B26" s="216">
        <v>4</v>
      </c>
      <c r="C26" s="231"/>
      <c r="D26" s="231"/>
      <c r="E26" s="217"/>
      <c r="F26" s="218" t="str">
        <f>IF(ISBLANK(E26), "", VLOOKUP(E26, Z!$A$2:$C$4127, 3, FALSE))</f>
        <v/>
      </c>
      <c r="G26" s="232"/>
      <c r="H26" s="219"/>
      <c r="I26" s="218" t="str" cm="1">
        <f t="array" ref="I26">IFERROR(INDEX(Region, VLOOKUP($F26, X!$A$2:$K$5744, 11, FALSE), $C$1), "")</f>
        <v/>
      </c>
      <c r="J26" s="235"/>
      <c r="K26" s="236"/>
      <c r="L26" s="220" cm="1">
        <f t="array" ref="L26">IFERROR(INDEX(E_alt, $A26, $X26), 0)</f>
        <v>0</v>
      </c>
      <c r="M26" s="238"/>
      <c r="N26" s="237"/>
      <c r="O26" s="236"/>
      <c r="P26" s="223"/>
      <c r="Q26" s="220" cm="1">
        <f t="array" ref="Q26">IFERROR(INDEX(E_neu, $A26, $X26), 0)</f>
        <v>0</v>
      </c>
      <c r="R26" s="232"/>
      <c r="S26" s="231"/>
      <c r="T26" s="217"/>
      <c r="U26" s="218" t="str">
        <f>IF(ISBLANK(T26), "", VLOOKUP(T26, Z!$A$2:$C$4127, 3, FALSE))</f>
        <v/>
      </c>
      <c r="V26" s="239"/>
      <c r="W26" s="222">
        <f t="shared" si="2"/>
        <v>0</v>
      </c>
      <c r="X26" s="13" t="str">
        <f>IFERROR(MATCH(_xlfn.MINIFS(Y!$F$87:$H$87, Y!$F$87:$H$87, "&gt;="&amp;J26), Y!$F$87:$H$87, 0), "-")</f>
        <v>-</v>
      </c>
    </row>
    <row r="27" spans="1:25" s="79" customFormat="1" x14ac:dyDescent="0.2">
      <c r="A27" s="13" t="str">
        <f t="shared" ref="A27" si="5">IFERROR(MATCH($I27,INDEX(Region,,1),0),IFERROR(MATCH($I27,INDEX(Region,,2),0),IFERROR(MATCH($I27,INDEX(Region,,3),0),"-")))</f>
        <v>-</v>
      </c>
      <c r="B27" s="216">
        <v>5</v>
      </c>
      <c r="C27" s="231"/>
      <c r="D27" s="231"/>
      <c r="E27" s="217"/>
      <c r="F27" s="218" t="str">
        <f>IF(ISBLANK(E27), "", VLOOKUP(E27, Z!$A$2:$C$4127, 3, FALSE))</f>
        <v/>
      </c>
      <c r="G27" s="232"/>
      <c r="H27" s="219"/>
      <c r="I27" s="218" t="str" cm="1">
        <f t="array" ref="I27">IFERROR(INDEX(Region, VLOOKUP($F27, X!$A$2:$K$5744, 11, FALSE), $C$1), "")</f>
        <v/>
      </c>
      <c r="J27" s="235"/>
      <c r="K27" s="236"/>
      <c r="L27" s="220" cm="1">
        <f t="array" ref="L27">IFERROR(INDEX(E_alt, $A27, $X27), 0)</f>
        <v>0</v>
      </c>
      <c r="M27" s="238"/>
      <c r="N27" s="237"/>
      <c r="O27" s="236"/>
      <c r="P27" s="223"/>
      <c r="Q27" s="220" cm="1">
        <f t="array" ref="Q27">IFERROR(INDEX(E_neu, $A27, $X27), 0)</f>
        <v>0</v>
      </c>
      <c r="R27" s="232"/>
      <c r="S27" s="231"/>
      <c r="T27" s="217"/>
      <c r="U27" s="218" t="str">
        <f>IF(ISBLANK(T27), "", VLOOKUP(T27, Z!$A$2:$C$4127, 3, FALSE))</f>
        <v/>
      </c>
      <c r="V27" s="239"/>
      <c r="W27" s="222">
        <f t="shared" si="2"/>
        <v>0</v>
      </c>
      <c r="X27" s="13" t="str">
        <f>IFERROR(MATCH(_xlfn.MINIFS(Y!$F$87:$H$87, Y!$F$87:$H$87, "&gt;="&amp;J27), Y!$F$87:$H$87, 0), "-")</f>
        <v>-</v>
      </c>
    </row>
    <row r="28" spans="1:25" s="79" customFormat="1" x14ac:dyDescent="0.2">
      <c r="A28" s="13" t="str">
        <f t="shared" ref="A28" si="6">IFERROR(MATCH($I28,INDEX(Region,,1),0),IFERROR(MATCH($I28,INDEX(Region,,2),0),IFERROR(MATCH($I28,INDEX(Region,,3),0),"-")))</f>
        <v>-</v>
      </c>
      <c r="B28" s="216">
        <v>6</v>
      </c>
      <c r="C28" s="231"/>
      <c r="D28" s="231"/>
      <c r="E28" s="217"/>
      <c r="F28" s="218" t="str">
        <f>IF(ISBLANK(E28), "", VLOOKUP(E28, Z!$A$2:$C$4127, 3, FALSE))</f>
        <v/>
      </c>
      <c r="G28" s="232"/>
      <c r="H28" s="219"/>
      <c r="I28" s="218" t="str" cm="1">
        <f t="array" ref="I28">IFERROR(INDEX(Region, VLOOKUP($F28, X!$A$2:$K$5744, 11, FALSE), $C$1), "")</f>
        <v/>
      </c>
      <c r="J28" s="235"/>
      <c r="K28" s="236"/>
      <c r="L28" s="220" cm="1">
        <f t="array" ref="L28">IFERROR(INDEX(E_alt, $A28, $X28), 0)</f>
        <v>0</v>
      </c>
      <c r="M28" s="238"/>
      <c r="N28" s="237"/>
      <c r="O28" s="236"/>
      <c r="P28" s="223"/>
      <c r="Q28" s="220" cm="1">
        <f t="array" ref="Q28">IFERROR(INDEX(E_neu, $A28, $X28), 0)</f>
        <v>0</v>
      </c>
      <c r="R28" s="232"/>
      <c r="S28" s="231"/>
      <c r="T28" s="217"/>
      <c r="U28" s="218" t="str">
        <f>IF(ISBLANK(T28), "", VLOOKUP(T28, Z!$A$2:$C$4127, 3, FALSE))</f>
        <v/>
      </c>
      <c r="V28" s="239"/>
      <c r="W28" s="222">
        <f t="shared" si="2"/>
        <v>0</v>
      </c>
      <c r="X28" s="13" t="str">
        <f>IFERROR(MATCH(_xlfn.MINIFS(Y!$F$87:$H$87, Y!$F$87:$H$87, "&gt;="&amp;J28), Y!$F$87:$H$87, 0), "-")</f>
        <v>-</v>
      </c>
    </row>
    <row r="29" spans="1:25" s="79" customFormat="1" x14ac:dyDescent="0.2">
      <c r="A29" s="13" t="str">
        <f t="shared" ref="A29" si="7">IFERROR(MATCH($I29,INDEX(Region,,1),0),IFERROR(MATCH($I29,INDEX(Region,,2),0),IFERROR(MATCH($I29,INDEX(Region,,3),0),"-")))</f>
        <v>-</v>
      </c>
      <c r="B29" s="216">
        <v>7</v>
      </c>
      <c r="C29" s="231"/>
      <c r="D29" s="231"/>
      <c r="E29" s="217"/>
      <c r="F29" s="218" t="str">
        <f>IF(ISBLANK(E29), "", VLOOKUP(E29, Z!$A$2:$C$4127, 3, FALSE))</f>
        <v/>
      </c>
      <c r="G29" s="232"/>
      <c r="H29" s="219"/>
      <c r="I29" s="218" t="str" cm="1">
        <f t="array" ref="I29">IFERROR(INDEX(Region, VLOOKUP($F29, X!$A$2:$K$5744, 11, FALSE), $C$1), "")</f>
        <v/>
      </c>
      <c r="J29" s="235"/>
      <c r="K29" s="236"/>
      <c r="L29" s="220" cm="1">
        <f t="array" ref="L29">IFERROR(INDEX(E_alt, $A29, $X29), 0)</f>
        <v>0</v>
      </c>
      <c r="M29" s="238"/>
      <c r="N29" s="237"/>
      <c r="O29" s="236"/>
      <c r="P29" s="223"/>
      <c r="Q29" s="220" cm="1">
        <f t="array" ref="Q29">IFERROR(INDEX(E_neu, $A29, $X29), 0)</f>
        <v>0</v>
      </c>
      <c r="R29" s="232"/>
      <c r="S29" s="231"/>
      <c r="T29" s="217"/>
      <c r="U29" s="218" t="str">
        <f>IF(ISBLANK(T29), "", VLOOKUP(T29, Z!$A$2:$C$4127, 3, FALSE))</f>
        <v/>
      </c>
      <c r="V29" s="239"/>
      <c r="W29" s="222">
        <f t="shared" si="2"/>
        <v>0</v>
      </c>
      <c r="X29" s="13" t="str">
        <f>IFERROR(MATCH(_xlfn.MINIFS(Y!$F$87:$H$87, Y!$F$87:$H$87, "&gt;="&amp;J29), Y!$F$87:$H$87, 0), "-")</f>
        <v>-</v>
      </c>
    </row>
    <row r="30" spans="1:25" s="79" customFormat="1" x14ac:dyDescent="0.2">
      <c r="A30" s="13" t="str">
        <f t="shared" ref="A30" si="8">IFERROR(MATCH($I30,INDEX(Region,,1),0),IFERROR(MATCH($I30,INDEX(Region,,2),0),IFERROR(MATCH($I30,INDEX(Region,,3),0),"-")))</f>
        <v>-</v>
      </c>
      <c r="B30" s="216">
        <v>8</v>
      </c>
      <c r="C30" s="231"/>
      <c r="D30" s="231"/>
      <c r="E30" s="217"/>
      <c r="F30" s="218" t="str">
        <f>IF(ISBLANK(E30), "", VLOOKUP(E30, Z!$A$2:$C$4127, 3, FALSE))</f>
        <v/>
      </c>
      <c r="G30" s="232"/>
      <c r="H30" s="219"/>
      <c r="I30" s="218" t="str" cm="1">
        <f t="array" ref="I30">IFERROR(INDEX(Region, VLOOKUP($F30, X!$A$2:$K$5744, 11, FALSE), $C$1), "")</f>
        <v/>
      </c>
      <c r="J30" s="235"/>
      <c r="K30" s="236"/>
      <c r="L30" s="220" cm="1">
        <f t="array" ref="L30">IFERROR(INDEX(E_alt, $A30, $X30), 0)</f>
        <v>0</v>
      </c>
      <c r="M30" s="238"/>
      <c r="N30" s="237"/>
      <c r="O30" s="236"/>
      <c r="P30" s="223"/>
      <c r="Q30" s="220" cm="1">
        <f t="array" ref="Q30">IFERROR(INDEX(E_neu, $A30, $X30), 0)</f>
        <v>0</v>
      </c>
      <c r="R30" s="232"/>
      <c r="S30" s="231"/>
      <c r="T30" s="217"/>
      <c r="U30" s="218" t="str">
        <f>IF(ISBLANK(T30), "", VLOOKUP(T30, Z!$A$2:$C$4127, 3, FALSE))</f>
        <v/>
      </c>
      <c r="V30" s="239"/>
      <c r="W30" s="222">
        <f t="shared" si="2"/>
        <v>0</v>
      </c>
      <c r="X30" s="13" t="str">
        <f>IFERROR(MATCH(_xlfn.MINIFS(Y!$F$87:$H$87, Y!$F$87:$H$87, "&gt;="&amp;J30), Y!$F$87:$H$87, 0), "-")</f>
        <v>-</v>
      </c>
    </row>
    <row r="31" spans="1:25" s="79" customFormat="1" x14ac:dyDescent="0.2">
      <c r="A31" s="13" t="str">
        <f t="shared" ref="A31" si="9">IFERROR(MATCH($I31,INDEX(Region,,1),0),IFERROR(MATCH($I31,INDEX(Region,,2),0),IFERROR(MATCH($I31,INDEX(Region,,3),0),"-")))</f>
        <v>-</v>
      </c>
      <c r="B31" s="216">
        <v>9</v>
      </c>
      <c r="C31" s="231"/>
      <c r="D31" s="231"/>
      <c r="E31" s="217"/>
      <c r="F31" s="218" t="str">
        <f>IF(ISBLANK(E31), "", VLOOKUP(E31, Z!$A$2:$C$4127, 3, FALSE))</f>
        <v/>
      </c>
      <c r="G31" s="232"/>
      <c r="H31" s="219"/>
      <c r="I31" s="218" t="str" cm="1">
        <f t="array" ref="I31">IFERROR(INDEX(Region, VLOOKUP($F31, X!$A$2:$K$5744, 11, FALSE), $C$1), "")</f>
        <v/>
      </c>
      <c r="J31" s="235"/>
      <c r="K31" s="236"/>
      <c r="L31" s="220" cm="1">
        <f t="array" ref="L31">IFERROR(INDEX(E_alt, $A31, $X31), 0)</f>
        <v>0</v>
      </c>
      <c r="M31" s="238"/>
      <c r="N31" s="237"/>
      <c r="O31" s="236"/>
      <c r="P31" s="223"/>
      <c r="Q31" s="220" cm="1">
        <f t="array" ref="Q31">IFERROR(INDEX(E_neu, $A31, $X31), 0)</f>
        <v>0</v>
      </c>
      <c r="R31" s="232"/>
      <c r="S31" s="231"/>
      <c r="T31" s="217"/>
      <c r="U31" s="218" t="str">
        <f>IF(ISBLANK(T31), "", VLOOKUP(T31, Z!$A$2:$C$4127, 3, FALSE))</f>
        <v/>
      </c>
      <c r="V31" s="239"/>
      <c r="W31" s="222">
        <f t="shared" si="2"/>
        <v>0</v>
      </c>
      <c r="X31" s="13" t="str">
        <f>IFERROR(MATCH(_xlfn.MINIFS(Y!$F$87:$H$87, Y!$F$87:$H$87, "&gt;="&amp;J31), Y!$F$87:$H$87, 0), "-")</f>
        <v>-</v>
      </c>
    </row>
    <row r="32" spans="1:25" s="79" customFormat="1" x14ac:dyDescent="0.2">
      <c r="A32" s="13" t="str">
        <f t="shared" ref="A32" si="10">IFERROR(MATCH($I32,INDEX(Region,,1),0),IFERROR(MATCH($I32,INDEX(Region,,2),0),IFERROR(MATCH($I32,INDEX(Region,,3),0),"-")))</f>
        <v>-</v>
      </c>
      <c r="B32" s="216">
        <v>10</v>
      </c>
      <c r="C32" s="231"/>
      <c r="D32" s="231"/>
      <c r="E32" s="217"/>
      <c r="F32" s="218" t="str">
        <f>IF(ISBLANK(E32), "", VLOOKUP(E32, Z!$A$2:$C$4127, 3, FALSE))</f>
        <v/>
      </c>
      <c r="G32" s="232"/>
      <c r="H32" s="219"/>
      <c r="I32" s="218" t="str" cm="1">
        <f t="array" ref="I32">IFERROR(INDEX(Region, VLOOKUP($F32, X!$A$2:$K$5744, 11, FALSE), $C$1), "")</f>
        <v/>
      </c>
      <c r="J32" s="235"/>
      <c r="K32" s="236"/>
      <c r="L32" s="220" cm="1">
        <f t="array" ref="L32">IFERROR(INDEX(E_alt, $A32, $X32), 0)</f>
        <v>0</v>
      </c>
      <c r="M32" s="238"/>
      <c r="N32" s="237"/>
      <c r="O32" s="236"/>
      <c r="P32" s="223"/>
      <c r="Q32" s="220" cm="1">
        <f t="array" ref="Q32">IFERROR(INDEX(E_neu, $A32, $X32), 0)</f>
        <v>0</v>
      </c>
      <c r="R32" s="232"/>
      <c r="S32" s="231"/>
      <c r="T32" s="217"/>
      <c r="U32" s="218" t="str">
        <f>IF(ISBLANK(T32), "", VLOOKUP(T32, Z!$A$2:$C$4127, 3, FALSE))</f>
        <v/>
      </c>
      <c r="V32" s="239"/>
      <c r="W32" s="222">
        <f t="shared" si="2"/>
        <v>0</v>
      </c>
      <c r="X32" s="13" t="str">
        <f>IFERROR(MATCH(_xlfn.MINIFS(Y!$F$87:$H$87, Y!$F$87:$H$87, "&gt;="&amp;J32), Y!$F$87:$H$87, 0), "-")</f>
        <v>-</v>
      </c>
    </row>
    <row r="33" spans="1:24" s="79" customFormat="1" x14ac:dyDescent="0.2">
      <c r="A33" s="13" t="str">
        <f t="shared" ref="A33" si="11">IFERROR(MATCH($I33,INDEX(Region,,1),0),IFERROR(MATCH($I33,INDEX(Region,,2),0),IFERROR(MATCH($I33,INDEX(Region,,3),0),"-")))</f>
        <v>-</v>
      </c>
      <c r="B33" s="216">
        <v>11</v>
      </c>
      <c r="C33" s="231"/>
      <c r="D33" s="231"/>
      <c r="E33" s="217"/>
      <c r="F33" s="218" t="str">
        <f>IF(ISBLANK(E33), "", VLOOKUP(E33, Z!$A$2:$C$4127, 3, FALSE))</f>
        <v/>
      </c>
      <c r="G33" s="232"/>
      <c r="H33" s="219"/>
      <c r="I33" s="218" t="str" cm="1">
        <f t="array" ref="I33">IFERROR(INDEX(Region, VLOOKUP($F33, X!$A$2:$K$5744, 11, FALSE), $C$1), "")</f>
        <v/>
      </c>
      <c r="J33" s="235"/>
      <c r="K33" s="236"/>
      <c r="L33" s="220" cm="1">
        <f t="array" ref="L33">IFERROR(INDEX(E_alt, $A33, $X33), 0)</f>
        <v>0</v>
      </c>
      <c r="M33" s="238"/>
      <c r="N33" s="237"/>
      <c r="O33" s="236"/>
      <c r="P33" s="223"/>
      <c r="Q33" s="220" cm="1">
        <f t="array" ref="Q33">IFERROR(INDEX(E_neu, $A33, $X33), 0)</f>
        <v>0</v>
      </c>
      <c r="R33" s="232"/>
      <c r="S33" s="231"/>
      <c r="T33" s="217"/>
      <c r="U33" s="218" t="str">
        <f>IF(ISBLANK(T33), "", VLOOKUP(T33, Z!$A$2:$C$4127, 3, FALSE))</f>
        <v/>
      </c>
      <c r="V33" s="239"/>
      <c r="W33" s="222">
        <f t="shared" si="2"/>
        <v>0</v>
      </c>
      <c r="X33" s="13" t="str">
        <f>IFERROR(MATCH(_xlfn.MINIFS(Y!$F$87:$H$87, Y!$F$87:$H$87, "&gt;="&amp;J33), Y!$F$87:$H$87, 0), "-")</f>
        <v>-</v>
      </c>
    </row>
    <row r="34" spans="1:24" s="79" customFormat="1" x14ac:dyDescent="0.2">
      <c r="A34" s="13" t="str">
        <f t="shared" ref="A34" si="12">IFERROR(MATCH($I34,INDEX(Region,,1),0),IFERROR(MATCH($I34,INDEX(Region,,2),0),IFERROR(MATCH($I34,INDEX(Region,,3),0),"-")))</f>
        <v>-</v>
      </c>
      <c r="B34" s="216">
        <v>12</v>
      </c>
      <c r="C34" s="231"/>
      <c r="D34" s="231"/>
      <c r="E34" s="217"/>
      <c r="F34" s="218" t="str">
        <f>IF(ISBLANK(E34), "", VLOOKUP(E34, Z!$A$2:$C$4127, 3, FALSE))</f>
        <v/>
      </c>
      <c r="G34" s="232"/>
      <c r="H34" s="219"/>
      <c r="I34" s="218" t="str" cm="1">
        <f t="array" ref="I34">IFERROR(INDEX(Region, VLOOKUP($F34, X!$A$2:$K$5744, 11, FALSE), $C$1), "")</f>
        <v/>
      </c>
      <c r="J34" s="235"/>
      <c r="K34" s="236"/>
      <c r="L34" s="220" cm="1">
        <f t="array" ref="L34">IFERROR(INDEX(E_alt, $A34, $X34), 0)</f>
        <v>0</v>
      </c>
      <c r="M34" s="238"/>
      <c r="N34" s="237"/>
      <c r="O34" s="236"/>
      <c r="P34" s="223"/>
      <c r="Q34" s="220" cm="1">
        <f t="array" ref="Q34">IFERROR(INDEX(E_neu, $A34, $X34), 0)</f>
        <v>0</v>
      </c>
      <c r="R34" s="232"/>
      <c r="S34" s="231"/>
      <c r="T34" s="217"/>
      <c r="U34" s="218" t="str">
        <f>IF(ISBLANK(T34), "", VLOOKUP(T34, Z!$A$2:$C$4127, 3, FALSE))</f>
        <v/>
      </c>
      <c r="V34" s="239"/>
      <c r="W34" s="222">
        <f t="shared" si="2"/>
        <v>0</v>
      </c>
      <c r="X34" s="13" t="str">
        <f>IFERROR(MATCH(_xlfn.MINIFS(Y!$F$87:$H$87, Y!$F$87:$H$87, "&gt;="&amp;J34), Y!$F$87:$H$87, 0), "-")</f>
        <v>-</v>
      </c>
    </row>
    <row r="35" spans="1:24" s="79" customFormat="1" x14ac:dyDescent="0.2">
      <c r="A35" s="13" t="str">
        <f t="shared" ref="A35" si="13">IFERROR(MATCH($I35,INDEX(Region,,1),0),IFERROR(MATCH($I35,INDEX(Region,,2),0),IFERROR(MATCH($I35,INDEX(Region,,3),0),"-")))</f>
        <v>-</v>
      </c>
      <c r="B35" s="216">
        <v>13</v>
      </c>
      <c r="C35" s="231"/>
      <c r="D35" s="231"/>
      <c r="E35" s="217"/>
      <c r="F35" s="218" t="str">
        <f>IF(ISBLANK(E35), "", VLOOKUP(E35, Z!$A$2:$C$4127, 3, FALSE))</f>
        <v/>
      </c>
      <c r="G35" s="232"/>
      <c r="H35" s="219"/>
      <c r="I35" s="218" t="str" cm="1">
        <f t="array" ref="I35">IFERROR(INDEX(Region, VLOOKUP($F35, X!$A$2:$K$5744, 11, FALSE), $C$1), "")</f>
        <v/>
      </c>
      <c r="J35" s="235"/>
      <c r="K35" s="236"/>
      <c r="L35" s="220" cm="1">
        <f t="array" ref="L35">IFERROR(INDEX(E_alt, $A35, $X35), 0)</f>
        <v>0</v>
      </c>
      <c r="M35" s="238"/>
      <c r="N35" s="237"/>
      <c r="O35" s="236"/>
      <c r="P35" s="223"/>
      <c r="Q35" s="220" cm="1">
        <f t="array" ref="Q35">IFERROR(INDEX(E_neu, $A35, $X35), 0)</f>
        <v>0</v>
      </c>
      <c r="R35" s="232"/>
      <c r="S35" s="231"/>
      <c r="T35" s="217"/>
      <c r="U35" s="218" t="str">
        <f>IF(ISBLANK(T35), "", VLOOKUP(T35, Z!$A$2:$C$4127, 3, FALSE))</f>
        <v/>
      </c>
      <c r="V35" s="239"/>
      <c r="W35" s="222">
        <f t="shared" si="2"/>
        <v>0</v>
      </c>
      <c r="X35" s="13" t="str">
        <f>IFERROR(MATCH(_xlfn.MINIFS(Y!$F$87:$H$87, Y!$F$87:$H$87, "&gt;="&amp;J35), Y!$F$87:$H$87, 0), "-")</f>
        <v>-</v>
      </c>
    </row>
    <row r="36" spans="1:24" s="79" customFormat="1" x14ac:dyDescent="0.2">
      <c r="A36" s="13" t="str">
        <f t="shared" ref="A36" si="14">IFERROR(MATCH($I36,INDEX(Region,,1),0),IFERROR(MATCH($I36,INDEX(Region,,2),0),IFERROR(MATCH($I36,INDEX(Region,,3),0),"-")))</f>
        <v>-</v>
      </c>
      <c r="B36" s="216">
        <v>14</v>
      </c>
      <c r="C36" s="231"/>
      <c r="D36" s="231"/>
      <c r="E36" s="217"/>
      <c r="F36" s="218" t="str">
        <f>IF(ISBLANK(E36), "", VLOOKUP(E36, Z!$A$2:$C$4127, 3, FALSE))</f>
        <v/>
      </c>
      <c r="G36" s="232"/>
      <c r="H36" s="219"/>
      <c r="I36" s="218" t="str" cm="1">
        <f t="array" ref="I36">IFERROR(INDEX(Region, VLOOKUP($F36, X!$A$2:$K$5744, 11, FALSE), $C$1), "")</f>
        <v/>
      </c>
      <c r="J36" s="235"/>
      <c r="K36" s="236"/>
      <c r="L36" s="220" cm="1">
        <f t="array" ref="L36">IFERROR(INDEX(E_alt, $A36, $X36), 0)</f>
        <v>0</v>
      </c>
      <c r="M36" s="238"/>
      <c r="N36" s="237"/>
      <c r="O36" s="236"/>
      <c r="P36" s="223"/>
      <c r="Q36" s="220" cm="1">
        <f t="array" ref="Q36">IFERROR(INDEX(E_neu, $A36, $X36), 0)</f>
        <v>0</v>
      </c>
      <c r="R36" s="232"/>
      <c r="S36" s="231"/>
      <c r="T36" s="217"/>
      <c r="U36" s="218" t="str">
        <f>IF(ISBLANK(T36), "", VLOOKUP(T36, Z!$A$2:$C$4127, 3, FALSE))</f>
        <v/>
      </c>
      <c r="V36" s="239"/>
      <c r="W36" s="222">
        <f t="shared" si="2"/>
        <v>0</v>
      </c>
      <c r="X36" s="13" t="str">
        <f>IFERROR(MATCH(_xlfn.MINIFS(Y!$F$87:$H$87, Y!$F$87:$H$87, "&gt;="&amp;J36), Y!$F$87:$H$87, 0), "-")</f>
        <v>-</v>
      </c>
    </row>
    <row r="37" spans="1:24" s="79" customFormat="1" x14ac:dyDescent="0.2">
      <c r="A37" s="13" t="str">
        <f t="shared" ref="A37" si="15">IFERROR(MATCH($I37,INDEX(Region,,1),0),IFERROR(MATCH($I37,INDEX(Region,,2),0),IFERROR(MATCH($I37,INDEX(Region,,3),0),"-")))</f>
        <v>-</v>
      </c>
      <c r="B37" s="216">
        <v>15</v>
      </c>
      <c r="C37" s="231"/>
      <c r="D37" s="231"/>
      <c r="E37" s="217"/>
      <c r="F37" s="218" t="str">
        <f>IF(ISBLANK(E37), "", VLOOKUP(E37, Z!$A$2:$C$4127, 3, FALSE))</f>
        <v/>
      </c>
      <c r="G37" s="232"/>
      <c r="H37" s="219"/>
      <c r="I37" s="218" t="str" cm="1">
        <f t="array" ref="I37">IFERROR(INDEX(Region, VLOOKUP($F37, X!$A$2:$K$5744, 11, FALSE), $C$1), "")</f>
        <v/>
      </c>
      <c r="J37" s="235"/>
      <c r="K37" s="236"/>
      <c r="L37" s="220" cm="1">
        <f t="array" ref="L37">IFERROR(INDEX(E_alt, $A37, $X37), 0)</f>
        <v>0</v>
      </c>
      <c r="M37" s="238"/>
      <c r="N37" s="237"/>
      <c r="O37" s="236"/>
      <c r="P37" s="223"/>
      <c r="Q37" s="220" cm="1">
        <f t="array" ref="Q37">IFERROR(INDEX(E_neu, $A37, $X37), 0)</f>
        <v>0</v>
      </c>
      <c r="R37" s="232"/>
      <c r="S37" s="231"/>
      <c r="T37" s="217"/>
      <c r="U37" s="218" t="str">
        <f>IF(ISBLANK(T37), "", VLOOKUP(T37, Z!$A$2:$C$4127, 3, FALSE))</f>
        <v/>
      </c>
      <c r="V37" s="239"/>
      <c r="W37" s="222">
        <f t="shared" si="2"/>
        <v>0</v>
      </c>
      <c r="X37" s="13" t="str">
        <f>IFERROR(MATCH(_xlfn.MINIFS(Y!$F$87:$H$87, Y!$F$87:$H$87, "&gt;="&amp;J37), Y!$F$87:$H$87, 0), "-")</f>
        <v>-</v>
      </c>
    </row>
    <row r="38" spans="1:24" s="79" customFormat="1" x14ac:dyDescent="0.2">
      <c r="A38" s="13" t="str">
        <f t="shared" ref="A38" si="16">IFERROR(MATCH($I38,INDEX(Region,,1),0),IFERROR(MATCH($I38,INDEX(Region,,2),0),IFERROR(MATCH($I38,INDEX(Region,,3),0),"-")))</f>
        <v>-</v>
      </c>
      <c r="B38" s="216">
        <v>16</v>
      </c>
      <c r="C38" s="231"/>
      <c r="D38" s="231"/>
      <c r="E38" s="217"/>
      <c r="F38" s="218" t="str">
        <f>IF(ISBLANK(E38), "", VLOOKUP(E38, Z!$A$2:$C$4127, 3, FALSE))</f>
        <v/>
      </c>
      <c r="G38" s="232"/>
      <c r="H38" s="219"/>
      <c r="I38" s="218" t="str" cm="1">
        <f t="array" ref="I38">IFERROR(INDEX(Region, VLOOKUP($F38, X!$A$2:$K$5744, 11, FALSE), $C$1), "")</f>
        <v/>
      </c>
      <c r="J38" s="235"/>
      <c r="K38" s="236"/>
      <c r="L38" s="220" cm="1">
        <f t="array" ref="L38">IFERROR(INDEX(E_alt, $A38, $X38), 0)</f>
        <v>0</v>
      </c>
      <c r="M38" s="238"/>
      <c r="N38" s="237"/>
      <c r="O38" s="236"/>
      <c r="P38" s="223"/>
      <c r="Q38" s="220" cm="1">
        <f t="array" ref="Q38">IFERROR(INDEX(E_neu, $A38, $X38), 0)</f>
        <v>0</v>
      </c>
      <c r="R38" s="232"/>
      <c r="S38" s="231"/>
      <c r="T38" s="217"/>
      <c r="U38" s="218" t="str">
        <f>IF(ISBLANK(T38), "", VLOOKUP(T38, Z!$A$2:$C$4127, 3, FALSE))</f>
        <v/>
      </c>
      <c r="V38" s="239"/>
      <c r="W38" s="222">
        <f t="shared" si="2"/>
        <v>0</v>
      </c>
      <c r="X38" s="13" t="str">
        <f>IFERROR(MATCH(_xlfn.MINIFS(Y!$F$87:$H$87, Y!$F$87:$H$87, "&gt;="&amp;J38), Y!$F$87:$H$87, 0), "-")</f>
        <v>-</v>
      </c>
    </row>
    <row r="39" spans="1:24" s="79" customFormat="1" x14ac:dyDescent="0.2">
      <c r="A39" s="13" t="str">
        <f t="shared" ref="A39" si="17">IFERROR(MATCH($I39,INDEX(Region,,1),0),IFERROR(MATCH($I39,INDEX(Region,,2),0),IFERROR(MATCH($I39,INDEX(Region,,3),0),"-")))</f>
        <v>-</v>
      </c>
      <c r="B39" s="216">
        <v>17</v>
      </c>
      <c r="C39" s="231"/>
      <c r="D39" s="231"/>
      <c r="E39" s="217"/>
      <c r="F39" s="218" t="str">
        <f>IF(ISBLANK(E39), "", VLOOKUP(E39, Z!$A$2:$C$4127, 3, FALSE))</f>
        <v/>
      </c>
      <c r="G39" s="232"/>
      <c r="H39" s="219"/>
      <c r="I39" s="218" t="str" cm="1">
        <f t="array" ref="I39">IFERROR(INDEX(Region, VLOOKUP($F39, X!$A$2:$K$5744, 11, FALSE), $C$1), "")</f>
        <v/>
      </c>
      <c r="J39" s="235"/>
      <c r="K39" s="236"/>
      <c r="L39" s="220" cm="1">
        <f t="array" ref="L39">IFERROR(INDEX(E_alt, $A39, $X39), 0)</f>
        <v>0</v>
      </c>
      <c r="M39" s="238"/>
      <c r="N39" s="237"/>
      <c r="O39" s="236"/>
      <c r="P39" s="223"/>
      <c r="Q39" s="220" cm="1">
        <f t="array" ref="Q39">IFERROR(INDEX(E_neu, $A39, $X39), 0)</f>
        <v>0</v>
      </c>
      <c r="R39" s="232"/>
      <c r="S39" s="231"/>
      <c r="T39" s="217"/>
      <c r="U39" s="218" t="str">
        <f>IF(ISBLANK(T39), "", VLOOKUP(T39, Z!$A$2:$C$4127, 3, FALSE))</f>
        <v/>
      </c>
      <c r="V39" s="239"/>
      <c r="W39" s="222">
        <f t="shared" si="2"/>
        <v>0</v>
      </c>
      <c r="X39" s="13" t="str">
        <f>IFERROR(MATCH(_xlfn.MINIFS(Y!$F$87:$H$87, Y!$F$87:$H$87, "&gt;="&amp;J39), Y!$F$87:$H$87, 0), "-")</f>
        <v>-</v>
      </c>
    </row>
    <row r="40" spans="1:24" s="79" customFormat="1" x14ac:dyDescent="0.2">
      <c r="A40" s="13" t="str">
        <f t="shared" ref="A40" si="18">IFERROR(MATCH($I40,INDEX(Region,,1),0),IFERROR(MATCH($I40,INDEX(Region,,2),0),IFERROR(MATCH($I40,INDEX(Region,,3),0),"-")))</f>
        <v>-</v>
      </c>
      <c r="B40" s="216">
        <v>18</v>
      </c>
      <c r="C40" s="231"/>
      <c r="D40" s="231"/>
      <c r="E40" s="217"/>
      <c r="F40" s="218" t="str">
        <f>IF(ISBLANK(E40), "", VLOOKUP(E40, Z!$A$2:$C$4127, 3, FALSE))</f>
        <v/>
      </c>
      <c r="G40" s="232"/>
      <c r="H40" s="219"/>
      <c r="I40" s="218" t="str" cm="1">
        <f t="array" ref="I40">IFERROR(INDEX(Region, VLOOKUP($F40, X!$A$2:$K$5744, 11, FALSE), $C$1), "")</f>
        <v/>
      </c>
      <c r="J40" s="235"/>
      <c r="K40" s="236"/>
      <c r="L40" s="220" cm="1">
        <f t="array" ref="L40">IFERROR(INDEX(E_alt, $A40, $X40), 0)</f>
        <v>0</v>
      </c>
      <c r="M40" s="238"/>
      <c r="N40" s="237"/>
      <c r="O40" s="236"/>
      <c r="P40" s="223"/>
      <c r="Q40" s="220" cm="1">
        <f t="array" ref="Q40">IFERROR(INDEX(E_neu, $A40, $X40), 0)</f>
        <v>0</v>
      </c>
      <c r="R40" s="232"/>
      <c r="S40" s="231"/>
      <c r="T40" s="217"/>
      <c r="U40" s="218" t="str">
        <f>IF(ISBLANK(T40), "", VLOOKUP(T40, Z!$A$2:$C$4127, 3, FALSE))</f>
        <v/>
      </c>
      <c r="V40" s="239"/>
      <c r="W40" s="222">
        <f t="shared" si="2"/>
        <v>0</v>
      </c>
      <c r="X40" s="13" t="str">
        <f>IFERROR(MATCH(_xlfn.MINIFS(Y!$F$87:$H$87, Y!$F$87:$H$87, "&gt;="&amp;J40), Y!$F$87:$H$87, 0), "-")</f>
        <v>-</v>
      </c>
    </row>
    <row r="41" spans="1:24" s="79" customFormat="1" x14ac:dyDescent="0.2">
      <c r="A41" s="13" t="str">
        <f t="shared" ref="A41" si="19">IFERROR(MATCH($I41,INDEX(Region,,1),0),IFERROR(MATCH($I41,INDEX(Region,,2),0),IFERROR(MATCH($I41,INDEX(Region,,3),0),"-")))</f>
        <v>-</v>
      </c>
      <c r="B41" s="216">
        <v>19</v>
      </c>
      <c r="C41" s="231"/>
      <c r="D41" s="231"/>
      <c r="E41" s="217"/>
      <c r="F41" s="218" t="str">
        <f>IF(ISBLANK(E41), "", VLOOKUP(E41, Z!$A$2:$C$4127, 3, FALSE))</f>
        <v/>
      </c>
      <c r="G41" s="232"/>
      <c r="H41" s="219"/>
      <c r="I41" s="218" t="str" cm="1">
        <f t="array" ref="I41">IFERROR(INDEX(Region, VLOOKUP($F41, X!$A$2:$K$5744, 11, FALSE), $C$1), "")</f>
        <v/>
      </c>
      <c r="J41" s="235"/>
      <c r="K41" s="236"/>
      <c r="L41" s="220" cm="1">
        <f t="array" ref="L41">IFERROR(INDEX(E_alt, $A41, $X41), 0)</f>
        <v>0</v>
      </c>
      <c r="M41" s="238"/>
      <c r="N41" s="237"/>
      <c r="O41" s="236"/>
      <c r="P41" s="223"/>
      <c r="Q41" s="220" cm="1">
        <f t="array" ref="Q41">IFERROR(INDEX(E_neu, $A41, $X41), 0)</f>
        <v>0</v>
      </c>
      <c r="R41" s="232"/>
      <c r="S41" s="231"/>
      <c r="T41" s="217"/>
      <c r="U41" s="218" t="str">
        <f>IF(ISBLANK(T41), "", VLOOKUP(T41, Z!$A$2:$C$4127, 3, FALSE))</f>
        <v/>
      </c>
      <c r="V41" s="239"/>
      <c r="W41" s="222">
        <f t="shared" si="2"/>
        <v>0</v>
      </c>
      <c r="X41" s="13" t="str">
        <f>IFERROR(MATCH(_xlfn.MINIFS(Y!$F$87:$H$87, Y!$F$87:$H$87, "&gt;="&amp;J41), Y!$F$87:$H$87, 0), "-")</f>
        <v>-</v>
      </c>
    </row>
    <row r="42" spans="1:24" s="79" customFormat="1" x14ac:dyDescent="0.2">
      <c r="A42" s="13" t="str">
        <f t="shared" ref="A42" si="20">IFERROR(MATCH($I42,INDEX(Region,,1),0),IFERROR(MATCH($I42,INDEX(Region,,2),0),IFERROR(MATCH($I42,INDEX(Region,,3),0),"-")))</f>
        <v>-</v>
      </c>
      <c r="B42" s="216">
        <v>20</v>
      </c>
      <c r="C42" s="231"/>
      <c r="D42" s="231"/>
      <c r="E42" s="217"/>
      <c r="F42" s="218" t="str">
        <f>IF(ISBLANK(E42), "", VLOOKUP(E42, Z!$A$2:$C$4127, 3, FALSE))</f>
        <v/>
      </c>
      <c r="G42" s="232"/>
      <c r="H42" s="219"/>
      <c r="I42" s="218" t="str" cm="1">
        <f t="array" ref="I42">IFERROR(INDEX(Region, VLOOKUP($F42, X!$A$2:$K$5744, 11, FALSE), $C$1), "")</f>
        <v/>
      </c>
      <c r="J42" s="235"/>
      <c r="K42" s="236"/>
      <c r="L42" s="220" cm="1">
        <f t="array" ref="L42">IFERROR(INDEX(E_alt, $A42, $X42), 0)</f>
        <v>0</v>
      </c>
      <c r="M42" s="238"/>
      <c r="N42" s="237"/>
      <c r="O42" s="236"/>
      <c r="P42" s="223"/>
      <c r="Q42" s="220" cm="1">
        <f t="array" ref="Q42">IFERROR(INDEX(E_neu, $A42, $X42), 0)</f>
        <v>0</v>
      </c>
      <c r="R42" s="232"/>
      <c r="S42" s="231"/>
      <c r="T42" s="217"/>
      <c r="U42" s="218" t="str">
        <f>IF(ISBLANK(T42), "", VLOOKUP(T42, Z!$A$2:$C$4127, 3, FALSE))</f>
        <v/>
      </c>
      <c r="V42" s="239"/>
      <c r="W42" s="222">
        <f t="shared" si="2"/>
        <v>0</v>
      </c>
      <c r="X42" s="13" t="str">
        <f>IFERROR(MATCH(_xlfn.MINIFS(Y!$F$87:$H$87, Y!$F$87:$H$87, "&gt;="&amp;J42), Y!$F$87:$H$87, 0), "-")</f>
        <v>-</v>
      </c>
    </row>
    <row r="43" spans="1:24" s="79" customFormat="1" x14ac:dyDescent="0.2">
      <c r="A43" s="13" t="str">
        <f t="shared" ref="A43" si="21">IFERROR(MATCH($I43,INDEX(Region,,1),0),IFERROR(MATCH($I43,INDEX(Region,,2),0),IFERROR(MATCH($I43,INDEX(Region,,3),0),"-")))</f>
        <v>-</v>
      </c>
      <c r="B43" s="216">
        <v>21</v>
      </c>
      <c r="C43" s="231"/>
      <c r="D43" s="231"/>
      <c r="E43" s="217"/>
      <c r="F43" s="218" t="str">
        <f>IF(ISBLANK(E43), "", VLOOKUP(E43, Z!$A$2:$C$4127, 3, FALSE))</f>
        <v/>
      </c>
      <c r="G43" s="232"/>
      <c r="H43" s="219"/>
      <c r="I43" s="218" t="str" cm="1">
        <f t="array" ref="I43">IFERROR(INDEX(Region, VLOOKUP($F43, X!$A$2:$K$5744, 11, FALSE), $C$1), "")</f>
        <v/>
      </c>
      <c r="J43" s="235"/>
      <c r="K43" s="236"/>
      <c r="L43" s="220" cm="1">
        <f t="array" ref="L43">IFERROR(INDEX(E_alt, $A43, $X43), 0)</f>
        <v>0</v>
      </c>
      <c r="M43" s="238"/>
      <c r="N43" s="237"/>
      <c r="O43" s="236"/>
      <c r="P43" s="223"/>
      <c r="Q43" s="220" cm="1">
        <f t="array" ref="Q43">IFERROR(INDEX(E_neu, $A43, $X43), 0)</f>
        <v>0</v>
      </c>
      <c r="R43" s="232"/>
      <c r="S43" s="231"/>
      <c r="T43" s="217"/>
      <c r="U43" s="218" t="str">
        <f>IF(ISBLANK(T43), "", VLOOKUP(T43, Z!$A$2:$C$4127, 3, FALSE))</f>
        <v/>
      </c>
      <c r="V43" s="239"/>
      <c r="W43" s="222">
        <f t="shared" si="2"/>
        <v>0</v>
      </c>
      <c r="X43" s="13" t="str">
        <f>IFERROR(MATCH(_xlfn.MINIFS(Y!$F$87:$H$87, Y!$F$87:$H$87, "&gt;="&amp;J43), Y!$F$87:$H$87, 0), "-")</f>
        <v>-</v>
      </c>
    </row>
    <row r="44" spans="1:24" s="79" customFormat="1" x14ac:dyDescent="0.2">
      <c r="A44" s="13" t="str">
        <f t="shared" ref="A44" si="22">IFERROR(MATCH($I44,INDEX(Region,,1),0),IFERROR(MATCH($I44,INDEX(Region,,2),0),IFERROR(MATCH($I44,INDEX(Region,,3),0),"-")))</f>
        <v>-</v>
      </c>
      <c r="B44" s="216">
        <v>22</v>
      </c>
      <c r="C44" s="231"/>
      <c r="D44" s="231"/>
      <c r="E44" s="217"/>
      <c r="F44" s="218" t="str">
        <f>IF(ISBLANK(E44), "", VLOOKUP(E44, Z!$A$2:$C$4127, 3, FALSE))</f>
        <v/>
      </c>
      <c r="G44" s="232"/>
      <c r="H44" s="219"/>
      <c r="I44" s="218" t="str" cm="1">
        <f t="array" ref="I44">IFERROR(INDEX(Region, VLOOKUP($F44, X!$A$2:$K$5744, 11, FALSE), $C$1), "")</f>
        <v/>
      </c>
      <c r="J44" s="235"/>
      <c r="K44" s="236"/>
      <c r="L44" s="220" cm="1">
        <f t="array" ref="L44">IFERROR(INDEX(E_alt, $A44, $X44), 0)</f>
        <v>0</v>
      </c>
      <c r="M44" s="238"/>
      <c r="N44" s="237"/>
      <c r="O44" s="236"/>
      <c r="P44" s="223"/>
      <c r="Q44" s="220" cm="1">
        <f t="array" ref="Q44">IFERROR(INDEX(E_neu, $A44, $X44), 0)</f>
        <v>0</v>
      </c>
      <c r="R44" s="232"/>
      <c r="S44" s="231"/>
      <c r="T44" s="217"/>
      <c r="U44" s="218" t="str">
        <f>IF(ISBLANK(T44), "", VLOOKUP(T44, Z!$A$2:$C$4127, 3, FALSE))</f>
        <v/>
      </c>
      <c r="V44" s="239"/>
      <c r="W44" s="222">
        <f t="shared" si="2"/>
        <v>0</v>
      </c>
      <c r="X44" s="13" t="str">
        <f>IFERROR(MATCH(_xlfn.MINIFS(Y!$F$87:$H$87, Y!$F$87:$H$87, "&gt;="&amp;J44), Y!$F$87:$H$87, 0), "-")</f>
        <v>-</v>
      </c>
    </row>
    <row r="45" spans="1:24" s="79" customFormat="1" x14ac:dyDescent="0.2">
      <c r="A45" s="13" t="str">
        <f t="shared" ref="A45" si="23">IFERROR(MATCH($I45,INDEX(Region,,1),0),IFERROR(MATCH($I45,INDEX(Region,,2),0),IFERROR(MATCH($I45,INDEX(Region,,3),0),"-")))</f>
        <v>-</v>
      </c>
      <c r="B45" s="216">
        <v>23</v>
      </c>
      <c r="C45" s="231"/>
      <c r="D45" s="231"/>
      <c r="E45" s="217"/>
      <c r="F45" s="218" t="str">
        <f>IF(ISBLANK(E45), "", VLOOKUP(E45, Z!$A$2:$C$4127, 3, FALSE))</f>
        <v/>
      </c>
      <c r="G45" s="232"/>
      <c r="H45" s="219"/>
      <c r="I45" s="218" t="str" cm="1">
        <f t="array" ref="I45">IFERROR(INDEX(Region, VLOOKUP($F45, X!$A$2:$K$5744, 11, FALSE), $C$1), "")</f>
        <v/>
      </c>
      <c r="J45" s="235"/>
      <c r="K45" s="236"/>
      <c r="L45" s="220" cm="1">
        <f t="array" ref="L45">IFERROR(INDEX(E_alt, $A45, $X45), 0)</f>
        <v>0</v>
      </c>
      <c r="M45" s="238"/>
      <c r="N45" s="237"/>
      <c r="O45" s="236"/>
      <c r="P45" s="223"/>
      <c r="Q45" s="220" cm="1">
        <f t="array" ref="Q45">IFERROR(INDEX(E_neu, $A45, $X45), 0)</f>
        <v>0</v>
      </c>
      <c r="R45" s="232"/>
      <c r="S45" s="231"/>
      <c r="T45" s="217"/>
      <c r="U45" s="218" t="str">
        <f>IF(ISBLANK(T45), "", VLOOKUP(T45, Z!$A$2:$C$4127, 3, FALSE))</f>
        <v/>
      </c>
      <c r="V45" s="239"/>
      <c r="W45" s="222">
        <f t="shared" si="2"/>
        <v>0</v>
      </c>
      <c r="X45" s="13" t="str">
        <f>IFERROR(MATCH(_xlfn.MINIFS(Y!$F$87:$H$87, Y!$F$87:$H$87, "&gt;="&amp;J45), Y!$F$87:$H$87, 0), "-")</f>
        <v>-</v>
      </c>
    </row>
    <row r="46" spans="1:24" s="79" customFormat="1" x14ac:dyDescent="0.2">
      <c r="A46" s="13" t="str">
        <f t="shared" ref="A46" si="24">IFERROR(MATCH($I46,INDEX(Region,,1),0),IFERROR(MATCH($I46,INDEX(Region,,2),0),IFERROR(MATCH($I46,INDEX(Region,,3),0),"-")))</f>
        <v>-</v>
      </c>
      <c r="B46" s="216">
        <v>24</v>
      </c>
      <c r="C46" s="231"/>
      <c r="D46" s="231"/>
      <c r="E46" s="217"/>
      <c r="F46" s="218" t="str">
        <f>IF(ISBLANK(E46), "", VLOOKUP(E46, Z!$A$2:$C$4127, 3, FALSE))</f>
        <v/>
      </c>
      <c r="G46" s="232"/>
      <c r="H46" s="219"/>
      <c r="I46" s="218" t="str" cm="1">
        <f t="array" ref="I46">IFERROR(INDEX(Region, VLOOKUP($F46, X!$A$2:$K$5744, 11, FALSE), $C$1), "")</f>
        <v/>
      </c>
      <c r="J46" s="235"/>
      <c r="K46" s="236"/>
      <c r="L46" s="220" cm="1">
        <f t="array" ref="L46">IFERROR(INDEX(E_alt, $A46, $X46), 0)</f>
        <v>0</v>
      </c>
      <c r="M46" s="238"/>
      <c r="N46" s="237"/>
      <c r="O46" s="236"/>
      <c r="P46" s="223"/>
      <c r="Q46" s="220" cm="1">
        <f t="array" ref="Q46">IFERROR(INDEX(E_neu, $A46, $X46), 0)</f>
        <v>0</v>
      </c>
      <c r="R46" s="232"/>
      <c r="S46" s="231"/>
      <c r="T46" s="217"/>
      <c r="U46" s="218" t="str">
        <f>IF(ISBLANK(T46), "", VLOOKUP(T46, Z!$A$2:$C$4127, 3, FALSE))</f>
        <v/>
      </c>
      <c r="V46" s="239"/>
      <c r="W46" s="222">
        <f t="shared" si="2"/>
        <v>0</v>
      </c>
      <c r="X46" s="13" t="str">
        <f>IFERROR(MATCH(_xlfn.MINIFS(Y!$F$87:$H$87, Y!$F$87:$H$87, "&gt;="&amp;J46), Y!$F$87:$H$87, 0), "-")</f>
        <v>-</v>
      </c>
    </row>
    <row r="47" spans="1:24" s="79" customFormat="1" x14ac:dyDescent="0.2">
      <c r="A47" s="13" t="str">
        <f t="shared" ref="A47" si="25">IFERROR(MATCH($I47,INDEX(Region,,1),0),IFERROR(MATCH($I47,INDEX(Region,,2),0),IFERROR(MATCH($I47,INDEX(Region,,3),0),"-")))</f>
        <v>-</v>
      </c>
      <c r="B47" s="216">
        <v>25</v>
      </c>
      <c r="C47" s="231"/>
      <c r="D47" s="231"/>
      <c r="E47" s="217"/>
      <c r="F47" s="218" t="str">
        <f>IF(ISBLANK(E47), "", VLOOKUP(E47, Z!$A$2:$C$4127, 3, FALSE))</f>
        <v/>
      </c>
      <c r="G47" s="232"/>
      <c r="H47" s="219"/>
      <c r="I47" s="218" t="str" cm="1">
        <f t="array" ref="I47">IFERROR(INDEX(Region, VLOOKUP($F47, X!$A$2:$K$5744, 11, FALSE), $C$1), "")</f>
        <v/>
      </c>
      <c r="J47" s="235"/>
      <c r="K47" s="236"/>
      <c r="L47" s="220" cm="1">
        <f t="array" ref="L47">IFERROR(INDEX(E_alt, $A47, $X47), 0)</f>
        <v>0</v>
      </c>
      <c r="M47" s="238"/>
      <c r="N47" s="237"/>
      <c r="O47" s="236"/>
      <c r="P47" s="223"/>
      <c r="Q47" s="220" cm="1">
        <f t="array" ref="Q47">IFERROR(INDEX(E_neu, $A47, $X47), 0)</f>
        <v>0</v>
      </c>
      <c r="R47" s="232"/>
      <c r="S47" s="231"/>
      <c r="T47" s="217"/>
      <c r="U47" s="218" t="str">
        <f>IF(ISBLANK(T47), "", VLOOKUP(T47, Z!$A$2:$C$4127, 3, FALSE))</f>
        <v/>
      </c>
      <c r="V47" s="239"/>
      <c r="W47" s="222">
        <f t="shared" si="2"/>
        <v>0</v>
      </c>
      <c r="X47" s="13" t="str">
        <f>IFERROR(MATCH(_xlfn.MINIFS(Y!$F$87:$H$87, Y!$F$87:$H$87, "&gt;="&amp;J47), Y!$F$87:$H$87, 0), "-")</f>
        <v>-</v>
      </c>
    </row>
    <row r="48" spans="1:24" s="79" customFormat="1" x14ac:dyDescent="0.2">
      <c r="A48" s="13" t="str">
        <f t="shared" ref="A48" si="26">IFERROR(MATCH($I48,INDEX(Region,,1),0),IFERROR(MATCH($I48,INDEX(Region,,2),0),IFERROR(MATCH($I48,INDEX(Region,,3),0),"-")))</f>
        <v>-</v>
      </c>
      <c r="B48" s="216">
        <v>26</v>
      </c>
      <c r="C48" s="231"/>
      <c r="D48" s="231"/>
      <c r="E48" s="217"/>
      <c r="F48" s="218" t="str">
        <f>IF(ISBLANK(E48), "", VLOOKUP(E48, Z!$A$2:$C$4127, 3, FALSE))</f>
        <v/>
      </c>
      <c r="G48" s="232"/>
      <c r="H48" s="219"/>
      <c r="I48" s="218" t="str" cm="1">
        <f t="array" ref="I48">IFERROR(INDEX(Region, VLOOKUP($F48, X!$A$2:$K$5744, 11, FALSE), $C$1), "")</f>
        <v/>
      </c>
      <c r="J48" s="235"/>
      <c r="K48" s="236"/>
      <c r="L48" s="220" cm="1">
        <f t="array" ref="L48">IFERROR(INDEX(E_alt, $A48, $X48), 0)</f>
        <v>0</v>
      </c>
      <c r="M48" s="238"/>
      <c r="N48" s="237"/>
      <c r="O48" s="236"/>
      <c r="P48" s="223"/>
      <c r="Q48" s="220" cm="1">
        <f t="array" ref="Q48">IFERROR(INDEX(E_neu, $A48, $X48), 0)</f>
        <v>0</v>
      </c>
      <c r="R48" s="232"/>
      <c r="S48" s="231"/>
      <c r="T48" s="217"/>
      <c r="U48" s="218" t="str">
        <f>IF(ISBLANK(T48), "", VLOOKUP(T48, Z!$A$2:$C$4127, 3, FALSE))</f>
        <v/>
      </c>
      <c r="V48" s="239"/>
      <c r="W48" s="222">
        <f t="shared" si="2"/>
        <v>0</v>
      </c>
      <c r="X48" s="13" t="str">
        <f>IFERROR(MATCH(_xlfn.MINIFS(Y!$F$87:$H$87, Y!$F$87:$H$87, "&gt;="&amp;J48), Y!$F$87:$H$87, 0), "-")</f>
        <v>-</v>
      </c>
    </row>
    <row r="49" spans="1:24" s="79" customFormat="1" x14ac:dyDescent="0.2">
      <c r="A49" s="13" t="str">
        <f t="shared" ref="A49" si="27">IFERROR(MATCH($I49,INDEX(Region,,1),0),IFERROR(MATCH($I49,INDEX(Region,,2),0),IFERROR(MATCH($I49,INDEX(Region,,3),0),"-")))</f>
        <v>-</v>
      </c>
      <c r="B49" s="216">
        <v>27</v>
      </c>
      <c r="C49" s="231"/>
      <c r="D49" s="231"/>
      <c r="E49" s="217"/>
      <c r="F49" s="218" t="str">
        <f>IF(ISBLANK(E49), "", VLOOKUP(E49, Z!$A$2:$C$4127, 3, FALSE))</f>
        <v/>
      </c>
      <c r="G49" s="232"/>
      <c r="H49" s="219"/>
      <c r="I49" s="218" t="str" cm="1">
        <f t="array" ref="I49">IFERROR(INDEX(Region, VLOOKUP($F49, X!$A$2:$K$5744, 11, FALSE), $C$1), "")</f>
        <v/>
      </c>
      <c r="J49" s="235"/>
      <c r="K49" s="236"/>
      <c r="L49" s="220" cm="1">
        <f t="array" ref="L49">IFERROR(INDEX(E_alt, $A49, $X49), 0)</f>
        <v>0</v>
      </c>
      <c r="M49" s="238"/>
      <c r="N49" s="237"/>
      <c r="O49" s="236"/>
      <c r="P49" s="223"/>
      <c r="Q49" s="220" cm="1">
        <f t="array" ref="Q49">IFERROR(INDEX(E_neu, $A49, $X49), 0)</f>
        <v>0</v>
      </c>
      <c r="R49" s="232"/>
      <c r="S49" s="231"/>
      <c r="T49" s="217"/>
      <c r="U49" s="218" t="str">
        <f>IF(ISBLANK(T49), "", VLOOKUP(T49, Z!$A$2:$C$4127, 3, FALSE))</f>
        <v/>
      </c>
      <c r="V49" s="239"/>
      <c r="W49" s="222">
        <f t="shared" si="2"/>
        <v>0</v>
      </c>
      <c r="X49" s="13" t="str">
        <f>IFERROR(MATCH(_xlfn.MINIFS(Y!$F$87:$H$87, Y!$F$87:$H$87, "&gt;="&amp;J49), Y!$F$87:$H$87, 0), "-")</f>
        <v>-</v>
      </c>
    </row>
    <row r="50" spans="1:24" s="79" customFormat="1" x14ac:dyDescent="0.2">
      <c r="A50" s="13" t="str">
        <f t="shared" ref="A50" si="28">IFERROR(MATCH($I50,INDEX(Region,,1),0),IFERROR(MATCH($I50,INDEX(Region,,2),0),IFERROR(MATCH($I50,INDEX(Region,,3),0),"-")))</f>
        <v>-</v>
      </c>
      <c r="B50" s="216">
        <v>28</v>
      </c>
      <c r="C50" s="231"/>
      <c r="D50" s="231"/>
      <c r="E50" s="217"/>
      <c r="F50" s="218" t="str">
        <f>IF(ISBLANK(E50), "", VLOOKUP(E50, Z!$A$2:$C$4127, 3, FALSE))</f>
        <v/>
      </c>
      <c r="G50" s="232"/>
      <c r="H50" s="219"/>
      <c r="I50" s="218" t="str" cm="1">
        <f t="array" ref="I50">IFERROR(INDEX(Region, VLOOKUP($F50, X!$A$2:$K$5744, 11, FALSE), $C$1), "")</f>
        <v/>
      </c>
      <c r="J50" s="235"/>
      <c r="K50" s="236"/>
      <c r="L50" s="220" cm="1">
        <f t="array" ref="L50">IFERROR(INDEX(E_alt, $A50, $X50), 0)</f>
        <v>0</v>
      </c>
      <c r="M50" s="238"/>
      <c r="N50" s="237"/>
      <c r="O50" s="236"/>
      <c r="P50" s="223"/>
      <c r="Q50" s="220" cm="1">
        <f t="array" ref="Q50">IFERROR(INDEX(E_neu, $A50, $X50), 0)</f>
        <v>0</v>
      </c>
      <c r="R50" s="232"/>
      <c r="S50" s="231"/>
      <c r="T50" s="217"/>
      <c r="U50" s="218" t="str">
        <f>IF(ISBLANK(T50), "", VLOOKUP(T50, Z!$A$2:$C$4127, 3, FALSE))</f>
        <v/>
      </c>
      <c r="V50" s="239"/>
      <c r="W50" s="222">
        <f t="shared" si="2"/>
        <v>0</v>
      </c>
      <c r="X50" s="13" t="str">
        <f>IFERROR(MATCH(_xlfn.MINIFS(Y!$F$87:$H$87, Y!$F$87:$H$87, "&gt;="&amp;J50), Y!$F$87:$H$87, 0), "-")</f>
        <v>-</v>
      </c>
    </row>
    <row r="51" spans="1:24" s="79" customFormat="1" x14ac:dyDescent="0.2">
      <c r="A51" s="13" t="str">
        <f t="shared" ref="A51" si="29">IFERROR(MATCH($I51,INDEX(Region,,1),0),IFERROR(MATCH($I51,INDEX(Region,,2),0),IFERROR(MATCH($I51,INDEX(Region,,3),0),"-")))</f>
        <v>-</v>
      </c>
      <c r="B51" s="216">
        <v>29</v>
      </c>
      <c r="C51" s="231"/>
      <c r="D51" s="231"/>
      <c r="E51" s="217"/>
      <c r="F51" s="218" t="str">
        <f>IF(ISBLANK(E51), "", VLOOKUP(E51, Z!$A$2:$C$4127, 3, FALSE))</f>
        <v/>
      </c>
      <c r="G51" s="232"/>
      <c r="H51" s="219"/>
      <c r="I51" s="218" t="str" cm="1">
        <f t="array" ref="I51">IFERROR(INDEX(Region, VLOOKUP($F51, X!$A$2:$K$5744, 11, FALSE), $C$1), "")</f>
        <v/>
      </c>
      <c r="J51" s="235"/>
      <c r="K51" s="236"/>
      <c r="L51" s="220" cm="1">
        <f t="array" ref="L51">IFERROR(INDEX(E_alt, $A51, $X51), 0)</f>
        <v>0</v>
      </c>
      <c r="M51" s="238"/>
      <c r="N51" s="237"/>
      <c r="O51" s="236"/>
      <c r="P51" s="223"/>
      <c r="Q51" s="220" cm="1">
        <f t="array" ref="Q51">IFERROR(INDEX(E_neu, $A51, $X51), 0)</f>
        <v>0</v>
      </c>
      <c r="R51" s="232"/>
      <c r="S51" s="231"/>
      <c r="T51" s="217"/>
      <c r="U51" s="218" t="str">
        <f>IF(ISBLANK(T51), "", VLOOKUP(T51, Z!$A$2:$C$4127, 3, FALSE))</f>
        <v/>
      </c>
      <c r="V51" s="239"/>
      <c r="W51" s="222">
        <f t="shared" si="2"/>
        <v>0</v>
      </c>
      <c r="X51" s="13" t="str">
        <f>IFERROR(MATCH(_xlfn.MINIFS(Y!$F$87:$H$87, Y!$F$87:$H$87, "&gt;="&amp;J51), Y!$F$87:$H$87, 0), "-")</f>
        <v>-</v>
      </c>
    </row>
    <row r="52" spans="1:24" s="79" customFormat="1" x14ac:dyDescent="0.2">
      <c r="A52" s="13" t="str">
        <f t="shared" ref="A52" si="30">IFERROR(MATCH($I52,INDEX(Region,,1),0),IFERROR(MATCH($I52,INDEX(Region,,2),0),IFERROR(MATCH($I52,INDEX(Region,,3),0),"-")))</f>
        <v>-</v>
      </c>
      <c r="B52" s="216">
        <v>30</v>
      </c>
      <c r="C52" s="231"/>
      <c r="D52" s="231"/>
      <c r="E52" s="217"/>
      <c r="F52" s="218" t="str">
        <f>IF(ISBLANK(E52), "", VLOOKUP(E52, Z!$A$2:$C$4127, 3, FALSE))</f>
        <v/>
      </c>
      <c r="G52" s="232"/>
      <c r="H52" s="219"/>
      <c r="I52" s="218" t="str" cm="1">
        <f t="array" ref="I52">IFERROR(INDEX(Region, VLOOKUP($F52, X!$A$2:$K$5744, 11, FALSE), $C$1), "")</f>
        <v/>
      </c>
      <c r="J52" s="235"/>
      <c r="K52" s="236"/>
      <c r="L52" s="220" cm="1">
        <f t="array" ref="L52">IFERROR(INDEX(E_alt, $A52, $X52), 0)</f>
        <v>0</v>
      </c>
      <c r="M52" s="238"/>
      <c r="N52" s="237"/>
      <c r="O52" s="236"/>
      <c r="P52" s="223"/>
      <c r="Q52" s="220" cm="1">
        <f t="array" ref="Q52">IFERROR(INDEX(E_neu, $A52, $X52), 0)</f>
        <v>0</v>
      </c>
      <c r="R52" s="232"/>
      <c r="S52" s="231"/>
      <c r="T52" s="217"/>
      <c r="U52" s="218" t="str">
        <f>IF(ISBLANK(T52), "", VLOOKUP(T52, Z!$A$2:$C$4127, 3, FALSE))</f>
        <v/>
      </c>
      <c r="V52" s="239"/>
      <c r="W52" s="222">
        <f t="shared" si="2"/>
        <v>0</v>
      </c>
      <c r="X52" s="13" t="str">
        <f>IFERROR(MATCH(_xlfn.MINIFS(Y!$F$87:$H$87, Y!$F$87:$H$87, "&gt;="&amp;J52), Y!$F$87:$H$87, 0), "-")</f>
        <v>-</v>
      </c>
    </row>
    <row r="53" spans="1:24" s="79" customFormat="1" x14ac:dyDescent="0.2">
      <c r="A53" s="13" t="str">
        <f t="shared" ref="A53" si="31">IFERROR(MATCH($I53,INDEX(Region,,1),0),IFERROR(MATCH($I53,INDEX(Region,,2),0),IFERROR(MATCH($I53,INDEX(Region,,3),0),"-")))</f>
        <v>-</v>
      </c>
      <c r="B53" s="216">
        <v>31</v>
      </c>
      <c r="C53" s="231"/>
      <c r="D53" s="231"/>
      <c r="E53" s="217"/>
      <c r="F53" s="218" t="str">
        <f>IF(ISBLANK(E53), "", VLOOKUP(E53, Z!$A$2:$C$4127, 3, FALSE))</f>
        <v/>
      </c>
      <c r="G53" s="232"/>
      <c r="H53" s="219"/>
      <c r="I53" s="218" t="str" cm="1">
        <f t="array" ref="I53">IFERROR(INDEX(Region, VLOOKUP($F53, X!$A$2:$K$5744, 11, FALSE), $C$1), "")</f>
        <v/>
      </c>
      <c r="J53" s="235"/>
      <c r="K53" s="236"/>
      <c r="L53" s="220" cm="1">
        <f t="array" ref="L53">IFERROR(INDEX(E_alt, $A53, $X53), 0)</f>
        <v>0</v>
      </c>
      <c r="M53" s="238"/>
      <c r="N53" s="237"/>
      <c r="O53" s="236"/>
      <c r="P53" s="223"/>
      <c r="Q53" s="220" cm="1">
        <f t="array" ref="Q53">IFERROR(INDEX(E_neu, $A53, $X53), 0)</f>
        <v>0</v>
      </c>
      <c r="R53" s="232"/>
      <c r="S53" s="231"/>
      <c r="T53" s="217"/>
      <c r="U53" s="218" t="str">
        <f>IF(ISBLANK(T53), "", VLOOKUP(T53, Z!$A$2:$C$4127, 3, FALSE))</f>
        <v/>
      </c>
      <c r="V53" s="239"/>
      <c r="W53" s="222">
        <f t="shared" si="2"/>
        <v>0</v>
      </c>
      <c r="X53" s="13" t="str">
        <f>IFERROR(MATCH(_xlfn.MINIFS(Y!$F$87:$H$87, Y!$F$87:$H$87, "&gt;="&amp;J53), Y!$F$87:$H$87, 0), "-")</f>
        <v>-</v>
      </c>
    </row>
    <row r="54" spans="1:24" s="79" customFormat="1" x14ac:dyDescent="0.2">
      <c r="A54" s="13" t="str">
        <f t="shared" ref="A54" si="32">IFERROR(MATCH($I54,INDEX(Region,,1),0),IFERROR(MATCH($I54,INDEX(Region,,2),0),IFERROR(MATCH($I54,INDEX(Region,,3),0),"-")))</f>
        <v>-</v>
      </c>
      <c r="B54" s="216">
        <v>32</v>
      </c>
      <c r="C54" s="231"/>
      <c r="D54" s="231"/>
      <c r="E54" s="217"/>
      <c r="F54" s="218" t="str">
        <f>IF(ISBLANK(E54), "", VLOOKUP(E54, Z!$A$2:$C$4127, 3, FALSE))</f>
        <v/>
      </c>
      <c r="G54" s="232"/>
      <c r="H54" s="219"/>
      <c r="I54" s="218" t="str" cm="1">
        <f t="array" ref="I54">IFERROR(INDEX(Region, VLOOKUP($F54, X!$A$2:$K$5744, 11, FALSE), $C$1), "")</f>
        <v/>
      </c>
      <c r="J54" s="235"/>
      <c r="K54" s="236"/>
      <c r="L54" s="220" cm="1">
        <f t="array" ref="L54">IFERROR(INDEX(E_alt, $A54, $X54), 0)</f>
        <v>0</v>
      </c>
      <c r="M54" s="238"/>
      <c r="N54" s="237"/>
      <c r="O54" s="236"/>
      <c r="P54" s="223"/>
      <c r="Q54" s="220" cm="1">
        <f t="array" ref="Q54">IFERROR(INDEX(E_neu, $A54, $X54), 0)</f>
        <v>0</v>
      </c>
      <c r="R54" s="232"/>
      <c r="S54" s="231"/>
      <c r="T54" s="217"/>
      <c r="U54" s="218" t="str">
        <f>IF(ISBLANK(T54), "", VLOOKUP(T54, Z!$A$2:$C$4127, 3, FALSE))</f>
        <v/>
      </c>
      <c r="V54" s="239"/>
      <c r="W54" s="222">
        <f t="shared" si="2"/>
        <v>0</v>
      </c>
      <c r="X54" s="13" t="str">
        <f>IFERROR(MATCH(_xlfn.MINIFS(Y!$F$87:$H$87, Y!$F$87:$H$87, "&gt;="&amp;J54), Y!$F$87:$H$87, 0), "-")</f>
        <v>-</v>
      </c>
    </row>
    <row r="55" spans="1:24" s="79" customFormat="1" x14ac:dyDescent="0.2">
      <c r="A55" s="13" t="str">
        <f t="shared" ref="A55" si="33">IFERROR(MATCH($I55,INDEX(Region,,1),0),IFERROR(MATCH($I55,INDEX(Region,,2),0),IFERROR(MATCH($I55,INDEX(Region,,3),0),"-")))</f>
        <v>-</v>
      </c>
      <c r="B55" s="216">
        <v>33</v>
      </c>
      <c r="C55" s="231"/>
      <c r="D55" s="231"/>
      <c r="E55" s="217"/>
      <c r="F55" s="218" t="str">
        <f>IF(ISBLANK(E55), "", VLOOKUP(E55, Z!$A$2:$C$4127, 3, FALSE))</f>
        <v/>
      </c>
      <c r="G55" s="232"/>
      <c r="H55" s="219"/>
      <c r="I55" s="218" t="str" cm="1">
        <f t="array" ref="I55">IFERROR(INDEX(Region, VLOOKUP($F55, X!$A$2:$K$5744, 11, FALSE), $C$1), "")</f>
        <v/>
      </c>
      <c r="J55" s="235"/>
      <c r="K55" s="236"/>
      <c r="L55" s="220" cm="1">
        <f t="array" ref="L55">IFERROR(INDEX(E_alt, $A55, $X55), 0)</f>
        <v>0</v>
      </c>
      <c r="M55" s="238"/>
      <c r="N55" s="237"/>
      <c r="O55" s="236"/>
      <c r="P55" s="223"/>
      <c r="Q55" s="220" cm="1">
        <f t="array" ref="Q55">IFERROR(INDEX(E_neu, $A55, $X55), 0)</f>
        <v>0</v>
      </c>
      <c r="R55" s="232"/>
      <c r="S55" s="231"/>
      <c r="T55" s="217"/>
      <c r="U55" s="218" t="str">
        <f>IF(ISBLANK(T55), "", VLOOKUP(T55, Z!$A$2:$C$4127, 3, FALSE))</f>
        <v/>
      </c>
      <c r="V55" s="239"/>
      <c r="W55" s="222">
        <f t="shared" si="2"/>
        <v>0</v>
      </c>
      <c r="X55" s="13" t="str">
        <f>IFERROR(MATCH(_xlfn.MINIFS(Y!$F$87:$H$87, Y!$F$87:$H$87, "&gt;="&amp;J55), Y!$F$87:$H$87, 0), "-")</f>
        <v>-</v>
      </c>
    </row>
    <row r="56" spans="1:24" s="79" customFormat="1" x14ac:dyDescent="0.2">
      <c r="A56" s="13" t="str">
        <f t="shared" ref="A56" si="34">IFERROR(MATCH($I56,INDEX(Region,,1),0),IFERROR(MATCH($I56,INDEX(Region,,2),0),IFERROR(MATCH($I56,INDEX(Region,,3),0),"-")))</f>
        <v>-</v>
      </c>
      <c r="B56" s="216">
        <v>34</v>
      </c>
      <c r="C56" s="231"/>
      <c r="D56" s="231"/>
      <c r="E56" s="217"/>
      <c r="F56" s="218" t="str">
        <f>IF(ISBLANK(E56), "", VLOOKUP(E56, Z!$A$2:$C$4127, 3, FALSE))</f>
        <v/>
      </c>
      <c r="G56" s="232"/>
      <c r="H56" s="219"/>
      <c r="I56" s="218" t="str" cm="1">
        <f t="array" ref="I56">IFERROR(INDEX(Region, VLOOKUP($F56, X!$A$2:$K$5744, 11, FALSE), $C$1), "")</f>
        <v/>
      </c>
      <c r="J56" s="235"/>
      <c r="K56" s="236"/>
      <c r="L56" s="220" cm="1">
        <f t="array" ref="L56">IFERROR(INDEX(E_alt, $A56, $X56), 0)</f>
        <v>0</v>
      </c>
      <c r="M56" s="238"/>
      <c r="N56" s="237"/>
      <c r="O56" s="236"/>
      <c r="P56" s="223"/>
      <c r="Q56" s="220" cm="1">
        <f t="array" ref="Q56">IFERROR(INDEX(E_neu, $A56, $X56), 0)</f>
        <v>0</v>
      </c>
      <c r="R56" s="232"/>
      <c r="S56" s="231"/>
      <c r="T56" s="217"/>
      <c r="U56" s="218" t="str">
        <f>IF(ISBLANK(T56), "", VLOOKUP(T56, Z!$A$2:$C$4127, 3, FALSE))</f>
        <v/>
      </c>
      <c r="V56" s="239"/>
      <c r="W56" s="222">
        <f t="shared" si="2"/>
        <v>0</v>
      </c>
      <c r="X56" s="13" t="str">
        <f>IFERROR(MATCH(_xlfn.MINIFS(Y!$F$87:$H$87, Y!$F$87:$H$87, "&gt;="&amp;J56), Y!$F$87:$H$87, 0), "-")</f>
        <v>-</v>
      </c>
    </row>
    <row r="57" spans="1:24" s="79" customFormat="1" x14ac:dyDescent="0.2">
      <c r="A57" s="13" t="str">
        <f t="shared" ref="A57" si="35">IFERROR(MATCH($I57,INDEX(Region,,1),0),IFERROR(MATCH($I57,INDEX(Region,,2),0),IFERROR(MATCH($I57,INDEX(Region,,3),0),"-")))</f>
        <v>-</v>
      </c>
      <c r="B57" s="216">
        <v>35</v>
      </c>
      <c r="C57" s="231"/>
      <c r="D57" s="231"/>
      <c r="E57" s="217"/>
      <c r="F57" s="218" t="str">
        <f>IF(ISBLANK(E57), "", VLOOKUP(E57, Z!$A$2:$C$4127, 3, FALSE))</f>
        <v/>
      </c>
      <c r="G57" s="232"/>
      <c r="H57" s="219"/>
      <c r="I57" s="218" t="str" cm="1">
        <f t="array" ref="I57">IFERROR(INDEX(Region, VLOOKUP($F57, X!$A$2:$K$5744, 11, FALSE), $C$1), "")</f>
        <v/>
      </c>
      <c r="J57" s="235"/>
      <c r="K57" s="236"/>
      <c r="L57" s="220" cm="1">
        <f t="array" ref="L57">IFERROR(INDEX(E_alt, $A57, $X57), 0)</f>
        <v>0</v>
      </c>
      <c r="M57" s="238"/>
      <c r="N57" s="237"/>
      <c r="O57" s="236"/>
      <c r="P57" s="223"/>
      <c r="Q57" s="220" cm="1">
        <f t="array" ref="Q57">IFERROR(INDEX(E_neu, $A57, $X57), 0)</f>
        <v>0</v>
      </c>
      <c r="R57" s="232"/>
      <c r="S57" s="231"/>
      <c r="T57" s="217"/>
      <c r="U57" s="218" t="str">
        <f>IF(ISBLANK(T57), "", VLOOKUP(T57, Z!$A$2:$C$4127, 3, FALSE))</f>
        <v/>
      </c>
      <c r="V57" s="239"/>
      <c r="W57" s="222">
        <f t="shared" si="2"/>
        <v>0</v>
      </c>
      <c r="X57" s="13" t="str">
        <f>IFERROR(MATCH(_xlfn.MINIFS(Y!$F$87:$H$87, Y!$F$87:$H$87, "&gt;="&amp;J57), Y!$F$87:$H$87, 0), "-")</f>
        <v>-</v>
      </c>
    </row>
    <row r="58" spans="1:24" s="79" customFormat="1" x14ac:dyDescent="0.2">
      <c r="A58" s="13" t="str">
        <f t="shared" ref="A58" si="36">IFERROR(MATCH($I58,INDEX(Region,,1),0),IFERROR(MATCH($I58,INDEX(Region,,2),0),IFERROR(MATCH($I58,INDEX(Region,,3),0),"-")))</f>
        <v>-</v>
      </c>
      <c r="B58" s="216">
        <v>36</v>
      </c>
      <c r="C58" s="231"/>
      <c r="D58" s="231"/>
      <c r="E58" s="217"/>
      <c r="F58" s="218" t="str">
        <f>IF(ISBLANK(E58), "", VLOOKUP(E58, Z!$A$2:$C$4127, 3, FALSE))</f>
        <v/>
      </c>
      <c r="G58" s="232"/>
      <c r="H58" s="219"/>
      <c r="I58" s="218" t="str" cm="1">
        <f t="array" ref="I58">IFERROR(INDEX(Region, VLOOKUP($F58, X!$A$2:$K$5744, 11, FALSE), $C$1), "")</f>
        <v/>
      </c>
      <c r="J58" s="235"/>
      <c r="K58" s="236"/>
      <c r="L58" s="220" cm="1">
        <f t="array" ref="L58">IFERROR(INDEX(E_alt, $A58, $X58), 0)</f>
        <v>0</v>
      </c>
      <c r="M58" s="238"/>
      <c r="N58" s="237"/>
      <c r="O58" s="236"/>
      <c r="P58" s="223"/>
      <c r="Q58" s="220" cm="1">
        <f t="array" ref="Q58">IFERROR(INDEX(E_neu, $A58, $X58), 0)</f>
        <v>0</v>
      </c>
      <c r="R58" s="232"/>
      <c r="S58" s="231"/>
      <c r="T58" s="217"/>
      <c r="U58" s="218" t="str">
        <f>IF(ISBLANK(T58), "", VLOOKUP(T58, Z!$A$2:$C$4127, 3, FALSE))</f>
        <v/>
      </c>
      <c r="V58" s="239"/>
      <c r="W58" s="222">
        <f t="shared" si="2"/>
        <v>0</v>
      </c>
      <c r="X58" s="13" t="str">
        <f>IFERROR(MATCH(_xlfn.MINIFS(Y!$F$87:$H$87, Y!$F$87:$H$87, "&gt;="&amp;J58), Y!$F$87:$H$87, 0), "-")</f>
        <v>-</v>
      </c>
    </row>
    <row r="59" spans="1:24" s="79" customFormat="1" x14ac:dyDescent="0.2">
      <c r="A59" s="13" t="str">
        <f t="shared" ref="A59" si="37">IFERROR(MATCH($I59,INDEX(Region,,1),0),IFERROR(MATCH($I59,INDEX(Region,,2),0),IFERROR(MATCH($I59,INDEX(Region,,3),0),"-")))</f>
        <v>-</v>
      </c>
      <c r="B59" s="216">
        <v>37</v>
      </c>
      <c r="C59" s="231"/>
      <c r="D59" s="231"/>
      <c r="E59" s="217"/>
      <c r="F59" s="218" t="str">
        <f>IF(ISBLANK(E59), "", VLOOKUP(E59, Z!$A$2:$C$4127, 3, FALSE))</f>
        <v/>
      </c>
      <c r="G59" s="232"/>
      <c r="H59" s="219"/>
      <c r="I59" s="218" t="str" cm="1">
        <f t="array" ref="I59">IFERROR(INDEX(Region, VLOOKUP($F59, X!$A$2:$K$5744, 11, FALSE), $C$1), "")</f>
        <v/>
      </c>
      <c r="J59" s="235"/>
      <c r="K59" s="236"/>
      <c r="L59" s="220" cm="1">
        <f t="array" ref="L59">IFERROR(INDEX(E_alt, $A59, $X59), 0)</f>
        <v>0</v>
      </c>
      <c r="M59" s="238"/>
      <c r="N59" s="237"/>
      <c r="O59" s="236"/>
      <c r="P59" s="223"/>
      <c r="Q59" s="220" cm="1">
        <f t="array" ref="Q59">IFERROR(INDEX(E_neu, $A59, $X59), 0)</f>
        <v>0</v>
      </c>
      <c r="R59" s="232"/>
      <c r="S59" s="231"/>
      <c r="T59" s="217"/>
      <c r="U59" s="218" t="str">
        <f>IF(ISBLANK(T59), "", VLOOKUP(T59, Z!$A$2:$C$4127, 3, FALSE))</f>
        <v/>
      </c>
      <c r="V59" s="239"/>
      <c r="W59" s="222">
        <f t="shared" si="2"/>
        <v>0</v>
      </c>
      <c r="X59" s="13" t="str">
        <f>IFERROR(MATCH(_xlfn.MINIFS(Y!$F$87:$H$87, Y!$F$87:$H$87, "&gt;="&amp;J59), Y!$F$87:$H$87, 0), "-")</f>
        <v>-</v>
      </c>
    </row>
    <row r="60" spans="1:24" s="79" customFormat="1" x14ac:dyDescent="0.2">
      <c r="A60" s="13" t="str">
        <f t="shared" ref="A60" si="38">IFERROR(MATCH($I60,INDEX(Region,,1),0),IFERROR(MATCH($I60,INDEX(Region,,2),0),IFERROR(MATCH($I60,INDEX(Region,,3),0),"-")))</f>
        <v>-</v>
      </c>
      <c r="B60" s="216">
        <v>38</v>
      </c>
      <c r="C60" s="231"/>
      <c r="D60" s="231"/>
      <c r="E60" s="217"/>
      <c r="F60" s="218" t="str">
        <f>IF(ISBLANK(E60), "", VLOOKUP(E60, Z!$A$2:$C$4127, 3, FALSE))</f>
        <v/>
      </c>
      <c r="G60" s="232"/>
      <c r="H60" s="219"/>
      <c r="I60" s="218" t="str" cm="1">
        <f t="array" ref="I60">IFERROR(INDEX(Region, VLOOKUP($F60, X!$A$2:$K$5744, 11, FALSE), $C$1), "")</f>
        <v/>
      </c>
      <c r="J60" s="235"/>
      <c r="K60" s="236"/>
      <c r="L60" s="220" cm="1">
        <f t="array" ref="L60">IFERROR(INDEX(E_alt, $A60, $X60), 0)</f>
        <v>0</v>
      </c>
      <c r="M60" s="238"/>
      <c r="N60" s="237"/>
      <c r="O60" s="236"/>
      <c r="P60" s="223"/>
      <c r="Q60" s="220" cm="1">
        <f t="array" ref="Q60">IFERROR(INDEX(E_neu, $A60, $X60), 0)</f>
        <v>0</v>
      </c>
      <c r="R60" s="232"/>
      <c r="S60" s="231"/>
      <c r="T60" s="217"/>
      <c r="U60" s="218" t="str">
        <f>IF(ISBLANK(T60), "", VLOOKUP(T60, Z!$A$2:$C$4127, 3, FALSE))</f>
        <v/>
      </c>
      <c r="V60" s="239"/>
      <c r="W60" s="222">
        <f t="shared" si="2"/>
        <v>0</v>
      </c>
      <c r="X60" s="13" t="str">
        <f>IFERROR(MATCH(_xlfn.MINIFS(Y!$F$87:$H$87, Y!$F$87:$H$87, "&gt;="&amp;J60), Y!$F$87:$H$87, 0), "-")</f>
        <v>-</v>
      </c>
    </row>
    <row r="61" spans="1:24" s="79" customFormat="1" x14ac:dyDescent="0.2">
      <c r="A61" s="13" t="str">
        <f t="shared" ref="A61" si="39">IFERROR(MATCH($I61,INDEX(Region,,1),0),IFERROR(MATCH($I61,INDEX(Region,,2),0),IFERROR(MATCH($I61,INDEX(Region,,3),0),"-")))</f>
        <v>-</v>
      </c>
      <c r="B61" s="216">
        <v>39</v>
      </c>
      <c r="C61" s="231"/>
      <c r="D61" s="231"/>
      <c r="E61" s="217"/>
      <c r="F61" s="218" t="str">
        <f>IF(ISBLANK(E61), "", VLOOKUP(E61, Z!$A$2:$C$4127, 3, FALSE))</f>
        <v/>
      </c>
      <c r="G61" s="232"/>
      <c r="H61" s="219"/>
      <c r="I61" s="218" t="str" cm="1">
        <f t="array" ref="I61">IFERROR(INDEX(Region, VLOOKUP($F61, X!$A$2:$K$5744, 11, FALSE), $C$1), "")</f>
        <v/>
      </c>
      <c r="J61" s="235"/>
      <c r="K61" s="236"/>
      <c r="L61" s="220" cm="1">
        <f t="array" ref="L61">IFERROR(INDEX(E_alt, $A61, $X61), 0)</f>
        <v>0</v>
      </c>
      <c r="M61" s="238"/>
      <c r="N61" s="237"/>
      <c r="O61" s="236"/>
      <c r="P61" s="223"/>
      <c r="Q61" s="220" cm="1">
        <f t="array" ref="Q61">IFERROR(INDEX(E_neu, $A61, $X61), 0)</f>
        <v>0</v>
      </c>
      <c r="R61" s="232"/>
      <c r="S61" s="231"/>
      <c r="T61" s="217"/>
      <c r="U61" s="218" t="str">
        <f>IF(ISBLANK(T61), "", VLOOKUP(T61, Z!$A$2:$C$4127, 3, FALSE))</f>
        <v/>
      </c>
      <c r="V61" s="239"/>
      <c r="W61" s="222">
        <f t="shared" si="2"/>
        <v>0</v>
      </c>
      <c r="X61" s="13" t="str">
        <f>IFERROR(MATCH(_xlfn.MINIFS(Y!$F$87:$H$87, Y!$F$87:$H$87, "&gt;="&amp;J61), Y!$F$87:$H$87, 0), "-")</f>
        <v>-</v>
      </c>
    </row>
    <row r="62" spans="1:24" s="79" customFormat="1" x14ac:dyDescent="0.2">
      <c r="A62" s="13" t="str">
        <f t="shared" ref="A62" si="40">IFERROR(MATCH($I62,INDEX(Region,,1),0),IFERROR(MATCH($I62,INDEX(Region,,2),0),IFERROR(MATCH($I62,INDEX(Region,,3),0),"-")))</f>
        <v>-</v>
      </c>
      <c r="B62" s="216">
        <v>40</v>
      </c>
      <c r="C62" s="231"/>
      <c r="D62" s="231"/>
      <c r="E62" s="217"/>
      <c r="F62" s="218" t="str">
        <f>IF(ISBLANK(E62), "", VLOOKUP(E62, Z!$A$2:$C$4127, 3, FALSE))</f>
        <v/>
      </c>
      <c r="G62" s="232"/>
      <c r="H62" s="219"/>
      <c r="I62" s="218" t="str" cm="1">
        <f t="array" ref="I62">IFERROR(INDEX(Region, VLOOKUP($F62, X!$A$2:$K$5744, 11, FALSE), $C$1), "")</f>
        <v/>
      </c>
      <c r="J62" s="235"/>
      <c r="K62" s="236"/>
      <c r="L62" s="220" cm="1">
        <f t="array" ref="L62">IFERROR(INDEX(E_alt, $A62, $X62), 0)</f>
        <v>0</v>
      </c>
      <c r="M62" s="238"/>
      <c r="N62" s="237"/>
      <c r="O62" s="236"/>
      <c r="P62" s="223"/>
      <c r="Q62" s="220" cm="1">
        <f t="array" ref="Q62">IFERROR(INDEX(E_neu, $A62, $X62), 0)</f>
        <v>0</v>
      </c>
      <c r="R62" s="232"/>
      <c r="S62" s="231"/>
      <c r="T62" s="217"/>
      <c r="U62" s="218" t="str">
        <f>IF(ISBLANK(T62), "", VLOOKUP(T62, Z!$A$2:$C$4127, 3, FALSE))</f>
        <v/>
      </c>
      <c r="V62" s="239"/>
      <c r="W62" s="222">
        <f t="shared" si="2"/>
        <v>0</v>
      </c>
      <c r="X62" s="13" t="str">
        <f>IFERROR(MATCH(_xlfn.MINIFS(Y!$F$87:$H$87, Y!$F$87:$H$87, "&gt;="&amp;J62), Y!$F$87:$H$87, 0), "-")</f>
        <v>-</v>
      </c>
    </row>
    <row r="63" spans="1:24" s="79" customFormat="1" x14ac:dyDescent="0.2">
      <c r="A63" s="13" t="str">
        <f t="shared" ref="A63" si="41">IFERROR(MATCH($I63,INDEX(Region,,1),0),IFERROR(MATCH($I63,INDEX(Region,,2),0),IFERROR(MATCH($I63,INDEX(Region,,3),0),"-")))</f>
        <v>-</v>
      </c>
      <c r="B63" s="216">
        <v>41</v>
      </c>
      <c r="C63" s="231"/>
      <c r="D63" s="231"/>
      <c r="E63" s="217"/>
      <c r="F63" s="218" t="str">
        <f>IF(ISBLANK(E63), "", VLOOKUP(E63, Z!$A$2:$C$4127, 3, FALSE))</f>
        <v/>
      </c>
      <c r="G63" s="232"/>
      <c r="H63" s="219"/>
      <c r="I63" s="218" t="str" cm="1">
        <f t="array" ref="I63">IFERROR(INDEX(Region, VLOOKUP($F63, X!$A$2:$K$5744, 11, FALSE), $C$1), "")</f>
        <v/>
      </c>
      <c r="J63" s="235"/>
      <c r="K63" s="236"/>
      <c r="L63" s="220" cm="1">
        <f t="array" ref="L63">IFERROR(INDEX(E_alt, $A63, $X63), 0)</f>
        <v>0</v>
      </c>
      <c r="M63" s="238"/>
      <c r="N63" s="237"/>
      <c r="O63" s="236"/>
      <c r="P63" s="223"/>
      <c r="Q63" s="220" cm="1">
        <f t="array" ref="Q63">IFERROR(INDEX(E_neu, $A63, $X63), 0)</f>
        <v>0</v>
      </c>
      <c r="R63" s="232"/>
      <c r="S63" s="231"/>
      <c r="T63" s="217"/>
      <c r="U63" s="218" t="str">
        <f>IF(ISBLANK(T63), "", VLOOKUP(T63, Z!$A$2:$C$4127, 3, FALSE))</f>
        <v/>
      </c>
      <c r="V63" s="239"/>
      <c r="W63" s="222">
        <f t="shared" si="2"/>
        <v>0</v>
      </c>
      <c r="X63" s="13" t="str">
        <f>IFERROR(MATCH(_xlfn.MINIFS(Y!$F$87:$H$87, Y!$F$87:$H$87, "&gt;="&amp;J63), Y!$F$87:$H$87, 0), "-")</f>
        <v>-</v>
      </c>
    </row>
    <row r="64" spans="1:24" s="79" customFormat="1" x14ac:dyDescent="0.2">
      <c r="A64" s="13" t="str">
        <f t="shared" ref="A64" si="42">IFERROR(MATCH($I64,INDEX(Region,,1),0),IFERROR(MATCH($I64,INDEX(Region,,2),0),IFERROR(MATCH($I64,INDEX(Region,,3),0),"-")))</f>
        <v>-</v>
      </c>
      <c r="B64" s="216">
        <v>42</v>
      </c>
      <c r="C64" s="231"/>
      <c r="D64" s="231"/>
      <c r="E64" s="217"/>
      <c r="F64" s="218" t="str">
        <f>IF(ISBLANK(E64), "", VLOOKUP(E64, Z!$A$2:$C$4127, 3, FALSE))</f>
        <v/>
      </c>
      <c r="G64" s="232"/>
      <c r="H64" s="219"/>
      <c r="I64" s="218" t="str" cm="1">
        <f t="array" ref="I64">IFERROR(INDEX(Region, VLOOKUP($F64, X!$A$2:$K$5744, 11, FALSE), $C$1), "")</f>
        <v/>
      </c>
      <c r="J64" s="235"/>
      <c r="K64" s="236"/>
      <c r="L64" s="220" cm="1">
        <f t="array" ref="L64">IFERROR(INDEX(E_alt, $A64, $X64), 0)</f>
        <v>0</v>
      </c>
      <c r="M64" s="238"/>
      <c r="N64" s="237"/>
      <c r="O64" s="236"/>
      <c r="P64" s="223"/>
      <c r="Q64" s="220" cm="1">
        <f t="array" ref="Q64">IFERROR(INDEX(E_neu, $A64, $X64), 0)</f>
        <v>0</v>
      </c>
      <c r="R64" s="232"/>
      <c r="S64" s="231"/>
      <c r="T64" s="217"/>
      <c r="U64" s="218" t="str">
        <f>IF(ISBLANK(T64), "", VLOOKUP(T64, Z!$A$2:$C$4127, 3, FALSE))</f>
        <v/>
      </c>
      <c r="V64" s="239"/>
      <c r="W64" s="222">
        <f t="shared" si="2"/>
        <v>0</v>
      </c>
      <c r="X64" s="13" t="str">
        <f>IFERROR(MATCH(_xlfn.MINIFS(Y!$F$87:$H$87, Y!$F$87:$H$87, "&gt;="&amp;J64), Y!$F$87:$H$87, 0), "-")</f>
        <v>-</v>
      </c>
    </row>
    <row r="65" spans="1:24" s="79" customFormat="1" x14ac:dyDescent="0.2">
      <c r="A65" s="13" t="str">
        <f t="shared" ref="A65" si="43">IFERROR(MATCH($I65,INDEX(Region,,1),0),IFERROR(MATCH($I65,INDEX(Region,,2),0),IFERROR(MATCH($I65,INDEX(Region,,3),0),"-")))</f>
        <v>-</v>
      </c>
      <c r="B65" s="216">
        <v>43</v>
      </c>
      <c r="C65" s="231"/>
      <c r="D65" s="231"/>
      <c r="E65" s="217"/>
      <c r="F65" s="218" t="str">
        <f>IF(ISBLANK(E65), "", VLOOKUP(E65, Z!$A$2:$C$4127, 3, FALSE))</f>
        <v/>
      </c>
      <c r="G65" s="232"/>
      <c r="H65" s="219"/>
      <c r="I65" s="218" t="str" cm="1">
        <f t="array" ref="I65">IFERROR(INDEX(Region, VLOOKUP($F65, X!$A$2:$K$5744, 11, FALSE), $C$1), "")</f>
        <v/>
      </c>
      <c r="J65" s="235"/>
      <c r="K65" s="236"/>
      <c r="L65" s="220" cm="1">
        <f t="array" ref="L65">IFERROR(INDEX(E_alt, $A65, $X65), 0)</f>
        <v>0</v>
      </c>
      <c r="M65" s="238"/>
      <c r="N65" s="237"/>
      <c r="O65" s="236"/>
      <c r="P65" s="223"/>
      <c r="Q65" s="220" cm="1">
        <f t="array" ref="Q65">IFERROR(INDEX(E_neu, $A65, $X65), 0)</f>
        <v>0</v>
      </c>
      <c r="R65" s="232"/>
      <c r="S65" s="231"/>
      <c r="T65" s="217"/>
      <c r="U65" s="218" t="str">
        <f>IF(ISBLANK(T65), "", VLOOKUP(T65, Z!$A$2:$C$4127, 3, FALSE))</f>
        <v/>
      </c>
      <c r="V65" s="239"/>
      <c r="W65" s="222">
        <f t="shared" si="2"/>
        <v>0</v>
      </c>
      <c r="X65" s="13" t="str">
        <f>IFERROR(MATCH(_xlfn.MINIFS(Y!$F$87:$H$87, Y!$F$87:$H$87, "&gt;="&amp;J65), Y!$F$87:$H$87, 0), "-")</f>
        <v>-</v>
      </c>
    </row>
    <row r="66" spans="1:24" s="79" customFormat="1" x14ac:dyDescent="0.2">
      <c r="A66" s="13" t="str">
        <f t="shared" ref="A66" si="44">IFERROR(MATCH($I66,INDEX(Region,,1),0),IFERROR(MATCH($I66,INDEX(Region,,2),0),IFERROR(MATCH($I66,INDEX(Region,,3),0),"-")))</f>
        <v>-</v>
      </c>
      <c r="B66" s="216">
        <v>44</v>
      </c>
      <c r="C66" s="231"/>
      <c r="D66" s="231"/>
      <c r="E66" s="217"/>
      <c r="F66" s="218" t="str">
        <f>IF(ISBLANK(E66), "", VLOOKUP(E66, Z!$A$2:$C$4127, 3, FALSE))</f>
        <v/>
      </c>
      <c r="G66" s="232"/>
      <c r="H66" s="219"/>
      <c r="I66" s="218" t="str" cm="1">
        <f t="array" ref="I66">IFERROR(INDEX(Region, VLOOKUP($F66, X!$A$2:$K$5744, 11, FALSE), $C$1), "")</f>
        <v/>
      </c>
      <c r="J66" s="235"/>
      <c r="K66" s="236"/>
      <c r="L66" s="220" cm="1">
        <f t="array" ref="L66">IFERROR(INDEX(E_alt, $A66, $X66), 0)</f>
        <v>0</v>
      </c>
      <c r="M66" s="238"/>
      <c r="N66" s="237"/>
      <c r="O66" s="236"/>
      <c r="P66" s="223"/>
      <c r="Q66" s="220" cm="1">
        <f t="array" ref="Q66">IFERROR(INDEX(E_neu, $A66, $X66), 0)</f>
        <v>0</v>
      </c>
      <c r="R66" s="232"/>
      <c r="S66" s="231"/>
      <c r="T66" s="217"/>
      <c r="U66" s="218" t="str">
        <f>IF(ISBLANK(T66), "", VLOOKUP(T66, Z!$A$2:$C$4127, 3, FALSE))</f>
        <v/>
      </c>
      <c r="V66" s="239"/>
      <c r="W66" s="222">
        <f t="shared" si="2"/>
        <v>0</v>
      </c>
      <c r="X66" s="13" t="str">
        <f>IFERROR(MATCH(_xlfn.MINIFS(Y!$F$87:$H$87, Y!$F$87:$H$87, "&gt;="&amp;J66), Y!$F$87:$H$87, 0), "-")</f>
        <v>-</v>
      </c>
    </row>
    <row r="67" spans="1:24" s="79" customFormat="1" x14ac:dyDescent="0.2">
      <c r="A67" s="13" t="str">
        <f t="shared" ref="A67" si="45">IFERROR(MATCH($I67,INDEX(Region,,1),0),IFERROR(MATCH($I67,INDEX(Region,,2),0),IFERROR(MATCH($I67,INDEX(Region,,3),0),"-")))</f>
        <v>-</v>
      </c>
      <c r="B67" s="216">
        <v>45</v>
      </c>
      <c r="C67" s="231"/>
      <c r="D67" s="231"/>
      <c r="E67" s="217"/>
      <c r="F67" s="218" t="str">
        <f>IF(ISBLANK(E67), "", VLOOKUP(E67, Z!$A$2:$C$4127, 3, FALSE))</f>
        <v/>
      </c>
      <c r="G67" s="232"/>
      <c r="H67" s="219"/>
      <c r="I67" s="218" t="str" cm="1">
        <f t="array" ref="I67">IFERROR(INDEX(Region, VLOOKUP($F67, X!$A$2:$K$5744, 11, FALSE), $C$1), "")</f>
        <v/>
      </c>
      <c r="J67" s="235"/>
      <c r="K67" s="236"/>
      <c r="L67" s="220" cm="1">
        <f t="array" ref="L67">IFERROR(INDEX(E_alt, $A67, $X67), 0)</f>
        <v>0</v>
      </c>
      <c r="M67" s="238"/>
      <c r="N67" s="237"/>
      <c r="O67" s="236"/>
      <c r="P67" s="223"/>
      <c r="Q67" s="220" cm="1">
        <f t="array" ref="Q67">IFERROR(INDEX(E_neu, $A67, $X67), 0)</f>
        <v>0</v>
      </c>
      <c r="R67" s="232"/>
      <c r="S67" s="231"/>
      <c r="T67" s="217"/>
      <c r="U67" s="218" t="str">
        <f>IF(ISBLANK(T67), "", VLOOKUP(T67, Z!$A$2:$C$4127, 3, FALSE))</f>
        <v/>
      </c>
      <c r="V67" s="239"/>
      <c r="W67" s="222">
        <f t="shared" si="2"/>
        <v>0</v>
      </c>
      <c r="X67" s="13" t="str">
        <f>IFERROR(MATCH(_xlfn.MINIFS(Y!$F$87:$H$87, Y!$F$87:$H$87, "&gt;="&amp;J67), Y!$F$87:$H$87, 0), "-")</f>
        <v>-</v>
      </c>
    </row>
    <row r="68" spans="1:24" s="79" customFormat="1" x14ac:dyDescent="0.2">
      <c r="A68" s="13" t="str">
        <f t="shared" ref="A68" si="46">IFERROR(MATCH($I68,INDEX(Region,,1),0),IFERROR(MATCH($I68,INDEX(Region,,2),0),IFERROR(MATCH($I68,INDEX(Region,,3),0),"-")))</f>
        <v>-</v>
      </c>
      <c r="B68" s="216">
        <v>46</v>
      </c>
      <c r="C68" s="231"/>
      <c r="D68" s="231"/>
      <c r="E68" s="217"/>
      <c r="F68" s="218" t="str">
        <f>IF(ISBLANK(E68), "", VLOOKUP(E68, Z!$A$2:$C$4127, 3, FALSE))</f>
        <v/>
      </c>
      <c r="G68" s="232"/>
      <c r="H68" s="219"/>
      <c r="I68" s="218" t="str" cm="1">
        <f t="array" ref="I68">IFERROR(INDEX(Region, VLOOKUP($F68, X!$A$2:$K$5744, 11, FALSE), $C$1), "")</f>
        <v/>
      </c>
      <c r="J68" s="235"/>
      <c r="K68" s="236"/>
      <c r="L68" s="220" cm="1">
        <f t="array" ref="L68">IFERROR(INDEX(E_alt, $A68, $X68), 0)</f>
        <v>0</v>
      </c>
      <c r="M68" s="238"/>
      <c r="N68" s="237"/>
      <c r="O68" s="236"/>
      <c r="P68" s="223"/>
      <c r="Q68" s="220" cm="1">
        <f t="array" ref="Q68">IFERROR(INDEX(E_neu, $A68, $X68), 0)</f>
        <v>0</v>
      </c>
      <c r="R68" s="232"/>
      <c r="S68" s="231"/>
      <c r="T68" s="217"/>
      <c r="U68" s="218" t="str">
        <f>IF(ISBLANK(T68), "", VLOOKUP(T68, Z!$A$2:$C$4127, 3, FALSE))</f>
        <v/>
      </c>
      <c r="V68" s="239"/>
      <c r="W68" s="222">
        <f t="shared" si="2"/>
        <v>0</v>
      </c>
      <c r="X68" s="13" t="str">
        <f>IFERROR(MATCH(_xlfn.MINIFS(Y!$F$87:$H$87, Y!$F$87:$H$87, "&gt;="&amp;J68), Y!$F$87:$H$87, 0), "-")</f>
        <v>-</v>
      </c>
    </row>
    <row r="69" spans="1:24" s="79" customFormat="1" x14ac:dyDescent="0.2">
      <c r="A69" s="13" t="str">
        <f t="shared" ref="A69" si="47">IFERROR(MATCH($I69,INDEX(Region,,1),0),IFERROR(MATCH($I69,INDEX(Region,,2),0),IFERROR(MATCH($I69,INDEX(Region,,3),0),"-")))</f>
        <v>-</v>
      </c>
      <c r="B69" s="216">
        <v>47</v>
      </c>
      <c r="C69" s="231"/>
      <c r="D69" s="231"/>
      <c r="E69" s="217"/>
      <c r="F69" s="218" t="str">
        <f>IF(ISBLANK(E69), "", VLOOKUP(E69, Z!$A$2:$C$4127, 3, FALSE))</f>
        <v/>
      </c>
      <c r="G69" s="232"/>
      <c r="H69" s="219"/>
      <c r="I69" s="218" t="str" cm="1">
        <f t="array" ref="I69">IFERROR(INDEX(Region, VLOOKUP($F69, X!$A$2:$K$5744, 11, FALSE), $C$1), "")</f>
        <v/>
      </c>
      <c r="J69" s="235"/>
      <c r="K69" s="236"/>
      <c r="L69" s="220" cm="1">
        <f t="array" ref="L69">IFERROR(INDEX(E_alt, $A69, $X69), 0)</f>
        <v>0</v>
      </c>
      <c r="M69" s="238"/>
      <c r="N69" s="237"/>
      <c r="O69" s="236"/>
      <c r="P69" s="223"/>
      <c r="Q69" s="220" cm="1">
        <f t="array" ref="Q69">IFERROR(INDEX(E_neu, $A69, $X69), 0)</f>
        <v>0</v>
      </c>
      <c r="R69" s="232"/>
      <c r="S69" s="231"/>
      <c r="T69" s="217"/>
      <c r="U69" s="218" t="str">
        <f>IF(ISBLANK(T69), "", VLOOKUP(T69, Z!$A$2:$C$4127, 3, FALSE))</f>
        <v/>
      </c>
      <c r="V69" s="239"/>
      <c r="W69" s="222">
        <f t="shared" si="2"/>
        <v>0</v>
      </c>
      <c r="X69" s="13" t="str">
        <f>IFERROR(MATCH(_xlfn.MINIFS(Y!$F$87:$H$87, Y!$F$87:$H$87, "&gt;="&amp;J69), Y!$F$87:$H$87, 0), "-")</f>
        <v>-</v>
      </c>
    </row>
    <row r="70" spans="1:24" s="79" customFormat="1" x14ac:dyDescent="0.2">
      <c r="A70" s="13" t="str">
        <f t="shared" ref="A70" si="48">IFERROR(MATCH($I70,INDEX(Region,,1),0),IFERROR(MATCH($I70,INDEX(Region,,2),0),IFERROR(MATCH($I70,INDEX(Region,,3),0),"-")))</f>
        <v>-</v>
      </c>
      <c r="B70" s="216">
        <v>48</v>
      </c>
      <c r="C70" s="231"/>
      <c r="D70" s="231"/>
      <c r="E70" s="217"/>
      <c r="F70" s="218" t="str">
        <f>IF(ISBLANK(E70), "", VLOOKUP(E70, Z!$A$2:$C$4127, 3, FALSE))</f>
        <v/>
      </c>
      <c r="G70" s="232"/>
      <c r="H70" s="219"/>
      <c r="I70" s="218" t="str" cm="1">
        <f t="array" ref="I70">IFERROR(INDEX(Region, VLOOKUP($F70, X!$A$2:$K$5744, 11, FALSE), $C$1), "")</f>
        <v/>
      </c>
      <c r="J70" s="235"/>
      <c r="K70" s="236"/>
      <c r="L70" s="220" cm="1">
        <f t="array" ref="L70">IFERROR(INDEX(E_alt, $A70, $X70), 0)</f>
        <v>0</v>
      </c>
      <c r="M70" s="238"/>
      <c r="N70" s="237"/>
      <c r="O70" s="236"/>
      <c r="P70" s="223"/>
      <c r="Q70" s="220" cm="1">
        <f t="array" ref="Q70">IFERROR(INDEX(E_neu, $A70, $X70), 0)</f>
        <v>0</v>
      </c>
      <c r="R70" s="232"/>
      <c r="S70" s="231"/>
      <c r="T70" s="217"/>
      <c r="U70" s="218" t="str">
        <f>IF(ISBLANK(T70), "", VLOOKUP(T70, Z!$A$2:$C$4127, 3, FALSE))</f>
        <v/>
      </c>
      <c r="V70" s="239"/>
      <c r="W70" s="222">
        <f t="shared" si="2"/>
        <v>0</v>
      </c>
      <c r="X70" s="13" t="str">
        <f>IFERROR(MATCH(_xlfn.MINIFS(Y!$F$87:$H$87, Y!$F$87:$H$87, "&gt;="&amp;J70), Y!$F$87:$H$87, 0), "-")</f>
        <v>-</v>
      </c>
    </row>
    <row r="71" spans="1:24" s="79" customFormat="1" x14ac:dyDescent="0.2">
      <c r="A71" s="13" t="str">
        <f t="shared" ref="A71" si="49">IFERROR(MATCH($I71,INDEX(Region,,1),0),IFERROR(MATCH($I71,INDEX(Region,,2),0),IFERROR(MATCH($I71,INDEX(Region,,3),0),"-")))</f>
        <v>-</v>
      </c>
      <c r="B71" s="216">
        <v>49</v>
      </c>
      <c r="C71" s="231"/>
      <c r="D71" s="231"/>
      <c r="E71" s="217"/>
      <c r="F71" s="218" t="str">
        <f>IF(ISBLANK(E71), "", VLOOKUP(E71, Z!$A$2:$C$4127, 3, FALSE))</f>
        <v/>
      </c>
      <c r="G71" s="232"/>
      <c r="H71" s="219"/>
      <c r="I71" s="218" t="str" cm="1">
        <f t="array" ref="I71">IFERROR(INDEX(Region, VLOOKUP($F71, X!$A$2:$K$5744, 11, FALSE), $C$1), "")</f>
        <v/>
      </c>
      <c r="J71" s="235"/>
      <c r="K71" s="236"/>
      <c r="L71" s="220" cm="1">
        <f t="array" ref="L71">IFERROR(INDEX(E_alt, $A71, $X71), 0)</f>
        <v>0</v>
      </c>
      <c r="M71" s="238"/>
      <c r="N71" s="237"/>
      <c r="O71" s="236"/>
      <c r="P71" s="223"/>
      <c r="Q71" s="220" cm="1">
        <f t="array" ref="Q71">IFERROR(INDEX(E_neu, $A71, $X71), 0)</f>
        <v>0</v>
      </c>
      <c r="R71" s="232"/>
      <c r="S71" s="231"/>
      <c r="T71" s="217"/>
      <c r="U71" s="218" t="str">
        <f>IF(ISBLANK(T71), "", VLOOKUP(T71, Z!$A$2:$C$4127, 3, FALSE))</f>
        <v/>
      </c>
      <c r="V71" s="239"/>
      <c r="W71" s="222">
        <f t="shared" si="2"/>
        <v>0</v>
      </c>
      <c r="X71" s="13" t="str">
        <f>IFERROR(MATCH(_xlfn.MINIFS(Y!$F$87:$H$87, Y!$F$87:$H$87, "&gt;="&amp;J71), Y!$F$87:$H$87, 0), "-")</f>
        <v>-</v>
      </c>
    </row>
    <row r="72" spans="1:24" s="79" customFormat="1" x14ac:dyDescent="0.2">
      <c r="A72" s="13" t="str">
        <f t="shared" ref="A72" si="50">IFERROR(MATCH($I72,INDEX(Region,,1),0),IFERROR(MATCH($I72,INDEX(Region,,2),0),IFERROR(MATCH($I72,INDEX(Region,,3),0),"-")))</f>
        <v>-</v>
      </c>
      <c r="B72" s="216">
        <v>50</v>
      </c>
      <c r="C72" s="231"/>
      <c r="D72" s="231"/>
      <c r="E72" s="217"/>
      <c r="F72" s="218" t="str">
        <f>IF(ISBLANK(E72), "", VLOOKUP(E72, Z!$A$2:$C$4127, 3, FALSE))</f>
        <v/>
      </c>
      <c r="G72" s="232"/>
      <c r="H72" s="219"/>
      <c r="I72" s="218" t="str" cm="1">
        <f t="array" ref="I72">IFERROR(INDEX(Region, VLOOKUP($F72, X!$A$2:$K$5744, 11, FALSE), $C$1), "")</f>
        <v/>
      </c>
      <c r="J72" s="235"/>
      <c r="K72" s="236"/>
      <c r="L72" s="220" cm="1">
        <f t="array" ref="L72">IFERROR(INDEX(E_alt, $A72, $X72), 0)</f>
        <v>0</v>
      </c>
      <c r="M72" s="238"/>
      <c r="N72" s="237"/>
      <c r="O72" s="236"/>
      <c r="P72" s="223"/>
      <c r="Q72" s="220" cm="1">
        <f t="array" ref="Q72">IFERROR(INDEX(E_neu, $A72, $X72), 0)</f>
        <v>0</v>
      </c>
      <c r="R72" s="232"/>
      <c r="S72" s="231"/>
      <c r="T72" s="217"/>
      <c r="U72" s="218" t="str">
        <f>IF(ISBLANK(T72), "", VLOOKUP(T72, Z!$A$2:$C$4127, 3, FALSE))</f>
        <v/>
      </c>
      <c r="V72" s="239"/>
      <c r="W72" s="222">
        <f t="shared" si="2"/>
        <v>0</v>
      </c>
      <c r="X72" s="13" t="str">
        <f>IFERROR(MATCH(_xlfn.MINIFS(Y!$F$87:$H$87, Y!$F$87:$H$87, "&gt;="&amp;J72), Y!$F$87:$H$87, 0), "-")</f>
        <v>-</v>
      </c>
    </row>
    <row r="73" spans="1:24" s="79" customFormat="1" x14ac:dyDescent="0.2">
      <c r="A73" s="13" t="str">
        <f t="shared" ref="A73" si="51">IFERROR(MATCH($I73,INDEX(Region,,1),0),IFERROR(MATCH($I73,INDEX(Region,,2),0),IFERROR(MATCH($I73,INDEX(Region,,3),0),"-")))</f>
        <v>-</v>
      </c>
      <c r="B73" s="216">
        <v>51</v>
      </c>
      <c r="C73" s="231"/>
      <c r="D73" s="231"/>
      <c r="E73" s="217"/>
      <c r="F73" s="218" t="str">
        <f>IF(ISBLANK(E73), "", VLOOKUP(E73, Z!$A$2:$C$4127, 3, FALSE))</f>
        <v/>
      </c>
      <c r="G73" s="232"/>
      <c r="H73" s="219"/>
      <c r="I73" s="218" t="str" cm="1">
        <f t="array" ref="I73">IFERROR(INDEX(Region, VLOOKUP($F73, X!$A$2:$K$5744, 11, FALSE), $C$1), "")</f>
        <v/>
      </c>
      <c r="J73" s="235"/>
      <c r="K73" s="236"/>
      <c r="L73" s="220" cm="1">
        <f t="array" ref="L73">IFERROR(INDEX(E_alt, $A73, $X73), 0)</f>
        <v>0</v>
      </c>
      <c r="M73" s="238"/>
      <c r="N73" s="237"/>
      <c r="O73" s="236"/>
      <c r="P73" s="223"/>
      <c r="Q73" s="220" cm="1">
        <f t="array" ref="Q73">IFERROR(INDEX(E_neu, $A73, $X73), 0)</f>
        <v>0</v>
      </c>
      <c r="R73" s="232"/>
      <c r="S73" s="231"/>
      <c r="T73" s="217"/>
      <c r="U73" s="218" t="str">
        <f>IF(ISBLANK(T73), "", VLOOKUP(T73, Z!$A$2:$C$4127, 3, FALSE))</f>
        <v/>
      </c>
      <c r="V73" s="239"/>
      <c r="W73" s="222">
        <f t="shared" si="2"/>
        <v>0</v>
      </c>
      <c r="X73" s="13" t="str">
        <f>IFERROR(MATCH(_xlfn.MINIFS(Y!$F$87:$H$87, Y!$F$87:$H$87, "&gt;="&amp;J73), Y!$F$87:$H$87, 0), "-")</f>
        <v>-</v>
      </c>
    </row>
    <row r="74" spans="1:24" s="79" customFormat="1" x14ac:dyDescent="0.2">
      <c r="A74" s="13" t="str">
        <f t="shared" ref="A74" si="52">IFERROR(MATCH($I74,INDEX(Region,,1),0),IFERROR(MATCH($I74,INDEX(Region,,2),0),IFERROR(MATCH($I74,INDEX(Region,,3),0),"-")))</f>
        <v>-</v>
      </c>
      <c r="B74" s="216">
        <v>52</v>
      </c>
      <c r="C74" s="231"/>
      <c r="D74" s="231"/>
      <c r="E74" s="217"/>
      <c r="F74" s="218" t="str">
        <f>IF(ISBLANK(E74), "", VLOOKUP(E74, Z!$A$2:$C$4127, 3, FALSE))</f>
        <v/>
      </c>
      <c r="G74" s="232"/>
      <c r="H74" s="219"/>
      <c r="I74" s="218" t="str" cm="1">
        <f t="array" ref="I74">IFERROR(INDEX(Region, VLOOKUP($F74, X!$A$2:$K$5744, 11, FALSE), $C$1), "")</f>
        <v/>
      </c>
      <c r="J74" s="235"/>
      <c r="K74" s="236"/>
      <c r="L74" s="220" cm="1">
        <f t="array" ref="L74">IFERROR(INDEX(E_alt, $A74, $X74), 0)</f>
        <v>0</v>
      </c>
      <c r="M74" s="238"/>
      <c r="N74" s="237"/>
      <c r="O74" s="236"/>
      <c r="P74" s="223"/>
      <c r="Q74" s="220" cm="1">
        <f t="array" ref="Q74">IFERROR(INDEX(E_neu, $A74, $X74), 0)</f>
        <v>0</v>
      </c>
      <c r="R74" s="232"/>
      <c r="S74" s="231"/>
      <c r="T74" s="217"/>
      <c r="U74" s="218" t="str">
        <f>IF(ISBLANK(T74), "", VLOOKUP(T74, Z!$A$2:$C$4127, 3, FALSE))</f>
        <v/>
      </c>
      <c r="V74" s="239"/>
      <c r="W74" s="222">
        <f t="shared" si="2"/>
        <v>0</v>
      </c>
      <c r="X74" s="13" t="str">
        <f>IFERROR(MATCH(_xlfn.MINIFS(Y!$F$87:$H$87, Y!$F$87:$H$87, "&gt;="&amp;J74), Y!$F$87:$H$87, 0), "-")</f>
        <v>-</v>
      </c>
    </row>
    <row r="75" spans="1:24" s="79" customFormat="1" x14ac:dyDescent="0.2">
      <c r="A75" s="13" t="str">
        <f t="shared" ref="A75" si="53">IFERROR(MATCH($I75,INDEX(Region,,1),0),IFERROR(MATCH($I75,INDEX(Region,,2),0),IFERROR(MATCH($I75,INDEX(Region,,3),0),"-")))</f>
        <v>-</v>
      </c>
      <c r="B75" s="216">
        <v>53</v>
      </c>
      <c r="C75" s="231"/>
      <c r="D75" s="231"/>
      <c r="E75" s="217"/>
      <c r="F75" s="218" t="str">
        <f>IF(ISBLANK(E75), "", VLOOKUP(E75, Z!$A$2:$C$4127, 3, FALSE))</f>
        <v/>
      </c>
      <c r="G75" s="232"/>
      <c r="H75" s="219"/>
      <c r="I75" s="218" t="str" cm="1">
        <f t="array" ref="I75">IFERROR(INDEX(Region, VLOOKUP($F75, X!$A$2:$K$5744, 11, FALSE), $C$1), "")</f>
        <v/>
      </c>
      <c r="J75" s="235"/>
      <c r="K75" s="236"/>
      <c r="L75" s="220" cm="1">
        <f t="array" ref="L75">IFERROR(INDEX(E_alt, $A75, $X75), 0)</f>
        <v>0</v>
      </c>
      <c r="M75" s="238"/>
      <c r="N75" s="237"/>
      <c r="O75" s="236"/>
      <c r="P75" s="223"/>
      <c r="Q75" s="220" cm="1">
        <f t="array" ref="Q75">IFERROR(INDEX(E_neu, $A75, $X75), 0)</f>
        <v>0</v>
      </c>
      <c r="R75" s="232"/>
      <c r="S75" s="231"/>
      <c r="T75" s="217"/>
      <c r="U75" s="218" t="str">
        <f>IF(ISBLANK(T75), "", VLOOKUP(T75, Z!$A$2:$C$4127, 3, FALSE))</f>
        <v/>
      </c>
      <c r="V75" s="239"/>
      <c r="W75" s="222">
        <f t="shared" si="2"/>
        <v>0</v>
      </c>
      <c r="X75" s="13" t="str">
        <f>IFERROR(MATCH(_xlfn.MINIFS(Y!$F$87:$H$87, Y!$F$87:$H$87, "&gt;="&amp;J75), Y!$F$87:$H$87, 0), "-")</f>
        <v>-</v>
      </c>
    </row>
    <row r="76" spans="1:24" s="79" customFormat="1" x14ac:dyDescent="0.2">
      <c r="A76" s="13" t="str">
        <f t="shared" ref="A76" si="54">IFERROR(MATCH($I76,INDEX(Region,,1),0),IFERROR(MATCH($I76,INDEX(Region,,2),0),IFERROR(MATCH($I76,INDEX(Region,,3),0),"-")))</f>
        <v>-</v>
      </c>
      <c r="B76" s="216">
        <v>54</v>
      </c>
      <c r="C76" s="231"/>
      <c r="D76" s="231"/>
      <c r="E76" s="217"/>
      <c r="F76" s="218" t="str">
        <f>IF(ISBLANK(E76), "", VLOOKUP(E76, Z!$A$2:$C$4127, 3, FALSE))</f>
        <v/>
      </c>
      <c r="G76" s="232"/>
      <c r="H76" s="219"/>
      <c r="I76" s="218" t="str" cm="1">
        <f t="array" ref="I76">IFERROR(INDEX(Region, VLOOKUP($F76, X!$A$2:$K$5744, 11, FALSE), $C$1), "")</f>
        <v/>
      </c>
      <c r="J76" s="235"/>
      <c r="K76" s="236"/>
      <c r="L76" s="220" cm="1">
        <f t="array" ref="L76">IFERROR(INDEX(E_alt, $A76, $X76), 0)</f>
        <v>0</v>
      </c>
      <c r="M76" s="238"/>
      <c r="N76" s="237"/>
      <c r="O76" s="236"/>
      <c r="P76" s="223"/>
      <c r="Q76" s="220" cm="1">
        <f t="array" ref="Q76">IFERROR(INDEX(E_neu, $A76, $X76), 0)</f>
        <v>0</v>
      </c>
      <c r="R76" s="232"/>
      <c r="S76" s="231"/>
      <c r="T76" s="217"/>
      <c r="U76" s="218" t="str">
        <f>IF(ISBLANK(T76), "", VLOOKUP(T76, Z!$A$2:$C$4127, 3, FALSE))</f>
        <v/>
      </c>
      <c r="V76" s="239"/>
      <c r="W76" s="222">
        <f t="shared" si="2"/>
        <v>0</v>
      </c>
      <c r="X76" s="13" t="str">
        <f>IFERROR(MATCH(_xlfn.MINIFS(Y!$F$87:$H$87, Y!$F$87:$H$87, "&gt;="&amp;J76), Y!$F$87:$H$87, 0), "-")</f>
        <v>-</v>
      </c>
    </row>
    <row r="77" spans="1:24" s="79" customFormat="1" x14ac:dyDescent="0.2">
      <c r="A77" s="13" t="str">
        <f t="shared" ref="A77" si="55">IFERROR(MATCH($I77,INDEX(Region,,1),0),IFERROR(MATCH($I77,INDEX(Region,,2),0),IFERROR(MATCH($I77,INDEX(Region,,3),0),"-")))</f>
        <v>-</v>
      </c>
      <c r="B77" s="216">
        <v>55</v>
      </c>
      <c r="C77" s="231"/>
      <c r="D77" s="231"/>
      <c r="E77" s="217"/>
      <c r="F77" s="218" t="str">
        <f>IF(ISBLANK(E77), "", VLOOKUP(E77, Z!$A$2:$C$4127, 3, FALSE))</f>
        <v/>
      </c>
      <c r="G77" s="232"/>
      <c r="H77" s="219"/>
      <c r="I77" s="218" t="str" cm="1">
        <f t="array" ref="I77">IFERROR(INDEX(Region, VLOOKUP($F77, X!$A$2:$K$5744, 11, FALSE), $C$1), "")</f>
        <v/>
      </c>
      <c r="J77" s="235"/>
      <c r="K77" s="236"/>
      <c r="L77" s="220" cm="1">
        <f t="array" ref="L77">IFERROR(INDEX(E_alt, $A77, $X77), 0)</f>
        <v>0</v>
      </c>
      <c r="M77" s="238"/>
      <c r="N77" s="237"/>
      <c r="O77" s="236"/>
      <c r="P77" s="223"/>
      <c r="Q77" s="220" cm="1">
        <f t="array" ref="Q77">IFERROR(INDEX(E_neu, $A77, $X77), 0)</f>
        <v>0</v>
      </c>
      <c r="R77" s="232"/>
      <c r="S77" s="231"/>
      <c r="T77" s="217"/>
      <c r="U77" s="218" t="str">
        <f>IF(ISBLANK(T77), "", VLOOKUP(T77, Z!$A$2:$C$4127, 3, FALSE))</f>
        <v/>
      </c>
      <c r="V77" s="239"/>
      <c r="W77" s="222">
        <f t="shared" si="2"/>
        <v>0</v>
      </c>
      <c r="X77" s="13" t="str">
        <f>IFERROR(MATCH(_xlfn.MINIFS(Y!$F$87:$H$87, Y!$F$87:$H$87, "&gt;="&amp;J77), Y!$F$87:$H$87, 0), "-")</f>
        <v>-</v>
      </c>
    </row>
    <row r="78" spans="1:24" s="79" customFormat="1" x14ac:dyDescent="0.2">
      <c r="A78" s="13" t="str">
        <f t="shared" ref="A78" si="56">IFERROR(MATCH($I78,INDEX(Region,,1),0),IFERROR(MATCH($I78,INDEX(Region,,2),0),IFERROR(MATCH($I78,INDEX(Region,,3),0),"-")))</f>
        <v>-</v>
      </c>
      <c r="B78" s="216">
        <v>56</v>
      </c>
      <c r="C78" s="231"/>
      <c r="D78" s="231"/>
      <c r="E78" s="217"/>
      <c r="F78" s="218" t="str">
        <f>IF(ISBLANK(E78), "", VLOOKUP(E78, Z!$A$2:$C$4127, 3, FALSE))</f>
        <v/>
      </c>
      <c r="G78" s="232"/>
      <c r="H78" s="219"/>
      <c r="I78" s="218" t="str" cm="1">
        <f t="array" ref="I78">IFERROR(INDEX(Region, VLOOKUP($F78, X!$A$2:$K$5744, 11, FALSE), $C$1), "")</f>
        <v/>
      </c>
      <c r="J78" s="235"/>
      <c r="K78" s="236"/>
      <c r="L78" s="220" cm="1">
        <f t="array" ref="L78">IFERROR(INDEX(E_alt, $A78, $X78), 0)</f>
        <v>0</v>
      </c>
      <c r="M78" s="238"/>
      <c r="N78" s="237"/>
      <c r="O78" s="236"/>
      <c r="P78" s="223"/>
      <c r="Q78" s="220" cm="1">
        <f t="array" ref="Q78">IFERROR(INDEX(E_neu, $A78, $X78), 0)</f>
        <v>0</v>
      </c>
      <c r="R78" s="232"/>
      <c r="S78" s="231"/>
      <c r="T78" s="217"/>
      <c r="U78" s="218" t="str">
        <f>IF(ISBLANK(T78), "", VLOOKUP(T78, Z!$A$2:$C$4127, 3, FALSE))</f>
        <v/>
      </c>
      <c r="V78" s="239"/>
      <c r="W78" s="222">
        <f t="shared" si="2"/>
        <v>0</v>
      </c>
      <c r="X78" s="13" t="str">
        <f>IFERROR(MATCH(_xlfn.MINIFS(Y!$F$87:$H$87, Y!$F$87:$H$87, "&gt;="&amp;J78), Y!$F$87:$H$87, 0), "-")</f>
        <v>-</v>
      </c>
    </row>
    <row r="79" spans="1:24" s="79" customFormat="1" x14ac:dyDescent="0.2">
      <c r="A79" s="13" t="str">
        <f t="shared" ref="A79" si="57">IFERROR(MATCH($I79,INDEX(Region,,1),0),IFERROR(MATCH($I79,INDEX(Region,,2),0),IFERROR(MATCH($I79,INDEX(Region,,3),0),"-")))</f>
        <v>-</v>
      </c>
      <c r="B79" s="216">
        <v>57</v>
      </c>
      <c r="C79" s="231"/>
      <c r="D79" s="231"/>
      <c r="E79" s="217"/>
      <c r="F79" s="218" t="str">
        <f>IF(ISBLANK(E79), "", VLOOKUP(E79, Z!$A$2:$C$4127, 3, FALSE))</f>
        <v/>
      </c>
      <c r="G79" s="232"/>
      <c r="H79" s="219"/>
      <c r="I79" s="218" t="str" cm="1">
        <f t="array" ref="I79">IFERROR(INDEX(Region, VLOOKUP($F79, X!$A$2:$K$5744, 11, FALSE), $C$1), "")</f>
        <v/>
      </c>
      <c r="J79" s="235"/>
      <c r="K79" s="236"/>
      <c r="L79" s="220" cm="1">
        <f t="array" ref="L79">IFERROR(INDEX(E_alt, $A79, $X79), 0)</f>
        <v>0</v>
      </c>
      <c r="M79" s="238"/>
      <c r="N79" s="237"/>
      <c r="O79" s="236"/>
      <c r="P79" s="223"/>
      <c r="Q79" s="220" cm="1">
        <f t="array" ref="Q79">IFERROR(INDEX(E_neu, $A79, $X79), 0)</f>
        <v>0</v>
      </c>
      <c r="R79" s="232"/>
      <c r="S79" s="231"/>
      <c r="T79" s="217"/>
      <c r="U79" s="218" t="str">
        <f>IF(ISBLANK(T79), "", VLOOKUP(T79, Z!$A$2:$C$4127, 3, FALSE))</f>
        <v/>
      </c>
      <c r="V79" s="239"/>
      <c r="W79" s="222">
        <f t="shared" si="2"/>
        <v>0</v>
      </c>
      <c r="X79" s="13" t="str">
        <f>IFERROR(MATCH(_xlfn.MINIFS(Y!$F$87:$H$87, Y!$F$87:$H$87, "&gt;="&amp;J79), Y!$F$87:$H$87, 0), "-")</f>
        <v>-</v>
      </c>
    </row>
    <row r="80" spans="1:24" s="79" customFormat="1" x14ac:dyDescent="0.2">
      <c r="A80" s="13" t="str">
        <f t="shared" ref="A80" si="58">IFERROR(MATCH($I80,INDEX(Region,,1),0),IFERROR(MATCH($I80,INDEX(Region,,2),0),IFERROR(MATCH($I80,INDEX(Region,,3),0),"-")))</f>
        <v>-</v>
      </c>
      <c r="B80" s="216">
        <v>58</v>
      </c>
      <c r="C80" s="231"/>
      <c r="D80" s="231"/>
      <c r="E80" s="217"/>
      <c r="F80" s="218" t="str">
        <f>IF(ISBLANK(E80), "", VLOOKUP(E80, Z!$A$2:$C$4127, 3, FALSE))</f>
        <v/>
      </c>
      <c r="G80" s="232"/>
      <c r="H80" s="219"/>
      <c r="I80" s="218" t="str" cm="1">
        <f t="array" ref="I80">IFERROR(INDEX(Region, VLOOKUP($F80, X!$A$2:$K$5744, 11, FALSE), $C$1), "")</f>
        <v/>
      </c>
      <c r="J80" s="235"/>
      <c r="K80" s="236"/>
      <c r="L80" s="220" cm="1">
        <f t="array" ref="L80">IFERROR(INDEX(E_alt, $A80, $X80), 0)</f>
        <v>0</v>
      </c>
      <c r="M80" s="238"/>
      <c r="N80" s="237"/>
      <c r="O80" s="236"/>
      <c r="P80" s="223"/>
      <c r="Q80" s="220" cm="1">
        <f t="array" ref="Q80">IFERROR(INDEX(E_neu, $A80, $X80), 0)</f>
        <v>0</v>
      </c>
      <c r="R80" s="232"/>
      <c r="S80" s="231"/>
      <c r="T80" s="217"/>
      <c r="U80" s="218" t="str">
        <f>IF(ISBLANK(T80), "", VLOOKUP(T80, Z!$A$2:$C$4127, 3, FALSE))</f>
        <v/>
      </c>
      <c r="V80" s="239"/>
      <c r="W80" s="222">
        <f t="shared" si="2"/>
        <v>0</v>
      </c>
      <c r="X80" s="13" t="str">
        <f>IFERROR(MATCH(_xlfn.MINIFS(Y!$F$87:$H$87, Y!$F$87:$H$87, "&gt;="&amp;J80), Y!$F$87:$H$87, 0), "-")</f>
        <v>-</v>
      </c>
    </row>
    <row r="81" spans="1:24" s="79" customFormat="1" x14ac:dyDescent="0.2">
      <c r="A81" s="13" t="str">
        <f t="shared" ref="A81" si="59">IFERROR(MATCH($I81,INDEX(Region,,1),0),IFERROR(MATCH($I81,INDEX(Region,,2),0),IFERROR(MATCH($I81,INDEX(Region,,3),0),"-")))</f>
        <v>-</v>
      </c>
      <c r="B81" s="216">
        <v>59</v>
      </c>
      <c r="C81" s="231"/>
      <c r="D81" s="231"/>
      <c r="E81" s="217"/>
      <c r="F81" s="218" t="str">
        <f>IF(ISBLANK(E81), "", VLOOKUP(E81, Z!$A$2:$C$4127, 3, FALSE))</f>
        <v/>
      </c>
      <c r="G81" s="232"/>
      <c r="H81" s="219"/>
      <c r="I81" s="218" t="str" cm="1">
        <f t="array" ref="I81">IFERROR(INDEX(Region, VLOOKUP($F81, X!$A$2:$K$5744, 11, FALSE), $C$1), "")</f>
        <v/>
      </c>
      <c r="J81" s="235"/>
      <c r="K81" s="236"/>
      <c r="L81" s="220" cm="1">
        <f t="array" ref="L81">IFERROR(INDEX(E_alt, $A81, $X81), 0)</f>
        <v>0</v>
      </c>
      <c r="M81" s="238"/>
      <c r="N81" s="237"/>
      <c r="O81" s="236"/>
      <c r="P81" s="223"/>
      <c r="Q81" s="220" cm="1">
        <f t="array" ref="Q81">IFERROR(INDEX(E_neu, $A81, $X81), 0)</f>
        <v>0</v>
      </c>
      <c r="R81" s="232"/>
      <c r="S81" s="231"/>
      <c r="T81" s="217"/>
      <c r="U81" s="218" t="str">
        <f>IF(ISBLANK(T81), "", VLOOKUP(T81, Z!$A$2:$C$4127, 3, FALSE))</f>
        <v/>
      </c>
      <c r="V81" s="239"/>
      <c r="W81" s="222">
        <f t="shared" si="2"/>
        <v>0</v>
      </c>
      <c r="X81" s="13" t="str">
        <f>IFERROR(MATCH(_xlfn.MINIFS(Y!$F$87:$H$87, Y!$F$87:$H$87, "&gt;="&amp;J81), Y!$F$87:$H$87, 0), "-")</f>
        <v>-</v>
      </c>
    </row>
    <row r="82" spans="1:24" s="79" customFormat="1" x14ac:dyDescent="0.2">
      <c r="A82" s="13" t="str">
        <f t="shared" ref="A82" si="60">IFERROR(MATCH($I82,INDEX(Region,,1),0),IFERROR(MATCH($I82,INDEX(Region,,2),0),IFERROR(MATCH($I82,INDEX(Region,,3),0),"-")))</f>
        <v>-</v>
      </c>
      <c r="B82" s="216">
        <v>60</v>
      </c>
      <c r="C82" s="231"/>
      <c r="D82" s="231"/>
      <c r="E82" s="217"/>
      <c r="F82" s="218" t="str">
        <f>IF(ISBLANK(E82), "", VLOOKUP(E82, Z!$A$2:$C$4127, 3, FALSE))</f>
        <v/>
      </c>
      <c r="G82" s="232"/>
      <c r="H82" s="219"/>
      <c r="I82" s="218" t="str" cm="1">
        <f t="array" ref="I82">IFERROR(INDEX(Region, VLOOKUP($F82, X!$A$2:$K$5744, 11, FALSE), $C$1), "")</f>
        <v/>
      </c>
      <c r="J82" s="235"/>
      <c r="K82" s="236"/>
      <c r="L82" s="220" cm="1">
        <f t="array" ref="L82">IFERROR(INDEX(E_alt, $A82, $X82), 0)</f>
        <v>0</v>
      </c>
      <c r="M82" s="238"/>
      <c r="N82" s="237"/>
      <c r="O82" s="236"/>
      <c r="P82" s="223"/>
      <c r="Q82" s="220" cm="1">
        <f t="array" ref="Q82">IFERROR(INDEX(E_neu, $A82, $X82), 0)</f>
        <v>0</v>
      </c>
      <c r="R82" s="232"/>
      <c r="S82" s="231"/>
      <c r="T82" s="217"/>
      <c r="U82" s="218" t="str">
        <f>IF(ISBLANK(T82), "", VLOOKUP(T82, Z!$A$2:$C$4127, 3, FALSE))</f>
        <v/>
      </c>
      <c r="V82" s="239"/>
      <c r="W82" s="222">
        <f t="shared" si="2"/>
        <v>0</v>
      </c>
      <c r="X82" s="13" t="str">
        <f>IFERROR(MATCH(_xlfn.MINIFS(Y!$F$87:$H$87, Y!$F$87:$H$87, "&gt;="&amp;J82), Y!$F$87:$H$87, 0), "-")</f>
        <v>-</v>
      </c>
    </row>
    <row r="83" spans="1:24" s="79" customFormat="1" x14ac:dyDescent="0.2">
      <c r="A83" s="13" t="str">
        <f t="shared" ref="A83" si="61">IFERROR(MATCH($I83,INDEX(Region,,1),0),IFERROR(MATCH($I83,INDEX(Region,,2),0),IFERROR(MATCH($I83,INDEX(Region,,3),0),"-")))</f>
        <v>-</v>
      </c>
      <c r="B83" s="216">
        <v>61</v>
      </c>
      <c r="C83" s="231"/>
      <c r="D83" s="231"/>
      <c r="E83" s="217"/>
      <c r="F83" s="218" t="str">
        <f>IF(ISBLANK(E83), "", VLOOKUP(E83, Z!$A$2:$C$4127, 3, FALSE))</f>
        <v/>
      </c>
      <c r="G83" s="232"/>
      <c r="H83" s="219"/>
      <c r="I83" s="218" t="str" cm="1">
        <f t="array" ref="I83">IFERROR(INDEX(Region, VLOOKUP($F83, X!$A$2:$K$5744, 11, FALSE), $C$1), "")</f>
        <v/>
      </c>
      <c r="J83" s="235"/>
      <c r="K83" s="236"/>
      <c r="L83" s="220" cm="1">
        <f t="array" ref="L83">IFERROR(INDEX(E_alt, $A83, $X83), 0)</f>
        <v>0</v>
      </c>
      <c r="M83" s="238"/>
      <c r="N83" s="237"/>
      <c r="O83" s="236"/>
      <c r="P83" s="223"/>
      <c r="Q83" s="220" cm="1">
        <f t="array" ref="Q83">IFERROR(INDEX(E_neu, $A83, $X83), 0)</f>
        <v>0</v>
      </c>
      <c r="R83" s="232"/>
      <c r="S83" s="231"/>
      <c r="T83" s="217"/>
      <c r="U83" s="218" t="str">
        <f>IF(ISBLANK(T83), "", VLOOKUP(T83, Z!$A$2:$C$4127, 3, FALSE))</f>
        <v/>
      </c>
      <c r="V83" s="239"/>
      <c r="W83" s="222">
        <f t="shared" si="2"/>
        <v>0</v>
      </c>
      <c r="X83" s="13" t="str">
        <f>IFERROR(MATCH(_xlfn.MINIFS(Y!$F$87:$H$87, Y!$F$87:$H$87, "&gt;="&amp;J83), Y!$F$87:$H$87, 0), "-")</f>
        <v>-</v>
      </c>
    </row>
    <row r="84" spans="1:24" s="79" customFormat="1" x14ac:dyDescent="0.2">
      <c r="A84" s="13" t="str">
        <f t="shared" ref="A84" si="62">IFERROR(MATCH($I84,INDEX(Region,,1),0),IFERROR(MATCH($I84,INDEX(Region,,2),0),IFERROR(MATCH($I84,INDEX(Region,,3),0),"-")))</f>
        <v>-</v>
      </c>
      <c r="B84" s="216">
        <v>62</v>
      </c>
      <c r="C84" s="231"/>
      <c r="D84" s="231"/>
      <c r="E84" s="217"/>
      <c r="F84" s="218" t="str">
        <f>IF(ISBLANK(E84), "", VLOOKUP(E84, Z!$A$2:$C$4127, 3, FALSE))</f>
        <v/>
      </c>
      <c r="G84" s="232"/>
      <c r="H84" s="219"/>
      <c r="I84" s="218" t="str" cm="1">
        <f t="array" ref="I84">IFERROR(INDEX(Region, VLOOKUP($F84, X!$A$2:$K$5744, 11, FALSE), $C$1), "")</f>
        <v/>
      </c>
      <c r="J84" s="235"/>
      <c r="K84" s="236"/>
      <c r="L84" s="220" cm="1">
        <f t="array" ref="L84">IFERROR(INDEX(E_alt, $A84, $X84), 0)</f>
        <v>0</v>
      </c>
      <c r="M84" s="238"/>
      <c r="N84" s="237"/>
      <c r="O84" s="236"/>
      <c r="P84" s="223"/>
      <c r="Q84" s="220" cm="1">
        <f t="array" ref="Q84">IFERROR(INDEX(E_neu, $A84, $X84), 0)</f>
        <v>0</v>
      </c>
      <c r="R84" s="232"/>
      <c r="S84" s="231"/>
      <c r="T84" s="217"/>
      <c r="U84" s="218" t="str">
        <f>IF(ISBLANK(T84), "", VLOOKUP(T84, Z!$A$2:$C$4127, 3, FALSE))</f>
        <v/>
      </c>
      <c r="V84" s="239"/>
      <c r="W84" s="222">
        <f t="shared" si="2"/>
        <v>0</v>
      </c>
      <c r="X84" s="13" t="str">
        <f>IFERROR(MATCH(_xlfn.MINIFS(Y!$F$87:$H$87, Y!$F$87:$H$87, "&gt;="&amp;J84), Y!$F$87:$H$87, 0), "-")</f>
        <v>-</v>
      </c>
    </row>
    <row r="85" spans="1:24" s="79" customFormat="1" x14ac:dyDescent="0.2">
      <c r="A85" s="13" t="str">
        <f t="shared" ref="A85" si="63">IFERROR(MATCH($I85,INDEX(Region,,1),0),IFERROR(MATCH($I85,INDEX(Region,,2),0),IFERROR(MATCH($I85,INDEX(Region,,3),0),"-")))</f>
        <v>-</v>
      </c>
      <c r="B85" s="216">
        <v>63</v>
      </c>
      <c r="C85" s="231"/>
      <c r="D85" s="231"/>
      <c r="E85" s="217"/>
      <c r="F85" s="218" t="str">
        <f>IF(ISBLANK(E85), "", VLOOKUP(E85, Z!$A$2:$C$4127, 3, FALSE))</f>
        <v/>
      </c>
      <c r="G85" s="232"/>
      <c r="H85" s="219"/>
      <c r="I85" s="218" t="str" cm="1">
        <f t="array" ref="I85">IFERROR(INDEX(Region, VLOOKUP($F85, X!$A$2:$K$5744, 11, FALSE), $C$1), "")</f>
        <v/>
      </c>
      <c r="J85" s="235"/>
      <c r="K85" s="236"/>
      <c r="L85" s="220" cm="1">
        <f t="array" ref="L85">IFERROR(INDEX(E_alt, $A85, $X85), 0)</f>
        <v>0</v>
      </c>
      <c r="M85" s="238"/>
      <c r="N85" s="237"/>
      <c r="O85" s="236"/>
      <c r="P85" s="223"/>
      <c r="Q85" s="220" cm="1">
        <f t="array" ref="Q85">IFERROR(INDEX(E_neu, $A85, $X85), 0)</f>
        <v>0</v>
      </c>
      <c r="R85" s="232"/>
      <c r="S85" s="231"/>
      <c r="T85" s="217"/>
      <c r="U85" s="218" t="str">
        <f>IF(ISBLANK(T85), "", VLOOKUP(T85, Z!$A$2:$C$4127, 3, FALSE))</f>
        <v/>
      </c>
      <c r="V85" s="239"/>
      <c r="W85" s="222">
        <f t="shared" si="2"/>
        <v>0</v>
      </c>
      <c r="X85" s="13" t="str">
        <f>IFERROR(MATCH(_xlfn.MINIFS(Y!$F$87:$H$87, Y!$F$87:$H$87, "&gt;="&amp;J85), Y!$F$87:$H$87, 0), "-")</f>
        <v>-</v>
      </c>
    </row>
    <row r="86" spans="1:24" s="79" customFormat="1" x14ac:dyDescent="0.2">
      <c r="A86" s="13" t="str">
        <f t="shared" ref="A86" si="64">IFERROR(MATCH($I86,INDEX(Region,,1),0),IFERROR(MATCH($I86,INDEX(Region,,2),0),IFERROR(MATCH($I86,INDEX(Region,,3),0),"-")))</f>
        <v>-</v>
      </c>
      <c r="B86" s="216">
        <v>64</v>
      </c>
      <c r="C86" s="231"/>
      <c r="D86" s="231"/>
      <c r="E86" s="217"/>
      <c r="F86" s="218" t="str">
        <f>IF(ISBLANK(E86), "", VLOOKUP(E86, Z!$A$2:$C$4127, 3, FALSE))</f>
        <v/>
      </c>
      <c r="G86" s="232"/>
      <c r="H86" s="219"/>
      <c r="I86" s="218" t="str" cm="1">
        <f t="array" ref="I86">IFERROR(INDEX(Region, VLOOKUP($F86, X!$A$2:$K$5744, 11, FALSE), $C$1), "")</f>
        <v/>
      </c>
      <c r="J86" s="235"/>
      <c r="K86" s="236"/>
      <c r="L86" s="220" cm="1">
        <f t="array" ref="L86">IFERROR(INDEX(E_alt, $A86, $X86), 0)</f>
        <v>0</v>
      </c>
      <c r="M86" s="238"/>
      <c r="N86" s="237"/>
      <c r="O86" s="236"/>
      <c r="P86" s="223"/>
      <c r="Q86" s="220" cm="1">
        <f t="array" ref="Q86">IFERROR(INDEX(E_neu, $A86, $X86), 0)</f>
        <v>0</v>
      </c>
      <c r="R86" s="232"/>
      <c r="S86" s="231"/>
      <c r="T86" s="217"/>
      <c r="U86" s="218" t="str">
        <f>IF(ISBLANK(T86), "", VLOOKUP(T86, Z!$A$2:$C$4127, 3, FALSE))</f>
        <v/>
      </c>
      <c r="V86" s="239"/>
      <c r="W86" s="222">
        <f t="shared" si="2"/>
        <v>0</v>
      </c>
      <c r="X86" s="13" t="str">
        <f>IFERROR(MATCH(_xlfn.MINIFS(Y!$F$87:$H$87, Y!$F$87:$H$87, "&gt;="&amp;J86), Y!$F$87:$H$87, 0), "-")</f>
        <v>-</v>
      </c>
    </row>
    <row r="87" spans="1:24" s="79" customFormat="1" x14ac:dyDescent="0.2">
      <c r="A87" s="13" t="str">
        <f t="shared" ref="A87" si="65">IFERROR(MATCH($I87,INDEX(Region,,1),0),IFERROR(MATCH($I87,INDEX(Region,,2),0),IFERROR(MATCH($I87,INDEX(Region,,3),0),"-")))</f>
        <v>-</v>
      </c>
      <c r="B87" s="216">
        <v>65</v>
      </c>
      <c r="C87" s="231"/>
      <c r="D87" s="231"/>
      <c r="E87" s="217"/>
      <c r="F87" s="218" t="str">
        <f>IF(ISBLANK(E87), "", VLOOKUP(E87, Z!$A$2:$C$4127, 3, FALSE))</f>
        <v/>
      </c>
      <c r="G87" s="232"/>
      <c r="H87" s="219"/>
      <c r="I87" s="218" t="str" cm="1">
        <f t="array" ref="I87">IFERROR(INDEX(Region, VLOOKUP($F87, X!$A$2:$K$5744, 11, FALSE), $C$1), "")</f>
        <v/>
      </c>
      <c r="J87" s="235"/>
      <c r="K87" s="236"/>
      <c r="L87" s="220" cm="1">
        <f t="array" ref="L87">IFERROR(INDEX(E_alt, $A87, $X87), 0)</f>
        <v>0</v>
      </c>
      <c r="M87" s="238"/>
      <c r="N87" s="237"/>
      <c r="O87" s="236"/>
      <c r="P87" s="223"/>
      <c r="Q87" s="220" cm="1">
        <f t="array" ref="Q87">IFERROR(INDEX(E_neu, $A87, $X87), 0)</f>
        <v>0</v>
      </c>
      <c r="R87" s="232"/>
      <c r="S87" s="231"/>
      <c r="T87" s="217"/>
      <c r="U87" s="218" t="str">
        <f>IF(ISBLANK(T87), "", VLOOKUP(T87, Z!$A$2:$C$4127, 3, FALSE))</f>
        <v/>
      </c>
      <c r="V87" s="239"/>
      <c r="W87" s="222">
        <f t="shared" si="2"/>
        <v>0</v>
      </c>
      <c r="X87" s="13" t="str">
        <f>IFERROR(MATCH(_xlfn.MINIFS(Y!$F$87:$H$87, Y!$F$87:$H$87, "&gt;="&amp;J87), Y!$F$87:$H$87, 0), "-")</f>
        <v>-</v>
      </c>
    </row>
    <row r="88" spans="1:24" s="79" customFormat="1" x14ac:dyDescent="0.2">
      <c r="A88" s="13" t="str">
        <f t="shared" ref="A88" si="66">IFERROR(MATCH($I88,INDEX(Region,,1),0),IFERROR(MATCH($I88,INDEX(Region,,2),0),IFERROR(MATCH($I88,INDEX(Region,,3),0),"-")))</f>
        <v>-</v>
      </c>
      <c r="B88" s="216">
        <v>66</v>
      </c>
      <c r="C88" s="231"/>
      <c r="D88" s="231"/>
      <c r="E88" s="217"/>
      <c r="F88" s="218" t="str">
        <f>IF(ISBLANK(E88), "", VLOOKUP(E88, Z!$A$2:$C$4127, 3, FALSE))</f>
        <v/>
      </c>
      <c r="G88" s="232"/>
      <c r="H88" s="219"/>
      <c r="I88" s="218" t="str" cm="1">
        <f t="array" ref="I88">IFERROR(INDEX(Region, VLOOKUP($F88, X!$A$2:$K$5744, 11, FALSE), $C$1), "")</f>
        <v/>
      </c>
      <c r="J88" s="235"/>
      <c r="K88" s="236"/>
      <c r="L88" s="220" cm="1">
        <f t="array" ref="L88">IFERROR(INDEX(E_alt, $A88, $X88), 0)</f>
        <v>0</v>
      </c>
      <c r="M88" s="238"/>
      <c r="N88" s="237"/>
      <c r="O88" s="236"/>
      <c r="P88" s="223"/>
      <c r="Q88" s="220" cm="1">
        <f t="array" ref="Q88">IFERROR(INDEX(E_neu, $A88, $X88), 0)</f>
        <v>0</v>
      </c>
      <c r="R88" s="232"/>
      <c r="S88" s="231"/>
      <c r="T88" s="217"/>
      <c r="U88" s="218" t="str">
        <f>IF(ISBLANK(T88), "", VLOOKUP(T88, Z!$A$2:$C$4127, 3, FALSE))</f>
        <v/>
      </c>
      <c r="V88" s="239"/>
      <c r="W88" s="222">
        <f t="shared" ref="W88:W151" si="67">ROUND(12*0.75*(L88-Q88),1)</f>
        <v>0</v>
      </c>
      <c r="X88" s="13" t="str">
        <f>IFERROR(MATCH(_xlfn.MINIFS(Y!$F$87:$H$87, Y!$F$87:$H$87, "&gt;="&amp;J88), Y!$F$87:$H$87, 0), "-")</f>
        <v>-</v>
      </c>
    </row>
    <row r="89" spans="1:24" s="79" customFormat="1" x14ac:dyDescent="0.2">
      <c r="A89" s="13" t="str">
        <f t="shared" ref="A89" si="68">IFERROR(MATCH($I89,INDEX(Region,,1),0),IFERROR(MATCH($I89,INDEX(Region,,2),0),IFERROR(MATCH($I89,INDEX(Region,,3),0),"-")))</f>
        <v>-</v>
      </c>
      <c r="B89" s="216">
        <v>67</v>
      </c>
      <c r="C89" s="231"/>
      <c r="D89" s="231"/>
      <c r="E89" s="217"/>
      <c r="F89" s="218" t="str">
        <f>IF(ISBLANK(E89), "", VLOOKUP(E89, Z!$A$2:$C$4127, 3, FALSE))</f>
        <v/>
      </c>
      <c r="G89" s="232"/>
      <c r="H89" s="219"/>
      <c r="I89" s="218" t="str" cm="1">
        <f t="array" ref="I89">IFERROR(INDEX(Region, VLOOKUP($F89, X!$A$2:$K$5744, 11, FALSE), $C$1), "")</f>
        <v/>
      </c>
      <c r="J89" s="235"/>
      <c r="K89" s="236"/>
      <c r="L89" s="220" cm="1">
        <f t="array" ref="L89">IFERROR(INDEX(E_alt, $A89, $X89), 0)</f>
        <v>0</v>
      </c>
      <c r="M89" s="238"/>
      <c r="N89" s="237"/>
      <c r="O89" s="236"/>
      <c r="P89" s="223"/>
      <c r="Q89" s="220" cm="1">
        <f t="array" ref="Q89">IFERROR(INDEX(E_neu, $A89, $X89), 0)</f>
        <v>0</v>
      </c>
      <c r="R89" s="232"/>
      <c r="S89" s="231"/>
      <c r="T89" s="217"/>
      <c r="U89" s="218" t="str">
        <f>IF(ISBLANK(T89), "", VLOOKUP(T89, Z!$A$2:$C$4127, 3, FALSE))</f>
        <v/>
      </c>
      <c r="V89" s="239"/>
      <c r="W89" s="222">
        <f t="shared" si="67"/>
        <v>0</v>
      </c>
      <c r="X89" s="13" t="str">
        <f>IFERROR(MATCH(_xlfn.MINIFS(Y!$F$87:$H$87, Y!$F$87:$H$87, "&gt;="&amp;J89), Y!$F$87:$H$87, 0), "-")</f>
        <v>-</v>
      </c>
    </row>
    <row r="90" spans="1:24" s="79" customFormat="1" x14ac:dyDescent="0.2">
      <c r="A90" s="13" t="str">
        <f t="shared" ref="A90" si="69">IFERROR(MATCH($I90,INDEX(Region,,1),0),IFERROR(MATCH($I90,INDEX(Region,,2),0),IFERROR(MATCH($I90,INDEX(Region,,3),0),"-")))</f>
        <v>-</v>
      </c>
      <c r="B90" s="216">
        <v>68</v>
      </c>
      <c r="C90" s="231"/>
      <c r="D90" s="231"/>
      <c r="E90" s="217"/>
      <c r="F90" s="218" t="str">
        <f>IF(ISBLANK(E90), "", VLOOKUP(E90, Z!$A$2:$C$4127, 3, FALSE))</f>
        <v/>
      </c>
      <c r="G90" s="232"/>
      <c r="H90" s="219"/>
      <c r="I90" s="218" t="str" cm="1">
        <f t="array" ref="I90">IFERROR(INDEX(Region, VLOOKUP($F90, X!$A$2:$K$5744, 11, FALSE), $C$1), "")</f>
        <v/>
      </c>
      <c r="J90" s="235"/>
      <c r="K90" s="236"/>
      <c r="L90" s="220" cm="1">
        <f t="array" ref="L90">IFERROR(INDEX(E_alt, $A90, $X90), 0)</f>
        <v>0</v>
      </c>
      <c r="M90" s="238"/>
      <c r="N90" s="237"/>
      <c r="O90" s="236"/>
      <c r="P90" s="223"/>
      <c r="Q90" s="220" cm="1">
        <f t="array" ref="Q90">IFERROR(INDEX(E_neu, $A90, $X90), 0)</f>
        <v>0</v>
      </c>
      <c r="R90" s="232"/>
      <c r="S90" s="231"/>
      <c r="T90" s="217"/>
      <c r="U90" s="218" t="str">
        <f>IF(ISBLANK(T90), "", VLOOKUP(T90, Z!$A$2:$C$4127, 3, FALSE))</f>
        <v/>
      </c>
      <c r="V90" s="239"/>
      <c r="W90" s="222">
        <f t="shared" si="67"/>
        <v>0</v>
      </c>
      <c r="X90" s="13" t="str">
        <f>IFERROR(MATCH(_xlfn.MINIFS(Y!$F$87:$H$87, Y!$F$87:$H$87, "&gt;="&amp;J90), Y!$F$87:$H$87, 0), "-")</f>
        <v>-</v>
      </c>
    </row>
    <row r="91" spans="1:24" s="79" customFormat="1" x14ac:dyDescent="0.2">
      <c r="A91" s="13" t="str">
        <f t="shared" ref="A91" si="70">IFERROR(MATCH($I91,INDEX(Region,,1),0),IFERROR(MATCH($I91,INDEX(Region,,2),0),IFERROR(MATCH($I91,INDEX(Region,,3),0),"-")))</f>
        <v>-</v>
      </c>
      <c r="B91" s="216">
        <v>69</v>
      </c>
      <c r="C91" s="231"/>
      <c r="D91" s="231"/>
      <c r="E91" s="217"/>
      <c r="F91" s="218" t="str">
        <f>IF(ISBLANK(E91), "", VLOOKUP(E91, Z!$A$2:$C$4127, 3, FALSE))</f>
        <v/>
      </c>
      <c r="G91" s="232"/>
      <c r="H91" s="219"/>
      <c r="I91" s="218" t="str" cm="1">
        <f t="array" ref="I91">IFERROR(INDEX(Region, VLOOKUP($F91, X!$A$2:$K$5744, 11, FALSE), $C$1), "")</f>
        <v/>
      </c>
      <c r="J91" s="235"/>
      <c r="K91" s="236"/>
      <c r="L91" s="220" cm="1">
        <f t="array" ref="L91">IFERROR(INDEX(E_alt, $A91, $X91), 0)</f>
        <v>0</v>
      </c>
      <c r="M91" s="238"/>
      <c r="N91" s="237"/>
      <c r="O91" s="236"/>
      <c r="P91" s="223"/>
      <c r="Q91" s="220" cm="1">
        <f t="array" ref="Q91">IFERROR(INDEX(E_neu, $A91, $X91), 0)</f>
        <v>0</v>
      </c>
      <c r="R91" s="232"/>
      <c r="S91" s="231"/>
      <c r="T91" s="217"/>
      <c r="U91" s="218" t="str">
        <f>IF(ISBLANK(T91), "", VLOOKUP(T91, Z!$A$2:$C$4127, 3, FALSE))</f>
        <v/>
      </c>
      <c r="V91" s="239"/>
      <c r="W91" s="222">
        <f t="shared" si="67"/>
        <v>0</v>
      </c>
      <c r="X91" s="13" t="str">
        <f>IFERROR(MATCH(_xlfn.MINIFS(Y!$F$87:$H$87, Y!$F$87:$H$87, "&gt;="&amp;J91), Y!$F$87:$H$87, 0), "-")</f>
        <v>-</v>
      </c>
    </row>
    <row r="92" spans="1:24" s="79" customFormat="1" x14ac:dyDescent="0.2">
      <c r="A92" s="13" t="str">
        <f t="shared" ref="A92" si="71">IFERROR(MATCH($I92,INDEX(Region,,1),0),IFERROR(MATCH($I92,INDEX(Region,,2),0),IFERROR(MATCH($I92,INDEX(Region,,3),0),"-")))</f>
        <v>-</v>
      </c>
      <c r="B92" s="216">
        <v>70</v>
      </c>
      <c r="C92" s="231"/>
      <c r="D92" s="231"/>
      <c r="E92" s="217"/>
      <c r="F92" s="218" t="str">
        <f>IF(ISBLANK(E92), "", VLOOKUP(E92, Z!$A$2:$C$4127, 3, FALSE))</f>
        <v/>
      </c>
      <c r="G92" s="232"/>
      <c r="H92" s="219"/>
      <c r="I92" s="218" t="str" cm="1">
        <f t="array" ref="I92">IFERROR(INDEX(Region, VLOOKUP($F92, X!$A$2:$K$5744, 11, FALSE), $C$1), "")</f>
        <v/>
      </c>
      <c r="J92" s="235"/>
      <c r="K92" s="236"/>
      <c r="L92" s="220" cm="1">
        <f t="array" ref="L92">IFERROR(INDEX(E_alt, $A92, $X92), 0)</f>
        <v>0</v>
      </c>
      <c r="M92" s="238"/>
      <c r="N92" s="237"/>
      <c r="O92" s="236"/>
      <c r="P92" s="223"/>
      <c r="Q92" s="220" cm="1">
        <f t="array" ref="Q92">IFERROR(INDEX(E_neu, $A92, $X92), 0)</f>
        <v>0</v>
      </c>
      <c r="R92" s="232"/>
      <c r="S92" s="231"/>
      <c r="T92" s="217"/>
      <c r="U92" s="218" t="str">
        <f>IF(ISBLANK(T92), "", VLOOKUP(T92, Z!$A$2:$C$4127, 3, FALSE))</f>
        <v/>
      </c>
      <c r="V92" s="239"/>
      <c r="W92" s="222">
        <f t="shared" si="67"/>
        <v>0</v>
      </c>
      <c r="X92" s="13" t="str">
        <f>IFERROR(MATCH(_xlfn.MINIFS(Y!$F$87:$H$87, Y!$F$87:$H$87, "&gt;="&amp;J92), Y!$F$87:$H$87, 0), "-")</f>
        <v>-</v>
      </c>
    </row>
    <row r="93" spans="1:24" s="79" customFormat="1" x14ac:dyDescent="0.2">
      <c r="A93" s="13" t="str">
        <f t="shared" ref="A93" si="72">IFERROR(MATCH($I93,INDEX(Region,,1),0),IFERROR(MATCH($I93,INDEX(Region,,2),0),IFERROR(MATCH($I93,INDEX(Region,,3),0),"-")))</f>
        <v>-</v>
      </c>
      <c r="B93" s="216">
        <v>71</v>
      </c>
      <c r="C93" s="231"/>
      <c r="D93" s="231"/>
      <c r="E93" s="217"/>
      <c r="F93" s="218" t="str">
        <f>IF(ISBLANK(E93), "", VLOOKUP(E93, Z!$A$2:$C$4127, 3, FALSE))</f>
        <v/>
      </c>
      <c r="G93" s="232"/>
      <c r="H93" s="219"/>
      <c r="I93" s="218" t="str" cm="1">
        <f t="array" ref="I93">IFERROR(INDEX(Region, VLOOKUP($F93, X!$A$2:$K$5744, 11, FALSE), $C$1), "")</f>
        <v/>
      </c>
      <c r="J93" s="235"/>
      <c r="K93" s="236"/>
      <c r="L93" s="220" cm="1">
        <f t="array" ref="L93">IFERROR(INDEX(E_alt, $A93, $X93), 0)</f>
        <v>0</v>
      </c>
      <c r="M93" s="238"/>
      <c r="N93" s="237"/>
      <c r="O93" s="236"/>
      <c r="P93" s="223"/>
      <c r="Q93" s="220" cm="1">
        <f t="array" ref="Q93">IFERROR(INDEX(E_neu, $A93, $X93), 0)</f>
        <v>0</v>
      </c>
      <c r="R93" s="232"/>
      <c r="S93" s="231"/>
      <c r="T93" s="217"/>
      <c r="U93" s="218" t="str">
        <f>IF(ISBLANK(T93), "", VLOOKUP(T93, Z!$A$2:$C$4127, 3, FALSE))</f>
        <v/>
      </c>
      <c r="V93" s="239"/>
      <c r="W93" s="222">
        <f t="shared" si="67"/>
        <v>0</v>
      </c>
      <c r="X93" s="13" t="str">
        <f>IFERROR(MATCH(_xlfn.MINIFS(Y!$F$87:$H$87, Y!$F$87:$H$87, "&gt;="&amp;J93), Y!$F$87:$H$87, 0), "-")</f>
        <v>-</v>
      </c>
    </row>
    <row r="94" spans="1:24" s="79" customFormat="1" x14ac:dyDescent="0.2">
      <c r="A94" s="13" t="str">
        <f t="shared" ref="A94" si="73">IFERROR(MATCH($I94,INDEX(Region,,1),0),IFERROR(MATCH($I94,INDEX(Region,,2),0),IFERROR(MATCH($I94,INDEX(Region,,3),0),"-")))</f>
        <v>-</v>
      </c>
      <c r="B94" s="216">
        <v>72</v>
      </c>
      <c r="C94" s="231"/>
      <c r="D94" s="231"/>
      <c r="E94" s="217"/>
      <c r="F94" s="218" t="str">
        <f>IF(ISBLANK(E94), "", VLOOKUP(E94, Z!$A$2:$C$4127, 3, FALSE))</f>
        <v/>
      </c>
      <c r="G94" s="232"/>
      <c r="H94" s="219"/>
      <c r="I94" s="218" t="str" cm="1">
        <f t="array" ref="I94">IFERROR(INDEX(Region, VLOOKUP($F94, X!$A$2:$K$5744, 11, FALSE), $C$1), "")</f>
        <v/>
      </c>
      <c r="J94" s="235"/>
      <c r="K94" s="236"/>
      <c r="L94" s="220" cm="1">
        <f t="array" ref="L94">IFERROR(INDEX(E_alt, $A94, $X94), 0)</f>
        <v>0</v>
      </c>
      <c r="M94" s="238"/>
      <c r="N94" s="237"/>
      <c r="O94" s="236"/>
      <c r="P94" s="223"/>
      <c r="Q94" s="220" cm="1">
        <f t="array" ref="Q94">IFERROR(INDEX(E_neu, $A94, $X94), 0)</f>
        <v>0</v>
      </c>
      <c r="R94" s="232"/>
      <c r="S94" s="231"/>
      <c r="T94" s="217"/>
      <c r="U94" s="218" t="str">
        <f>IF(ISBLANK(T94), "", VLOOKUP(T94, Z!$A$2:$C$4127, 3, FALSE))</f>
        <v/>
      </c>
      <c r="V94" s="239"/>
      <c r="W94" s="222">
        <f t="shared" si="67"/>
        <v>0</v>
      </c>
      <c r="X94" s="13" t="str">
        <f>IFERROR(MATCH(_xlfn.MINIFS(Y!$F$87:$H$87, Y!$F$87:$H$87, "&gt;="&amp;J94), Y!$F$87:$H$87, 0), "-")</f>
        <v>-</v>
      </c>
    </row>
    <row r="95" spans="1:24" s="79" customFormat="1" x14ac:dyDescent="0.2">
      <c r="A95" s="13" t="str">
        <f t="shared" ref="A95" si="74">IFERROR(MATCH($I95,INDEX(Region,,1),0),IFERROR(MATCH($I95,INDEX(Region,,2),0),IFERROR(MATCH($I95,INDEX(Region,,3),0),"-")))</f>
        <v>-</v>
      </c>
      <c r="B95" s="216">
        <v>73</v>
      </c>
      <c r="C95" s="231"/>
      <c r="D95" s="231"/>
      <c r="E95" s="217"/>
      <c r="F95" s="218" t="str">
        <f>IF(ISBLANK(E95), "", VLOOKUP(E95, Z!$A$2:$C$4127, 3, FALSE))</f>
        <v/>
      </c>
      <c r="G95" s="232"/>
      <c r="H95" s="219"/>
      <c r="I95" s="218" t="str" cm="1">
        <f t="array" ref="I95">IFERROR(INDEX(Region, VLOOKUP($F95, X!$A$2:$K$5744, 11, FALSE), $C$1), "")</f>
        <v/>
      </c>
      <c r="J95" s="235"/>
      <c r="K95" s="236"/>
      <c r="L95" s="220" cm="1">
        <f t="array" ref="L95">IFERROR(INDEX(E_alt, $A95, $X95), 0)</f>
        <v>0</v>
      </c>
      <c r="M95" s="238"/>
      <c r="N95" s="237"/>
      <c r="O95" s="236"/>
      <c r="P95" s="223"/>
      <c r="Q95" s="220" cm="1">
        <f t="array" ref="Q95">IFERROR(INDEX(E_neu, $A95, $X95), 0)</f>
        <v>0</v>
      </c>
      <c r="R95" s="232"/>
      <c r="S95" s="231"/>
      <c r="T95" s="217"/>
      <c r="U95" s="218" t="str">
        <f>IF(ISBLANK(T95), "", VLOOKUP(T95, Z!$A$2:$C$4127, 3, FALSE))</f>
        <v/>
      </c>
      <c r="V95" s="239"/>
      <c r="W95" s="222">
        <f t="shared" si="67"/>
        <v>0</v>
      </c>
      <c r="X95" s="13" t="str">
        <f>IFERROR(MATCH(_xlfn.MINIFS(Y!$F$87:$H$87, Y!$F$87:$H$87, "&gt;="&amp;J95), Y!$F$87:$H$87, 0), "-")</f>
        <v>-</v>
      </c>
    </row>
    <row r="96" spans="1:24" s="79" customFormat="1" x14ac:dyDescent="0.2">
      <c r="A96" s="13" t="str">
        <f t="shared" ref="A96" si="75">IFERROR(MATCH($I96,INDEX(Region,,1),0),IFERROR(MATCH($I96,INDEX(Region,,2),0),IFERROR(MATCH($I96,INDEX(Region,,3),0),"-")))</f>
        <v>-</v>
      </c>
      <c r="B96" s="216">
        <v>74</v>
      </c>
      <c r="C96" s="231"/>
      <c r="D96" s="231"/>
      <c r="E96" s="217"/>
      <c r="F96" s="218" t="str">
        <f>IF(ISBLANK(E96), "", VLOOKUP(E96, Z!$A$2:$C$4127, 3, FALSE))</f>
        <v/>
      </c>
      <c r="G96" s="232"/>
      <c r="H96" s="219"/>
      <c r="I96" s="218" t="str" cm="1">
        <f t="array" ref="I96">IFERROR(INDEX(Region, VLOOKUP($F96, X!$A$2:$K$5744, 11, FALSE), $C$1), "")</f>
        <v/>
      </c>
      <c r="J96" s="235"/>
      <c r="K96" s="236"/>
      <c r="L96" s="220" cm="1">
        <f t="array" ref="L96">IFERROR(INDEX(E_alt, $A96, $X96), 0)</f>
        <v>0</v>
      </c>
      <c r="M96" s="238"/>
      <c r="N96" s="237"/>
      <c r="O96" s="236"/>
      <c r="P96" s="223"/>
      <c r="Q96" s="220" cm="1">
        <f t="array" ref="Q96">IFERROR(INDEX(E_neu, $A96, $X96), 0)</f>
        <v>0</v>
      </c>
      <c r="R96" s="232"/>
      <c r="S96" s="231"/>
      <c r="T96" s="217"/>
      <c r="U96" s="218" t="str">
        <f>IF(ISBLANK(T96), "", VLOOKUP(T96, Z!$A$2:$C$4127, 3, FALSE))</f>
        <v/>
      </c>
      <c r="V96" s="239"/>
      <c r="W96" s="222">
        <f t="shared" si="67"/>
        <v>0</v>
      </c>
      <c r="X96" s="13" t="str">
        <f>IFERROR(MATCH(_xlfn.MINIFS(Y!$F$87:$H$87, Y!$F$87:$H$87, "&gt;="&amp;J96), Y!$F$87:$H$87, 0), "-")</f>
        <v>-</v>
      </c>
    </row>
    <row r="97" spans="1:24" s="79" customFormat="1" x14ac:dyDescent="0.2">
      <c r="A97" s="13" t="str">
        <f t="shared" ref="A97" si="76">IFERROR(MATCH($I97,INDEX(Region,,1),0),IFERROR(MATCH($I97,INDEX(Region,,2),0),IFERROR(MATCH($I97,INDEX(Region,,3),0),"-")))</f>
        <v>-</v>
      </c>
      <c r="B97" s="216">
        <v>75</v>
      </c>
      <c r="C97" s="231"/>
      <c r="D97" s="231"/>
      <c r="E97" s="217"/>
      <c r="F97" s="218" t="str">
        <f>IF(ISBLANK(E97), "", VLOOKUP(E97, Z!$A$2:$C$4127, 3, FALSE))</f>
        <v/>
      </c>
      <c r="G97" s="232"/>
      <c r="H97" s="219"/>
      <c r="I97" s="218" t="str" cm="1">
        <f t="array" ref="I97">IFERROR(INDEX(Region, VLOOKUP($F97, X!$A$2:$K$5744, 11, FALSE), $C$1), "")</f>
        <v/>
      </c>
      <c r="J97" s="235"/>
      <c r="K97" s="236"/>
      <c r="L97" s="220" cm="1">
        <f t="array" ref="L97">IFERROR(INDEX(E_alt, $A97, $X97), 0)</f>
        <v>0</v>
      </c>
      <c r="M97" s="238"/>
      <c r="N97" s="237"/>
      <c r="O97" s="236"/>
      <c r="P97" s="223"/>
      <c r="Q97" s="220" cm="1">
        <f t="array" ref="Q97">IFERROR(INDEX(E_neu, $A97, $X97), 0)</f>
        <v>0</v>
      </c>
      <c r="R97" s="232"/>
      <c r="S97" s="231"/>
      <c r="T97" s="217"/>
      <c r="U97" s="218" t="str">
        <f>IF(ISBLANK(T97), "", VLOOKUP(T97, Z!$A$2:$C$4127, 3, FALSE))</f>
        <v/>
      </c>
      <c r="V97" s="239"/>
      <c r="W97" s="222">
        <f t="shared" si="67"/>
        <v>0</v>
      </c>
      <c r="X97" s="13" t="str">
        <f>IFERROR(MATCH(_xlfn.MINIFS(Y!$F$87:$H$87, Y!$F$87:$H$87, "&gt;="&amp;J97), Y!$F$87:$H$87, 0), "-")</f>
        <v>-</v>
      </c>
    </row>
    <row r="98" spans="1:24" s="79" customFormat="1" x14ac:dyDescent="0.2">
      <c r="A98" s="13" t="str">
        <f t="shared" ref="A98" si="77">IFERROR(MATCH($I98,INDEX(Region,,1),0),IFERROR(MATCH($I98,INDEX(Region,,2),0),IFERROR(MATCH($I98,INDEX(Region,,3),0),"-")))</f>
        <v>-</v>
      </c>
      <c r="B98" s="216">
        <v>76</v>
      </c>
      <c r="C98" s="231"/>
      <c r="D98" s="231"/>
      <c r="E98" s="217"/>
      <c r="F98" s="218" t="str">
        <f>IF(ISBLANK(E98), "", VLOOKUP(E98, Z!$A$2:$C$4127, 3, FALSE))</f>
        <v/>
      </c>
      <c r="G98" s="232"/>
      <c r="H98" s="219"/>
      <c r="I98" s="218" t="str" cm="1">
        <f t="array" ref="I98">IFERROR(INDEX(Region, VLOOKUP($F98, X!$A$2:$K$5744, 11, FALSE), $C$1), "")</f>
        <v/>
      </c>
      <c r="J98" s="235"/>
      <c r="K98" s="236"/>
      <c r="L98" s="220" cm="1">
        <f t="array" ref="L98">IFERROR(INDEX(E_alt, $A98, $X98), 0)</f>
        <v>0</v>
      </c>
      <c r="M98" s="238"/>
      <c r="N98" s="237"/>
      <c r="O98" s="236"/>
      <c r="P98" s="223"/>
      <c r="Q98" s="220" cm="1">
        <f t="array" ref="Q98">IFERROR(INDEX(E_neu, $A98, $X98), 0)</f>
        <v>0</v>
      </c>
      <c r="R98" s="232"/>
      <c r="S98" s="231"/>
      <c r="T98" s="217"/>
      <c r="U98" s="218" t="str">
        <f>IF(ISBLANK(T98), "", VLOOKUP(T98, Z!$A$2:$C$4127, 3, FALSE))</f>
        <v/>
      </c>
      <c r="V98" s="239"/>
      <c r="W98" s="222">
        <f t="shared" si="67"/>
        <v>0</v>
      </c>
      <c r="X98" s="13" t="str">
        <f>IFERROR(MATCH(_xlfn.MINIFS(Y!$F$87:$H$87, Y!$F$87:$H$87, "&gt;="&amp;J98), Y!$F$87:$H$87, 0), "-")</f>
        <v>-</v>
      </c>
    </row>
    <row r="99" spans="1:24" s="79" customFormat="1" x14ac:dyDescent="0.2">
      <c r="A99" s="13" t="str">
        <f t="shared" ref="A99" si="78">IFERROR(MATCH($I99,INDEX(Region,,1),0),IFERROR(MATCH($I99,INDEX(Region,,2),0),IFERROR(MATCH($I99,INDEX(Region,,3),0),"-")))</f>
        <v>-</v>
      </c>
      <c r="B99" s="216">
        <v>77</v>
      </c>
      <c r="C99" s="231"/>
      <c r="D99" s="231"/>
      <c r="E99" s="217"/>
      <c r="F99" s="218" t="str">
        <f>IF(ISBLANK(E99), "", VLOOKUP(E99, Z!$A$2:$C$4127, 3, FALSE))</f>
        <v/>
      </c>
      <c r="G99" s="232"/>
      <c r="H99" s="219"/>
      <c r="I99" s="218" t="str" cm="1">
        <f t="array" ref="I99">IFERROR(INDEX(Region, VLOOKUP($F99, X!$A$2:$K$5744, 11, FALSE), $C$1), "")</f>
        <v/>
      </c>
      <c r="J99" s="235"/>
      <c r="K99" s="236"/>
      <c r="L99" s="220" cm="1">
        <f t="array" ref="L99">IFERROR(INDEX(E_alt, $A99, $X99), 0)</f>
        <v>0</v>
      </c>
      <c r="M99" s="238"/>
      <c r="N99" s="237"/>
      <c r="O99" s="236"/>
      <c r="P99" s="223"/>
      <c r="Q99" s="220" cm="1">
        <f t="array" ref="Q99">IFERROR(INDEX(E_neu, $A99, $X99), 0)</f>
        <v>0</v>
      </c>
      <c r="R99" s="232"/>
      <c r="S99" s="231"/>
      <c r="T99" s="217"/>
      <c r="U99" s="218" t="str">
        <f>IF(ISBLANK(T99), "", VLOOKUP(T99, Z!$A$2:$C$4127, 3, FALSE))</f>
        <v/>
      </c>
      <c r="V99" s="239"/>
      <c r="W99" s="222">
        <f t="shared" si="67"/>
        <v>0</v>
      </c>
      <c r="X99" s="13" t="str">
        <f>IFERROR(MATCH(_xlfn.MINIFS(Y!$F$87:$H$87, Y!$F$87:$H$87, "&gt;="&amp;J99), Y!$F$87:$H$87, 0), "-")</f>
        <v>-</v>
      </c>
    </row>
    <row r="100" spans="1:24" s="79" customFormat="1" x14ac:dyDescent="0.2">
      <c r="A100" s="13" t="str">
        <f t="shared" ref="A100" si="79">IFERROR(MATCH($I100,INDEX(Region,,1),0),IFERROR(MATCH($I100,INDEX(Region,,2),0),IFERROR(MATCH($I100,INDEX(Region,,3),0),"-")))</f>
        <v>-</v>
      </c>
      <c r="B100" s="216">
        <v>78</v>
      </c>
      <c r="C100" s="231"/>
      <c r="D100" s="231"/>
      <c r="E100" s="217"/>
      <c r="F100" s="218" t="str">
        <f>IF(ISBLANK(E100), "", VLOOKUP(E100, Z!$A$2:$C$4127, 3, FALSE))</f>
        <v/>
      </c>
      <c r="G100" s="232"/>
      <c r="H100" s="219"/>
      <c r="I100" s="218" t="str" cm="1">
        <f t="array" ref="I100">IFERROR(INDEX(Region, VLOOKUP($F100, X!$A$2:$K$5744, 11, FALSE), $C$1), "")</f>
        <v/>
      </c>
      <c r="J100" s="235"/>
      <c r="K100" s="236"/>
      <c r="L100" s="220" cm="1">
        <f t="array" ref="L100">IFERROR(INDEX(E_alt, $A100, $X100), 0)</f>
        <v>0</v>
      </c>
      <c r="M100" s="238"/>
      <c r="N100" s="237"/>
      <c r="O100" s="236"/>
      <c r="P100" s="223"/>
      <c r="Q100" s="220" cm="1">
        <f t="array" ref="Q100">IFERROR(INDEX(E_neu, $A100, $X100), 0)</f>
        <v>0</v>
      </c>
      <c r="R100" s="232"/>
      <c r="S100" s="231"/>
      <c r="T100" s="217"/>
      <c r="U100" s="218" t="str">
        <f>IF(ISBLANK(T100), "", VLOOKUP(T100, Z!$A$2:$C$4127, 3, FALSE))</f>
        <v/>
      </c>
      <c r="V100" s="239"/>
      <c r="W100" s="222">
        <f t="shared" si="67"/>
        <v>0</v>
      </c>
      <c r="X100" s="13" t="str">
        <f>IFERROR(MATCH(_xlfn.MINIFS(Y!$F$87:$H$87, Y!$F$87:$H$87, "&gt;="&amp;J100), Y!$F$87:$H$87, 0), "-")</f>
        <v>-</v>
      </c>
    </row>
    <row r="101" spans="1:24" s="79" customFormat="1" x14ac:dyDescent="0.2">
      <c r="A101" s="13" t="str">
        <f t="shared" ref="A101" si="80">IFERROR(MATCH($I101,INDEX(Region,,1),0),IFERROR(MATCH($I101,INDEX(Region,,2),0),IFERROR(MATCH($I101,INDEX(Region,,3),0),"-")))</f>
        <v>-</v>
      </c>
      <c r="B101" s="216">
        <v>79</v>
      </c>
      <c r="C101" s="231"/>
      <c r="D101" s="231"/>
      <c r="E101" s="217"/>
      <c r="F101" s="218" t="str">
        <f>IF(ISBLANK(E101), "", VLOOKUP(E101, Z!$A$2:$C$4127, 3, FALSE))</f>
        <v/>
      </c>
      <c r="G101" s="232"/>
      <c r="H101" s="219"/>
      <c r="I101" s="218" t="str" cm="1">
        <f t="array" ref="I101">IFERROR(INDEX(Region, VLOOKUP($F101, X!$A$2:$K$5744, 11, FALSE), $C$1), "")</f>
        <v/>
      </c>
      <c r="J101" s="235"/>
      <c r="K101" s="236"/>
      <c r="L101" s="220" cm="1">
        <f t="array" ref="L101">IFERROR(INDEX(E_alt, $A101, $X101), 0)</f>
        <v>0</v>
      </c>
      <c r="M101" s="238"/>
      <c r="N101" s="237"/>
      <c r="O101" s="236"/>
      <c r="P101" s="223"/>
      <c r="Q101" s="220" cm="1">
        <f t="array" ref="Q101">IFERROR(INDEX(E_neu, $A101, $X101), 0)</f>
        <v>0</v>
      </c>
      <c r="R101" s="232"/>
      <c r="S101" s="231"/>
      <c r="T101" s="217"/>
      <c r="U101" s="218" t="str">
        <f>IF(ISBLANK(T101), "", VLOOKUP(T101, Z!$A$2:$C$4127, 3, FALSE))</f>
        <v/>
      </c>
      <c r="V101" s="239"/>
      <c r="W101" s="222">
        <f t="shared" si="67"/>
        <v>0</v>
      </c>
      <c r="X101" s="13" t="str">
        <f>IFERROR(MATCH(_xlfn.MINIFS(Y!$F$87:$H$87, Y!$F$87:$H$87, "&gt;="&amp;J101), Y!$F$87:$H$87, 0), "-")</f>
        <v>-</v>
      </c>
    </row>
    <row r="102" spans="1:24" s="79" customFormat="1" x14ac:dyDescent="0.2">
      <c r="A102" s="13" t="str">
        <f t="shared" ref="A102" si="81">IFERROR(MATCH($I102,INDEX(Region,,1),0),IFERROR(MATCH($I102,INDEX(Region,,2),0),IFERROR(MATCH($I102,INDEX(Region,,3),0),"-")))</f>
        <v>-</v>
      </c>
      <c r="B102" s="216">
        <v>80</v>
      </c>
      <c r="C102" s="231"/>
      <c r="D102" s="231"/>
      <c r="E102" s="217"/>
      <c r="F102" s="218" t="str">
        <f>IF(ISBLANK(E102), "", VLOOKUP(E102, Z!$A$2:$C$4127, 3, FALSE))</f>
        <v/>
      </c>
      <c r="G102" s="232"/>
      <c r="H102" s="219"/>
      <c r="I102" s="218" t="str" cm="1">
        <f t="array" ref="I102">IFERROR(INDEX(Region, VLOOKUP($F102, X!$A$2:$K$5744, 11, FALSE), $C$1), "")</f>
        <v/>
      </c>
      <c r="J102" s="235"/>
      <c r="K102" s="236"/>
      <c r="L102" s="220" cm="1">
        <f t="array" ref="L102">IFERROR(INDEX(E_alt, $A102, $X102), 0)</f>
        <v>0</v>
      </c>
      <c r="M102" s="238"/>
      <c r="N102" s="237"/>
      <c r="O102" s="236"/>
      <c r="P102" s="223"/>
      <c r="Q102" s="220" cm="1">
        <f t="array" ref="Q102">IFERROR(INDEX(E_neu, $A102, $X102), 0)</f>
        <v>0</v>
      </c>
      <c r="R102" s="232"/>
      <c r="S102" s="231"/>
      <c r="T102" s="217"/>
      <c r="U102" s="218" t="str">
        <f>IF(ISBLANK(T102), "", VLOOKUP(T102, Z!$A$2:$C$4127, 3, FALSE))</f>
        <v/>
      </c>
      <c r="V102" s="239"/>
      <c r="W102" s="222">
        <f t="shared" si="67"/>
        <v>0</v>
      </c>
      <c r="X102" s="13" t="str">
        <f>IFERROR(MATCH(_xlfn.MINIFS(Y!$F$87:$H$87, Y!$F$87:$H$87, "&gt;="&amp;J102), Y!$F$87:$H$87, 0), "-")</f>
        <v>-</v>
      </c>
    </row>
    <row r="103" spans="1:24" s="79" customFormat="1" x14ac:dyDescent="0.2">
      <c r="A103" s="13" t="str">
        <f t="shared" ref="A103" si="82">IFERROR(MATCH($I103,INDEX(Region,,1),0),IFERROR(MATCH($I103,INDEX(Region,,2),0),IFERROR(MATCH($I103,INDEX(Region,,3),0),"-")))</f>
        <v>-</v>
      </c>
      <c r="B103" s="216">
        <v>81</v>
      </c>
      <c r="C103" s="231"/>
      <c r="D103" s="231"/>
      <c r="E103" s="217"/>
      <c r="F103" s="218" t="str">
        <f>IF(ISBLANK(E103), "", VLOOKUP(E103, Z!$A$2:$C$4127, 3, FALSE))</f>
        <v/>
      </c>
      <c r="G103" s="232"/>
      <c r="H103" s="219"/>
      <c r="I103" s="218" t="str" cm="1">
        <f t="array" ref="I103">IFERROR(INDEX(Region, VLOOKUP($F103, X!$A$2:$K$5744, 11, FALSE), $C$1), "")</f>
        <v/>
      </c>
      <c r="J103" s="235"/>
      <c r="K103" s="236"/>
      <c r="L103" s="220" cm="1">
        <f t="array" ref="L103">IFERROR(INDEX(E_alt, $A103, $X103), 0)</f>
        <v>0</v>
      </c>
      <c r="M103" s="238"/>
      <c r="N103" s="237"/>
      <c r="O103" s="236"/>
      <c r="P103" s="223"/>
      <c r="Q103" s="220" cm="1">
        <f t="array" ref="Q103">IFERROR(INDEX(E_neu, $A103, $X103), 0)</f>
        <v>0</v>
      </c>
      <c r="R103" s="232"/>
      <c r="S103" s="231"/>
      <c r="T103" s="217"/>
      <c r="U103" s="218" t="str">
        <f>IF(ISBLANK(T103), "", VLOOKUP(T103, Z!$A$2:$C$4127, 3, FALSE))</f>
        <v/>
      </c>
      <c r="V103" s="239"/>
      <c r="W103" s="222">
        <f t="shared" si="67"/>
        <v>0</v>
      </c>
      <c r="X103" s="13" t="str">
        <f>IFERROR(MATCH(_xlfn.MINIFS(Y!$F$87:$H$87, Y!$F$87:$H$87, "&gt;="&amp;J103), Y!$F$87:$H$87, 0), "-")</f>
        <v>-</v>
      </c>
    </row>
    <row r="104" spans="1:24" s="79" customFormat="1" x14ac:dyDescent="0.2">
      <c r="A104" s="13" t="str">
        <f t="shared" ref="A104" si="83">IFERROR(MATCH($I104,INDEX(Region,,1),0),IFERROR(MATCH($I104,INDEX(Region,,2),0),IFERROR(MATCH($I104,INDEX(Region,,3),0),"-")))</f>
        <v>-</v>
      </c>
      <c r="B104" s="216">
        <v>82</v>
      </c>
      <c r="C104" s="231"/>
      <c r="D104" s="231"/>
      <c r="E104" s="217"/>
      <c r="F104" s="218" t="str">
        <f>IF(ISBLANK(E104), "", VLOOKUP(E104, Z!$A$2:$C$4127, 3, FALSE))</f>
        <v/>
      </c>
      <c r="G104" s="232"/>
      <c r="H104" s="219"/>
      <c r="I104" s="218" t="str" cm="1">
        <f t="array" ref="I104">IFERROR(INDEX(Region, VLOOKUP($F104, X!$A$2:$K$5744, 11, FALSE), $C$1), "")</f>
        <v/>
      </c>
      <c r="J104" s="235"/>
      <c r="K104" s="236"/>
      <c r="L104" s="220" cm="1">
        <f t="array" ref="L104">IFERROR(INDEX(E_alt, $A104, $X104), 0)</f>
        <v>0</v>
      </c>
      <c r="M104" s="238"/>
      <c r="N104" s="237"/>
      <c r="O104" s="236"/>
      <c r="P104" s="223"/>
      <c r="Q104" s="220" cm="1">
        <f t="array" ref="Q104">IFERROR(INDEX(E_neu, $A104, $X104), 0)</f>
        <v>0</v>
      </c>
      <c r="R104" s="232"/>
      <c r="S104" s="231"/>
      <c r="T104" s="217"/>
      <c r="U104" s="218" t="str">
        <f>IF(ISBLANK(T104), "", VLOOKUP(T104, Z!$A$2:$C$4127, 3, FALSE))</f>
        <v/>
      </c>
      <c r="V104" s="239"/>
      <c r="W104" s="222">
        <f t="shared" si="67"/>
        <v>0</v>
      </c>
      <c r="X104" s="13" t="str">
        <f>IFERROR(MATCH(_xlfn.MINIFS(Y!$F$87:$H$87, Y!$F$87:$H$87, "&gt;="&amp;J104), Y!$F$87:$H$87, 0), "-")</f>
        <v>-</v>
      </c>
    </row>
    <row r="105" spans="1:24" s="79" customFormat="1" x14ac:dyDescent="0.2">
      <c r="A105" s="13" t="str">
        <f t="shared" ref="A105" si="84">IFERROR(MATCH($I105,INDEX(Region,,1),0),IFERROR(MATCH($I105,INDEX(Region,,2),0),IFERROR(MATCH($I105,INDEX(Region,,3),0),"-")))</f>
        <v>-</v>
      </c>
      <c r="B105" s="216">
        <v>83</v>
      </c>
      <c r="C105" s="231"/>
      <c r="D105" s="231"/>
      <c r="E105" s="217"/>
      <c r="F105" s="218" t="str">
        <f>IF(ISBLANK(E105), "", VLOOKUP(E105, Z!$A$2:$C$4127, 3, FALSE))</f>
        <v/>
      </c>
      <c r="G105" s="232"/>
      <c r="H105" s="219"/>
      <c r="I105" s="218" t="str" cm="1">
        <f t="array" ref="I105">IFERROR(INDEX(Region, VLOOKUP($F105, X!$A$2:$K$5744, 11, FALSE), $C$1), "")</f>
        <v/>
      </c>
      <c r="J105" s="235"/>
      <c r="K105" s="236"/>
      <c r="L105" s="220" cm="1">
        <f t="array" ref="L105">IFERROR(INDEX(E_alt, $A105, $X105), 0)</f>
        <v>0</v>
      </c>
      <c r="M105" s="238"/>
      <c r="N105" s="237"/>
      <c r="O105" s="236"/>
      <c r="P105" s="223"/>
      <c r="Q105" s="220" cm="1">
        <f t="array" ref="Q105">IFERROR(INDEX(E_neu, $A105, $X105), 0)</f>
        <v>0</v>
      </c>
      <c r="R105" s="232"/>
      <c r="S105" s="231"/>
      <c r="T105" s="217"/>
      <c r="U105" s="218" t="str">
        <f>IF(ISBLANK(T105), "", VLOOKUP(T105, Z!$A$2:$C$4127, 3, FALSE))</f>
        <v/>
      </c>
      <c r="V105" s="239"/>
      <c r="W105" s="222">
        <f t="shared" si="67"/>
        <v>0</v>
      </c>
      <c r="X105" s="13" t="str">
        <f>IFERROR(MATCH(_xlfn.MINIFS(Y!$F$87:$H$87, Y!$F$87:$H$87, "&gt;="&amp;J105), Y!$F$87:$H$87, 0), "-")</f>
        <v>-</v>
      </c>
    </row>
    <row r="106" spans="1:24" s="79" customFormat="1" x14ac:dyDescent="0.2">
      <c r="A106" s="13" t="str">
        <f t="shared" ref="A106" si="85">IFERROR(MATCH($I106,INDEX(Region,,1),0),IFERROR(MATCH($I106,INDEX(Region,,2),0),IFERROR(MATCH($I106,INDEX(Region,,3),0),"-")))</f>
        <v>-</v>
      </c>
      <c r="B106" s="216">
        <v>84</v>
      </c>
      <c r="C106" s="231"/>
      <c r="D106" s="231"/>
      <c r="E106" s="217"/>
      <c r="F106" s="218" t="str">
        <f>IF(ISBLANK(E106), "", VLOOKUP(E106, Z!$A$2:$C$4127, 3, FALSE))</f>
        <v/>
      </c>
      <c r="G106" s="232"/>
      <c r="H106" s="219"/>
      <c r="I106" s="218" t="str" cm="1">
        <f t="array" ref="I106">IFERROR(INDEX(Region, VLOOKUP($F106, X!$A$2:$K$5744, 11, FALSE), $C$1), "")</f>
        <v/>
      </c>
      <c r="J106" s="235"/>
      <c r="K106" s="236"/>
      <c r="L106" s="220" cm="1">
        <f t="array" ref="L106">IFERROR(INDEX(E_alt, $A106, $X106), 0)</f>
        <v>0</v>
      </c>
      <c r="M106" s="238"/>
      <c r="N106" s="237"/>
      <c r="O106" s="236"/>
      <c r="P106" s="223"/>
      <c r="Q106" s="220" cm="1">
        <f t="array" ref="Q106">IFERROR(INDEX(E_neu, $A106, $X106), 0)</f>
        <v>0</v>
      </c>
      <c r="R106" s="232"/>
      <c r="S106" s="231"/>
      <c r="T106" s="217"/>
      <c r="U106" s="218" t="str">
        <f>IF(ISBLANK(T106), "", VLOOKUP(T106, Z!$A$2:$C$4127, 3, FALSE))</f>
        <v/>
      </c>
      <c r="V106" s="239"/>
      <c r="W106" s="222">
        <f t="shared" si="67"/>
        <v>0</v>
      </c>
      <c r="X106" s="13" t="str">
        <f>IFERROR(MATCH(_xlfn.MINIFS(Y!$F$87:$H$87, Y!$F$87:$H$87, "&gt;="&amp;J106), Y!$F$87:$H$87, 0), "-")</f>
        <v>-</v>
      </c>
    </row>
    <row r="107" spans="1:24" s="79" customFormat="1" x14ac:dyDescent="0.2">
      <c r="A107" s="13" t="str">
        <f t="shared" ref="A107" si="86">IFERROR(MATCH($I107,INDEX(Region,,1),0),IFERROR(MATCH($I107,INDEX(Region,,2),0),IFERROR(MATCH($I107,INDEX(Region,,3),0),"-")))</f>
        <v>-</v>
      </c>
      <c r="B107" s="216">
        <v>85</v>
      </c>
      <c r="C107" s="231"/>
      <c r="D107" s="231"/>
      <c r="E107" s="217"/>
      <c r="F107" s="218" t="str">
        <f>IF(ISBLANK(E107), "", VLOOKUP(E107, Z!$A$2:$C$4127, 3, FALSE))</f>
        <v/>
      </c>
      <c r="G107" s="232"/>
      <c r="H107" s="219"/>
      <c r="I107" s="218" t="str" cm="1">
        <f t="array" ref="I107">IFERROR(INDEX(Region, VLOOKUP($F107, X!$A$2:$K$5744, 11, FALSE), $C$1), "")</f>
        <v/>
      </c>
      <c r="J107" s="235"/>
      <c r="K107" s="236"/>
      <c r="L107" s="220" cm="1">
        <f t="array" ref="L107">IFERROR(INDEX(E_alt, $A107, $X107), 0)</f>
        <v>0</v>
      </c>
      <c r="M107" s="238"/>
      <c r="N107" s="237"/>
      <c r="O107" s="236"/>
      <c r="P107" s="223"/>
      <c r="Q107" s="220" cm="1">
        <f t="array" ref="Q107">IFERROR(INDEX(E_neu, $A107, $X107), 0)</f>
        <v>0</v>
      </c>
      <c r="R107" s="232"/>
      <c r="S107" s="231"/>
      <c r="T107" s="217"/>
      <c r="U107" s="218" t="str">
        <f>IF(ISBLANK(T107), "", VLOOKUP(T107, Z!$A$2:$C$4127, 3, FALSE))</f>
        <v/>
      </c>
      <c r="V107" s="239"/>
      <c r="W107" s="222">
        <f t="shared" si="67"/>
        <v>0</v>
      </c>
      <c r="X107" s="13" t="str">
        <f>IFERROR(MATCH(_xlfn.MINIFS(Y!$F$87:$H$87, Y!$F$87:$H$87, "&gt;="&amp;J107), Y!$F$87:$H$87, 0), "-")</f>
        <v>-</v>
      </c>
    </row>
    <row r="108" spans="1:24" s="79" customFormat="1" x14ac:dyDescent="0.2">
      <c r="A108" s="13" t="str">
        <f t="shared" ref="A108" si="87">IFERROR(MATCH($I108,INDEX(Region,,1),0),IFERROR(MATCH($I108,INDEX(Region,,2),0),IFERROR(MATCH($I108,INDEX(Region,,3),0),"-")))</f>
        <v>-</v>
      </c>
      <c r="B108" s="216">
        <v>86</v>
      </c>
      <c r="C108" s="231"/>
      <c r="D108" s="231"/>
      <c r="E108" s="217"/>
      <c r="F108" s="218" t="str">
        <f>IF(ISBLANK(E108), "", VLOOKUP(E108, Z!$A$2:$C$4127, 3, FALSE))</f>
        <v/>
      </c>
      <c r="G108" s="232"/>
      <c r="H108" s="219"/>
      <c r="I108" s="218" t="str" cm="1">
        <f t="array" ref="I108">IFERROR(INDEX(Region, VLOOKUP($F108, X!$A$2:$K$5744, 11, FALSE), $C$1), "")</f>
        <v/>
      </c>
      <c r="J108" s="235"/>
      <c r="K108" s="236"/>
      <c r="L108" s="220" cm="1">
        <f t="array" ref="L108">IFERROR(INDEX(E_alt, $A108, $X108), 0)</f>
        <v>0</v>
      </c>
      <c r="M108" s="238"/>
      <c r="N108" s="237"/>
      <c r="O108" s="236"/>
      <c r="P108" s="223"/>
      <c r="Q108" s="220" cm="1">
        <f t="array" ref="Q108">IFERROR(INDEX(E_neu, $A108, $X108), 0)</f>
        <v>0</v>
      </c>
      <c r="R108" s="232"/>
      <c r="S108" s="231"/>
      <c r="T108" s="217"/>
      <c r="U108" s="218" t="str">
        <f>IF(ISBLANK(T108), "", VLOOKUP(T108, Z!$A$2:$C$4127, 3, FALSE))</f>
        <v/>
      </c>
      <c r="V108" s="239"/>
      <c r="W108" s="222">
        <f t="shared" si="67"/>
        <v>0</v>
      </c>
      <c r="X108" s="13" t="str">
        <f>IFERROR(MATCH(_xlfn.MINIFS(Y!$F$87:$H$87, Y!$F$87:$H$87, "&gt;="&amp;J108), Y!$F$87:$H$87, 0), "-")</f>
        <v>-</v>
      </c>
    </row>
    <row r="109" spans="1:24" s="79" customFormat="1" x14ac:dyDescent="0.2">
      <c r="A109" s="13" t="str">
        <f t="shared" ref="A109" si="88">IFERROR(MATCH($I109,INDEX(Region,,1),0),IFERROR(MATCH($I109,INDEX(Region,,2),0),IFERROR(MATCH($I109,INDEX(Region,,3),0),"-")))</f>
        <v>-</v>
      </c>
      <c r="B109" s="216">
        <v>87</v>
      </c>
      <c r="C109" s="231"/>
      <c r="D109" s="231"/>
      <c r="E109" s="217"/>
      <c r="F109" s="218" t="str">
        <f>IF(ISBLANK(E109), "", VLOOKUP(E109, Z!$A$2:$C$4127, 3, FALSE))</f>
        <v/>
      </c>
      <c r="G109" s="232"/>
      <c r="H109" s="219"/>
      <c r="I109" s="218" t="str" cm="1">
        <f t="array" ref="I109">IFERROR(INDEX(Region, VLOOKUP($F109, X!$A$2:$K$5744, 11, FALSE), $C$1), "")</f>
        <v/>
      </c>
      <c r="J109" s="235"/>
      <c r="K109" s="236"/>
      <c r="L109" s="220" cm="1">
        <f t="array" ref="L109">IFERROR(INDEX(E_alt, $A109, $X109), 0)</f>
        <v>0</v>
      </c>
      <c r="M109" s="238"/>
      <c r="N109" s="237"/>
      <c r="O109" s="236"/>
      <c r="P109" s="223"/>
      <c r="Q109" s="220" cm="1">
        <f t="array" ref="Q109">IFERROR(INDEX(E_neu, $A109, $X109), 0)</f>
        <v>0</v>
      </c>
      <c r="R109" s="232"/>
      <c r="S109" s="231"/>
      <c r="T109" s="217"/>
      <c r="U109" s="218" t="str">
        <f>IF(ISBLANK(T109), "", VLOOKUP(T109, Z!$A$2:$C$4127, 3, FALSE))</f>
        <v/>
      </c>
      <c r="V109" s="239"/>
      <c r="W109" s="222">
        <f t="shared" si="67"/>
        <v>0</v>
      </c>
      <c r="X109" s="13" t="str">
        <f>IFERROR(MATCH(_xlfn.MINIFS(Y!$F$87:$H$87, Y!$F$87:$H$87, "&gt;="&amp;J109), Y!$F$87:$H$87, 0), "-")</f>
        <v>-</v>
      </c>
    </row>
    <row r="110" spans="1:24" s="79" customFormat="1" x14ac:dyDescent="0.2">
      <c r="A110" s="13" t="str">
        <f t="shared" ref="A110" si="89">IFERROR(MATCH($I110,INDEX(Region,,1),0),IFERROR(MATCH($I110,INDEX(Region,,2),0),IFERROR(MATCH($I110,INDEX(Region,,3),0),"-")))</f>
        <v>-</v>
      </c>
      <c r="B110" s="216">
        <v>88</v>
      </c>
      <c r="C110" s="231"/>
      <c r="D110" s="231"/>
      <c r="E110" s="217"/>
      <c r="F110" s="218" t="str">
        <f>IF(ISBLANK(E110), "", VLOOKUP(E110, Z!$A$2:$C$4127, 3, FALSE))</f>
        <v/>
      </c>
      <c r="G110" s="232"/>
      <c r="H110" s="219"/>
      <c r="I110" s="218" t="str" cm="1">
        <f t="array" ref="I110">IFERROR(INDEX(Region, VLOOKUP($F110, X!$A$2:$K$5744, 11, FALSE), $C$1), "")</f>
        <v/>
      </c>
      <c r="J110" s="235"/>
      <c r="K110" s="236"/>
      <c r="L110" s="220" cm="1">
        <f t="array" ref="L110">IFERROR(INDEX(E_alt, $A110, $X110), 0)</f>
        <v>0</v>
      </c>
      <c r="M110" s="238"/>
      <c r="N110" s="237"/>
      <c r="O110" s="236"/>
      <c r="P110" s="223"/>
      <c r="Q110" s="220" cm="1">
        <f t="array" ref="Q110">IFERROR(INDEX(E_neu, $A110, $X110), 0)</f>
        <v>0</v>
      </c>
      <c r="R110" s="232"/>
      <c r="S110" s="231"/>
      <c r="T110" s="217"/>
      <c r="U110" s="218" t="str">
        <f>IF(ISBLANK(T110), "", VLOOKUP(T110, Z!$A$2:$C$4127, 3, FALSE))</f>
        <v/>
      </c>
      <c r="V110" s="239"/>
      <c r="W110" s="222">
        <f t="shared" si="67"/>
        <v>0</v>
      </c>
      <c r="X110" s="13" t="str">
        <f>IFERROR(MATCH(_xlfn.MINIFS(Y!$F$87:$H$87, Y!$F$87:$H$87, "&gt;="&amp;J110), Y!$F$87:$H$87, 0), "-")</f>
        <v>-</v>
      </c>
    </row>
    <row r="111" spans="1:24" s="79" customFormat="1" x14ac:dyDescent="0.2">
      <c r="A111" s="13" t="str">
        <f t="shared" ref="A111" si="90">IFERROR(MATCH($I111,INDEX(Region,,1),0),IFERROR(MATCH($I111,INDEX(Region,,2),0),IFERROR(MATCH($I111,INDEX(Region,,3),0),"-")))</f>
        <v>-</v>
      </c>
      <c r="B111" s="216">
        <v>89</v>
      </c>
      <c r="C111" s="231"/>
      <c r="D111" s="231"/>
      <c r="E111" s="217"/>
      <c r="F111" s="218" t="str">
        <f>IF(ISBLANK(E111), "", VLOOKUP(E111, Z!$A$2:$C$4127, 3, FALSE))</f>
        <v/>
      </c>
      <c r="G111" s="232"/>
      <c r="H111" s="219"/>
      <c r="I111" s="218" t="str" cm="1">
        <f t="array" ref="I111">IFERROR(INDEX(Region, VLOOKUP($F111, X!$A$2:$K$5744, 11, FALSE), $C$1), "")</f>
        <v/>
      </c>
      <c r="J111" s="235"/>
      <c r="K111" s="236"/>
      <c r="L111" s="220" cm="1">
        <f t="array" ref="L111">IFERROR(INDEX(E_alt, $A111, $X111), 0)</f>
        <v>0</v>
      </c>
      <c r="M111" s="238"/>
      <c r="N111" s="237"/>
      <c r="O111" s="236"/>
      <c r="P111" s="223"/>
      <c r="Q111" s="220" cm="1">
        <f t="array" ref="Q111">IFERROR(INDEX(E_neu, $A111, $X111), 0)</f>
        <v>0</v>
      </c>
      <c r="R111" s="232"/>
      <c r="S111" s="231"/>
      <c r="T111" s="217"/>
      <c r="U111" s="218" t="str">
        <f>IF(ISBLANK(T111), "", VLOOKUP(T111, Z!$A$2:$C$4127, 3, FALSE))</f>
        <v/>
      </c>
      <c r="V111" s="239"/>
      <c r="W111" s="222">
        <f t="shared" si="67"/>
        <v>0</v>
      </c>
      <c r="X111" s="13" t="str">
        <f>IFERROR(MATCH(_xlfn.MINIFS(Y!$F$87:$H$87, Y!$F$87:$H$87, "&gt;="&amp;J111), Y!$F$87:$H$87, 0), "-")</f>
        <v>-</v>
      </c>
    </row>
    <row r="112" spans="1:24" s="79" customFormat="1" x14ac:dyDescent="0.2">
      <c r="A112" s="13" t="str">
        <f t="shared" ref="A112" si="91">IFERROR(MATCH($I112,INDEX(Region,,1),0),IFERROR(MATCH($I112,INDEX(Region,,2),0),IFERROR(MATCH($I112,INDEX(Region,,3),0),"-")))</f>
        <v>-</v>
      </c>
      <c r="B112" s="216">
        <v>90</v>
      </c>
      <c r="C112" s="231"/>
      <c r="D112" s="231"/>
      <c r="E112" s="217"/>
      <c r="F112" s="218" t="str">
        <f>IF(ISBLANK(E112), "", VLOOKUP(E112, Z!$A$2:$C$4127, 3, FALSE))</f>
        <v/>
      </c>
      <c r="G112" s="232"/>
      <c r="H112" s="219"/>
      <c r="I112" s="218" t="str" cm="1">
        <f t="array" ref="I112">IFERROR(INDEX(Region, VLOOKUP($F112, X!$A$2:$K$5744, 11, FALSE), $C$1), "")</f>
        <v/>
      </c>
      <c r="J112" s="235"/>
      <c r="K112" s="236"/>
      <c r="L112" s="220" cm="1">
        <f t="array" ref="L112">IFERROR(INDEX(E_alt, $A112, $X112), 0)</f>
        <v>0</v>
      </c>
      <c r="M112" s="238"/>
      <c r="N112" s="237"/>
      <c r="O112" s="236"/>
      <c r="P112" s="223"/>
      <c r="Q112" s="220" cm="1">
        <f t="array" ref="Q112">IFERROR(INDEX(E_neu, $A112, $X112), 0)</f>
        <v>0</v>
      </c>
      <c r="R112" s="232"/>
      <c r="S112" s="231"/>
      <c r="T112" s="217"/>
      <c r="U112" s="218" t="str">
        <f>IF(ISBLANK(T112), "", VLOOKUP(T112, Z!$A$2:$C$4127, 3, FALSE))</f>
        <v/>
      </c>
      <c r="V112" s="239"/>
      <c r="W112" s="222">
        <f t="shared" si="67"/>
        <v>0</v>
      </c>
      <c r="X112" s="13" t="str">
        <f>IFERROR(MATCH(_xlfn.MINIFS(Y!$F$87:$H$87, Y!$F$87:$H$87, "&gt;="&amp;J112), Y!$F$87:$H$87, 0), "-")</f>
        <v>-</v>
      </c>
    </row>
    <row r="113" spans="1:24" s="79" customFormat="1" x14ac:dyDescent="0.2">
      <c r="A113" s="13" t="str">
        <f t="shared" ref="A113" si="92">IFERROR(MATCH($I113,INDEX(Region,,1),0),IFERROR(MATCH($I113,INDEX(Region,,2),0),IFERROR(MATCH($I113,INDEX(Region,,3),0),"-")))</f>
        <v>-</v>
      </c>
      <c r="B113" s="216">
        <v>91</v>
      </c>
      <c r="C113" s="231"/>
      <c r="D113" s="231"/>
      <c r="E113" s="217"/>
      <c r="F113" s="218" t="str">
        <f>IF(ISBLANK(E113), "", VLOOKUP(E113, Z!$A$2:$C$4127, 3, FALSE))</f>
        <v/>
      </c>
      <c r="G113" s="232"/>
      <c r="H113" s="219"/>
      <c r="I113" s="218" t="str" cm="1">
        <f t="array" ref="I113">IFERROR(INDEX(Region, VLOOKUP($F113, X!$A$2:$K$5744, 11, FALSE), $C$1), "")</f>
        <v/>
      </c>
      <c r="J113" s="235"/>
      <c r="K113" s="236"/>
      <c r="L113" s="220" cm="1">
        <f t="array" ref="L113">IFERROR(INDEX(E_alt, $A113, $X113), 0)</f>
        <v>0</v>
      </c>
      <c r="M113" s="238"/>
      <c r="N113" s="237"/>
      <c r="O113" s="236"/>
      <c r="P113" s="223"/>
      <c r="Q113" s="220" cm="1">
        <f t="array" ref="Q113">IFERROR(INDEX(E_neu, $A113, $X113), 0)</f>
        <v>0</v>
      </c>
      <c r="R113" s="232"/>
      <c r="S113" s="231"/>
      <c r="T113" s="217"/>
      <c r="U113" s="218" t="str">
        <f>IF(ISBLANK(T113), "", VLOOKUP(T113, Z!$A$2:$C$4127, 3, FALSE))</f>
        <v/>
      </c>
      <c r="V113" s="239"/>
      <c r="W113" s="222">
        <f t="shared" si="67"/>
        <v>0</v>
      </c>
      <c r="X113" s="13" t="str">
        <f>IFERROR(MATCH(_xlfn.MINIFS(Y!$F$87:$H$87, Y!$F$87:$H$87, "&gt;="&amp;J113), Y!$F$87:$H$87, 0), "-")</f>
        <v>-</v>
      </c>
    </row>
    <row r="114" spans="1:24" s="79" customFormat="1" x14ac:dyDescent="0.2">
      <c r="A114" s="13" t="str">
        <f t="shared" ref="A114" si="93">IFERROR(MATCH($I114,INDEX(Region,,1),0),IFERROR(MATCH($I114,INDEX(Region,,2),0),IFERROR(MATCH($I114,INDEX(Region,,3),0),"-")))</f>
        <v>-</v>
      </c>
      <c r="B114" s="216">
        <v>92</v>
      </c>
      <c r="C114" s="231"/>
      <c r="D114" s="231"/>
      <c r="E114" s="217"/>
      <c r="F114" s="218" t="str">
        <f>IF(ISBLANK(E114), "", VLOOKUP(E114, Z!$A$2:$C$4127, 3, FALSE))</f>
        <v/>
      </c>
      <c r="G114" s="232"/>
      <c r="H114" s="219"/>
      <c r="I114" s="218" t="str" cm="1">
        <f t="array" ref="I114">IFERROR(INDEX(Region, VLOOKUP($F114, X!$A$2:$K$5744, 11, FALSE), $C$1), "")</f>
        <v/>
      </c>
      <c r="J114" s="235"/>
      <c r="K114" s="236"/>
      <c r="L114" s="220" cm="1">
        <f t="array" ref="L114">IFERROR(INDEX(E_alt, $A114, $X114), 0)</f>
        <v>0</v>
      </c>
      <c r="M114" s="238"/>
      <c r="N114" s="237"/>
      <c r="O114" s="236"/>
      <c r="P114" s="223"/>
      <c r="Q114" s="220" cm="1">
        <f t="array" ref="Q114">IFERROR(INDEX(E_neu, $A114, $X114), 0)</f>
        <v>0</v>
      </c>
      <c r="R114" s="232"/>
      <c r="S114" s="231"/>
      <c r="T114" s="217"/>
      <c r="U114" s="218" t="str">
        <f>IF(ISBLANK(T114), "", VLOOKUP(T114, Z!$A$2:$C$4127, 3, FALSE))</f>
        <v/>
      </c>
      <c r="V114" s="239"/>
      <c r="W114" s="222">
        <f t="shared" si="67"/>
        <v>0</v>
      </c>
      <c r="X114" s="13" t="str">
        <f>IFERROR(MATCH(_xlfn.MINIFS(Y!$F$87:$H$87, Y!$F$87:$H$87, "&gt;="&amp;J114), Y!$F$87:$H$87, 0), "-")</f>
        <v>-</v>
      </c>
    </row>
    <row r="115" spans="1:24" s="79" customFormat="1" x14ac:dyDescent="0.2">
      <c r="A115" s="13" t="str">
        <f t="shared" ref="A115" si="94">IFERROR(MATCH($I115,INDEX(Region,,1),0),IFERROR(MATCH($I115,INDEX(Region,,2),0),IFERROR(MATCH($I115,INDEX(Region,,3),0),"-")))</f>
        <v>-</v>
      </c>
      <c r="B115" s="216">
        <v>93</v>
      </c>
      <c r="C115" s="231"/>
      <c r="D115" s="231"/>
      <c r="E115" s="217"/>
      <c r="F115" s="218" t="str">
        <f>IF(ISBLANK(E115), "", VLOOKUP(E115, Z!$A$2:$C$4127, 3, FALSE))</f>
        <v/>
      </c>
      <c r="G115" s="232"/>
      <c r="H115" s="219"/>
      <c r="I115" s="218" t="str" cm="1">
        <f t="array" ref="I115">IFERROR(INDEX(Region, VLOOKUP($F115, X!$A$2:$K$5744, 11, FALSE), $C$1), "")</f>
        <v/>
      </c>
      <c r="J115" s="235"/>
      <c r="K115" s="236"/>
      <c r="L115" s="220" cm="1">
        <f t="array" ref="L115">IFERROR(INDEX(E_alt, $A115, $X115), 0)</f>
        <v>0</v>
      </c>
      <c r="M115" s="238"/>
      <c r="N115" s="237"/>
      <c r="O115" s="236"/>
      <c r="P115" s="223"/>
      <c r="Q115" s="220" cm="1">
        <f t="array" ref="Q115">IFERROR(INDEX(E_neu, $A115, $X115), 0)</f>
        <v>0</v>
      </c>
      <c r="R115" s="232"/>
      <c r="S115" s="231"/>
      <c r="T115" s="217"/>
      <c r="U115" s="218" t="str">
        <f>IF(ISBLANK(T115), "", VLOOKUP(T115, Z!$A$2:$C$4127, 3, FALSE))</f>
        <v/>
      </c>
      <c r="V115" s="239"/>
      <c r="W115" s="222">
        <f t="shared" si="67"/>
        <v>0</v>
      </c>
      <c r="X115" s="13" t="str">
        <f>IFERROR(MATCH(_xlfn.MINIFS(Y!$F$87:$H$87, Y!$F$87:$H$87, "&gt;="&amp;J115), Y!$F$87:$H$87, 0), "-")</f>
        <v>-</v>
      </c>
    </row>
    <row r="116" spans="1:24" s="79" customFormat="1" x14ac:dyDescent="0.2">
      <c r="A116" s="13" t="str">
        <f t="shared" ref="A116" si="95">IFERROR(MATCH($I116,INDEX(Region,,1),0),IFERROR(MATCH($I116,INDEX(Region,,2),0),IFERROR(MATCH($I116,INDEX(Region,,3),0),"-")))</f>
        <v>-</v>
      </c>
      <c r="B116" s="216">
        <v>94</v>
      </c>
      <c r="C116" s="231"/>
      <c r="D116" s="231"/>
      <c r="E116" s="217"/>
      <c r="F116" s="218" t="str">
        <f>IF(ISBLANK(E116), "", VLOOKUP(E116, Z!$A$2:$C$4127, 3, FALSE))</f>
        <v/>
      </c>
      <c r="G116" s="232"/>
      <c r="H116" s="219"/>
      <c r="I116" s="218" t="str" cm="1">
        <f t="array" ref="I116">IFERROR(INDEX(Region, VLOOKUP($F116, X!$A$2:$K$5744, 11, FALSE), $C$1), "")</f>
        <v/>
      </c>
      <c r="J116" s="235"/>
      <c r="K116" s="236"/>
      <c r="L116" s="220" cm="1">
        <f t="array" ref="L116">IFERROR(INDEX(E_alt, $A116, $X116), 0)</f>
        <v>0</v>
      </c>
      <c r="M116" s="238"/>
      <c r="N116" s="237"/>
      <c r="O116" s="236"/>
      <c r="P116" s="223"/>
      <c r="Q116" s="220" cm="1">
        <f t="array" ref="Q116">IFERROR(INDEX(E_neu, $A116, $X116), 0)</f>
        <v>0</v>
      </c>
      <c r="R116" s="232"/>
      <c r="S116" s="231"/>
      <c r="T116" s="217"/>
      <c r="U116" s="218" t="str">
        <f>IF(ISBLANK(T116), "", VLOOKUP(T116, Z!$A$2:$C$4127, 3, FALSE))</f>
        <v/>
      </c>
      <c r="V116" s="239"/>
      <c r="W116" s="222">
        <f t="shared" si="67"/>
        <v>0</v>
      </c>
      <c r="X116" s="13" t="str">
        <f>IFERROR(MATCH(_xlfn.MINIFS(Y!$F$87:$H$87, Y!$F$87:$H$87, "&gt;="&amp;J116), Y!$F$87:$H$87, 0), "-")</f>
        <v>-</v>
      </c>
    </row>
    <row r="117" spans="1:24" s="79" customFormat="1" x14ac:dyDescent="0.2">
      <c r="A117" s="13" t="str">
        <f t="shared" ref="A117" si="96">IFERROR(MATCH($I117,INDEX(Region,,1),0),IFERROR(MATCH($I117,INDEX(Region,,2),0),IFERROR(MATCH($I117,INDEX(Region,,3),0),"-")))</f>
        <v>-</v>
      </c>
      <c r="B117" s="216">
        <v>95</v>
      </c>
      <c r="C117" s="231"/>
      <c r="D117" s="231"/>
      <c r="E117" s="217"/>
      <c r="F117" s="218" t="str">
        <f>IF(ISBLANK(E117), "", VLOOKUP(E117, Z!$A$2:$C$4127, 3, FALSE))</f>
        <v/>
      </c>
      <c r="G117" s="232"/>
      <c r="H117" s="219"/>
      <c r="I117" s="218" t="str" cm="1">
        <f t="array" ref="I117">IFERROR(INDEX(Region, VLOOKUP($F117, X!$A$2:$K$5744, 11, FALSE), $C$1), "")</f>
        <v/>
      </c>
      <c r="J117" s="235"/>
      <c r="K117" s="236"/>
      <c r="L117" s="220" cm="1">
        <f t="array" ref="L117">IFERROR(INDEX(E_alt, $A117, $X117), 0)</f>
        <v>0</v>
      </c>
      <c r="M117" s="238"/>
      <c r="N117" s="237"/>
      <c r="O117" s="236"/>
      <c r="P117" s="223"/>
      <c r="Q117" s="220" cm="1">
        <f t="array" ref="Q117">IFERROR(INDEX(E_neu, $A117, $X117), 0)</f>
        <v>0</v>
      </c>
      <c r="R117" s="232"/>
      <c r="S117" s="231"/>
      <c r="T117" s="217"/>
      <c r="U117" s="218" t="str">
        <f>IF(ISBLANK(T117), "", VLOOKUP(T117, Z!$A$2:$C$4127, 3, FALSE))</f>
        <v/>
      </c>
      <c r="V117" s="239"/>
      <c r="W117" s="222">
        <f t="shared" si="67"/>
        <v>0</v>
      </c>
      <c r="X117" s="13" t="str">
        <f>IFERROR(MATCH(_xlfn.MINIFS(Y!$F$87:$H$87, Y!$F$87:$H$87, "&gt;="&amp;J117), Y!$F$87:$H$87, 0), "-")</f>
        <v>-</v>
      </c>
    </row>
    <row r="118" spans="1:24" s="79" customFormat="1" x14ac:dyDescent="0.2">
      <c r="A118" s="13" t="str">
        <f t="shared" ref="A118" si="97">IFERROR(MATCH($I118,INDEX(Region,,1),0),IFERROR(MATCH($I118,INDEX(Region,,2),0),IFERROR(MATCH($I118,INDEX(Region,,3),0),"-")))</f>
        <v>-</v>
      </c>
      <c r="B118" s="216">
        <v>96</v>
      </c>
      <c r="C118" s="231"/>
      <c r="D118" s="231"/>
      <c r="E118" s="217"/>
      <c r="F118" s="218" t="str">
        <f>IF(ISBLANK(E118), "", VLOOKUP(E118, Z!$A$2:$C$4127, 3, FALSE))</f>
        <v/>
      </c>
      <c r="G118" s="232"/>
      <c r="H118" s="219"/>
      <c r="I118" s="218" t="str" cm="1">
        <f t="array" ref="I118">IFERROR(INDEX(Region, VLOOKUP($F118, X!$A$2:$K$5744, 11, FALSE), $C$1), "")</f>
        <v/>
      </c>
      <c r="J118" s="235"/>
      <c r="K118" s="236"/>
      <c r="L118" s="220" cm="1">
        <f t="array" ref="L118">IFERROR(INDEX(E_alt, $A118, $X118), 0)</f>
        <v>0</v>
      </c>
      <c r="M118" s="238"/>
      <c r="N118" s="237"/>
      <c r="O118" s="236"/>
      <c r="P118" s="223"/>
      <c r="Q118" s="220" cm="1">
        <f t="array" ref="Q118">IFERROR(INDEX(E_neu, $A118, $X118), 0)</f>
        <v>0</v>
      </c>
      <c r="R118" s="232"/>
      <c r="S118" s="231"/>
      <c r="T118" s="217"/>
      <c r="U118" s="218" t="str">
        <f>IF(ISBLANK(T118), "", VLOOKUP(T118, Z!$A$2:$C$4127, 3, FALSE))</f>
        <v/>
      </c>
      <c r="V118" s="239"/>
      <c r="W118" s="222">
        <f t="shared" si="67"/>
        <v>0</v>
      </c>
      <c r="X118" s="13" t="str">
        <f>IFERROR(MATCH(_xlfn.MINIFS(Y!$F$87:$H$87, Y!$F$87:$H$87, "&gt;="&amp;J118), Y!$F$87:$H$87, 0), "-")</f>
        <v>-</v>
      </c>
    </row>
    <row r="119" spans="1:24" s="79" customFormat="1" x14ac:dyDescent="0.2">
      <c r="A119" s="13" t="str">
        <f t="shared" ref="A119" si="98">IFERROR(MATCH($I119,INDEX(Region,,1),0),IFERROR(MATCH($I119,INDEX(Region,,2),0),IFERROR(MATCH($I119,INDEX(Region,,3),0),"-")))</f>
        <v>-</v>
      </c>
      <c r="B119" s="216">
        <v>97</v>
      </c>
      <c r="C119" s="231"/>
      <c r="D119" s="231"/>
      <c r="E119" s="217"/>
      <c r="F119" s="218" t="str">
        <f>IF(ISBLANK(E119), "", VLOOKUP(E119, Z!$A$2:$C$4127, 3, FALSE))</f>
        <v/>
      </c>
      <c r="G119" s="232"/>
      <c r="H119" s="219"/>
      <c r="I119" s="218" t="str" cm="1">
        <f t="array" ref="I119">IFERROR(INDEX(Region, VLOOKUP($F119, X!$A$2:$K$5744, 11, FALSE), $C$1), "")</f>
        <v/>
      </c>
      <c r="J119" s="235"/>
      <c r="K119" s="236"/>
      <c r="L119" s="220" cm="1">
        <f t="array" ref="L119">IFERROR(INDEX(E_alt, $A119, $X119), 0)</f>
        <v>0</v>
      </c>
      <c r="M119" s="238"/>
      <c r="N119" s="237"/>
      <c r="O119" s="236"/>
      <c r="P119" s="223"/>
      <c r="Q119" s="220" cm="1">
        <f t="array" ref="Q119">IFERROR(INDEX(E_neu, $A119, $X119), 0)</f>
        <v>0</v>
      </c>
      <c r="R119" s="232"/>
      <c r="S119" s="231"/>
      <c r="T119" s="217"/>
      <c r="U119" s="218" t="str">
        <f>IF(ISBLANK(T119), "", VLOOKUP(T119, Z!$A$2:$C$4127, 3, FALSE))</f>
        <v/>
      </c>
      <c r="V119" s="239"/>
      <c r="W119" s="222">
        <f t="shared" si="67"/>
        <v>0</v>
      </c>
      <c r="X119" s="13" t="str">
        <f>IFERROR(MATCH(_xlfn.MINIFS(Y!$F$87:$H$87, Y!$F$87:$H$87, "&gt;="&amp;J119), Y!$F$87:$H$87, 0), "-")</f>
        <v>-</v>
      </c>
    </row>
    <row r="120" spans="1:24" s="79" customFormat="1" x14ac:dyDescent="0.2">
      <c r="A120" s="13" t="str">
        <f t="shared" ref="A120" si="99">IFERROR(MATCH($I120,INDEX(Region,,1),0),IFERROR(MATCH($I120,INDEX(Region,,2),0),IFERROR(MATCH($I120,INDEX(Region,,3),0),"-")))</f>
        <v>-</v>
      </c>
      <c r="B120" s="216">
        <v>98</v>
      </c>
      <c r="C120" s="231"/>
      <c r="D120" s="231"/>
      <c r="E120" s="217"/>
      <c r="F120" s="218" t="str">
        <f>IF(ISBLANK(E120), "", VLOOKUP(E120, Z!$A$2:$C$4127, 3, FALSE))</f>
        <v/>
      </c>
      <c r="G120" s="232"/>
      <c r="H120" s="219"/>
      <c r="I120" s="218" t="str" cm="1">
        <f t="array" ref="I120">IFERROR(INDEX(Region, VLOOKUP($F120, X!$A$2:$K$5744, 11, FALSE), $C$1), "")</f>
        <v/>
      </c>
      <c r="J120" s="235"/>
      <c r="K120" s="236"/>
      <c r="L120" s="220" cm="1">
        <f t="array" ref="L120">IFERROR(INDEX(E_alt, $A120, $X120), 0)</f>
        <v>0</v>
      </c>
      <c r="M120" s="238"/>
      <c r="N120" s="237"/>
      <c r="O120" s="236"/>
      <c r="P120" s="223"/>
      <c r="Q120" s="220" cm="1">
        <f t="array" ref="Q120">IFERROR(INDEX(E_neu, $A120, $X120), 0)</f>
        <v>0</v>
      </c>
      <c r="R120" s="232"/>
      <c r="S120" s="231"/>
      <c r="T120" s="217"/>
      <c r="U120" s="218" t="str">
        <f>IF(ISBLANK(T120), "", VLOOKUP(T120, Z!$A$2:$C$4127, 3, FALSE))</f>
        <v/>
      </c>
      <c r="V120" s="239"/>
      <c r="W120" s="222">
        <f t="shared" si="67"/>
        <v>0</v>
      </c>
      <c r="X120" s="13" t="str">
        <f>IFERROR(MATCH(_xlfn.MINIFS(Y!$F$87:$H$87, Y!$F$87:$H$87, "&gt;="&amp;J120), Y!$F$87:$H$87, 0), "-")</f>
        <v>-</v>
      </c>
    </row>
    <row r="121" spans="1:24" s="79" customFormat="1" x14ac:dyDescent="0.2">
      <c r="A121" s="13" t="str">
        <f t="shared" ref="A121:A629" si="100">IFERROR(MATCH($I121,INDEX(Region,,1),0),IFERROR(MATCH($I121,INDEX(Region,,2),0),IFERROR(MATCH($I121,INDEX(Region,,3),0),"-")))</f>
        <v>-</v>
      </c>
      <c r="B121" s="216">
        <v>99</v>
      </c>
      <c r="C121" s="231"/>
      <c r="D121" s="231"/>
      <c r="E121" s="217"/>
      <c r="F121" s="218" t="str">
        <f>IF(ISBLANK(E121), "", VLOOKUP(E121, Z!$A$2:$C$4127, 3, FALSE))</f>
        <v/>
      </c>
      <c r="G121" s="232"/>
      <c r="H121" s="219"/>
      <c r="I121" s="218" t="str" cm="1">
        <f t="array" ref="I121">IFERROR(INDEX(Region, VLOOKUP($F121, X!$A$2:$K$5744, 11, FALSE), $C$1), "")</f>
        <v/>
      </c>
      <c r="J121" s="235"/>
      <c r="K121" s="236"/>
      <c r="L121" s="220" cm="1">
        <f t="array" ref="L121">IFERROR(INDEX(E_alt, $A121, $X121), 0)</f>
        <v>0</v>
      </c>
      <c r="M121" s="238"/>
      <c r="N121" s="237"/>
      <c r="O121" s="236"/>
      <c r="P121" s="223"/>
      <c r="Q121" s="220" cm="1">
        <f t="array" ref="Q121">IFERROR(INDEX(E_neu, $A121, $X121), 0)</f>
        <v>0</v>
      </c>
      <c r="R121" s="232"/>
      <c r="S121" s="231"/>
      <c r="T121" s="217"/>
      <c r="U121" s="218" t="str">
        <f>IF(ISBLANK(T121), "", VLOOKUP(T121, Z!$A$2:$C$4127, 3, FALSE))</f>
        <v/>
      </c>
      <c r="V121" s="239"/>
      <c r="W121" s="222">
        <f t="shared" si="67"/>
        <v>0</v>
      </c>
      <c r="X121" s="13" t="str">
        <f>IFERROR(MATCH(_xlfn.MINIFS(Y!$F$87:$H$87, Y!$F$87:$H$87, "&gt;="&amp;J121), Y!$F$87:$H$87, 0), "-")</f>
        <v>-</v>
      </c>
    </row>
    <row r="122" spans="1:24" s="79" customFormat="1" x14ac:dyDescent="0.2">
      <c r="A122" s="13" t="str">
        <f t="shared" ref="A122:A630" si="101">IFERROR(MATCH($I122,INDEX(Region,,1),0),IFERROR(MATCH($I122,INDEX(Region,,2),0),IFERROR(MATCH($I122,INDEX(Region,,3),0),"-")))</f>
        <v>-</v>
      </c>
      <c r="B122" s="216">
        <v>100</v>
      </c>
      <c r="C122" s="231"/>
      <c r="D122" s="231"/>
      <c r="E122" s="217"/>
      <c r="F122" s="218" t="str">
        <f>IF(ISBLANK(E122), "", VLOOKUP(E122, Z!$A$2:$C$4127, 3, FALSE))</f>
        <v/>
      </c>
      <c r="G122" s="232"/>
      <c r="H122" s="219"/>
      <c r="I122" s="218" t="str" cm="1">
        <f t="array" ref="I122">IFERROR(INDEX(Region, VLOOKUP($F122, X!$A$2:$K$5744, 11, FALSE), $C$1), "")</f>
        <v/>
      </c>
      <c r="J122" s="235"/>
      <c r="K122" s="236"/>
      <c r="L122" s="220" cm="1">
        <f t="array" ref="L122">IFERROR(INDEX(E_alt, $A122, $X122), 0)</f>
        <v>0</v>
      </c>
      <c r="M122" s="238"/>
      <c r="N122" s="237"/>
      <c r="O122" s="236"/>
      <c r="P122" s="223"/>
      <c r="Q122" s="220" cm="1">
        <f t="array" ref="Q122">IFERROR(INDEX(E_neu, $A122, $X122), 0)</f>
        <v>0</v>
      </c>
      <c r="R122" s="232"/>
      <c r="S122" s="231"/>
      <c r="T122" s="217"/>
      <c r="U122" s="218" t="str">
        <f>IF(ISBLANK(T122), "", VLOOKUP(T122, Z!$A$2:$C$4127, 3, FALSE))</f>
        <v/>
      </c>
      <c r="V122" s="239"/>
      <c r="W122" s="222">
        <f t="shared" si="67"/>
        <v>0</v>
      </c>
      <c r="X122" s="13" t="str">
        <f>IFERROR(MATCH(_xlfn.MINIFS(Y!$F$87:$H$87, Y!$F$87:$H$87, "&gt;="&amp;J122), Y!$F$87:$H$87, 0), "-")</f>
        <v>-</v>
      </c>
    </row>
    <row r="123" spans="1:24" s="79" customFormat="1" x14ac:dyDescent="0.2">
      <c r="A123" s="13" t="str">
        <f t="shared" si="100"/>
        <v>-</v>
      </c>
      <c r="B123" s="216">
        <v>101</v>
      </c>
      <c r="C123" s="231"/>
      <c r="D123" s="231"/>
      <c r="E123" s="217"/>
      <c r="F123" s="218" t="str">
        <f>IF(ISBLANK(E123), "", VLOOKUP(E123, Z!$A$2:$C$4127, 3, FALSE))</f>
        <v/>
      </c>
      <c r="G123" s="232"/>
      <c r="H123" s="219"/>
      <c r="I123" s="218" t="str" cm="1">
        <f t="array" ref="I123">IFERROR(INDEX(Region, VLOOKUP($F123, X!$A$2:$K$5744, 11, FALSE), $C$1), "")</f>
        <v/>
      </c>
      <c r="J123" s="235"/>
      <c r="K123" s="236"/>
      <c r="L123" s="220" cm="1">
        <f t="array" ref="L123">IFERROR(INDEX(E_alt, $A123, $X123), 0)</f>
        <v>0</v>
      </c>
      <c r="M123" s="238"/>
      <c r="N123" s="237"/>
      <c r="O123" s="236"/>
      <c r="P123" s="223"/>
      <c r="Q123" s="220" cm="1">
        <f t="array" ref="Q123">IFERROR(INDEX(E_neu, $A123, $X123), 0)</f>
        <v>0</v>
      </c>
      <c r="R123" s="232"/>
      <c r="S123" s="231"/>
      <c r="T123" s="217"/>
      <c r="U123" s="218" t="str">
        <f>IF(ISBLANK(T123), "", VLOOKUP(T123, Z!$A$2:$C$4127, 3, FALSE))</f>
        <v/>
      </c>
      <c r="V123" s="239"/>
      <c r="W123" s="222">
        <f t="shared" si="67"/>
        <v>0</v>
      </c>
      <c r="X123" s="13" t="str">
        <f>IFERROR(MATCH(_xlfn.MINIFS(Y!$F$87:$H$87, Y!$F$87:$H$87, "&gt;="&amp;J123), Y!$F$87:$H$87, 0), "-")</f>
        <v>-</v>
      </c>
    </row>
    <row r="124" spans="1:24" s="79" customFormat="1" x14ac:dyDescent="0.2">
      <c r="A124" s="13" t="str">
        <f t="shared" si="101"/>
        <v>-</v>
      </c>
      <c r="B124" s="216">
        <v>102</v>
      </c>
      <c r="C124" s="231"/>
      <c r="D124" s="231"/>
      <c r="E124" s="217"/>
      <c r="F124" s="218" t="str">
        <f>IF(ISBLANK(E124), "", VLOOKUP(E124, Z!$A$2:$C$4127, 3, FALSE))</f>
        <v/>
      </c>
      <c r="G124" s="232"/>
      <c r="H124" s="219"/>
      <c r="I124" s="218" t="str" cm="1">
        <f t="array" ref="I124">IFERROR(INDEX(Region, VLOOKUP($F124, X!$A$2:$K$5744, 11, FALSE), $C$1), "")</f>
        <v/>
      </c>
      <c r="J124" s="235"/>
      <c r="K124" s="236"/>
      <c r="L124" s="220" cm="1">
        <f t="array" ref="L124">IFERROR(INDEX(E_alt, $A124, $X124), 0)</f>
        <v>0</v>
      </c>
      <c r="M124" s="238"/>
      <c r="N124" s="237"/>
      <c r="O124" s="236"/>
      <c r="P124" s="223"/>
      <c r="Q124" s="220" cm="1">
        <f t="array" ref="Q124">IFERROR(INDEX(E_neu, $A124, $X124), 0)</f>
        <v>0</v>
      </c>
      <c r="R124" s="232"/>
      <c r="S124" s="231"/>
      <c r="T124" s="217"/>
      <c r="U124" s="218" t="str">
        <f>IF(ISBLANK(T124), "", VLOOKUP(T124, Z!$A$2:$C$4127, 3, FALSE))</f>
        <v/>
      </c>
      <c r="V124" s="239"/>
      <c r="W124" s="222">
        <f t="shared" si="67"/>
        <v>0</v>
      </c>
      <c r="X124" s="13" t="str">
        <f>IFERROR(MATCH(_xlfn.MINIFS(Y!$F$87:$H$87, Y!$F$87:$H$87, "&gt;="&amp;J124), Y!$F$87:$H$87, 0), "-")</f>
        <v>-</v>
      </c>
    </row>
    <row r="125" spans="1:24" s="79" customFormat="1" x14ac:dyDescent="0.2">
      <c r="A125" s="13" t="str">
        <f t="shared" si="100"/>
        <v>-</v>
      </c>
      <c r="B125" s="216">
        <v>103</v>
      </c>
      <c r="C125" s="231"/>
      <c r="D125" s="231"/>
      <c r="E125" s="217"/>
      <c r="F125" s="218" t="str">
        <f>IF(ISBLANK(E125), "", VLOOKUP(E125, Z!$A$2:$C$4127, 3, FALSE))</f>
        <v/>
      </c>
      <c r="G125" s="232"/>
      <c r="H125" s="219"/>
      <c r="I125" s="218" t="str" cm="1">
        <f t="array" ref="I125">IFERROR(INDEX(Region, VLOOKUP($F125, X!$A$2:$K$5744, 11, FALSE), $C$1), "")</f>
        <v/>
      </c>
      <c r="J125" s="235"/>
      <c r="K125" s="236"/>
      <c r="L125" s="220" cm="1">
        <f t="array" ref="L125">IFERROR(INDEX(E_alt, $A125, $X125), 0)</f>
        <v>0</v>
      </c>
      <c r="M125" s="238"/>
      <c r="N125" s="237"/>
      <c r="O125" s="236"/>
      <c r="P125" s="223"/>
      <c r="Q125" s="220" cm="1">
        <f t="array" ref="Q125">IFERROR(INDEX(E_neu, $A125, $X125), 0)</f>
        <v>0</v>
      </c>
      <c r="R125" s="232"/>
      <c r="S125" s="231"/>
      <c r="T125" s="217"/>
      <c r="U125" s="218" t="str">
        <f>IF(ISBLANK(T125), "", VLOOKUP(T125, Z!$A$2:$C$4127, 3, FALSE))</f>
        <v/>
      </c>
      <c r="V125" s="239"/>
      <c r="W125" s="222">
        <f t="shared" si="67"/>
        <v>0</v>
      </c>
      <c r="X125" s="13" t="str">
        <f>IFERROR(MATCH(_xlfn.MINIFS(Y!$F$87:$H$87, Y!$F$87:$H$87, "&gt;="&amp;J125), Y!$F$87:$H$87, 0), "-")</f>
        <v>-</v>
      </c>
    </row>
    <row r="126" spans="1:24" s="79" customFormat="1" x14ac:dyDescent="0.2">
      <c r="A126" s="13" t="str">
        <f t="shared" si="101"/>
        <v>-</v>
      </c>
      <c r="B126" s="216">
        <v>104</v>
      </c>
      <c r="C126" s="231"/>
      <c r="D126" s="231"/>
      <c r="E126" s="217"/>
      <c r="F126" s="218" t="str">
        <f>IF(ISBLANK(E126), "", VLOOKUP(E126, Z!$A$2:$C$4127, 3, FALSE))</f>
        <v/>
      </c>
      <c r="G126" s="232"/>
      <c r="H126" s="219"/>
      <c r="I126" s="218" t="str" cm="1">
        <f t="array" ref="I126">IFERROR(INDEX(Region, VLOOKUP($F126, X!$A$2:$K$5744, 11, FALSE), $C$1), "")</f>
        <v/>
      </c>
      <c r="J126" s="235"/>
      <c r="K126" s="236"/>
      <c r="L126" s="220" cm="1">
        <f t="array" ref="L126">IFERROR(INDEX(E_alt, $A126, $X126), 0)</f>
        <v>0</v>
      </c>
      <c r="M126" s="238"/>
      <c r="N126" s="237"/>
      <c r="O126" s="236"/>
      <c r="P126" s="223"/>
      <c r="Q126" s="220" cm="1">
        <f t="array" ref="Q126">IFERROR(INDEX(E_neu, $A126, $X126), 0)</f>
        <v>0</v>
      </c>
      <c r="R126" s="232"/>
      <c r="S126" s="231"/>
      <c r="T126" s="217"/>
      <c r="U126" s="218" t="str">
        <f>IF(ISBLANK(T126), "", VLOOKUP(T126, Z!$A$2:$C$4127, 3, FALSE))</f>
        <v/>
      </c>
      <c r="V126" s="239"/>
      <c r="W126" s="222">
        <f t="shared" si="67"/>
        <v>0</v>
      </c>
      <c r="X126" s="13" t="str">
        <f>IFERROR(MATCH(_xlfn.MINIFS(Y!$F$87:$H$87, Y!$F$87:$H$87, "&gt;="&amp;J126), Y!$F$87:$H$87, 0), "-")</f>
        <v>-</v>
      </c>
    </row>
    <row r="127" spans="1:24" s="79" customFormat="1" x14ac:dyDescent="0.2">
      <c r="A127" s="13" t="str">
        <f t="shared" si="100"/>
        <v>-</v>
      </c>
      <c r="B127" s="216">
        <v>105</v>
      </c>
      <c r="C127" s="231"/>
      <c r="D127" s="231"/>
      <c r="E127" s="217"/>
      <c r="F127" s="218" t="str">
        <f>IF(ISBLANK(E127), "", VLOOKUP(E127, Z!$A$2:$C$4127, 3, FALSE))</f>
        <v/>
      </c>
      <c r="G127" s="232"/>
      <c r="H127" s="219"/>
      <c r="I127" s="218" t="str" cm="1">
        <f t="array" ref="I127">IFERROR(INDEX(Region, VLOOKUP($F127, X!$A$2:$K$5744, 11, FALSE), $C$1), "")</f>
        <v/>
      </c>
      <c r="J127" s="235"/>
      <c r="K127" s="236"/>
      <c r="L127" s="220" cm="1">
        <f t="array" ref="L127">IFERROR(INDEX(E_alt, $A127, $X127), 0)</f>
        <v>0</v>
      </c>
      <c r="M127" s="238"/>
      <c r="N127" s="237"/>
      <c r="O127" s="236"/>
      <c r="P127" s="223"/>
      <c r="Q127" s="220" cm="1">
        <f t="array" ref="Q127">IFERROR(INDEX(E_neu, $A127, $X127), 0)</f>
        <v>0</v>
      </c>
      <c r="R127" s="232"/>
      <c r="S127" s="231"/>
      <c r="T127" s="217"/>
      <c r="U127" s="218" t="str">
        <f>IF(ISBLANK(T127), "", VLOOKUP(T127, Z!$A$2:$C$4127, 3, FALSE))</f>
        <v/>
      </c>
      <c r="V127" s="239"/>
      <c r="W127" s="222">
        <f t="shared" si="67"/>
        <v>0</v>
      </c>
      <c r="X127" s="13" t="str">
        <f>IFERROR(MATCH(_xlfn.MINIFS(Y!$F$87:$H$87, Y!$F$87:$H$87, "&gt;="&amp;J127), Y!$F$87:$H$87, 0), "-")</f>
        <v>-</v>
      </c>
    </row>
    <row r="128" spans="1:24" s="79" customFormat="1" x14ac:dyDescent="0.2">
      <c r="A128" s="13" t="str">
        <f t="shared" si="101"/>
        <v>-</v>
      </c>
      <c r="B128" s="216">
        <v>106</v>
      </c>
      <c r="C128" s="231"/>
      <c r="D128" s="231"/>
      <c r="E128" s="217"/>
      <c r="F128" s="218" t="str">
        <f>IF(ISBLANK(E128), "", VLOOKUP(E128, Z!$A$2:$C$4127, 3, FALSE))</f>
        <v/>
      </c>
      <c r="G128" s="232"/>
      <c r="H128" s="219"/>
      <c r="I128" s="218" t="str" cm="1">
        <f t="array" ref="I128">IFERROR(INDEX(Region, VLOOKUP($F128, X!$A$2:$K$5744, 11, FALSE), $C$1), "")</f>
        <v/>
      </c>
      <c r="J128" s="235"/>
      <c r="K128" s="236"/>
      <c r="L128" s="220" cm="1">
        <f t="array" ref="L128">IFERROR(INDEX(E_alt, $A128, $X128), 0)</f>
        <v>0</v>
      </c>
      <c r="M128" s="238"/>
      <c r="N128" s="237"/>
      <c r="O128" s="236"/>
      <c r="P128" s="223"/>
      <c r="Q128" s="220" cm="1">
        <f t="array" ref="Q128">IFERROR(INDEX(E_neu, $A128, $X128), 0)</f>
        <v>0</v>
      </c>
      <c r="R128" s="232"/>
      <c r="S128" s="231"/>
      <c r="T128" s="217"/>
      <c r="U128" s="218" t="str">
        <f>IF(ISBLANK(T128), "", VLOOKUP(T128, Z!$A$2:$C$4127, 3, FALSE))</f>
        <v/>
      </c>
      <c r="V128" s="239"/>
      <c r="W128" s="222">
        <f t="shared" si="67"/>
        <v>0</v>
      </c>
      <c r="X128" s="13" t="str">
        <f>IFERROR(MATCH(_xlfn.MINIFS(Y!$F$87:$H$87, Y!$F$87:$H$87, "&gt;="&amp;J128), Y!$F$87:$H$87, 0), "-")</f>
        <v>-</v>
      </c>
    </row>
    <row r="129" spans="1:24" s="79" customFormat="1" x14ac:dyDescent="0.2">
      <c r="A129" s="13" t="str">
        <f t="shared" si="100"/>
        <v>-</v>
      </c>
      <c r="B129" s="216">
        <v>107</v>
      </c>
      <c r="C129" s="231"/>
      <c r="D129" s="231"/>
      <c r="E129" s="217"/>
      <c r="F129" s="218" t="str">
        <f>IF(ISBLANK(E129), "", VLOOKUP(E129, Z!$A$2:$C$4127, 3, FALSE))</f>
        <v/>
      </c>
      <c r="G129" s="232"/>
      <c r="H129" s="219"/>
      <c r="I129" s="218" t="str" cm="1">
        <f t="array" ref="I129">IFERROR(INDEX(Region, VLOOKUP($F129, X!$A$2:$K$5744, 11, FALSE), $C$1), "")</f>
        <v/>
      </c>
      <c r="J129" s="235"/>
      <c r="K129" s="236"/>
      <c r="L129" s="220" cm="1">
        <f t="array" ref="L129">IFERROR(INDEX(E_alt, $A129, $X129), 0)</f>
        <v>0</v>
      </c>
      <c r="M129" s="238"/>
      <c r="N129" s="237"/>
      <c r="O129" s="236"/>
      <c r="P129" s="223"/>
      <c r="Q129" s="220" cm="1">
        <f t="array" ref="Q129">IFERROR(INDEX(E_neu, $A129, $X129), 0)</f>
        <v>0</v>
      </c>
      <c r="R129" s="232"/>
      <c r="S129" s="231"/>
      <c r="T129" s="217"/>
      <c r="U129" s="218" t="str">
        <f>IF(ISBLANK(T129), "", VLOOKUP(T129, Z!$A$2:$C$4127, 3, FALSE))</f>
        <v/>
      </c>
      <c r="V129" s="239"/>
      <c r="W129" s="222">
        <f t="shared" si="67"/>
        <v>0</v>
      </c>
      <c r="X129" s="13" t="str">
        <f>IFERROR(MATCH(_xlfn.MINIFS(Y!$F$87:$H$87, Y!$F$87:$H$87, "&gt;="&amp;J129), Y!$F$87:$H$87, 0), "-")</f>
        <v>-</v>
      </c>
    </row>
    <row r="130" spans="1:24" s="79" customFormat="1" x14ac:dyDescent="0.2">
      <c r="A130" s="13" t="str">
        <f t="shared" si="101"/>
        <v>-</v>
      </c>
      <c r="B130" s="216">
        <v>108</v>
      </c>
      <c r="C130" s="231"/>
      <c r="D130" s="231"/>
      <c r="E130" s="217"/>
      <c r="F130" s="218" t="str">
        <f>IF(ISBLANK(E130), "", VLOOKUP(E130, Z!$A$2:$C$4127, 3, FALSE))</f>
        <v/>
      </c>
      <c r="G130" s="232"/>
      <c r="H130" s="219"/>
      <c r="I130" s="218" t="str" cm="1">
        <f t="array" ref="I130">IFERROR(INDEX(Region, VLOOKUP($F130, X!$A$2:$K$5744, 11, FALSE), $C$1), "")</f>
        <v/>
      </c>
      <c r="J130" s="235"/>
      <c r="K130" s="236"/>
      <c r="L130" s="220" cm="1">
        <f t="array" ref="L130">IFERROR(INDEX(E_alt, $A130, $X130), 0)</f>
        <v>0</v>
      </c>
      <c r="M130" s="238"/>
      <c r="N130" s="237"/>
      <c r="O130" s="236"/>
      <c r="P130" s="223"/>
      <c r="Q130" s="220" cm="1">
        <f t="array" ref="Q130">IFERROR(INDEX(E_neu, $A130, $X130), 0)</f>
        <v>0</v>
      </c>
      <c r="R130" s="232"/>
      <c r="S130" s="231"/>
      <c r="T130" s="217"/>
      <c r="U130" s="218" t="str">
        <f>IF(ISBLANK(T130), "", VLOOKUP(T130, Z!$A$2:$C$4127, 3, FALSE))</f>
        <v/>
      </c>
      <c r="V130" s="239"/>
      <c r="W130" s="222">
        <f t="shared" si="67"/>
        <v>0</v>
      </c>
      <c r="X130" s="13" t="str">
        <f>IFERROR(MATCH(_xlfn.MINIFS(Y!$F$87:$H$87, Y!$F$87:$H$87, "&gt;="&amp;J130), Y!$F$87:$H$87, 0), "-")</f>
        <v>-</v>
      </c>
    </row>
    <row r="131" spans="1:24" s="79" customFormat="1" x14ac:dyDescent="0.2">
      <c r="A131" s="13" t="str">
        <f t="shared" si="100"/>
        <v>-</v>
      </c>
      <c r="B131" s="216">
        <v>109</v>
      </c>
      <c r="C131" s="231"/>
      <c r="D131" s="231"/>
      <c r="E131" s="217"/>
      <c r="F131" s="218" t="str">
        <f>IF(ISBLANK(E131), "", VLOOKUP(E131, Z!$A$2:$C$4127, 3, FALSE))</f>
        <v/>
      </c>
      <c r="G131" s="232"/>
      <c r="H131" s="219"/>
      <c r="I131" s="218" t="str" cm="1">
        <f t="array" ref="I131">IFERROR(INDEX(Region, VLOOKUP($F131, X!$A$2:$K$5744, 11, FALSE), $C$1), "")</f>
        <v/>
      </c>
      <c r="J131" s="235"/>
      <c r="K131" s="236"/>
      <c r="L131" s="220" cm="1">
        <f t="array" ref="L131">IFERROR(INDEX(E_alt, $A131, $X131), 0)</f>
        <v>0</v>
      </c>
      <c r="M131" s="238"/>
      <c r="N131" s="237"/>
      <c r="O131" s="236"/>
      <c r="P131" s="223"/>
      <c r="Q131" s="220" cm="1">
        <f t="array" ref="Q131">IFERROR(INDEX(E_neu, $A131, $X131), 0)</f>
        <v>0</v>
      </c>
      <c r="R131" s="232"/>
      <c r="S131" s="231"/>
      <c r="T131" s="217"/>
      <c r="U131" s="218" t="str">
        <f>IF(ISBLANK(T131), "", VLOOKUP(T131, Z!$A$2:$C$4127, 3, FALSE))</f>
        <v/>
      </c>
      <c r="V131" s="239"/>
      <c r="W131" s="222">
        <f t="shared" si="67"/>
        <v>0</v>
      </c>
      <c r="X131" s="13" t="str">
        <f>IFERROR(MATCH(_xlfn.MINIFS(Y!$F$87:$H$87, Y!$F$87:$H$87, "&gt;="&amp;J131), Y!$F$87:$H$87, 0), "-")</f>
        <v>-</v>
      </c>
    </row>
    <row r="132" spans="1:24" s="79" customFormat="1" x14ac:dyDescent="0.2">
      <c r="A132" s="13" t="str">
        <f t="shared" si="101"/>
        <v>-</v>
      </c>
      <c r="B132" s="216">
        <v>110</v>
      </c>
      <c r="C132" s="231"/>
      <c r="D132" s="231"/>
      <c r="E132" s="217"/>
      <c r="F132" s="218" t="str">
        <f>IF(ISBLANK(E132), "", VLOOKUP(E132, Z!$A$2:$C$4127, 3, FALSE))</f>
        <v/>
      </c>
      <c r="G132" s="232"/>
      <c r="H132" s="219"/>
      <c r="I132" s="218" t="str" cm="1">
        <f t="array" ref="I132">IFERROR(INDEX(Region, VLOOKUP($F132, X!$A$2:$K$5744, 11, FALSE), $C$1), "")</f>
        <v/>
      </c>
      <c r="J132" s="235"/>
      <c r="K132" s="236"/>
      <c r="L132" s="220" cm="1">
        <f t="array" ref="L132">IFERROR(INDEX(E_alt, $A132, $X132), 0)</f>
        <v>0</v>
      </c>
      <c r="M132" s="238"/>
      <c r="N132" s="237"/>
      <c r="O132" s="236"/>
      <c r="P132" s="223"/>
      <c r="Q132" s="220" cm="1">
        <f t="array" ref="Q132">IFERROR(INDEX(E_neu, $A132, $X132), 0)</f>
        <v>0</v>
      </c>
      <c r="R132" s="232"/>
      <c r="S132" s="231"/>
      <c r="T132" s="217"/>
      <c r="U132" s="218" t="str">
        <f>IF(ISBLANK(T132), "", VLOOKUP(T132, Z!$A$2:$C$4127, 3, FALSE))</f>
        <v/>
      </c>
      <c r="V132" s="239"/>
      <c r="W132" s="222">
        <f t="shared" si="67"/>
        <v>0</v>
      </c>
      <c r="X132" s="13" t="str">
        <f>IFERROR(MATCH(_xlfn.MINIFS(Y!$F$87:$H$87, Y!$F$87:$H$87, "&gt;="&amp;J132), Y!$F$87:$H$87, 0), "-")</f>
        <v>-</v>
      </c>
    </row>
    <row r="133" spans="1:24" s="79" customFormat="1" x14ac:dyDescent="0.2">
      <c r="A133" s="13" t="str">
        <f t="shared" si="100"/>
        <v>-</v>
      </c>
      <c r="B133" s="216">
        <v>111</v>
      </c>
      <c r="C133" s="231"/>
      <c r="D133" s="231"/>
      <c r="E133" s="217"/>
      <c r="F133" s="218" t="str">
        <f>IF(ISBLANK(E133), "", VLOOKUP(E133, Z!$A$2:$C$4127, 3, FALSE))</f>
        <v/>
      </c>
      <c r="G133" s="232"/>
      <c r="H133" s="219"/>
      <c r="I133" s="218" t="str" cm="1">
        <f t="array" ref="I133">IFERROR(INDEX(Region, VLOOKUP($F133, X!$A$2:$K$5744, 11, FALSE), $C$1), "")</f>
        <v/>
      </c>
      <c r="J133" s="235"/>
      <c r="K133" s="236"/>
      <c r="L133" s="220" cm="1">
        <f t="array" ref="L133">IFERROR(INDEX(E_alt, $A133, $X133), 0)</f>
        <v>0</v>
      </c>
      <c r="M133" s="238"/>
      <c r="N133" s="237"/>
      <c r="O133" s="236"/>
      <c r="P133" s="223"/>
      <c r="Q133" s="220" cm="1">
        <f t="array" ref="Q133">IFERROR(INDEX(E_neu, $A133, $X133), 0)</f>
        <v>0</v>
      </c>
      <c r="R133" s="232"/>
      <c r="S133" s="231"/>
      <c r="T133" s="217"/>
      <c r="U133" s="218" t="str">
        <f>IF(ISBLANK(T133), "", VLOOKUP(T133, Z!$A$2:$C$4127, 3, FALSE))</f>
        <v/>
      </c>
      <c r="V133" s="239"/>
      <c r="W133" s="222">
        <f t="shared" si="67"/>
        <v>0</v>
      </c>
      <c r="X133" s="13" t="str">
        <f>IFERROR(MATCH(_xlfn.MINIFS(Y!$F$87:$H$87, Y!$F$87:$H$87, "&gt;="&amp;J133), Y!$F$87:$H$87, 0), "-")</f>
        <v>-</v>
      </c>
    </row>
    <row r="134" spans="1:24" s="79" customFormat="1" x14ac:dyDescent="0.2">
      <c r="A134" s="13" t="str">
        <f t="shared" si="101"/>
        <v>-</v>
      </c>
      <c r="B134" s="216">
        <v>112</v>
      </c>
      <c r="C134" s="231"/>
      <c r="D134" s="231"/>
      <c r="E134" s="217"/>
      <c r="F134" s="218" t="str">
        <f>IF(ISBLANK(E134), "", VLOOKUP(E134, Z!$A$2:$C$4127, 3, FALSE))</f>
        <v/>
      </c>
      <c r="G134" s="232"/>
      <c r="H134" s="219"/>
      <c r="I134" s="218" t="str" cm="1">
        <f t="array" ref="I134">IFERROR(INDEX(Region, VLOOKUP($F134, X!$A$2:$K$5744, 11, FALSE), $C$1), "")</f>
        <v/>
      </c>
      <c r="J134" s="235"/>
      <c r="K134" s="236"/>
      <c r="L134" s="220" cm="1">
        <f t="array" ref="L134">IFERROR(INDEX(E_alt, $A134, $X134), 0)</f>
        <v>0</v>
      </c>
      <c r="M134" s="238"/>
      <c r="N134" s="237"/>
      <c r="O134" s="236"/>
      <c r="P134" s="223"/>
      <c r="Q134" s="220" cm="1">
        <f t="array" ref="Q134">IFERROR(INDEX(E_neu, $A134, $X134), 0)</f>
        <v>0</v>
      </c>
      <c r="R134" s="232"/>
      <c r="S134" s="231"/>
      <c r="T134" s="217"/>
      <c r="U134" s="218" t="str">
        <f>IF(ISBLANK(T134), "", VLOOKUP(T134, Z!$A$2:$C$4127, 3, FALSE))</f>
        <v/>
      </c>
      <c r="V134" s="239"/>
      <c r="W134" s="222">
        <f t="shared" si="67"/>
        <v>0</v>
      </c>
      <c r="X134" s="13" t="str">
        <f>IFERROR(MATCH(_xlfn.MINIFS(Y!$F$87:$H$87, Y!$F$87:$H$87, "&gt;="&amp;J134), Y!$F$87:$H$87, 0), "-")</f>
        <v>-</v>
      </c>
    </row>
    <row r="135" spans="1:24" s="79" customFormat="1" x14ac:dyDescent="0.2">
      <c r="A135" s="13" t="str">
        <f t="shared" si="100"/>
        <v>-</v>
      </c>
      <c r="B135" s="216">
        <v>113</v>
      </c>
      <c r="C135" s="231"/>
      <c r="D135" s="231"/>
      <c r="E135" s="217"/>
      <c r="F135" s="218" t="str">
        <f>IF(ISBLANK(E135), "", VLOOKUP(E135, Z!$A$2:$C$4127, 3, FALSE))</f>
        <v/>
      </c>
      <c r="G135" s="232"/>
      <c r="H135" s="219"/>
      <c r="I135" s="218" t="str" cm="1">
        <f t="array" ref="I135">IFERROR(INDEX(Region, VLOOKUP($F135, X!$A$2:$K$5744, 11, FALSE), $C$1), "")</f>
        <v/>
      </c>
      <c r="J135" s="235"/>
      <c r="K135" s="236"/>
      <c r="L135" s="220" cm="1">
        <f t="array" ref="L135">IFERROR(INDEX(E_alt, $A135, $X135), 0)</f>
        <v>0</v>
      </c>
      <c r="M135" s="238"/>
      <c r="N135" s="237"/>
      <c r="O135" s="236"/>
      <c r="P135" s="223"/>
      <c r="Q135" s="220" cm="1">
        <f t="array" ref="Q135">IFERROR(INDEX(E_neu, $A135, $X135), 0)</f>
        <v>0</v>
      </c>
      <c r="R135" s="232"/>
      <c r="S135" s="231"/>
      <c r="T135" s="217"/>
      <c r="U135" s="218" t="str">
        <f>IF(ISBLANK(T135), "", VLOOKUP(T135, Z!$A$2:$C$4127, 3, FALSE))</f>
        <v/>
      </c>
      <c r="V135" s="239"/>
      <c r="W135" s="222">
        <f t="shared" si="67"/>
        <v>0</v>
      </c>
      <c r="X135" s="13" t="str">
        <f>IFERROR(MATCH(_xlfn.MINIFS(Y!$F$87:$H$87, Y!$F$87:$H$87, "&gt;="&amp;J135), Y!$F$87:$H$87, 0), "-")</f>
        <v>-</v>
      </c>
    </row>
    <row r="136" spans="1:24" s="79" customFormat="1" x14ac:dyDescent="0.2">
      <c r="A136" s="13" t="str">
        <f t="shared" si="101"/>
        <v>-</v>
      </c>
      <c r="B136" s="216">
        <v>114</v>
      </c>
      <c r="C136" s="231"/>
      <c r="D136" s="231"/>
      <c r="E136" s="217"/>
      <c r="F136" s="218" t="str">
        <f>IF(ISBLANK(E136), "", VLOOKUP(E136, Z!$A$2:$C$4127, 3, FALSE))</f>
        <v/>
      </c>
      <c r="G136" s="232"/>
      <c r="H136" s="219"/>
      <c r="I136" s="218" t="str" cm="1">
        <f t="array" ref="I136">IFERROR(INDEX(Region, VLOOKUP($F136, X!$A$2:$K$5744, 11, FALSE), $C$1), "")</f>
        <v/>
      </c>
      <c r="J136" s="235"/>
      <c r="K136" s="236"/>
      <c r="L136" s="220" cm="1">
        <f t="array" ref="L136">IFERROR(INDEX(E_alt, $A136, $X136), 0)</f>
        <v>0</v>
      </c>
      <c r="M136" s="238"/>
      <c r="N136" s="237"/>
      <c r="O136" s="236"/>
      <c r="P136" s="223"/>
      <c r="Q136" s="220" cm="1">
        <f t="array" ref="Q136">IFERROR(INDEX(E_neu, $A136, $X136), 0)</f>
        <v>0</v>
      </c>
      <c r="R136" s="232"/>
      <c r="S136" s="231"/>
      <c r="T136" s="217"/>
      <c r="U136" s="218" t="str">
        <f>IF(ISBLANK(T136), "", VLOOKUP(T136, Z!$A$2:$C$4127, 3, FALSE))</f>
        <v/>
      </c>
      <c r="V136" s="239"/>
      <c r="W136" s="222">
        <f t="shared" si="67"/>
        <v>0</v>
      </c>
      <c r="X136" s="13" t="str">
        <f>IFERROR(MATCH(_xlfn.MINIFS(Y!$F$87:$H$87, Y!$F$87:$H$87, "&gt;="&amp;J136), Y!$F$87:$H$87, 0), "-")</f>
        <v>-</v>
      </c>
    </row>
    <row r="137" spans="1:24" s="79" customFormat="1" x14ac:dyDescent="0.2">
      <c r="A137" s="13" t="str">
        <f t="shared" si="100"/>
        <v>-</v>
      </c>
      <c r="B137" s="216">
        <v>115</v>
      </c>
      <c r="C137" s="231"/>
      <c r="D137" s="231"/>
      <c r="E137" s="217"/>
      <c r="F137" s="218" t="str">
        <f>IF(ISBLANK(E137), "", VLOOKUP(E137, Z!$A$2:$C$4127, 3, FALSE))</f>
        <v/>
      </c>
      <c r="G137" s="232"/>
      <c r="H137" s="219"/>
      <c r="I137" s="218" t="str" cm="1">
        <f t="array" ref="I137">IFERROR(INDEX(Region, VLOOKUP($F137, X!$A$2:$K$5744, 11, FALSE), $C$1), "")</f>
        <v/>
      </c>
      <c r="J137" s="235"/>
      <c r="K137" s="236"/>
      <c r="L137" s="220" cm="1">
        <f t="array" ref="L137">IFERROR(INDEX(E_alt, $A137, $X137), 0)</f>
        <v>0</v>
      </c>
      <c r="M137" s="238"/>
      <c r="N137" s="237"/>
      <c r="O137" s="236"/>
      <c r="P137" s="223"/>
      <c r="Q137" s="220" cm="1">
        <f t="array" ref="Q137">IFERROR(INDEX(E_neu, $A137, $X137), 0)</f>
        <v>0</v>
      </c>
      <c r="R137" s="232"/>
      <c r="S137" s="231"/>
      <c r="T137" s="217"/>
      <c r="U137" s="218" t="str">
        <f>IF(ISBLANK(T137), "", VLOOKUP(T137, Z!$A$2:$C$4127, 3, FALSE))</f>
        <v/>
      </c>
      <c r="V137" s="239"/>
      <c r="W137" s="222">
        <f t="shared" si="67"/>
        <v>0</v>
      </c>
      <c r="X137" s="13" t="str">
        <f>IFERROR(MATCH(_xlfn.MINIFS(Y!$F$87:$H$87, Y!$F$87:$H$87, "&gt;="&amp;J137), Y!$F$87:$H$87, 0), "-")</f>
        <v>-</v>
      </c>
    </row>
    <row r="138" spans="1:24" s="79" customFormat="1" x14ac:dyDescent="0.2">
      <c r="A138" s="13" t="str">
        <f t="shared" si="101"/>
        <v>-</v>
      </c>
      <c r="B138" s="216">
        <v>116</v>
      </c>
      <c r="C138" s="231"/>
      <c r="D138" s="231"/>
      <c r="E138" s="217"/>
      <c r="F138" s="218" t="str">
        <f>IF(ISBLANK(E138), "", VLOOKUP(E138, Z!$A$2:$C$4127, 3, FALSE))</f>
        <v/>
      </c>
      <c r="G138" s="232"/>
      <c r="H138" s="219"/>
      <c r="I138" s="218" t="str" cm="1">
        <f t="array" ref="I138">IFERROR(INDEX(Region, VLOOKUP($F138, X!$A$2:$K$5744, 11, FALSE), $C$1), "")</f>
        <v/>
      </c>
      <c r="J138" s="235"/>
      <c r="K138" s="236"/>
      <c r="L138" s="220" cm="1">
        <f t="array" ref="L138">IFERROR(INDEX(E_alt, $A138, $X138), 0)</f>
        <v>0</v>
      </c>
      <c r="M138" s="238"/>
      <c r="N138" s="237"/>
      <c r="O138" s="236"/>
      <c r="P138" s="223"/>
      <c r="Q138" s="220" cm="1">
        <f t="array" ref="Q138">IFERROR(INDEX(E_neu, $A138, $X138), 0)</f>
        <v>0</v>
      </c>
      <c r="R138" s="232"/>
      <c r="S138" s="231"/>
      <c r="T138" s="217"/>
      <c r="U138" s="218" t="str">
        <f>IF(ISBLANK(T138), "", VLOOKUP(T138, Z!$A$2:$C$4127, 3, FALSE))</f>
        <v/>
      </c>
      <c r="V138" s="239"/>
      <c r="W138" s="222">
        <f t="shared" si="67"/>
        <v>0</v>
      </c>
      <c r="X138" s="13" t="str">
        <f>IFERROR(MATCH(_xlfn.MINIFS(Y!$F$87:$H$87, Y!$F$87:$H$87, "&gt;="&amp;J138), Y!$F$87:$H$87, 0), "-")</f>
        <v>-</v>
      </c>
    </row>
    <row r="139" spans="1:24" s="79" customFormat="1" x14ac:dyDescent="0.2">
      <c r="A139" s="13" t="str">
        <f t="shared" si="100"/>
        <v>-</v>
      </c>
      <c r="B139" s="216">
        <v>117</v>
      </c>
      <c r="C139" s="231"/>
      <c r="D139" s="231"/>
      <c r="E139" s="217"/>
      <c r="F139" s="218" t="str">
        <f>IF(ISBLANK(E139), "", VLOOKUP(E139, Z!$A$2:$C$4127, 3, FALSE))</f>
        <v/>
      </c>
      <c r="G139" s="232"/>
      <c r="H139" s="219"/>
      <c r="I139" s="218" t="str" cm="1">
        <f t="array" ref="I139">IFERROR(INDEX(Region, VLOOKUP($F139, X!$A$2:$K$5744, 11, FALSE), $C$1), "")</f>
        <v/>
      </c>
      <c r="J139" s="235"/>
      <c r="K139" s="236"/>
      <c r="L139" s="220" cm="1">
        <f t="array" ref="L139">IFERROR(INDEX(E_alt, $A139, $X139), 0)</f>
        <v>0</v>
      </c>
      <c r="M139" s="238"/>
      <c r="N139" s="237"/>
      <c r="O139" s="236"/>
      <c r="P139" s="223"/>
      <c r="Q139" s="220" cm="1">
        <f t="array" ref="Q139">IFERROR(INDEX(E_neu, $A139, $X139), 0)</f>
        <v>0</v>
      </c>
      <c r="R139" s="232"/>
      <c r="S139" s="231"/>
      <c r="T139" s="217"/>
      <c r="U139" s="218" t="str">
        <f>IF(ISBLANK(T139), "", VLOOKUP(T139, Z!$A$2:$C$4127, 3, FALSE))</f>
        <v/>
      </c>
      <c r="V139" s="239"/>
      <c r="W139" s="222">
        <f t="shared" si="67"/>
        <v>0</v>
      </c>
      <c r="X139" s="13" t="str">
        <f>IFERROR(MATCH(_xlfn.MINIFS(Y!$F$87:$H$87, Y!$F$87:$H$87, "&gt;="&amp;J139), Y!$F$87:$H$87, 0), "-")</f>
        <v>-</v>
      </c>
    </row>
    <row r="140" spans="1:24" s="79" customFormat="1" x14ac:dyDescent="0.2">
      <c r="A140" s="13" t="str">
        <f t="shared" si="101"/>
        <v>-</v>
      </c>
      <c r="B140" s="216">
        <v>118</v>
      </c>
      <c r="C140" s="231"/>
      <c r="D140" s="231"/>
      <c r="E140" s="217"/>
      <c r="F140" s="218" t="str">
        <f>IF(ISBLANK(E140), "", VLOOKUP(E140, Z!$A$2:$C$4127, 3, FALSE))</f>
        <v/>
      </c>
      <c r="G140" s="232"/>
      <c r="H140" s="219"/>
      <c r="I140" s="218" t="str" cm="1">
        <f t="array" ref="I140">IFERROR(INDEX(Region, VLOOKUP($F140, X!$A$2:$K$5744, 11, FALSE), $C$1), "")</f>
        <v/>
      </c>
      <c r="J140" s="235"/>
      <c r="K140" s="236"/>
      <c r="L140" s="220" cm="1">
        <f t="array" ref="L140">IFERROR(INDEX(E_alt, $A140, $X140), 0)</f>
        <v>0</v>
      </c>
      <c r="M140" s="238"/>
      <c r="N140" s="237"/>
      <c r="O140" s="236"/>
      <c r="P140" s="223"/>
      <c r="Q140" s="220" cm="1">
        <f t="array" ref="Q140">IFERROR(INDEX(E_neu, $A140, $X140), 0)</f>
        <v>0</v>
      </c>
      <c r="R140" s="232"/>
      <c r="S140" s="231"/>
      <c r="T140" s="217"/>
      <c r="U140" s="218" t="str">
        <f>IF(ISBLANK(T140), "", VLOOKUP(T140, Z!$A$2:$C$4127, 3, FALSE))</f>
        <v/>
      </c>
      <c r="V140" s="239"/>
      <c r="W140" s="222">
        <f t="shared" si="67"/>
        <v>0</v>
      </c>
      <c r="X140" s="13" t="str">
        <f>IFERROR(MATCH(_xlfn.MINIFS(Y!$F$87:$H$87, Y!$F$87:$H$87, "&gt;="&amp;J140), Y!$F$87:$H$87, 0), "-")</f>
        <v>-</v>
      </c>
    </row>
    <row r="141" spans="1:24" s="79" customFormat="1" x14ac:dyDescent="0.2">
      <c r="A141" s="13" t="str">
        <f t="shared" si="100"/>
        <v>-</v>
      </c>
      <c r="B141" s="216">
        <v>119</v>
      </c>
      <c r="C141" s="231"/>
      <c r="D141" s="231"/>
      <c r="E141" s="217"/>
      <c r="F141" s="218" t="str">
        <f>IF(ISBLANK(E141), "", VLOOKUP(E141, Z!$A$2:$C$4127, 3, FALSE))</f>
        <v/>
      </c>
      <c r="G141" s="232"/>
      <c r="H141" s="219"/>
      <c r="I141" s="218" t="str" cm="1">
        <f t="array" ref="I141">IFERROR(INDEX(Region, VLOOKUP($F141, X!$A$2:$K$5744, 11, FALSE), $C$1), "")</f>
        <v/>
      </c>
      <c r="J141" s="235"/>
      <c r="K141" s="236"/>
      <c r="L141" s="220" cm="1">
        <f t="array" ref="L141">IFERROR(INDEX(E_alt, $A141, $X141), 0)</f>
        <v>0</v>
      </c>
      <c r="M141" s="238"/>
      <c r="N141" s="237"/>
      <c r="O141" s="236"/>
      <c r="P141" s="223"/>
      <c r="Q141" s="220" cm="1">
        <f t="array" ref="Q141">IFERROR(INDEX(E_neu, $A141, $X141), 0)</f>
        <v>0</v>
      </c>
      <c r="R141" s="232"/>
      <c r="S141" s="231"/>
      <c r="T141" s="217"/>
      <c r="U141" s="218" t="str">
        <f>IF(ISBLANK(T141), "", VLOOKUP(T141, Z!$A$2:$C$4127, 3, FALSE))</f>
        <v/>
      </c>
      <c r="V141" s="239"/>
      <c r="W141" s="222">
        <f t="shared" si="67"/>
        <v>0</v>
      </c>
      <c r="X141" s="13" t="str">
        <f>IFERROR(MATCH(_xlfn.MINIFS(Y!$F$87:$H$87, Y!$F$87:$H$87, "&gt;="&amp;J141), Y!$F$87:$H$87, 0), "-")</f>
        <v>-</v>
      </c>
    </row>
    <row r="142" spans="1:24" s="79" customFormat="1" x14ac:dyDescent="0.2">
      <c r="A142" s="13" t="str">
        <f t="shared" si="101"/>
        <v>-</v>
      </c>
      <c r="B142" s="216">
        <v>120</v>
      </c>
      <c r="C142" s="231"/>
      <c r="D142" s="231"/>
      <c r="E142" s="217"/>
      <c r="F142" s="218" t="str">
        <f>IF(ISBLANK(E142), "", VLOOKUP(E142, Z!$A$2:$C$4127, 3, FALSE))</f>
        <v/>
      </c>
      <c r="G142" s="232"/>
      <c r="H142" s="219"/>
      <c r="I142" s="218" t="str" cm="1">
        <f t="array" ref="I142">IFERROR(INDEX(Region, VLOOKUP($F142, X!$A$2:$K$5744, 11, FALSE), $C$1), "")</f>
        <v/>
      </c>
      <c r="J142" s="235"/>
      <c r="K142" s="236"/>
      <c r="L142" s="220" cm="1">
        <f t="array" ref="L142">IFERROR(INDEX(E_alt, $A142, $X142), 0)</f>
        <v>0</v>
      </c>
      <c r="M142" s="238"/>
      <c r="N142" s="237"/>
      <c r="O142" s="236"/>
      <c r="P142" s="223"/>
      <c r="Q142" s="220" cm="1">
        <f t="array" ref="Q142">IFERROR(INDEX(E_neu, $A142, $X142), 0)</f>
        <v>0</v>
      </c>
      <c r="R142" s="232"/>
      <c r="S142" s="231"/>
      <c r="T142" s="217"/>
      <c r="U142" s="218" t="str">
        <f>IF(ISBLANK(T142), "", VLOOKUP(T142, Z!$A$2:$C$4127, 3, FALSE))</f>
        <v/>
      </c>
      <c r="V142" s="239"/>
      <c r="W142" s="222">
        <f t="shared" si="67"/>
        <v>0</v>
      </c>
      <c r="X142" s="13" t="str">
        <f>IFERROR(MATCH(_xlfn.MINIFS(Y!$F$87:$H$87, Y!$F$87:$H$87, "&gt;="&amp;J142), Y!$F$87:$H$87, 0), "-")</f>
        <v>-</v>
      </c>
    </row>
    <row r="143" spans="1:24" s="79" customFormat="1" x14ac:dyDescent="0.2">
      <c r="A143" s="13" t="str">
        <f t="shared" si="100"/>
        <v>-</v>
      </c>
      <c r="B143" s="216">
        <v>121</v>
      </c>
      <c r="C143" s="231"/>
      <c r="D143" s="231"/>
      <c r="E143" s="217"/>
      <c r="F143" s="218" t="str">
        <f>IF(ISBLANK(E143), "", VLOOKUP(E143, Z!$A$2:$C$4127, 3, FALSE))</f>
        <v/>
      </c>
      <c r="G143" s="232"/>
      <c r="H143" s="219"/>
      <c r="I143" s="218" t="str" cm="1">
        <f t="array" ref="I143">IFERROR(INDEX(Region, VLOOKUP($F143, X!$A$2:$K$5744, 11, FALSE), $C$1), "")</f>
        <v/>
      </c>
      <c r="J143" s="235"/>
      <c r="K143" s="236"/>
      <c r="L143" s="220" cm="1">
        <f t="array" ref="L143">IFERROR(INDEX(E_alt, $A143, $X143), 0)</f>
        <v>0</v>
      </c>
      <c r="M143" s="238"/>
      <c r="N143" s="237"/>
      <c r="O143" s="236"/>
      <c r="P143" s="223"/>
      <c r="Q143" s="220" cm="1">
        <f t="array" ref="Q143">IFERROR(INDEX(E_neu, $A143, $X143), 0)</f>
        <v>0</v>
      </c>
      <c r="R143" s="232"/>
      <c r="S143" s="231"/>
      <c r="T143" s="217"/>
      <c r="U143" s="218" t="str">
        <f>IF(ISBLANK(T143), "", VLOOKUP(T143, Z!$A$2:$C$4127, 3, FALSE))</f>
        <v/>
      </c>
      <c r="V143" s="239"/>
      <c r="W143" s="222">
        <f t="shared" si="67"/>
        <v>0</v>
      </c>
      <c r="X143" s="13" t="str">
        <f>IFERROR(MATCH(_xlfn.MINIFS(Y!$F$87:$H$87, Y!$F$87:$H$87, "&gt;="&amp;J143), Y!$F$87:$H$87, 0), "-")</f>
        <v>-</v>
      </c>
    </row>
    <row r="144" spans="1:24" s="79" customFormat="1" x14ac:dyDescent="0.2">
      <c r="A144" s="13" t="str">
        <f t="shared" si="101"/>
        <v>-</v>
      </c>
      <c r="B144" s="216">
        <v>122</v>
      </c>
      <c r="C144" s="231"/>
      <c r="D144" s="231"/>
      <c r="E144" s="217"/>
      <c r="F144" s="218" t="str">
        <f>IF(ISBLANK(E144), "", VLOOKUP(E144, Z!$A$2:$C$4127, 3, FALSE))</f>
        <v/>
      </c>
      <c r="G144" s="232"/>
      <c r="H144" s="219"/>
      <c r="I144" s="218" t="str" cm="1">
        <f t="array" ref="I144">IFERROR(INDEX(Region, VLOOKUP($F144, X!$A$2:$K$5744, 11, FALSE), $C$1), "")</f>
        <v/>
      </c>
      <c r="J144" s="235"/>
      <c r="K144" s="236"/>
      <c r="L144" s="220" cm="1">
        <f t="array" ref="L144">IFERROR(INDEX(E_alt, $A144, $X144), 0)</f>
        <v>0</v>
      </c>
      <c r="M144" s="238"/>
      <c r="N144" s="237"/>
      <c r="O144" s="236"/>
      <c r="P144" s="223"/>
      <c r="Q144" s="220" cm="1">
        <f t="array" ref="Q144">IFERROR(INDEX(E_neu, $A144, $X144), 0)</f>
        <v>0</v>
      </c>
      <c r="R144" s="232"/>
      <c r="S144" s="231"/>
      <c r="T144" s="217"/>
      <c r="U144" s="218" t="str">
        <f>IF(ISBLANK(T144), "", VLOOKUP(T144, Z!$A$2:$C$4127, 3, FALSE))</f>
        <v/>
      </c>
      <c r="V144" s="239"/>
      <c r="W144" s="222">
        <f t="shared" si="67"/>
        <v>0</v>
      </c>
      <c r="X144" s="13" t="str">
        <f>IFERROR(MATCH(_xlfn.MINIFS(Y!$F$87:$H$87, Y!$F$87:$H$87, "&gt;="&amp;J144), Y!$F$87:$H$87, 0), "-")</f>
        <v>-</v>
      </c>
    </row>
    <row r="145" spans="1:24" s="79" customFormat="1" x14ac:dyDescent="0.2">
      <c r="A145" s="13" t="str">
        <f t="shared" si="100"/>
        <v>-</v>
      </c>
      <c r="B145" s="216">
        <v>123</v>
      </c>
      <c r="C145" s="231"/>
      <c r="D145" s="231"/>
      <c r="E145" s="217"/>
      <c r="F145" s="218" t="str">
        <f>IF(ISBLANK(E145), "", VLOOKUP(E145, Z!$A$2:$C$4127, 3, FALSE))</f>
        <v/>
      </c>
      <c r="G145" s="232"/>
      <c r="H145" s="219"/>
      <c r="I145" s="218" t="str" cm="1">
        <f t="array" ref="I145">IFERROR(INDEX(Region, VLOOKUP($F145, X!$A$2:$K$5744, 11, FALSE), $C$1), "")</f>
        <v/>
      </c>
      <c r="J145" s="235"/>
      <c r="K145" s="236"/>
      <c r="L145" s="220" cm="1">
        <f t="array" ref="L145">IFERROR(INDEX(E_alt, $A145, $X145), 0)</f>
        <v>0</v>
      </c>
      <c r="M145" s="238"/>
      <c r="N145" s="237"/>
      <c r="O145" s="236"/>
      <c r="P145" s="223"/>
      <c r="Q145" s="220" cm="1">
        <f t="array" ref="Q145">IFERROR(INDEX(E_neu, $A145, $X145), 0)</f>
        <v>0</v>
      </c>
      <c r="R145" s="232"/>
      <c r="S145" s="231"/>
      <c r="T145" s="217"/>
      <c r="U145" s="218" t="str">
        <f>IF(ISBLANK(T145), "", VLOOKUP(T145, Z!$A$2:$C$4127, 3, FALSE))</f>
        <v/>
      </c>
      <c r="V145" s="239"/>
      <c r="W145" s="222">
        <f t="shared" si="67"/>
        <v>0</v>
      </c>
      <c r="X145" s="13" t="str">
        <f>IFERROR(MATCH(_xlfn.MINIFS(Y!$F$87:$H$87, Y!$F$87:$H$87, "&gt;="&amp;J145), Y!$F$87:$H$87, 0), "-")</f>
        <v>-</v>
      </c>
    </row>
    <row r="146" spans="1:24" s="79" customFormat="1" x14ac:dyDescent="0.2">
      <c r="A146" s="13" t="str">
        <f t="shared" si="101"/>
        <v>-</v>
      </c>
      <c r="B146" s="216">
        <v>124</v>
      </c>
      <c r="C146" s="231"/>
      <c r="D146" s="231"/>
      <c r="E146" s="217"/>
      <c r="F146" s="218" t="str">
        <f>IF(ISBLANK(E146), "", VLOOKUP(E146, Z!$A$2:$C$4127, 3, FALSE))</f>
        <v/>
      </c>
      <c r="G146" s="232"/>
      <c r="H146" s="219"/>
      <c r="I146" s="218" t="str" cm="1">
        <f t="array" ref="I146">IFERROR(INDEX(Region, VLOOKUP($F146, X!$A$2:$K$5744, 11, FALSE), $C$1), "")</f>
        <v/>
      </c>
      <c r="J146" s="235"/>
      <c r="K146" s="236"/>
      <c r="L146" s="220" cm="1">
        <f t="array" ref="L146">IFERROR(INDEX(E_alt, $A146, $X146), 0)</f>
        <v>0</v>
      </c>
      <c r="M146" s="238"/>
      <c r="N146" s="237"/>
      <c r="O146" s="236"/>
      <c r="P146" s="223"/>
      <c r="Q146" s="220" cm="1">
        <f t="array" ref="Q146">IFERROR(INDEX(E_neu, $A146, $X146), 0)</f>
        <v>0</v>
      </c>
      <c r="R146" s="232"/>
      <c r="S146" s="231"/>
      <c r="T146" s="217"/>
      <c r="U146" s="218" t="str">
        <f>IF(ISBLANK(T146), "", VLOOKUP(T146, Z!$A$2:$C$4127, 3, FALSE))</f>
        <v/>
      </c>
      <c r="V146" s="239"/>
      <c r="W146" s="222">
        <f t="shared" si="67"/>
        <v>0</v>
      </c>
      <c r="X146" s="13" t="str">
        <f>IFERROR(MATCH(_xlfn.MINIFS(Y!$F$87:$H$87, Y!$F$87:$H$87, "&gt;="&amp;J146), Y!$F$87:$H$87, 0), "-")</f>
        <v>-</v>
      </c>
    </row>
    <row r="147" spans="1:24" s="79" customFormat="1" x14ac:dyDescent="0.2">
      <c r="A147" s="13" t="str">
        <f t="shared" si="100"/>
        <v>-</v>
      </c>
      <c r="B147" s="216">
        <v>125</v>
      </c>
      <c r="C147" s="231"/>
      <c r="D147" s="231"/>
      <c r="E147" s="217"/>
      <c r="F147" s="218" t="str">
        <f>IF(ISBLANK(E147), "", VLOOKUP(E147, Z!$A$2:$C$4127, 3, FALSE))</f>
        <v/>
      </c>
      <c r="G147" s="232"/>
      <c r="H147" s="219"/>
      <c r="I147" s="218" t="str" cm="1">
        <f t="array" ref="I147">IFERROR(INDEX(Region, VLOOKUP($F147, X!$A$2:$K$5744, 11, FALSE), $C$1), "")</f>
        <v/>
      </c>
      <c r="J147" s="235"/>
      <c r="K147" s="236"/>
      <c r="L147" s="220" cm="1">
        <f t="array" ref="L147">IFERROR(INDEX(E_alt, $A147, $X147), 0)</f>
        <v>0</v>
      </c>
      <c r="M147" s="238"/>
      <c r="N147" s="237"/>
      <c r="O147" s="236"/>
      <c r="P147" s="223"/>
      <c r="Q147" s="220" cm="1">
        <f t="array" ref="Q147">IFERROR(INDEX(E_neu, $A147, $X147), 0)</f>
        <v>0</v>
      </c>
      <c r="R147" s="232"/>
      <c r="S147" s="231"/>
      <c r="T147" s="217"/>
      <c r="U147" s="218" t="str">
        <f>IF(ISBLANK(T147), "", VLOOKUP(T147, Z!$A$2:$C$4127, 3, FALSE))</f>
        <v/>
      </c>
      <c r="V147" s="239"/>
      <c r="W147" s="222">
        <f t="shared" si="67"/>
        <v>0</v>
      </c>
      <c r="X147" s="13" t="str">
        <f>IFERROR(MATCH(_xlfn.MINIFS(Y!$F$87:$H$87, Y!$F$87:$H$87, "&gt;="&amp;J147), Y!$F$87:$H$87, 0), "-")</f>
        <v>-</v>
      </c>
    </row>
    <row r="148" spans="1:24" s="79" customFormat="1" x14ac:dyDescent="0.2">
      <c r="A148" s="13" t="str">
        <f t="shared" si="101"/>
        <v>-</v>
      </c>
      <c r="B148" s="216">
        <v>126</v>
      </c>
      <c r="C148" s="231"/>
      <c r="D148" s="231"/>
      <c r="E148" s="217"/>
      <c r="F148" s="218" t="str">
        <f>IF(ISBLANK(E148), "", VLOOKUP(E148, Z!$A$2:$C$4127, 3, FALSE))</f>
        <v/>
      </c>
      <c r="G148" s="232"/>
      <c r="H148" s="219"/>
      <c r="I148" s="218" t="str" cm="1">
        <f t="array" ref="I148">IFERROR(INDEX(Region, VLOOKUP($F148, X!$A$2:$K$5744, 11, FALSE), $C$1), "")</f>
        <v/>
      </c>
      <c r="J148" s="235"/>
      <c r="K148" s="236"/>
      <c r="L148" s="220" cm="1">
        <f t="array" ref="L148">IFERROR(INDEX(E_alt, $A148, $X148), 0)</f>
        <v>0</v>
      </c>
      <c r="M148" s="238"/>
      <c r="N148" s="237"/>
      <c r="O148" s="236"/>
      <c r="P148" s="223"/>
      <c r="Q148" s="220" cm="1">
        <f t="array" ref="Q148">IFERROR(INDEX(E_neu, $A148, $X148), 0)</f>
        <v>0</v>
      </c>
      <c r="R148" s="232"/>
      <c r="S148" s="231"/>
      <c r="T148" s="217"/>
      <c r="U148" s="218" t="str">
        <f>IF(ISBLANK(T148), "", VLOOKUP(T148, Z!$A$2:$C$4127, 3, FALSE))</f>
        <v/>
      </c>
      <c r="V148" s="239"/>
      <c r="W148" s="222">
        <f t="shared" si="67"/>
        <v>0</v>
      </c>
      <c r="X148" s="13" t="str">
        <f>IFERROR(MATCH(_xlfn.MINIFS(Y!$F$87:$H$87, Y!$F$87:$H$87, "&gt;="&amp;J148), Y!$F$87:$H$87, 0), "-")</f>
        <v>-</v>
      </c>
    </row>
    <row r="149" spans="1:24" s="79" customFormat="1" x14ac:dyDescent="0.2">
      <c r="A149" s="13" t="str">
        <f t="shared" si="100"/>
        <v>-</v>
      </c>
      <c r="B149" s="216">
        <v>127</v>
      </c>
      <c r="C149" s="231"/>
      <c r="D149" s="231"/>
      <c r="E149" s="217"/>
      <c r="F149" s="218" t="str">
        <f>IF(ISBLANK(E149), "", VLOOKUP(E149, Z!$A$2:$C$4127, 3, FALSE))</f>
        <v/>
      </c>
      <c r="G149" s="232"/>
      <c r="H149" s="219"/>
      <c r="I149" s="218" t="str" cm="1">
        <f t="array" ref="I149">IFERROR(INDEX(Region, VLOOKUP($F149, X!$A$2:$K$5744, 11, FALSE), $C$1), "")</f>
        <v/>
      </c>
      <c r="J149" s="235"/>
      <c r="K149" s="236"/>
      <c r="L149" s="220" cm="1">
        <f t="array" ref="L149">IFERROR(INDEX(E_alt, $A149, $X149), 0)</f>
        <v>0</v>
      </c>
      <c r="M149" s="238"/>
      <c r="N149" s="237"/>
      <c r="O149" s="236"/>
      <c r="P149" s="223"/>
      <c r="Q149" s="220" cm="1">
        <f t="array" ref="Q149">IFERROR(INDEX(E_neu, $A149, $X149), 0)</f>
        <v>0</v>
      </c>
      <c r="R149" s="232"/>
      <c r="S149" s="231"/>
      <c r="T149" s="217"/>
      <c r="U149" s="218" t="str">
        <f>IF(ISBLANK(T149), "", VLOOKUP(T149, Z!$A$2:$C$4127, 3, FALSE))</f>
        <v/>
      </c>
      <c r="V149" s="239"/>
      <c r="W149" s="222">
        <f t="shared" si="67"/>
        <v>0</v>
      </c>
      <c r="X149" s="13" t="str">
        <f>IFERROR(MATCH(_xlfn.MINIFS(Y!$F$87:$H$87, Y!$F$87:$H$87, "&gt;="&amp;J149), Y!$F$87:$H$87, 0), "-")</f>
        <v>-</v>
      </c>
    </row>
    <row r="150" spans="1:24" s="79" customFormat="1" x14ac:dyDescent="0.2">
      <c r="A150" s="13" t="str">
        <f t="shared" si="101"/>
        <v>-</v>
      </c>
      <c r="B150" s="216">
        <v>128</v>
      </c>
      <c r="C150" s="231"/>
      <c r="D150" s="231"/>
      <c r="E150" s="217"/>
      <c r="F150" s="218" t="str">
        <f>IF(ISBLANK(E150), "", VLOOKUP(E150, Z!$A$2:$C$4127, 3, FALSE))</f>
        <v/>
      </c>
      <c r="G150" s="232"/>
      <c r="H150" s="219"/>
      <c r="I150" s="218" t="str" cm="1">
        <f t="array" ref="I150">IFERROR(INDEX(Region, VLOOKUP($F150, X!$A$2:$K$5744, 11, FALSE), $C$1), "")</f>
        <v/>
      </c>
      <c r="J150" s="235"/>
      <c r="K150" s="236"/>
      <c r="L150" s="220" cm="1">
        <f t="array" ref="L150">IFERROR(INDEX(E_alt, $A150, $X150), 0)</f>
        <v>0</v>
      </c>
      <c r="M150" s="238"/>
      <c r="N150" s="237"/>
      <c r="O150" s="236"/>
      <c r="P150" s="223"/>
      <c r="Q150" s="220" cm="1">
        <f t="array" ref="Q150">IFERROR(INDEX(E_neu, $A150, $X150), 0)</f>
        <v>0</v>
      </c>
      <c r="R150" s="232"/>
      <c r="S150" s="231"/>
      <c r="T150" s="217"/>
      <c r="U150" s="218" t="str">
        <f>IF(ISBLANK(T150), "", VLOOKUP(T150, Z!$A$2:$C$4127, 3, FALSE))</f>
        <v/>
      </c>
      <c r="V150" s="239"/>
      <c r="W150" s="222">
        <f t="shared" si="67"/>
        <v>0</v>
      </c>
      <c r="X150" s="13" t="str">
        <f>IFERROR(MATCH(_xlfn.MINIFS(Y!$F$87:$H$87, Y!$F$87:$H$87, "&gt;="&amp;J150), Y!$F$87:$H$87, 0), "-")</f>
        <v>-</v>
      </c>
    </row>
    <row r="151" spans="1:24" s="79" customFormat="1" x14ac:dyDescent="0.2">
      <c r="A151" s="13" t="str">
        <f t="shared" si="100"/>
        <v>-</v>
      </c>
      <c r="B151" s="216">
        <v>129</v>
      </c>
      <c r="C151" s="231"/>
      <c r="D151" s="231"/>
      <c r="E151" s="217"/>
      <c r="F151" s="218" t="str">
        <f>IF(ISBLANK(E151), "", VLOOKUP(E151, Z!$A$2:$C$4127, 3, FALSE))</f>
        <v/>
      </c>
      <c r="G151" s="232"/>
      <c r="H151" s="219"/>
      <c r="I151" s="218" t="str" cm="1">
        <f t="array" ref="I151">IFERROR(INDEX(Region, VLOOKUP($F151, X!$A$2:$K$5744, 11, FALSE), $C$1), "")</f>
        <v/>
      </c>
      <c r="J151" s="235"/>
      <c r="K151" s="236"/>
      <c r="L151" s="220" cm="1">
        <f t="array" ref="L151">IFERROR(INDEX(E_alt, $A151, $X151), 0)</f>
        <v>0</v>
      </c>
      <c r="M151" s="238"/>
      <c r="N151" s="237"/>
      <c r="O151" s="236"/>
      <c r="P151" s="223"/>
      <c r="Q151" s="220" cm="1">
        <f t="array" ref="Q151">IFERROR(INDEX(E_neu, $A151, $X151), 0)</f>
        <v>0</v>
      </c>
      <c r="R151" s="232"/>
      <c r="S151" s="231"/>
      <c r="T151" s="217"/>
      <c r="U151" s="218" t="str">
        <f>IF(ISBLANK(T151), "", VLOOKUP(T151, Z!$A$2:$C$4127, 3, FALSE))</f>
        <v/>
      </c>
      <c r="V151" s="239"/>
      <c r="W151" s="222">
        <f t="shared" si="67"/>
        <v>0</v>
      </c>
      <c r="X151" s="13" t="str">
        <f>IFERROR(MATCH(_xlfn.MINIFS(Y!$F$87:$H$87, Y!$F$87:$H$87, "&gt;="&amp;J151), Y!$F$87:$H$87, 0), "-")</f>
        <v>-</v>
      </c>
    </row>
    <row r="152" spans="1:24" s="79" customFormat="1" x14ac:dyDescent="0.2">
      <c r="A152" s="13" t="str">
        <f t="shared" si="101"/>
        <v>-</v>
      </c>
      <c r="B152" s="216">
        <v>130</v>
      </c>
      <c r="C152" s="231"/>
      <c r="D152" s="231"/>
      <c r="E152" s="217"/>
      <c r="F152" s="218" t="str">
        <f>IF(ISBLANK(E152), "", VLOOKUP(E152, Z!$A$2:$C$4127, 3, FALSE))</f>
        <v/>
      </c>
      <c r="G152" s="232"/>
      <c r="H152" s="219"/>
      <c r="I152" s="218" t="str" cm="1">
        <f t="array" ref="I152">IFERROR(INDEX(Region, VLOOKUP($F152, X!$A$2:$K$5744, 11, FALSE), $C$1), "")</f>
        <v/>
      </c>
      <c r="J152" s="235"/>
      <c r="K152" s="236"/>
      <c r="L152" s="220" cm="1">
        <f t="array" ref="L152">IFERROR(INDEX(E_alt, $A152, $X152), 0)</f>
        <v>0</v>
      </c>
      <c r="M152" s="238"/>
      <c r="N152" s="237"/>
      <c r="O152" s="236"/>
      <c r="P152" s="223"/>
      <c r="Q152" s="220" cm="1">
        <f t="array" ref="Q152">IFERROR(INDEX(E_neu, $A152, $X152), 0)</f>
        <v>0</v>
      </c>
      <c r="R152" s="232"/>
      <c r="S152" s="231"/>
      <c r="T152" s="217"/>
      <c r="U152" s="218" t="str">
        <f>IF(ISBLANK(T152), "", VLOOKUP(T152, Z!$A$2:$C$4127, 3, FALSE))</f>
        <v/>
      </c>
      <c r="V152" s="239"/>
      <c r="W152" s="222">
        <f t="shared" ref="W152:W215" si="102">ROUND(12*0.75*(L152-Q152),1)</f>
        <v>0</v>
      </c>
      <c r="X152" s="13" t="str">
        <f>IFERROR(MATCH(_xlfn.MINIFS(Y!$F$87:$H$87, Y!$F$87:$H$87, "&gt;="&amp;J152), Y!$F$87:$H$87, 0), "-")</f>
        <v>-</v>
      </c>
    </row>
    <row r="153" spans="1:24" s="79" customFormat="1" x14ac:dyDescent="0.2">
      <c r="A153" s="13" t="str">
        <f t="shared" si="100"/>
        <v>-</v>
      </c>
      <c r="B153" s="216">
        <v>131</v>
      </c>
      <c r="C153" s="231"/>
      <c r="D153" s="231"/>
      <c r="E153" s="217"/>
      <c r="F153" s="218" t="str">
        <f>IF(ISBLANK(E153), "", VLOOKUP(E153, Z!$A$2:$C$4127, 3, FALSE))</f>
        <v/>
      </c>
      <c r="G153" s="232"/>
      <c r="H153" s="219"/>
      <c r="I153" s="218" t="str" cm="1">
        <f t="array" ref="I153">IFERROR(INDEX(Region, VLOOKUP($F153, X!$A$2:$K$5744, 11, FALSE), $C$1), "")</f>
        <v/>
      </c>
      <c r="J153" s="235"/>
      <c r="K153" s="236"/>
      <c r="L153" s="220" cm="1">
        <f t="array" ref="L153">IFERROR(INDEX(E_alt, $A153, $X153), 0)</f>
        <v>0</v>
      </c>
      <c r="M153" s="238"/>
      <c r="N153" s="237"/>
      <c r="O153" s="236"/>
      <c r="P153" s="223"/>
      <c r="Q153" s="220" cm="1">
        <f t="array" ref="Q153">IFERROR(INDEX(E_neu, $A153, $X153), 0)</f>
        <v>0</v>
      </c>
      <c r="R153" s="232"/>
      <c r="S153" s="231"/>
      <c r="T153" s="217"/>
      <c r="U153" s="218" t="str">
        <f>IF(ISBLANK(T153), "", VLOOKUP(T153, Z!$A$2:$C$4127, 3, FALSE))</f>
        <v/>
      </c>
      <c r="V153" s="239"/>
      <c r="W153" s="222">
        <f t="shared" si="102"/>
        <v>0</v>
      </c>
      <c r="X153" s="13" t="str">
        <f>IFERROR(MATCH(_xlfn.MINIFS(Y!$F$87:$H$87, Y!$F$87:$H$87, "&gt;="&amp;J153), Y!$F$87:$H$87, 0), "-")</f>
        <v>-</v>
      </c>
    </row>
    <row r="154" spans="1:24" s="79" customFormat="1" x14ac:dyDescent="0.2">
      <c r="A154" s="13" t="str">
        <f t="shared" si="101"/>
        <v>-</v>
      </c>
      <c r="B154" s="216">
        <v>132</v>
      </c>
      <c r="C154" s="231"/>
      <c r="D154" s="231"/>
      <c r="E154" s="217"/>
      <c r="F154" s="218" t="str">
        <f>IF(ISBLANK(E154), "", VLOOKUP(E154, Z!$A$2:$C$4127, 3, FALSE))</f>
        <v/>
      </c>
      <c r="G154" s="232"/>
      <c r="H154" s="219"/>
      <c r="I154" s="218" t="str" cm="1">
        <f t="array" ref="I154">IFERROR(INDEX(Region, VLOOKUP($F154, X!$A$2:$K$5744, 11, FALSE), $C$1), "")</f>
        <v/>
      </c>
      <c r="J154" s="235"/>
      <c r="K154" s="236"/>
      <c r="L154" s="220" cm="1">
        <f t="array" ref="L154">IFERROR(INDEX(E_alt, $A154, $X154), 0)</f>
        <v>0</v>
      </c>
      <c r="M154" s="238"/>
      <c r="N154" s="237"/>
      <c r="O154" s="236"/>
      <c r="P154" s="223"/>
      <c r="Q154" s="220" cm="1">
        <f t="array" ref="Q154">IFERROR(INDEX(E_neu, $A154, $X154), 0)</f>
        <v>0</v>
      </c>
      <c r="R154" s="232"/>
      <c r="S154" s="231"/>
      <c r="T154" s="217"/>
      <c r="U154" s="218" t="str">
        <f>IF(ISBLANK(T154), "", VLOOKUP(T154, Z!$A$2:$C$4127, 3, FALSE))</f>
        <v/>
      </c>
      <c r="V154" s="239"/>
      <c r="W154" s="222">
        <f t="shared" si="102"/>
        <v>0</v>
      </c>
      <c r="X154" s="13" t="str">
        <f>IFERROR(MATCH(_xlfn.MINIFS(Y!$F$87:$H$87, Y!$F$87:$H$87, "&gt;="&amp;J154), Y!$F$87:$H$87, 0), "-")</f>
        <v>-</v>
      </c>
    </row>
    <row r="155" spans="1:24" s="79" customFormat="1" x14ac:dyDescent="0.2">
      <c r="A155" s="13" t="str">
        <f t="shared" si="100"/>
        <v>-</v>
      </c>
      <c r="B155" s="216">
        <v>133</v>
      </c>
      <c r="C155" s="231"/>
      <c r="D155" s="231"/>
      <c r="E155" s="217"/>
      <c r="F155" s="218" t="str">
        <f>IF(ISBLANK(E155), "", VLOOKUP(E155, Z!$A$2:$C$4127, 3, FALSE))</f>
        <v/>
      </c>
      <c r="G155" s="232"/>
      <c r="H155" s="219"/>
      <c r="I155" s="218" t="str" cm="1">
        <f t="array" ref="I155">IFERROR(INDEX(Region, VLOOKUP($F155, X!$A$2:$K$5744, 11, FALSE), $C$1), "")</f>
        <v/>
      </c>
      <c r="J155" s="235"/>
      <c r="K155" s="236"/>
      <c r="L155" s="220" cm="1">
        <f t="array" ref="L155">IFERROR(INDEX(E_alt, $A155, $X155), 0)</f>
        <v>0</v>
      </c>
      <c r="M155" s="238"/>
      <c r="N155" s="237"/>
      <c r="O155" s="236"/>
      <c r="P155" s="223"/>
      <c r="Q155" s="220" cm="1">
        <f t="array" ref="Q155">IFERROR(INDEX(E_neu, $A155, $X155), 0)</f>
        <v>0</v>
      </c>
      <c r="R155" s="232"/>
      <c r="S155" s="231"/>
      <c r="T155" s="217"/>
      <c r="U155" s="218" t="str">
        <f>IF(ISBLANK(T155), "", VLOOKUP(T155, Z!$A$2:$C$4127, 3, FALSE))</f>
        <v/>
      </c>
      <c r="V155" s="239"/>
      <c r="W155" s="222">
        <f t="shared" si="102"/>
        <v>0</v>
      </c>
      <c r="X155" s="13" t="str">
        <f>IFERROR(MATCH(_xlfn.MINIFS(Y!$F$87:$H$87, Y!$F$87:$H$87, "&gt;="&amp;J155), Y!$F$87:$H$87, 0), "-")</f>
        <v>-</v>
      </c>
    </row>
    <row r="156" spans="1:24" s="79" customFormat="1" x14ac:dyDescent="0.2">
      <c r="A156" s="13" t="str">
        <f t="shared" si="101"/>
        <v>-</v>
      </c>
      <c r="B156" s="216">
        <v>134</v>
      </c>
      <c r="C156" s="231"/>
      <c r="D156" s="231"/>
      <c r="E156" s="217"/>
      <c r="F156" s="218" t="str">
        <f>IF(ISBLANK(E156), "", VLOOKUP(E156, Z!$A$2:$C$4127, 3, FALSE))</f>
        <v/>
      </c>
      <c r="G156" s="232"/>
      <c r="H156" s="219"/>
      <c r="I156" s="218" t="str" cm="1">
        <f t="array" ref="I156">IFERROR(INDEX(Region, VLOOKUP($F156, X!$A$2:$K$5744, 11, FALSE), $C$1), "")</f>
        <v/>
      </c>
      <c r="J156" s="235"/>
      <c r="K156" s="236"/>
      <c r="L156" s="220" cm="1">
        <f t="array" ref="L156">IFERROR(INDEX(E_alt, $A156, $X156), 0)</f>
        <v>0</v>
      </c>
      <c r="M156" s="238"/>
      <c r="N156" s="237"/>
      <c r="O156" s="236"/>
      <c r="P156" s="223"/>
      <c r="Q156" s="220" cm="1">
        <f t="array" ref="Q156">IFERROR(INDEX(E_neu, $A156, $X156), 0)</f>
        <v>0</v>
      </c>
      <c r="R156" s="232"/>
      <c r="S156" s="231"/>
      <c r="T156" s="217"/>
      <c r="U156" s="218" t="str">
        <f>IF(ISBLANK(T156), "", VLOOKUP(T156, Z!$A$2:$C$4127, 3, FALSE))</f>
        <v/>
      </c>
      <c r="V156" s="239"/>
      <c r="W156" s="222">
        <f t="shared" si="102"/>
        <v>0</v>
      </c>
      <c r="X156" s="13" t="str">
        <f>IFERROR(MATCH(_xlfn.MINIFS(Y!$F$87:$H$87, Y!$F$87:$H$87, "&gt;="&amp;J156), Y!$F$87:$H$87, 0), "-")</f>
        <v>-</v>
      </c>
    </row>
    <row r="157" spans="1:24" s="79" customFormat="1" x14ac:dyDescent="0.2">
      <c r="A157" s="13" t="str">
        <f t="shared" si="100"/>
        <v>-</v>
      </c>
      <c r="B157" s="216">
        <v>135</v>
      </c>
      <c r="C157" s="231"/>
      <c r="D157" s="231"/>
      <c r="E157" s="217"/>
      <c r="F157" s="218" t="str">
        <f>IF(ISBLANK(E157), "", VLOOKUP(E157, Z!$A$2:$C$4127, 3, FALSE))</f>
        <v/>
      </c>
      <c r="G157" s="232"/>
      <c r="H157" s="219"/>
      <c r="I157" s="218" t="str" cm="1">
        <f t="array" ref="I157">IFERROR(INDEX(Region, VLOOKUP($F157, X!$A$2:$K$5744, 11, FALSE), $C$1), "")</f>
        <v/>
      </c>
      <c r="J157" s="235"/>
      <c r="K157" s="236"/>
      <c r="L157" s="220" cm="1">
        <f t="array" ref="L157">IFERROR(INDEX(E_alt, $A157, $X157), 0)</f>
        <v>0</v>
      </c>
      <c r="M157" s="238"/>
      <c r="N157" s="237"/>
      <c r="O157" s="236"/>
      <c r="P157" s="223"/>
      <c r="Q157" s="220" cm="1">
        <f t="array" ref="Q157">IFERROR(INDEX(E_neu, $A157, $X157), 0)</f>
        <v>0</v>
      </c>
      <c r="R157" s="232"/>
      <c r="S157" s="231"/>
      <c r="T157" s="217"/>
      <c r="U157" s="218" t="str">
        <f>IF(ISBLANK(T157), "", VLOOKUP(T157, Z!$A$2:$C$4127, 3, FALSE))</f>
        <v/>
      </c>
      <c r="V157" s="239"/>
      <c r="W157" s="222">
        <f t="shared" si="102"/>
        <v>0</v>
      </c>
      <c r="X157" s="13" t="str">
        <f>IFERROR(MATCH(_xlfn.MINIFS(Y!$F$87:$H$87, Y!$F$87:$H$87, "&gt;="&amp;J157), Y!$F$87:$H$87, 0), "-")</f>
        <v>-</v>
      </c>
    </row>
    <row r="158" spans="1:24" s="79" customFormat="1" x14ac:dyDescent="0.2">
      <c r="A158" s="13" t="str">
        <f t="shared" si="101"/>
        <v>-</v>
      </c>
      <c r="B158" s="216">
        <v>136</v>
      </c>
      <c r="C158" s="231"/>
      <c r="D158" s="231"/>
      <c r="E158" s="217"/>
      <c r="F158" s="218" t="str">
        <f>IF(ISBLANK(E158), "", VLOOKUP(E158, Z!$A$2:$C$4127, 3, FALSE))</f>
        <v/>
      </c>
      <c r="G158" s="232"/>
      <c r="H158" s="219"/>
      <c r="I158" s="218" t="str" cm="1">
        <f t="array" ref="I158">IFERROR(INDEX(Region, VLOOKUP($F158, X!$A$2:$K$5744, 11, FALSE), $C$1), "")</f>
        <v/>
      </c>
      <c r="J158" s="235"/>
      <c r="K158" s="236"/>
      <c r="L158" s="220" cm="1">
        <f t="array" ref="L158">IFERROR(INDEX(E_alt, $A158, $X158), 0)</f>
        <v>0</v>
      </c>
      <c r="M158" s="238"/>
      <c r="N158" s="237"/>
      <c r="O158" s="236"/>
      <c r="P158" s="223"/>
      <c r="Q158" s="220" cm="1">
        <f t="array" ref="Q158">IFERROR(INDEX(E_neu, $A158, $X158), 0)</f>
        <v>0</v>
      </c>
      <c r="R158" s="232"/>
      <c r="S158" s="231"/>
      <c r="T158" s="217"/>
      <c r="U158" s="218" t="str">
        <f>IF(ISBLANK(T158), "", VLOOKUP(T158, Z!$A$2:$C$4127, 3, FALSE))</f>
        <v/>
      </c>
      <c r="V158" s="239"/>
      <c r="W158" s="222">
        <f t="shared" si="102"/>
        <v>0</v>
      </c>
      <c r="X158" s="13" t="str">
        <f>IFERROR(MATCH(_xlfn.MINIFS(Y!$F$87:$H$87, Y!$F$87:$H$87, "&gt;="&amp;J158), Y!$F$87:$H$87, 0), "-")</f>
        <v>-</v>
      </c>
    </row>
    <row r="159" spans="1:24" s="79" customFormat="1" x14ac:dyDescent="0.2">
      <c r="A159" s="13" t="str">
        <f t="shared" si="100"/>
        <v>-</v>
      </c>
      <c r="B159" s="216">
        <v>137</v>
      </c>
      <c r="C159" s="231"/>
      <c r="D159" s="231"/>
      <c r="E159" s="217"/>
      <c r="F159" s="218" t="str">
        <f>IF(ISBLANK(E159), "", VLOOKUP(E159, Z!$A$2:$C$4127, 3, FALSE))</f>
        <v/>
      </c>
      <c r="G159" s="232"/>
      <c r="H159" s="219"/>
      <c r="I159" s="218" t="str" cm="1">
        <f t="array" ref="I159">IFERROR(INDEX(Region, VLOOKUP($F159, X!$A$2:$K$5744, 11, FALSE), $C$1), "")</f>
        <v/>
      </c>
      <c r="J159" s="235"/>
      <c r="K159" s="236"/>
      <c r="L159" s="220" cm="1">
        <f t="array" ref="L159">IFERROR(INDEX(E_alt, $A159, $X159), 0)</f>
        <v>0</v>
      </c>
      <c r="M159" s="238"/>
      <c r="N159" s="237"/>
      <c r="O159" s="236"/>
      <c r="P159" s="223"/>
      <c r="Q159" s="220" cm="1">
        <f t="array" ref="Q159">IFERROR(INDEX(E_neu, $A159, $X159), 0)</f>
        <v>0</v>
      </c>
      <c r="R159" s="232"/>
      <c r="S159" s="231"/>
      <c r="T159" s="217"/>
      <c r="U159" s="218" t="str">
        <f>IF(ISBLANK(T159), "", VLOOKUP(T159, Z!$A$2:$C$4127, 3, FALSE))</f>
        <v/>
      </c>
      <c r="V159" s="239"/>
      <c r="W159" s="222">
        <f t="shared" si="102"/>
        <v>0</v>
      </c>
      <c r="X159" s="13" t="str">
        <f>IFERROR(MATCH(_xlfn.MINIFS(Y!$F$87:$H$87, Y!$F$87:$H$87, "&gt;="&amp;J159), Y!$F$87:$H$87, 0), "-")</f>
        <v>-</v>
      </c>
    </row>
    <row r="160" spans="1:24" s="79" customFormat="1" x14ac:dyDescent="0.2">
      <c r="A160" s="13" t="str">
        <f t="shared" si="101"/>
        <v>-</v>
      </c>
      <c r="B160" s="216">
        <v>138</v>
      </c>
      <c r="C160" s="231"/>
      <c r="D160" s="231"/>
      <c r="E160" s="217"/>
      <c r="F160" s="218" t="str">
        <f>IF(ISBLANK(E160), "", VLOOKUP(E160, Z!$A$2:$C$4127, 3, FALSE))</f>
        <v/>
      </c>
      <c r="G160" s="232"/>
      <c r="H160" s="219"/>
      <c r="I160" s="218" t="str" cm="1">
        <f t="array" ref="I160">IFERROR(INDEX(Region, VLOOKUP($F160, X!$A$2:$K$5744, 11, FALSE), $C$1), "")</f>
        <v/>
      </c>
      <c r="J160" s="235"/>
      <c r="K160" s="236"/>
      <c r="L160" s="220" cm="1">
        <f t="array" ref="L160">IFERROR(INDEX(E_alt, $A160, $X160), 0)</f>
        <v>0</v>
      </c>
      <c r="M160" s="238"/>
      <c r="N160" s="237"/>
      <c r="O160" s="236"/>
      <c r="P160" s="223"/>
      <c r="Q160" s="220" cm="1">
        <f t="array" ref="Q160">IFERROR(INDEX(E_neu, $A160, $X160), 0)</f>
        <v>0</v>
      </c>
      <c r="R160" s="232"/>
      <c r="S160" s="231"/>
      <c r="T160" s="217"/>
      <c r="U160" s="218" t="str">
        <f>IF(ISBLANK(T160), "", VLOOKUP(T160, Z!$A$2:$C$4127, 3, FALSE))</f>
        <v/>
      </c>
      <c r="V160" s="239"/>
      <c r="W160" s="222">
        <f t="shared" si="102"/>
        <v>0</v>
      </c>
      <c r="X160" s="13" t="str">
        <f>IFERROR(MATCH(_xlfn.MINIFS(Y!$F$87:$H$87, Y!$F$87:$H$87, "&gt;="&amp;J160), Y!$F$87:$H$87, 0), "-")</f>
        <v>-</v>
      </c>
    </row>
    <row r="161" spans="1:24" s="79" customFormat="1" x14ac:dyDescent="0.2">
      <c r="A161" s="13" t="str">
        <f t="shared" si="100"/>
        <v>-</v>
      </c>
      <c r="B161" s="216">
        <v>139</v>
      </c>
      <c r="C161" s="231"/>
      <c r="D161" s="231"/>
      <c r="E161" s="217"/>
      <c r="F161" s="218" t="str">
        <f>IF(ISBLANK(E161), "", VLOOKUP(E161, Z!$A$2:$C$4127, 3, FALSE))</f>
        <v/>
      </c>
      <c r="G161" s="232"/>
      <c r="H161" s="219"/>
      <c r="I161" s="218" t="str" cm="1">
        <f t="array" ref="I161">IFERROR(INDEX(Region, VLOOKUP($F161, X!$A$2:$K$5744, 11, FALSE), $C$1), "")</f>
        <v/>
      </c>
      <c r="J161" s="235"/>
      <c r="K161" s="236"/>
      <c r="L161" s="220" cm="1">
        <f t="array" ref="L161">IFERROR(INDEX(E_alt, $A161, $X161), 0)</f>
        <v>0</v>
      </c>
      <c r="M161" s="238"/>
      <c r="N161" s="237"/>
      <c r="O161" s="236"/>
      <c r="P161" s="223"/>
      <c r="Q161" s="220" cm="1">
        <f t="array" ref="Q161">IFERROR(INDEX(E_neu, $A161, $X161), 0)</f>
        <v>0</v>
      </c>
      <c r="R161" s="232"/>
      <c r="S161" s="231"/>
      <c r="T161" s="217"/>
      <c r="U161" s="218" t="str">
        <f>IF(ISBLANK(T161), "", VLOOKUP(T161, Z!$A$2:$C$4127, 3, FALSE))</f>
        <v/>
      </c>
      <c r="V161" s="239"/>
      <c r="W161" s="222">
        <f t="shared" si="102"/>
        <v>0</v>
      </c>
      <c r="X161" s="13" t="str">
        <f>IFERROR(MATCH(_xlfn.MINIFS(Y!$F$87:$H$87, Y!$F$87:$H$87, "&gt;="&amp;J161), Y!$F$87:$H$87, 0), "-")</f>
        <v>-</v>
      </c>
    </row>
    <row r="162" spans="1:24" s="79" customFormat="1" x14ac:dyDescent="0.2">
      <c r="A162" s="13" t="str">
        <f t="shared" si="101"/>
        <v>-</v>
      </c>
      <c r="B162" s="216">
        <v>140</v>
      </c>
      <c r="C162" s="231"/>
      <c r="D162" s="231"/>
      <c r="E162" s="217"/>
      <c r="F162" s="218" t="str">
        <f>IF(ISBLANK(E162), "", VLOOKUP(E162, Z!$A$2:$C$4127, 3, FALSE))</f>
        <v/>
      </c>
      <c r="G162" s="232"/>
      <c r="H162" s="219"/>
      <c r="I162" s="218" t="str" cm="1">
        <f t="array" ref="I162">IFERROR(INDEX(Region, VLOOKUP($F162, X!$A$2:$K$5744, 11, FALSE), $C$1), "")</f>
        <v/>
      </c>
      <c r="J162" s="235"/>
      <c r="K162" s="236"/>
      <c r="L162" s="220" cm="1">
        <f t="array" ref="L162">IFERROR(INDEX(E_alt, $A162, $X162), 0)</f>
        <v>0</v>
      </c>
      <c r="M162" s="238"/>
      <c r="N162" s="237"/>
      <c r="O162" s="236"/>
      <c r="P162" s="223"/>
      <c r="Q162" s="220" cm="1">
        <f t="array" ref="Q162">IFERROR(INDEX(E_neu, $A162, $X162), 0)</f>
        <v>0</v>
      </c>
      <c r="R162" s="232"/>
      <c r="S162" s="231"/>
      <c r="T162" s="217"/>
      <c r="U162" s="218" t="str">
        <f>IF(ISBLANK(T162), "", VLOOKUP(T162, Z!$A$2:$C$4127, 3, FALSE))</f>
        <v/>
      </c>
      <c r="V162" s="239"/>
      <c r="W162" s="222">
        <f t="shared" si="102"/>
        <v>0</v>
      </c>
      <c r="X162" s="13" t="str">
        <f>IFERROR(MATCH(_xlfn.MINIFS(Y!$F$87:$H$87, Y!$F$87:$H$87, "&gt;="&amp;J162), Y!$F$87:$H$87, 0), "-")</f>
        <v>-</v>
      </c>
    </row>
    <row r="163" spans="1:24" s="79" customFormat="1" x14ac:dyDescent="0.2">
      <c r="A163" s="13" t="str">
        <f t="shared" si="100"/>
        <v>-</v>
      </c>
      <c r="B163" s="216">
        <v>141</v>
      </c>
      <c r="C163" s="231"/>
      <c r="D163" s="231"/>
      <c r="E163" s="217"/>
      <c r="F163" s="218" t="str">
        <f>IF(ISBLANK(E163), "", VLOOKUP(E163, Z!$A$2:$C$4127, 3, FALSE))</f>
        <v/>
      </c>
      <c r="G163" s="232"/>
      <c r="H163" s="219"/>
      <c r="I163" s="218" t="str" cm="1">
        <f t="array" ref="I163">IFERROR(INDEX(Region, VLOOKUP($F163, X!$A$2:$K$5744, 11, FALSE), $C$1), "")</f>
        <v/>
      </c>
      <c r="J163" s="235"/>
      <c r="K163" s="236"/>
      <c r="L163" s="220" cm="1">
        <f t="array" ref="L163">IFERROR(INDEX(E_alt, $A163, $X163), 0)</f>
        <v>0</v>
      </c>
      <c r="M163" s="238"/>
      <c r="N163" s="237"/>
      <c r="O163" s="236"/>
      <c r="P163" s="223"/>
      <c r="Q163" s="220" cm="1">
        <f t="array" ref="Q163">IFERROR(INDEX(E_neu, $A163, $X163), 0)</f>
        <v>0</v>
      </c>
      <c r="R163" s="232"/>
      <c r="S163" s="231"/>
      <c r="T163" s="217"/>
      <c r="U163" s="218" t="str">
        <f>IF(ISBLANK(T163), "", VLOOKUP(T163, Z!$A$2:$C$4127, 3, FALSE))</f>
        <v/>
      </c>
      <c r="V163" s="239"/>
      <c r="W163" s="222">
        <f t="shared" si="102"/>
        <v>0</v>
      </c>
      <c r="X163" s="13" t="str">
        <f>IFERROR(MATCH(_xlfn.MINIFS(Y!$F$87:$H$87, Y!$F$87:$H$87, "&gt;="&amp;J163), Y!$F$87:$H$87, 0), "-")</f>
        <v>-</v>
      </c>
    </row>
    <row r="164" spans="1:24" s="79" customFormat="1" x14ac:dyDescent="0.2">
      <c r="A164" s="13" t="str">
        <f t="shared" si="101"/>
        <v>-</v>
      </c>
      <c r="B164" s="216">
        <v>142</v>
      </c>
      <c r="C164" s="231"/>
      <c r="D164" s="231"/>
      <c r="E164" s="217"/>
      <c r="F164" s="218" t="str">
        <f>IF(ISBLANK(E164), "", VLOOKUP(E164, Z!$A$2:$C$4127, 3, FALSE))</f>
        <v/>
      </c>
      <c r="G164" s="232"/>
      <c r="H164" s="219"/>
      <c r="I164" s="218" t="str" cm="1">
        <f t="array" ref="I164">IFERROR(INDEX(Region, VLOOKUP($F164, X!$A$2:$K$5744, 11, FALSE), $C$1), "")</f>
        <v/>
      </c>
      <c r="J164" s="235"/>
      <c r="K164" s="236"/>
      <c r="L164" s="220" cm="1">
        <f t="array" ref="L164">IFERROR(INDEX(E_alt, $A164, $X164), 0)</f>
        <v>0</v>
      </c>
      <c r="M164" s="238"/>
      <c r="N164" s="237"/>
      <c r="O164" s="236"/>
      <c r="P164" s="223"/>
      <c r="Q164" s="220" cm="1">
        <f t="array" ref="Q164">IFERROR(INDEX(E_neu, $A164, $X164), 0)</f>
        <v>0</v>
      </c>
      <c r="R164" s="232"/>
      <c r="S164" s="231"/>
      <c r="T164" s="217"/>
      <c r="U164" s="218" t="str">
        <f>IF(ISBLANK(T164), "", VLOOKUP(T164, Z!$A$2:$C$4127, 3, FALSE))</f>
        <v/>
      </c>
      <c r="V164" s="239"/>
      <c r="W164" s="222">
        <f t="shared" si="102"/>
        <v>0</v>
      </c>
      <c r="X164" s="13" t="str">
        <f>IFERROR(MATCH(_xlfn.MINIFS(Y!$F$87:$H$87, Y!$F$87:$H$87, "&gt;="&amp;J164), Y!$F$87:$H$87, 0), "-")</f>
        <v>-</v>
      </c>
    </row>
    <row r="165" spans="1:24" s="79" customFormat="1" x14ac:dyDescent="0.2">
      <c r="A165" s="13" t="str">
        <f t="shared" si="100"/>
        <v>-</v>
      </c>
      <c r="B165" s="216">
        <v>143</v>
      </c>
      <c r="C165" s="231"/>
      <c r="D165" s="231"/>
      <c r="E165" s="217"/>
      <c r="F165" s="218" t="str">
        <f>IF(ISBLANK(E165), "", VLOOKUP(E165, Z!$A$2:$C$4127, 3, FALSE))</f>
        <v/>
      </c>
      <c r="G165" s="232"/>
      <c r="H165" s="219"/>
      <c r="I165" s="218" t="str" cm="1">
        <f t="array" ref="I165">IFERROR(INDEX(Region, VLOOKUP($F165, X!$A$2:$K$5744, 11, FALSE), $C$1), "")</f>
        <v/>
      </c>
      <c r="J165" s="235"/>
      <c r="K165" s="236"/>
      <c r="L165" s="220" cm="1">
        <f t="array" ref="L165">IFERROR(INDEX(E_alt, $A165, $X165), 0)</f>
        <v>0</v>
      </c>
      <c r="M165" s="238"/>
      <c r="N165" s="237"/>
      <c r="O165" s="236"/>
      <c r="P165" s="223"/>
      <c r="Q165" s="220" cm="1">
        <f t="array" ref="Q165">IFERROR(INDEX(E_neu, $A165, $X165), 0)</f>
        <v>0</v>
      </c>
      <c r="R165" s="232"/>
      <c r="S165" s="231"/>
      <c r="T165" s="217"/>
      <c r="U165" s="218" t="str">
        <f>IF(ISBLANK(T165), "", VLOOKUP(T165, Z!$A$2:$C$4127, 3, FALSE))</f>
        <v/>
      </c>
      <c r="V165" s="239"/>
      <c r="W165" s="222">
        <f t="shared" si="102"/>
        <v>0</v>
      </c>
      <c r="X165" s="13" t="str">
        <f>IFERROR(MATCH(_xlfn.MINIFS(Y!$F$87:$H$87, Y!$F$87:$H$87, "&gt;="&amp;J165), Y!$F$87:$H$87, 0), "-")</f>
        <v>-</v>
      </c>
    </row>
    <row r="166" spans="1:24" s="79" customFormat="1" x14ac:dyDescent="0.2">
      <c r="A166" s="13" t="str">
        <f t="shared" si="101"/>
        <v>-</v>
      </c>
      <c r="B166" s="216">
        <v>144</v>
      </c>
      <c r="C166" s="231"/>
      <c r="D166" s="231"/>
      <c r="E166" s="217"/>
      <c r="F166" s="218" t="str">
        <f>IF(ISBLANK(E166), "", VLOOKUP(E166, Z!$A$2:$C$4127, 3, FALSE))</f>
        <v/>
      </c>
      <c r="G166" s="232"/>
      <c r="H166" s="219"/>
      <c r="I166" s="218" t="str" cm="1">
        <f t="array" ref="I166">IFERROR(INDEX(Region, VLOOKUP($F166, X!$A$2:$K$5744, 11, FALSE), $C$1), "")</f>
        <v/>
      </c>
      <c r="J166" s="235"/>
      <c r="K166" s="236"/>
      <c r="L166" s="220" cm="1">
        <f t="array" ref="L166">IFERROR(INDEX(E_alt, $A166, $X166), 0)</f>
        <v>0</v>
      </c>
      <c r="M166" s="238"/>
      <c r="N166" s="237"/>
      <c r="O166" s="236"/>
      <c r="P166" s="223"/>
      <c r="Q166" s="220" cm="1">
        <f t="array" ref="Q166">IFERROR(INDEX(E_neu, $A166, $X166), 0)</f>
        <v>0</v>
      </c>
      <c r="R166" s="232"/>
      <c r="S166" s="231"/>
      <c r="T166" s="217"/>
      <c r="U166" s="218" t="str">
        <f>IF(ISBLANK(T166), "", VLOOKUP(T166, Z!$A$2:$C$4127, 3, FALSE))</f>
        <v/>
      </c>
      <c r="V166" s="239"/>
      <c r="W166" s="222">
        <f t="shared" si="102"/>
        <v>0</v>
      </c>
      <c r="X166" s="13" t="str">
        <f>IFERROR(MATCH(_xlfn.MINIFS(Y!$F$87:$H$87, Y!$F$87:$H$87, "&gt;="&amp;J166), Y!$F$87:$H$87, 0), "-")</f>
        <v>-</v>
      </c>
    </row>
    <row r="167" spans="1:24" s="79" customFormat="1" x14ac:dyDescent="0.2">
      <c r="A167" s="13" t="str">
        <f t="shared" si="100"/>
        <v>-</v>
      </c>
      <c r="B167" s="216">
        <v>145</v>
      </c>
      <c r="C167" s="231"/>
      <c r="D167" s="231"/>
      <c r="E167" s="217"/>
      <c r="F167" s="218" t="str">
        <f>IF(ISBLANK(E167), "", VLOOKUP(E167, Z!$A$2:$C$4127, 3, FALSE))</f>
        <v/>
      </c>
      <c r="G167" s="232"/>
      <c r="H167" s="219"/>
      <c r="I167" s="218" t="str" cm="1">
        <f t="array" ref="I167">IFERROR(INDEX(Region, VLOOKUP($F167, X!$A$2:$K$5744, 11, FALSE), $C$1), "")</f>
        <v/>
      </c>
      <c r="J167" s="235"/>
      <c r="K167" s="236"/>
      <c r="L167" s="220" cm="1">
        <f t="array" ref="L167">IFERROR(INDEX(E_alt, $A167, $X167), 0)</f>
        <v>0</v>
      </c>
      <c r="M167" s="238"/>
      <c r="N167" s="237"/>
      <c r="O167" s="236"/>
      <c r="P167" s="223"/>
      <c r="Q167" s="220" cm="1">
        <f t="array" ref="Q167">IFERROR(INDEX(E_neu, $A167, $X167), 0)</f>
        <v>0</v>
      </c>
      <c r="R167" s="232"/>
      <c r="S167" s="231"/>
      <c r="T167" s="217"/>
      <c r="U167" s="218" t="str">
        <f>IF(ISBLANK(T167), "", VLOOKUP(T167, Z!$A$2:$C$4127, 3, FALSE))</f>
        <v/>
      </c>
      <c r="V167" s="239"/>
      <c r="W167" s="222">
        <f t="shared" si="102"/>
        <v>0</v>
      </c>
      <c r="X167" s="13" t="str">
        <f>IFERROR(MATCH(_xlfn.MINIFS(Y!$F$87:$H$87, Y!$F$87:$H$87, "&gt;="&amp;J167), Y!$F$87:$H$87, 0), "-")</f>
        <v>-</v>
      </c>
    </row>
    <row r="168" spans="1:24" s="79" customFormat="1" x14ac:dyDescent="0.2">
      <c r="A168" s="13" t="str">
        <f t="shared" si="101"/>
        <v>-</v>
      </c>
      <c r="B168" s="216">
        <v>146</v>
      </c>
      <c r="C168" s="231"/>
      <c r="D168" s="231"/>
      <c r="E168" s="217"/>
      <c r="F168" s="218" t="str">
        <f>IF(ISBLANK(E168), "", VLOOKUP(E168, Z!$A$2:$C$4127, 3, FALSE))</f>
        <v/>
      </c>
      <c r="G168" s="232"/>
      <c r="H168" s="219"/>
      <c r="I168" s="218" t="str" cm="1">
        <f t="array" ref="I168">IFERROR(INDEX(Region, VLOOKUP($F168, X!$A$2:$K$5744, 11, FALSE), $C$1), "")</f>
        <v/>
      </c>
      <c r="J168" s="235"/>
      <c r="K168" s="236"/>
      <c r="L168" s="220" cm="1">
        <f t="array" ref="L168">IFERROR(INDEX(E_alt, $A168, $X168), 0)</f>
        <v>0</v>
      </c>
      <c r="M168" s="238"/>
      <c r="N168" s="237"/>
      <c r="O168" s="236"/>
      <c r="P168" s="223"/>
      <c r="Q168" s="220" cm="1">
        <f t="array" ref="Q168">IFERROR(INDEX(E_neu, $A168, $X168), 0)</f>
        <v>0</v>
      </c>
      <c r="R168" s="232"/>
      <c r="S168" s="231"/>
      <c r="T168" s="217"/>
      <c r="U168" s="218" t="str">
        <f>IF(ISBLANK(T168), "", VLOOKUP(T168, Z!$A$2:$C$4127, 3, FALSE))</f>
        <v/>
      </c>
      <c r="V168" s="239"/>
      <c r="W168" s="222">
        <f t="shared" si="102"/>
        <v>0</v>
      </c>
      <c r="X168" s="13" t="str">
        <f>IFERROR(MATCH(_xlfn.MINIFS(Y!$F$87:$H$87, Y!$F$87:$H$87, "&gt;="&amp;J168), Y!$F$87:$H$87, 0), "-")</f>
        <v>-</v>
      </c>
    </row>
    <row r="169" spans="1:24" s="79" customFormat="1" x14ac:dyDescent="0.2">
      <c r="A169" s="13" t="str">
        <f t="shared" si="100"/>
        <v>-</v>
      </c>
      <c r="B169" s="216">
        <v>147</v>
      </c>
      <c r="C169" s="231"/>
      <c r="D169" s="231"/>
      <c r="E169" s="217"/>
      <c r="F169" s="218" t="str">
        <f>IF(ISBLANK(E169), "", VLOOKUP(E169, Z!$A$2:$C$4127, 3, FALSE))</f>
        <v/>
      </c>
      <c r="G169" s="232"/>
      <c r="H169" s="219"/>
      <c r="I169" s="218" t="str" cm="1">
        <f t="array" ref="I169">IFERROR(INDEX(Region, VLOOKUP($F169, X!$A$2:$K$5744, 11, FALSE), $C$1), "")</f>
        <v/>
      </c>
      <c r="J169" s="235"/>
      <c r="K169" s="236"/>
      <c r="L169" s="220" cm="1">
        <f t="array" ref="L169">IFERROR(INDEX(E_alt, $A169, $X169), 0)</f>
        <v>0</v>
      </c>
      <c r="M169" s="238"/>
      <c r="N169" s="237"/>
      <c r="O169" s="236"/>
      <c r="P169" s="223"/>
      <c r="Q169" s="220" cm="1">
        <f t="array" ref="Q169">IFERROR(INDEX(E_neu, $A169, $X169), 0)</f>
        <v>0</v>
      </c>
      <c r="R169" s="232"/>
      <c r="S169" s="231"/>
      <c r="T169" s="217"/>
      <c r="U169" s="218" t="str">
        <f>IF(ISBLANK(T169), "", VLOOKUP(T169, Z!$A$2:$C$4127, 3, FALSE))</f>
        <v/>
      </c>
      <c r="V169" s="239"/>
      <c r="W169" s="222">
        <f t="shared" si="102"/>
        <v>0</v>
      </c>
      <c r="X169" s="13" t="str">
        <f>IFERROR(MATCH(_xlfn.MINIFS(Y!$F$87:$H$87, Y!$F$87:$H$87, "&gt;="&amp;J169), Y!$F$87:$H$87, 0), "-")</f>
        <v>-</v>
      </c>
    </row>
    <row r="170" spans="1:24" s="79" customFormat="1" x14ac:dyDescent="0.2">
      <c r="A170" s="13" t="str">
        <f t="shared" si="101"/>
        <v>-</v>
      </c>
      <c r="B170" s="216">
        <v>148</v>
      </c>
      <c r="C170" s="231"/>
      <c r="D170" s="231"/>
      <c r="E170" s="217"/>
      <c r="F170" s="218" t="str">
        <f>IF(ISBLANK(E170), "", VLOOKUP(E170, Z!$A$2:$C$4127, 3, FALSE))</f>
        <v/>
      </c>
      <c r="G170" s="232"/>
      <c r="H170" s="219"/>
      <c r="I170" s="218" t="str" cm="1">
        <f t="array" ref="I170">IFERROR(INDEX(Region, VLOOKUP($F170, X!$A$2:$K$5744, 11, FALSE), $C$1), "")</f>
        <v/>
      </c>
      <c r="J170" s="235"/>
      <c r="K170" s="236"/>
      <c r="L170" s="220" cm="1">
        <f t="array" ref="L170">IFERROR(INDEX(E_alt, $A170, $X170), 0)</f>
        <v>0</v>
      </c>
      <c r="M170" s="238"/>
      <c r="N170" s="237"/>
      <c r="O170" s="236"/>
      <c r="P170" s="223"/>
      <c r="Q170" s="220" cm="1">
        <f t="array" ref="Q170">IFERROR(INDEX(E_neu, $A170, $X170), 0)</f>
        <v>0</v>
      </c>
      <c r="R170" s="232"/>
      <c r="S170" s="231"/>
      <c r="T170" s="217"/>
      <c r="U170" s="218" t="str">
        <f>IF(ISBLANK(T170), "", VLOOKUP(T170, Z!$A$2:$C$4127, 3, FALSE))</f>
        <v/>
      </c>
      <c r="V170" s="239"/>
      <c r="W170" s="222">
        <f t="shared" si="102"/>
        <v>0</v>
      </c>
      <c r="X170" s="13" t="str">
        <f>IFERROR(MATCH(_xlfn.MINIFS(Y!$F$87:$H$87, Y!$F$87:$H$87, "&gt;="&amp;J170), Y!$F$87:$H$87, 0), "-")</f>
        <v>-</v>
      </c>
    </row>
    <row r="171" spans="1:24" s="79" customFormat="1" x14ac:dyDescent="0.2">
      <c r="A171" s="13" t="str">
        <f t="shared" si="100"/>
        <v>-</v>
      </c>
      <c r="B171" s="216">
        <v>149</v>
      </c>
      <c r="C171" s="231"/>
      <c r="D171" s="231"/>
      <c r="E171" s="217"/>
      <c r="F171" s="218" t="str">
        <f>IF(ISBLANK(E171), "", VLOOKUP(E171, Z!$A$2:$C$4127, 3, FALSE))</f>
        <v/>
      </c>
      <c r="G171" s="232"/>
      <c r="H171" s="219"/>
      <c r="I171" s="218" t="str" cm="1">
        <f t="array" ref="I171">IFERROR(INDEX(Region, VLOOKUP($F171, X!$A$2:$K$5744, 11, FALSE), $C$1), "")</f>
        <v/>
      </c>
      <c r="J171" s="235"/>
      <c r="K171" s="236"/>
      <c r="L171" s="220" cm="1">
        <f t="array" ref="L171">IFERROR(INDEX(E_alt, $A171, $X171), 0)</f>
        <v>0</v>
      </c>
      <c r="M171" s="238"/>
      <c r="N171" s="237"/>
      <c r="O171" s="236"/>
      <c r="P171" s="223"/>
      <c r="Q171" s="220" cm="1">
        <f t="array" ref="Q171">IFERROR(INDEX(E_neu, $A171, $X171), 0)</f>
        <v>0</v>
      </c>
      <c r="R171" s="232"/>
      <c r="S171" s="231"/>
      <c r="T171" s="217"/>
      <c r="U171" s="218" t="str">
        <f>IF(ISBLANK(T171), "", VLOOKUP(T171, Z!$A$2:$C$4127, 3, FALSE))</f>
        <v/>
      </c>
      <c r="V171" s="239"/>
      <c r="W171" s="222">
        <f t="shared" si="102"/>
        <v>0</v>
      </c>
      <c r="X171" s="13" t="str">
        <f>IFERROR(MATCH(_xlfn.MINIFS(Y!$F$87:$H$87, Y!$F$87:$H$87, "&gt;="&amp;J171), Y!$F$87:$H$87, 0), "-")</f>
        <v>-</v>
      </c>
    </row>
    <row r="172" spans="1:24" s="79" customFormat="1" x14ac:dyDescent="0.2">
      <c r="A172" s="13" t="str">
        <f t="shared" si="101"/>
        <v>-</v>
      </c>
      <c r="B172" s="216">
        <v>150</v>
      </c>
      <c r="C172" s="231"/>
      <c r="D172" s="231"/>
      <c r="E172" s="217"/>
      <c r="F172" s="218" t="str">
        <f>IF(ISBLANK(E172), "", VLOOKUP(E172, Z!$A$2:$C$4127, 3, FALSE))</f>
        <v/>
      </c>
      <c r="G172" s="232"/>
      <c r="H172" s="219"/>
      <c r="I172" s="218" t="str" cm="1">
        <f t="array" ref="I172">IFERROR(INDEX(Region, VLOOKUP($F172, X!$A$2:$K$5744, 11, FALSE), $C$1), "")</f>
        <v/>
      </c>
      <c r="J172" s="235"/>
      <c r="K172" s="236"/>
      <c r="L172" s="220" cm="1">
        <f t="array" ref="L172">IFERROR(INDEX(E_alt, $A172, $X172), 0)</f>
        <v>0</v>
      </c>
      <c r="M172" s="238"/>
      <c r="N172" s="237"/>
      <c r="O172" s="236"/>
      <c r="P172" s="223"/>
      <c r="Q172" s="220" cm="1">
        <f t="array" ref="Q172">IFERROR(INDEX(E_neu, $A172, $X172), 0)</f>
        <v>0</v>
      </c>
      <c r="R172" s="232"/>
      <c r="S172" s="231"/>
      <c r="T172" s="217"/>
      <c r="U172" s="218" t="str">
        <f>IF(ISBLANK(T172), "", VLOOKUP(T172, Z!$A$2:$C$4127, 3, FALSE))</f>
        <v/>
      </c>
      <c r="V172" s="239"/>
      <c r="W172" s="222">
        <f t="shared" si="102"/>
        <v>0</v>
      </c>
      <c r="X172" s="13" t="str">
        <f>IFERROR(MATCH(_xlfn.MINIFS(Y!$F$87:$H$87, Y!$F$87:$H$87, "&gt;="&amp;J172), Y!$F$87:$H$87, 0), "-")</f>
        <v>-</v>
      </c>
    </row>
    <row r="173" spans="1:24" s="79" customFormat="1" x14ac:dyDescent="0.2">
      <c r="A173" s="13" t="str">
        <f t="shared" si="100"/>
        <v>-</v>
      </c>
      <c r="B173" s="216">
        <v>151</v>
      </c>
      <c r="C173" s="231"/>
      <c r="D173" s="231"/>
      <c r="E173" s="217"/>
      <c r="F173" s="218" t="str">
        <f>IF(ISBLANK(E173), "", VLOOKUP(E173, Z!$A$2:$C$4127, 3, FALSE))</f>
        <v/>
      </c>
      <c r="G173" s="232"/>
      <c r="H173" s="219"/>
      <c r="I173" s="218" t="str" cm="1">
        <f t="array" ref="I173">IFERROR(INDEX(Region, VLOOKUP($F173, X!$A$2:$K$5744, 11, FALSE), $C$1), "")</f>
        <v/>
      </c>
      <c r="J173" s="235"/>
      <c r="K173" s="236"/>
      <c r="L173" s="220" cm="1">
        <f t="array" ref="L173">IFERROR(INDEX(E_alt, $A173, $X173), 0)</f>
        <v>0</v>
      </c>
      <c r="M173" s="238"/>
      <c r="N173" s="237"/>
      <c r="O173" s="236"/>
      <c r="P173" s="223"/>
      <c r="Q173" s="220" cm="1">
        <f t="array" ref="Q173">IFERROR(INDEX(E_neu, $A173, $X173), 0)</f>
        <v>0</v>
      </c>
      <c r="R173" s="232"/>
      <c r="S173" s="231"/>
      <c r="T173" s="217"/>
      <c r="U173" s="218" t="str">
        <f>IF(ISBLANK(T173), "", VLOOKUP(T173, Z!$A$2:$C$4127, 3, FALSE))</f>
        <v/>
      </c>
      <c r="V173" s="239"/>
      <c r="W173" s="222">
        <f t="shared" si="102"/>
        <v>0</v>
      </c>
      <c r="X173" s="13" t="str">
        <f>IFERROR(MATCH(_xlfn.MINIFS(Y!$F$87:$H$87, Y!$F$87:$H$87, "&gt;="&amp;J173), Y!$F$87:$H$87, 0), "-")</f>
        <v>-</v>
      </c>
    </row>
    <row r="174" spans="1:24" s="79" customFormat="1" x14ac:dyDescent="0.2">
      <c r="A174" s="13" t="str">
        <f t="shared" si="101"/>
        <v>-</v>
      </c>
      <c r="B174" s="216">
        <v>152</v>
      </c>
      <c r="C174" s="231"/>
      <c r="D174" s="231"/>
      <c r="E174" s="217"/>
      <c r="F174" s="218" t="str">
        <f>IF(ISBLANK(E174), "", VLOOKUP(E174, Z!$A$2:$C$4127, 3, FALSE))</f>
        <v/>
      </c>
      <c r="G174" s="232"/>
      <c r="H174" s="219"/>
      <c r="I174" s="218" t="str" cm="1">
        <f t="array" ref="I174">IFERROR(INDEX(Region, VLOOKUP($F174, X!$A$2:$K$5744, 11, FALSE), $C$1), "")</f>
        <v/>
      </c>
      <c r="J174" s="235"/>
      <c r="K174" s="236"/>
      <c r="L174" s="220" cm="1">
        <f t="array" ref="L174">IFERROR(INDEX(E_alt, $A174, $X174), 0)</f>
        <v>0</v>
      </c>
      <c r="M174" s="238"/>
      <c r="N174" s="237"/>
      <c r="O174" s="236"/>
      <c r="P174" s="223"/>
      <c r="Q174" s="220" cm="1">
        <f t="array" ref="Q174">IFERROR(INDEX(E_neu, $A174, $X174), 0)</f>
        <v>0</v>
      </c>
      <c r="R174" s="232"/>
      <c r="S174" s="231"/>
      <c r="T174" s="217"/>
      <c r="U174" s="218" t="str">
        <f>IF(ISBLANK(T174), "", VLOOKUP(T174, Z!$A$2:$C$4127, 3, FALSE))</f>
        <v/>
      </c>
      <c r="V174" s="239"/>
      <c r="W174" s="222">
        <f t="shared" si="102"/>
        <v>0</v>
      </c>
      <c r="X174" s="13" t="str">
        <f>IFERROR(MATCH(_xlfn.MINIFS(Y!$F$87:$H$87, Y!$F$87:$H$87, "&gt;="&amp;J174), Y!$F$87:$H$87, 0), "-")</f>
        <v>-</v>
      </c>
    </row>
    <row r="175" spans="1:24" s="79" customFormat="1" x14ac:dyDescent="0.2">
      <c r="A175" s="13" t="str">
        <f t="shared" si="100"/>
        <v>-</v>
      </c>
      <c r="B175" s="216">
        <v>153</v>
      </c>
      <c r="C175" s="231"/>
      <c r="D175" s="231"/>
      <c r="E175" s="217"/>
      <c r="F175" s="218" t="str">
        <f>IF(ISBLANK(E175), "", VLOOKUP(E175, Z!$A$2:$C$4127, 3, FALSE))</f>
        <v/>
      </c>
      <c r="G175" s="232"/>
      <c r="H175" s="219"/>
      <c r="I175" s="218" t="str" cm="1">
        <f t="array" ref="I175">IFERROR(INDEX(Region, VLOOKUP($F175, X!$A$2:$K$5744, 11, FALSE), $C$1), "")</f>
        <v/>
      </c>
      <c r="J175" s="235"/>
      <c r="K175" s="236"/>
      <c r="L175" s="220" cm="1">
        <f t="array" ref="L175">IFERROR(INDEX(E_alt, $A175, $X175), 0)</f>
        <v>0</v>
      </c>
      <c r="M175" s="238"/>
      <c r="N175" s="237"/>
      <c r="O175" s="236"/>
      <c r="P175" s="223"/>
      <c r="Q175" s="220" cm="1">
        <f t="array" ref="Q175">IFERROR(INDEX(E_neu, $A175, $X175), 0)</f>
        <v>0</v>
      </c>
      <c r="R175" s="232"/>
      <c r="S175" s="231"/>
      <c r="T175" s="217"/>
      <c r="U175" s="218" t="str">
        <f>IF(ISBLANK(T175), "", VLOOKUP(T175, Z!$A$2:$C$4127, 3, FALSE))</f>
        <v/>
      </c>
      <c r="V175" s="239"/>
      <c r="W175" s="222">
        <f t="shared" si="102"/>
        <v>0</v>
      </c>
      <c r="X175" s="13" t="str">
        <f>IFERROR(MATCH(_xlfn.MINIFS(Y!$F$87:$H$87, Y!$F$87:$H$87, "&gt;="&amp;J175), Y!$F$87:$H$87, 0), "-")</f>
        <v>-</v>
      </c>
    </row>
    <row r="176" spans="1:24" s="79" customFormat="1" x14ac:dyDescent="0.2">
      <c r="A176" s="13" t="str">
        <f t="shared" si="101"/>
        <v>-</v>
      </c>
      <c r="B176" s="216">
        <v>154</v>
      </c>
      <c r="C176" s="231"/>
      <c r="D176" s="231"/>
      <c r="E176" s="217"/>
      <c r="F176" s="218" t="str">
        <f>IF(ISBLANK(E176), "", VLOOKUP(E176, Z!$A$2:$C$4127, 3, FALSE))</f>
        <v/>
      </c>
      <c r="G176" s="232"/>
      <c r="H176" s="219"/>
      <c r="I176" s="218" t="str" cm="1">
        <f t="array" ref="I176">IFERROR(INDEX(Region, VLOOKUP($F176, X!$A$2:$K$5744, 11, FALSE), $C$1), "")</f>
        <v/>
      </c>
      <c r="J176" s="235"/>
      <c r="K176" s="236"/>
      <c r="L176" s="220" cm="1">
        <f t="array" ref="L176">IFERROR(INDEX(E_alt, $A176, $X176), 0)</f>
        <v>0</v>
      </c>
      <c r="M176" s="238"/>
      <c r="N176" s="237"/>
      <c r="O176" s="236"/>
      <c r="P176" s="223"/>
      <c r="Q176" s="220" cm="1">
        <f t="array" ref="Q176">IFERROR(INDEX(E_neu, $A176, $X176), 0)</f>
        <v>0</v>
      </c>
      <c r="R176" s="232"/>
      <c r="S176" s="231"/>
      <c r="T176" s="217"/>
      <c r="U176" s="218" t="str">
        <f>IF(ISBLANK(T176), "", VLOOKUP(T176, Z!$A$2:$C$4127, 3, FALSE))</f>
        <v/>
      </c>
      <c r="V176" s="239"/>
      <c r="W176" s="222">
        <f t="shared" si="102"/>
        <v>0</v>
      </c>
      <c r="X176" s="13" t="str">
        <f>IFERROR(MATCH(_xlfn.MINIFS(Y!$F$87:$H$87, Y!$F$87:$H$87, "&gt;="&amp;J176), Y!$F$87:$H$87, 0), "-")</f>
        <v>-</v>
      </c>
    </row>
    <row r="177" spans="1:24" s="79" customFormat="1" x14ac:dyDescent="0.2">
      <c r="A177" s="13" t="str">
        <f t="shared" si="100"/>
        <v>-</v>
      </c>
      <c r="B177" s="216">
        <v>155</v>
      </c>
      <c r="C177" s="231"/>
      <c r="D177" s="231"/>
      <c r="E177" s="217"/>
      <c r="F177" s="218" t="str">
        <f>IF(ISBLANK(E177), "", VLOOKUP(E177, Z!$A$2:$C$4127, 3, FALSE))</f>
        <v/>
      </c>
      <c r="G177" s="232"/>
      <c r="H177" s="219"/>
      <c r="I177" s="218" t="str" cm="1">
        <f t="array" ref="I177">IFERROR(INDEX(Region, VLOOKUP($F177, X!$A$2:$K$5744, 11, FALSE), $C$1), "")</f>
        <v/>
      </c>
      <c r="J177" s="235"/>
      <c r="K177" s="236"/>
      <c r="L177" s="220" cm="1">
        <f t="array" ref="L177">IFERROR(INDEX(E_alt, $A177, $X177), 0)</f>
        <v>0</v>
      </c>
      <c r="M177" s="238"/>
      <c r="N177" s="237"/>
      <c r="O177" s="236"/>
      <c r="P177" s="223"/>
      <c r="Q177" s="220" cm="1">
        <f t="array" ref="Q177">IFERROR(INDEX(E_neu, $A177, $X177), 0)</f>
        <v>0</v>
      </c>
      <c r="R177" s="232"/>
      <c r="S177" s="231"/>
      <c r="T177" s="217"/>
      <c r="U177" s="218" t="str">
        <f>IF(ISBLANK(T177), "", VLOOKUP(T177, Z!$A$2:$C$4127, 3, FALSE))</f>
        <v/>
      </c>
      <c r="V177" s="239"/>
      <c r="W177" s="222">
        <f t="shared" si="102"/>
        <v>0</v>
      </c>
      <c r="X177" s="13" t="str">
        <f>IFERROR(MATCH(_xlfn.MINIFS(Y!$F$87:$H$87, Y!$F$87:$H$87, "&gt;="&amp;J177), Y!$F$87:$H$87, 0), "-")</f>
        <v>-</v>
      </c>
    </row>
    <row r="178" spans="1:24" s="79" customFormat="1" x14ac:dyDescent="0.2">
      <c r="A178" s="13" t="str">
        <f t="shared" si="101"/>
        <v>-</v>
      </c>
      <c r="B178" s="216">
        <v>156</v>
      </c>
      <c r="C178" s="231"/>
      <c r="D178" s="231"/>
      <c r="E178" s="217"/>
      <c r="F178" s="218" t="str">
        <f>IF(ISBLANK(E178), "", VLOOKUP(E178, Z!$A$2:$C$4127, 3, FALSE))</f>
        <v/>
      </c>
      <c r="G178" s="232"/>
      <c r="H178" s="219"/>
      <c r="I178" s="218" t="str" cm="1">
        <f t="array" ref="I178">IFERROR(INDEX(Region, VLOOKUP($F178, X!$A$2:$K$5744, 11, FALSE), $C$1), "")</f>
        <v/>
      </c>
      <c r="J178" s="235"/>
      <c r="K178" s="236"/>
      <c r="L178" s="220" cm="1">
        <f t="array" ref="L178">IFERROR(INDEX(E_alt, $A178, $X178), 0)</f>
        <v>0</v>
      </c>
      <c r="M178" s="238"/>
      <c r="N178" s="237"/>
      <c r="O178" s="236"/>
      <c r="P178" s="223"/>
      <c r="Q178" s="220" cm="1">
        <f t="array" ref="Q178">IFERROR(INDEX(E_neu, $A178, $X178), 0)</f>
        <v>0</v>
      </c>
      <c r="R178" s="232"/>
      <c r="S178" s="231"/>
      <c r="T178" s="217"/>
      <c r="U178" s="218" t="str">
        <f>IF(ISBLANK(T178), "", VLOOKUP(T178, Z!$A$2:$C$4127, 3, FALSE))</f>
        <v/>
      </c>
      <c r="V178" s="239"/>
      <c r="W178" s="222">
        <f t="shared" si="102"/>
        <v>0</v>
      </c>
      <c r="X178" s="13" t="str">
        <f>IFERROR(MATCH(_xlfn.MINIFS(Y!$F$87:$H$87, Y!$F$87:$H$87, "&gt;="&amp;J178), Y!$F$87:$H$87, 0), "-")</f>
        <v>-</v>
      </c>
    </row>
    <row r="179" spans="1:24" s="79" customFormat="1" x14ac:dyDescent="0.2">
      <c r="A179" s="13" t="str">
        <f t="shared" si="100"/>
        <v>-</v>
      </c>
      <c r="B179" s="216">
        <v>157</v>
      </c>
      <c r="C179" s="231"/>
      <c r="D179" s="231"/>
      <c r="E179" s="217"/>
      <c r="F179" s="218" t="str">
        <f>IF(ISBLANK(E179), "", VLOOKUP(E179, Z!$A$2:$C$4127, 3, FALSE))</f>
        <v/>
      </c>
      <c r="G179" s="232"/>
      <c r="H179" s="219"/>
      <c r="I179" s="218" t="str" cm="1">
        <f t="array" ref="I179">IFERROR(INDEX(Region, VLOOKUP($F179, X!$A$2:$K$5744, 11, FALSE), $C$1), "")</f>
        <v/>
      </c>
      <c r="J179" s="235"/>
      <c r="K179" s="236"/>
      <c r="L179" s="220" cm="1">
        <f t="array" ref="L179">IFERROR(INDEX(E_alt, $A179, $X179), 0)</f>
        <v>0</v>
      </c>
      <c r="M179" s="238"/>
      <c r="N179" s="237"/>
      <c r="O179" s="236"/>
      <c r="P179" s="223"/>
      <c r="Q179" s="220" cm="1">
        <f t="array" ref="Q179">IFERROR(INDEX(E_neu, $A179, $X179), 0)</f>
        <v>0</v>
      </c>
      <c r="R179" s="232"/>
      <c r="S179" s="231"/>
      <c r="T179" s="217"/>
      <c r="U179" s="218" t="str">
        <f>IF(ISBLANK(T179), "", VLOOKUP(T179, Z!$A$2:$C$4127, 3, FALSE))</f>
        <v/>
      </c>
      <c r="V179" s="239"/>
      <c r="W179" s="222">
        <f t="shared" si="102"/>
        <v>0</v>
      </c>
      <c r="X179" s="13" t="str">
        <f>IFERROR(MATCH(_xlfn.MINIFS(Y!$F$87:$H$87, Y!$F$87:$H$87, "&gt;="&amp;J179), Y!$F$87:$H$87, 0), "-")</f>
        <v>-</v>
      </c>
    </row>
    <row r="180" spans="1:24" s="79" customFormat="1" x14ac:dyDescent="0.2">
      <c r="A180" s="13" t="str">
        <f t="shared" si="101"/>
        <v>-</v>
      </c>
      <c r="B180" s="216">
        <v>158</v>
      </c>
      <c r="C180" s="231"/>
      <c r="D180" s="231"/>
      <c r="E180" s="217"/>
      <c r="F180" s="218" t="str">
        <f>IF(ISBLANK(E180), "", VLOOKUP(E180, Z!$A$2:$C$4127, 3, FALSE))</f>
        <v/>
      </c>
      <c r="G180" s="232"/>
      <c r="H180" s="219"/>
      <c r="I180" s="218" t="str" cm="1">
        <f t="array" ref="I180">IFERROR(INDEX(Region, VLOOKUP($F180, X!$A$2:$K$5744, 11, FALSE), $C$1), "")</f>
        <v/>
      </c>
      <c r="J180" s="235"/>
      <c r="K180" s="236"/>
      <c r="L180" s="220" cm="1">
        <f t="array" ref="L180">IFERROR(INDEX(E_alt, $A180, $X180), 0)</f>
        <v>0</v>
      </c>
      <c r="M180" s="238"/>
      <c r="N180" s="237"/>
      <c r="O180" s="236"/>
      <c r="P180" s="223"/>
      <c r="Q180" s="220" cm="1">
        <f t="array" ref="Q180">IFERROR(INDEX(E_neu, $A180, $X180), 0)</f>
        <v>0</v>
      </c>
      <c r="R180" s="232"/>
      <c r="S180" s="231"/>
      <c r="T180" s="217"/>
      <c r="U180" s="218" t="str">
        <f>IF(ISBLANK(T180), "", VLOOKUP(T180, Z!$A$2:$C$4127, 3, FALSE))</f>
        <v/>
      </c>
      <c r="V180" s="239"/>
      <c r="W180" s="222">
        <f t="shared" si="102"/>
        <v>0</v>
      </c>
      <c r="X180" s="13" t="str">
        <f>IFERROR(MATCH(_xlfn.MINIFS(Y!$F$87:$H$87, Y!$F$87:$H$87, "&gt;="&amp;J180), Y!$F$87:$H$87, 0), "-")</f>
        <v>-</v>
      </c>
    </row>
    <row r="181" spans="1:24" s="79" customFormat="1" x14ac:dyDescent="0.2">
      <c r="A181" s="13" t="str">
        <f t="shared" si="100"/>
        <v>-</v>
      </c>
      <c r="B181" s="216">
        <v>159</v>
      </c>
      <c r="C181" s="231"/>
      <c r="D181" s="231"/>
      <c r="E181" s="217"/>
      <c r="F181" s="218" t="str">
        <f>IF(ISBLANK(E181), "", VLOOKUP(E181, Z!$A$2:$C$4127, 3, FALSE))</f>
        <v/>
      </c>
      <c r="G181" s="232"/>
      <c r="H181" s="219"/>
      <c r="I181" s="218" t="str" cm="1">
        <f t="array" ref="I181">IFERROR(INDEX(Region, VLOOKUP($F181, X!$A$2:$K$5744, 11, FALSE), $C$1), "")</f>
        <v/>
      </c>
      <c r="J181" s="235"/>
      <c r="K181" s="236"/>
      <c r="L181" s="220" cm="1">
        <f t="array" ref="L181">IFERROR(INDEX(E_alt, $A181, $X181), 0)</f>
        <v>0</v>
      </c>
      <c r="M181" s="238"/>
      <c r="N181" s="237"/>
      <c r="O181" s="236"/>
      <c r="P181" s="223"/>
      <c r="Q181" s="220" cm="1">
        <f t="array" ref="Q181">IFERROR(INDEX(E_neu, $A181, $X181), 0)</f>
        <v>0</v>
      </c>
      <c r="R181" s="232"/>
      <c r="S181" s="231"/>
      <c r="T181" s="217"/>
      <c r="U181" s="218" t="str">
        <f>IF(ISBLANK(T181), "", VLOOKUP(T181, Z!$A$2:$C$4127, 3, FALSE))</f>
        <v/>
      </c>
      <c r="V181" s="239"/>
      <c r="W181" s="222">
        <f t="shared" si="102"/>
        <v>0</v>
      </c>
      <c r="X181" s="13" t="str">
        <f>IFERROR(MATCH(_xlfn.MINIFS(Y!$F$87:$H$87, Y!$F$87:$H$87, "&gt;="&amp;J181), Y!$F$87:$H$87, 0), "-")</f>
        <v>-</v>
      </c>
    </row>
    <row r="182" spans="1:24" s="79" customFormat="1" x14ac:dyDescent="0.2">
      <c r="A182" s="13" t="str">
        <f t="shared" si="101"/>
        <v>-</v>
      </c>
      <c r="B182" s="216">
        <v>160</v>
      </c>
      <c r="C182" s="231"/>
      <c r="D182" s="231"/>
      <c r="E182" s="217"/>
      <c r="F182" s="218" t="str">
        <f>IF(ISBLANK(E182), "", VLOOKUP(E182, Z!$A$2:$C$4127, 3, FALSE))</f>
        <v/>
      </c>
      <c r="G182" s="232"/>
      <c r="H182" s="219"/>
      <c r="I182" s="218" t="str" cm="1">
        <f t="array" ref="I182">IFERROR(INDEX(Region, VLOOKUP($F182, X!$A$2:$K$5744, 11, FALSE), $C$1), "")</f>
        <v/>
      </c>
      <c r="J182" s="235"/>
      <c r="K182" s="236"/>
      <c r="L182" s="220" cm="1">
        <f t="array" ref="L182">IFERROR(INDEX(E_alt, $A182, $X182), 0)</f>
        <v>0</v>
      </c>
      <c r="M182" s="238"/>
      <c r="N182" s="237"/>
      <c r="O182" s="236"/>
      <c r="P182" s="223"/>
      <c r="Q182" s="220" cm="1">
        <f t="array" ref="Q182">IFERROR(INDEX(E_neu, $A182, $X182), 0)</f>
        <v>0</v>
      </c>
      <c r="R182" s="232"/>
      <c r="S182" s="231"/>
      <c r="T182" s="217"/>
      <c r="U182" s="218" t="str">
        <f>IF(ISBLANK(T182), "", VLOOKUP(T182, Z!$A$2:$C$4127, 3, FALSE))</f>
        <v/>
      </c>
      <c r="V182" s="239"/>
      <c r="W182" s="222">
        <f t="shared" si="102"/>
        <v>0</v>
      </c>
      <c r="X182" s="13" t="str">
        <f>IFERROR(MATCH(_xlfn.MINIFS(Y!$F$87:$H$87, Y!$F$87:$H$87, "&gt;="&amp;J182), Y!$F$87:$H$87, 0), "-")</f>
        <v>-</v>
      </c>
    </row>
    <row r="183" spans="1:24" s="79" customFormat="1" x14ac:dyDescent="0.2">
      <c r="A183" s="13" t="str">
        <f t="shared" si="100"/>
        <v>-</v>
      </c>
      <c r="B183" s="216">
        <v>161</v>
      </c>
      <c r="C183" s="231"/>
      <c r="D183" s="231"/>
      <c r="E183" s="217"/>
      <c r="F183" s="218" t="str">
        <f>IF(ISBLANK(E183), "", VLOOKUP(E183, Z!$A$2:$C$4127, 3, FALSE))</f>
        <v/>
      </c>
      <c r="G183" s="232"/>
      <c r="H183" s="219"/>
      <c r="I183" s="218" t="str" cm="1">
        <f t="array" ref="I183">IFERROR(INDEX(Region, VLOOKUP($F183, X!$A$2:$K$5744, 11, FALSE), $C$1), "")</f>
        <v/>
      </c>
      <c r="J183" s="235"/>
      <c r="K183" s="236"/>
      <c r="L183" s="220" cm="1">
        <f t="array" ref="L183">IFERROR(INDEX(E_alt, $A183, $X183), 0)</f>
        <v>0</v>
      </c>
      <c r="M183" s="238"/>
      <c r="N183" s="237"/>
      <c r="O183" s="236"/>
      <c r="P183" s="223"/>
      <c r="Q183" s="220" cm="1">
        <f t="array" ref="Q183">IFERROR(INDEX(E_neu, $A183, $X183), 0)</f>
        <v>0</v>
      </c>
      <c r="R183" s="232"/>
      <c r="S183" s="231"/>
      <c r="T183" s="217"/>
      <c r="U183" s="218" t="str">
        <f>IF(ISBLANK(T183), "", VLOOKUP(T183, Z!$A$2:$C$4127, 3, FALSE))</f>
        <v/>
      </c>
      <c r="V183" s="239"/>
      <c r="W183" s="222">
        <f t="shared" si="102"/>
        <v>0</v>
      </c>
      <c r="X183" s="13" t="str">
        <f>IFERROR(MATCH(_xlfn.MINIFS(Y!$F$87:$H$87, Y!$F$87:$H$87, "&gt;="&amp;J183), Y!$F$87:$H$87, 0), "-")</f>
        <v>-</v>
      </c>
    </row>
    <row r="184" spans="1:24" s="79" customFormat="1" x14ac:dyDescent="0.2">
      <c r="A184" s="13" t="str">
        <f t="shared" si="101"/>
        <v>-</v>
      </c>
      <c r="B184" s="216">
        <v>162</v>
      </c>
      <c r="C184" s="231"/>
      <c r="D184" s="231"/>
      <c r="E184" s="217"/>
      <c r="F184" s="218" t="str">
        <f>IF(ISBLANK(E184), "", VLOOKUP(E184, Z!$A$2:$C$4127, 3, FALSE))</f>
        <v/>
      </c>
      <c r="G184" s="232"/>
      <c r="H184" s="219"/>
      <c r="I184" s="218" t="str" cm="1">
        <f t="array" ref="I184">IFERROR(INDEX(Region, VLOOKUP($F184, X!$A$2:$K$5744, 11, FALSE), $C$1), "")</f>
        <v/>
      </c>
      <c r="J184" s="235"/>
      <c r="K184" s="236"/>
      <c r="L184" s="220" cm="1">
        <f t="array" ref="L184">IFERROR(INDEX(E_alt, $A184, $X184), 0)</f>
        <v>0</v>
      </c>
      <c r="M184" s="238"/>
      <c r="N184" s="237"/>
      <c r="O184" s="236"/>
      <c r="P184" s="223"/>
      <c r="Q184" s="220" cm="1">
        <f t="array" ref="Q184">IFERROR(INDEX(E_neu, $A184, $X184), 0)</f>
        <v>0</v>
      </c>
      <c r="R184" s="232"/>
      <c r="S184" s="231"/>
      <c r="T184" s="217"/>
      <c r="U184" s="218" t="str">
        <f>IF(ISBLANK(T184), "", VLOOKUP(T184, Z!$A$2:$C$4127, 3, FALSE))</f>
        <v/>
      </c>
      <c r="V184" s="239"/>
      <c r="W184" s="222">
        <f t="shared" si="102"/>
        <v>0</v>
      </c>
      <c r="X184" s="13" t="str">
        <f>IFERROR(MATCH(_xlfn.MINIFS(Y!$F$87:$H$87, Y!$F$87:$H$87, "&gt;="&amp;J184), Y!$F$87:$H$87, 0), "-")</f>
        <v>-</v>
      </c>
    </row>
    <row r="185" spans="1:24" s="79" customFormat="1" x14ac:dyDescent="0.2">
      <c r="A185" s="13" t="str">
        <f t="shared" si="100"/>
        <v>-</v>
      </c>
      <c r="B185" s="216">
        <v>163</v>
      </c>
      <c r="C185" s="231"/>
      <c r="D185" s="231"/>
      <c r="E185" s="217"/>
      <c r="F185" s="218" t="str">
        <f>IF(ISBLANK(E185), "", VLOOKUP(E185, Z!$A$2:$C$4127, 3, FALSE))</f>
        <v/>
      </c>
      <c r="G185" s="232"/>
      <c r="H185" s="219"/>
      <c r="I185" s="218" t="str" cm="1">
        <f t="array" ref="I185">IFERROR(INDEX(Region, VLOOKUP($F185, X!$A$2:$K$5744, 11, FALSE), $C$1), "")</f>
        <v/>
      </c>
      <c r="J185" s="235"/>
      <c r="K185" s="236"/>
      <c r="L185" s="220" cm="1">
        <f t="array" ref="L185">IFERROR(INDEX(E_alt, $A185, $X185), 0)</f>
        <v>0</v>
      </c>
      <c r="M185" s="238"/>
      <c r="N185" s="237"/>
      <c r="O185" s="236"/>
      <c r="P185" s="223"/>
      <c r="Q185" s="220" cm="1">
        <f t="array" ref="Q185">IFERROR(INDEX(E_neu, $A185, $X185), 0)</f>
        <v>0</v>
      </c>
      <c r="R185" s="232"/>
      <c r="S185" s="231"/>
      <c r="T185" s="217"/>
      <c r="U185" s="218" t="str">
        <f>IF(ISBLANK(T185), "", VLOOKUP(T185, Z!$A$2:$C$4127, 3, FALSE))</f>
        <v/>
      </c>
      <c r="V185" s="239"/>
      <c r="W185" s="222">
        <f t="shared" si="102"/>
        <v>0</v>
      </c>
      <c r="X185" s="13" t="str">
        <f>IFERROR(MATCH(_xlfn.MINIFS(Y!$F$87:$H$87, Y!$F$87:$H$87, "&gt;="&amp;J185), Y!$F$87:$H$87, 0), "-")</f>
        <v>-</v>
      </c>
    </row>
    <row r="186" spans="1:24" s="79" customFormat="1" x14ac:dyDescent="0.2">
      <c r="A186" s="13" t="str">
        <f t="shared" si="101"/>
        <v>-</v>
      </c>
      <c r="B186" s="216">
        <v>164</v>
      </c>
      <c r="C186" s="231"/>
      <c r="D186" s="231"/>
      <c r="E186" s="217"/>
      <c r="F186" s="218" t="str">
        <f>IF(ISBLANK(E186), "", VLOOKUP(E186, Z!$A$2:$C$4127, 3, FALSE))</f>
        <v/>
      </c>
      <c r="G186" s="232"/>
      <c r="H186" s="219"/>
      <c r="I186" s="218" t="str" cm="1">
        <f t="array" ref="I186">IFERROR(INDEX(Region, VLOOKUP($F186, X!$A$2:$K$5744, 11, FALSE), $C$1), "")</f>
        <v/>
      </c>
      <c r="J186" s="235"/>
      <c r="K186" s="236"/>
      <c r="L186" s="220" cm="1">
        <f t="array" ref="L186">IFERROR(INDEX(E_alt, $A186, $X186), 0)</f>
        <v>0</v>
      </c>
      <c r="M186" s="238"/>
      <c r="N186" s="237"/>
      <c r="O186" s="236"/>
      <c r="P186" s="223"/>
      <c r="Q186" s="220" cm="1">
        <f t="array" ref="Q186">IFERROR(INDEX(E_neu, $A186, $X186), 0)</f>
        <v>0</v>
      </c>
      <c r="R186" s="232"/>
      <c r="S186" s="231"/>
      <c r="T186" s="217"/>
      <c r="U186" s="218" t="str">
        <f>IF(ISBLANK(T186), "", VLOOKUP(T186, Z!$A$2:$C$4127, 3, FALSE))</f>
        <v/>
      </c>
      <c r="V186" s="239"/>
      <c r="W186" s="222">
        <f t="shared" si="102"/>
        <v>0</v>
      </c>
      <c r="X186" s="13" t="str">
        <f>IFERROR(MATCH(_xlfn.MINIFS(Y!$F$87:$H$87, Y!$F$87:$H$87, "&gt;="&amp;J186), Y!$F$87:$H$87, 0), "-")</f>
        <v>-</v>
      </c>
    </row>
    <row r="187" spans="1:24" s="79" customFormat="1" x14ac:dyDescent="0.2">
      <c r="A187" s="13" t="str">
        <f t="shared" si="100"/>
        <v>-</v>
      </c>
      <c r="B187" s="216">
        <v>165</v>
      </c>
      <c r="C187" s="231"/>
      <c r="D187" s="231"/>
      <c r="E187" s="217"/>
      <c r="F187" s="218" t="str">
        <f>IF(ISBLANK(E187), "", VLOOKUP(E187, Z!$A$2:$C$4127, 3, FALSE))</f>
        <v/>
      </c>
      <c r="G187" s="232"/>
      <c r="H187" s="219"/>
      <c r="I187" s="218" t="str" cm="1">
        <f t="array" ref="I187">IFERROR(INDEX(Region, VLOOKUP($F187, X!$A$2:$K$5744, 11, FALSE), $C$1), "")</f>
        <v/>
      </c>
      <c r="J187" s="235"/>
      <c r="K187" s="236"/>
      <c r="L187" s="220" cm="1">
        <f t="array" ref="L187">IFERROR(INDEX(E_alt, $A187, $X187), 0)</f>
        <v>0</v>
      </c>
      <c r="M187" s="238"/>
      <c r="N187" s="237"/>
      <c r="O187" s="236"/>
      <c r="P187" s="223"/>
      <c r="Q187" s="220" cm="1">
        <f t="array" ref="Q187">IFERROR(INDEX(E_neu, $A187, $X187), 0)</f>
        <v>0</v>
      </c>
      <c r="R187" s="232"/>
      <c r="S187" s="231"/>
      <c r="T187" s="217"/>
      <c r="U187" s="218" t="str">
        <f>IF(ISBLANK(T187), "", VLOOKUP(T187, Z!$A$2:$C$4127, 3, FALSE))</f>
        <v/>
      </c>
      <c r="V187" s="239"/>
      <c r="W187" s="222">
        <f t="shared" si="102"/>
        <v>0</v>
      </c>
      <c r="X187" s="13" t="str">
        <f>IFERROR(MATCH(_xlfn.MINIFS(Y!$F$87:$H$87, Y!$F$87:$H$87, "&gt;="&amp;J187), Y!$F$87:$H$87, 0), "-")</f>
        <v>-</v>
      </c>
    </row>
    <row r="188" spans="1:24" s="79" customFormat="1" x14ac:dyDescent="0.2">
      <c r="A188" s="13" t="str">
        <f t="shared" si="101"/>
        <v>-</v>
      </c>
      <c r="B188" s="216">
        <v>166</v>
      </c>
      <c r="C188" s="231"/>
      <c r="D188" s="231"/>
      <c r="E188" s="217"/>
      <c r="F188" s="218" t="str">
        <f>IF(ISBLANK(E188), "", VLOOKUP(E188, Z!$A$2:$C$4127, 3, FALSE))</f>
        <v/>
      </c>
      <c r="G188" s="232"/>
      <c r="H188" s="219"/>
      <c r="I188" s="218" t="str" cm="1">
        <f t="array" ref="I188">IFERROR(INDEX(Region, VLOOKUP($F188, X!$A$2:$K$5744, 11, FALSE), $C$1), "")</f>
        <v/>
      </c>
      <c r="J188" s="235"/>
      <c r="K188" s="236"/>
      <c r="L188" s="220" cm="1">
        <f t="array" ref="L188">IFERROR(INDEX(E_alt, $A188, $X188), 0)</f>
        <v>0</v>
      </c>
      <c r="M188" s="238"/>
      <c r="N188" s="237"/>
      <c r="O188" s="236"/>
      <c r="P188" s="223"/>
      <c r="Q188" s="220" cm="1">
        <f t="array" ref="Q188">IFERROR(INDEX(E_neu, $A188, $X188), 0)</f>
        <v>0</v>
      </c>
      <c r="R188" s="232"/>
      <c r="S188" s="231"/>
      <c r="T188" s="217"/>
      <c r="U188" s="218" t="str">
        <f>IF(ISBLANK(T188), "", VLOOKUP(T188, Z!$A$2:$C$4127, 3, FALSE))</f>
        <v/>
      </c>
      <c r="V188" s="239"/>
      <c r="W188" s="222">
        <f t="shared" si="102"/>
        <v>0</v>
      </c>
      <c r="X188" s="13" t="str">
        <f>IFERROR(MATCH(_xlfn.MINIFS(Y!$F$87:$H$87, Y!$F$87:$H$87, "&gt;="&amp;J188), Y!$F$87:$H$87, 0), "-")</f>
        <v>-</v>
      </c>
    </row>
    <row r="189" spans="1:24" s="79" customFormat="1" x14ac:dyDescent="0.2">
      <c r="A189" s="13" t="str">
        <f t="shared" si="100"/>
        <v>-</v>
      </c>
      <c r="B189" s="216">
        <v>167</v>
      </c>
      <c r="C189" s="231"/>
      <c r="D189" s="231"/>
      <c r="E189" s="217"/>
      <c r="F189" s="218" t="str">
        <f>IF(ISBLANK(E189), "", VLOOKUP(E189, Z!$A$2:$C$4127, 3, FALSE))</f>
        <v/>
      </c>
      <c r="G189" s="232"/>
      <c r="H189" s="219"/>
      <c r="I189" s="218" t="str" cm="1">
        <f t="array" ref="I189">IFERROR(INDEX(Region, VLOOKUP($F189, X!$A$2:$K$5744, 11, FALSE), $C$1), "")</f>
        <v/>
      </c>
      <c r="J189" s="235"/>
      <c r="K189" s="236"/>
      <c r="L189" s="220" cm="1">
        <f t="array" ref="L189">IFERROR(INDEX(E_alt, $A189, $X189), 0)</f>
        <v>0</v>
      </c>
      <c r="M189" s="238"/>
      <c r="N189" s="237"/>
      <c r="O189" s="236"/>
      <c r="P189" s="223"/>
      <c r="Q189" s="220" cm="1">
        <f t="array" ref="Q189">IFERROR(INDEX(E_neu, $A189, $X189), 0)</f>
        <v>0</v>
      </c>
      <c r="R189" s="232"/>
      <c r="S189" s="231"/>
      <c r="T189" s="217"/>
      <c r="U189" s="218" t="str">
        <f>IF(ISBLANK(T189), "", VLOOKUP(T189, Z!$A$2:$C$4127, 3, FALSE))</f>
        <v/>
      </c>
      <c r="V189" s="239"/>
      <c r="W189" s="222">
        <f t="shared" si="102"/>
        <v>0</v>
      </c>
      <c r="X189" s="13" t="str">
        <f>IFERROR(MATCH(_xlfn.MINIFS(Y!$F$87:$H$87, Y!$F$87:$H$87, "&gt;="&amp;J189), Y!$F$87:$H$87, 0), "-")</f>
        <v>-</v>
      </c>
    </row>
    <row r="190" spans="1:24" s="79" customFormat="1" x14ac:dyDescent="0.2">
      <c r="A190" s="13" t="str">
        <f t="shared" si="101"/>
        <v>-</v>
      </c>
      <c r="B190" s="216">
        <v>168</v>
      </c>
      <c r="C190" s="231"/>
      <c r="D190" s="231"/>
      <c r="E190" s="217"/>
      <c r="F190" s="218" t="str">
        <f>IF(ISBLANK(E190), "", VLOOKUP(E190, Z!$A$2:$C$4127, 3, FALSE))</f>
        <v/>
      </c>
      <c r="G190" s="232"/>
      <c r="H190" s="219"/>
      <c r="I190" s="218" t="str" cm="1">
        <f t="array" ref="I190">IFERROR(INDEX(Region, VLOOKUP($F190, X!$A$2:$K$5744, 11, FALSE), $C$1), "")</f>
        <v/>
      </c>
      <c r="J190" s="235"/>
      <c r="K190" s="236"/>
      <c r="L190" s="220" cm="1">
        <f t="array" ref="L190">IFERROR(INDEX(E_alt, $A190, $X190), 0)</f>
        <v>0</v>
      </c>
      <c r="M190" s="238"/>
      <c r="N190" s="237"/>
      <c r="O190" s="236"/>
      <c r="P190" s="223"/>
      <c r="Q190" s="220" cm="1">
        <f t="array" ref="Q190">IFERROR(INDEX(E_neu, $A190, $X190), 0)</f>
        <v>0</v>
      </c>
      <c r="R190" s="232"/>
      <c r="S190" s="231"/>
      <c r="T190" s="217"/>
      <c r="U190" s="218" t="str">
        <f>IF(ISBLANK(T190), "", VLOOKUP(T190, Z!$A$2:$C$4127, 3, FALSE))</f>
        <v/>
      </c>
      <c r="V190" s="239"/>
      <c r="W190" s="222">
        <f t="shared" si="102"/>
        <v>0</v>
      </c>
      <c r="X190" s="13" t="str">
        <f>IFERROR(MATCH(_xlfn.MINIFS(Y!$F$87:$H$87, Y!$F$87:$H$87, "&gt;="&amp;J190), Y!$F$87:$H$87, 0), "-")</f>
        <v>-</v>
      </c>
    </row>
    <row r="191" spans="1:24" s="79" customFormat="1" x14ac:dyDescent="0.2">
      <c r="A191" s="13" t="str">
        <f t="shared" si="100"/>
        <v>-</v>
      </c>
      <c r="B191" s="216">
        <v>169</v>
      </c>
      <c r="C191" s="231"/>
      <c r="D191" s="231"/>
      <c r="E191" s="217"/>
      <c r="F191" s="218" t="str">
        <f>IF(ISBLANK(E191), "", VLOOKUP(E191, Z!$A$2:$C$4127, 3, FALSE))</f>
        <v/>
      </c>
      <c r="G191" s="232"/>
      <c r="H191" s="219"/>
      <c r="I191" s="218" t="str" cm="1">
        <f t="array" ref="I191">IFERROR(INDEX(Region, VLOOKUP($F191, X!$A$2:$K$5744, 11, FALSE), $C$1), "")</f>
        <v/>
      </c>
      <c r="J191" s="235"/>
      <c r="K191" s="236"/>
      <c r="L191" s="220" cm="1">
        <f t="array" ref="L191">IFERROR(INDEX(E_alt, $A191, $X191), 0)</f>
        <v>0</v>
      </c>
      <c r="M191" s="238"/>
      <c r="N191" s="237"/>
      <c r="O191" s="236"/>
      <c r="P191" s="223"/>
      <c r="Q191" s="220" cm="1">
        <f t="array" ref="Q191">IFERROR(INDEX(E_neu, $A191, $X191), 0)</f>
        <v>0</v>
      </c>
      <c r="R191" s="232"/>
      <c r="S191" s="231"/>
      <c r="T191" s="217"/>
      <c r="U191" s="218" t="str">
        <f>IF(ISBLANK(T191), "", VLOOKUP(T191, Z!$A$2:$C$4127, 3, FALSE))</f>
        <v/>
      </c>
      <c r="V191" s="239"/>
      <c r="W191" s="222">
        <f t="shared" si="102"/>
        <v>0</v>
      </c>
      <c r="X191" s="13" t="str">
        <f>IFERROR(MATCH(_xlfn.MINIFS(Y!$F$87:$H$87, Y!$F$87:$H$87, "&gt;="&amp;J191), Y!$F$87:$H$87, 0), "-")</f>
        <v>-</v>
      </c>
    </row>
    <row r="192" spans="1:24" s="79" customFormat="1" x14ac:dyDescent="0.2">
      <c r="A192" s="13" t="str">
        <f t="shared" si="101"/>
        <v>-</v>
      </c>
      <c r="B192" s="216">
        <v>170</v>
      </c>
      <c r="C192" s="231"/>
      <c r="D192" s="231"/>
      <c r="E192" s="217"/>
      <c r="F192" s="218" t="str">
        <f>IF(ISBLANK(E192), "", VLOOKUP(E192, Z!$A$2:$C$4127, 3, FALSE))</f>
        <v/>
      </c>
      <c r="G192" s="232"/>
      <c r="H192" s="219"/>
      <c r="I192" s="218" t="str" cm="1">
        <f t="array" ref="I192">IFERROR(INDEX(Region, VLOOKUP($F192, X!$A$2:$K$5744, 11, FALSE), $C$1), "")</f>
        <v/>
      </c>
      <c r="J192" s="235"/>
      <c r="K192" s="236"/>
      <c r="L192" s="220" cm="1">
        <f t="array" ref="L192">IFERROR(INDEX(E_alt, $A192, $X192), 0)</f>
        <v>0</v>
      </c>
      <c r="M192" s="238"/>
      <c r="N192" s="237"/>
      <c r="O192" s="236"/>
      <c r="P192" s="223"/>
      <c r="Q192" s="220" cm="1">
        <f t="array" ref="Q192">IFERROR(INDEX(E_neu, $A192, $X192), 0)</f>
        <v>0</v>
      </c>
      <c r="R192" s="232"/>
      <c r="S192" s="231"/>
      <c r="T192" s="217"/>
      <c r="U192" s="218" t="str">
        <f>IF(ISBLANK(T192), "", VLOOKUP(T192, Z!$A$2:$C$4127, 3, FALSE))</f>
        <v/>
      </c>
      <c r="V192" s="239"/>
      <c r="W192" s="222">
        <f t="shared" si="102"/>
        <v>0</v>
      </c>
      <c r="X192" s="13" t="str">
        <f>IFERROR(MATCH(_xlfn.MINIFS(Y!$F$87:$H$87, Y!$F$87:$H$87, "&gt;="&amp;J192), Y!$F$87:$H$87, 0), "-")</f>
        <v>-</v>
      </c>
    </row>
    <row r="193" spans="1:24" s="79" customFormat="1" x14ac:dyDescent="0.2">
      <c r="A193" s="13" t="str">
        <f t="shared" si="100"/>
        <v>-</v>
      </c>
      <c r="B193" s="216">
        <v>171</v>
      </c>
      <c r="C193" s="231"/>
      <c r="D193" s="231"/>
      <c r="E193" s="217"/>
      <c r="F193" s="218" t="str">
        <f>IF(ISBLANK(E193), "", VLOOKUP(E193, Z!$A$2:$C$4127, 3, FALSE))</f>
        <v/>
      </c>
      <c r="G193" s="232"/>
      <c r="H193" s="219"/>
      <c r="I193" s="218" t="str" cm="1">
        <f t="array" ref="I193">IFERROR(INDEX(Region, VLOOKUP($F193, X!$A$2:$K$5744, 11, FALSE), $C$1), "")</f>
        <v/>
      </c>
      <c r="J193" s="235"/>
      <c r="K193" s="236"/>
      <c r="L193" s="220" cm="1">
        <f t="array" ref="L193">IFERROR(INDEX(E_alt, $A193, $X193), 0)</f>
        <v>0</v>
      </c>
      <c r="M193" s="238"/>
      <c r="N193" s="237"/>
      <c r="O193" s="236"/>
      <c r="P193" s="223"/>
      <c r="Q193" s="220" cm="1">
        <f t="array" ref="Q193">IFERROR(INDEX(E_neu, $A193, $X193), 0)</f>
        <v>0</v>
      </c>
      <c r="R193" s="232"/>
      <c r="S193" s="231"/>
      <c r="T193" s="217"/>
      <c r="U193" s="218" t="str">
        <f>IF(ISBLANK(T193), "", VLOOKUP(T193, Z!$A$2:$C$4127, 3, FALSE))</f>
        <v/>
      </c>
      <c r="V193" s="239"/>
      <c r="W193" s="222">
        <f t="shared" si="102"/>
        <v>0</v>
      </c>
      <c r="X193" s="13" t="str">
        <f>IFERROR(MATCH(_xlfn.MINIFS(Y!$F$87:$H$87, Y!$F$87:$H$87, "&gt;="&amp;J193), Y!$F$87:$H$87, 0), "-")</f>
        <v>-</v>
      </c>
    </row>
    <row r="194" spans="1:24" s="79" customFormat="1" x14ac:dyDescent="0.2">
      <c r="A194" s="13" t="str">
        <f t="shared" si="101"/>
        <v>-</v>
      </c>
      <c r="B194" s="216">
        <v>172</v>
      </c>
      <c r="C194" s="231"/>
      <c r="D194" s="231"/>
      <c r="E194" s="217"/>
      <c r="F194" s="218" t="str">
        <f>IF(ISBLANK(E194), "", VLOOKUP(E194, Z!$A$2:$C$4127, 3, FALSE))</f>
        <v/>
      </c>
      <c r="G194" s="232"/>
      <c r="H194" s="219"/>
      <c r="I194" s="218" t="str" cm="1">
        <f t="array" ref="I194">IFERROR(INDEX(Region, VLOOKUP($F194, X!$A$2:$K$5744, 11, FALSE), $C$1), "")</f>
        <v/>
      </c>
      <c r="J194" s="235"/>
      <c r="K194" s="236"/>
      <c r="L194" s="220" cm="1">
        <f t="array" ref="L194">IFERROR(INDEX(E_alt, $A194, $X194), 0)</f>
        <v>0</v>
      </c>
      <c r="M194" s="238"/>
      <c r="N194" s="237"/>
      <c r="O194" s="236"/>
      <c r="P194" s="223"/>
      <c r="Q194" s="220" cm="1">
        <f t="array" ref="Q194">IFERROR(INDEX(E_neu, $A194, $X194), 0)</f>
        <v>0</v>
      </c>
      <c r="R194" s="232"/>
      <c r="S194" s="231"/>
      <c r="T194" s="217"/>
      <c r="U194" s="218" t="str">
        <f>IF(ISBLANK(T194), "", VLOOKUP(T194, Z!$A$2:$C$4127, 3, FALSE))</f>
        <v/>
      </c>
      <c r="V194" s="239"/>
      <c r="W194" s="222">
        <f t="shared" si="102"/>
        <v>0</v>
      </c>
      <c r="X194" s="13" t="str">
        <f>IFERROR(MATCH(_xlfn.MINIFS(Y!$F$87:$H$87, Y!$F$87:$H$87, "&gt;="&amp;J194), Y!$F$87:$H$87, 0), "-")</f>
        <v>-</v>
      </c>
    </row>
    <row r="195" spans="1:24" s="79" customFormat="1" x14ac:dyDescent="0.2">
      <c r="A195" s="13" t="str">
        <f t="shared" si="100"/>
        <v>-</v>
      </c>
      <c r="B195" s="216">
        <v>173</v>
      </c>
      <c r="C195" s="231"/>
      <c r="D195" s="231"/>
      <c r="E195" s="217"/>
      <c r="F195" s="218" t="str">
        <f>IF(ISBLANK(E195), "", VLOOKUP(E195, Z!$A$2:$C$4127, 3, FALSE))</f>
        <v/>
      </c>
      <c r="G195" s="232"/>
      <c r="H195" s="219"/>
      <c r="I195" s="218" t="str" cm="1">
        <f t="array" ref="I195">IFERROR(INDEX(Region, VLOOKUP($F195, X!$A$2:$K$5744, 11, FALSE), $C$1), "")</f>
        <v/>
      </c>
      <c r="J195" s="235"/>
      <c r="K195" s="236"/>
      <c r="L195" s="220" cm="1">
        <f t="array" ref="L195">IFERROR(INDEX(E_alt, $A195, $X195), 0)</f>
        <v>0</v>
      </c>
      <c r="M195" s="238"/>
      <c r="N195" s="237"/>
      <c r="O195" s="236"/>
      <c r="P195" s="223"/>
      <c r="Q195" s="220" cm="1">
        <f t="array" ref="Q195">IFERROR(INDEX(E_neu, $A195, $X195), 0)</f>
        <v>0</v>
      </c>
      <c r="R195" s="232"/>
      <c r="S195" s="231"/>
      <c r="T195" s="217"/>
      <c r="U195" s="218" t="str">
        <f>IF(ISBLANK(T195), "", VLOOKUP(T195, Z!$A$2:$C$4127, 3, FALSE))</f>
        <v/>
      </c>
      <c r="V195" s="239"/>
      <c r="W195" s="222">
        <f t="shared" si="102"/>
        <v>0</v>
      </c>
      <c r="X195" s="13" t="str">
        <f>IFERROR(MATCH(_xlfn.MINIFS(Y!$F$87:$H$87, Y!$F$87:$H$87, "&gt;="&amp;J195), Y!$F$87:$H$87, 0), "-")</f>
        <v>-</v>
      </c>
    </row>
    <row r="196" spans="1:24" s="79" customFormat="1" x14ac:dyDescent="0.2">
      <c r="A196" s="13" t="str">
        <f t="shared" si="101"/>
        <v>-</v>
      </c>
      <c r="B196" s="216">
        <v>174</v>
      </c>
      <c r="C196" s="231"/>
      <c r="D196" s="231"/>
      <c r="E196" s="217"/>
      <c r="F196" s="218" t="str">
        <f>IF(ISBLANK(E196), "", VLOOKUP(E196, Z!$A$2:$C$4127, 3, FALSE))</f>
        <v/>
      </c>
      <c r="G196" s="232"/>
      <c r="H196" s="219"/>
      <c r="I196" s="218" t="str" cm="1">
        <f t="array" ref="I196">IFERROR(INDEX(Region, VLOOKUP($F196, X!$A$2:$K$5744, 11, FALSE), $C$1), "")</f>
        <v/>
      </c>
      <c r="J196" s="235"/>
      <c r="K196" s="236"/>
      <c r="L196" s="220" cm="1">
        <f t="array" ref="L196">IFERROR(INDEX(E_alt, $A196, $X196), 0)</f>
        <v>0</v>
      </c>
      <c r="M196" s="238"/>
      <c r="N196" s="237"/>
      <c r="O196" s="236"/>
      <c r="P196" s="223"/>
      <c r="Q196" s="220" cm="1">
        <f t="array" ref="Q196">IFERROR(INDEX(E_neu, $A196, $X196), 0)</f>
        <v>0</v>
      </c>
      <c r="R196" s="232"/>
      <c r="S196" s="231"/>
      <c r="T196" s="217"/>
      <c r="U196" s="218" t="str">
        <f>IF(ISBLANK(T196), "", VLOOKUP(T196, Z!$A$2:$C$4127, 3, FALSE))</f>
        <v/>
      </c>
      <c r="V196" s="239"/>
      <c r="W196" s="222">
        <f t="shared" si="102"/>
        <v>0</v>
      </c>
      <c r="X196" s="13" t="str">
        <f>IFERROR(MATCH(_xlfn.MINIFS(Y!$F$87:$H$87, Y!$F$87:$H$87, "&gt;="&amp;J196), Y!$F$87:$H$87, 0), "-")</f>
        <v>-</v>
      </c>
    </row>
    <row r="197" spans="1:24" s="79" customFormat="1" x14ac:dyDescent="0.2">
      <c r="A197" s="13" t="str">
        <f t="shared" si="100"/>
        <v>-</v>
      </c>
      <c r="B197" s="216">
        <v>175</v>
      </c>
      <c r="C197" s="231"/>
      <c r="D197" s="231"/>
      <c r="E197" s="217"/>
      <c r="F197" s="218" t="str">
        <f>IF(ISBLANK(E197), "", VLOOKUP(E197, Z!$A$2:$C$4127, 3, FALSE))</f>
        <v/>
      </c>
      <c r="G197" s="232"/>
      <c r="H197" s="219"/>
      <c r="I197" s="218" t="str" cm="1">
        <f t="array" ref="I197">IFERROR(INDEX(Region, VLOOKUP($F197, X!$A$2:$K$5744, 11, FALSE), $C$1), "")</f>
        <v/>
      </c>
      <c r="J197" s="235"/>
      <c r="K197" s="236"/>
      <c r="L197" s="220" cm="1">
        <f t="array" ref="L197">IFERROR(INDEX(E_alt, $A197, $X197), 0)</f>
        <v>0</v>
      </c>
      <c r="M197" s="238"/>
      <c r="N197" s="237"/>
      <c r="O197" s="236"/>
      <c r="P197" s="223"/>
      <c r="Q197" s="220" cm="1">
        <f t="array" ref="Q197">IFERROR(INDEX(E_neu, $A197, $X197), 0)</f>
        <v>0</v>
      </c>
      <c r="R197" s="232"/>
      <c r="S197" s="231"/>
      <c r="T197" s="217"/>
      <c r="U197" s="218" t="str">
        <f>IF(ISBLANK(T197), "", VLOOKUP(T197, Z!$A$2:$C$4127, 3, FALSE))</f>
        <v/>
      </c>
      <c r="V197" s="239"/>
      <c r="W197" s="222">
        <f t="shared" si="102"/>
        <v>0</v>
      </c>
      <c r="X197" s="13" t="str">
        <f>IFERROR(MATCH(_xlfn.MINIFS(Y!$F$87:$H$87, Y!$F$87:$H$87, "&gt;="&amp;J197), Y!$F$87:$H$87, 0), "-")</f>
        <v>-</v>
      </c>
    </row>
    <row r="198" spans="1:24" s="79" customFormat="1" x14ac:dyDescent="0.2">
      <c r="A198" s="13" t="str">
        <f t="shared" si="101"/>
        <v>-</v>
      </c>
      <c r="B198" s="216">
        <v>176</v>
      </c>
      <c r="C198" s="231"/>
      <c r="D198" s="231"/>
      <c r="E198" s="217"/>
      <c r="F198" s="218" t="str">
        <f>IF(ISBLANK(E198), "", VLOOKUP(E198, Z!$A$2:$C$4127, 3, FALSE))</f>
        <v/>
      </c>
      <c r="G198" s="232"/>
      <c r="H198" s="219"/>
      <c r="I198" s="218" t="str" cm="1">
        <f t="array" ref="I198">IFERROR(INDEX(Region, VLOOKUP($F198, X!$A$2:$K$5744, 11, FALSE), $C$1), "")</f>
        <v/>
      </c>
      <c r="J198" s="235"/>
      <c r="K198" s="236"/>
      <c r="L198" s="220" cm="1">
        <f t="array" ref="L198">IFERROR(INDEX(E_alt, $A198, $X198), 0)</f>
        <v>0</v>
      </c>
      <c r="M198" s="238"/>
      <c r="N198" s="237"/>
      <c r="O198" s="236"/>
      <c r="P198" s="223"/>
      <c r="Q198" s="220" cm="1">
        <f t="array" ref="Q198">IFERROR(INDEX(E_neu, $A198, $X198), 0)</f>
        <v>0</v>
      </c>
      <c r="R198" s="232"/>
      <c r="S198" s="231"/>
      <c r="T198" s="217"/>
      <c r="U198" s="218" t="str">
        <f>IF(ISBLANK(T198), "", VLOOKUP(T198, Z!$A$2:$C$4127, 3, FALSE))</f>
        <v/>
      </c>
      <c r="V198" s="239"/>
      <c r="W198" s="222">
        <f t="shared" si="102"/>
        <v>0</v>
      </c>
      <c r="X198" s="13" t="str">
        <f>IFERROR(MATCH(_xlfn.MINIFS(Y!$F$87:$H$87, Y!$F$87:$H$87, "&gt;="&amp;J198), Y!$F$87:$H$87, 0), "-")</f>
        <v>-</v>
      </c>
    </row>
    <row r="199" spans="1:24" s="79" customFormat="1" x14ac:dyDescent="0.2">
      <c r="A199" s="13" t="str">
        <f t="shared" si="100"/>
        <v>-</v>
      </c>
      <c r="B199" s="216">
        <v>177</v>
      </c>
      <c r="C199" s="231"/>
      <c r="D199" s="231"/>
      <c r="E199" s="217"/>
      <c r="F199" s="218" t="str">
        <f>IF(ISBLANK(E199), "", VLOOKUP(E199, Z!$A$2:$C$4127, 3, FALSE))</f>
        <v/>
      </c>
      <c r="G199" s="232"/>
      <c r="H199" s="219"/>
      <c r="I199" s="218" t="str" cm="1">
        <f t="array" ref="I199">IFERROR(INDEX(Region, VLOOKUP($F199, X!$A$2:$K$5744, 11, FALSE), $C$1), "")</f>
        <v/>
      </c>
      <c r="J199" s="235"/>
      <c r="K199" s="236"/>
      <c r="L199" s="220" cm="1">
        <f t="array" ref="L199">IFERROR(INDEX(E_alt, $A199, $X199), 0)</f>
        <v>0</v>
      </c>
      <c r="M199" s="238"/>
      <c r="N199" s="237"/>
      <c r="O199" s="236"/>
      <c r="P199" s="223"/>
      <c r="Q199" s="220" cm="1">
        <f t="array" ref="Q199">IFERROR(INDEX(E_neu, $A199, $X199), 0)</f>
        <v>0</v>
      </c>
      <c r="R199" s="232"/>
      <c r="S199" s="231"/>
      <c r="T199" s="217"/>
      <c r="U199" s="218" t="str">
        <f>IF(ISBLANK(T199), "", VLOOKUP(T199, Z!$A$2:$C$4127, 3, FALSE))</f>
        <v/>
      </c>
      <c r="V199" s="239"/>
      <c r="W199" s="222">
        <f t="shared" si="102"/>
        <v>0</v>
      </c>
      <c r="X199" s="13" t="str">
        <f>IFERROR(MATCH(_xlfn.MINIFS(Y!$F$87:$H$87, Y!$F$87:$H$87, "&gt;="&amp;J199), Y!$F$87:$H$87, 0), "-")</f>
        <v>-</v>
      </c>
    </row>
    <row r="200" spans="1:24" s="79" customFormat="1" x14ac:dyDescent="0.2">
      <c r="A200" s="13" t="str">
        <f t="shared" si="101"/>
        <v>-</v>
      </c>
      <c r="B200" s="216">
        <v>178</v>
      </c>
      <c r="C200" s="231"/>
      <c r="D200" s="231"/>
      <c r="E200" s="217"/>
      <c r="F200" s="218" t="str">
        <f>IF(ISBLANK(E200), "", VLOOKUP(E200, Z!$A$2:$C$4127, 3, FALSE))</f>
        <v/>
      </c>
      <c r="G200" s="232"/>
      <c r="H200" s="219"/>
      <c r="I200" s="218" t="str" cm="1">
        <f t="array" ref="I200">IFERROR(INDEX(Region, VLOOKUP($F200, X!$A$2:$K$5744, 11, FALSE), $C$1), "")</f>
        <v/>
      </c>
      <c r="J200" s="235"/>
      <c r="K200" s="236"/>
      <c r="L200" s="220" cm="1">
        <f t="array" ref="L200">IFERROR(INDEX(E_alt, $A200, $X200), 0)</f>
        <v>0</v>
      </c>
      <c r="M200" s="238"/>
      <c r="N200" s="237"/>
      <c r="O200" s="236"/>
      <c r="P200" s="223"/>
      <c r="Q200" s="220" cm="1">
        <f t="array" ref="Q200">IFERROR(INDEX(E_neu, $A200, $X200), 0)</f>
        <v>0</v>
      </c>
      <c r="R200" s="232"/>
      <c r="S200" s="231"/>
      <c r="T200" s="217"/>
      <c r="U200" s="218" t="str">
        <f>IF(ISBLANK(T200), "", VLOOKUP(T200, Z!$A$2:$C$4127, 3, FALSE))</f>
        <v/>
      </c>
      <c r="V200" s="239"/>
      <c r="W200" s="222">
        <f t="shared" si="102"/>
        <v>0</v>
      </c>
      <c r="X200" s="13" t="str">
        <f>IFERROR(MATCH(_xlfn.MINIFS(Y!$F$87:$H$87, Y!$F$87:$H$87, "&gt;="&amp;J200), Y!$F$87:$H$87, 0), "-")</f>
        <v>-</v>
      </c>
    </row>
    <row r="201" spans="1:24" s="79" customFormat="1" x14ac:dyDescent="0.2">
      <c r="A201" s="13" t="str">
        <f t="shared" si="100"/>
        <v>-</v>
      </c>
      <c r="B201" s="216">
        <v>179</v>
      </c>
      <c r="C201" s="231"/>
      <c r="D201" s="231"/>
      <c r="E201" s="217"/>
      <c r="F201" s="218" t="str">
        <f>IF(ISBLANK(E201), "", VLOOKUP(E201, Z!$A$2:$C$4127, 3, FALSE))</f>
        <v/>
      </c>
      <c r="G201" s="232"/>
      <c r="H201" s="219"/>
      <c r="I201" s="218" t="str" cm="1">
        <f t="array" ref="I201">IFERROR(INDEX(Region, VLOOKUP($F201, X!$A$2:$K$5744, 11, FALSE), $C$1), "")</f>
        <v/>
      </c>
      <c r="J201" s="235"/>
      <c r="K201" s="236"/>
      <c r="L201" s="220" cm="1">
        <f t="array" ref="L201">IFERROR(INDEX(E_alt, $A201, $X201), 0)</f>
        <v>0</v>
      </c>
      <c r="M201" s="238"/>
      <c r="N201" s="237"/>
      <c r="O201" s="236"/>
      <c r="P201" s="223"/>
      <c r="Q201" s="220" cm="1">
        <f t="array" ref="Q201">IFERROR(INDEX(E_neu, $A201, $X201), 0)</f>
        <v>0</v>
      </c>
      <c r="R201" s="232"/>
      <c r="S201" s="231"/>
      <c r="T201" s="217"/>
      <c r="U201" s="218" t="str">
        <f>IF(ISBLANK(T201), "", VLOOKUP(T201, Z!$A$2:$C$4127, 3, FALSE))</f>
        <v/>
      </c>
      <c r="V201" s="239"/>
      <c r="W201" s="222">
        <f t="shared" si="102"/>
        <v>0</v>
      </c>
      <c r="X201" s="13" t="str">
        <f>IFERROR(MATCH(_xlfn.MINIFS(Y!$F$87:$H$87, Y!$F$87:$H$87, "&gt;="&amp;J201), Y!$F$87:$H$87, 0), "-")</f>
        <v>-</v>
      </c>
    </row>
    <row r="202" spans="1:24" s="79" customFormat="1" x14ac:dyDescent="0.2">
      <c r="A202" s="13" t="str">
        <f t="shared" si="101"/>
        <v>-</v>
      </c>
      <c r="B202" s="216">
        <v>180</v>
      </c>
      <c r="C202" s="231"/>
      <c r="D202" s="231"/>
      <c r="E202" s="217"/>
      <c r="F202" s="218" t="str">
        <f>IF(ISBLANK(E202), "", VLOOKUP(E202, Z!$A$2:$C$4127, 3, FALSE))</f>
        <v/>
      </c>
      <c r="G202" s="232"/>
      <c r="H202" s="219"/>
      <c r="I202" s="218" t="str" cm="1">
        <f t="array" ref="I202">IFERROR(INDEX(Region, VLOOKUP($F202, X!$A$2:$K$5744, 11, FALSE), $C$1), "")</f>
        <v/>
      </c>
      <c r="J202" s="235"/>
      <c r="K202" s="236"/>
      <c r="L202" s="220" cm="1">
        <f t="array" ref="L202">IFERROR(INDEX(E_alt, $A202, $X202), 0)</f>
        <v>0</v>
      </c>
      <c r="M202" s="238"/>
      <c r="N202" s="237"/>
      <c r="O202" s="236"/>
      <c r="P202" s="223"/>
      <c r="Q202" s="220" cm="1">
        <f t="array" ref="Q202">IFERROR(INDEX(E_neu, $A202, $X202), 0)</f>
        <v>0</v>
      </c>
      <c r="R202" s="232"/>
      <c r="S202" s="231"/>
      <c r="T202" s="217"/>
      <c r="U202" s="218" t="str">
        <f>IF(ISBLANK(T202), "", VLOOKUP(T202, Z!$A$2:$C$4127, 3, FALSE))</f>
        <v/>
      </c>
      <c r="V202" s="239"/>
      <c r="W202" s="222">
        <f t="shared" si="102"/>
        <v>0</v>
      </c>
      <c r="X202" s="13" t="str">
        <f>IFERROR(MATCH(_xlfn.MINIFS(Y!$F$87:$H$87, Y!$F$87:$H$87, "&gt;="&amp;J202), Y!$F$87:$H$87, 0), "-")</f>
        <v>-</v>
      </c>
    </row>
    <row r="203" spans="1:24" s="79" customFormat="1" x14ac:dyDescent="0.2">
      <c r="A203" s="13" t="str">
        <f t="shared" si="100"/>
        <v>-</v>
      </c>
      <c r="B203" s="216">
        <v>181</v>
      </c>
      <c r="C203" s="231"/>
      <c r="D203" s="231"/>
      <c r="E203" s="217"/>
      <c r="F203" s="218" t="str">
        <f>IF(ISBLANK(E203), "", VLOOKUP(E203, Z!$A$2:$C$4127, 3, FALSE))</f>
        <v/>
      </c>
      <c r="G203" s="232"/>
      <c r="H203" s="219"/>
      <c r="I203" s="218" t="str" cm="1">
        <f t="array" ref="I203">IFERROR(INDEX(Region, VLOOKUP($F203, X!$A$2:$K$5744, 11, FALSE), $C$1), "")</f>
        <v/>
      </c>
      <c r="J203" s="235"/>
      <c r="K203" s="236"/>
      <c r="L203" s="220" cm="1">
        <f t="array" ref="L203">IFERROR(INDEX(E_alt, $A203, $X203), 0)</f>
        <v>0</v>
      </c>
      <c r="M203" s="238"/>
      <c r="N203" s="237"/>
      <c r="O203" s="236"/>
      <c r="P203" s="223"/>
      <c r="Q203" s="220" cm="1">
        <f t="array" ref="Q203">IFERROR(INDEX(E_neu, $A203, $X203), 0)</f>
        <v>0</v>
      </c>
      <c r="R203" s="232"/>
      <c r="S203" s="231"/>
      <c r="T203" s="217"/>
      <c r="U203" s="218" t="str">
        <f>IF(ISBLANK(T203), "", VLOOKUP(T203, Z!$A$2:$C$4127, 3, FALSE))</f>
        <v/>
      </c>
      <c r="V203" s="239"/>
      <c r="W203" s="222">
        <f t="shared" si="102"/>
        <v>0</v>
      </c>
      <c r="X203" s="13" t="str">
        <f>IFERROR(MATCH(_xlfn.MINIFS(Y!$F$87:$H$87, Y!$F$87:$H$87, "&gt;="&amp;J203), Y!$F$87:$H$87, 0), "-")</f>
        <v>-</v>
      </c>
    </row>
    <row r="204" spans="1:24" s="79" customFormat="1" x14ac:dyDescent="0.2">
      <c r="A204" s="13" t="str">
        <f t="shared" si="101"/>
        <v>-</v>
      </c>
      <c r="B204" s="216">
        <v>182</v>
      </c>
      <c r="C204" s="231"/>
      <c r="D204" s="231"/>
      <c r="E204" s="217"/>
      <c r="F204" s="218" t="str">
        <f>IF(ISBLANK(E204), "", VLOOKUP(E204, Z!$A$2:$C$4127, 3, FALSE))</f>
        <v/>
      </c>
      <c r="G204" s="232"/>
      <c r="H204" s="219"/>
      <c r="I204" s="218" t="str" cm="1">
        <f t="array" ref="I204">IFERROR(INDEX(Region, VLOOKUP($F204, X!$A$2:$K$5744, 11, FALSE), $C$1), "")</f>
        <v/>
      </c>
      <c r="J204" s="235"/>
      <c r="K204" s="236"/>
      <c r="L204" s="220" cm="1">
        <f t="array" ref="L204">IFERROR(INDEX(E_alt, $A204, $X204), 0)</f>
        <v>0</v>
      </c>
      <c r="M204" s="238"/>
      <c r="N204" s="237"/>
      <c r="O204" s="236"/>
      <c r="P204" s="223"/>
      <c r="Q204" s="220" cm="1">
        <f t="array" ref="Q204">IFERROR(INDEX(E_neu, $A204, $X204), 0)</f>
        <v>0</v>
      </c>
      <c r="R204" s="232"/>
      <c r="S204" s="231"/>
      <c r="T204" s="217"/>
      <c r="U204" s="218" t="str">
        <f>IF(ISBLANK(T204), "", VLOOKUP(T204, Z!$A$2:$C$4127, 3, FALSE))</f>
        <v/>
      </c>
      <c r="V204" s="239"/>
      <c r="W204" s="222">
        <f t="shared" si="102"/>
        <v>0</v>
      </c>
      <c r="X204" s="13" t="str">
        <f>IFERROR(MATCH(_xlfn.MINIFS(Y!$F$87:$H$87, Y!$F$87:$H$87, "&gt;="&amp;J204), Y!$F$87:$H$87, 0), "-")</f>
        <v>-</v>
      </c>
    </row>
    <row r="205" spans="1:24" s="79" customFormat="1" x14ac:dyDescent="0.2">
      <c r="A205" s="13" t="str">
        <f t="shared" si="100"/>
        <v>-</v>
      </c>
      <c r="B205" s="216">
        <v>183</v>
      </c>
      <c r="C205" s="231"/>
      <c r="D205" s="231"/>
      <c r="E205" s="217"/>
      <c r="F205" s="218" t="str">
        <f>IF(ISBLANK(E205), "", VLOOKUP(E205, Z!$A$2:$C$4127, 3, FALSE))</f>
        <v/>
      </c>
      <c r="G205" s="232"/>
      <c r="H205" s="219"/>
      <c r="I205" s="218" t="str" cm="1">
        <f t="array" ref="I205">IFERROR(INDEX(Region, VLOOKUP($F205, X!$A$2:$K$5744, 11, FALSE), $C$1), "")</f>
        <v/>
      </c>
      <c r="J205" s="235"/>
      <c r="K205" s="236"/>
      <c r="L205" s="220" cm="1">
        <f t="array" ref="L205">IFERROR(INDEX(E_alt, $A205, $X205), 0)</f>
        <v>0</v>
      </c>
      <c r="M205" s="238"/>
      <c r="N205" s="237"/>
      <c r="O205" s="236"/>
      <c r="P205" s="223"/>
      <c r="Q205" s="220" cm="1">
        <f t="array" ref="Q205">IFERROR(INDEX(E_neu, $A205, $X205), 0)</f>
        <v>0</v>
      </c>
      <c r="R205" s="232"/>
      <c r="S205" s="231"/>
      <c r="T205" s="217"/>
      <c r="U205" s="218" t="str">
        <f>IF(ISBLANK(T205), "", VLOOKUP(T205, Z!$A$2:$C$4127, 3, FALSE))</f>
        <v/>
      </c>
      <c r="V205" s="239"/>
      <c r="W205" s="222">
        <f t="shared" si="102"/>
        <v>0</v>
      </c>
      <c r="X205" s="13" t="str">
        <f>IFERROR(MATCH(_xlfn.MINIFS(Y!$F$87:$H$87, Y!$F$87:$H$87, "&gt;="&amp;J205), Y!$F$87:$H$87, 0), "-")</f>
        <v>-</v>
      </c>
    </row>
    <row r="206" spans="1:24" s="79" customFormat="1" x14ac:dyDescent="0.2">
      <c r="A206" s="13" t="str">
        <f t="shared" si="101"/>
        <v>-</v>
      </c>
      <c r="B206" s="216">
        <v>184</v>
      </c>
      <c r="C206" s="231"/>
      <c r="D206" s="231"/>
      <c r="E206" s="217"/>
      <c r="F206" s="218" t="str">
        <f>IF(ISBLANK(E206), "", VLOOKUP(E206, Z!$A$2:$C$4127, 3, FALSE))</f>
        <v/>
      </c>
      <c r="G206" s="232"/>
      <c r="H206" s="219"/>
      <c r="I206" s="218" t="str" cm="1">
        <f t="array" ref="I206">IFERROR(INDEX(Region, VLOOKUP($F206, X!$A$2:$K$5744, 11, FALSE), $C$1), "")</f>
        <v/>
      </c>
      <c r="J206" s="235"/>
      <c r="K206" s="236"/>
      <c r="L206" s="220" cm="1">
        <f t="array" ref="L206">IFERROR(INDEX(E_alt, $A206, $X206), 0)</f>
        <v>0</v>
      </c>
      <c r="M206" s="238"/>
      <c r="N206" s="237"/>
      <c r="O206" s="236"/>
      <c r="P206" s="223"/>
      <c r="Q206" s="220" cm="1">
        <f t="array" ref="Q206">IFERROR(INDEX(E_neu, $A206, $X206), 0)</f>
        <v>0</v>
      </c>
      <c r="R206" s="232"/>
      <c r="S206" s="231"/>
      <c r="T206" s="217"/>
      <c r="U206" s="218" t="str">
        <f>IF(ISBLANK(T206), "", VLOOKUP(T206, Z!$A$2:$C$4127, 3, FALSE))</f>
        <v/>
      </c>
      <c r="V206" s="239"/>
      <c r="W206" s="222">
        <f t="shared" si="102"/>
        <v>0</v>
      </c>
      <c r="X206" s="13" t="str">
        <f>IFERROR(MATCH(_xlfn.MINIFS(Y!$F$87:$H$87, Y!$F$87:$H$87, "&gt;="&amp;J206), Y!$F$87:$H$87, 0), "-")</f>
        <v>-</v>
      </c>
    </row>
    <row r="207" spans="1:24" s="79" customFormat="1" x14ac:dyDescent="0.2">
      <c r="A207" s="13" t="str">
        <f t="shared" si="100"/>
        <v>-</v>
      </c>
      <c r="B207" s="216">
        <v>185</v>
      </c>
      <c r="C207" s="231"/>
      <c r="D207" s="231"/>
      <c r="E207" s="217"/>
      <c r="F207" s="218" t="str">
        <f>IF(ISBLANK(E207), "", VLOOKUP(E207, Z!$A$2:$C$4127, 3, FALSE))</f>
        <v/>
      </c>
      <c r="G207" s="232"/>
      <c r="H207" s="219"/>
      <c r="I207" s="218" t="str" cm="1">
        <f t="array" ref="I207">IFERROR(INDEX(Region, VLOOKUP($F207, X!$A$2:$K$5744, 11, FALSE), $C$1), "")</f>
        <v/>
      </c>
      <c r="J207" s="235"/>
      <c r="K207" s="236"/>
      <c r="L207" s="220" cm="1">
        <f t="array" ref="L207">IFERROR(INDEX(E_alt, $A207, $X207), 0)</f>
        <v>0</v>
      </c>
      <c r="M207" s="238"/>
      <c r="N207" s="237"/>
      <c r="O207" s="236"/>
      <c r="P207" s="223"/>
      <c r="Q207" s="220" cm="1">
        <f t="array" ref="Q207">IFERROR(INDEX(E_neu, $A207, $X207), 0)</f>
        <v>0</v>
      </c>
      <c r="R207" s="232"/>
      <c r="S207" s="231"/>
      <c r="T207" s="217"/>
      <c r="U207" s="218" t="str">
        <f>IF(ISBLANK(T207), "", VLOOKUP(T207, Z!$A$2:$C$4127, 3, FALSE))</f>
        <v/>
      </c>
      <c r="V207" s="239"/>
      <c r="W207" s="222">
        <f t="shared" si="102"/>
        <v>0</v>
      </c>
      <c r="X207" s="13" t="str">
        <f>IFERROR(MATCH(_xlfn.MINIFS(Y!$F$87:$H$87, Y!$F$87:$H$87, "&gt;="&amp;J207), Y!$F$87:$H$87, 0), "-")</f>
        <v>-</v>
      </c>
    </row>
    <row r="208" spans="1:24" s="79" customFormat="1" x14ac:dyDescent="0.2">
      <c r="A208" s="13" t="str">
        <f t="shared" si="101"/>
        <v>-</v>
      </c>
      <c r="B208" s="216">
        <v>186</v>
      </c>
      <c r="C208" s="231"/>
      <c r="D208" s="231"/>
      <c r="E208" s="217"/>
      <c r="F208" s="218" t="str">
        <f>IF(ISBLANK(E208), "", VLOOKUP(E208, Z!$A$2:$C$4127, 3, FALSE))</f>
        <v/>
      </c>
      <c r="G208" s="232"/>
      <c r="H208" s="219"/>
      <c r="I208" s="218" t="str" cm="1">
        <f t="array" ref="I208">IFERROR(INDEX(Region, VLOOKUP($F208, X!$A$2:$K$5744, 11, FALSE), $C$1), "")</f>
        <v/>
      </c>
      <c r="J208" s="235"/>
      <c r="K208" s="236"/>
      <c r="L208" s="220" cm="1">
        <f t="array" ref="L208">IFERROR(INDEX(E_alt, $A208, $X208), 0)</f>
        <v>0</v>
      </c>
      <c r="M208" s="238"/>
      <c r="N208" s="237"/>
      <c r="O208" s="236"/>
      <c r="P208" s="223"/>
      <c r="Q208" s="220" cm="1">
        <f t="array" ref="Q208">IFERROR(INDEX(E_neu, $A208, $X208), 0)</f>
        <v>0</v>
      </c>
      <c r="R208" s="232"/>
      <c r="S208" s="231"/>
      <c r="T208" s="217"/>
      <c r="U208" s="218" t="str">
        <f>IF(ISBLANK(T208), "", VLOOKUP(T208, Z!$A$2:$C$4127, 3, FALSE))</f>
        <v/>
      </c>
      <c r="V208" s="239"/>
      <c r="W208" s="222">
        <f t="shared" si="102"/>
        <v>0</v>
      </c>
      <c r="X208" s="13" t="str">
        <f>IFERROR(MATCH(_xlfn.MINIFS(Y!$F$87:$H$87, Y!$F$87:$H$87, "&gt;="&amp;J208), Y!$F$87:$H$87, 0), "-")</f>
        <v>-</v>
      </c>
    </row>
    <row r="209" spans="1:24" s="79" customFormat="1" x14ac:dyDescent="0.2">
      <c r="A209" s="13" t="str">
        <f t="shared" si="100"/>
        <v>-</v>
      </c>
      <c r="B209" s="216">
        <v>187</v>
      </c>
      <c r="C209" s="231"/>
      <c r="D209" s="231"/>
      <c r="E209" s="217"/>
      <c r="F209" s="218" t="str">
        <f>IF(ISBLANK(E209), "", VLOOKUP(E209, Z!$A$2:$C$4127, 3, FALSE))</f>
        <v/>
      </c>
      <c r="G209" s="232"/>
      <c r="H209" s="219"/>
      <c r="I209" s="218" t="str" cm="1">
        <f t="array" ref="I209">IFERROR(INDEX(Region, VLOOKUP($F209, X!$A$2:$K$5744, 11, FALSE), $C$1), "")</f>
        <v/>
      </c>
      <c r="J209" s="235"/>
      <c r="K209" s="236"/>
      <c r="L209" s="220" cm="1">
        <f t="array" ref="L209">IFERROR(INDEX(E_alt, $A209, $X209), 0)</f>
        <v>0</v>
      </c>
      <c r="M209" s="238"/>
      <c r="N209" s="237"/>
      <c r="O209" s="236"/>
      <c r="P209" s="223"/>
      <c r="Q209" s="220" cm="1">
        <f t="array" ref="Q209">IFERROR(INDEX(E_neu, $A209, $X209), 0)</f>
        <v>0</v>
      </c>
      <c r="R209" s="232"/>
      <c r="S209" s="231"/>
      <c r="T209" s="217"/>
      <c r="U209" s="218" t="str">
        <f>IF(ISBLANK(T209), "", VLOOKUP(T209, Z!$A$2:$C$4127, 3, FALSE))</f>
        <v/>
      </c>
      <c r="V209" s="239"/>
      <c r="W209" s="222">
        <f t="shared" si="102"/>
        <v>0</v>
      </c>
      <c r="X209" s="13" t="str">
        <f>IFERROR(MATCH(_xlfn.MINIFS(Y!$F$87:$H$87, Y!$F$87:$H$87, "&gt;="&amp;J209), Y!$F$87:$H$87, 0), "-")</f>
        <v>-</v>
      </c>
    </row>
    <row r="210" spans="1:24" s="79" customFormat="1" x14ac:dyDescent="0.2">
      <c r="A210" s="13" t="str">
        <f t="shared" si="101"/>
        <v>-</v>
      </c>
      <c r="B210" s="216">
        <v>188</v>
      </c>
      <c r="C210" s="231"/>
      <c r="D210" s="231"/>
      <c r="E210" s="217"/>
      <c r="F210" s="218" t="str">
        <f>IF(ISBLANK(E210), "", VLOOKUP(E210, Z!$A$2:$C$4127, 3, FALSE))</f>
        <v/>
      </c>
      <c r="G210" s="232"/>
      <c r="H210" s="219"/>
      <c r="I210" s="218" t="str" cm="1">
        <f t="array" ref="I210">IFERROR(INDEX(Region, VLOOKUP($F210, X!$A$2:$K$5744, 11, FALSE), $C$1), "")</f>
        <v/>
      </c>
      <c r="J210" s="235"/>
      <c r="K210" s="236"/>
      <c r="L210" s="220" cm="1">
        <f t="array" ref="L210">IFERROR(INDEX(E_alt, $A210, $X210), 0)</f>
        <v>0</v>
      </c>
      <c r="M210" s="238"/>
      <c r="N210" s="237"/>
      <c r="O210" s="236"/>
      <c r="P210" s="223"/>
      <c r="Q210" s="220" cm="1">
        <f t="array" ref="Q210">IFERROR(INDEX(E_neu, $A210, $X210), 0)</f>
        <v>0</v>
      </c>
      <c r="R210" s="232"/>
      <c r="S210" s="231"/>
      <c r="T210" s="217"/>
      <c r="U210" s="218" t="str">
        <f>IF(ISBLANK(T210), "", VLOOKUP(T210, Z!$A$2:$C$4127, 3, FALSE))</f>
        <v/>
      </c>
      <c r="V210" s="239"/>
      <c r="W210" s="222">
        <f t="shared" si="102"/>
        <v>0</v>
      </c>
      <c r="X210" s="13" t="str">
        <f>IFERROR(MATCH(_xlfn.MINIFS(Y!$F$87:$H$87, Y!$F$87:$H$87, "&gt;="&amp;J210), Y!$F$87:$H$87, 0), "-")</f>
        <v>-</v>
      </c>
    </row>
    <row r="211" spans="1:24" s="79" customFormat="1" x14ac:dyDescent="0.2">
      <c r="A211" s="13" t="str">
        <f t="shared" si="100"/>
        <v>-</v>
      </c>
      <c r="B211" s="216">
        <v>189</v>
      </c>
      <c r="C211" s="231"/>
      <c r="D211" s="231"/>
      <c r="E211" s="217"/>
      <c r="F211" s="218" t="str">
        <f>IF(ISBLANK(E211), "", VLOOKUP(E211, Z!$A$2:$C$4127, 3, FALSE))</f>
        <v/>
      </c>
      <c r="G211" s="232"/>
      <c r="H211" s="219"/>
      <c r="I211" s="218" t="str" cm="1">
        <f t="array" ref="I211">IFERROR(INDEX(Region, VLOOKUP($F211, X!$A$2:$K$5744, 11, FALSE), $C$1), "")</f>
        <v/>
      </c>
      <c r="J211" s="235"/>
      <c r="K211" s="236"/>
      <c r="L211" s="220" cm="1">
        <f t="array" ref="L211">IFERROR(INDEX(E_alt, $A211, $X211), 0)</f>
        <v>0</v>
      </c>
      <c r="M211" s="238"/>
      <c r="N211" s="237"/>
      <c r="O211" s="236"/>
      <c r="P211" s="223"/>
      <c r="Q211" s="220" cm="1">
        <f t="array" ref="Q211">IFERROR(INDEX(E_neu, $A211, $X211), 0)</f>
        <v>0</v>
      </c>
      <c r="R211" s="232"/>
      <c r="S211" s="231"/>
      <c r="T211" s="217"/>
      <c r="U211" s="218" t="str">
        <f>IF(ISBLANK(T211), "", VLOOKUP(T211, Z!$A$2:$C$4127, 3, FALSE))</f>
        <v/>
      </c>
      <c r="V211" s="239"/>
      <c r="W211" s="222">
        <f t="shared" si="102"/>
        <v>0</v>
      </c>
      <c r="X211" s="13" t="str">
        <f>IFERROR(MATCH(_xlfn.MINIFS(Y!$F$87:$H$87, Y!$F$87:$H$87, "&gt;="&amp;J211), Y!$F$87:$H$87, 0), "-")</f>
        <v>-</v>
      </c>
    </row>
    <row r="212" spans="1:24" s="79" customFormat="1" x14ac:dyDescent="0.2">
      <c r="A212" s="13" t="str">
        <f t="shared" si="101"/>
        <v>-</v>
      </c>
      <c r="B212" s="216">
        <v>190</v>
      </c>
      <c r="C212" s="231"/>
      <c r="D212" s="231"/>
      <c r="E212" s="217"/>
      <c r="F212" s="218" t="str">
        <f>IF(ISBLANK(E212), "", VLOOKUP(E212, Z!$A$2:$C$4127, 3, FALSE))</f>
        <v/>
      </c>
      <c r="G212" s="232"/>
      <c r="H212" s="219"/>
      <c r="I212" s="218" t="str" cm="1">
        <f t="array" ref="I212">IFERROR(INDEX(Region, VLOOKUP($F212, X!$A$2:$K$5744, 11, FALSE), $C$1), "")</f>
        <v/>
      </c>
      <c r="J212" s="235"/>
      <c r="K212" s="236"/>
      <c r="L212" s="220" cm="1">
        <f t="array" ref="L212">IFERROR(INDEX(E_alt, $A212, $X212), 0)</f>
        <v>0</v>
      </c>
      <c r="M212" s="238"/>
      <c r="N212" s="237"/>
      <c r="O212" s="236"/>
      <c r="P212" s="223"/>
      <c r="Q212" s="220" cm="1">
        <f t="array" ref="Q212">IFERROR(INDEX(E_neu, $A212, $X212), 0)</f>
        <v>0</v>
      </c>
      <c r="R212" s="232"/>
      <c r="S212" s="231"/>
      <c r="T212" s="217"/>
      <c r="U212" s="218" t="str">
        <f>IF(ISBLANK(T212), "", VLOOKUP(T212, Z!$A$2:$C$4127, 3, FALSE))</f>
        <v/>
      </c>
      <c r="V212" s="239"/>
      <c r="W212" s="222">
        <f t="shared" si="102"/>
        <v>0</v>
      </c>
      <c r="X212" s="13" t="str">
        <f>IFERROR(MATCH(_xlfn.MINIFS(Y!$F$87:$H$87, Y!$F$87:$H$87, "&gt;="&amp;J212), Y!$F$87:$H$87, 0), "-")</f>
        <v>-</v>
      </c>
    </row>
    <row r="213" spans="1:24" s="79" customFormat="1" x14ac:dyDescent="0.2">
      <c r="A213" s="13" t="str">
        <f t="shared" si="100"/>
        <v>-</v>
      </c>
      <c r="B213" s="216">
        <v>191</v>
      </c>
      <c r="C213" s="231"/>
      <c r="D213" s="231"/>
      <c r="E213" s="217"/>
      <c r="F213" s="218" t="str">
        <f>IF(ISBLANK(E213), "", VLOOKUP(E213, Z!$A$2:$C$4127, 3, FALSE))</f>
        <v/>
      </c>
      <c r="G213" s="232"/>
      <c r="H213" s="219"/>
      <c r="I213" s="218" t="str" cm="1">
        <f t="array" ref="I213">IFERROR(INDEX(Region, VLOOKUP($F213, X!$A$2:$K$5744, 11, FALSE), $C$1), "")</f>
        <v/>
      </c>
      <c r="J213" s="235"/>
      <c r="K213" s="236"/>
      <c r="L213" s="220" cm="1">
        <f t="array" ref="L213">IFERROR(INDEX(E_alt, $A213, $X213), 0)</f>
        <v>0</v>
      </c>
      <c r="M213" s="238"/>
      <c r="N213" s="237"/>
      <c r="O213" s="236"/>
      <c r="P213" s="223"/>
      <c r="Q213" s="220" cm="1">
        <f t="array" ref="Q213">IFERROR(INDEX(E_neu, $A213, $X213), 0)</f>
        <v>0</v>
      </c>
      <c r="R213" s="232"/>
      <c r="S213" s="231"/>
      <c r="T213" s="217"/>
      <c r="U213" s="218" t="str">
        <f>IF(ISBLANK(T213), "", VLOOKUP(T213, Z!$A$2:$C$4127, 3, FALSE))</f>
        <v/>
      </c>
      <c r="V213" s="239"/>
      <c r="W213" s="222">
        <f t="shared" si="102"/>
        <v>0</v>
      </c>
      <c r="X213" s="13" t="str">
        <f>IFERROR(MATCH(_xlfn.MINIFS(Y!$F$87:$H$87, Y!$F$87:$H$87, "&gt;="&amp;J213), Y!$F$87:$H$87, 0), "-")</f>
        <v>-</v>
      </c>
    </row>
    <row r="214" spans="1:24" s="79" customFormat="1" x14ac:dyDescent="0.2">
      <c r="A214" s="13" t="str">
        <f t="shared" si="101"/>
        <v>-</v>
      </c>
      <c r="B214" s="216">
        <v>192</v>
      </c>
      <c r="C214" s="231"/>
      <c r="D214" s="231"/>
      <c r="E214" s="217"/>
      <c r="F214" s="218" t="str">
        <f>IF(ISBLANK(E214), "", VLOOKUP(E214, Z!$A$2:$C$4127, 3, FALSE))</f>
        <v/>
      </c>
      <c r="G214" s="232"/>
      <c r="H214" s="219"/>
      <c r="I214" s="218" t="str" cm="1">
        <f t="array" ref="I214">IFERROR(INDEX(Region, VLOOKUP($F214, X!$A$2:$K$5744, 11, FALSE), $C$1), "")</f>
        <v/>
      </c>
      <c r="J214" s="235"/>
      <c r="K214" s="236"/>
      <c r="L214" s="220" cm="1">
        <f t="array" ref="L214">IFERROR(INDEX(E_alt, $A214, $X214), 0)</f>
        <v>0</v>
      </c>
      <c r="M214" s="238"/>
      <c r="N214" s="237"/>
      <c r="O214" s="236"/>
      <c r="P214" s="223"/>
      <c r="Q214" s="220" cm="1">
        <f t="array" ref="Q214">IFERROR(INDEX(E_neu, $A214, $X214), 0)</f>
        <v>0</v>
      </c>
      <c r="R214" s="232"/>
      <c r="S214" s="231"/>
      <c r="T214" s="217"/>
      <c r="U214" s="218" t="str">
        <f>IF(ISBLANK(T214), "", VLOOKUP(T214, Z!$A$2:$C$4127, 3, FALSE))</f>
        <v/>
      </c>
      <c r="V214" s="239"/>
      <c r="W214" s="222">
        <f t="shared" si="102"/>
        <v>0</v>
      </c>
      <c r="X214" s="13" t="str">
        <f>IFERROR(MATCH(_xlfn.MINIFS(Y!$F$87:$H$87, Y!$F$87:$H$87, "&gt;="&amp;J214), Y!$F$87:$H$87, 0), "-")</f>
        <v>-</v>
      </c>
    </row>
    <row r="215" spans="1:24" s="79" customFormat="1" x14ac:dyDescent="0.2">
      <c r="A215" s="13" t="str">
        <f t="shared" si="100"/>
        <v>-</v>
      </c>
      <c r="B215" s="216">
        <v>193</v>
      </c>
      <c r="C215" s="231"/>
      <c r="D215" s="231"/>
      <c r="E215" s="217"/>
      <c r="F215" s="218" t="str">
        <f>IF(ISBLANK(E215), "", VLOOKUP(E215, Z!$A$2:$C$4127, 3, FALSE))</f>
        <v/>
      </c>
      <c r="G215" s="232"/>
      <c r="H215" s="219"/>
      <c r="I215" s="218" t="str" cm="1">
        <f t="array" ref="I215">IFERROR(INDEX(Region, VLOOKUP($F215, X!$A$2:$K$5744, 11, FALSE), $C$1), "")</f>
        <v/>
      </c>
      <c r="J215" s="235"/>
      <c r="K215" s="236"/>
      <c r="L215" s="220" cm="1">
        <f t="array" ref="L215">IFERROR(INDEX(E_alt, $A215, $X215), 0)</f>
        <v>0</v>
      </c>
      <c r="M215" s="238"/>
      <c r="N215" s="237"/>
      <c r="O215" s="236"/>
      <c r="P215" s="223"/>
      <c r="Q215" s="220" cm="1">
        <f t="array" ref="Q215">IFERROR(INDEX(E_neu, $A215, $X215), 0)</f>
        <v>0</v>
      </c>
      <c r="R215" s="232"/>
      <c r="S215" s="231"/>
      <c r="T215" s="217"/>
      <c r="U215" s="218" t="str">
        <f>IF(ISBLANK(T215), "", VLOOKUP(T215, Z!$A$2:$C$4127, 3, FALSE))</f>
        <v/>
      </c>
      <c r="V215" s="239"/>
      <c r="W215" s="222">
        <f t="shared" si="102"/>
        <v>0</v>
      </c>
      <c r="X215" s="13" t="str">
        <f>IFERROR(MATCH(_xlfn.MINIFS(Y!$F$87:$H$87, Y!$F$87:$H$87, "&gt;="&amp;J215), Y!$F$87:$H$87, 0), "-")</f>
        <v>-</v>
      </c>
    </row>
    <row r="216" spans="1:24" s="79" customFormat="1" x14ac:dyDescent="0.2">
      <c r="A216" s="13" t="str">
        <f t="shared" si="101"/>
        <v>-</v>
      </c>
      <c r="B216" s="216">
        <v>194</v>
      </c>
      <c r="C216" s="231"/>
      <c r="D216" s="231"/>
      <c r="E216" s="217"/>
      <c r="F216" s="218" t="str">
        <f>IF(ISBLANK(E216), "", VLOOKUP(E216, Z!$A$2:$C$4127, 3, FALSE))</f>
        <v/>
      </c>
      <c r="G216" s="232"/>
      <c r="H216" s="219"/>
      <c r="I216" s="218" t="str" cm="1">
        <f t="array" ref="I216">IFERROR(INDEX(Region, VLOOKUP($F216, X!$A$2:$K$5744, 11, FALSE), $C$1), "")</f>
        <v/>
      </c>
      <c r="J216" s="235"/>
      <c r="K216" s="236"/>
      <c r="L216" s="220" cm="1">
        <f t="array" ref="L216">IFERROR(INDEX(E_alt, $A216, $X216), 0)</f>
        <v>0</v>
      </c>
      <c r="M216" s="238"/>
      <c r="N216" s="237"/>
      <c r="O216" s="236"/>
      <c r="P216" s="223"/>
      <c r="Q216" s="220" cm="1">
        <f t="array" ref="Q216">IFERROR(INDEX(E_neu, $A216, $X216), 0)</f>
        <v>0</v>
      </c>
      <c r="R216" s="232"/>
      <c r="S216" s="231"/>
      <c r="T216" s="217"/>
      <c r="U216" s="218" t="str">
        <f>IF(ISBLANK(T216), "", VLOOKUP(T216, Z!$A$2:$C$4127, 3, FALSE))</f>
        <v/>
      </c>
      <c r="V216" s="239"/>
      <c r="W216" s="222">
        <f t="shared" ref="W216:W279" si="103">ROUND(12*0.75*(L216-Q216),1)</f>
        <v>0</v>
      </c>
      <c r="X216" s="13" t="str">
        <f>IFERROR(MATCH(_xlfn.MINIFS(Y!$F$87:$H$87, Y!$F$87:$H$87, "&gt;="&amp;J216), Y!$F$87:$H$87, 0), "-")</f>
        <v>-</v>
      </c>
    </row>
    <row r="217" spans="1:24" s="79" customFormat="1" x14ac:dyDescent="0.2">
      <c r="A217" s="13" t="str">
        <f t="shared" si="100"/>
        <v>-</v>
      </c>
      <c r="B217" s="216">
        <v>195</v>
      </c>
      <c r="C217" s="231"/>
      <c r="D217" s="231"/>
      <c r="E217" s="217"/>
      <c r="F217" s="218" t="str">
        <f>IF(ISBLANK(E217), "", VLOOKUP(E217, Z!$A$2:$C$4127, 3, FALSE))</f>
        <v/>
      </c>
      <c r="G217" s="232"/>
      <c r="H217" s="219"/>
      <c r="I217" s="218" t="str" cm="1">
        <f t="array" ref="I217">IFERROR(INDEX(Region, VLOOKUP($F217, X!$A$2:$K$5744, 11, FALSE), $C$1), "")</f>
        <v/>
      </c>
      <c r="J217" s="235"/>
      <c r="K217" s="236"/>
      <c r="L217" s="220" cm="1">
        <f t="array" ref="L217">IFERROR(INDEX(E_alt, $A217, $X217), 0)</f>
        <v>0</v>
      </c>
      <c r="M217" s="238"/>
      <c r="N217" s="237"/>
      <c r="O217" s="236"/>
      <c r="P217" s="223"/>
      <c r="Q217" s="220" cm="1">
        <f t="array" ref="Q217">IFERROR(INDEX(E_neu, $A217, $X217), 0)</f>
        <v>0</v>
      </c>
      <c r="R217" s="232"/>
      <c r="S217" s="231"/>
      <c r="T217" s="217"/>
      <c r="U217" s="218" t="str">
        <f>IF(ISBLANK(T217), "", VLOOKUP(T217, Z!$A$2:$C$4127, 3, FALSE))</f>
        <v/>
      </c>
      <c r="V217" s="239"/>
      <c r="W217" s="222">
        <f t="shared" si="103"/>
        <v>0</v>
      </c>
      <c r="X217" s="13" t="str">
        <f>IFERROR(MATCH(_xlfn.MINIFS(Y!$F$87:$H$87, Y!$F$87:$H$87, "&gt;="&amp;J217), Y!$F$87:$H$87, 0), "-")</f>
        <v>-</v>
      </c>
    </row>
    <row r="218" spans="1:24" s="79" customFormat="1" x14ac:dyDescent="0.2">
      <c r="A218" s="13" t="str">
        <f t="shared" si="101"/>
        <v>-</v>
      </c>
      <c r="B218" s="216">
        <v>196</v>
      </c>
      <c r="C218" s="231"/>
      <c r="D218" s="231"/>
      <c r="E218" s="217"/>
      <c r="F218" s="218" t="str">
        <f>IF(ISBLANK(E218), "", VLOOKUP(E218, Z!$A$2:$C$4127, 3, FALSE))</f>
        <v/>
      </c>
      <c r="G218" s="232"/>
      <c r="H218" s="219"/>
      <c r="I218" s="218" t="str" cm="1">
        <f t="array" ref="I218">IFERROR(INDEX(Region, VLOOKUP($F218, X!$A$2:$K$5744, 11, FALSE), $C$1), "")</f>
        <v/>
      </c>
      <c r="J218" s="235"/>
      <c r="K218" s="236"/>
      <c r="L218" s="220" cm="1">
        <f t="array" ref="L218">IFERROR(INDEX(E_alt, $A218, $X218), 0)</f>
        <v>0</v>
      </c>
      <c r="M218" s="238"/>
      <c r="N218" s="237"/>
      <c r="O218" s="236"/>
      <c r="P218" s="223"/>
      <c r="Q218" s="220" cm="1">
        <f t="array" ref="Q218">IFERROR(INDEX(E_neu, $A218, $X218), 0)</f>
        <v>0</v>
      </c>
      <c r="R218" s="232"/>
      <c r="S218" s="231"/>
      <c r="T218" s="217"/>
      <c r="U218" s="218" t="str">
        <f>IF(ISBLANK(T218), "", VLOOKUP(T218, Z!$A$2:$C$4127, 3, FALSE))</f>
        <v/>
      </c>
      <c r="V218" s="239"/>
      <c r="W218" s="222">
        <f t="shared" si="103"/>
        <v>0</v>
      </c>
      <c r="X218" s="13" t="str">
        <f>IFERROR(MATCH(_xlfn.MINIFS(Y!$F$87:$H$87, Y!$F$87:$H$87, "&gt;="&amp;J218), Y!$F$87:$H$87, 0), "-")</f>
        <v>-</v>
      </c>
    </row>
    <row r="219" spans="1:24" s="79" customFormat="1" x14ac:dyDescent="0.2">
      <c r="A219" s="13" t="str">
        <f t="shared" si="100"/>
        <v>-</v>
      </c>
      <c r="B219" s="216">
        <v>197</v>
      </c>
      <c r="C219" s="231"/>
      <c r="D219" s="231"/>
      <c r="E219" s="217"/>
      <c r="F219" s="218" t="str">
        <f>IF(ISBLANK(E219), "", VLOOKUP(E219, Z!$A$2:$C$4127, 3, FALSE))</f>
        <v/>
      </c>
      <c r="G219" s="232"/>
      <c r="H219" s="219"/>
      <c r="I219" s="218" t="str" cm="1">
        <f t="array" ref="I219">IFERROR(INDEX(Region, VLOOKUP($F219, X!$A$2:$K$5744, 11, FALSE), $C$1), "")</f>
        <v/>
      </c>
      <c r="J219" s="235"/>
      <c r="K219" s="236"/>
      <c r="L219" s="220" cm="1">
        <f t="array" ref="L219">IFERROR(INDEX(E_alt, $A219, $X219), 0)</f>
        <v>0</v>
      </c>
      <c r="M219" s="238"/>
      <c r="N219" s="237"/>
      <c r="O219" s="236"/>
      <c r="P219" s="223"/>
      <c r="Q219" s="220" cm="1">
        <f t="array" ref="Q219">IFERROR(INDEX(E_neu, $A219, $X219), 0)</f>
        <v>0</v>
      </c>
      <c r="R219" s="232"/>
      <c r="S219" s="231"/>
      <c r="T219" s="217"/>
      <c r="U219" s="218" t="str">
        <f>IF(ISBLANK(T219), "", VLOOKUP(T219, Z!$A$2:$C$4127, 3, FALSE))</f>
        <v/>
      </c>
      <c r="V219" s="239"/>
      <c r="W219" s="222">
        <f t="shared" si="103"/>
        <v>0</v>
      </c>
      <c r="X219" s="13" t="str">
        <f>IFERROR(MATCH(_xlfn.MINIFS(Y!$F$87:$H$87, Y!$F$87:$H$87, "&gt;="&amp;J219), Y!$F$87:$H$87, 0), "-")</f>
        <v>-</v>
      </c>
    </row>
    <row r="220" spans="1:24" s="79" customFormat="1" x14ac:dyDescent="0.2">
      <c r="A220" s="13" t="str">
        <f t="shared" si="101"/>
        <v>-</v>
      </c>
      <c r="B220" s="216">
        <v>198</v>
      </c>
      <c r="C220" s="231"/>
      <c r="D220" s="231"/>
      <c r="E220" s="217"/>
      <c r="F220" s="218" t="str">
        <f>IF(ISBLANK(E220), "", VLOOKUP(E220, Z!$A$2:$C$4127, 3, FALSE))</f>
        <v/>
      </c>
      <c r="G220" s="232"/>
      <c r="H220" s="219"/>
      <c r="I220" s="218" t="str" cm="1">
        <f t="array" ref="I220">IFERROR(INDEX(Region, VLOOKUP($F220, X!$A$2:$K$5744, 11, FALSE), $C$1), "")</f>
        <v/>
      </c>
      <c r="J220" s="235"/>
      <c r="K220" s="236"/>
      <c r="L220" s="220" cm="1">
        <f t="array" ref="L220">IFERROR(INDEX(E_alt, $A220, $X220), 0)</f>
        <v>0</v>
      </c>
      <c r="M220" s="238"/>
      <c r="N220" s="237"/>
      <c r="O220" s="236"/>
      <c r="P220" s="223"/>
      <c r="Q220" s="220" cm="1">
        <f t="array" ref="Q220">IFERROR(INDEX(E_neu, $A220, $X220), 0)</f>
        <v>0</v>
      </c>
      <c r="R220" s="232"/>
      <c r="S220" s="231"/>
      <c r="T220" s="217"/>
      <c r="U220" s="218" t="str">
        <f>IF(ISBLANK(T220), "", VLOOKUP(T220, Z!$A$2:$C$4127, 3, FALSE))</f>
        <v/>
      </c>
      <c r="V220" s="239"/>
      <c r="W220" s="222">
        <f t="shared" si="103"/>
        <v>0</v>
      </c>
      <c r="X220" s="13" t="str">
        <f>IFERROR(MATCH(_xlfn.MINIFS(Y!$F$87:$H$87, Y!$F$87:$H$87, "&gt;="&amp;J220), Y!$F$87:$H$87, 0), "-")</f>
        <v>-</v>
      </c>
    </row>
    <row r="221" spans="1:24" s="79" customFormat="1" x14ac:dyDescent="0.2">
      <c r="A221" s="13" t="str">
        <f t="shared" si="100"/>
        <v>-</v>
      </c>
      <c r="B221" s="216">
        <v>199</v>
      </c>
      <c r="C221" s="231"/>
      <c r="D221" s="231"/>
      <c r="E221" s="217"/>
      <c r="F221" s="218" t="str">
        <f>IF(ISBLANK(E221), "", VLOOKUP(E221, Z!$A$2:$C$4127, 3, FALSE))</f>
        <v/>
      </c>
      <c r="G221" s="232"/>
      <c r="H221" s="219"/>
      <c r="I221" s="218" t="str" cm="1">
        <f t="array" ref="I221">IFERROR(INDEX(Region, VLOOKUP($F221, X!$A$2:$K$5744, 11, FALSE), $C$1), "")</f>
        <v/>
      </c>
      <c r="J221" s="235"/>
      <c r="K221" s="236"/>
      <c r="L221" s="220" cm="1">
        <f t="array" ref="L221">IFERROR(INDEX(E_alt, $A221, $X221), 0)</f>
        <v>0</v>
      </c>
      <c r="M221" s="238"/>
      <c r="N221" s="237"/>
      <c r="O221" s="236"/>
      <c r="P221" s="223"/>
      <c r="Q221" s="220" cm="1">
        <f t="array" ref="Q221">IFERROR(INDEX(E_neu, $A221, $X221), 0)</f>
        <v>0</v>
      </c>
      <c r="R221" s="232"/>
      <c r="S221" s="231"/>
      <c r="T221" s="217"/>
      <c r="U221" s="218" t="str">
        <f>IF(ISBLANK(T221), "", VLOOKUP(T221, Z!$A$2:$C$4127, 3, FALSE))</f>
        <v/>
      </c>
      <c r="V221" s="239"/>
      <c r="W221" s="222">
        <f t="shared" si="103"/>
        <v>0</v>
      </c>
      <c r="X221" s="13" t="str">
        <f>IFERROR(MATCH(_xlfn.MINIFS(Y!$F$87:$H$87, Y!$F$87:$H$87, "&gt;="&amp;J221), Y!$F$87:$H$87, 0), "-")</f>
        <v>-</v>
      </c>
    </row>
    <row r="222" spans="1:24" s="79" customFormat="1" x14ac:dyDescent="0.2">
      <c r="A222" s="13" t="str">
        <f t="shared" si="101"/>
        <v>-</v>
      </c>
      <c r="B222" s="216">
        <v>200</v>
      </c>
      <c r="C222" s="231"/>
      <c r="D222" s="231"/>
      <c r="E222" s="217"/>
      <c r="F222" s="218" t="str">
        <f>IF(ISBLANK(E222), "", VLOOKUP(E222, Z!$A$2:$C$4127, 3, FALSE))</f>
        <v/>
      </c>
      <c r="G222" s="232"/>
      <c r="H222" s="219"/>
      <c r="I222" s="218" t="str" cm="1">
        <f t="array" ref="I222">IFERROR(INDEX(Region, VLOOKUP($F222, X!$A$2:$K$5744, 11, FALSE), $C$1), "")</f>
        <v/>
      </c>
      <c r="J222" s="235"/>
      <c r="K222" s="236"/>
      <c r="L222" s="220" cm="1">
        <f t="array" ref="L222">IFERROR(INDEX(E_alt, $A222, $X222), 0)</f>
        <v>0</v>
      </c>
      <c r="M222" s="238"/>
      <c r="N222" s="237"/>
      <c r="O222" s="236"/>
      <c r="P222" s="223"/>
      <c r="Q222" s="220" cm="1">
        <f t="array" ref="Q222">IFERROR(INDEX(E_neu, $A222, $X222), 0)</f>
        <v>0</v>
      </c>
      <c r="R222" s="232"/>
      <c r="S222" s="231"/>
      <c r="T222" s="217"/>
      <c r="U222" s="218" t="str">
        <f>IF(ISBLANK(T222), "", VLOOKUP(T222, Z!$A$2:$C$4127, 3, FALSE))</f>
        <v/>
      </c>
      <c r="V222" s="239"/>
      <c r="W222" s="222">
        <f t="shared" si="103"/>
        <v>0</v>
      </c>
      <c r="X222" s="13" t="str">
        <f>IFERROR(MATCH(_xlfn.MINIFS(Y!$F$87:$H$87, Y!$F$87:$H$87, "&gt;="&amp;J222), Y!$F$87:$H$87, 0), "-")</f>
        <v>-</v>
      </c>
    </row>
    <row r="223" spans="1:24" s="79" customFormat="1" x14ac:dyDescent="0.2">
      <c r="A223" s="13" t="str">
        <f t="shared" si="100"/>
        <v>-</v>
      </c>
      <c r="B223" s="216">
        <v>201</v>
      </c>
      <c r="C223" s="231"/>
      <c r="D223" s="231"/>
      <c r="E223" s="217"/>
      <c r="F223" s="218" t="str">
        <f>IF(ISBLANK(E223), "", VLOOKUP(E223, Z!$A$2:$C$4127, 3, FALSE))</f>
        <v/>
      </c>
      <c r="G223" s="232"/>
      <c r="H223" s="219"/>
      <c r="I223" s="218" t="str" cm="1">
        <f t="array" ref="I223">IFERROR(INDEX(Region, VLOOKUP($F223, X!$A$2:$K$5744, 11, FALSE), $C$1), "")</f>
        <v/>
      </c>
      <c r="J223" s="235"/>
      <c r="K223" s="236"/>
      <c r="L223" s="220" cm="1">
        <f t="array" ref="L223">IFERROR(INDEX(E_alt, $A223, $X223), 0)</f>
        <v>0</v>
      </c>
      <c r="M223" s="238"/>
      <c r="N223" s="237"/>
      <c r="O223" s="236"/>
      <c r="P223" s="223"/>
      <c r="Q223" s="220" cm="1">
        <f t="array" ref="Q223">IFERROR(INDEX(E_neu, $A223, $X223), 0)</f>
        <v>0</v>
      </c>
      <c r="R223" s="232"/>
      <c r="S223" s="231"/>
      <c r="T223" s="217"/>
      <c r="U223" s="218" t="str">
        <f>IF(ISBLANK(T223), "", VLOOKUP(T223, Z!$A$2:$C$4127, 3, FALSE))</f>
        <v/>
      </c>
      <c r="V223" s="239"/>
      <c r="W223" s="222">
        <f t="shared" si="103"/>
        <v>0</v>
      </c>
      <c r="X223" s="13" t="str">
        <f>IFERROR(MATCH(_xlfn.MINIFS(Y!$F$87:$H$87, Y!$F$87:$H$87, "&gt;="&amp;J223), Y!$F$87:$H$87, 0), "-")</f>
        <v>-</v>
      </c>
    </row>
    <row r="224" spans="1:24" s="79" customFormat="1" x14ac:dyDescent="0.2">
      <c r="A224" s="13" t="str">
        <f t="shared" si="101"/>
        <v>-</v>
      </c>
      <c r="B224" s="216">
        <v>202</v>
      </c>
      <c r="C224" s="231"/>
      <c r="D224" s="231"/>
      <c r="E224" s="217"/>
      <c r="F224" s="218" t="str">
        <f>IF(ISBLANK(E224), "", VLOOKUP(E224, Z!$A$2:$C$4127, 3, FALSE))</f>
        <v/>
      </c>
      <c r="G224" s="232"/>
      <c r="H224" s="219"/>
      <c r="I224" s="218" t="str" cm="1">
        <f t="array" ref="I224">IFERROR(INDEX(Region, VLOOKUP($F224, X!$A$2:$K$5744, 11, FALSE), $C$1), "")</f>
        <v/>
      </c>
      <c r="J224" s="235"/>
      <c r="K224" s="236"/>
      <c r="L224" s="220" cm="1">
        <f t="array" ref="L224">IFERROR(INDEX(E_alt, $A224, $X224), 0)</f>
        <v>0</v>
      </c>
      <c r="M224" s="238"/>
      <c r="N224" s="237"/>
      <c r="O224" s="236"/>
      <c r="P224" s="223"/>
      <c r="Q224" s="220" cm="1">
        <f t="array" ref="Q224">IFERROR(INDEX(E_neu, $A224, $X224), 0)</f>
        <v>0</v>
      </c>
      <c r="R224" s="232"/>
      <c r="S224" s="231"/>
      <c r="T224" s="217"/>
      <c r="U224" s="218" t="str">
        <f>IF(ISBLANK(T224), "", VLOOKUP(T224, Z!$A$2:$C$4127, 3, FALSE))</f>
        <v/>
      </c>
      <c r="V224" s="239"/>
      <c r="W224" s="222">
        <f t="shared" si="103"/>
        <v>0</v>
      </c>
      <c r="X224" s="13" t="str">
        <f>IFERROR(MATCH(_xlfn.MINIFS(Y!$F$87:$H$87, Y!$F$87:$H$87, "&gt;="&amp;J224), Y!$F$87:$H$87, 0), "-")</f>
        <v>-</v>
      </c>
    </row>
    <row r="225" spans="1:24" s="79" customFormat="1" x14ac:dyDescent="0.2">
      <c r="A225" s="13" t="str">
        <f t="shared" si="100"/>
        <v>-</v>
      </c>
      <c r="B225" s="216">
        <v>203</v>
      </c>
      <c r="C225" s="231"/>
      <c r="D225" s="231"/>
      <c r="E225" s="217"/>
      <c r="F225" s="218" t="str">
        <f>IF(ISBLANK(E225), "", VLOOKUP(E225, Z!$A$2:$C$4127, 3, FALSE))</f>
        <v/>
      </c>
      <c r="G225" s="232"/>
      <c r="H225" s="219"/>
      <c r="I225" s="218" t="str" cm="1">
        <f t="array" ref="I225">IFERROR(INDEX(Region, VLOOKUP($F225, X!$A$2:$K$5744, 11, FALSE), $C$1), "")</f>
        <v/>
      </c>
      <c r="J225" s="235"/>
      <c r="K225" s="236"/>
      <c r="L225" s="220" cm="1">
        <f t="array" ref="L225">IFERROR(INDEX(E_alt, $A225, $X225), 0)</f>
        <v>0</v>
      </c>
      <c r="M225" s="238"/>
      <c r="N225" s="237"/>
      <c r="O225" s="236"/>
      <c r="P225" s="223"/>
      <c r="Q225" s="220" cm="1">
        <f t="array" ref="Q225">IFERROR(INDEX(E_neu, $A225, $X225), 0)</f>
        <v>0</v>
      </c>
      <c r="R225" s="232"/>
      <c r="S225" s="231"/>
      <c r="T225" s="217"/>
      <c r="U225" s="218" t="str">
        <f>IF(ISBLANK(T225), "", VLOOKUP(T225, Z!$A$2:$C$4127, 3, FALSE))</f>
        <v/>
      </c>
      <c r="V225" s="239"/>
      <c r="W225" s="222">
        <f t="shared" si="103"/>
        <v>0</v>
      </c>
      <c r="X225" s="13" t="str">
        <f>IFERROR(MATCH(_xlfn.MINIFS(Y!$F$87:$H$87, Y!$F$87:$H$87, "&gt;="&amp;J225), Y!$F$87:$H$87, 0), "-")</f>
        <v>-</v>
      </c>
    </row>
    <row r="226" spans="1:24" s="79" customFormat="1" x14ac:dyDescent="0.2">
      <c r="A226" s="13" t="str">
        <f t="shared" si="101"/>
        <v>-</v>
      </c>
      <c r="B226" s="216">
        <v>204</v>
      </c>
      <c r="C226" s="231"/>
      <c r="D226" s="231"/>
      <c r="E226" s="217"/>
      <c r="F226" s="218" t="str">
        <f>IF(ISBLANK(E226), "", VLOOKUP(E226, Z!$A$2:$C$4127, 3, FALSE))</f>
        <v/>
      </c>
      <c r="G226" s="232"/>
      <c r="H226" s="219"/>
      <c r="I226" s="218" t="str" cm="1">
        <f t="array" ref="I226">IFERROR(INDEX(Region, VLOOKUP($F226, X!$A$2:$K$5744, 11, FALSE), $C$1), "")</f>
        <v/>
      </c>
      <c r="J226" s="235"/>
      <c r="K226" s="236"/>
      <c r="L226" s="220" cm="1">
        <f t="array" ref="L226">IFERROR(INDEX(E_alt, $A226, $X226), 0)</f>
        <v>0</v>
      </c>
      <c r="M226" s="238"/>
      <c r="N226" s="237"/>
      <c r="O226" s="236"/>
      <c r="P226" s="223"/>
      <c r="Q226" s="220" cm="1">
        <f t="array" ref="Q226">IFERROR(INDEX(E_neu, $A226, $X226), 0)</f>
        <v>0</v>
      </c>
      <c r="R226" s="232"/>
      <c r="S226" s="231"/>
      <c r="T226" s="217"/>
      <c r="U226" s="218" t="str">
        <f>IF(ISBLANK(T226), "", VLOOKUP(T226, Z!$A$2:$C$4127, 3, FALSE))</f>
        <v/>
      </c>
      <c r="V226" s="239"/>
      <c r="W226" s="222">
        <f t="shared" si="103"/>
        <v>0</v>
      </c>
      <c r="X226" s="13" t="str">
        <f>IFERROR(MATCH(_xlfn.MINIFS(Y!$F$87:$H$87, Y!$F$87:$H$87, "&gt;="&amp;J226), Y!$F$87:$H$87, 0), "-")</f>
        <v>-</v>
      </c>
    </row>
    <row r="227" spans="1:24" s="79" customFormat="1" x14ac:dyDescent="0.2">
      <c r="A227" s="13" t="str">
        <f t="shared" si="100"/>
        <v>-</v>
      </c>
      <c r="B227" s="216">
        <v>205</v>
      </c>
      <c r="C227" s="231"/>
      <c r="D227" s="231"/>
      <c r="E227" s="217"/>
      <c r="F227" s="218" t="str">
        <f>IF(ISBLANK(E227), "", VLOOKUP(E227, Z!$A$2:$C$4127, 3, FALSE))</f>
        <v/>
      </c>
      <c r="G227" s="232"/>
      <c r="H227" s="219"/>
      <c r="I227" s="218" t="str" cm="1">
        <f t="array" ref="I227">IFERROR(INDEX(Region, VLOOKUP($F227, X!$A$2:$K$5744, 11, FALSE), $C$1), "")</f>
        <v/>
      </c>
      <c r="J227" s="235"/>
      <c r="K227" s="236"/>
      <c r="L227" s="220" cm="1">
        <f t="array" ref="L227">IFERROR(INDEX(E_alt, $A227, $X227), 0)</f>
        <v>0</v>
      </c>
      <c r="M227" s="238"/>
      <c r="N227" s="237"/>
      <c r="O227" s="236"/>
      <c r="P227" s="223"/>
      <c r="Q227" s="220" cm="1">
        <f t="array" ref="Q227">IFERROR(INDEX(E_neu, $A227, $X227), 0)</f>
        <v>0</v>
      </c>
      <c r="R227" s="232"/>
      <c r="S227" s="231"/>
      <c r="T227" s="217"/>
      <c r="U227" s="218" t="str">
        <f>IF(ISBLANK(T227), "", VLOOKUP(T227, Z!$A$2:$C$4127, 3, FALSE))</f>
        <v/>
      </c>
      <c r="V227" s="239"/>
      <c r="W227" s="222">
        <f t="shared" si="103"/>
        <v>0</v>
      </c>
      <c r="X227" s="13" t="str">
        <f>IFERROR(MATCH(_xlfn.MINIFS(Y!$F$87:$H$87, Y!$F$87:$H$87, "&gt;="&amp;J227), Y!$F$87:$H$87, 0), "-")</f>
        <v>-</v>
      </c>
    </row>
    <row r="228" spans="1:24" s="79" customFormat="1" x14ac:dyDescent="0.2">
      <c r="A228" s="13" t="str">
        <f t="shared" si="101"/>
        <v>-</v>
      </c>
      <c r="B228" s="216">
        <v>206</v>
      </c>
      <c r="C228" s="231"/>
      <c r="D228" s="231"/>
      <c r="E228" s="217"/>
      <c r="F228" s="218" t="str">
        <f>IF(ISBLANK(E228), "", VLOOKUP(E228, Z!$A$2:$C$4127, 3, FALSE))</f>
        <v/>
      </c>
      <c r="G228" s="232"/>
      <c r="H228" s="219"/>
      <c r="I228" s="218" t="str" cm="1">
        <f t="array" ref="I228">IFERROR(INDEX(Region, VLOOKUP($F228, X!$A$2:$K$5744, 11, FALSE), $C$1), "")</f>
        <v/>
      </c>
      <c r="J228" s="235"/>
      <c r="K228" s="236"/>
      <c r="L228" s="220" cm="1">
        <f t="array" ref="L228">IFERROR(INDEX(E_alt, $A228, $X228), 0)</f>
        <v>0</v>
      </c>
      <c r="M228" s="238"/>
      <c r="N228" s="237"/>
      <c r="O228" s="236"/>
      <c r="P228" s="223"/>
      <c r="Q228" s="220" cm="1">
        <f t="array" ref="Q228">IFERROR(INDEX(E_neu, $A228, $X228), 0)</f>
        <v>0</v>
      </c>
      <c r="R228" s="232"/>
      <c r="S228" s="231"/>
      <c r="T228" s="217"/>
      <c r="U228" s="218" t="str">
        <f>IF(ISBLANK(T228), "", VLOOKUP(T228, Z!$A$2:$C$4127, 3, FALSE))</f>
        <v/>
      </c>
      <c r="V228" s="239"/>
      <c r="W228" s="222">
        <f t="shared" si="103"/>
        <v>0</v>
      </c>
      <c r="X228" s="13" t="str">
        <f>IFERROR(MATCH(_xlfn.MINIFS(Y!$F$87:$H$87, Y!$F$87:$H$87, "&gt;="&amp;J228), Y!$F$87:$H$87, 0), "-")</f>
        <v>-</v>
      </c>
    </row>
    <row r="229" spans="1:24" s="79" customFormat="1" x14ac:dyDescent="0.2">
      <c r="A229" s="13" t="str">
        <f t="shared" si="100"/>
        <v>-</v>
      </c>
      <c r="B229" s="216">
        <v>207</v>
      </c>
      <c r="C229" s="231"/>
      <c r="D229" s="231"/>
      <c r="E229" s="217"/>
      <c r="F229" s="218" t="str">
        <f>IF(ISBLANK(E229), "", VLOOKUP(E229, Z!$A$2:$C$4127, 3, FALSE))</f>
        <v/>
      </c>
      <c r="G229" s="232"/>
      <c r="H229" s="219"/>
      <c r="I229" s="218" t="str" cm="1">
        <f t="array" ref="I229">IFERROR(INDEX(Region, VLOOKUP($F229, X!$A$2:$K$5744, 11, FALSE), $C$1), "")</f>
        <v/>
      </c>
      <c r="J229" s="235"/>
      <c r="K229" s="236"/>
      <c r="L229" s="220" cm="1">
        <f t="array" ref="L229">IFERROR(INDEX(E_alt, $A229, $X229), 0)</f>
        <v>0</v>
      </c>
      <c r="M229" s="238"/>
      <c r="N229" s="237"/>
      <c r="O229" s="236"/>
      <c r="P229" s="223"/>
      <c r="Q229" s="220" cm="1">
        <f t="array" ref="Q229">IFERROR(INDEX(E_neu, $A229, $X229), 0)</f>
        <v>0</v>
      </c>
      <c r="R229" s="232"/>
      <c r="S229" s="231"/>
      <c r="T229" s="217"/>
      <c r="U229" s="218" t="str">
        <f>IF(ISBLANK(T229), "", VLOOKUP(T229, Z!$A$2:$C$4127, 3, FALSE))</f>
        <v/>
      </c>
      <c r="V229" s="239"/>
      <c r="W229" s="222">
        <f t="shared" si="103"/>
        <v>0</v>
      </c>
      <c r="X229" s="13" t="str">
        <f>IFERROR(MATCH(_xlfn.MINIFS(Y!$F$87:$H$87, Y!$F$87:$H$87, "&gt;="&amp;J229), Y!$F$87:$H$87, 0), "-")</f>
        <v>-</v>
      </c>
    </row>
    <row r="230" spans="1:24" s="79" customFormat="1" x14ac:dyDescent="0.2">
      <c r="A230" s="13" t="str">
        <f t="shared" si="101"/>
        <v>-</v>
      </c>
      <c r="B230" s="216">
        <v>208</v>
      </c>
      <c r="C230" s="231"/>
      <c r="D230" s="231"/>
      <c r="E230" s="217"/>
      <c r="F230" s="218" t="str">
        <f>IF(ISBLANK(E230), "", VLOOKUP(E230, Z!$A$2:$C$4127, 3, FALSE))</f>
        <v/>
      </c>
      <c r="G230" s="232"/>
      <c r="H230" s="219"/>
      <c r="I230" s="218" t="str" cm="1">
        <f t="array" ref="I230">IFERROR(INDEX(Region, VLOOKUP($F230, X!$A$2:$K$5744, 11, FALSE), $C$1), "")</f>
        <v/>
      </c>
      <c r="J230" s="235"/>
      <c r="K230" s="236"/>
      <c r="L230" s="220" cm="1">
        <f t="array" ref="L230">IFERROR(INDEX(E_alt, $A230, $X230), 0)</f>
        <v>0</v>
      </c>
      <c r="M230" s="238"/>
      <c r="N230" s="237"/>
      <c r="O230" s="236"/>
      <c r="P230" s="223"/>
      <c r="Q230" s="220" cm="1">
        <f t="array" ref="Q230">IFERROR(INDEX(E_neu, $A230, $X230), 0)</f>
        <v>0</v>
      </c>
      <c r="R230" s="232"/>
      <c r="S230" s="231"/>
      <c r="T230" s="217"/>
      <c r="U230" s="218" t="str">
        <f>IF(ISBLANK(T230), "", VLOOKUP(T230, Z!$A$2:$C$4127, 3, FALSE))</f>
        <v/>
      </c>
      <c r="V230" s="239"/>
      <c r="W230" s="222">
        <f t="shared" si="103"/>
        <v>0</v>
      </c>
      <c r="X230" s="13" t="str">
        <f>IFERROR(MATCH(_xlfn.MINIFS(Y!$F$87:$H$87, Y!$F$87:$H$87, "&gt;="&amp;J230), Y!$F$87:$H$87, 0), "-")</f>
        <v>-</v>
      </c>
    </row>
    <row r="231" spans="1:24" s="79" customFormat="1" x14ac:dyDescent="0.2">
      <c r="A231" s="13" t="str">
        <f t="shared" si="100"/>
        <v>-</v>
      </c>
      <c r="B231" s="216">
        <v>209</v>
      </c>
      <c r="C231" s="231"/>
      <c r="D231" s="231"/>
      <c r="E231" s="217"/>
      <c r="F231" s="218" t="str">
        <f>IF(ISBLANK(E231), "", VLOOKUP(E231, Z!$A$2:$C$4127, 3, FALSE))</f>
        <v/>
      </c>
      <c r="G231" s="232"/>
      <c r="H231" s="219"/>
      <c r="I231" s="218" t="str" cm="1">
        <f t="array" ref="I231">IFERROR(INDEX(Region, VLOOKUP($F231, X!$A$2:$K$5744, 11, FALSE), $C$1), "")</f>
        <v/>
      </c>
      <c r="J231" s="235"/>
      <c r="K231" s="236"/>
      <c r="L231" s="220" cm="1">
        <f t="array" ref="L231">IFERROR(INDEX(E_alt, $A231, $X231), 0)</f>
        <v>0</v>
      </c>
      <c r="M231" s="238"/>
      <c r="N231" s="237"/>
      <c r="O231" s="236"/>
      <c r="P231" s="223"/>
      <c r="Q231" s="220" cm="1">
        <f t="array" ref="Q231">IFERROR(INDEX(E_neu, $A231, $X231), 0)</f>
        <v>0</v>
      </c>
      <c r="R231" s="232"/>
      <c r="S231" s="231"/>
      <c r="T231" s="217"/>
      <c r="U231" s="218" t="str">
        <f>IF(ISBLANK(T231), "", VLOOKUP(T231, Z!$A$2:$C$4127, 3, FALSE))</f>
        <v/>
      </c>
      <c r="V231" s="239"/>
      <c r="W231" s="222">
        <f t="shared" si="103"/>
        <v>0</v>
      </c>
      <c r="X231" s="13" t="str">
        <f>IFERROR(MATCH(_xlfn.MINIFS(Y!$F$87:$H$87, Y!$F$87:$H$87, "&gt;="&amp;J231), Y!$F$87:$H$87, 0), "-")</f>
        <v>-</v>
      </c>
    </row>
    <row r="232" spans="1:24" s="79" customFormat="1" x14ac:dyDescent="0.2">
      <c r="A232" s="13" t="str">
        <f t="shared" si="101"/>
        <v>-</v>
      </c>
      <c r="B232" s="216">
        <v>210</v>
      </c>
      <c r="C232" s="231"/>
      <c r="D232" s="231"/>
      <c r="E232" s="217"/>
      <c r="F232" s="218" t="str">
        <f>IF(ISBLANK(E232), "", VLOOKUP(E232, Z!$A$2:$C$4127, 3, FALSE))</f>
        <v/>
      </c>
      <c r="G232" s="232"/>
      <c r="H232" s="219"/>
      <c r="I232" s="218" t="str" cm="1">
        <f t="array" ref="I232">IFERROR(INDEX(Region, VLOOKUP($F232, X!$A$2:$K$5744, 11, FALSE), $C$1), "")</f>
        <v/>
      </c>
      <c r="J232" s="235"/>
      <c r="K232" s="236"/>
      <c r="L232" s="220" cm="1">
        <f t="array" ref="L232">IFERROR(INDEX(E_alt, $A232, $X232), 0)</f>
        <v>0</v>
      </c>
      <c r="M232" s="238"/>
      <c r="N232" s="237"/>
      <c r="O232" s="236"/>
      <c r="P232" s="223"/>
      <c r="Q232" s="220" cm="1">
        <f t="array" ref="Q232">IFERROR(INDEX(E_neu, $A232, $X232), 0)</f>
        <v>0</v>
      </c>
      <c r="R232" s="232"/>
      <c r="S232" s="231"/>
      <c r="T232" s="217"/>
      <c r="U232" s="218" t="str">
        <f>IF(ISBLANK(T232), "", VLOOKUP(T232, Z!$A$2:$C$4127, 3, FALSE))</f>
        <v/>
      </c>
      <c r="V232" s="239"/>
      <c r="W232" s="222">
        <f t="shared" si="103"/>
        <v>0</v>
      </c>
      <c r="X232" s="13" t="str">
        <f>IFERROR(MATCH(_xlfn.MINIFS(Y!$F$87:$H$87, Y!$F$87:$H$87, "&gt;="&amp;J232), Y!$F$87:$H$87, 0), "-")</f>
        <v>-</v>
      </c>
    </row>
    <row r="233" spans="1:24" s="79" customFormat="1" x14ac:dyDescent="0.2">
      <c r="A233" s="13" t="str">
        <f t="shared" si="100"/>
        <v>-</v>
      </c>
      <c r="B233" s="216">
        <v>211</v>
      </c>
      <c r="C233" s="231"/>
      <c r="D233" s="231"/>
      <c r="E233" s="217"/>
      <c r="F233" s="218" t="str">
        <f>IF(ISBLANK(E233), "", VLOOKUP(E233, Z!$A$2:$C$4127, 3, FALSE))</f>
        <v/>
      </c>
      <c r="G233" s="232"/>
      <c r="H233" s="219"/>
      <c r="I233" s="218" t="str" cm="1">
        <f t="array" ref="I233">IFERROR(INDEX(Region, VLOOKUP($F233, X!$A$2:$K$5744, 11, FALSE), $C$1), "")</f>
        <v/>
      </c>
      <c r="J233" s="235"/>
      <c r="K233" s="236"/>
      <c r="L233" s="220" cm="1">
        <f t="array" ref="L233">IFERROR(INDEX(E_alt, $A233, $X233), 0)</f>
        <v>0</v>
      </c>
      <c r="M233" s="238"/>
      <c r="N233" s="237"/>
      <c r="O233" s="236"/>
      <c r="P233" s="223"/>
      <c r="Q233" s="220" cm="1">
        <f t="array" ref="Q233">IFERROR(INDEX(E_neu, $A233, $X233), 0)</f>
        <v>0</v>
      </c>
      <c r="R233" s="232"/>
      <c r="S233" s="231"/>
      <c r="T233" s="217"/>
      <c r="U233" s="218" t="str">
        <f>IF(ISBLANK(T233), "", VLOOKUP(T233, Z!$A$2:$C$4127, 3, FALSE))</f>
        <v/>
      </c>
      <c r="V233" s="239"/>
      <c r="W233" s="222">
        <f t="shared" si="103"/>
        <v>0</v>
      </c>
      <c r="X233" s="13" t="str">
        <f>IFERROR(MATCH(_xlfn.MINIFS(Y!$F$87:$H$87, Y!$F$87:$H$87, "&gt;="&amp;J233), Y!$F$87:$H$87, 0), "-")</f>
        <v>-</v>
      </c>
    </row>
    <row r="234" spans="1:24" s="79" customFormat="1" x14ac:dyDescent="0.2">
      <c r="A234" s="13" t="str">
        <f t="shared" si="101"/>
        <v>-</v>
      </c>
      <c r="B234" s="216">
        <v>212</v>
      </c>
      <c r="C234" s="231"/>
      <c r="D234" s="231"/>
      <c r="E234" s="217"/>
      <c r="F234" s="218" t="str">
        <f>IF(ISBLANK(E234), "", VLOOKUP(E234, Z!$A$2:$C$4127, 3, FALSE))</f>
        <v/>
      </c>
      <c r="G234" s="232"/>
      <c r="H234" s="219"/>
      <c r="I234" s="218" t="str" cm="1">
        <f t="array" ref="I234">IFERROR(INDEX(Region, VLOOKUP($F234, X!$A$2:$K$5744, 11, FALSE), $C$1), "")</f>
        <v/>
      </c>
      <c r="J234" s="235"/>
      <c r="K234" s="236"/>
      <c r="L234" s="220" cm="1">
        <f t="array" ref="L234">IFERROR(INDEX(E_alt, $A234, $X234), 0)</f>
        <v>0</v>
      </c>
      <c r="M234" s="238"/>
      <c r="N234" s="237"/>
      <c r="O234" s="236"/>
      <c r="P234" s="223"/>
      <c r="Q234" s="220" cm="1">
        <f t="array" ref="Q234">IFERROR(INDEX(E_neu, $A234, $X234), 0)</f>
        <v>0</v>
      </c>
      <c r="R234" s="232"/>
      <c r="S234" s="231"/>
      <c r="T234" s="217"/>
      <c r="U234" s="218" t="str">
        <f>IF(ISBLANK(T234), "", VLOOKUP(T234, Z!$A$2:$C$4127, 3, FALSE))</f>
        <v/>
      </c>
      <c r="V234" s="239"/>
      <c r="W234" s="222">
        <f t="shared" si="103"/>
        <v>0</v>
      </c>
      <c r="X234" s="13" t="str">
        <f>IFERROR(MATCH(_xlfn.MINIFS(Y!$F$87:$H$87, Y!$F$87:$H$87, "&gt;="&amp;J234), Y!$F$87:$H$87, 0), "-")</f>
        <v>-</v>
      </c>
    </row>
    <row r="235" spans="1:24" s="79" customFormat="1" x14ac:dyDescent="0.2">
      <c r="A235" s="13" t="str">
        <f t="shared" si="100"/>
        <v>-</v>
      </c>
      <c r="B235" s="216">
        <v>213</v>
      </c>
      <c r="C235" s="231"/>
      <c r="D235" s="231"/>
      <c r="E235" s="217"/>
      <c r="F235" s="218" t="str">
        <f>IF(ISBLANK(E235), "", VLOOKUP(E235, Z!$A$2:$C$4127, 3, FALSE))</f>
        <v/>
      </c>
      <c r="G235" s="232"/>
      <c r="H235" s="219"/>
      <c r="I235" s="218" t="str" cm="1">
        <f t="array" ref="I235">IFERROR(INDEX(Region, VLOOKUP($F235, X!$A$2:$K$5744, 11, FALSE), $C$1), "")</f>
        <v/>
      </c>
      <c r="J235" s="235"/>
      <c r="K235" s="236"/>
      <c r="L235" s="220" cm="1">
        <f t="array" ref="L235">IFERROR(INDEX(E_alt, $A235, $X235), 0)</f>
        <v>0</v>
      </c>
      <c r="M235" s="238"/>
      <c r="N235" s="237"/>
      <c r="O235" s="236"/>
      <c r="P235" s="223"/>
      <c r="Q235" s="220" cm="1">
        <f t="array" ref="Q235">IFERROR(INDEX(E_neu, $A235, $X235), 0)</f>
        <v>0</v>
      </c>
      <c r="R235" s="232"/>
      <c r="S235" s="231"/>
      <c r="T235" s="217"/>
      <c r="U235" s="218" t="str">
        <f>IF(ISBLANK(T235), "", VLOOKUP(T235, Z!$A$2:$C$4127, 3, FALSE))</f>
        <v/>
      </c>
      <c r="V235" s="239"/>
      <c r="W235" s="222">
        <f t="shared" si="103"/>
        <v>0</v>
      </c>
      <c r="X235" s="13" t="str">
        <f>IFERROR(MATCH(_xlfn.MINIFS(Y!$F$87:$H$87, Y!$F$87:$H$87, "&gt;="&amp;J235), Y!$F$87:$H$87, 0), "-")</f>
        <v>-</v>
      </c>
    </row>
    <row r="236" spans="1:24" s="79" customFormat="1" x14ac:dyDescent="0.2">
      <c r="A236" s="13" t="str">
        <f t="shared" si="101"/>
        <v>-</v>
      </c>
      <c r="B236" s="216">
        <v>214</v>
      </c>
      <c r="C236" s="231"/>
      <c r="D236" s="231"/>
      <c r="E236" s="217"/>
      <c r="F236" s="218" t="str">
        <f>IF(ISBLANK(E236), "", VLOOKUP(E236, Z!$A$2:$C$4127, 3, FALSE))</f>
        <v/>
      </c>
      <c r="G236" s="232"/>
      <c r="H236" s="219"/>
      <c r="I236" s="218" t="str" cm="1">
        <f t="array" ref="I236">IFERROR(INDEX(Region, VLOOKUP($F236, X!$A$2:$K$5744, 11, FALSE), $C$1), "")</f>
        <v/>
      </c>
      <c r="J236" s="235"/>
      <c r="K236" s="236"/>
      <c r="L236" s="220" cm="1">
        <f t="array" ref="L236">IFERROR(INDEX(E_alt, $A236, $X236), 0)</f>
        <v>0</v>
      </c>
      <c r="M236" s="238"/>
      <c r="N236" s="237"/>
      <c r="O236" s="236"/>
      <c r="P236" s="223"/>
      <c r="Q236" s="220" cm="1">
        <f t="array" ref="Q236">IFERROR(INDEX(E_neu, $A236, $X236), 0)</f>
        <v>0</v>
      </c>
      <c r="R236" s="232"/>
      <c r="S236" s="231"/>
      <c r="T236" s="217"/>
      <c r="U236" s="218" t="str">
        <f>IF(ISBLANK(T236), "", VLOOKUP(T236, Z!$A$2:$C$4127, 3, FALSE))</f>
        <v/>
      </c>
      <c r="V236" s="239"/>
      <c r="W236" s="222">
        <f t="shared" si="103"/>
        <v>0</v>
      </c>
      <c r="X236" s="13" t="str">
        <f>IFERROR(MATCH(_xlfn.MINIFS(Y!$F$87:$H$87, Y!$F$87:$H$87, "&gt;="&amp;J236), Y!$F$87:$H$87, 0), "-")</f>
        <v>-</v>
      </c>
    </row>
    <row r="237" spans="1:24" s="79" customFormat="1" x14ac:dyDescent="0.2">
      <c r="A237" s="13" t="str">
        <f t="shared" si="100"/>
        <v>-</v>
      </c>
      <c r="B237" s="216">
        <v>215</v>
      </c>
      <c r="C237" s="231"/>
      <c r="D237" s="231"/>
      <c r="E237" s="217"/>
      <c r="F237" s="218" t="str">
        <f>IF(ISBLANK(E237), "", VLOOKUP(E237, Z!$A$2:$C$4127, 3, FALSE))</f>
        <v/>
      </c>
      <c r="G237" s="232"/>
      <c r="H237" s="219"/>
      <c r="I237" s="218" t="str" cm="1">
        <f t="array" ref="I237">IFERROR(INDEX(Region, VLOOKUP($F237, X!$A$2:$K$5744, 11, FALSE), $C$1), "")</f>
        <v/>
      </c>
      <c r="J237" s="235"/>
      <c r="K237" s="236"/>
      <c r="L237" s="220" cm="1">
        <f t="array" ref="L237">IFERROR(INDEX(E_alt, $A237, $X237), 0)</f>
        <v>0</v>
      </c>
      <c r="M237" s="238"/>
      <c r="N237" s="237"/>
      <c r="O237" s="236"/>
      <c r="P237" s="223"/>
      <c r="Q237" s="220" cm="1">
        <f t="array" ref="Q237">IFERROR(INDEX(E_neu, $A237, $X237), 0)</f>
        <v>0</v>
      </c>
      <c r="R237" s="232"/>
      <c r="S237" s="231"/>
      <c r="T237" s="217"/>
      <c r="U237" s="218" t="str">
        <f>IF(ISBLANK(T237), "", VLOOKUP(T237, Z!$A$2:$C$4127, 3, FALSE))</f>
        <v/>
      </c>
      <c r="V237" s="239"/>
      <c r="W237" s="222">
        <f t="shared" si="103"/>
        <v>0</v>
      </c>
      <c r="X237" s="13" t="str">
        <f>IFERROR(MATCH(_xlfn.MINIFS(Y!$F$87:$H$87, Y!$F$87:$H$87, "&gt;="&amp;J237), Y!$F$87:$H$87, 0), "-")</f>
        <v>-</v>
      </c>
    </row>
    <row r="238" spans="1:24" s="79" customFormat="1" x14ac:dyDescent="0.2">
      <c r="A238" s="13" t="str">
        <f t="shared" si="101"/>
        <v>-</v>
      </c>
      <c r="B238" s="216">
        <v>216</v>
      </c>
      <c r="C238" s="231"/>
      <c r="D238" s="231"/>
      <c r="E238" s="217"/>
      <c r="F238" s="218" t="str">
        <f>IF(ISBLANK(E238), "", VLOOKUP(E238, Z!$A$2:$C$4127, 3, FALSE))</f>
        <v/>
      </c>
      <c r="G238" s="232"/>
      <c r="H238" s="219"/>
      <c r="I238" s="218" t="str" cm="1">
        <f t="array" ref="I238">IFERROR(INDEX(Region, VLOOKUP($F238, X!$A$2:$K$5744, 11, FALSE), $C$1), "")</f>
        <v/>
      </c>
      <c r="J238" s="235"/>
      <c r="K238" s="236"/>
      <c r="L238" s="220" cm="1">
        <f t="array" ref="L238">IFERROR(INDEX(E_alt, $A238, $X238), 0)</f>
        <v>0</v>
      </c>
      <c r="M238" s="238"/>
      <c r="N238" s="237"/>
      <c r="O238" s="236"/>
      <c r="P238" s="223"/>
      <c r="Q238" s="220" cm="1">
        <f t="array" ref="Q238">IFERROR(INDEX(E_neu, $A238, $X238), 0)</f>
        <v>0</v>
      </c>
      <c r="R238" s="232"/>
      <c r="S238" s="231"/>
      <c r="T238" s="217"/>
      <c r="U238" s="218" t="str">
        <f>IF(ISBLANK(T238), "", VLOOKUP(T238, Z!$A$2:$C$4127, 3, FALSE))</f>
        <v/>
      </c>
      <c r="V238" s="239"/>
      <c r="W238" s="222">
        <f t="shared" si="103"/>
        <v>0</v>
      </c>
      <c r="X238" s="13" t="str">
        <f>IFERROR(MATCH(_xlfn.MINIFS(Y!$F$87:$H$87, Y!$F$87:$H$87, "&gt;="&amp;J238), Y!$F$87:$H$87, 0), "-")</f>
        <v>-</v>
      </c>
    </row>
    <row r="239" spans="1:24" s="79" customFormat="1" x14ac:dyDescent="0.2">
      <c r="A239" s="13" t="str">
        <f t="shared" si="100"/>
        <v>-</v>
      </c>
      <c r="B239" s="216">
        <v>217</v>
      </c>
      <c r="C239" s="231"/>
      <c r="D239" s="231"/>
      <c r="E239" s="217"/>
      <c r="F239" s="218" t="str">
        <f>IF(ISBLANK(E239), "", VLOOKUP(E239, Z!$A$2:$C$4127, 3, FALSE))</f>
        <v/>
      </c>
      <c r="G239" s="232"/>
      <c r="H239" s="219"/>
      <c r="I239" s="218" t="str" cm="1">
        <f t="array" ref="I239">IFERROR(INDEX(Region, VLOOKUP($F239, X!$A$2:$K$5744, 11, FALSE), $C$1), "")</f>
        <v/>
      </c>
      <c r="J239" s="235"/>
      <c r="K239" s="236"/>
      <c r="L239" s="220" cm="1">
        <f t="array" ref="L239">IFERROR(INDEX(E_alt, $A239, $X239), 0)</f>
        <v>0</v>
      </c>
      <c r="M239" s="238"/>
      <c r="N239" s="237"/>
      <c r="O239" s="236"/>
      <c r="P239" s="223"/>
      <c r="Q239" s="220" cm="1">
        <f t="array" ref="Q239">IFERROR(INDEX(E_neu, $A239, $X239), 0)</f>
        <v>0</v>
      </c>
      <c r="R239" s="232"/>
      <c r="S239" s="231"/>
      <c r="T239" s="217"/>
      <c r="U239" s="218" t="str">
        <f>IF(ISBLANK(T239), "", VLOOKUP(T239, Z!$A$2:$C$4127, 3, FALSE))</f>
        <v/>
      </c>
      <c r="V239" s="239"/>
      <c r="W239" s="222">
        <f t="shared" si="103"/>
        <v>0</v>
      </c>
      <c r="X239" s="13" t="str">
        <f>IFERROR(MATCH(_xlfn.MINIFS(Y!$F$87:$H$87, Y!$F$87:$H$87, "&gt;="&amp;J239), Y!$F$87:$H$87, 0), "-")</f>
        <v>-</v>
      </c>
    </row>
    <row r="240" spans="1:24" s="79" customFormat="1" x14ac:dyDescent="0.2">
      <c r="A240" s="13" t="str">
        <f t="shared" si="101"/>
        <v>-</v>
      </c>
      <c r="B240" s="216">
        <v>218</v>
      </c>
      <c r="C240" s="231"/>
      <c r="D240" s="231"/>
      <c r="E240" s="217"/>
      <c r="F240" s="218" t="str">
        <f>IF(ISBLANK(E240), "", VLOOKUP(E240, Z!$A$2:$C$4127, 3, FALSE))</f>
        <v/>
      </c>
      <c r="G240" s="232"/>
      <c r="H240" s="219"/>
      <c r="I240" s="218" t="str" cm="1">
        <f t="array" ref="I240">IFERROR(INDEX(Region, VLOOKUP($F240, X!$A$2:$K$5744, 11, FALSE), $C$1), "")</f>
        <v/>
      </c>
      <c r="J240" s="235"/>
      <c r="K240" s="236"/>
      <c r="L240" s="220" cm="1">
        <f t="array" ref="L240">IFERROR(INDEX(E_alt, $A240, $X240), 0)</f>
        <v>0</v>
      </c>
      <c r="M240" s="238"/>
      <c r="N240" s="237"/>
      <c r="O240" s="236"/>
      <c r="P240" s="223"/>
      <c r="Q240" s="220" cm="1">
        <f t="array" ref="Q240">IFERROR(INDEX(E_neu, $A240, $X240), 0)</f>
        <v>0</v>
      </c>
      <c r="R240" s="232"/>
      <c r="S240" s="231"/>
      <c r="T240" s="217"/>
      <c r="U240" s="218" t="str">
        <f>IF(ISBLANK(T240), "", VLOOKUP(T240, Z!$A$2:$C$4127, 3, FALSE))</f>
        <v/>
      </c>
      <c r="V240" s="239"/>
      <c r="W240" s="222">
        <f t="shared" si="103"/>
        <v>0</v>
      </c>
      <c r="X240" s="13" t="str">
        <f>IFERROR(MATCH(_xlfn.MINIFS(Y!$F$87:$H$87, Y!$F$87:$H$87, "&gt;="&amp;J240), Y!$F$87:$H$87, 0), "-")</f>
        <v>-</v>
      </c>
    </row>
    <row r="241" spans="1:24" s="79" customFormat="1" x14ac:dyDescent="0.2">
      <c r="A241" s="13" t="str">
        <f t="shared" si="100"/>
        <v>-</v>
      </c>
      <c r="B241" s="216">
        <v>219</v>
      </c>
      <c r="C241" s="231"/>
      <c r="D241" s="231"/>
      <c r="E241" s="217"/>
      <c r="F241" s="218" t="str">
        <f>IF(ISBLANK(E241), "", VLOOKUP(E241, Z!$A$2:$C$4127, 3, FALSE))</f>
        <v/>
      </c>
      <c r="G241" s="232"/>
      <c r="H241" s="219"/>
      <c r="I241" s="218" t="str" cm="1">
        <f t="array" ref="I241">IFERROR(INDEX(Region, VLOOKUP($F241, X!$A$2:$K$5744, 11, FALSE), $C$1), "")</f>
        <v/>
      </c>
      <c r="J241" s="235"/>
      <c r="K241" s="236"/>
      <c r="L241" s="220" cm="1">
        <f t="array" ref="L241">IFERROR(INDEX(E_alt, $A241, $X241), 0)</f>
        <v>0</v>
      </c>
      <c r="M241" s="238"/>
      <c r="N241" s="237"/>
      <c r="O241" s="236"/>
      <c r="P241" s="223"/>
      <c r="Q241" s="220" cm="1">
        <f t="array" ref="Q241">IFERROR(INDEX(E_neu, $A241, $X241), 0)</f>
        <v>0</v>
      </c>
      <c r="R241" s="232"/>
      <c r="S241" s="231"/>
      <c r="T241" s="217"/>
      <c r="U241" s="218" t="str">
        <f>IF(ISBLANK(T241), "", VLOOKUP(T241, Z!$A$2:$C$4127, 3, FALSE))</f>
        <v/>
      </c>
      <c r="V241" s="239"/>
      <c r="W241" s="222">
        <f t="shared" si="103"/>
        <v>0</v>
      </c>
      <c r="X241" s="13" t="str">
        <f>IFERROR(MATCH(_xlfn.MINIFS(Y!$F$87:$H$87, Y!$F$87:$H$87, "&gt;="&amp;J241), Y!$F$87:$H$87, 0), "-")</f>
        <v>-</v>
      </c>
    </row>
    <row r="242" spans="1:24" s="79" customFormat="1" x14ac:dyDescent="0.2">
      <c r="A242" s="13" t="str">
        <f t="shared" si="101"/>
        <v>-</v>
      </c>
      <c r="B242" s="216">
        <v>220</v>
      </c>
      <c r="C242" s="231"/>
      <c r="D242" s="231"/>
      <c r="E242" s="217"/>
      <c r="F242" s="218" t="str">
        <f>IF(ISBLANK(E242), "", VLOOKUP(E242, Z!$A$2:$C$4127, 3, FALSE))</f>
        <v/>
      </c>
      <c r="G242" s="232"/>
      <c r="H242" s="219"/>
      <c r="I242" s="218" t="str" cm="1">
        <f t="array" ref="I242">IFERROR(INDEX(Region, VLOOKUP($F242, X!$A$2:$K$5744, 11, FALSE), $C$1), "")</f>
        <v/>
      </c>
      <c r="J242" s="235"/>
      <c r="K242" s="236"/>
      <c r="L242" s="220" cm="1">
        <f t="array" ref="L242">IFERROR(INDEX(E_alt, $A242, $X242), 0)</f>
        <v>0</v>
      </c>
      <c r="M242" s="238"/>
      <c r="N242" s="237"/>
      <c r="O242" s="236"/>
      <c r="P242" s="223"/>
      <c r="Q242" s="220" cm="1">
        <f t="array" ref="Q242">IFERROR(INDEX(E_neu, $A242, $X242), 0)</f>
        <v>0</v>
      </c>
      <c r="R242" s="232"/>
      <c r="S242" s="231"/>
      <c r="T242" s="217"/>
      <c r="U242" s="218" t="str">
        <f>IF(ISBLANK(T242), "", VLOOKUP(T242, Z!$A$2:$C$4127, 3, FALSE))</f>
        <v/>
      </c>
      <c r="V242" s="239"/>
      <c r="W242" s="222">
        <f t="shared" si="103"/>
        <v>0</v>
      </c>
      <c r="X242" s="13" t="str">
        <f>IFERROR(MATCH(_xlfn.MINIFS(Y!$F$87:$H$87, Y!$F$87:$H$87, "&gt;="&amp;J242), Y!$F$87:$H$87, 0), "-")</f>
        <v>-</v>
      </c>
    </row>
    <row r="243" spans="1:24" s="79" customFormat="1" x14ac:dyDescent="0.2">
      <c r="A243" s="13" t="str">
        <f t="shared" si="100"/>
        <v>-</v>
      </c>
      <c r="B243" s="216">
        <v>221</v>
      </c>
      <c r="C243" s="231"/>
      <c r="D243" s="231"/>
      <c r="E243" s="217"/>
      <c r="F243" s="218" t="str">
        <f>IF(ISBLANK(E243), "", VLOOKUP(E243, Z!$A$2:$C$4127, 3, FALSE))</f>
        <v/>
      </c>
      <c r="G243" s="232"/>
      <c r="H243" s="219"/>
      <c r="I243" s="218" t="str" cm="1">
        <f t="array" ref="I243">IFERROR(INDEX(Region, VLOOKUP($F243, X!$A$2:$K$5744, 11, FALSE), $C$1), "")</f>
        <v/>
      </c>
      <c r="J243" s="235"/>
      <c r="K243" s="236"/>
      <c r="L243" s="220" cm="1">
        <f t="array" ref="L243">IFERROR(INDEX(E_alt, $A243, $X243), 0)</f>
        <v>0</v>
      </c>
      <c r="M243" s="238"/>
      <c r="N243" s="237"/>
      <c r="O243" s="236"/>
      <c r="P243" s="223"/>
      <c r="Q243" s="220" cm="1">
        <f t="array" ref="Q243">IFERROR(INDEX(E_neu, $A243, $X243), 0)</f>
        <v>0</v>
      </c>
      <c r="R243" s="232"/>
      <c r="S243" s="231"/>
      <c r="T243" s="217"/>
      <c r="U243" s="218" t="str">
        <f>IF(ISBLANK(T243), "", VLOOKUP(T243, Z!$A$2:$C$4127, 3, FALSE))</f>
        <v/>
      </c>
      <c r="V243" s="239"/>
      <c r="W243" s="222">
        <f t="shared" si="103"/>
        <v>0</v>
      </c>
      <c r="X243" s="13" t="str">
        <f>IFERROR(MATCH(_xlfn.MINIFS(Y!$F$87:$H$87, Y!$F$87:$H$87, "&gt;="&amp;J243), Y!$F$87:$H$87, 0), "-")</f>
        <v>-</v>
      </c>
    </row>
    <row r="244" spans="1:24" s="79" customFormat="1" x14ac:dyDescent="0.2">
      <c r="A244" s="13" t="str">
        <f t="shared" si="101"/>
        <v>-</v>
      </c>
      <c r="B244" s="216">
        <v>222</v>
      </c>
      <c r="C244" s="231"/>
      <c r="D244" s="231"/>
      <c r="E244" s="217"/>
      <c r="F244" s="218" t="str">
        <f>IF(ISBLANK(E244), "", VLOOKUP(E244, Z!$A$2:$C$4127, 3, FALSE))</f>
        <v/>
      </c>
      <c r="G244" s="232"/>
      <c r="H244" s="219"/>
      <c r="I244" s="218" t="str" cm="1">
        <f t="array" ref="I244">IFERROR(INDEX(Region, VLOOKUP($F244, X!$A$2:$K$5744, 11, FALSE), $C$1), "")</f>
        <v/>
      </c>
      <c r="J244" s="235"/>
      <c r="K244" s="236"/>
      <c r="L244" s="220" cm="1">
        <f t="array" ref="L244">IFERROR(INDEX(E_alt, $A244, $X244), 0)</f>
        <v>0</v>
      </c>
      <c r="M244" s="238"/>
      <c r="N244" s="237"/>
      <c r="O244" s="236"/>
      <c r="P244" s="223"/>
      <c r="Q244" s="220" cm="1">
        <f t="array" ref="Q244">IFERROR(INDEX(E_neu, $A244, $X244), 0)</f>
        <v>0</v>
      </c>
      <c r="R244" s="232"/>
      <c r="S244" s="231"/>
      <c r="T244" s="217"/>
      <c r="U244" s="218" t="str">
        <f>IF(ISBLANK(T244), "", VLOOKUP(T244, Z!$A$2:$C$4127, 3, FALSE))</f>
        <v/>
      </c>
      <c r="V244" s="239"/>
      <c r="W244" s="222">
        <f t="shared" si="103"/>
        <v>0</v>
      </c>
      <c r="X244" s="13" t="str">
        <f>IFERROR(MATCH(_xlfn.MINIFS(Y!$F$87:$H$87, Y!$F$87:$H$87, "&gt;="&amp;J244), Y!$F$87:$H$87, 0), "-")</f>
        <v>-</v>
      </c>
    </row>
    <row r="245" spans="1:24" s="79" customFormat="1" x14ac:dyDescent="0.2">
      <c r="A245" s="13" t="str">
        <f t="shared" si="100"/>
        <v>-</v>
      </c>
      <c r="B245" s="216">
        <v>223</v>
      </c>
      <c r="C245" s="231"/>
      <c r="D245" s="231"/>
      <c r="E245" s="217"/>
      <c r="F245" s="218" t="str">
        <f>IF(ISBLANK(E245), "", VLOOKUP(E245, Z!$A$2:$C$4127, 3, FALSE))</f>
        <v/>
      </c>
      <c r="G245" s="232"/>
      <c r="H245" s="219"/>
      <c r="I245" s="218" t="str" cm="1">
        <f t="array" ref="I245">IFERROR(INDEX(Region, VLOOKUP($F245, X!$A$2:$K$5744, 11, FALSE), $C$1), "")</f>
        <v/>
      </c>
      <c r="J245" s="235"/>
      <c r="K245" s="236"/>
      <c r="L245" s="220" cm="1">
        <f t="array" ref="L245">IFERROR(INDEX(E_alt, $A245, $X245), 0)</f>
        <v>0</v>
      </c>
      <c r="M245" s="238"/>
      <c r="N245" s="237"/>
      <c r="O245" s="236"/>
      <c r="P245" s="223"/>
      <c r="Q245" s="220" cm="1">
        <f t="array" ref="Q245">IFERROR(INDEX(E_neu, $A245, $X245), 0)</f>
        <v>0</v>
      </c>
      <c r="R245" s="232"/>
      <c r="S245" s="231"/>
      <c r="T245" s="217"/>
      <c r="U245" s="218" t="str">
        <f>IF(ISBLANK(T245), "", VLOOKUP(T245, Z!$A$2:$C$4127, 3, FALSE))</f>
        <v/>
      </c>
      <c r="V245" s="239"/>
      <c r="W245" s="222">
        <f t="shared" si="103"/>
        <v>0</v>
      </c>
      <c r="X245" s="13" t="str">
        <f>IFERROR(MATCH(_xlfn.MINIFS(Y!$F$87:$H$87, Y!$F$87:$H$87, "&gt;="&amp;J245), Y!$F$87:$H$87, 0), "-")</f>
        <v>-</v>
      </c>
    </row>
    <row r="246" spans="1:24" s="79" customFormat="1" x14ac:dyDescent="0.2">
      <c r="A246" s="13" t="str">
        <f t="shared" si="101"/>
        <v>-</v>
      </c>
      <c r="B246" s="216">
        <v>224</v>
      </c>
      <c r="C246" s="231"/>
      <c r="D246" s="231"/>
      <c r="E246" s="217"/>
      <c r="F246" s="218" t="str">
        <f>IF(ISBLANK(E246), "", VLOOKUP(E246, Z!$A$2:$C$4127, 3, FALSE))</f>
        <v/>
      </c>
      <c r="G246" s="232"/>
      <c r="H246" s="219"/>
      <c r="I246" s="218" t="str" cm="1">
        <f t="array" ref="I246">IFERROR(INDEX(Region, VLOOKUP($F246, X!$A$2:$K$5744, 11, FALSE), $C$1), "")</f>
        <v/>
      </c>
      <c r="J246" s="235"/>
      <c r="K246" s="236"/>
      <c r="L246" s="220" cm="1">
        <f t="array" ref="L246">IFERROR(INDEX(E_alt, $A246, $X246), 0)</f>
        <v>0</v>
      </c>
      <c r="M246" s="238"/>
      <c r="N246" s="237"/>
      <c r="O246" s="236"/>
      <c r="P246" s="223"/>
      <c r="Q246" s="220" cm="1">
        <f t="array" ref="Q246">IFERROR(INDEX(E_neu, $A246, $X246), 0)</f>
        <v>0</v>
      </c>
      <c r="R246" s="232"/>
      <c r="S246" s="231"/>
      <c r="T246" s="217"/>
      <c r="U246" s="218" t="str">
        <f>IF(ISBLANK(T246), "", VLOOKUP(T246, Z!$A$2:$C$4127, 3, FALSE))</f>
        <v/>
      </c>
      <c r="V246" s="239"/>
      <c r="W246" s="222">
        <f t="shared" si="103"/>
        <v>0</v>
      </c>
      <c r="X246" s="13" t="str">
        <f>IFERROR(MATCH(_xlfn.MINIFS(Y!$F$87:$H$87, Y!$F$87:$H$87, "&gt;="&amp;J246), Y!$F$87:$H$87, 0), "-")</f>
        <v>-</v>
      </c>
    </row>
    <row r="247" spans="1:24" s="79" customFormat="1" x14ac:dyDescent="0.2">
      <c r="A247" s="13" t="str">
        <f t="shared" si="100"/>
        <v>-</v>
      </c>
      <c r="B247" s="216">
        <v>225</v>
      </c>
      <c r="C247" s="231"/>
      <c r="D247" s="231"/>
      <c r="E247" s="217"/>
      <c r="F247" s="218" t="str">
        <f>IF(ISBLANK(E247), "", VLOOKUP(E247, Z!$A$2:$C$4127, 3, FALSE))</f>
        <v/>
      </c>
      <c r="G247" s="232"/>
      <c r="H247" s="219"/>
      <c r="I247" s="218" t="str" cm="1">
        <f t="array" ref="I247">IFERROR(INDEX(Region, VLOOKUP($F247, X!$A$2:$K$5744, 11, FALSE), $C$1), "")</f>
        <v/>
      </c>
      <c r="J247" s="235"/>
      <c r="K247" s="236"/>
      <c r="L247" s="220" cm="1">
        <f t="array" ref="L247">IFERROR(INDEX(E_alt, $A247, $X247), 0)</f>
        <v>0</v>
      </c>
      <c r="M247" s="238"/>
      <c r="N247" s="237"/>
      <c r="O247" s="236"/>
      <c r="P247" s="223"/>
      <c r="Q247" s="220" cm="1">
        <f t="array" ref="Q247">IFERROR(INDEX(E_neu, $A247, $X247), 0)</f>
        <v>0</v>
      </c>
      <c r="R247" s="232"/>
      <c r="S247" s="231"/>
      <c r="T247" s="217"/>
      <c r="U247" s="218" t="str">
        <f>IF(ISBLANK(T247), "", VLOOKUP(T247, Z!$A$2:$C$4127, 3, FALSE))</f>
        <v/>
      </c>
      <c r="V247" s="239"/>
      <c r="W247" s="222">
        <f t="shared" si="103"/>
        <v>0</v>
      </c>
      <c r="X247" s="13" t="str">
        <f>IFERROR(MATCH(_xlfn.MINIFS(Y!$F$87:$H$87, Y!$F$87:$H$87, "&gt;="&amp;J247), Y!$F$87:$H$87, 0), "-")</f>
        <v>-</v>
      </c>
    </row>
    <row r="248" spans="1:24" s="79" customFormat="1" x14ac:dyDescent="0.2">
      <c r="A248" s="13" t="str">
        <f t="shared" si="101"/>
        <v>-</v>
      </c>
      <c r="B248" s="216">
        <v>226</v>
      </c>
      <c r="C248" s="231"/>
      <c r="D248" s="231"/>
      <c r="E248" s="217"/>
      <c r="F248" s="218" t="str">
        <f>IF(ISBLANK(E248), "", VLOOKUP(E248, Z!$A$2:$C$4127, 3, FALSE))</f>
        <v/>
      </c>
      <c r="G248" s="232"/>
      <c r="H248" s="219"/>
      <c r="I248" s="218" t="str" cm="1">
        <f t="array" ref="I248">IFERROR(INDEX(Region, VLOOKUP($F248, X!$A$2:$K$5744, 11, FALSE), $C$1), "")</f>
        <v/>
      </c>
      <c r="J248" s="235"/>
      <c r="K248" s="236"/>
      <c r="L248" s="220" cm="1">
        <f t="array" ref="L248">IFERROR(INDEX(E_alt, $A248, $X248), 0)</f>
        <v>0</v>
      </c>
      <c r="M248" s="238"/>
      <c r="N248" s="237"/>
      <c r="O248" s="236"/>
      <c r="P248" s="223"/>
      <c r="Q248" s="220" cm="1">
        <f t="array" ref="Q248">IFERROR(INDEX(E_neu, $A248, $X248), 0)</f>
        <v>0</v>
      </c>
      <c r="R248" s="232"/>
      <c r="S248" s="231"/>
      <c r="T248" s="217"/>
      <c r="U248" s="218" t="str">
        <f>IF(ISBLANK(T248), "", VLOOKUP(T248, Z!$A$2:$C$4127, 3, FALSE))</f>
        <v/>
      </c>
      <c r="V248" s="239"/>
      <c r="W248" s="222">
        <f t="shared" si="103"/>
        <v>0</v>
      </c>
      <c r="X248" s="13" t="str">
        <f>IFERROR(MATCH(_xlfn.MINIFS(Y!$F$87:$H$87, Y!$F$87:$H$87, "&gt;="&amp;J248), Y!$F$87:$H$87, 0), "-")</f>
        <v>-</v>
      </c>
    </row>
    <row r="249" spans="1:24" s="79" customFormat="1" x14ac:dyDescent="0.2">
      <c r="A249" s="13" t="str">
        <f t="shared" si="100"/>
        <v>-</v>
      </c>
      <c r="B249" s="216">
        <v>227</v>
      </c>
      <c r="C249" s="231"/>
      <c r="D249" s="231"/>
      <c r="E249" s="217"/>
      <c r="F249" s="218" t="str">
        <f>IF(ISBLANK(E249), "", VLOOKUP(E249, Z!$A$2:$C$4127, 3, FALSE))</f>
        <v/>
      </c>
      <c r="G249" s="232"/>
      <c r="H249" s="219"/>
      <c r="I249" s="218" t="str" cm="1">
        <f t="array" ref="I249">IFERROR(INDEX(Region, VLOOKUP($F249, X!$A$2:$K$5744, 11, FALSE), $C$1), "")</f>
        <v/>
      </c>
      <c r="J249" s="235"/>
      <c r="K249" s="236"/>
      <c r="L249" s="220" cm="1">
        <f t="array" ref="L249">IFERROR(INDEX(E_alt, $A249, $X249), 0)</f>
        <v>0</v>
      </c>
      <c r="M249" s="238"/>
      <c r="N249" s="237"/>
      <c r="O249" s="236"/>
      <c r="P249" s="223"/>
      <c r="Q249" s="220" cm="1">
        <f t="array" ref="Q249">IFERROR(INDEX(E_neu, $A249, $X249), 0)</f>
        <v>0</v>
      </c>
      <c r="R249" s="232"/>
      <c r="S249" s="231"/>
      <c r="T249" s="217"/>
      <c r="U249" s="218" t="str">
        <f>IF(ISBLANK(T249), "", VLOOKUP(T249, Z!$A$2:$C$4127, 3, FALSE))</f>
        <v/>
      </c>
      <c r="V249" s="239"/>
      <c r="W249" s="222">
        <f t="shared" si="103"/>
        <v>0</v>
      </c>
      <c r="X249" s="13" t="str">
        <f>IFERROR(MATCH(_xlfn.MINIFS(Y!$F$87:$H$87, Y!$F$87:$H$87, "&gt;="&amp;J249), Y!$F$87:$H$87, 0), "-")</f>
        <v>-</v>
      </c>
    </row>
    <row r="250" spans="1:24" s="79" customFormat="1" x14ac:dyDescent="0.2">
      <c r="A250" s="13" t="str">
        <f t="shared" si="101"/>
        <v>-</v>
      </c>
      <c r="B250" s="216">
        <v>228</v>
      </c>
      <c r="C250" s="231"/>
      <c r="D250" s="231"/>
      <c r="E250" s="217"/>
      <c r="F250" s="218" t="str">
        <f>IF(ISBLANK(E250), "", VLOOKUP(E250, Z!$A$2:$C$4127, 3, FALSE))</f>
        <v/>
      </c>
      <c r="G250" s="232"/>
      <c r="H250" s="219"/>
      <c r="I250" s="218" t="str" cm="1">
        <f t="array" ref="I250">IFERROR(INDEX(Region, VLOOKUP($F250, X!$A$2:$K$5744, 11, FALSE), $C$1), "")</f>
        <v/>
      </c>
      <c r="J250" s="235"/>
      <c r="K250" s="236"/>
      <c r="L250" s="220" cm="1">
        <f t="array" ref="L250">IFERROR(INDEX(E_alt, $A250, $X250), 0)</f>
        <v>0</v>
      </c>
      <c r="M250" s="238"/>
      <c r="N250" s="237"/>
      <c r="O250" s="236"/>
      <c r="P250" s="223"/>
      <c r="Q250" s="220" cm="1">
        <f t="array" ref="Q250">IFERROR(INDEX(E_neu, $A250, $X250), 0)</f>
        <v>0</v>
      </c>
      <c r="R250" s="232"/>
      <c r="S250" s="231"/>
      <c r="T250" s="217"/>
      <c r="U250" s="218" t="str">
        <f>IF(ISBLANK(T250), "", VLOOKUP(T250, Z!$A$2:$C$4127, 3, FALSE))</f>
        <v/>
      </c>
      <c r="V250" s="239"/>
      <c r="W250" s="222">
        <f t="shared" si="103"/>
        <v>0</v>
      </c>
      <c r="X250" s="13" t="str">
        <f>IFERROR(MATCH(_xlfn.MINIFS(Y!$F$87:$H$87, Y!$F$87:$H$87, "&gt;="&amp;J250), Y!$F$87:$H$87, 0), "-")</f>
        <v>-</v>
      </c>
    </row>
    <row r="251" spans="1:24" s="79" customFormat="1" x14ac:dyDescent="0.2">
      <c r="A251" s="13" t="str">
        <f t="shared" si="100"/>
        <v>-</v>
      </c>
      <c r="B251" s="216">
        <v>229</v>
      </c>
      <c r="C251" s="231"/>
      <c r="D251" s="231"/>
      <c r="E251" s="217"/>
      <c r="F251" s="218" t="str">
        <f>IF(ISBLANK(E251), "", VLOOKUP(E251, Z!$A$2:$C$4127, 3, FALSE))</f>
        <v/>
      </c>
      <c r="G251" s="232"/>
      <c r="H251" s="219"/>
      <c r="I251" s="218" t="str" cm="1">
        <f t="array" ref="I251">IFERROR(INDEX(Region, VLOOKUP($F251, X!$A$2:$K$5744, 11, FALSE), $C$1), "")</f>
        <v/>
      </c>
      <c r="J251" s="235"/>
      <c r="K251" s="236"/>
      <c r="L251" s="220" cm="1">
        <f t="array" ref="L251">IFERROR(INDEX(E_alt, $A251, $X251), 0)</f>
        <v>0</v>
      </c>
      <c r="M251" s="238"/>
      <c r="N251" s="237"/>
      <c r="O251" s="236"/>
      <c r="P251" s="223"/>
      <c r="Q251" s="220" cm="1">
        <f t="array" ref="Q251">IFERROR(INDEX(E_neu, $A251, $X251), 0)</f>
        <v>0</v>
      </c>
      <c r="R251" s="232"/>
      <c r="S251" s="231"/>
      <c r="T251" s="217"/>
      <c r="U251" s="218" t="str">
        <f>IF(ISBLANK(T251), "", VLOOKUP(T251, Z!$A$2:$C$4127, 3, FALSE))</f>
        <v/>
      </c>
      <c r="V251" s="239"/>
      <c r="W251" s="222">
        <f t="shared" si="103"/>
        <v>0</v>
      </c>
      <c r="X251" s="13" t="str">
        <f>IFERROR(MATCH(_xlfn.MINIFS(Y!$F$87:$H$87, Y!$F$87:$H$87, "&gt;="&amp;J251), Y!$F$87:$H$87, 0), "-")</f>
        <v>-</v>
      </c>
    </row>
    <row r="252" spans="1:24" s="79" customFormat="1" x14ac:dyDescent="0.2">
      <c r="A252" s="13" t="str">
        <f t="shared" si="101"/>
        <v>-</v>
      </c>
      <c r="B252" s="216">
        <v>230</v>
      </c>
      <c r="C252" s="231"/>
      <c r="D252" s="231"/>
      <c r="E252" s="217"/>
      <c r="F252" s="218" t="str">
        <f>IF(ISBLANK(E252), "", VLOOKUP(E252, Z!$A$2:$C$4127, 3, FALSE))</f>
        <v/>
      </c>
      <c r="G252" s="232"/>
      <c r="H252" s="219"/>
      <c r="I252" s="218" t="str" cm="1">
        <f t="array" ref="I252">IFERROR(INDEX(Region, VLOOKUP($F252, X!$A$2:$K$5744, 11, FALSE), $C$1), "")</f>
        <v/>
      </c>
      <c r="J252" s="235"/>
      <c r="K252" s="236"/>
      <c r="L252" s="220" cm="1">
        <f t="array" ref="L252">IFERROR(INDEX(E_alt, $A252, $X252), 0)</f>
        <v>0</v>
      </c>
      <c r="M252" s="238"/>
      <c r="N252" s="237"/>
      <c r="O252" s="236"/>
      <c r="P252" s="223"/>
      <c r="Q252" s="220" cm="1">
        <f t="array" ref="Q252">IFERROR(INDEX(E_neu, $A252, $X252), 0)</f>
        <v>0</v>
      </c>
      <c r="R252" s="232"/>
      <c r="S252" s="231"/>
      <c r="T252" s="217"/>
      <c r="U252" s="218" t="str">
        <f>IF(ISBLANK(T252), "", VLOOKUP(T252, Z!$A$2:$C$4127, 3, FALSE))</f>
        <v/>
      </c>
      <c r="V252" s="239"/>
      <c r="W252" s="222">
        <f t="shared" si="103"/>
        <v>0</v>
      </c>
      <c r="X252" s="13" t="str">
        <f>IFERROR(MATCH(_xlfn.MINIFS(Y!$F$87:$H$87, Y!$F$87:$H$87, "&gt;="&amp;J252), Y!$F$87:$H$87, 0), "-")</f>
        <v>-</v>
      </c>
    </row>
    <row r="253" spans="1:24" s="79" customFormat="1" x14ac:dyDescent="0.2">
      <c r="A253" s="13" t="str">
        <f t="shared" si="100"/>
        <v>-</v>
      </c>
      <c r="B253" s="216">
        <v>231</v>
      </c>
      <c r="C253" s="231"/>
      <c r="D253" s="231"/>
      <c r="E253" s="217"/>
      <c r="F253" s="218" t="str">
        <f>IF(ISBLANK(E253), "", VLOOKUP(E253, Z!$A$2:$C$4127, 3, FALSE))</f>
        <v/>
      </c>
      <c r="G253" s="232"/>
      <c r="H253" s="219"/>
      <c r="I253" s="218" t="str" cm="1">
        <f t="array" ref="I253">IFERROR(INDEX(Region, VLOOKUP($F253, X!$A$2:$K$5744, 11, FALSE), $C$1), "")</f>
        <v/>
      </c>
      <c r="J253" s="235"/>
      <c r="K253" s="236"/>
      <c r="L253" s="220" cm="1">
        <f t="array" ref="L253">IFERROR(INDEX(E_alt, $A253, $X253), 0)</f>
        <v>0</v>
      </c>
      <c r="M253" s="238"/>
      <c r="N253" s="237"/>
      <c r="O253" s="236"/>
      <c r="P253" s="223"/>
      <c r="Q253" s="220" cm="1">
        <f t="array" ref="Q253">IFERROR(INDEX(E_neu, $A253, $X253), 0)</f>
        <v>0</v>
      </c>
      <c r="R253" s="232"/>
      <c r="S253" s="231"/>
      <c r="T253" s="217"/>
      <c r="U253" s="218" t="str">
        <f>IF(ISBLANK(T253), "", VLOOKUP(T253, Z!$A$2:$C$4127, 3, FALSE))</f>
        <v/>
      </c>
      <c r="V253" s="239"/>
      <c r="W253" s="222">
        <f t="shared" si="103"/>
        <v>0</v>
      </c>
      <c r="X253" s="13" t="str">
        <f>IFERROR(MATCH(_xlfn.MINIFS(Y!$F$87:$H$87, Y!$F$87:$H$87, "&gt;="&amp;J253), Y!$F$87:$H$87, 0), "-")</f>
        <v>-</v>
      </c>
    </row>
    <row r="254" spans="1:24" s="79" customFormat="1" x14ac:dyDescent="0.2">
      <c r="A254" s="13" t="str">
        <f t="shared" si="101"/>
        <v>-</v>
      </c>
      <c r="B254" s="216">
        <v>232</v>
      </c>
      <c r="C254" s="231"/>
      <c r="D254" s="231"/>
      <c r="E254" s="217"/>
      <c r="F254" s="218" t="str">
        <f>IF(ISBLANK(E254), "", VLOOKUP(E254, Z!$A$2:$C$4127, 3, FALSE))</f>
        <v/>
      </c>
      <c r="G254" s="232"/>
      <c r="H254" s="219"/>
      <c r="I254" s="218" t="str" cm="1">
        <f t="array" ref="I254">IFERROR(INDEX(Region, VLOOKUP($F254, X!$A$2:$K$5744, 11, FALSE), $C$1), "")</f>
        <v/>
      </c>
      <c r="J254" s="235"/>
      <c r="K254" s="236"/>
      <c r="L254" s="220" cm="1">
        <f t="array" ref="L254">IFERROR(INDEX(E_alt, $A254, $X254), 0)</f>
        <v>0</v>
      </c>
      <c r="M254" s="238"/>
      <c r="N254" s="237"/>
      <c r="O254" s="236"/>
      <c r="P254" s="223"/>
      <c r="Q254" s="220" cm="1">
        <f t="array" ref="Q254">IFERROR(INDEX(E_neu, $A254, $X254), 0)</f>
        <v>0</v>
      </c>
      <c r="R254" s="232"/>
      <c r="S254" s="231"/>
      <c r="T254" s="217"/>
      <c r="U254" s="218" t="str">
        <f>IF(ISBLANK(T254), "", VLOOKUP(T254, Z!$A$2:$C$4127, 3, FALSE))</f>
        <v/>
      </c>
      <c r="V254" s="239"/>
      <c r="W254" s="222">
        <f t="shared" si="103"/>
        <v>0</v>
      </c>
      <c r="X254" s="13" t="str">
        <f>IFERROR(MATCH(_xlfn.MINIFS(Y!$F$87:$H$87, Y!$F$87:$H$87, "&gt;="&amp;J254), Y!$F$87:$H$87, 0), "-")</f>
        <v>-</v>
      </c>
    </row>
    <row r="255" spans="1:24" s="79" customFormat="1" x14ac:dyDescent="0.2">
      <c r="A255" s="13" t="str">
        <f t="shared" si="100"/>
        <v>-</v>
      </c>
      <c r="B255" s="216">
        <v>233</v>
      </c>
      <c r="C255" s="231"/>
      <c r="D255" s="231"/>
      <c r="E255" s="217"/>
      <c r="F255" s="218" t="str">
        <f>IF(ISBLANK(E255), "", VLOOKUP(E255, Z!$A$2:$C$4127, 3, FALSE))</f>
        <v/>
      </c>
      <c r="G255" s="232"/>
      <c r="H255" s="219"/>
      <c r="I255" s="218" t="str" cm="1">
        <f t="array" ref="I255">IFERROR(INDEX(Region, VLOOKUP($F255, X!$A$2:$K$5744, 11, FALSE), $C$1), "")</f>
        <v/>
      </c>
      <c r="J255" s="235"/>
      <c r="K255" s="236"/>
      <c r="L255" s="220" cm="1">
        <f t="array" ref="L255">IFERROR(INDEX(E_alt, $A255, $X255), 0)</f>
        <v>0</v>
      </c>
      <c r="M255" s="238"/>
      <c r="N255" s="237"/>
      <c r="O255" s="236"/>
      <c r="P255" s="223"/>
      <c r="Q255" s="220" cm="1">
        <f t="array" ref="Q255">IFERROR(INDEX(E_neu, $A255, $X255), 0)</f>
        <v>0</v>
      </c>
      <c r="R255" s="232"/>
      <c r="S255" s="231"/>
      <c r="T255" s="217"/>
      <c r="U255" s="218" t="str">
        <f>IF(ISBLANK(T255), "", VLOOKUP(T255, Z!$A$2:$C$4127, 3, FALSE))</f>
        <v/>
      </c>
      <c r="V255" s="239"/>
      <c r="W255" s="222">
        <f t="shared" si="103"/>
        <v>0</v>
      </c>
      <c r="X255" s="13" t="str">
        <f>IFERROR(MATCH(_xlfn.MINIFS(Y!$F$87:$H$87, Y!$F$87:$H$87, "&gt;="&amp;J255), Y!$F$87:$H$87, 0), "-")</f>
        <v>-</v>
      </c>
    </row>
    <row r="256" spans="1:24" s="79" customFormat="1" x14ac:dyDescent="0.2">
      <c r="A256" s="13" t="str">
        <f t="shared" si="101"/>
        <v>-</v>
      </c>
      <c r="B256" s="216">
        <v>234</v>
      </c>
      <c r="C256" s="231"/>
      <c r="D256" s="231"/>
      <c r="E256" s="217"/>
      <c r="F256" s="218" t="str">
        <f>IF(ISBLANK(E256), "", VLOOKUP(E256, Z!$A$2:$C$4127, 3, FALSE))</f>
        <v/>
      </c>
      <c r="G256" s="232"/>
      <c r="H256" s="219"/>
      <c r="I256" s="218" t="str" cm="1">
        <f t="array" ref="I256">IFERROR(INDEX(Region, VLOOKUP($F256, X!$A$2:$K$5744, 11, FALSE), $C$1), "")</f>
        <v/>
      </c>
      <c r="J256" s="235"/>
      <c r="K256" s="236"/>
      <c r="L256" s="220" cm="1">
        <f t="array" ref="L256">IFERROR(INDEX(E_alt, $A256, $X256), 0)</f>
        <v>0</v>
      </c>
      <c r="M256" s="238"/>
      <c r="N256" s="237"/>
      <c r="O256" s="236"/>
      <c r="P256" s="223"/>
      <c r="Q256" s="220" cm="1">
        <f t="array" ref="Q256">IFERROR(INDEX(E_neu, $A256, $X256), 0)</f>
        <v>0</v>
      </c>
      <c r="R256" s="232"/>
      <c r="S256" s="231"/>
      <c r="T256" s="217"/>
      <c r="U256" s="218" t="str">
        <f>IF(ISBLANK(T256), "", VLOOKUP(T256, Z!$A$2:$C$4127, 3, FALSE))</f>
        <v/>
      </c>
      <c r="V256" s="239"/>
      <c r="W256" s="222">
        <f t="shared" si="103"/>
        <v>0</v>
      </c>
      <c r="X256" s="13" t="str">
        <f>IFERROR(MATCH(_xlfn.MINIFS(Y!$F$87:$H$87, Y!$F$87:$H$87, "&gt;="&amp;J256), Y!$F$87:$H$87, 0), "-")</f>
        <v>-</v>
      </c>
    </row>
    <row r="257" spans="1:24" s="79" customFormat="1" x14ac:dyDescent="0.2">
      <c r="A257" s="13" t="str">
        <f t="shared" si="100"/>
        <v>-</v>
      </c>
      <c r="B257" s="216">
        <v>235</v>
      </c>
      <c r="C257" s="231"/>
      <c r="D257" s="231"/>
      <c r="E257" s="217"/>
      <c r="F257" s="218" t="str">
        <f>IF(ISBLANK(E257), "", VLOOKUP(E257, Z!$A$2:$C$4127, 3, FALSE))</f>
        <v/>
      </c>
      <c r="G257" s="232"/>
      <c r="H257" s="219"/>
      <c r="I257" s="218" t="str" cm="1">
        <f t="array" ref="I257">IFERROR(INDEX(Region, VLOOKUP($F257, X!$A$2:$K$5744, 11, FALSE), $C$1), "")</f>
        <v/>
      </c>
      <c r="J257" s="235"/>
      <c r="K257" s="236"/>
      <c r="L257" s="220" cm="1">
        <f t="array" ref="L257">IFERROR(INDEX(E_alt, $A257, $X257), 0)</f>
        <v>0</v>
      </c>
      <c r="M257" s="238"/>
      <c r="N257" s="237"/>
      <c r="O257" s="236"/>
      <c r="P257" s="223"/>
      <c r="Q257" s="220" cm="1">
        <f t="array" ref="Q257">IFERROR(INDEX(E_neu, $A257, $X257), 0)</f>
        <v>0</v>
      </c>
      <c r="R257" s="232"/>
      <c r="S257" s="231"/>
      <c r="T257" s="217"/>
      <c r="U257" s="218" t="str">
        <f>IF(ISBLANK(T257), "", VLOOKUP(T257, Z!$A$2:$C$4127, 3, FALSE))</f>
        <v/>
      </c>
      <c r="V257" s="239"/>
      <c r="W257" s="222">
        <f t="shared" si="103"/>
        <v>0</v>
      </c>
      <c r="X257" s="13" t="str">
        <f>IFERROR(MATCH(_xlfn.MINIFS(Y!$F$87:$H$87, Y!$F$87:$H$87, "&gt;="&amp;J257), Y!$F$87:$H$87, 0), "-")</f>
        <v>-</v>
      </c>
    </row>
    <row r="258" spans="1:24" s="79" customFormat="1" x14ac:dyDescent="0.2">
      <c r="A258" s="13" t="str">
        <f t="shared" si="101"/>
        <v>-</v>
      </c>
      <c r="B258" s="216">
        <v>236</v>
      </c>
      <c r="C258" s="231"/>
      <c r="D258" s="231"/>
      <c r="E258" s="217"/>
      <c r="F258" s="218" t="str">
        <f>IF(ISBLANK(E258), "", VLOOKUP(E258, Z!$A$2:$C$4127, 3, FALSE))</f>
        <v/>
      </c>
      <c r="G258" s="232"/>
      <c r="H258" s="219"/>
      <c r="I258" s="218" t="str" cm="1">
        <f t="array" ref="I258">IFERROR(INDEX(Region, VLOOKUP($F258, X!$A$2:$K$5744, 11, FALSE), $C$1), "")</f>
        <v/>
      </c>
      <c r="J258" s="235"/>
      <c r="K258" s="236"/>
      <c r="L258" s="220" cm="1">
        <f t="array" ref="L258">IFERROR(INDEX(E_alt, $A258, $X258), 0)</f>
        <v>0</v>
      </c>
      <c r="M258" s="238"/>
      <c r="N258" s="237"/>
      <c r="O258" s="236"/>
      <c r="P258" s="223"/>
      <c r="Q258" s="220" cm="1">
        <f t="array" ref="Q258">IFERROR(INDEX(E_neu, $A258, $X258), 0)</f>
        <v>0</v>
      </c>
      <c r="R258" s="232"/>
      <c r="S258" s="231"/>
      <c r="T258" s="217"/>
      <c r="U258" s="218" t="str">
        <f>IF(ISBLANK(T258), "", VLOOKUP(T258, Z!$A$2:$C$4127, 3, FALSE))</f>
        <v/>
      </c>
      <c r="V258" s="239"/>
      <c r="W258" s="222">
        <f t="shared" si="103"/>
        <v>0</v>
      </c>
      <c r="X258" s="13" t="str">
        <f>IFERROR(MATCH(_xlfn.MINIFS(Y!$F$87:$H$87, Y!$F$87:$H$87, "&gt;="&amp;J258), Y!$F$87:$H$87, 0), "-")</f>
        <v>-</v>
      </c>
    </row>
    <row r="259" spans="1:24" s="79" customFormat="1" x14ac:dyDescent="0.2">
      <c r="A259" s="13" t="str">
        <f t="shared" si="100"/>
        <v>-</v>
      </c>
      <c r="B259" s="216">
        <v>237</v>
      </c>
      <c r="C259" s="231"/>
      <c r="D259" s="231"/>
      <c r="E259" s="217"/>
      <c r="F259" s="218" t="str">
        <f>IF(ISBLANK(E259), "", VLOOKUP(E259, Z!$A$2:$C$4127, 3, FALSE))</f>
        <v/>
      </c>
      <c r="G259" s="232"/>
      <c r="H259" s="219"/>
      <c r="I259" s="218" t="str" cm="1">
        <f t="array" ref="I259">IFERROR(INDEX(Region, VLOOKUP($F259, X!$A$2:$K$5744, 11, FALSE), $C$1), "")</f>
        <v/>
      </c>
      <c r="J259" s="235"/>
      <c r="K259" s="236"/>
      <c r="L259" s="220" cm="1">
        <f t="array" ref="L259">IFERROR(INDEX(E_alt, $A259, $X259), 0)</f>
        <v>0</v>
      </c>
      <c r="M259" s="238"/>
      <c r="N259" s="237"/>
      <c r="O259" s="236"/>
      <c r="P259" s="223"/>
      <c r="Q259" s="220" cm="1">
        <f t="array" ref="Q259">IFERROR(INDEX(E_neu, $A259, $X259), 0)</f>
        <v>0</v>
      </c>
      <c r="R259" s="232"/>
      <c r="S259" s="231"/>
      <c r="T259" s="217"/>
      <c r="U259" s="218" t="str">
        <f>IF(ISBLANK(T259), "", VLOOKUP(T259, Z!$A$2:$C$4127, 3, FALSE))</f>
        <v/>
      </c>
      <c r="V259" s="239"/>
      <c r="W259" s="222">
        <f t="shared" si="103"/>
        <v>0</v>
      </c>
      <c r="X259" s="13" t="str">
        <f>IFERROR(MATCH(_xlfn.MINIFS(Y!$F$87:$H$87, Y!$F$87:$H$87, "&gt;="&amp;J259), Y!$F$87:$H$87, 0), "-")</f>
        <v>-</v>
      </c>
    </row>
    <row r="260" spans="1:24" s="79" customFormat="1" x14ac:dyDescent="0.2">
      <c r="A260" s="13" t="str">
        <f t="shared" si="101"/>
        <v>-</v>
      </c>
      <c r="B260" s="216">
        <v>238</v>
      </c>
      <c r="C260" s="231"/>
      <c r="D260" s="231"/>
      <c r="E260" s="217"/>
      <c r="F260" s="218" t="str">
        <f>IF(ISBLANK(E260), "", VLOOKUP(E260, Z!$A$2:$C$4127, 3, FALSE))</f>
        <v/>
      </c>
      <c r="G260" s="232"/>
      <c r="H260" s="219"/>
      <c r="I260" s="218" t="str" cm="1">
        <f t="array" ref="I260">IFERROR(INDEX(Region, VLOOKUP($F260, X!$A$2:$K$5744, 11, FALSE), $C$1), "")</f>
        <v/>
      </c>
      <c r="J260" s="235"/>
      <c r="K260" s="236"/>
      <c r="L260" s="220" cm="1">
        <f t="array" ref="L260">IFERROR(INDEX(E_alt, $A260, $X260), 0)</f>
        <v>0</v>
      </c>
      <c r="M260" s="238"/>
      <c r="N260" s="237"/>
      <c r="O260" s="236"/>
      <c r="P260" s="223"/>
      <c r="Q260" s="220" cm="1">
        <f t="array" ref="Q260">IFERROR(INDEX(E_neu, $A260, $X260), 0)</f>
        <v>0</v>
      </c>
      <c r="R260" s="232"/>
      <c r="S260" s="231"/>
      <c r="T260" s="217"/>
      <c r="U260" s="218" t="str">
        <f>IF(ISBLANK(T260), "", VLOOKUP(T260, Z!$A$2:$C$4127, 3, FALSE))</f>
        <v/>
      </c>
      <c r="V260" s="239"/>
      <c r="W260" s="222">
        <f t="shared" si="103"/>
        <v>0</v>
      </c>
      <c r="X260" s="13" t="str">
        <f>IFERROR(MATCH(_xlfn.MINIFS(Y!$F$87:$H$87, Y!$F$87:$H$87, "&gt;="&amp;J260), Y!$F$87:$H$87, 0), "-")</f>
        <v>-</v>
      </c>
    </row>
    <row r="261" spans="1:24" s="79" customFormat="1" x14ac:dyDescent="0.2">
      <c r="A261" s="13" t="str">
        <f t="shared" si="100"/>
        <v>-</v>
      </c>
      <c r="B261" s="216">
        <v>239</v>
      </c>
      <c r="C261" s="231"/>
      <c r="D261" s="231"/>
      <c r="E261" s="217"/>
      <c r="F261" s="218" t="str">
        <f>IF(ISBLANK(E261), "", VLOOKUP(E261, Z!$A$2:$C$4127, 3, FALSE))</f>
        <v/>
      </c>
      <c r="G261" s="232"/>
      <c r="H261" s="219"/>
      <c r="I261" s="218" t="str" cm="1">
        <f t="array" ref="I261">IFERROR(INDEX(Region, VLOOKUP($F261, X!$A$2:$K$5744, 11, FALSE), $C$1), "")</f>
        <v/>
      </c>
      <c r="J261" s="235"/>
      <c r="K261" s="236"/>
      <c r="L261" s="220" cm="1">
        <f t="array" ref="L261">IFERROR(INDEX(E_alt, $A261, $X261), 0)</f>
        <v>0</v>
      </c>
      <c r="M261" s="238"/>
      <c r="N261" s="237"/>
      <c r="O261" s="236"/>
      <c r="P261" s="223"/>
      <c r="Q261" s="220" cm="1">
        <f t="array" ref="Q261">IFERROR(INDEX(E_neu, $A261, $X261), 0)</f>
        <v>0</v>
      </c>
      <c r="R261" s="232"/>
      <c r="S261" s="231"/>
      <c r="T261" s="217"/>
      <c r="U261" s="218" t="str">
        <f>IF(ISBLANK(T261), "", VLOOKUP(T261, Z!$A$2:$C$4127, 3, FALSE))</f>
        <v/>
      </c>
      <c r="V261" s="239"/>
      <c r="W261" s="222">
        <f t="shared" si="103"/>
        <v>0</v>
      </c>
      <c r="X261" s="13" t="str">
        <f>IFERROR(MATCH(_xlfn.MINIFS(Y!$F$87:$H$87, Y!$F$87:$H$87, "&gt;="&amp;J261), Y!$F$87:$H$87, 0), "-")</f>
        <v>-</v>
      </c>
    </row>
    <row r="262" spans="1:24" s="79" customFormat="1" x14ac:dyDescent="0.2">
      <c r="A262" s="13" t="str">
        <f t="shared" si="101"/>
        <v>-</v>
      </c>
      <c r="B262" s="216">
        <v>240</v>
      </c>
      <c r="C262" s="231"/>
      <c r="D262" s="231"/>
      <c r="E262" s="217"/>
      <c r="F262" s="218" t="str">
        <f>IF(ISBLANK(E262), "", VLOOKUP(E262, Z!$A$2:$C$4127, 3, FALSE))</f>
        <v/>
      </c>
      <c r="G262" s="232"/>
      <c r="H262" s="219"/>
      <c r="I262" s="218" t="str" cm="1">
        <f t="array" ref="I262">IFERROR(INDEX(Region, VLOOKUP($F262, X!$A$2:$K$5744, 11, FALSE), $C$1), "")</f>
        <v/>
      </c>
      <c r="J262" s="235"/>
      <c r="K262" s="236"/>
      <c r="L262" s="220" cm="1">
        <f t="array" ref="L262">IFERROR(INDEX(E_alt, $A262, $X262), 0)</f>
        <v>0</v>
      </c>
      <c r="M262" s="238"/>
      <c r="N262" s="237"/>
      <c r="O262" s="236"/>
      <c r="P262" s="223"/>
      <c r="Q262" s="220" cm="1">
        <f t="array" ref="Q262">IFERROR(INDEX(E_neu, $A262, $X262), 0)</f>
        <v>0</v>
      </c>
      <c r="R262" s="232"/>
      <c r="S262" s="231"/>
      <c r="T262" s="217"/>
      <c r="U262" s="218" t="str">
        <f>IF(ISBLANK(T262), "", VLOOKUP(T262, Z!$A$2:$C$4127, 3, FALSE))</f>
        <v/>
      </c>
      <c r="V262" s="239"/>
      <c r="W262" s="222">
        <f t="shared" si="103"/>
        <v>0</v>
      </c>
      <c r="X262" s="13" t="str">
        <f>IFERROR(MATCH(_xlfn.MINIFS(Y!$F$87:$H$87, Y!$F$87:$H$87, "&gt;="&amp;J262), Y!$F$87:$H$87, 0), "-")</f>
        <v>-</v>
      </c>
    </row>
    <row r="263" spans="1:24" s="79" customFormat="1" x14ac:dyDescent="0.2">
      <c r="A263" s="13" t="str">
        <f t="shared" si="100"/>
        <v>-</v>
      </c>
      <c r="B263" s="216">
        <v>241</v>
      </c>
      <c r="C263" s="231"/>
      <c r="D263" s="231"/>
      <c r="E263" s="217"/>
      <c r="F263" s="218" t="str">
        <f>IF(ISBLANK(E263), "", VLOOKUP(E263, Z!$A$2:$C$4127, 3, FALSE))</f>
        <v/>
      </c>
      <c r="G263" s="232"/>
      <c r="H263" s="219"/>
      <c r="I263" s="218" t="str" cm="1">
        <f t="array" ref="I263">IFERROR(INDEX(Region, VLOOKUP($F263, X!$A$2:$K$5744, 11, FALSE), $C$1), "")</f>
        <v/>
      </c>
      <c r="J263" s="235"/>
      <c r="K263" s="236"/>
      <c r="L263" s="220" cm="1">
        <f t="array" ref="L263">IFERROR(INDEX(E_alt, $A263, $X263), 0)</f>
        <v>0</v>
      </c>
      <c r="M263" s="238"/>
      <c r="N263" s="237"/>
      <c r="O263" s="236"/>
      <c r="P263" s="223"/>
      <c r="Q263" s="220" cm="1">
        <f t="array" ref="Q263">IFERROR(INDEX(E_neu, $A263, $X263), 0)</f>
        <v>0</v>
      </c>
      <c r="R263" s="232"/>
      <c r="S263" s="231"/>
      <c r="T263" s="217"/>
      <c r="U263" s="218" t="str">
        <f>IF(ISBLANK(T263), "", VLOOKUP(T263, Z!$A$2:$C$4127, 3, FALSE))</f>
        <v/>
      </c>
      <c r="V263" s="239"/>
      <c r="W263" s="222">
        <f t="shared" si="103"/>
        <v>0</v>
      </c>
      <c r="X263" s="13" t="str">
        <f>IFERROR(MATCH(_xlfn.MINIFS(Y!$F$87:$H$87, Y!$F$87:$H$87, "&gt;="&amp;J263), Y!$F$87:$H$87, 0), "-")</f>
        <v>-</v>
      </c>
    </row>
    <row r="264" spans="1:24" s="79" customFormat="1" x14ac:dyDescent="0.2">
      <c r="A264" s="13" t="str">
        <f t="shared" si="101"/>
        <v>-</v>
      </c>
      <c r="B264" s="216">
        <v>242</v>
      </c>
      <c r="C264" s="231"/>
      <c r="D264" s="231"/>
      <c r="E264" s="217"/>
      <c r="F264" s="218" t="str">
        <f>IF(ISBLANK(E264), "", VLOOKUP(E264, Z!$A$2:$C$4127, 3, FALSE))</f>
        <v/>
      </c>
      <c r="G264" s="232"/>
      <c r="H264" s="219"/>
      <c r="I264" s="218" t="str" cm="1">
        <f t="array" ref="I264">IFERROR(INDEX(Region, VLOOKUP($F264, X!$A$2:$K$5744, 11, FALSE), $C$1), "")</f>
        <v/>
      </c>
      <c r="J264" s="235"/>
      <c r="K264" s="236"/>
      <c r="L264" s="220" cm="1">
        <f t="array" ref="L264">IFERROR(INDEX(E_alt, $A264, $X264), 0)</f>
        <v>0</v>
      </c>
      <c r="M264" s="238"/>
      <c r="N264" s="237"/>
      <c r="O264" s="236"/>
      <c r="P264" s="223"/>
      <c r="Q264" s="220" cm="1">
        <f t="array" ref="Q264">IFERROR(INDEX(E_neu, $A264, $X264), 0)</f>
        <v>0</v>
      </c>
      <c r="R264" s="232"/>
      <c r="S264" s="231"/>
      <c r="T264" s="217"/>
      <c r="U264" s="218" t="str">
        <f>IF(ISBLANK(T264), "", VLOOKUP(T264, Z!$A$2:$C$4127, 3, FALSE))</f>
        <v/>
      </c>
      <c r="V264" s="239"/>
      <c r="W264" s="222">
        <f t="shared" si="103"/>
        <v>0</v>
      </c>
      <c r="X264" s="13" t="str">
        <f>IFERROR(MATCH(_xlfn.MINIFS(Y!$F$87:$H$87, Y!$F$87:$H$87, "&gt;="&amp;J264), Y!$F$87:$H$87, 0), "-")</f>
        <v>-</v>
      </c>
    </row>
    <row r="265" spans="1:24" s="79" customFormat="1" x14ac:dyDescent="0.2">
      <c r="A265" s="13" t="str">
        <f t="shared" si="100"/>
        <v>-</v>
      </c>
      <c r="B265" s="216">
        <v>243</v>
      </c>
      <c r="C265" s="231"/>
      <c r="D265" s="231"/>
      <c r="E265" s="217"/>
      <c r="F265" s="218" t="str">
        <f>IF(ISBLANK(E265), "", VLOOKUP(E265, Z!$A$2:$C$4127, 3, FALSE))</f>
        <v/>
      </c>
      <c r="G265" s="232"/>
      <c r="H265" s="219"/>
      <c r="I265" s="218" t="str" cm="1">
        <f t="array" ref="I265">IFERROR(INDEX(Region, VLOOKUP($F265, X!$A$2:$K$5744, 11, FALSE), $C$1), "")</f>
        <v/>
      </c>
      <c r="J265" s="235"/>
      <c r="K265" s="236"/>
      <c r="L265" s="220" cm="1">
        <f t="array" ref="L265">IFERROR(INDEX(E_alt, $A265, $X265), 0)</f>
        <v>0</v>
      </c>
      <c r="M265" s="238"/>
      <c r="N265" s="237"/>
      <c r="O265" s="236"/>
      <c r="P265" s="223"/>
      <c r="Q265" s="220" cm="1">
        <f t="array" ref="Q265">IFERROR(INDEX(E_neu, $A265, $X265), 0)</f>
        <v>0</v>
      </c>
      <c r="R265" s="232"/>
      <c r="S265" s="231"/>
      <c r="T265" s="217"/>
      <c r="U265" s="218" t="str">
        <f>IF(ISBLANK(T265), "", VLOOKUP(T265, Z!$A$2:$C$4127, 3, FALSE))</f>
        <v/>
      </c>
      <c r="V265" s="239"/>
      <c r="W265" s="222">
        <f t="shared" si="103"/>
        <v>0</v>
      </c>
      <c r="X265" s="13" t="str">
        <f>IFERROR(MATCH(_xlfn.MINIFS(Y!$F$87:$H$87, Y!$F$87:$H$87, "&gt;="&amp;J265), Y!$F$87:$H$87, 0), "-")</f>
        <v>-</v>
      </c>
    </row>
    <row r="266" spans="1:24" s="79" customFormat="1" x14ac:dyDescent="0.2">
      <c r="A266" s="13" t="str">
        <f t="shared" si="101"/>
        <v>-</v>
      </c>
      <c r="B266" s="216">
        <v>244</v>
      </c>
      <c r="C266" s="231"/>
      <c r="D266" s="231"/>
      <c r="E266" s="217"/>
      <c r="F266" s="218" t="str">
        <f>IF(ISBLANK(E266), "", VLOOKUP(E266, Z!$A$2:$C$4127, 3, FALSE))</f>
        <v/>
      </c>
      <c r="G266" s="232"/>
      <c r="H266" s="219"/>
      <c r="I266" s="218" t="str" cm="1">
        <f t="array" ref="I266">IFERROR(INDEX(Region, VLOOKUP($F266, X!$A$2:$K$5744, 11, FALSE), $C$1), "")</f>
        <v/>
      </c>
      <c r="J266" s="235"/>
      <c r="K266" s="236"/>
      <c r="L266" s="220" cm="1">
        <f t="array" ref="L266">IFERROR(INDEX(E_alt, $A266, $X266), 0)</f>
        <v>0</v>
      </c>
      <c r="M266" s="238"/>
      <c r="N266" s="237"/>
      <c r="O266" s="236"/>
      <c r="P266" s="223"/>
      <c r="Q266" s="220" cm="1">
        <f t="array" ref="Q266">IFERROR(INDEX(E_neu, $A266, $X266), 0)</f>
        <v>0</v>
      </c>
      <c r="R266" s="232"/>
      <c r="S266" s="231"/>
      <c r="T266" s="217"/>
      <c r="U266" s="218" t="str">
        <f>IF(ISBLANK(T266), "", VLOOKUP(T266, Z!$A$2:$C$4127, 3, FALSE))</f>
        <v/>
      </c>
      <c r="V266" s="239"/>
      <c r="W266" s="222">
        <f t="shared" si="103"/>
        <v>0</v>
      </c>
      <c r="X266" s="13" t="str">
        <f>IFERROR(MATCH(_xlfn.MINIFS(Y!$F$87:$H$87, Y!$F$87:$H$87, "&gt;="&amp;J266), Y!$F$87:$H$87, 0), "-")</f>
        <v>-</v>
      </c>
    </row>
    <row r="267" spans="1:24" s="79" customFormat="1" x14ac:dyDescent="0.2">
      <c r="A267" s="13" t="str">
        <f t="shared" si="100"/>
        <v>-</v>
      </c>
      <c r="B267" s="216">
        <v>245</v>
      </c>
      <c r="C267" s="231"/>
      <c r="D267" s="231"/>
      <c r="E267" s="217"/>
      <c r="F267" s="218" t="str">
        <f>IF(ISBLANK(E267), "", VLOOKUP(E267, Z!$A$2:$C$4127, 3, FALSE))</f>
        <v/>
      </c>
      <c r="G267" s="232"/>
      <c r="H267" s="219"/>
      <c r="I267" s="218" t="str" cm="1">
        <f t="array" ref="I267">IFERROR(INDEX(Region, VLOOKUP($F267, X!$A$2:$K$5744, 11, FALSE), $C$1), "")</f>
        <v/>
      </c>
      <c r="J267" s="235"/>
      <c r="K267" s="236"/>
      <c r="L267" s="220" cm="1">
        <f t="array" ref="L267">IFERROR(INDEX(E_alt, $A267, $X267), 0)</f>
        <v>0</v>
      </c>
      <c r="M267" s="238"/>
      <c r="N267" s="237"/>
      <c r="O267" s="236"/>
      <c r="P267" s="223"/>
      <c r="Q267" s="220" cm="1">
        <f t="array" ref="Q267">IFERROR(INDEX(E_neu, $A267, $X267), 0)</f>
        <v>0</v>
      </c>
      <c r="R267" s="232"/>
      <c r="S267" s="231"/>
      <c r="T267" s="217"/>
      <c r="U267" s="218" t="str">
        <f>IF(ISBLANK(T267), "", VLOOKUP(T267, Z!$A$2:$C$4127, 3, FALSE))</f>
        <v/>
      </c>
      <c r="V267" s="239"/>
      <c r="W267" s="222">
        <f t="shared" si="103"/>
        <v>0</v>
      </c>
      <c r="X267" s="13" t="str">
        <f>IFERROR(MATCH(_xlfn.MINIFS(Y!$F$87:$H$87, Y!$F$87:$H$87, "&gt;="&amp;J267), Y!$F$87:$H$87, 0), "-")</f>
        <v>-</v>
      </c>
    </row>
    <row r="268" spans="1:24" s="79" customFormat="1" x14ac:dyDescent="0.2">
      <c r="A268" s="13" t="str">
        <f t="shared" si="101"/>
        <v>-</v>
      </c>
      <c r="B268" s="216">
        <v>246</v>
      </c>
      <c r="C268" s="231"/>
      <c r="D268" s="231"/>
      <c r="E268" s="217"/>
      <c r="F268" s="218" t="str">
        <f>IF(ISBLANK(E268), "", VLOOKUP(E268, Z!$A$2:$C$4127, 3, FALSE))</f>
        <v/>
      </c>
      <c r="G268" s="232"/>
      <c r="H268" s="219"/>
      <c r="I268" s="218" t="str" cm="1">
        <f t="array" ref="I268">IFERROR(INDEX(Region, VLOOKUP($F268, X!$A$2:$K$5744, 11, FALSE), $C$1), "")</f>
        <v/>
      </c>
      <c r="J268" s="235"/>
      <c r="K268" s="236"/>
      <c r="L268" s="220" cm="1">
        <f t="array" ref="L268">IFERROR(INDEX(E_alt, $A268, $X268), 0)</f>
        <v>0</v>
      </c>
      <c r="M268" s="238"/>
      <c r="N268" s="237"/>
      <c r="O268" s="236"/>
      <c r="P268" s="223"/>
      <c r="Q268" s="220" cm="1">
        <f t="array" ref="Q268">IFERROR(INDEX(E_neu, $A268, $X268), 0)</f>
        <v>0</v>
      </c>
      <c r="R268" s="232"/>
      <c r="S268" s="231"/>
      <c r="T268" s="217"/>
      <c r="U268" s="218" t="str">
        <f>IF(ISBLANK(T268), "", VLOOKUP(T268, Z!$A$2:$C$4127, 3, FALSE))</f>
        <v/>
      </c>
      <c r="V268" s="239"/>
      <c r="W268" s="222">
        <f t="shared" si="103"/>
        <v>0</v>
      </c>
      <c r="X268" s="13" t="str">
        <f>IFERROR(MATCH(_xlfn.MINIFS(Y!$F$87:$H$87, Y!$F$87:$H$87, "&gt;="&amp;J268), Y!$F$87:$H$87, 0), "-")</f>
        <v>-</v>
      </c>
    </row>
    <row r="269" spans="1:24" s="79" customFormat="1" x14ac:dyDescent="0.2">
      <c r="A269" s="13" t="str">
        <f t="shared" si="100"/>
        <v>-</v>
      </c>
      <c r="B269" s="216">
        <v>247</v>
      </c>
      <c r="C269" s="231"/>
      <c r="D269" s="231"/>
      <c r="E269" s="217"/>
      <c r="F269" s="218" t="str">
        <f>IF(ISBLANK(E269), "", VLOOKUP(E269, Z!$A$2:$C$4127, 3, FALSE))</f>
        <v/>
      </c>
      <c r="G269" s="232"/>
      <c r="H269" s="219"/>
      <c r="I269" s="218" t="str" cm="1">
        <f t="array" ref="I269">IFERROR(INDEX(Region, VLOOKUP($F269, X!$A$2:$K$5744, 11, FALSE), $C$1), "")</f>
        <v/>
      </c>
      <c r="J269" s="235"/>
      <c r="K269" s="236"/>
      <c r="L269" s="220" cm="1">
        <f t="array" ref="L269">IFERROR(INDEX(E_alt, $A269, $X269), 0)</f>
        <v>0</v>
      </c>
      <c r="M269" s="238"/>
      <c r="N269" s="237"/>
      <c r="O269" s="236"/>
      <c r="P269" s="223"/>
      <c r="Q269" s="220" cm="1">
        <f t="array" ref="Q269">IFERROR(INDEX(E_neu, $A269, $X269), 0)</f>
        <v>0</v>
      </c>
      <c r="R269" s="232"/>
      <c r="S269" s="231"/>
      <c r="T269" s="217"/>
      <c r="U269" s="218" t="str">
        <f>IF(ISBLANK(T269), "", VLOOKUP(T269, Z!$A$2:$C$4127, 3, FALSE))</f>
        <v/>
      </c>
      <c r="V269" s="239"/>
      <c r="W269" s="222">
        <f t="shared" si="103"/>
        <v>0</v>
      </c>
      <c r="X269" s="13" t="str">
        <f>IFERROR(MATCH(_xlfn.MINIFS(Y!$F$87:$H$87, Y!$F$87:$H$87, "&gt;="&amp;J269), Y!$F$87:$H$87, 0), "-")</f>
        <v>-</v>
      </c>
    </row>
    <row r="270" spans="1:24" s="79" customFormat="1" x14ac:dyDescent="0.2">
      <c r="A270" s="13" t="str">
        <f t="shared" si="101"/>
        <v>-</v>
      </c>
      <c r="B270" s="216">
        <v>248</v>
      </c>
      <c r="C270" s="231"/>
      <c r="D270" s="231"/>
      <c r="E270" s="217"/>
      <c r="F270" s="218" t="str">
        <f>IF(ISBLANK(E270), "", VLOOKUP(E270, Z!$A$2:$C$4127, 3, FALSE))</f>
        <v/>
      </c>
      <c r="G270" s="232"/>
      <c r="H270" s="219"/>
      <c r="I270" s="218" t="str" cm="1">
        <f t="array" ref="I270">IFERROR(INDEX(Region, VLOOKUP($F270, X!$A$2:$K$5744, 11, FALSE), $C$1), "")</f>
        <v/>
      </c>
      <c r="J270" s="235"/>
      <c r="K270" s="236"/>
      <c r="L270" s="220" cm="1">
        <f t="array" ref="L270">IFERROR(INDEX(E_alt, $A270, $X270), 0)</f>
        <v>0</v>
      </c>
      <c r="M270" s="238"/>
      <c r="N270" s="237"/>
      <c r="O270" s="236"/>
      <c r="P270" s="223"/>
      <c r="Q270" s="220" cm="1">
        <f t="array" ref="Q270">IFERROR(INDEX(E_neu, $A270, $X270), 0)</f>
        <v>0</v>
      </c>
      <c r="R270" s="232"/>
      <c r="S270" s="231"/>
      <c r="T270" s="217"/>
      <c r="U270" s="218" t="str">
        <f>IF(ISBLANK(T270), "", VLOOKUP(T270, Z!$A$2:$C$4127, 3, FALSE))</f>
        <v/>
      </c>
      <c r="V270" s="239"/>
      <c r="W270" s="222">
        <f t="shared" si="103"/>
        <v>0</v>
      </c>
      <c r="X270" s="13" t="str">
        <f>IFERROR(MATCH(_xlfn.MINIFS(Y!$F$87:$H$87, Y!$F$87:$H$87, "&gt;="&amp;J270), Y!$F$87:$H$87, 0), "-")</f>
        <v>-</v>
      </c>
    </row>
    <row r="271" spans="1:24" s="79" customFormat="1" x14ac:dyDescent="0.2">
      <c r="A271" s="13" t="str">
        <f t="shared" si="100"/>
        <v>-</v>
      </c>
      <c r="B271" s="216">
        <v>249</v>
      </c>
      <c r="C271" s="231"/>
      <c r="D271" s="231"/>
      <c r="E271" s="217"/>
      <c r="F271" s="218" t="str">
        <f>IF(ISBLANK(E271), "", VLOOKUP(E271, Z!$A$2:$C$4127, 3, FALSE))</f>
        <v/>
      </c>
      <c r="G271" s="232"/>
      <c r="H271" s="219"/>
      <c r="I271" s="218" t="str" cm="1">
        <f t="array" ref="I271">IFERROR(INDEX(Region, VLOOKUP($F271, X!$A$2:$K$5744, 11, FALSE), $C$1), "")</f>
        <v/>
      </c>
      <c r="J271" s="235"/>
      <c r="K271" s="236"/>
      <c r="L271" s="220" cm="1">
        <f t="array" ref="L271">IFERROR(INDEX(E_alt, $A271, $X271), 0)</f>
        <v>0</v>
      </c>
      <c r="M271" s="238"/>
      <c r="N271" s="237"/>
      <c r="O271" s="236"/>
      <c r="P271" s="223"/>
      <c r="Q271" s="220" cm="1">
        <f t="array" ref="Q271">IFERROR(INDEX(E_neu, $A271, $X271), 0)</f>
        <v>0</v>
      </c>
      <c r="R271" s="232"/>
      <c r="S271" s="231"/>
      <c r="T271" s="217"/>
      <c r="U271" s="218" t="str">
        <f>IF(ISBLANK(T271), "", VLOOKUP(T271, Z!$A$2:$C$4127, 3, FALSE))</f>
        <v/>
      </c>
      <c r="V271" s="239"/>
      <c r="W271" s="222">
        <f t="shared" si="103"/>
        <v>0</v>
      </c>
      <c r="X271" s="13" t="str">
        <f>IFERROR(MATCH(_xlfn.MINIFS(Y!$F$87:$H$87, Y!$F$87:$H$87, "&gt;="&amp;J271), Y!$F$87:$H$87, 0), "-")</f>
        <v>-</v>
      </c>
    </row>
    <row r="272" spans="1:24" s="79" customFormat="1" x14ac:dyDescent="0.2">
      <c r="A272" s="13" t="str">
        <f t="shared" si="101"/>
        <v>-</v>
      </c>
      <c r="B272" s="216">
        <v>250</v>
      </c>
      <c r="C272" s="231"/>
      <c r="D272" s="231"/>
      <c r="E272" s="217"/>
      <c r="F272" s="218" t="str">
        <f>IF(ISBLANK(E272), "", VLOOKUP(E272, Z!$A$2:$C$4127, 3, FALSE))</f>
        <v/>
      </c>
      <c r="G272" s="232"/>
      <c r="H272" s="219"/>
      <c r="I272" s="218" t="str" cm="1">
        <f t="array" ref="I272">IFERROR(INDEX(Region, VLOOKUP($F272, X!$A$2:$K$5744, 11, FALSE), $C$1), "")</f>
        <v/>
      </c>
      <c r="J272" s="235"/>
      <c r="K272" s="236"/>
      <c r="L272" s="220" cm="1">
        <f t="array" ref="L272">IFERROR(INDEX(E_alt, $A272, $X272), 0)</f>
        <v>0</v>
      </c>
      <c r="M272" s="238"/>
      <c r="N272" s="237"/>
      <c r="O272" s="236"/>
      <c r="P272" s="223"/>
      <c r="Q272" s="220" cm="1">
        <f t="array" ref="Q272">IFERROR(INDEX(E_neu, $A272, $X272), 0)</f>
        <v>0</v>
      </c>
      <c r="R272" s="232"/>
      <c r="S272" s="231"/>
      <c r="T272" s="217"/>
      <c r="U272" s="218" t="str">
        <f>IF(ISBLANK(T272), "", VLOOKUP(T272, Z!$A$2:$C$4127, 3, FALSE))</f>
        <v/>
      </c>
      <c r="V272" s="239"/>
      <c r="W272" s="222">
        <f t="shared" si="103"/>
        <v>0</v>
      </c>
      <c r="X272" s="13" t="str">
        <f>IFERROR(MATCH(_xlfn.MINIFS(Y!$F$87:$H$87, Y!$F$87:$H$87, "&gt;="&amp;J272), Y!$F$87:$H$87, 0), "-")</f>
        <v>-</v>
      </c>
    </row>
    <row r="273" spans="1:24" s="79" customFormat="1" x14ac:dyDescent="0.2">
      <c r="A273" s="13" t="str">
        <f t="shared" si="100"/>
        <v>-</v>
      </c>
      <c r="B273" s="216">
        <v>251</v>
      </c>
      <c r="C273" s="231"/>
      <c r="D273" s="231"/>
      <c r="E273" s="217"/>
      <c r="F273" s="218" t="str">
        <f>IF(ISBLANK(E273), "", VLOOKUP(E273, Z!$A$2:$C$4127, 3, FALSE))</f>
        <v/>
      </c>
      <c r="G273" s="232"/>
      <c r="H273" s="219"/>
      <c r="I273" s="218" t="str" cm="1">
        <f t="array" ref="I273">IFERROR(INDEX(Region, VLOOKUP($F273, X!$A$2:$K$5744, 11, FALSE), $C$1), "")</f>
        <v/>
      </c>
      <c r="J273" s="235"/>
      <c r="K273" s="236"/>
      <c r="L273" s="220" cm="1">
        <f t="array" ref="L273">IFERROR(INDEX(E_alt, $A273, $X273), 0)</f>
        <v>0</v>
      </c>
      <c r="M273" s="238"/>
      <c r="N273" s="237"/>
      <c r="O273" s="236"/>
      <c r="P273" s="223"/>
      <c r="Q273" s="220" cm="1">
        <f t="array" ref="Q273">IFERROR(INDEX(E_neu, $A273, $X273), 0)</f>
        <v>0</v>
      </c>
      <c r="R273" s="232"/>
      <c r="S273" s="231"/>
      <c r="T273" s="217"/>
      <c r="U273" s="218" t="str">
        <f>IF(ISBLANK(T273), "", VLOOKUP(T273, Z!$A$2:$C$4127, 3, FALSE))</f>
        <v/>
      </c>
      <c r="V273" s="239"/>
      <c r="W273" s="222">
        <f t="shared" si="103"/>
        <v>0</v>
      </c>
      <c r="X273" s="13" t="str">
        <f>IFERROR(MATCH(_xlfn.MINIFS(Y!$F$87:$H$87, Y!$F$87:$H$87, "&gt;="&amp;J273), Y!$F$87:$H$87, 0), "-")</f>
        <v>-</v>
      </c>
    </row>
    <row r="274" spans="1:24" s="79" customFormat="1" x14ac:dyDescent="0.2">
      <c r="A274" s="13" t="str">
        <f t="shared" si="101"/>
        <v>-</v>
      </c>
      <c r="B274" s="216">
        <v>252</v>
      </c>
      <c r="C274" s="231"/>
      <c r="D274" s="231"/>
      <c r="E274" s="217"/>
      <c r="F274" s="218" t="str">
        <f>IF(ISBLANK(E274), "", VLOOKUP(E274, Z!$A$2:$C$4127, 3, FALSE))</f>
        <v/>
      </c>
      <c r="G274" s="232"/>
      <c r="H274" s="219"/>
      <c r="I274" s="218" t="str" cm="1">
        <f t="array" ref="I274">IFERROR(INDEX(Region, VLOOKUP($F274, X!$A$2:$K$5744, 11, FALSE), $C$1), "")</f>
        <v/>
      </c>
      <c r="J274" s="235"/>
      <c r="K274" s="236"/>
      <c r="L274" s="220" cm="1">
        <f t="array" ref="L274">IFERROR(INDEX(E_alt, $A274, $X274), 0)</f>
        <v>0</v>
      </c>
      <c r="M274" s="238"/>
      <c r="N274" s="237"/>
      <c r="O274" s="236"/>
      <c r="P274" s="223"/>
      <c r="Q274" s="220" cm="1">
        <f t="array" ref="Q274">IFERROR(INDEX(E_neu, $A274, $X274), 0)</f>
        <v>0</v>
      </c>
      <c r="R274" s="232"/>
      <c r="S274" s="231"/>
      <c r="T274" s="217"/>
      <c r="U274" s="218" t="str">
        <f>IF(ISBLANK(T274), "", VLOOKUP(T274, Z!$A$2:$C$4127, 3, FALSE))</f>
        <v/>
      </c>
      <c r="V274" s="239"/>
      <c r="W274" s="222">
        <f t="shared" si="103"/>
        <v>0</v>
      </c>
      <c r="X274" s="13" t="str">
        <f>IFERROR(MATCH(_xlfn.MINIFS(Y!$F$87:$H$87, Y!$F$87:$H$87, "&gt;="&amp;J274), Y!$F$87:$H$87, 0), "-")</f>
        <v>-</v>
      </c>
    </row>
    <row r="275" spans="1:24" s="79" customFormat="1" x14ac:dyDescent="0.2">
      <c r="A275" s="13" t="str">
        <f t="shared" si="100"/>
        <v>-</v>
      </c>
      <c r="B275" s="216">
        <v>253</v>
      </c>
      <c r="C275" s="231"/>
      <c r="D275" s="231"/>
      <c r="E275" s="217"/>
      <c r="F275" s="218" t="str">
        <f>IF(ISBLANK(E275), "", VLOOKUP(E275, Z!$A$2:$C$4127, 3, FALSE))</f>
        <v/>
      </c>
      <c r="G275" s="232"/>
      <c r="H275" s="219"/>
      <c r="I275" s="218" t="str" cm="1">
        <f t="array" ref="I275">IFERROR(INDEX(Region, VLOOKUP($F275, X!$A$2:$K$5744, 11, FALSE), $C$1), "")</f>
        <v/>
      </c>
      <c r="J275" s="235"/>
      <c r="K275" s="236"/>
      <c r="L275" s="220" cm="1">
        <f t="array" ref="L275">IFERROR(INDEX(E_alt, $A275, $X275), 0)</f>
        <v>0</v>
      </c>
      <c r="M275" s="238"/>
      <c r="N275" s="237"/>
      <c r="O275" s="236"/>
      <c r="P275" s="223"/>
      <c r="Q275" s="220" cm="1">
        <f t="array" ref="Q275">IFERROR(INDEX(E_neu, $A275, $X275), 0)</f>
        <v>0</v>
      </c>
      <c r="R275" s="232"/>
      <c r="S275" s="231"/>
      <c r="T275" s="217"/>
      <c r="U275" s="218" t="str">
        <f>IF(ISBLANK(T275), "", VLOOKUP(T275, Z!$A$2:$C$4127, 3, FALSE))</f>
        <v/>
      </c>
      <c r="V275" s="239"/>
      <c r="W275" s="222">
        <f t="shared" si="103"/>
        <v>0</v>
      </c>
      <c r="X275" s="13" t="str">
        <f>IFERROR(MATCH(_xlfn.MINIFS(Y!$F$87:$H$87, Y!$F$87:$H$87, "&gt;="&amp;J275), Y!$F$87:$H$87, 0), "-")</f>
        <v>-</v>
      </c>
    </row>
    <row r="276" spans="1:24" s="79" customFormat="1" x14ac:dyDescent="0.2">
      <c r="A276" s="13" t="str">
        <f t="shared" si="101"/>
        <v>-</v>
      </c>
      <c r="B276" s="216">
        <v>254</v>
      </c>
      <c r="C276" s="231"/>
      <c r="D276" s="231"/>
      <c r="E276" s="217"/>
      <c r="F276" s="218" t="str">
        <f>IF(ISBLANK(E276), "", VLOOKUP(E276, Z!$A$2:$C$4127, 3, FALSE))</f>
        <v/>
      </c>
      <c r="G276" s="232"/>
      <c r="H276" s="219"/>
      <c r="I276" s="218" t="str" cm="1">
        <f t="array" ref="I276">IFERROR(INDEX(Region, VLOOKUP($F276, X!$A$2:$K$5744, 11, FALSE), $C$1), "")</f>
        <v/>
      </c>
      <c r="J276" s="235"/>
      <c r="K276" s="236"/>
      <c r="L276" s="220" cm="1">
        <f t="array" ref="L276">IFERROR(INDEX(E_alt, $A276, $X276), 0)</f>
        <v>0</v>
      </c>
      <c r="M276" s="238"/>
      <c r="N276" s="237"/>
      <c r="O276" s="236"/>
      <c r="P276" s="223"/>
      <c r="Q276" s="220" cm="1">
        <f t="array" ref="Q276">IFERROR(INDEX(E_neu, $A276, $X276), 0)</f>
        <v>0</v>
      </c>
      <c r="R276" s="232"/>
      <c r="S276" s="231"/>
      <c r="T276" s="217"/>
      <c r="U276" s="218" t="str">
        <f>IF(ISBLANK(T276), "", VLOOKUP(T276, Z!$A$2:$C$4127, 3, FALSE))</f>
        <v/>
      </c>
      <c r="V276" s="239"/>
      <c r="W276" s="222">
        <f t="shared" si="103"/>
        <v>0</v>
      </c>
      <c r="X276" s="13" t="str">
        <f>IFERROR(MATCH(_xlfn.MINIFS(Y!$F$87:$H$87, Y!$F$87:$H$87, "&gt;="&amp;J276), Y!$F$87:$H$87, 0), "-")</f>
        <v>-</v>
      </c>
    </row>
    <row r="277" spans="1:24" s="79" customFormat="1" x14ac:dyDescent="0.2">
      <c r="A277" s="13" t="str">
        <f t="shared" si="100"/>
        <v>-</v>
      </c>
      <c r="B277" s="216">
        <v>255</v>
      </c>
      <c r="C277" s="231"/>
      <c r="D277" s="231"/>
      <c r="E277" s="217"/>
      <c r="F277" s="218" t="str">
        <f>IF(ISBLANK(E277), "", VLOOKUP(E277, Z!$A$2:$C$4127, 3, FALSE))</f>
        <v/>
      </c>
      <c r="G277" s="232"/>
      <c r="H277" s="219"/>
      <c r="I277" s="218" t="str" cm="1">
        <f t="array" ref="I277">IFERROR(INDEX(Region, VLOOKUP($F277, X!$A$2:$K$5744, 11, FALSE), $C$1), "")</f>
        <v/>
      </c>
      <c r="J277" s="235"/>
      <c r="K277" s="236"/>
      <c r="L277" s="220" cm="1">
        <f t="array" ref="L277">IFERROR(INDEX(E_alt, $A277, $X277), 0)</f>
        <v>0</v>
      </c>
      <c r="M277" s="238"/>
      <c r="N277" s="237"/>
      <c r="O277" s="236"/>
      <c r="P277" s="223"/>
      <c r="Q277" s="220" cm="1">
        <f t="array" ref="Q277">IFERROR(INDEX(E_neu, $A277, $X277), 0)</f>
        <v>0</v>
      </c>
      <c r="R277" s="232"/>
      <c r="S277" s="231"/>
      <c r="T277" s="217"/>
      <c r="U277" s="218" t="str">
        <f>IF(ISBLANK(T277), "", VLOOKUP(T277, Z!$A$2:$C$4127, 3, FALSE))</f>
        <v/>
      </c>
      <c r="V277" s="239"/>
      <c r="W277" s="222">
        <f t="shared" si="103"/>
        <v>0</v>
      </c>
      <c r="X277" s="13" t="str">
        <f>IFERROR(MATCH(_xlfn.MINIFS(Y!$F$87:$H$87, Y!$F$87:$H$87, "&gt;="&amp;J277), Y!$F$87:$H$87, 0), "-")</f>
        <v>-</v>
      </c>
    </row>
    <row r="278" spans="1:24" s="79" customFormat="1" x14ac:dyDescent="0.2">
      <c r="A278" s="13" t="str">
        <f t="shared" si="101"/>
        <v>-</v>
      </c>
      <c r="B278" s="216">
        <v>256</v>
      </c>
      <c r="C278" s="231"/>
      <c r="D278" s="231"/>
      <c r="E278" s="217"/>
      <c r="F278" s="218" t="str">
        <f>IF(ISBLANK(E278), "", VLOOKUP(E278, Z!$A$2:$C$4127, 3, FALSE))</f>
        <v/>
      </c>
      <c r="G278" s="232"/>
      <c r="H278" s="219"/>
      <c r="I278" s="218" t="str" cm="1">
        <f t="array" ref="I278">IFERROR(INDEX(Region, VLOOKUP($F278, X!$A$2:$K$5744, 11, FALSE), $C$1), "")</f>
        <v/>
      </c>
      <c r="J278" s="235"/>
      <c r="K278" s="236"/>
      <c r="L278" s="220" cm="1">
        <f t="array" ref="L278">IFERROR(INDEX(E_alt, $A278, $X278), 0)</f>
        <v>0</v>
      </c>
      <c r="M278" s="238"/>
      <c r="N278" s="237"/>
      <c r="O278" s="236"/>
      <c r="P278" s="223"/>
      <c r="Q278" s="220" cm="1">
        <f t="array" ref="Q278">IFERROR(INDEX(E_neu, $A278, $X278), 0)</f>
        <v>0</v>
      </c>
      <c r="R278" s="232"/>
      <c r="S278" s="231"/>
      <c r="T278" s="217"/>
      <c r="U278" s="218" t="str">
        <f>IF(ISBLANK(T278), "", VLOOKUP(T278, Z!$A$2:$C$4127, 3, FALSE))</f>
        <v/>
      </c>
      <c r="V278" s="239"/>
      <c r="W278" s="222">
        <f t="shared" si="103"/>
        <v>0</v>
      </c>
      <c r="X278" s="13" t="str">
        <f>IFERROR(MATCH(_xlfn.MINIFS(Y!$F$87:$H$87, Y!$F$87:$H$87, "&gt;="&amp;J278), Y!$F$87:$H$87, 0), "-")</f>
        <v>-</v>
      </c>
    </row>
    <row r="279" spans="1:24" s="79" customFormat="1" x14ac:dyDescent="0.2">
      <c r="A279" s="13" t="str">
        <f t="shared" si="100"/>
        <v>-</v>
      </c>
      <c r="B279" s="216">
        <v>257</v>
      </c>
      <c r="C279" s="231"/>
      <c r="D279" s="231"/>
      <c r="E279" s="217"/>
      <c r="F279" s="218" t="str">
        <f>IF(ISBLANK(E279), "", VLOOKUP(E279, Z!$A$2:$C$4127, 3, FALSE))</f>
        <v/>
      </c>
      <c r="G279" s="232"/>
      <c r="H279" s="219"/>
      <c r="I279" s="218" t="str" cm="1">
        <f t="array" ref="I279">IFERROR(INDEX(Region, VLOOKUP($F279, X!$A$2:$K$5744, 11, FALSE), $C$1), "")</f>
        <v/>
      </c>
      <c r="J279" s="235"/>
      <c r="K279" s="236"/>
      <c r="L279" s="220" cm="1">
        <f t="array" ref="L279">IFERROR(INDEX(E_alt, $A279, $X279), 0)</f>
        <v>0</v>
      </c>
      <c r="M279" s="238"/>
      <c r="N279" s="237"/>
      <c r="O279" s="236"/>
      <c r="P279" s="223"/>
      <c r="Q279" s="220" cm="1">
        <f t="array" ref="Q279">IFERROR(INDEX(E_neu, $A279, $X279), 0)</f>
        <v>0</v>
      </c>
      <c r="R279" s="232"/>
      <c r="S279" s="231"/>
      <c r="T279" s="217"/>
      <c r="U279" s="218" t="str">
        <f>IF(ISBLANK(T279), "", VLOOKUP(T279, Z!$A$2:$C$4127, 3, FALSE))</f>
        <v/>
      </c>
      <c r="V279" s="239"/>
      <c r="W279" s="222">
        <f t="shared" si="103"/>
        <v>0</v>
      </c>
      <c r="X279" s="13" t="str">
        <f>IFERROR(MATCH(_xlfn.MINIFS(Y!$F$87:$H$87, Y!$F$87:$H$87, "&gt;="&amp;J279), Y!$F$87:$H$87, 0), "-")</f>
        <v>-</v>
      </c>
    </row>
    <row r="280" spans="1:24" s="79" customFormat="1" x14ac:dyDescent="0.2">
      <c r="A280" s="13" t="str">
        <f t="shared" si="101"/>
        <v>-</v>
      </c>
      <c r="B280" s="216">
        <v>258</v>
      </c>
      <c r="C280" s="231"/>
      <c r="D280" s="231"/>
      <c r="E280" s="217"/>
      <c r="F280" s="218" t="str">
        <f>IF(ISBLANK(E280), "", VLOOKUP(E280, Z!$A$2:$C$4127, 3, FALSE))</f>
        <v/>
      </c>
      <c r="G280" s="232"/>
      <c r="H280" s="219"/>
      <c r="I280" s="218" t="str" cm="1">
        <f t="array" ref="I280">IFERROR(INDEX(Region, VLOOKUP($F280, X!$A$2:$K$5744, 11, FALSE), $C$1), "")</f>
        <v/>
      </c>
      <c r="J280" s="235"/>
      <c r="K280" s="236"/>
      <c r="L280" s="220" cm="1">
        <f t="array" ref="L280">IFERROR(INDEX(E_alt, $A280, $X280), 0)</f>
        <v>0</v>
      </c>
      <c r="M280" s="238"/>
      <c r="N280" s="237"/>
      <c r="O280" s="236"/>
      <c r="P280" s="223"/>
      <c r="Q280" s="220" cm="1">
        <f t="array" ref="Q280">IFERROR(INDEX(E_neu, $A280, $X280), 0)</f>
        <v>0</v>
      </c>
      <c r="R280" s="232"/>
      <c r="S280" s="231"/>
      <c r="T280" s="217"/>
      <c r="U280" s="218" t="str">
        <f>IF(ISBLANK(T280), "", VLOOKUP(T280, Z!$A$2:$C$4127, 3, FALSE))</f>
        <v/>
      </c>
      <c r="V280" s="239"/>
      <c r="W280" s="222">
        <f t="shared" ref="W280:W343" si="104">ROUND(12*0.75*(L280-Q280),1)</f>
        <v>0</v>
      </c>
      <c r="X280" s="13" t="str">
        <f>IFERROR(MATCH(_xlfn.MINIFS(Y!$F$87:$H$87, Y!$F$87:$H$87, "&gt;="&amp;J280), Y!$F$87:$H$87, 0), "-")</f>
        <v>-</v>
      </c>
    </row>
    <row r="281" spans="1:24" s="79" customFormat="1" x14ac:dyDescent="0.2">
      <c r="A281" s="13" t="str">
        <f t="shared" si="100"/>
        <v>-</v>
      </c>
      <c r="B281" s="216">
        <v>259</v>
      </c>
      <c r="C281" s="231"/>
      <c r="D281" s="231"/>
      <c r="E281" s="217"/>
      <c r="F281" s="218" t="str">
        <f>IF(ISBLANK(E281), "", VLOOKUP(E281, Z!$A$2:$C$4127, 3, FALSE))</f>
        <v/>
      </c>
      <c r="G281" s="232"/>
      <c r="H281" s="219"/>
      <c r="I281" s="218" t="str" cm="1">
        <f t="array" ref="I281">IFERROR(INDEX(Region, VLOOKUP($F281, X!$A$2:$K$5744, 11, FALSE), $C$1), "")</f>
        <v/>
      </c>
      <c r="J281" s="235"/>
      <c r="K281" s="236"/>
      <c r="L281" s="220" cm="1">
        <f t="array" ref="L281">IFERROR(INDEX(E_alt, $A281, $X281), 0)</f>
        <v>0</v>
      </c>
      <c r="M281" s="238"/>
      <c r="N281" s="237"/>
      <c r="O281" s="236"/>
      <c r="P281" s="223"/>
      <c r="Q281" s="220" cm="1">
        <f t="array" ref="Q281">IFERROR(INDEX(E_neu, $A281, $X281), 0)</f>
        <v>0</v>
      </c>
      <c r="R281" s="232"/>
      <c r="S281" s="231"/>
      <c r="T281" s="217"/>
      <c r="U281" s="218" t="str">
        <f>IF(ISBLANK(T281), "", VLOOKUP(T281, Z!$A$2:$C$4127, 3, FALSE))</f>
        <v/>
      </c>
      <c r="V281" s="239"/>
      <c r="W281" s="222">
        <f t="shared" si="104"/>
        <v>0</v>
      </c>
      <c r="X281" s="13" t="str">
        <f>IFERROR(MATCH(_xlfn.MINIFS(Y!$F$87:$H$87, Y!$F$87:$H$87, "&gt;="&amp;J281), Y!$F$87:$H$87, 0), "-")</f>
        <v>-</v>
      </c>
    </row>
    <row r="282" spans="1:24" s="79" customFormat="1" x14ac:dyDescent="0.2">
      <c r="A282" s="13" t="str">
        <f t="shared" si="101"/>
        <v>-</v>
      </c>
      <c r="B282" s="216">
        <v>260</v>
      </c>
      <c r="C282" s="231"/>
      <c r="D282" s="231"/>
      <c r="E282" s="217"/>
      <c r="F282" s="218" t="str">
        <f>IF(ISBLANK(E282), "", VLOOKUP(E282, Z!$A$2:$C$4127, 3, FALSE))</f>
        <v/>
      </c>
      <c r="G282" s="232"/>
      <c r="H282" s="219"/>
      <c r="I282" s="218" t="str" cm="1">
        <f t="array" ref="I282">IFERROR(INDEX(Region, VLOOKUP($F282, X!$A$2:$K$5744, 11, FALSE), $C$1), "")</f>
        <v/>
      </c>
      <c r="J282" s="235"/>
      <c r="K282" s="236"/>
      <c r="L282" s="220" cm="1">
        <f t="array" ref="L282">IFERROR(INDEX(E_alt, $A282, $X282), 0)</f>
        <v>0</v>
      </c>
      <c r="M282" s="238"/>
      <c r="N282" s="237"/>
      <c r="O282" s="236"/>
      <c r="P282" s="223"/>
      <c r="Q282" s="220" cm="1">
        <f t="array" ref="Q282">IFERROR(INDEX(E_neu, $A282, $X282), 0)</f>
        <v>0</v>
      </c>
      <c r="R282" s="232"/>
      <c r="S282" s="231"/>
      <c r="T282" s="217"/>
      <c r="U282" s="218" t="str">
        <f>IF(ISBLANK(T282), "", VLOOKUP(T282, Z!$A$2:$C$4127, 3, FALSE))</f>
        <v/>
      </c>
      <c r="V282" s="239"/>
      <c r="W282" s="222">
        <f t="shared" si="104"/>
        <v>0</v>
      </c>
      <c r="X282" s="13" t="str">
        <f>IFERROR(MATCH(_xlfn.MINIFS(Y!$F$87:$H$87, Y!$F$87:$H$87, "&gt;="&amp;J282), Y!$F$87:$H$87, 0), "-")</f>
        <v>-</v>
      </c>
    </row>
    <row r="283" spans="1:24" s="79" customFormat="1" x14ac:dyDescent="0.2">
      <c r="A283" s="13" t="str">
        <f t="shared" si="100"/>
        <v>-</v>
      </c>
      <c r="B283" s="216">
        <v>261</v>
      </c>
      <c r="C283" s="231"/>
      <c r="D283" s="231"/>
      <c r="E283" s="217"/>
      <c r="F283" s="218" t="str">
        <f>IF(ISBLANK(E283), "", VLOOKUP(E283, Z!$A$2:$C$4127, 3, FALSE))</f>
        <v/>
      </c>
      <c r="G283" s="232"/>
      <c r="H283" s="219"/>
      <c r="I283" s="218" t="str" cm="1">
        <f t="array" ref="I283">IFERROR(INDEX(Region, VLOOKUP($F283, X!$A$2:$K$5744, 11, FALSE), $C$1), "")</f>
        <v/>
      </c>
      <c r="J283" s="235"/>
      <c r="K283" s="236"/>
      <c r="L283" s="220" cm="1">
        <f t="array" ref="L283">IFERROR(INDEX(E_alt, $A283, $X283), 0)</f>
        <v>0</v>
      </c>
      <c r="M283" s="238"/>
      <c r="N283" s="237"/>
      <c r="O283" s="236"/>
      <c r="P283" s="223"/>
      <c r="Q283" s="220" cm="1">
        <f t="array" ref="Q283">IFERROR(INDEX(E_neu, $A283, $X283), 0)</f>
        <v>0</v>
      </c>
      <c r="R283" s="232"/>
      <c r="S283" s="231"/>
      <c r="T283" s="217"/>
      <c r="U283" s="218" t="str">
        <f>IF(ISBLANK(T283), "", VLOOKUP(T283, Z!$A$2:$C$4127, 3, FALSE))</f>
        <v/>
      </c>
      <c r="V283" s="239"/>
      <c r="W283" s="222">
        <f t="shared" si="104"/>
        <v>0</v>
      </c>
      <c r="X283" s="13" t="str">
        <f>IFERROR(MATCH(_xlfn.MINIFS(Y!$F$87:$H$87, Y!$F$87:$H$87, "&gt;="&amp;J283), Y!$F$87:$H$87, 0), "-")</f>
        <v>-</v>
      </c>
    </row>
    <row r="284" spans="1:24" s="79" customFormat="1" x14ac:dyDescent="0.2">
      <c r="A284" s="13" t="str">
        <f t="shared" si="101"/>
        <v>-</v>
      </c>
      <c r="B284" s="216">
        <v>262</v>
      </c>
      <c r="C284" s="231"/>
      <c r="D284" s="231"/>
      <c r="E284" s="217"/>
      <c r="F284" s="218" t="str">
        <f>IF(ISBLANK(E284), "", VLOOKUP(E284, Z!$A$2:$C$4127, 3, FALSE))</f>
        <v/>
      </c>
      <c r="G284" s="232"/>
      <c r="H284" s="219"/>
      <c r="I284" s="218" t="str" cm="1">
        <f t="array" ref="I284">IFERROR(INDEX(Region, VLOOKUP($F284, X!$A$2:$K$5744, 11, FALSE), $C$1), "")</f>
        <v/>
      </c>
      <c r="J284" s="235"/>
      <c r="K284" s="236"/>
      <c r="L284" s="220" cm="1">
        <f t="array" ref="L284">IFERROR(INDEX(E_alt, $A284, $X284), 0)</f>
        <v>0</v>
      </c>
      <c r="M284" s="238"/>
      <c r="N284" s="237"/>
      <c r="O284" s="236"/>
      <c r="P284" s="223"/>
      <c r="Q284" s="220" cm="1">
        <f t="array" ref="Q284">IFERROR(INDEX(E_neu, $A284, $X284), 0)</f>
        <v>0</v>
      </c>
      <c r="R284" s="232"/>
      <c r="S284" s="231"/>
      <c r="T284" s="217"/>
      <c r="U284" s="218" t="str">
        <f>IF(ISBLANK(T284), "", VLOOKUP(T284, Z!$A$2:$C$4127, 3, FALSE))</f>
        <v/>
      </c>
      <c r="V284" s="239"/>
      <c r="W284" s="222">
        <f t="shared" si="104"/>
        <v>0</v>
      </c>
      <c r="X284" s="13" t="str">
        <f>IFERROR(MATCH(_xlfn.MINIFS(Y!$F$87:$H$87, Y!$F$87:$H$87, "&gt;="&amp;J284), Y!$F$87:$H$87, 0), "-")</f>
        <v>-</v>
      </c>
    </row>
    <row r="285" spans="1:24" s="79" customFormat="1" x14ac:dyDescent="0.2">
      <c r="A285" s="13" t="str">
        <f t="shared" si="100"/>
        <v>-</v>
      </c>
      <c r="B285" s="216">
        <v>263</v>
      </c>
      <c r="C285" s="231"/>
      <c r="D285" s="231"/>
      <c r="E285" s="217"/>
      <c r="F285" s="218" t="str">
        <f>IF(ISBLANK(E285), "", VLOOKUP(E285, Z!$A$2:$C$4127, 3, FALSE))</f>
        <v/>
      </c>
      <c r="G285" s="232"/>
      <c r="H285" s="219"/>
      <c r="I285" s="218" t="str" cm="1">
        <f t="array" ref="I285">IFERROR(INDEX(Region, VLOOKUP($F285, X!$A$2:$K$5744, 11, FALSE), $C$1), "")</f>
        <v/>
      </c>
      <c r="J285" s="235"/>
      <c r="K285" s="236"/>
      <c r="L285" s="220" cm="1">
        <f t="array" ref="L285">IFERROR(INDEX(E_alt, $A285, $X285), 0)</f>
        <v>0</v>
      </c>
      <c r="M285" s="238"/>
      <c r="N285" s="237"/>
      <c r="O285" s="236"/>
      <c r="P285" s="223"/>
      <c r="Q285" s="220" cm="1">
        <f t="array" ref="Q285">IFERROR(INDEX(E_neu, $A285, $X285), 0)</f>
        <v>0</v>
      </c>
      <c r="R285" s="232"/>
      <c r="S285" s="231"/>
      <c r="T285" s="217"/>
      <c r="U285" s="218" t="str">
        <f>IF(ISBLANK(T285), "", VLOOKUP(T285, Z!$A$2:$C$4127, 3, FALSE))</f>
        <v/>
      </c>
      <c r="V285" s="239"/>
      <c r="W285" s="222">
        <f t="shared" si="104"/>
        <v>0</v>
      </c>
      <c r="X285" s="13" t="str">
        <f>IFERROR(MATCH(_xlfn.MINIFS(Y!$F$87:$H$87, Y!$F$87:$H$87, "&gt;="&amp;J285), Y!$F$87:$H$87, 0), "-")</f>
        <v>-</v>
      </c>
    </row>
    <row r="286" spans="1:24" s="79" customFormat="1" x14ac:dyDescent="0.2">
      <c r="A286" s="13" t="str">
        <f t="shared" si="101"/>
        <v>-</v>
      </c>
      <c r="B286" s="216">
        <v>264</v>
      </c>
      <c r="C286" s="231"/>
      <c r="D286" s="231"/>
      <c r="E286" s="217"/>
      <c r="F286" s="218" t="str">
        <f>IF(ISBLANK(E286), "", VLOOKUP(E286, Z!$A$2:$C$4127, 3, FALSE))</f>
        <v/>
      </c>
      <c r="G286" s="232"/>
      <c r="H286" s="219"/>
      <c r="I286" s="218" t="str" cm="1">
        <f t="array" ref="I286">IFERROR(INDEX(Region, VLOOKUP($F286, X!$A$2:$K$5744, 11, FALSE), $C$1), "")</f>
        <v/>
      </c>
      <c r="J286" s="235"/>
      <c r="K286" s="236"/>
      <c r="L286" s="220" cm="1">
        <f t="array" ref="L286">IFERROR(INDEX(E_alt, $A286, $X286), 0)</f>
        <v>0</v>
      </c>
      <c r="M286" s="238"/>
      <c r="N286" s="237"/>
      <c r="O286" s="236"/>
      <c r="P286" s="223"/>
      <c r="Q286" s="220" cm="1">
        <f t="array" ref="Q286">IFERROR(INDEX(E_neu, $A286, $X286), 0)</f>
        <v>0</v>
      </c>
      <c r="R286" s="232"/>
      <c r="S286" s="231"/>
      <c r="T286" s="217"/>
      <c r="U286" s="218" t="str">
        <f>IF(ISBLANK(T286), "", VLOOKUP(T286, Z!$A$2:$C$4127, 3, FALSE))</f>
        <v/>
      </c>
      <c r="V286" s="239"/>
      <c r="W286" s="222">
        <f t="shared" si="104"/>
        <v>0</v>
      </c>
      <c r="X286" s="13" t="str">
        <f>IFERROR(MATCH(_xlfn.MINIFS(Y!$F$87:$H$87, Y!$F$87:$H$87, "&gt;="&amp;J286), Y!$F$87:$H$87, 0), "-")</f>
        <v>-</v>
      </c>
    </row>
    <row r="287" spans="1:24" s="79" customFormat="1" x14ac:dyDescent="0.2">
      <c r="A287" s="13" t="str">
        <f t="shared" si="100"/>
        <v>-</v>
      </c>
      <c r="B287" s="216">
        <v>265</v>
      </c>
      <c r="C287" s="231"/>
      <c r="D287" s="231"/>
      <c r="E287" s="217"/>
      <c r="F287" s="218" t="str">
        <f>IF(ISBLANK(E287), "", VLOOKUP(E287, Z!$A$2:$C$4127, 3, FALSE))</f>
        <v/>
      </c>
      <c r="G287" s="232"/>
      <c r="H287" s="219"/>
      <c r="I287" s="218" t="str" cm="1">
        <f t="array" ref="I287">IFERROR(INDEX(Region, VLOOKUP($F287, X!$A$2:$K$5744, 11, FALSE), $C$1), "")</f>
        <v/>
      </c>
      <c r="J287" s="235"/>
      <c r="K287" s="236"/>
      <c r="L287" s="220" cm="1">
        <f t="array" ref="L287">IFERROR(INDEX(E_alt, $A287, $X287), 0)</f>
        <v>0</v>
      </c>
      <c r="M287" s="238"/>
      <c r="N287" s="237"/>
      <c r="O287" s="236"/>
      <c r="P287" s="223"/>
      <c r="Q287" s="220" cm="1">
        <f t="array" ref="Q287">IFERROR(INDEX(E_neu, $A287, $X287), 0)</f>
        <v>0</v>
      </c>
      <c r="R287" s="232"/>
      <c r="S287" s="231"/>
      <c r="T287" s="217"/>
      <c r="U287" s="218" t="str">
        <f>IF(ISBLANK(T287), "", VLOOKUP(T287, Z!$A$2:$C$4127, 3, FALSE))</f>
        <v/>
      </c>
      <c r="V287" s="239"/>
      <c r="W287" s="222">
        <f t="shared" si="104"/>
        <v>0</v>
      </c>
      <c r="X287" s="13" t="str">
        <f>IFERROR(MATCH(_xlfn.MINIFS(Y!$F$87:$H$87, Y!$F$87:$H$87, "&gt;="&amp;J287), Y!$F$87:$H$87, 0), "-")</f>
        <v>-</v>
      </c>
    </row>
    <row r="288" spans="1:24" s="79" customFormat="1" x14ac:dyDescent="0.2">
      <c r="A288" s="13" t="str">
        <f t="shared" si="101"/>
        <v>-</v>
      </c>
      <c r="B288" s="216">
        <v>266</v>
      </c>
      <c r="C288" s="231"/>
      <c r="D288" s="231"/>
      <c r="E288" s="217"/>
      <c r="F288" s="218" t="str">
        <f>IF(ISBLANK(E288), "", VLOOKUP(E288, Z!$A$2:$C$4127, 3, FALSE))</f>
        <v/>
      </c>
      <c r="G288" s="232"/>
      <c r="H288" s="219"/>
      <c r="I288" s="218" t="str" cm="1">
        <f t="array" ref="I288">IFERROR(INDEX(Region, VLOOKUP($F288, X!$A$2:$K$5744, 11, FALSE), $C$1), "")</f>
        <v/>
      </c>
      <c r="J288" s="235"/>
      <c r="K288" s="236"/>
      <c r="L288" s="220" cm="1">
        <f t="array" ref="L288">IFERROR(INDEX(E_alt, $A288, $X288), 0)</f>
        <v>0</v>
      </c>
      <c r="M288" s="238"/>
      <c r="N288" s="237"/>
      <c r="O288" s="236"/>
      <c r="P288" s="223"/>
      <c r="Q288" s="220" cm="1">
        <f t="array" ref="Q288">IFERROR(INDEX(E_neu, $A288, $X288), 0)</f>
        <v>0</v>
      </c>
      <c r="R288" s="232"/>
      <c r="S288" s="231"/>
      <c r="T288" s="217"/>
      <c r="U288" s="218" t="str">
        <f>IF(ISBLANK(T288), "", VLOOKUP(T288, Z!$A$2:$C$4127, 3, FALSE))</f>
        <v/>
      </c>
      <c r="V288" s="239"/>
      <c r="W288" s="222">
        <f t="shared" si="104"/>
        <v>0</v>
      </c>
      <c r="X288" s="13" t="str">
        <f>IFERROR(MATCH(_xlfn.MINIFS(Y!$F$87:$H$87, Y!$F$87:$H$87, "&gt;="&amp;J288), Y!$F$87:$H$87, 0), "-")</f>
        <v>-</v>
      </c>
    </row>
    <row r="289" spans="1:24" s="79" customFormat="1" x14ac:dyDescent="0.2">
      <c r="A289" s="13" t="str">
        <f t="shared" si="100"/>
        <v>-</v>
      </c>
      <c r="B289" s="216">
        <v>267</v>
      </c>
      <c r="C289" s="231"/>
      <c r="D289" s="231"/>
      <c r="E289" s="217"/>
      <c r="F289" s="218" t="str">
        <f>IF(ISBLANK(E289), "", VLOOKUP(E289, Z!$A$2:$C$4127, 3, FALSE))</f>
        <v/>
      </c>
      <c r="G289" s="232"/>
      <c r="H289" s="219"/>
      <c r="I289" s="218" t="str" cm="1">
        <f t="array" ref="I289">IFERROR(INDEX(Region, VLOOKUP($F289, X!$A$2:$K$5744, 11, FALSE), $C$1), "")</f>
        <v/>
      </c>
      <c r="J289" s="235"/>
      <c r="K289" s="236"/>
      <c r="L289" s="220" cm="1">
        <f t="array" ref="L289">IFERROR(INDEX(E_alt, $A289, $X289), 0)</f>
        <v>0</v>
      </c>
      <c r="M289" s="238"/>
      <c r="N289" s="237"/>
      <c r="O289" s="236"/>
      <c r="P289" s="223"/>
      <c r="Q289" s="220" cm="1">
        <f t="array" ref="Q289">IFERROR(INDEX(E_neu, $A289, $X289), 0)</f>
        <v>0</v>
      </c>
      <c r="R289" s="232"/>
      <c r="S289" s="231"/>
      <c r="T289" s="217"/>
      <c r="U289" s="218" t="str">
        <f>IF(ISBLANK(T289), "", VLOOKUP(T289, Z!$A$2:$C$4127, 3, FALSE))</f>
        <v/>
      </c>
      <c r="V289" s="239"/>
      <c r="W289" s="222">
        <f t="shared" si="104"/>
        <v>0</v>
      </c>
      <c r="X289" s="13" t="str">
        <f>IFERROR(MATCH(_xlfn.MINIFS(Y!$F$87:$H$87, Y!$F$87:$H$87, "&gt;="&amp;J289), Y!$F$87:$H$87, 0), "-")</f>
        <v>-</v>
      </c>
    </row>
    <row r="290" spans="1:24" s="79" customFormat="1" x14ac:dyDescent="0.2">
      <c r="A290" s="13" t="str">
        <f t="shared" si="101"/>
        <v>-</v>
      </c>
      <c r="B290" s="216">
        <v>268</v>
      </c>
      <c r="C290" s="231"/>
      <c r="D290" s="231"/>
      <c r="E290" s="217"/>
      <c r="F290" s="218" t="str">
        <f>IF(ISBLANK(E290), "", VLOOKUP(E290, Z!$A$2:$C$4127, 3, FALSE))</f>
        <v/>
      </c>
      <c r="G290" s="232"/>
      <c r="H290" s="219"/>
      <c r="I290" s="218" t="str" cm="1">
        <f t="array" ref="I290">IFERROR(INDEX(Region, VLOOKUP($F290, X!$A$2:$K$5744, 11, FALSE), $C$1), "")</f>
        <v/>
      </c>
      <c r="J290" s="235"/>
      <c r="K290" s="236"/>
      <c r="L290" s="220" cm="1">
        <f t="array" ref="L290">IFERROR(INDEX(E_alt, $A290, $X290), 0)</f>
        <v>0</v>
      </c>
      <c r="M290" s="238"/>
      <c r="N290" s="237"/>
      <c r="O290" s="236"/>
      <c r="P290" s="223"/>
      <c r="Q290" s="220" cm="1">
        <f t="array" ref="Q290">IFERROR(INDEX(E_neu, $A290, $X290), 0)</f>
        <v>0</v>
      </c>
      <c r="R290" s="232"/>
      <c r="S290" s="231"/>
      <c r="T290" s="217"/>
      <c r="U290" s="218" t="str">
        <f>IF(ISBLANK(T290), "", VLOOKUP(T290, Z!$A$2:$C$4127, 3, FALSE))</f>
        <v/>
      </c>
      <c r="V290" s="239"/>
      <c r="W290" s="222">
        <f t="shared" si="104"/>
        <v>0</v>
      </c>
      <c r="X290" s="13" t="str">
        <f>IFERROR(MATCH(_xlfn.MINIFS(Y!$F$87:$H$87, Y!$F$87:$H$87, "&gt;="&amp;J290), Y!$F$87:$H$87, 0), "-")</f>
        <v>-</v>
      </c>
    </row>
    <row r="291" spans="1:24" s="79" customFormat="1" x14ac:dyDescent="0.2">
      <c r="A291" s="13" t="str">
        <f t="shared" si="100"/>
        <v>-</v>
      </c>
      <c r="B291" s="216">
        <v>269</v>
      </c>
      <c r="C291" s="231"/>
      <c r="D291" s="231"/>
      <c r="E291" s="217"/>
      <c r="F291" s="218" t="str">
        <f>IF(ISBLANK(E291), "", VLOOKUP(E291, Z!$A$2:$C$4127, 3, FALSE))</f>
        <v/>
      </c>
      <c r="G291" s="232"/>
      <c r="H291" s="219"/>
      <c r="I291" s="218" t="str" cm="1">
        <f t="array" ref="I291">IFERROR(INDEX(Region, VLOOKUP($F291, X!$A$2:$K$5744, 11, FALSE), $C$1), "")</f>
        <v/>
      </c>
      <c r="J291" s="235"/>
      <c r="K291" s="236"/>
      <c r="L291" s="220" cm="1">
        <f t="array" ref="L291">IFERROR(INDEX(E_alt, $A291, $X291), 0)</f>
        <v>0</v>
      </c>
      <c r="M291" s="238"/>
      <c r="N291" s="237"/>
      <c r="O291" s="236"/>
      <c r="P291" s="223"/>
      <c r="Q291" s="220" cm="1">
        <f t="array" ref="Q291">IFERROR(INDEX(E_neu, $A291, $X291), 0)</f>
        <v>0</v>
      </c>
      <c r="R291" s="232"/>
      <c r="S291" s="231"/>
      <c r="T291" s="217"/>
      <c r="U291" s="218" t="str">
        <f>IF(ISBLANK(T291), "", VLOOKUP(T291, Z!$A$2:$C$4127, 3, FALSE))</f>
        <v/>
      </c>
      <c r="V291" s="239"/>
      <c r="W291" s="222">
        <f t="shared" si="104"/>
        <v>0</v>
      </c>
      <c r="X291" s="13" t="str">
        <f>IFERROR(MATCH(_xlfn.MINIFS(Y!$F$87:$H$87, Y!$F$87:$H$87, "&gt;="&amp;J291), Y!$F$87:$H$87, 0), "-")</f>
        <v>-</v>
      </c>
    </row>
    <row r="292" spans="1:24" s="79" customFormat="1" x14ac:dyDescent="0.2">
      <c r="A292" s="13" t="str">
        <f t="shared" si="101"/>
        <v>-</v>
      </c>
      <c r="B292" s="216">
        <v>270</v>
      </c>
      <c r="C292" s="231"/>
      <c r="D292" s="231"/>
      <c r="E292" s="217"/>
      <c r="F292" s="218" t="str">
        <f>IF(ISBLANK(E292), "", VLOOKUP(E292, Z!$A$2:$C$4127, 3, FALSE))</f>
        <v/>
      </c>
      <c r="G292" s="232"/>
      <c r="H292" s="219"/>
      <c r="I292" s="218" t="str" cm="1">
        <f t="array" ref="I292">IFERROR(INDEX(Region, VLOOKUP($F292, X!$A$2:$K$5744, 11, FALSE), $C$1), "")</f>
        <v/>
      </c>
      <c r="J292" s="235"/>
      <c r="K292" s="236"/>
      <c r="L292" s="220" cm="1">
        <f t="array" ref="L292">IFERROR(INDEX(E_alt, $A292, $X292), 0)</f>
        <v>0</v>
      </c>
      <c r="M292" s="238"/>
      <c r="N292" s="237"/>
      <c r="O292" s="236"/>
      <c r="P292" s="223"/>
      <c r="Q292" s="220" cm="1">
        <f t="array" ref="Q292">IFERROR(INDEX(E_neu, $A292, $X292), 0)</f>
        <v>0</v>
      </c>
      <c r="R292" s="232"/>
      <c r="S292" s="231"/>
      <c r="T292" s="217"/>
      <c r="U292" s="218" t="str">
        <f>IF(ISBLANK(T292), "", VLOOKUP(T292, Z!$A$2:$C$4127, 3, FALSE))</f>
        <v/>
      </c>
      <c r="V292" s="239"/>
      <c r="W292" s="222">
        <f t="shared" si="104"/>
        <v>0</v>
      </c>
      <c r="X292" s="13" t="str">
        <f>IFERROR(MATCH(_xlfn.MINIFS(Y!$F$87:$H$87, Y!$F$87:$H$87, "&gt;="&amp;J292), Y!$F$87:$H$87, 0), "-")</f>
        <v>-</v>
      </c>
    </row>
    <row r="293" spans="1:24" s="79" customFormat="1" x14ac:dyDescent="0.2">
      <c r="A293" s="13" t="str">
        <f t="shared" si="100"/>
        <v>-</v>
      </c>
      <c r="B293" s="216">
        <v>271</v>
      </c>
      <c r="C293" s="231"/>
      <c r="D293" s="231"/>
      <c r="E293" s="217"/>
      <c r="F293" s="218" t="str">
        <f>IF(ISBLANK(E293), "", VLOOKUP(E293, Z!$A$2:$C$4127, 3, FALSE))</f>
        <v/>
      </c>
      <c r="G293" s="232"/>
      <c r="H293" s="219"/>
      <c r="I293" s="218" t="str" cm="1">
        <f t="array" ref="I293">IFERROR(INDEX(Region, VLOOKUP($F293, X!$A$2:$K$5744, 11, FALSE), $C$1), "")</f>
        <v/>
      </c>
      <c r="J293" s="235"/>
      <c r="K293" s="236"/>
      <c r="L293" s="220" cm="1">
        <f t="array" ref="L293">IFERROR(INDEX(E_alt, $A293, $X293), 0)</f>
        <v>0</v>
      </c>
      <c r="M293" s="238"/>
      <c r="N293" s="237"/>
      <c r="O293" s="236"/>
      <c r="P293" s="223"/>
      <c r="Q293" s="220" cm="1">
        <f t="array" ref="Q293">IFERROR(INDEX(E_neu, $A293, $X293), 0)</f>
        <v>0</v>
      </c>
      <c r="R293" s="232"/>
      <c r="S293" s="231"/>
      <c r="T293" s="217"/>
      <c r="U293" s="218" t="str">
        <f>IF(ISBLANK(T293), "", VLOOKUP(T293, Z!$A$2:$C$4127, 3, FALSE))</f>
        <v/>
      </c>
      <c r="V293" s="239"/>
      <c r="W293" s="222">
        <f t="shared" si="104"/>
        <v>0</v>
      </c>
      <c r="X293" s="13" t="str">
        <f>IFERROR(MATCH(_xlfn.MINIFS(Y!$F$87:$H$87, Y!$F$87:$H$87, "&gt;="&amp;J293), Y!$F$87:$H$87, 0), "-")</f>
        <v>-</v>
      </c>
    </row>
    <row r="294" spans="1:24" s="79" customFormat="1" x14ac:dyDescent="0.2">
      <c r="A294" s="13" t="str">
        <f t="shared" si="101"/>
        <v>-</v>
      </c>
      <c r="B294" s="216">
        <v>272</v>
      </c>
      <c r="C294" s="231"/>
      <c r="D294" s="231"/>
      <c r="E294" s="217"/>
      <c r="F294" s="218" t="str">
        <f>IF(ISBLANK(E294), "", VLOOKUP(E294, Z!$A$2:$C$4127, 3, FALSE))</f>
        <v/>
      </c>
      <c r="G294" s="232"/>
      <c r="H294" s="219"/>
      <c r="I294" s="218" t="str" cm="1">
        <f t="array" ref="I294">IFERROR(INDEX(Region, VLOOKUP($F294, X!$A$2:$K$5744, 11, FALSE), $C$1), "")</f>
        <v/>
      </c>
      <c r="J294" s="235"/>
      <c r="K294" s="236"/>
      <c r="L294" s="220" cm="1">
        <f t="array" ref="L294">IFERROR(INDEX(E_alt, $A294, $X294), 0)</f>
        <v>0</v>
      </c>
      <c r="M294" s="238"/>
      <c r="N294" s="237"/>
      <c r="O294" s="236"/>
      <c r="P294" s="223"/>
      <c r="Q294" s="220" cm="1">
        <f t="array" ref="Q294">IFERROR(INDEX(E_neu, $A294, $X294), 0)</f>
        <v>0</v>
      </c>
      <c r="R294" s="232"/>
      <c r="S294" s="231"/>
      <c r="T294" s="217"/>
      <c r="U294" s="218" t="str">
        <f>IF(ISBLANK(T294), "", VLOOKUP(T294, Z!$A$2:$C$4127, 3, FALSE))</f>
        <v/>
      </c>
      <c r="V294" s="239"/>
      <c r="W294" s="222">
        <f t="shared" si="104"/>
        <v>0</v>
      </c>
      <c r="X294" s="13" t="str">
        <f>IFERROR(MATCH(_xlfn.MINIFS(Y!$F$87:$H$87, Y!$F$87:$H$87, "&gt;="&amp;J294), Y!$F$87:$H$87, 0), "-")</f>
        <v>-</v>
      </c>
    </row>
    <row r="295" spans="1:24" s="79" customFormat="1" x14ac:dyDescent="0.2">
      <c r="A295" s="13" t="str">
        <f t="shared" si="100"/>
        <v>-</v>
      </c>
      <c r="B295" s="216">
        <v>273</v>
      </c>
      <c r="C295" s="231"/>
      <c r="D295" s="231"/>
      <c r="E295" s="217"/>
      <c r="F295" s="218" t="str">
        <f>IF(ISBLANK(E295), "", VLOOKUP(E295, Z!$A$2:$C$4127, 3, FALSE))</f>
        <v/>
      </c>
      <c r="G295" s="232"/>
      <c r="H295" s="219"/>
      <c r="I295" s="218" t="str" cm="1">
        <f t="array" ref="I295">IFERROR(INDEX(Region, VLOOKUP($F295, X!$A$2:$K$5744, 11, FALSE), $C$1), "")</f>
        <v/>
      </c>
      <c r="J295" s="235"/>
      <c r="K295" s="236"/>
      <c r="L295" s="220" cm="1">
        <f t="array" ref="L295">IFERROR(INDEX(E_alt, $A295, $X295), 0)</f>
        <v>0</v>
      </c>
      <c r="M295" s="238"/>
      <c r="N295" s="237"/>
      <c r="O295" s="236"/>
      <c r="P295" s="223"/>
      <c r="Q295" s="220" cm="1">
        <f t="array" ref="Q295">IFERROR(INDEX(E_neu, $A295, $X295), 0)</f>
        <v>0</v>
      </c>
      <c r="R295" s="232"/>
      <c r="S295" s="231"/>
      <c r="T295" s="217"/>
      <c r="U295" s="218" t="str">
        <f>IF(ISBLANK(T295), "", VLOOKUP(T295, Z!$A$2:$C$4127, 3, FALSE))</f>
        <v/>
      </c>
      <c r="V295" s="239"/>
      <c r="W295" s="222">
        <f t="shared" si="104"/>
        <v>0</v>
      </c>
      <c r="X295" s="13" t="str">
        <f>IFERROR(MATCH(_xlfn.MINIFS(Y!$F$87:$H$87, Y!$F$87:$H$87, "&gt;="&amp;J295), Y!$F$87:$H$87, 0), "-")</f>
        <v>-</v>
      </c>
    </row>
    <row r="296" spans="1:24" s="79" customFormat="1" x14ac:dyDescent="0.2">
      <c r="A296" s="13" t="str">
        <f t="shared" si="101"/>
        <v>-</v>
      </c>
      <c r="B296" s="216">
        <v>274</v>
      </c>
      <c r="C296" s="231"/>
      <c r="D296" s="231"/>
      <c r="E296" s="217"/>
      <c r="F296" s="218" t="str">
        <f>IF(ISBLANK(E296), "", VLOOKUP(E296, Z!$A$2:$C$4127, 3, FALSE))</f>
        <v/>
      </c>
      <c r="G296" s="232"/>
      <c r="H296" s="219"/>
      <c r="I296" s="218" t="str" cm="1">
        <f t="array" ref="I296">IFERROR(INDEX(Region, VLOOKUP($F296, X!$A$2:$K$5744, 11, FALSE), $C$1), "")</f>
        <v/>
      </c>
      <c r="J296" s="235"/>
      <c r="K296" s="236"/>
      <c r="L296" s="220" cm="1">
        <f t="array" ref="L296">IFERROR(INDEX(E_alt, $A296, $X296), 0)</f>
        <v>0</v>
      </c>
      <c r="M296" s="238"/>
      <c r="N296" s="237"/>
      <c r="O296" s="236"/>
      <c r="P296" s="223"/>
      <c r="Q296" s="220" cm="1">
        <f t="array" ref="Q296">IFERROR(INDEX(E_neu, $A296, $X296), 0)</f>
        <v>0</v>
      </c>
      <c r="R296" s="232"/>
      <c r="S296" s="231"/>
      <c r="T296" s="217"/>
      <c r="U296" s="218" t="str">
        <f>IF(ISBLANK(T296), "", VLOOKUP(T296, Z!$A$2:$C$4127, 3, FALSE))</f>
        <v/>
      </c>
      <c r="V296" s="239"/>
      <c r="W296" s="222">
        <f t="shared" si="104"/>
        <v>0</v>
      </c>
      <c r="X296" s="13" t="str">
        <f>IFERROR(MATCH(_xlfn.MINIFS(Y!$F$87:$H$87, Y!$F$87:$H$87, "&gt;="&amp;J296), Y!$F$87:$H$87, 0), "-")</f>
        <v>-</v>
      </c>
    </row>
    <row r="297" spans="1:24" s="79" customFormat="1" x14ac:dyDescent="0.2">
      <c r="A297" s="13" t="str">
        <f t="shared" si="100"/>
        <v>-</v>
      </c>
      <c r="B297" s="216">
        <v>275</v>
      </c>
      <c r="C297" s="231"/>
      <c r="D297" s="231"/>
      <c r="E297" s="217"/>
      <c r="F297" s="218" t="str">
        <f>IF(ISBLANK(E297), "", VLOOKUP(E297, Z!$A$2:$C$4127, 3, FALSE))</f>
        <v/>
      </c>
      <c r="G297" s="232"/>
      <c r="H297" s="219"/>
      <c r="I297" s="218" t="str" cm="1">
        <f t="array" ref="I297">IFERROR(INDEX(Region, VLOOKUP($F297, X!$A$2:$K$5744, 11, FALSE), $C$1), "")</f>
        <v/>
      </c>
      <c r="J297" s="235"/>
      <c r="K297" s="236"/>
      <c r="L297" s="220" cm="1">
        <f t="array" ref="L297">IFERROR(INDEX(E_alt, $A297, $X297), 0)</f>
        <v>0</v>
      </c>
      <c r="M297" s="238"/>
      <c r="N297" s="237"/>
      <c r="O297" s="236"/>
      <c r="P297" s="223"/>
      <c r="Q297" s="220" cm="1">
        <f t="array" ref="Q297">IFERROR(INDEX(E_neu, $A297, $X297), 0)</f>
        <v>0</v>
      </c>
      <c r="R297" s="232"/>
      <c r="S297" s="231"/>
      <c r="T297" s="217"/>
      <c r="U297" s="218" t="str">
        <f>IF(ISBLANK(T297), "", VLOOKUP(T297, Z!$A$2:$C$4127, 3, FALSE))</f>
        <v/>
      </c>
      <c r="V297" s="239"/>
      <c r="W297" s="222">
        <f t="shared" si="104"/>
        <v>0</v>
      </c>
      <c r="X297" s="13" t="str">
        <f>IFERROR(MATCH(_xlfn.MINIFS(Y!$F$87:$H$87, Y!$F$87:$H$87, "&gt;="&amp;J297), Y!$F$87:$H$87, 0), "-")</f>
        <v>-</v>
      </c>
    </row>
    <row r="298" spans="1:24" s="79" customFormat="1" x14ac:dyDescent="0.2">
      <c r="A298" s="13" t="str">
        <f t="shared" si="101"/>
        <v>-</v>
      </c>
      <c r="B298" s="216">
        <v>276</v>
      </c>
      <c r="C298" s="231"/>
      <c r="D298" s="231"/>
      <c r="E298" s="217"/>
      <c r="F298" s="218" t="str">
        <f>IF(ISBLANK(E298), "", VLOOKUP(E298, Z!$A$2:$C$4127, 3, FALSE))</f>
        <v/>
      </c>
      <c r="G298" s="232"/>
      <c r="H298" s="219"/>
      <c r="I298" s="218" t="str" cm="1">
        <f t="array" ref="I298">IFERROR(INDEX(Region, VLOOKUP($F298, X!$A$2:$K$5744, 11, FALSE), $C$1), "")</f>
        <v/>
      </c>
      <c r="J298" s="235"/>
      <c r="K298" s="236"/>
      <c r="L298" s="220" cm="1">
        <f t="array" ref="L298">IFERROR(INDEX(E_alt, $A298, $X298), 0)</f>
        <v>0</v>
      </c>
      <c r="M298" s="238"/>
      <c r="N298" s="237"/>
      <c r="O298" s="236"/>
      <c r="P298" s="223"/>
      <c r="Q298" s="220" cm="1">
        <f t="array" ref="Q298">IFERROR(INDEX(E_neu, $A298, $X298), 0)</f>
        <v>0</v>
      </c>
      <c r="R298" s="232"/>
      <c r="S298" s="231"/>
      <c r="T298" s="217"/>
      <c r="U298" s="218" t="str">
        <f>IF(ISBLANK(T298), "", VLOOKUP(T298, Z!$A$2:$C$4127, 3, FALSE))</f>
        <v/>
      </c>
      <c r="V298" s="239"/>
      <c r="W298" s="222">
        <f t="shared" si="104"/>
        <v>0</v>
      </c>
      <c r="X298" s="13" t="str">
        <f>IFERROR(MATCH(_xlfn.MINIFS(Y!$F$87:$H$87, Y!$F$87:$H$87, "&gt;="&amp;J298), Y!$F$87:$H$87, 0), "-")</f>
        <v>-</v>
      </c>
    </row>
    <row r="299" spans="1:24" s="79" customFormat="1" x14ac:dyDescent="0.2">
      <c r="A299" s="13" t="str">
        <f t="shared" si="100"/>
        <v>-</v>
      </c>
      <c r="B299" s="216">
        <v>277</v>
      </c>
      <c r="C299" s="231"/>
      <c r="D299" s="231"/>
      <c r="E299" s="217"/>
      <c r="F299" s="218" t="str">
        <f>IF(ISBLANK(E299), "", VLOOKUP(E299, Z!$A$2:$C$4127, 3, FALSE))</f>
        <v/>
      </c>
      <c r="G299" s="232"/>
      <c r="H299" s="219"/>
      <c r="I299" s="218" t="str" cm="1">
        <f t="array" ref="I299">IFERROR(INDEX(Region, VLOOKUP($F299, X!$A$2:$K$5744, 11, FALSE), $C$1), "")</f>
        <v/>
      </c>
      <c r="J299" s="235"/>
      <c r="K299" s="236"/>
      <c r="L299" s="220" cm="1">
        <f t="array" ref="L299">IFERROR(INDEX(E_alt, $A299, $X299), 0)</f>
        <v>0</v>
      </c>
      <c r="M299" s="238"/>
      <c r="N299" s="237"/>
      <c r="O299" s="236"/>
      <c r="P299" s="223"/>
      <c r="Q299" s="220" cm="1">
        <f t="array" ref="Q299">IFERROR(INDEX(E_neu, $A299, $X299), 0)</f>
        <v>0</v>
      </c>
      <c r="R299" s="232"/>
      <c r="S299" s="231"/>
      <c r="T299" s="217"/>
      <c r="U299" s="218" t="str">
        <f>IF(ISBLANK(T299), "", VLOOKUP(T299, Z!$A$2:$C$4127, 3, FALSE))</f>
        <v/>
      </c>
      <c r="V299" s="239"/>
      <c r="W299" s="222">
        <f t="shared" si="104"/>
        <v>0</v>
      </c>
      <c r="X299" s="13" t="str">
        <f>IFERROR(MATCH(_xlfn.MINIFS(Y!$F$87:$H$87, Y!$F$87:$H$87, "&gt;="&amp;J299), Y!$F$87:$H$87, 0), "-")</f>
        <v>-</v>
      </c>
    </row>
    <row r="300" spans="1:24" s="79" customFormat="1" x14ac:dyDescent="0.2">
      <c r="A300" s="13" t="str">
        <f t="shared" si="101"/>
        <v>-</v>
      </c>
      <c r="B300" s="216">
        <v>278</v>
      </c>
      <c r="C300" s="231"/>
      <c r="D300" s="231"/>
      <c r="E300" s="217"/>
      <c r="F300" s="218" t="str">
        <f>IF(ISBLANK(E300), "", VLOOKUP(E300, Z!$A$2:$C$4127, 3, FALSE))</f>
        <v/>
      </c>
      <c r="G300" s="232"/>
      <c r="H300" s="219"/>
      <c r="I300" s="218" t="str" cm="1">
        <f t="array" ref="I300">IFERROR(INDEX(Region, VLOOKUP($F300, X!$A$2:$K$5744, 11, FALSE), $C$1), "")</f>
        <v/>
      </c>
      <c r="J300" s="235"/>
      <c r="K300" s="236"/>
      <c r="L300" s="220" cm="1">
        <f t="array" ref="L300">IFERROR(INDEX(E_alt, $A300, $X300), 0)</f>
        <v>0</v>
      </c>
      <c r="M300" s="238"/>
      <c r="N300" s="237"/>
      <c r="O300" s="236"/>
      <c r="P300" s="223"/>
      <c r="Q300" s="220" cm="1">
        <f t="array" ref="Q300">IFERROR(INDEX(E_neu, $A300, $X300), 0)</f>
        <v>0</v>
      </c>
      <c r="R300" s="232"/>
      <c r="S300" s="231"/>
      <c r="T300" s="217"/>
      <c r="U300" s="218" t="str">
        <f>IF(ISBLANK(T300), "", VLOOKUP(T300, Z!$A$2:$C$4127, 3, FALSE))</f>
        <v/>
      </c>
      <c r="V300" s="239"/>
      <c r="W300" s="222">
        <f t="shared" si="104"/>
        <v>0</v>
      </c>
      <c r="X300" s="13" t="str">
        <f>IFERROR(MATCH(_xlfn.MINIFS(Y!$F$87:$H$87, Y!$F$87:$H$87, "&gt;="&amp;J300), Y!$F$87:$H$87, 0), "-")</f>
        <v>-</v>
      </c>
    </row>
    <row r="301" spans="1:24" s="79" customFormat="1" x14ac:dyDescent="0.2">
      <c r="A301" s="13" t="str">
        <f t="shared" si="100"/>
        <v>-</v>
      </c>
      <c r="B301" s="216">
        <v>279</v>
      </c>
      <c r="C301" s="231"/>
      <c r="D301" s="231"/>
      <c r="E301" s="217"/>
      <c r="F301" s="218" t="str">
        <f>IF(ISBLANK(E301), "", VLOOKUP(E301, Z!$A$2:$C$4127, 3, FALSE))</f>
        <v/>
      </c>
      <c r="G301" s="232"/>
      <c r="H301" s="219"/>
      <c r="I301" s="218" t="str" cm="1">
        <f t="array" ref="I301">IFERROR(INDEX(Region, VLOOKUP($F301, X!$A$2:$K$5744, 11, FALSE), $C$1), "")</f>
        <v/>
      </c>
      <c r="J301" s="235"/>
      <c r="K301" s="236"/>
      <c r="L301" s="220" cm="1">
        <f t="array" ref="L301">IFERROR(INDEX(E_alt, $A301, $X301), 0)</f>
        <v>0</v>
      </c>
      <c r="M301" s="238"/>
      <c r="N301" s="237"/>
      <c r="O301" s="236"/>
      <c r="P301" s="223"/>
      <c r="Q301" s="220" cm="1">
        <f t="array" ref="Q301">IFERROR(INDEX(E_neu, $A301, $X301), 0)</f>
        <v>0</v>
      </c>
      <c r="R301" s="232"/>
      <c r="S301" s="231"/>
      <c r="T301" s="217"/>
      <c r="U301" s="218" t="str">
        <f>IF(ISBLANK(T301), "", VLOOKUP(T301, Z!$A$2:$C$4127, 3, FALSE))</f>
        <v/>
      </c>
      <c r="V301" s="239"/>
      <c r="W301" s="222">
        <f t="shared" si="104"/>
        <v>0</v>
      </c>
      <c r="X301" s="13" t="str">
        <f>IFERROR(MATCH(_xlfn.MINIFS(Y!$F$87:$H$87, Y!$F$87:$H$87, "&gt;="&amp;J301), Y!$F$87:$H$87, 0), "-")</f>
        <v>-</v>
      </c>
    </row>
    <row r="302" spans="1:24" s="79" customFormat="1" x14ac:dyDescent="0.2">
      <c r="A302" s="13" t="str">
        <f t="shared" si="101"/>
        <v>-</v>
      </c>
      <c r="B302" s="216">
        <v>280</v>
      </c>
      <c r="C302" s="231"/>
      <c r="D302" s="231"/>
      <c r="E302" s="217"/>
      <c r="F302" s="218" t="str">
        <f>IF(ISBLANK(E302), "", VLOOKUP(E302, Z!$A$2:$C$4127, 3, FALSE))</f>
        <v/>
      </c>
      <c r="G302" s="232"/>
      <c r="H302" s="219"/>
      <c r="I302" s="218" t="str" cm="1">
        <f t="array" ref="I302">IFERROR(INDEX(Region, VLOOKUP($F302, X!$A$2:$K$5744, 11, FALSE), $C$1), "")</f>
        <v/>
      </c>
      <c r="J302" s="235"/>
      <c r="K302" s="236"/>
      <c r="L302" s="220" cm="1">
        <f t="array" ref="L302">IFERROR(INDEX(E_alt, $A302, $X302), 0)</f>
        <v>0</v>
      </c>
      <c r="M302" s="238"/>
      <c r="N302" s="237"/>
      <c r="O302" s="236"/>
      <c r="P302" s="223"/>
      <c r="Q302" s="220" cm="1">
        <f t="array" ref="Q302">IFERROR(INDEX(E_neu, $A302, $X302), 0)</f>
        <v>0</v>
      </c>
      <c r="R302" s="232"/>
      <c r="S302" s="231"/>
      <c r="T302" s="217"/>
      <c r="U302" s="218" t="str">
        <f>IF(ISBLANK(T302), "", VLOOKUP(T302, Z!$A$2:$C$4127, 3, FALSE))</f>
        <v/>
      </c>
      <c r="V302" s="239"/>
      <c r="W302" s="222">
        <f t="shared" si="104"/>
        <v>0</v>
      </c>
      <c r="X302" s="13" t="str">
        <f>IFERROR(MATCH(_xlfn.MINIFS(Y!$F$87:$H$87, Y!$F$87:$H$87, "&gt;="&amp;J302), Y!$F$87:$H$87, 0), "-")</f>
        <v>-</v>
      </c>
    </row>
    <row r="303" spans="1:24" s="79" customFormat="1" x14ac:dyDescent="0.2">
      <c r="A303" s="13" t="str">
        <f t="shared" si="100"/>
        <v>-</v>
      </c>
      <c r="B303" s="216">
        <v>281</v>
      </c>
      <c r="C303" s="231"/>
      <c r="D303" s="231"/>
      <c r="E303" s="217"/>
      <c r="F303" s="218" t="str">
        <f>IF(ISBLANK(E303), "", VLOOKUP(E303, Z!$A$2:$C$4127, 3, FALSE))</f>
        <v/>
      </c>
      <c r="G303" s="232"/>
      <c r="H303" s="219"/>
      <c r="I303" s="218" t="str" cm="1">
        <f t="array" ref="I303">IFERROR(INDEX(Region, VLOOKUP($F303, X!$A$2:$K$5744, 11, FALSE), $C$1), "")</f>
        <v/>
      </c>
      <c r="J303" s="235"/>
      <c r="K303" s="236"/>
      <c r="L303" s="220" cm="1">
        <f t="array" ref="L303">IFERROR(INDEX(E_alt, $A303, $X303), 0)</f>
        <v>0</v>
      </c>
      <c r="M303" s="238"/>
      <c r="N303" s="237"/>
      <c r="O303" s="236"/>
      <c r="P303" s="223"/>
      <c r="Q303" s="220" cm="1">
        <f t="array" ref="Q303">IFERROR(INDEX(E_neu, $A303, $X303), 0)</f>
        <v>0</v>
      </c>
      <c r="R303" s="232"/>
      <c r="S303" s="231"/>
      <c r="T303" s="217"/>
      <c r="U303" s="218" t="str">
        <f>IF(ISBLANK(T303), "", VLOOKUP(T303, Z!$A$2:$C$4127, 3, FALSE))</f>
        <v/>
      </c>
      <c r="V303" s="239"/>
      <c r="W303" s="222">
        <f t="shared" si="104"/>
        <v>0</v>
      </c>
      <c r="X303" s="13" t="str">
        <f>IFERROR(MATCH(_xlfn.MINIFS(Y!$F$87:$H$87, Y!$F$87:$H$87, "&gt;="&amp;J303), Y!$F$87:$H$87, 0), "-")</f>
        <v>-</v>
      </c>
    </row>
    <row r="304" spans="1:24" s="79" customFormat="1" x14ac:dyDescent="0.2">
      <c r="A304" s="13" t="str">
        <f t="shared" si="101"/>
        <v>-</v>
      </c>
      <c r="B304" s="216">
        <v>282</v>
      </c>
      <c r="C304" s="231"/>
      <c r="D304" s="231"/>
      <c r="E304" s="217"/>
      <c r="F304" s="218" t="str">
        <f>IF(ISBLANK(E304), "", VLOOKUP(E304, Z!$A$2:$C$4127, 3, FALSE))</f>
        <v/>
      </c>
      <c r="G304" s="232"/>
      <c r="H304" s="219"/>
      <c r="I304" s="218" t="str" cm="1">
        <f t="array" ref="I304">IFERROR(INDEX(Region, VLOOKUP($F304, X!$A$2:$K$5744, 11, FALSE), $C$1), "")</f>
        <v/>
      </c>
      <c r="J304" s="235"/>
      <c r="K304" s="236"/>
      <c r="L304" s="220" cm="1">
        <f t="array" ref="L304">IFERROR(INDEX(E_alt, $A304, $X304), 0)</f>
        <v>0</v>
      </c>
      <c r="M304" s="238"/>
      <c r="N304" s="237"/>
      <c r="O304" s="236"/>
      <c r="P304" s="223"/>
      <c r="Q304" s="220" cm="1">
        <f t="array" ref="Q304">IFERROR(INDEX(E_neu, $A304, $X304), 0)</f>
        <v>0</v>
      </c>
      <c r="R304" s="232"/>
      <c r="S304" s="231"/>
      <c r="T304" s="217"/>
      <c r="U304" s="218" t="str">
        <f>IF(ISBLANK(T304), "", VLOOKUP(T304, Z!$A$2:$C$4127, 3, FALSE))</f>
        <v/>
      </c>
      <c r="V304" s="239"/>
      <c r="W304" s="222">
        <f t="shared" si="104"/>
        <v>0</v>
      </c>
      <c r="X304" s="13" t="str">
        <f>IFERROR(MATCH(_xlfn.MINIFS(Y!$F$87:$H$87, Y!$F$87:$H$87, "&gt;="&amp;J304), Y!$F$87:$H$87, 0), "-")</f>
        <v>-</v>
      </c>
    </row>
    <row r="305" spans="1:24" s="79" customFormat="1" x14ac:dyDescent="0.2">
      <c r="A305" s="13" t="str">
        <f t="shared" si="100"/>
        <v>-</v>
      </c>
      <c r="B305" s="216">
        <v>283</v>
      </c>
      <c r="C305" s="231"/>
      <c r="D305" s="231"/>
      <c r="E305" s="217"/>
      <c r="F305" s="218" t="str">
        <f>IF(ISBLANK(E305), "", VLOOKUP(E305, Z!$A$2:$C$4127, 3, FALSE))</f>
        <v/>
      </c>
      <c r="G305" s="232"/>
      <c r="H305" s="219"/>
      <c r="I305" s="218" t="str" cm="1">
        <f t="array" ref="I305">IFERROR(INDEX(Region, VLOOKUP($F305, X!$A$2:$K$5744, 11, FALSE), $C$1), "")</f>
        <v/>
      </c>
      <c r="J305" s="235"/>
      <c r="K305" s="236"/>
      <c r="L305" s="220" cm="1">
        <f t="array" ref="L305">IFERROR(INDEX(E_alt, $A305, $X305), 0)</f>
        <v>0</v>
      </c>
      <c r="M305" s="238"/>
      <c r="N305" s="237"/>
      <c r="O305" s="236"/>
      <c r="P305" s="223"/>
      <c r="Q305" s="220" cm="1">
        <f t="array" ref="Q305">IFERROR(INDEX(E_neu, $A305, $X305), 0)</f>
        <v>0</v>
      </c>
      <c r="R305" s="232"/>
      <c r="S305" s="231"/>
      <c r="T305" s="217"/>
      <c r="U305" s="218" t="str">
        <f>IF(ISBLANK(T305), "", VLOOKUP(T305, Z!$A$2:$C$4127, 3, FALSE))</f>
        <v/>
      </c>
      <c r="V305" s="239"/>
      <c r="W305" s="222">
        <f t="shared" si="104"/>
        <v>0</v>
      </c>
      <c r="X305" s="13" t="str">
        <f>IFERROR(MATCH(_xlfn.MINIFS(Y!$F$87:$H$87, Y!$F$87:$H$87, "&gt;="&amp;J305), Y!$F$87:$H$87, 0), "-")</f>
        <v>-</v>
      </c>
    </row>
    <row r="306" spans="1:24" s="79" customFormat="1" x14ac:dyDescent="0.2">
      <c r="A306" s="13" t="str">
        <f t="shared" si="101"/>
        <v>-</v>
      </c>
      <c r="B306" s="216">
        <v>284</v>
      </c>
      <c r="C306" s="231"/>
      <c r="D306" s="231"/>
      <c r="E306" s="217"/>
      <c r="F306" s="218" t="str">
        <f>IF(ISBLANK(E306), "", VLOOKUP(E306, Z!$A$2:$C$4127, 3, FALSE))</f>
        <v/>
      </c>
      <c r="G306" s="232"/>
      <c r="H306" s="219"/>
      <c r="I306" s="218" t="str" cm="1">
        <f t="array" ref="I306">IFERROR(INDEX(Region, VLOOKUP($F306, X!$A$2:$K$5744, 11, FALSE), $C$1), "")</f>
        <v/>
      </c>
      <c r="J306" s="235"/>
      <c r="K306" s="236"/>
      <c r="L306" s="220" cm="1">
        <f t="array" ref="L306">IFERROR(INDEX(E_alt, $A306, $X306), 0)</f>
        <v>0</v>
      </c>
      <c r="M306" s="238"/>
      <c r="N306" s="237"/>
      <c r="O306" s="236"/>
      <c r="P306" s="223"/>
      <c r="Q306" s="220" cm="1">
        <f t="array" ref="Q306">IFERROR(INDEX(E_neu, $A306, $X306), 0)</f>
        <v>0</v>
      </c>
      <c r="R306" s="232"/>
      <c r="S306" s="231"/>
      <c r="T306" s="217"/>
      <c r="U306" s="218" t="str">
        <f>IF(ISBLANK(T306), "", VLOOKUP(T306, Z!$A$2:$C$4127, 3, FALSE))</f>
        <v/>
      </c>
      <c r="V306" s="239"/>
      <c r="W306" s="222">
        <f t="shared" si="104"/>
        <v>0</v>
      </c>
      <c r="X306" s="13" t="str">
        <f>IFERROR(MATCH(_xlfn.MINIFS(Y!$F$87:$H$87, Y!$F$87:$H$87, "&gt;="&amp;J306), Y!$F$87:$H$87, 0), "-")</f>
        <v>-</v>
      </c>
    </row>
    <row r="307" spans="1:24" s="79" customFormat="1" x14ac:dyDescent="0.2">
      <c r="A307" s="13" t="str">
        <f t="shared" si="100"/>
        <v>-</v>
      </c>
      <c r="B307" s="216">
        <v>285</v>
      </c>
      <c r="C307" s="231"/>
      <c r="D307" s="231"/>
      <c r="E307" s="217"/>
      <c r="F307" s="218" t="str">
        <f>IF(ISBLANK(E307), "", VLOOKUP(E307, Z!$A$2:$C$4127, 3, FALSE))</f>
        <v/>
      </c>
      <c r="G307" s="232"/>
      <c r="H307" s="219"/>
      <c r="I307" s="218" t="str" cm="1">
        <f t="array" ref="I307">IFERROR(INDEX(Region, VLOOKUP($F307, X!$A$2:$K$5744, 11, FALSE), $C$1), "")</f>
        <v/>
      </c>
      <c r="J307" s="235"/>
      <c r="K307" s="236"/>
      <c r="L307" s="220" cm="1">
        <f t="array" ref="L307">IFERROR(INDEX(E_alt, $A307, $X307), 0)</f>
        <v>0</v>
      </c>
      <c r="M307" s="238"/>
      <c r="N307" s="237"/>
      <c r="O307" s="236"/>
      <c r="P307" s="223"/>
      <c r="Q307" s="220" cm="1">
        <f t="array" ref="Q307">IFERROR(INDEX(E_neu, $A307, $X307), 0)</f>
        <v>0</v>
      </c>
      <c r="R307" s="232"/>
      <c r="S307" s="231"/>
      <c r="T307" s="217"/>
      <c r="U307" s="218" t="str">
        <f>IF(ISBLANK(T307), "", VLOOKUP(T307, Z!$A$2:$C$4127, 3, FALSE))</f>
        <v/>
      </c>
      <c r="V307" s="239"/>
      <c r="W307" s="222">
        <f t="shared" si="104"/>
        <v>0</v>
      </c>
      <c r="X307" s="13" t="str">
        <f>IFERROR(MATCH(_xlfn.MINIFS(Y!$F$87:$H$87, Y!$F$87:$H$87, "&gt;="&amp;J307), Y!$F$87:$H$87, 0), "-")</f>
        <v>-</v>
      </c>
    </row>
    <row r="308" spans="1:24" s="79" customFormat="1" x14ac:dyDescent="0.2">
      <c r="A308" s="13" t="str">
        <f t="shared" si="101"/>
        <v>-</v>
      </c>
      <c r="B308" s="216">
        <v>286</v>
      </c>
      <c r="C308" s="231"/>
      <c r="D308" s="231"/>
      <c r="E308" s="217"/>
      <c r="F308" s="218" t="str">
        <f>IF(ISBLANK(E308), "", VLOOKUP(E308, Z!$A$2:$C$4127, 3, FALSE))</f>
        <v/>
      </c>
      <c r="G308" s="232"/>
      <c r="H308" s="219"/>
      <c r="I308" s="218" t="str" cm="1">
        <f t="array" ref="I308">IFERROR(INDEX(Region, VLOOKUP($F308, X!$A$2:$K$5744, 11, FALSE), $C$1), "")</f>
        <v/>
      </c>
      <c r="J308" s="235"/>
      <c r="K308" s="236"/>
      <c r="L308" s="220" cm="1">
        <f t="array" ref="L308">IFERROR(INDEX(E_alt, $A308, $X308), 0)</f>
        <v>0</v>
      </c>
      <c r="M308" s="238"/>
      <c r="N308" s="237"/>
      <c r="O308" s="236"/>
      <c r="P308" s="223"/>
      <c r="Q308" s="220" cm="1">
        <f t="array" ref="Q308">IFERROR(INDEX(E_neu, $A308, $X308), 0)</f>
        <v>0</v>
      </c>
      <c r="R308" s="232"/>
      <c r="S308" s="231"/>
      <c r="T308" s="217"/>
      <c r="U308" s="218" t="str">
        <f>IF(ISBLANK(T308), "", VLOOKUP(T308, Z!$A$2:$C$4127, 3, FALSE))</f>
        <v/>
      </c>
      <c r="V308" s="239"/>
      <c r="W308" s="222">
        <f t="shared" si="104"/>
        <v>0</v>
      </c>
      <c r="X308" s="13" t="str">
        <f>IFERROR(MATCH(_xlfn.MINIFS(Y!$F$87:$H$87, Y!$F$87:$H$87, "&gt;="&amp;J308), Y!$F$87:$H$87, 0), "-")</f>
        <v>-</v>
      </c>
    </row>
    <row r="309" spans="1:24" s="79" customFormat="1" x14ac:dyDescent="0.2">
      <c r="A309" s="13" t="str">
        <f t="shared" si="100"/>
        <v>-</v>
      </c>
      <c r="B309" s="216">
        <v>287</v>
      </c>
      <c r="C309" s="231"/>
      <c r="D309" s="231"/>
      <c r="E309" s="217"/>
      <c r="F309" s="218" t="str">
        <f>IF(ISBLANK(E309), "", VLOOKUP(E309, Z!$A$2:$C$4127, 3, FALSE))</f>
        <v/>
      </c>
      <c r="G309" s="232"/>
      <c r="H309" s="219"/>
      <c r="I309" s="218" t="str" cm="1">
        <f t="array" ref="I309">IFERROR(INDEX(Region, VLOOKUP($F309, X!$A$2:$K$5744, 11, FALSE), $C$1), "")</f>
        <v/>
      </c>
      <c r="J309" s="235"/>
      <c r="K309" s="236"/>
      <c r="L309" s="220" cm="1">
        <f t="array" ref="L309">IFERROR(INDEX(E_alt, $A309, $X309), 0)</f>
        <v>0</v>
      </c>
      <c r="M309" s="238"/>
      <c r="N309" s="237"/>
      <c r="O309" s="236"/>
      <c r="P309" s="223"/>
      <c r="Q309" s="220" cm="1">
        <f t="array" ref="Q309">IFERROR(INDEX(E_neu, $A309, $X309), 0)</f>
        <v>0</v>
      </c>
      <c r="R309" s="232"/>
      <c r="S309" s="231"/>
      <c r="T309" s="217"/>
      <c r="U309" s="218" t="str">
        <f>IF(ISBLANK(T309), "", VLOOKUP(T309, Z!$A$2:$C$4127, 3, FALSE))</f>
        <v/>
      </c>
      <c r="V309" s="239"/>
      <c r="W309" s="222">
        <f t="shared" si="104"/>
        <v>0</v>
      </c>
      <c r="X309" s="13" t="str">
        <f>IFERROR(MATCH(_xlfn.MINIFS(Y!$F$87:$H$87, Y!$F$87:$H$87, "&gt;="&amp;J309), Y!$F$87:$H$87, 0), "-")</f>
        <v>-</v>
      </c>
    </row>
    <row r="310" spans="1:24" s="79" customFormat="1" x14ac:dyDescent="0.2">
      <c r="A310" s="13" t="str">
        <f t="shared" si="101"/>
        <v>-</v>
      </c>
      <c r="B310" s="216">
        <v>288</v>
      </c>
      <c r="C310" s="231"/>
      <c r="D310" s="231"/>
      <c r="E310" s="217"/>
      <c r="F310" s="218" t="str">
        <f>IF(ISBLANK(E310), "", VLOOKUP(E310, Z!$A$2:$C$4127, 3, FALSE))</f>
        <v/>
      </c>
      <c r="G310" s="232"/>
      <c r="H310" s="219"/>
      <c r="I310" s="218" t="str" cm="1">
        <f t="array" ref="I310">IFERROR(INDEX(Region, VLOOKUP($F310, X!$A$2:$K$5744, 11, FALSE), $C$1), "")</f>
        <v/>
      </c>
      <c r="J310" s="235"/>
      <c r="K310" s="236"/>
      <c r="L310" s="220" cm="1">
        <f t="array" ref="L310">IFERROR(INDEX(E_alt, $A310, $X310), 0)</f>
        <v>0</v>
      </c>
      <c r="M310" s="238"/>
      <c r="N310" s="237"/>
      <c r="O310" s="236"/>
      <c r="P310" s="223"/>
      <c r="Q310" s="220" cm="1">
        <f t="array" ref="Q310">IFERROR(INDEX(E_neu, $A310, $X310), 0)</f>
        <v>0</v>
      </c>
      <c r="R310" s="232"/>
      <c r="S310" s="231"/>
      <c r="T310" s="217"/>
      <c r="U310" s="218" t="str">
        <f>IF(ISBLANK(T310), "", VLOOKUP(T310, Z!$A$2:$C$4127, 3, FALSE))</f>
        <v/>
      </c>
      <c r="V310" s="239"/>
      <c r="W310" s="222">
        <f t="shared" si="104"/>
        <v>0</v>
      </c>
      <c r="X310" s="13" t="str">
        <f>IFERROR(MATCH(_xlfn.MINIFS(Y!$F$87:$H$87, Y!$F$87:$H$87, "&gt;="&amp;J310), Y!$F$87:$H$87, 0), "-")</f>
        <v>-</v>
      </c>
    </row>
    <row r="311" spans="1:24" s="79" customFormat="1" x14ac:dyDescent="0.2">
      <c r="A311" s="13" t="str">
        <f t="shared" si="100"/>
        <v>-</v>
      </c>
      <c r="B311" s="216">
        <v>289</v>
      </c>
      <c r="C311" s="231"/>
      <c r="D311" s="231"/>
      <c r="E311" s="217"/>
      <c r="F311" s="218" t="str">
        <f>IF(ISBLANK(E311), "", VLOOKUP(E311, Z!$A$2:$C$4127, 3, FALSE))</f>
        <v/>
      </c>
      <c r="G311" s="232"/>
      <c r="H311" s="219"/>
      <c r="I311" s="218" t="str" cm="1">
        <f t="array" ref="I311">IFERROR(INDEX(Region, VLOOKUP($F311, X!$A$2:$K$5744, 11, FALSE), $C$1), "")</f>
        <v/>
      </c>
      <c r="J311" s="235"/>
      <c r="K311" s="236"/>
      <c r="L311" s="220" cm="1">
        <f t="array" ref="L311">IFERROR(INDEX(E_alt, $A311, $X311), 0)</f>
        <v>0</v>
      </c>
      <c r="M311" s="238"/>
      <c r="N311" s="237"/>
      <c r="O311" s="236"/>
      <c r="P311" s="223"/>
      <c r="Q311" s="220" cm="1">
        <f t="array" ref="Q311">IFERROR(INDEX(E_neu, $A311, $X311), 0)</f>
        <v>0</v>
      </c>
      <c r="R311" s="232"/>
      <c r="S311" s="231"/>
      <c r="T311" s="217"/>
      <c r="U311" s="218" t="str">
        <f>IF(ISBLANK(T311), "", VLOOKUP(T311, Z!$A$2:$C$4127, 3, FALSE))</f>
        <v/>
      </c>
      <c r="V311" s="239"/>
      <c r="W311" s="222">
        <f t="shared" si="104"/>
        <v>0</v>
      </c>
      <c r="X311" s="13" t="str">
        <f>IFERROR(MATCH(_xlfn.MINIFS(Y!$F$87:$H$87, Y!$F$87:$H$87, "&gt;="&amp;J311), Y!$F$87:$H$87, 0), "-")</f>
        <v>-</v>
      </c>
    </row>
    <row r="312" spans="1:24" s="79" customFormat="1" x14ac:dyDescent="0.2">
      <c r="A312" s="13" t="str">
        <f t="shared" si="101"/>
        <v>-</v>
      </c>
      <c r="B312" s="216">
        <v>290</v>
      </c>
      <c r="C312" s="231"/>
      <c r="D312" s="231"/>
      <c r="E312" s="217"/>
      <c r="F312" s="218" t="str">
        <f>IF(ISBLANK(E312), "", VLOOKUP(E312, Z!$A$2:$C$4127, 3, FALSE))</f>
        <v/>
      </c>
      <c r="G312" s="232"/>
      <c r="H312" s="219"/>
      <c r="I312" s="218" t="str" cm="1">
        <f t="array" ref="I312">IFERROR(INDEX(Region, VLOOKUP($F312, X!$A$2:$K$5744, 11, FALSE), $C$1), "")</f>
        <v/>
      </c>
      <c r="J312" s="235"/>
      <c r="K312" s="236"/>
      <c r="L312" s="220" cm="1">
        <f t="array" ref="L312">IFERROR(INDEX(E_alt, $A312, $X312), 0)</f>
        <v>0</v>
      </c>
      <c r="M312" s="238"/>
      <c r="N312" s="237"/>
      <c r="O312" s="236"/>
      <c r="P312" s="223"/>
      <c r="Q312" s="220" cm="1">
        <f t="array" ref="Q312">IFERROR(INDEX(E_neu, $A312, $X312), 0)</f>
        <v>0</v>
      </c>
      <c r="R312" s="232"/>
      <c r="S312" s="231"/>
      <c r="T312" s="217"/>
      <c r="U312" s="218" t="str">
        <f>IF(ISBLANK(T312), "", VLOOKUP(T312, Z!$A$2:$C$4127, 3, FALSE))</f>
        <v/>
      </c>
      <c r="V312" s="239"/>
      <c r="W312" s="222">
        <f t="shared" si="104"/>
        <v>0</v>
      </c>
      <c r="X312" s="13" t="str">
        <f>IFERROR(MATCH(_xlfn.MINIFS(Y!$F$87:$H$87, Y!$F$87:$H$87, "&gt;="&amp;J312), Y!$F$87:$H$87, 0), "-")</f>
        <v>-</v>
      </c>
    </row>
    <row r="313" spans="1:24" s="79" customFormat="1" x14ac:dyDescent="0.2">
      <c r="A313" s="13" t="str">
        <f t="shared" si="100"/>
        <v>-</v>
      </c>
      <c r="B313" s="216">
        <v>291</v>
      </c>
      <c r="C313" s="231"/>
      <c r="D313" s="231"/>
      <c r="E313" s="217"/>
      <c r="F313" s="218" t="str">
        <f>IF(ISBLANK(E313), "", VLOOKUP(E313, Z!$A$2:$C$4127, 3, FALSE))</f>
        <v/>
      </c>
      <c r="G313" s="232"/>
      <c r="H313" s="219"/>
      <c r="I313" s="218" t="str" cm="1">
        <f t="array" ref="I313">IFERROR(INDEX(Region, VLOOKUP($F313, X!$A$2:$K$5744, 11, FALSE), $C$1), "")</f>
        <v/>
      </c>
      <c r="J313" s="235"/>
      <c r="K313" s="236"/>
      <c r="L313" s="220" cm="1">
        <f t="array" ref="L313">IFERROR(INDEX(E_alt, $A313, $X313), 0)</f>
        <v>0</v>
      </c>
      <c r="M313" s="238"/>
      <c r="N313" s="237"/>
      <c r="O313" s="236"/>
      <c r="P313" s="223"/>
      <c r="Q313" s="220" cm="1">
        <f t="array" ref="Q313">IFERROR(INDEX(E_neu, $A313, $X313), 0)</f>
        <v>0</v>
      </c>
      <c r="R313" s="232"/>
      <c r="S313" s="231"/>
      <c r="T313" s="217"/>
      <c r="U313" s="218" t="str">
        <f>IF(ISBLANK(T313), "", VLOOKUP(T313, Z!$A$2:$C$4127, 3, FALSE))</f>
        <v/>
      </c>
      <c r="V313" s="239"/>
      <c r="W313" s="222">
        <f t="shared" si="104"/>
        <v>0</v>
      </c>
      <c r="X313" s="13" t="str">
        <f>IFERROR(MATCH(_xlfn.MINIFS(Y!$F$87:$H$87, Y!$F$87:$H$87, "&gt;="&amp;J313), Y!$F$87:$H$87, 0), "-")</f>
        <v>-</v>
      </c>
    </row>
    <row r="314" spans="1:24" s="79" customFormat="1" x14ac:dyDescent="0.2">
      <c r="A314" s="13" t="str">
        <f t="shared" si="101"/>
        <v>-</v>
      </c>
      <c r="B314" s="216">
        <v>292</v>
      </c>
      <c r="C314" s="231"/>
      <c r="D314" s="231"/>
      <c r="E314" s="217"/>
      <c r="F314" s="218" t="str">
        <f>IF(ISBLANK(E314), "", VLOOKUP(E314, Z!$A$2:$C$4127, 3, FALSE))</f>
        <v/>
      </c>
      <c r="G314" s="232"/>
      <c r="H314" s="219"/>
      <c r="I314" s="218" t="str" cm="1">
        <f t="array" ref="I314">IFERROR(INDEX(Region, VLOOKUP($F314, X!$A$2:$K$5744, 11, FALSE), $C$1), "")</f>
        <v/>
      </c>
      <c r="J314" s="235"/>
      <c r="K314" s="236"/>
      <c r="L314" s="220" cm="1">
        <f t="array" ref="L314">IFERROR(INDEX(E_alt, $A314, $X314), 0)</f>
        <v>0</v>
      </c>
      <c r="M314" s="238"/>
      <c r="N314" s="237"/>
      <c r="O314" s="236"/>
      <c r="P314" s="223"/>
      <c r="Q314" s="220" cm="1">
        <f t="array" ref="Q314">IFERROR(INDEX(E_neu, $A314, $X314), 0)</f>
        <v>0</v>
      </c>
      <c r="R314" s="232"/>
      <c r="S314" s="231"/>
      <c r="T314" s="217"/>
      <c r="U314" s="218" t="str">
        <f>IF(ISBLANK(T314), "", VLOOKUP(T314, Z!$A$2:$C$4127, 3, FALSE))</f>
        <v/>
      </c>
      <c r="V314" s="239"/>
      <c r="W314" s="222">
        <f t="shared" si="104"/>
        <v>0</v>
      </c>
      <c r="X314" s="13" t="str">
        <f>IFERROR(MATCH(_xlfn.MINIFS(Y!$F$87:$H$87, Y!$F$87:$H$87, "&gt;="&amp;J314), Y!$F$87:$H$87, 0), "-")</f>
        <v>-</v>
      </c>
    </row>
    <row r="315" spans="1:24" s="79" customFormat="1" x14ac:dyDescent="0.2">
      <c r="A315" s="13" t="str">
        <f t="shared" si="100"/>
        <v>-</v>
      </c>
      <c r="B315" s="216">
        <v>293</v>
      </c>
      <c r="C315" s="231"/>
      <c r="D315" s="231"/>
      <c r="E315" s="217"/>
      <c r="F315" s="218" t="str">
        <f>IF(ISBLANK(E315), "", VLOOKUP(E315, Z!$A$2:$C$4127, 3, FALSE))</f>
        <v/>
      </c>
      <c r="G315" s="232"/>
      <c r="H315" s="219"/>
      <c r="I315" s="218" t="str" cm="1">
        <f t="array" ref="I315">IFERROR(INDEX(Region, VLOOKUP($F315, X!$A$2:$K$5744, 11, FALSE), $C$1), "")</f>
        <v/>
      </c>
      <c r="J315" s="235"/>
      <c r="K315" s="236"/>
      <c r="L315" s="220" cm="1">
        <f t="array" ref="L315">IFERROR(INDEX(E_alt, $A315, $X315), 0)</f>
        <v>0</v>
      </c>
      <c r="M315" s="238"/>
      <c r="N315" s="237"/>
      <c r="O315" s="236"/>
      <c r="P315" s="223"/>
      <c r="Q315" s="220" cm="1">
        <f t="array" ref="Q315">IFERROR(INDEX(E_neu, $A315, $X315), 0)</f>
        <v>0</v>
      </c>
      <c r="R315" s="232"/>
      <c r="S315" s="231"/>
      <c r="T315" s="217"/>
      <c r="U315" s="218" t="str">
        <f>IF(ISBLANK(T315), "", VLOOKUP(T315, Z!$A$2:$C$4127, 3, FALSE))</f>
        <v/>
      </c>
      <c r="V315" s="239"/>
      <c r="W315" s="222">
        <f t="shared" si="104"/>
        <v>0</v>
      </c>
      <c r="X315" s="13" t="str">
        <f>IFERROR(MATCH(_xlfn.MINIFS(Y!$F$87:$H$87, Y!$F$87:$H$87, "&gt;="&amp;J315), Y!$F$87:$H$87, 0), "-")</f>
        <v>-</v>
      </c>
    </row>
    <row r="316" spans="1:24" s="79" customFormat="1" x14ac:dyDescent="0.2">
      <c r="A316" s="13" t="str">
        <f t="shared" si="101"/>
        <v>-</v>
      </c>
      <c r="B316" s="216">
        <v>294</v>
      </c>
      <c r="C316" s="231"/>
      <c r="D316" s="231"/>
      <c r="E316" s="217"/>
      <c r="F316" s="218" t="str">
        <f>IF(ISBLANK(E316), "", VLOOKUP(E316, Z!$A$2:$C$4127, 3, FALSE))</f>
        <v/>
      </c>
      <c r="G316" s="232"/>
      <c r="H316" s="219"/>
      <c r="I316" s="218" t="str" cm="1">
        <f t="array" ref="I316">IFERROR(INDEX(Region, VLOOKUP($F316, X!$A$2:$K$5744, 11, FALSE), $C$1), "")</f>
        <v/>
      </c>
      <c r="J316" s="235"/>
      <c r="K316" s="236"/>
      <c r="L316" s="220" cm="1">
        <f t="array" ref="L316">IFERROR(INDEX(E_alt, $A316, $X316), 0)</f>
        <v>0</v>
      </c>
      <c r="M316" s="238"/>
      <c r="N316" s="237"/>
      <c r="O316" s="236"/>
      <c r="P316" s="223"/>
      <c r="Q316" s="220" cm="1">
        <f t="array" ref="Q316">IFERROR(INDEX(E_neu, $A316, $X316), 0)</f>
        <v>0</v>
      </c>
      <c r="R316" s="232"/>
      <c r="S316" s="231"/>
      <c r="T316" s="217"/>
      <c r="U316" s="218" t="str">
        <f>IF(ISBLANK(T316), "", VLOOKUP(T316, Z!$A$2:$C$4127, 3, FALSE))</f>
        <v/>
      </c>
      <c r="V316" s="239"/>
      <c r="W316" s="222">
        <f t="shared" si="104"/>
        <v>0</v>
      </c>
      <c r="X316" s="13" t="str">
        <f>IFERROR(MATCH(_xlfn.MINIFS(Y!$F$87:$H$87, Y!$F$87:$H$87, "&gt;="&amp;J316), Y!$F$87:$H$87, 0), "-")</f>
        <v>-</v>
      </c>
    </row>
    <row r="317" spans="1:24" s="79" customFormat="1" x14ac:dyDescent="0.2">
      <c r="A317" s="13" t="str">
        <f t="shared" si="100"/>
        <v>-</v>
      </c>
      <c r="B317" s="216">
        <v>295</v>
      </c>
      <c r="C317" s="231"/>
      <c r="D317" s="231"/>
      <c r="E317" s="217"/>
      <c r="F317" s="218" t="str">
        <f>IF(ISBLANK(E317), "", VLOOKUP(E317, Z!$A$2:$C$4127, 3, FALSE))</f>
        <v/>
      </c>
      <c r="G317" s="232"/>
      <c r="H317" s="219"/>
      <c r="I317" s="218" t="str" cm="1">
        <f t="array" ref="I317">IFERROR(INDEX(Region, VLOOKUP($F317, X!$A$2:$K$5744, 11, FALSE), $C$1), "")</f>
        <v/>
      </c>
      <c r="J317" s="235"/>
      <c r="K317" s="236"/>
      <c r="L317" s="220" cm="1">
        <f t="array" ref="L317">IFERROR(INDEX(E_alt, $A317, $X317), 0)</f>
        <v>0</v>
      </c>
      <c r="M317" s="238"/>
      <c r="N317" s="237"/>
      <c r="O317" s="236"/>
      <c r="P317" s="223"/>
      <c r="Q317" s="220" cm="1">
        <f t="array" ref="Q317">IFERROR(INDEX(E_neu, $A317, $X317), 0)</f>
        <v>0</v>
      </c>
      <c r="R317" s="232"/>
      <c r="S317" s="231"/>
      <c r="T317" s="217"/>
      <c r="U317" s="218" t="str">
        <f>IF(ISBLANK(T317), "", VLOOKUP(T317, Z!$A$2:$C$4127, 3, FALSE))</f>
        <v/>
      </c>
      <c r="V317" s="239"/>
      <c r="W317" s="222">
        <f t="shared" si="104"/>
        <v>0</v>
      </c>
      <c r="X317" s="13" t="str">
        <f>IFERROR(MATCH(_xlfn.MINIFS(Y!$F$87:$H$87, Y!$F$87:$H$87, "&gt;="&amp;J317), Y!$F$87:$H$87, 0), "-")</f>
        <v>-</v>
      </c>
    </row>
    <row r="318" spans="1:24" s="79" customFormat="1" x14ac:dyDescent="0.2">
      <c r="A318" s="13" t="str">
        <f t="shared" si="101"/>
        <v>-</v>
      </c>
      <c r="B318" s="216">
        <v>296</v>
      </c>
      <c r="C318" s="231"/>
      <c r="D318" s="231"/>
      <c r="E318" s="217"/>
      <c r="F318" s="218" t="str">
        <f>IF(ISBLANK(E318), "", VLOOKUP(E318, Z!$A$2:$C$4127, 3, FALSE))</f>
        <v/>
      </c>
      <c r="G318" s="232"/>
      <c r="H318" s="219"/>
      <c r="I318" s="218" t="str" cm="1">
        <f t="array" ref="I318">IFERROR(INDEX(Region, VLOOKUP($F318, X!$A$2:$K$5744, 11, FALSE), $C$1), "")</f>
        <v/>
      </c>
      <c r="J318" s="235"/>
      <c r="K318" s="236"/>
      <c r="L318" s="220" cm="1">
        <f t="array" ref="L318">IFERROR(INDEX(E_alt, $A318, $X318), 0)</f>
        <v>0</v>
      </c>
      <c r="M318" s="238"/>
      <c r="N318" s="237"/>
      <c r="O318" s="236"/>
      <c r="P318" s="223"/>
      <c r="Q318" s="220" cm="1">
        <f t="array" ref="Q318">IFERROR(INDEX(E_neu, $A318, $X318), 0)</f>
        <v>0</v>
      </c>
      <c r="R318" s="232"/>
      <c r="S318" s="231"/>
      <c r="T318" s="217"/>
      <c r="U318" s="218" t="str">
        <f>IF(ISBLANK(T318), "", VLOOKUP(T318, Z!$A$2:$C$4127, 3, FALSE))</f>
        <v/>
      </c>
      <c r="V318" s="239"/>
      <c r="W318" s="222">
        <f t="shared" si="104"/>
        <v>0</v>
      </c>
      <c r="X318" s="13" t="str">
        <f>IFERROR(MATCH(_xlfn.MINIFS(Y!$F$87:$H$87, Y!$F$87:$H$87, "&gt;="&amp;J318), Y!$F$87:$H$87, 0), "-")</f>
        <v>-</v>
      </c>
    </row>
    <row r="319" spans="1:24" s="79" customFormat="1" x14ac:dyDescent="0.2">
      <c r="A319" s="13" t="str">
        <f t="shared" si="100"/>
        <v>-</v>
      </c>
      <c r="B319" s="216">
        <v>297</v>
      </c>
      <c r="C319" s="231"/>
      <c r="D319" s="231"/>
      <c r="E319" s="217"/>
      <c r="F319" s="218" t="str">
        <f>IF(ISBLANK(E319), "", VLOOKUP(E319, Z!$A$2:$C$4127, 3, FALSE))</f>
        <v/>
      </c>
      <c r="G319" s="232"/>
      <c r="H319" s="219"/>
      <c r="I319" s="218" t="str" cm="1">
        <f t="array" ref="I319">IFERROR(INDEX(Region, VLOOKUP($F319, X!$A$2:$K$5744, 11, FALSE), $C$1), "")</f>
        <v/>
      </c>
      <c r="J319" s="235"/>
      <c r="K319" s="236"/>
      <c r="L319" s="220" cm="1">
        <f t="array" ref="L319">IFERROR(INDEX(E_alt, $A319, $X319), 0)</f>
        <v>0</v>
      </c>
      <c r="M319" s="238"/>
      <c r="N319" s="237"/>
      <c r="O319" s="236"/>
      <c r="P319" s="223"/>
      <c r="Q319" s="220" cm="1">
        <f t="array" ref="Q319">IFERROR(INDEX(E_neu, $A319, $X319), 0)</f>
        <v>0</v>
      </c>
      <c r="R319" s="232"/>
      <c r="S319" s="231"/>
      <c r="T319" s="217"/>
      <c r="U319" s="218" t="str">
        <f>IF(ISBLANK(T319), "", VLOOKUP(T319, Z!$A$2:$C$4127, 3, FALSE))</f>
        <v/>
      </c>
      <c r="V319" s="239"/>
      <c r="W319" s="222">
        <f t="shared" si="104"/>
        <v>0</v>
      </c>
      <c r="X319" s="13" t="str">
        <f>IFERROR(MATCH(_xlfn.MINIFS(Y!$F$87:$H$87, Y!$F$87:$H$87, "&gt;="&amp;J319), Y!$F$87:$H$87, 0), "-")</f>
        <v>-</v>
      </c>
    </row>
    <row r="320" spans="1:24" s="79" customFormat="1" x14ac:dyDescent="0.2">
      <c r="A320" s="13" t="str">
        <f t="shared" si="101"/>
        <v>-</v>
      </c>
      <c r="B320" s="216">
        <v>298</v>
      </c>
      <c r="C320" s="231"/>
      <c r="D320" s="231"/>
      <c r="E320" s="217"/>
      <c r="F320" s="218" t="str">
        <f>IF(ISBLANK(E320), "", VLOOKUP(E320, Z!$A$2:$C$4127, 3, FALSE))</f>
        <v/>
      </c>
      <c r="G320" s="232"/>
      <c r="H320" s="219"/>
      <c r="I320" s="218" t="str" cm="1">
        <f t="array" ref="I320">IFERROR(INDEX(Region, VLOOKUP($F320, X!$A$2:$K$5744, 11, FALSE), $C$1), "")</f>
        <v/>
      </c>
      <c r="J320" s="235"/>
      <c r="K320" s="236"/>
      <c r="L320" s="220" cm="1">
        <f t="array" ref="L320">IFERROR(INDEX(E_alt, $A320, $X320), 0)</f>
        <v>0</v>
      </c>
      <c r="M320" s="238"/>
      <c r="N320" s="237"/>
      <c r="O320" s="236"/>
      <c r="P320" s="223"/>
      <c r="Q320" s="220" cm="1">
        <f t="array" ref="Q320">IFERROR(INDEX(E_neu, $A320, $X320), 0)</f>
        <v>0</v>
      </c>
      <c r="R320" s="232"/>
      <c r="S320" s="231"/>
      <c r="T320" s="217"/>
      <c r="U320" s="218" t="str">
        <f>IF(ISBLANK(T320), "", VLOOKUP(T320, Z!$A$2:$C$4127, 3, FALSE))</f>
        <v/>
      </c>
      <c r="V320" s="239"/>
      <c r="W320" s="222">
        <f t="shared" si="104"/>
        <v>0</v>
      </c>
      <c r="X320" s="13" t="str">
        <f>IFERROR(MATCH(_xlfn.MINIFS(Y!$F$87:$H$87, Y!$F$87:$H$87, "&gt;="&amp;J320), Y!$F$87:$H$87, 0), "-")</f>
        <v>-</v>
      </c>
    </row>
    <row r="321" spans="1:24" s="79" customFormat="1" x14ac:dyDescent="0.2">
      <c r="A321" s="13" t="str">
        <f t="shared" si="100"/>
        <v>-</v>
      </c>
      <c r="B321" s="216">
        <v>299</v>
      </c>
      <c r="C321" s="231"/>
      <c r="D321" s="231"/>
      <c r="E321" s="217"/>
      <c r="F321" s="218" t="str">
        <f>IF(ISBLANK(E321), "", VLOOKUP(E321, Z!$A$2:$C$4127, 3, FALSE))</f>
        <v/>
      </c>
      <c r="G321" s="232"/>
      <c r="H321" s="219"/>
      <c r="I321" s="218" t="str" cm="1">
        <f t="array" ref="I321">IFERROR(INDEX(Region, VLOOKUP($F321, X!$A$2:$K$5744, 11, FALSE), $C$1), "")</f>
        <v/>
      </c>
      <c r="J321" s="235"/>
      <c r="K321" s="236"/>
      <c r="L321" s="220" cm="1">
        <f t="array" ref="L321">IFERROR(INDEX(E_alt, $A321, $X321), 0)</f>
        <v>0</v>
      </c>
      <c r="M321" s="238"/>
      <c r="N321" s="237"/>
      <c r="O321" s="236"/>
      <c r="P321" s="223"/>
      <c r="Q321" s="220" cm="1">
        <f t="array" ref="Q321">IFERROR(INDEX(E_neu, $A321, $X321), 0)</f>
        <v>0</v>
      </c>
      <c r="R321" s="232"/>
      <c r="S321" s="231"/>
      <c r="T321" s="217"/>
      <c r="U321" s="218" t="str">
        <f>IF(ISBLANK(T321), "", VLOOKUP(T321, Z!$A$2:$C$4127, 3, FALSE))</f>
        <v/>
      </c>
      <c r="V321" s="239"/>
      <c r="W321" s="222">
        <f t="shared" si="104"/>
        <v>0</v>
      </c>
      <c r="X321" s="13" t="str">
        <f>IFERROR(MATCH(_xlfn.MINIFS(Y!$F$87:$H$87, Y!$F$87:$H$87, "&gt;="&amp;J321), Y!$F$87:$H$87, 0), "-")</f>
        <v>-</v>
      </c>
    </row>
    <row r="322" spans="1:24" s="79" customFormat="1" x14ac:dyDescent="0.2">
      <c r="A322" s="13" t="str">
        <f t="shared" si="101"/>
        <v>-</v>
      </c>
      <c r="B322" s="216">
        <v>300</v>
      </c>
      <c r="C322" s="231"/>
      <c r="D322" s="231"/>
      <c r="E322" s="217"/>
      <c r="F322" s="218" t="str">
        <f>IF(ISBLANK(E322), "", VLOOKUP(E322, Z!$A$2:$C$4127, 3, FALSE))</f>
        <v/>
      </c>
      <c r="G322" s="232"/>
      <c r="H322" s="219"/>
      <c r="I322" s="218" t="str" cm="1">
        <f t="array" ref="I322">IFERROR(INDEX(Region, VLOOKUP($F322, X!$A$2:$K$5744, 11, FALSE), $C$1), "")</f>
        <v/>
      </c>
      <c r="J322" s="235"/>
      <c r="K322" s="236"/>
      <c r="L322" s="220" cm="1">
        <f t="array" ref="L322">IFERROR(INDEX(E_alt, $A322, $X322), 0)</f>
        <v>0</v>
      </c>
      <c r="M322" s="238"/>
      <c r="N322" s="237"/>
      <c r="O322" s="236"/>
      <c r="P322" s="223"/>
      <c r="Q322" s="220" cm="1">
        <f t="array" ref="Q322">IFERROR(INDEX(E_neu, $A322, $X322), 0)</f>
        <v>0</v>
      </c>
      <c r="R322" s="232"/>
      <c r="S322" s="231"/>
      <c r="T322" s="217"/>
      <c r="U322" s="218" t="str">
        <f>IF(ISBLANK(T322), "", VLOOKUP(T322, Z!$A$2:$C$4127, 3, FALSE))</f>
        <v/>
      </c>
      <c r="V322" s="239"/>
      <c r="W322" s="222">
        <f t="shared" si="104"/>
        <v>0</v>
      </c>
      <c r="X322" s="13" t="str">
        <f>IFERROR(MATCH(_xlfn.MINIFS(Y!$F$87:$H$87, Y!$F$87:$H$87, "&gt;="&amp;J322), Y!$F$87:$H$87, 0), "-")</f>
        <v>-</v>
      </c>
    </row>
    <row r="323" spans="1:24" s="79" customFormat="1" x14ac:dyDescent="0.2">
      <c r="A323" s="13" t="str">
        <f t="shared" si="100"/>
        <v>-</v>
      </c>
      <c r="B323" s="216">
        <v>301</v>
      </c>
      <c r="C323" s="231"/>
      <c r="D323" s="231"/>
      <c r="E323" s="217"/>
      <c r="F323" s="218" t="str">
        <f>IF(ISBLANK(E323), "", VLOOKUP(E323, Z!$A$2:$C$4127, 3, FALSE))</f>
        <v/>
      </c>
      <c r="G323" s="232"/>
      <c r="H323" s="219"/>
      <c r="I323" s="218" t="str" cm="1">
        <f t="array" ref="I323">IFERROR(INDEX(Region, VLOOKUP($F323, X!$A$2:$K$5744, 11, FALSE), $C$1), "")</f>
        <v/>
      </c>
      <c r="J323" s="235"/>
      <c r="K323" s="236"/>
      <c r="L323" s="220" cm="1">
        <f t="array" ref="L323">IFERROR(INDEX(E_alt, $A323, $X323), 0)</f>
        <v>0</v>
      </c>
      <c r="M323" s="238"/>
      <c r="N323" s="237"/>
      <c r="O323" s="236"/>
      <c r="P323" s="223"/>
      <c r="Q323" s="220" cm="1">
        <f t="array" ref="Q323">IFERROR(INDEX(E_neu, $A323, $X323), 0)</f>
        <v>0</v>
      </c>
      <c r="R323" s="232"/>
      <c r="S323" s="231"/>
      <c r="T323" s="217"/>
      <c r="U323" s="218" t="str">
        <f>IF(ISBLANK(T323), "", VLOOKUP(T323, Z!$A$2:$C$4127, 3, FALSE))</f>
        <v/>
      </c>
      <c r="V323" s="239"/>
      <c r="W323" s="222">
        <f t="shared" si="104"/>
        <v>0</v>
      </c>
      <c r="X323" s="13" t="str">
        <f>IFERROR(MATCH(_xlfn.MINIFS(Y!$F$87:$H$87, Y!$F$87:$H$87, "&gt;="&amp;J323), Y!$F$87:$H$87, 0), "-")</f>
        <v>-</v>
      </c>
    </row>
    <row r="324" spans="1:24" s="79" customFormat="1" x14ac:dyDescent="0.2">
      <c r="A324" s="13" t="str">
        <f t="shared" si="101"/>
        <v>-</v>
      </c>
      <c r="B324" s="216">
        <v>302</v>
      </c>
      <c r="C324" s="231"/>
      <c r="D324" s="231"/>
      <c r="E324" s="217"/>
      <c r="F324" s="218" t="str">
        <f>IF(ISBLANK(E324), "", VLOOKUP(E324, Z!$A$2:$C$4127, 3, FALSE))</f>
        <v/>
      </c>
      <c r="G324" s="232"/>
      <c r="H324" s="219"/>
      <c r="I324" s="218" t="str" cm="1">
        <f t="array" ref="I324">IFERROR(INDEX(Region, VLOOKUP($F324, X!$A$2:$K$5744, 11, FALSE), $C$1), "")</f>
        <v/>
      </c>
      <c r="J324" s="235"/>
      <c r="K324" s="236"/>
      <c r="L324" s="220" cm="1">
        <f t="array" ref="L324">IFERROR(INDEX(E_alt, $A324, $X324), 0)</f>
        <v>0</v>
      </c>
      <c r="M324" s="238"/>
      <c r="N324" s="237"/>
      <c r="O324" s="236"/>
      <c r="P324" s="223"/>
      <c r="Q324" s="220" cm="1">
        <f t="array" ref="Q324">IFERROR(INDEX(E_neu, $A324, $X324), 0)</f>
        <v>0</v>
      </c>
      <c r="R324" s="232"/>
      <c r="S324" s="231"/>
      <c r="T324" s="217"/>
      <c r="U324" s="218" t="str">
        <f>IF(ISBLANK(T324), "", VLOOKUP(T324, Z!$A$2:$C$4127, 3, FALSE))</f>
        <v/>
      </c>
      <c r="V324" s="239"/>
      <c r="W324" s="222">
        <f t="shared" si="104"/>
        <v>0</v>
      </c>
      <c r="X324" s="13" t="str">
        <f>IFERROR(MATCH(_xlfn.MINIFS(Y!$F$87:$H$87, Y!$F$87:$H$87, "&gt;="&amp;J324), Y!$F$87:$H$87, 0), "-")</f>
        <v>-</v>
      </c>
    </row>
    <row r="325" spans="1:24" s="79" customFormat="1" x14ac:dyDescent="0.2">
      <c r="A325" s="13" t="str">
        <f t="shared" si="100"/>
        <v>-</v>
      </c>
      <c r="B325" s="216">
        <v>303</v>
      </c>
      <c r="C325" s="231"/>
      <c r="D325" s="231"/>
      <c r="E325" s="217"/>
      <c r="F325" s="218" t="str">
        <f>IF(ISBLANK(E325), "", VLOOKUP(E325, Z!$A$2:$C$4127, 3, FALSE))</f>
        <v/>
      </c>
      <c r="G325" s="232"/>
      <c r="H325" s="219"/>
      <c r="I325" s="218" t="str" cm="1">
        <f t="array" ref="I325">IFERROR(INDEX(Region, VLOOKUP($F325, X!$A$2:$K$5744, 11, FALSE), $C$1), "")</f>
        <v/>
      </c>
      <c r="J325" s="235"/>
      <c r="K325" s="236"/>
      <c r="L325" s="220" cm="1">
        <f t="array" ref="L325">IFERROR(INDEX(E_alt, $A325, $X325), 0)</f>
        <v>0</v>
      </c>
      <c r="M325" s="238"/>
      <c r="N325" s="237"/>
      <c r="O325" s="236"/>
      <c r="P325" s="223"/>
      <c r="Q325" s="220" cm="1">
        <f t="array" ref="Q325">IFERROR(INDEX(E_neu, $A325, $X325), 0)</f>
        <v>0</v>
      </c>
      <c r="R325" s="232"/>
      <c r="S325" s="231"/>
      <c r="T325" s="217"/>
      <c r="U325" s="218" t="str">
        <f>IF(ISBLANK(T325), "", VLOOKUP(T325, Z!$A$2:$C$4127, 3, FALSE))</f>
        <v/>
      </c>
      <c r="V325" s="239"/>
      <c r="W325" s="222">
        <f t="shared" si="104"/>
        <v>0</v>
      </c>
      <c r="X325" s="13" t="str">
        <f>IFERROR(MATCH(_xlfn.MINIFS(Y!$F$87:$H$87, Y!$F$87:$H$87, "&gt;="&amp;J325), Y!$F$87:$H$87, 0), "-")</f>
        <v>-</v>
      </c>
    </row>
    <row r="326" spans="1:24" s="79" customFormat="1" x14ac:dyDescent="0.2">
      <c r="A326" s="13" t="str">
        <f t="shared" si="101"/>
        <v>-</v>
      </c>
      <c r="B326" s="216">
        <v>304</v>
      </c>
      <c r="C326" s="231"/>
      <c r="D326" s="231"/>
      <c r="E326" s="217"/>
      <c r="F326" s="218" t="str">
        <f>IF(ISBLANK(E326), "", VLOOKUP(E326, Z!$A$2:$C$4127, 3, FALSE))</f>
        <v/>
      </c>
      <c r="G326" s="232"/>
      <c r="H326" s="219"/>
      <c r="I326" s="218" t="str" cm="1">
        <f t="array" ref="I326">IFERROR(INDEX(Region, VLOOKUP($F326, X!$A$2:$K$5744, 11, FALSE), $C$1), "")</f>
        <v/>
      </c>
      <c r="J326" s="235"/>
      <c r="K326" s="236"/>
      <c r="L326" s="220" cm="1">
        <f t="array" ref="L326">IFERROR(INDEX(E_alt, $A326, $X326), 0)</f>
        <v>0</v>
      </c>
      <c r="M326" s="238"/>
      <c r="N326" s="237"/>
      <c r="O326" s="236"/>
      <c r="P326" s="223"/>
      <c r="Q326" s="220" cm="1">
        <f t="array" ref="Q326">IFERROR(INDEX(E_neu, $A326, $X326), 0)</f>
        <v>0</v>
      </c>
      <c r="R326" s="232"/>
      <c r="S326" s="231"/>
      <c r="T326" s="217"/>
      <c r="U326" s="218" t="str">
        <f>IF(ISBLANK(T326), "", VLOOKUP(T326, Z!$A$2:$C$4127, 3, FALSE))</f>
        <v/>
      </c>
      <c r="V326" s="239"/>
      <c r="W326" s="222">
        <f t="shared" si="104"/>
        <v>0</v>
      </c>
      <c r="X326" s="13" t="str">
        <f>IFERROR(MATCH(_xlfn.MINIFS(Y!$F$87:$H$87, Y!$F$87:$H$87, "&gt;="&amp;J326), Y!$F$87:$H$87, 0), "-")</f>
        <v>-</v>
      </c>
    </row>
    <row r="327" spans="1:24" s="79" customFormat="1" x14ac:dyDescent="0.2">
      <c r="A327" s="13" t="str">
        <f t="shared" si="100"/>
        <v>-</v>
      </c>
      <c r="B327" s="216">
        <v>305</v>
      </c>
      <c r="C327" s="231"/>
      <c r="D327" s="231"/>
      <c r="E327" s="217"/>
      <c r="F327" s="218" t="str">
        <f>IF(ISBLANK(E327), "", VLOOKUP(E327, Z!$A$2:$C$4127, 3, FALSE))</f>
        <v/>
      </c>
      <c r="G327" s="232"/>
      <c r="H327" s="219"/>
      <c r="I327" s="218" t="str" cm="1">
        <f t="array" ref="I327">IFERROR(INDEX(Region, VLOOKUP($F327, X!$A$2:$K$5744, 11, FALSE), $C$1), "")</f>
        <v/>
      </c>
      <c r="J327" s="235"/>
      <c r="K327" s="236"/>
      <c r="L327" s="220" cm="1">
        <f t="array" ref="L327">IFERROR(INDEX(E_alt, $A327, $X327), 0)</f>
        <v>0</v>
      </c>
      <c r="M327" s="238"/>
      <c r="N327" s="237"/>
      <c r="O327" s="236"/>
      <c r="P327" s="223"/>
      <c r="Q327" s="220" cm="1">
        <f t="array" ref="Q327">IFERROR(INDEX(E_neu, $A327, $X327), 0)</f>
        <v>0</v>
      </c>
      <c r="R327" s="232"/>
      <c r="S327" s="231"/>
      <c r="T327" s="217"/>
      <c r="U327" s="218" t="str">
        <f>IF(ISBLANK(T327), "", VLOOKUP(T327, Z!$A$2:$C$4127, 3, FALSE))</f>
        <v/>
      </c>
      <c r="V327" s="239"/>
      <c r="W327" s="222">
        <f t="shared" si="104"/>
        <v>0</v>
      </c>
      <c r="X327" s="13" t="str">
        <f>IFERROR(MATCH(_xlfn.MINIFS(Y!$F$87:$H$87, Y!$F$87:$H$87, "&gt;="&amp;J327), Y!$F$87:$H$87, 0), "-")</f>
        <v>-</v>
      </c>
    </row>
    <row r="328" spans="1:24" s="79" customFormat="1" x14ac:dyDescent="0.2">
      <c r="A328" s="13" t="str">
        <f t="shared" si="101"/>
        <v>-</v>
      </c>
      <c r="B328" s="216">
        <v>306</v>
      </c>
      <c r="C328" s="231"/>
      <c r="D328" s="231"/>
      <c r="E328" s="217"/>
      <c r="F328" s="218" t="str">
        <f>IF(ISBLANK(E328), "", VLOOKUP(E328, Z!$A$2:$C$4127, 3, FALSE))</f>
        <v/>
      </c>
      <c r="G328" s="232"/>
      <c r="H328" s="219"/>
      <c r="I328" s="218" t="str" cm="1">
        <f t="array" ref="I328">IFERROR(INDEX(Region, VLOOKUP($F328, X!$A$2:$K$5744, 11, FALSE), $C$1), "")</f>
        <v/>
      </c>
      <c r="J328" s="235"/>
      <c r="K328" s="236"/>
      <c r="L328" s="220" cm="1">
        <f t="array" ref="L328">IFERROR(INDEX(E_alt, $A328, $X328), 0)</f>
        <v>0</v>
      </c>
      <c r="M328" s="238"/>
      <c r="N328" s="237"/>
      <c r="O328" s="236"/>
      <c r="P328" s="223"/>
      <c r="Q328" s="220" cm="1">
        <f t="array" ref="Q328">IFERROR(INDEX(E_neu, $A328, $X328), 0)</f>
        <v>0</v>
      </c>
      <c r="R328" s="232"/>
      <c r="S328" s="231"/>
      <c r="T328" s="217"/>
      <c r="U328" s="218" t="str">
        <f>IF(ISBLANK(T328), "", VLOOKUP(T328, Z!$A$2:$C$4127, 3, FALSE))</f>
        <v/>
      </c>
      <c r="V328" s="239"/>
      <c r="W328" s="222">
        <f t="shared" si="104"/>
        <v>0</v>
      </c>
      <c r="X328" s="13" t="str">
        <f>IFERROR(MATCH(_xlfn.MINIFS(Y!$F$87:$H$87, Y!$F$87:$H$87, "&gt;="&amp;J328), Y!$F$87:$H$87, 0), "-")</f>
        <v>-</v>
      </c>
    </row>
    <row r="329" spans="1:24" s="79" customFormat="1" x14ac:dyDescent="0.2">
      <c r="A329" s="13" t="str">
        <f t="shared" si="100"/>
        <v>-</v>
      </c>
      <c r="B329" s="216">
        <v>307</v>
      </c>
      <c r="C329" s="231"/>
      <c r="D329" s="231"/>
      <c r="E329" s="217"/>
      <c r="F329" s="218" t="str">
        <f>IF(ISBLANK(E329), "", VLOOKUP(E329, Z!$A$2:$C$4127, 3, FALSE))</f>
        <v/>
      </c>
      <c r="G329" s="232"/>
      <c r="H329" s="219"/>
      <c r="I329" s="218" t="str" cm="1">
        <f t="array" ref="I329">IFERROR(INDEX(Region, VLOOKUP($F329, X!$A$2:$K$5744, 11, FALSE), $C$1), "")</f>
        <v/>
      </c>
      <c r="J329" s="235"/>
      <c r="K329" s="236"/>
      <c r="L329" s="220" cm="1">
        <f t="array" ref="L329">IFERROR(INDEX(E_alt, $A329, $X329), 0)</f>
        <v>0</v>
      </c>
      <c r="M329" s="238"/>
      <c r="N329" s="237"/>
      <c r="O329" s="236"/>
      <c r="P329" s="223"/>
      <c r="Q329" s="220" cm="1">
        <f t="array" ref="Q329">IFERROR(INDEX(E_neu, $A329, $X329), 0)</f>
        <v>0</v>
      </c>
      <c r="R329" s="232"/>
      <c r="S329" s="231"/>
      <c r="T329" s="217"/>
      <c r="U329" s="218" t="str">
        <f>IF(ISBLANK(T329), "", VLOOKUP(T329, Z!$A$2:$C$4127, 3, FALSE))</f>
        <v/>
      </c>
      <c r="V329" s="239"/>
      <c r="W329" s="222">
        <f t="shared" si="104"/>
        <v>0</v>
      </c>
      <c r="X329" s="13" t="str">
        <f>IFERROR(MATCH(_xlfn.MINIFS(Y!$F$87:$H$87, Y!$F$87:$H$87, "&gt;="&amp;J329), Y!$F$87:$H$87, 0), "-")</f>
        <v>-</v>
      </c>
    </row>
    <row r="330" spans="1:24" s="79" customFormat="1" x14ac:dyDescent="0.2">
      <c r="A330" s="13" t="str">
        <f t="shared" si="101"/>
        <v>-</v>
      </c>
      <c r="B330" s="216">
        <v>308</v>
      </c>
      <c r="C330" s="231"/>
      <c r="D330" s="231"/>
      <c r="E330" s="217"/>
      <c r="F330" s="218" t="str">
        <f>IF(ISBLANK(E330), "", VLOOKUP(E330, Z!$A$2:$C$4127, 3, FALSE))</f>
        <v/>
      </c>
      <c r="G330" s="232"/>
      <c r="H330" s="219"/>
      <c r="I330" s="218" t="str" cm="1">
        <f t="array" ref="I330">IFERROR(INDEX(Region, VLOOKUP($F330, X!$A$2:$K$5744, 11, FALSE), $C$1), "")</f>
        <v/>
      </c>
      <c r="J330" s="235"/>
      <c r="K330" s="236"/>
      <c r="L330" s="220" cm="1">
        <f t="array" ref="L330">IFERROR(INDEX(E_alt, $A330, $X330), 0)</f>
        <v>0</v>
      </c>
      <c r="M330" s="238"/>
      <c r="N330" s="237"/>
      <c r="O330" s="236"/>
      <c r="P330" s="223"/>
      <c r="Q330" s="220" cm="1">
        <f t="array" ref="Q330">IFERROR(INDEX(E_neu, $A330, $X330), 0)</f>
        <v>0</v>
      </c>
      <c r="R330" s="232"/>
      <c r="S330" s="231"/>
      <c r="T330" s="217"/>
      <c r="U330" s="218" t="str">
        <f>IF(ISBLANK(T330), "", VLOOKUP(T330, Z!$A$2:$C$4127, 3, FALSE))</f>
        <v/>
      </c>
      <c r="V330" s="239"/>
      <c r="W330" s="222">
        <f t="shared" si="104"/>
        <v>0</v>
      </c>
      <c r="X330" s="13" t="str">
        <f>IFERROR(MATCH(_xlfn.MINIFS(Y!$F$87:$H$87, Y!$F$87:$H$87, "&gt;="&amp;J330), Y!$F$87:$H$87, 0), "-")</f>
        <v>-</v>
      </c>
    </row>
    <row r="331" spans="1:24" s="79" customFormat="1" x14ac:dyDescent="0.2">
      <c r="A331" s="13" t="str">
        <f t="shared" si="100"/>
        <v>-</v>
      </c>
      <c r="B331" s="216">
        <v>309</v>
      </c>
      <c r="C331" s="231"/>
      <c r="D331" s="231"/>
      <c r="E331" s="217"/>
      <c r="F331" s="218" t="str">
        <f>IF(ISBLANK(E331), "", VLOOKUP(E331, Z!$A$2:$C$4127, 3, FALSE))</f>
        <v/>
      </c>
      <c r="G331" s="232"/>
      <c r="H331" s="219"/>
      <c r="I331" s="218" t="str" cm="1">
        <f t="array" ref="I331">IFERROR(INDEX(Region, VLOOKUP($F331, X!$A$2:$K$5744, 11, FALSE), $C$1), "")</f>
        <v/>
      </c>
      <c r="J331" s="235"/>
      <c r="K331" s="236"/>
      <c r="L331" s="220" cm="1">
        <f t="array" ref="L331">IFERROR(INDEX(E_alt, $A331, $X331), 0)</f>
        <v>0</v>
      </c>
      <c r="M331" s="238"/>
      <c r="N331" s="237"/>
      <c r="O331" s="236"/>
      <c r="P331" s="223"/>
      <c r="Q331" s="220" cm="1">
        <f t="array" ref="Q331">IFERROR(INDEX(E_neu, $A331, $X331), 0)</f>
        <v>0</v>
      </c>
      <c r="R331" s="232"/>
      <c r="S331" s="231"/>
      <c r="T331" s="217"/>
      <c r="U331" s="218" t="str">
        <f>IF(ISBLANK(T331), "", VLOOKUP(T331, Z!$A$2:$C$4127, 3, FALSE))</f>
        <v/>
      </c>
      <c r="V331" s="239"/>
      <c r="W331" s="222">
        <f t="shared" si="104"/>
        <v>0</v>
      </c>
      <c r="X331" s="13" t="str">
        <f>IFERROR(MATCH(_xlfn.MINIFS(Y!$F$87:$H$87, Y!$F$87:$H$87, "&gt;="&amp;J331), Y!$F$87:$H$87, 0), "-")</f>
        <v>-</v>
      </c>
    </row>
    <row r="332" spans="1:24" s="79" customFormat="1" x14ac:dyDescent="0.2">
      <c r="A332" s="13" t="str">
        <f t="shared" si="101"/>
        <v>-</v>
      </c>
      <c r="B332" s="216">
        <v>310</v>
      </c>
      <c r="C332" s="231"/>
      <c r="D332" s="231"/>
      <c r="E332" s="217"/>
      <c r="F332" s="218" t="str">
        <f>IF(ISBLANK(E332), "", VLOOKUP(E332, Z!$A$2:$C$4127, 3, FALSE))</f>
        <v/>
      </c>
      <c r="G332" s="232"/>
      <c r="H332" s="219"/>
      <c r="I332" s="218" t="str" cm="1">
        <f t="array" ref="I332">IFERROR(INDEX(Region, VLOOKUP($F332, X!$A$2:$K$5744, 11, FALSE), $C$1), "")</f>
        <v/>
      </c>
      <c r="J332" s="235"/>
      <c r="K332" s="236"/>
      <c r="L332" s="220" cm="1">
        <f t="array" ref="L332">IFERROR(INDEX(E_alt, $A332, $X332), 0)</f>
        <v>0</v>
      </c>
      <c r="M332" s="238"/>
      <c r="N332" s="237"/>
      <c r="O332" s="236"/>
      <c r="P332" s="223"/>
      <c r="Q332" s="220" cm="1">
        <f t="array" ref="Q332">IFERROR(INDEX(E_neu, $A332, $X332), 0)</f>
        <v>0</v>
      </c>
      <c r="R332" s="232"/>
      <c r="S332" s="231"/>
      <c r="T332" s="217"/>
      <c r="U332" s="218" t="str">
        <f>IF(ISBLANK(T332), "", VLOOKUP(T332, Z!$A$2:$C$4127, 3, FALSE))</f>
        <v/>
      </c>
      <c r="V332" s="239"/>
      <c r="W332" s="222">
        <f t="shared" si="104"/>
        <v>0</v>
      </c>
      <c r="X332" s="13" t="str">
        <f>IFERROR(MATCH(_xlfn.MINIFS(Y!$F$87:$H$87, Y!$F$87:$H$87, "&gt;="&amp;J332), Y!$F$87:$H$87, 0), "-")</f>
        <v>-</v>
      </c>
    </row>
    <row r="333" spans="1:24" s="79" customFormat="1" x14ac:dyDescent="0.2">
      <c r="A333" s="13" t="str">
        <f t="shared" si="100"/>
        <v>-</v>
      </c>
      <c r="B333" s="216">
        <v>311</v>
      </c>
      <c r="C333" s="231"/>
      <c r="D333" s="231"/>
      <c r="E333" s="217"/>
      <c r="F333" s="218" t="str">
        <f>IF(ISBLANK(E333), "", VLOOKUP(E333, Z!$A$2:$C$4127, 3, FALSE))</f>
        <v/>
      </c>
      <c r="G333" s="232"/>
      <c r="H333" s="219"/>
      <c r="I333" s="218" t="str" cm="1">
        <f t="array" ref="I333">IFERROR(INDEX(Region, VLOOKUP($F333, X!$A$2:$K$5744, 11, FALSE), $C$1), "")</f>
        <v/>
      </c>
      <c r="J333" s="235"/>
      <c r="K333" s="236"/>
      <c r="L333" s="220" cm="1">
        <f t="array" ref="L333">IFERROR(INDEX(E_alt, $A333, $X333), 0)</f>
        <v>0</v>
      </c>
      <c r="M333" s="238"/>
      <c r="N333" s="237"/>
      <c r="O333" s="236"/>
      <c r="P333" s="223"/>
      <c r="Q333" s="220" cm="1">
        <f t="array" ref="Q333">IFERROR(INDEX(E_neu, $A333, $X333), 0)</f>
        <v>0</v>
      </c>
      <c r="R333" s="232"/>
      <c r="S333" s="231"/>
      <c r="T333" s="217"/>
      <c r="U333" s="218" t="str">
        <f>IF(ISBLANK(T333), "", VLOOKUP(T333, Z!$A$2:$C$4127, 3, FALSE))</f>
        <v/>
      </c>
      <c r="V333" s="239"/>
      <c r="W333" s="222">
        <f t="shared" si="104"/>
        <v>0</v>
      </c>
      <c r="X333" s="13" t="str">
        <f>IFERROR(MATCH(_xlfn.MINIFS(Y!$F$87:$H$87, Y!$F$87:$H$87, "&gt;="&amp;J333), Y!$F$87:$H$87, 0), "-")</f>
        <v>-</v>
      </c>
    </row>
    <row r="334" spans="1:24" s="79" customFormat="1" x14ac:dyDescent="0.2">
      <c r="A334" s="13" t="str">
        <f t="shared" si="101"/>
        <v>-</v>
      </c>
      <c r="B334" s="216">
        <v>312</v>
      </c>
      <c r="C334" s="231"/>
      <c r="D334" s="231"/>
      <c r="E334" s="217"/>
      <c r="F334" s="218" t="str">
        <f>IF(ISBLANK(E334), "", VLOOKUP(E334, Z!$A$2:$C$4127, 3, FALSE))</f>
        <v/>
      </c>
      <c r="G334" s="232"/>
      <c r="H334" s="219"/>
      <c r="I334" s="218" t="str" cm="1">
        <f t="array" ref="I334">IFERROR(INDEX(Region, VLOOKUP($F334, X!$A$2:$K$5744, 11, FALSE), $C$1), "")</f>
        <v/>
      </c>
      <c r="J334" s="235"/>
      <c r="K334" s="236"/>
      <c r="L334" s="220" cm="1">
        <f t="array" ref="L334">IFERROR(INDEX(E_alt, $A334, $X334), 0)</f>
        <v>0</v>
      </c>
      <c r="M334" s="238"/>
      <c r="N334" s="237"/>
      <c r="O334" s="236"/>
      <c r="P334" s="223"/>
      <c r="Q334" s="220" cm="1">
        <f t="array" ref="Q334">IFERROR(INDEX(E_neu, $A334, $X334), 0)</f>
        <v>0</v>
      </c>
      <c r="R334" s="232"/>
      <c r="S334" s="231"/>
      <c r="T334" s="217"/>
      <c r="U334" s="218" t="str">
        <f>IF(ISBLANK(T334), "", VLOOKUP(T334, Z!$A$2:$C$4127, 3, FALSE))</f>
        <v/>
      </c>
      <c r="V334" s="239"/>
      <c r="W334" s="222">
        <f t="shared" si="104"/>
        <v>0</v>
      </c>
      <c r="X334" s="13" t="str">
        <f>IFERROR(MATCH(_xlfn.MINIFS(Y!$F$87:$H$87, Y!$F$87:$H$87, "&gt;="&amp;J334), Y!$F$87:$H$87, 0), "-")</f>
        <v>-</v>
      </c>
    </row>
    <row r="335" spans="1:24" s="79" customFormat="1" x14ac:dyDescent="0.2">
      <c r="A335" s="13" t="str">
        <f t="shared" si="100"/>
        <v>-</v>
      </c>
      <c r="B335" s="216">
        <v>313</v>
      </c>
      <c r="C335" s="231"/>
      <c r="D335" s="231"/>
      <c r="E335" s="217"/>
      <c r="F335" s="218" t="str">
        <f>IF(ISBLANK(E335), "", VLOOKUP(E335, Z!$A$2:$C$4127, 3, FALSE))</f>
        <v/>
      </c>
      <c r="G335" s="232"/>
      <c r="H335" s="219"/>
      <c r="I335" s="218" t="str" cm="1">
        <f t="array" ref="I335">IFERROR(INDEX(Region, VLOOKUP($F335, X!$A$2:$K$5744, 11, FALSE), $C$1), "")</f>
        <v/>
      </c>
      <c r="J335" s="235"/>
      <c r="K335" s="236"/>
      <c r="L335" s="220" cm="1">
        <f t="array" ref="L335">IFERROR(INDEX(E_alt, $A335, $X335), 0)</f>
        <v>0</v>
      </c>
      <c r="M335" s="238"/>
      <c r="N335" s="237"/>
      <c r="O335" s="236"/>
      <c r="P335" s="223"/>
      <c r="Q335" s="220" cm="1">
        <f t="array" ref="Q335">IFERROR(INDEX(E_neu, $A335, $X335), 0)</f>
        <v>0</v>
      </c>
      <c r="R335" s="232"/>
      <c r="S335" s="231"/>
      <c r="T335" s="217"/>
      <c r="U335" s="218" t="str">
        <f>IF(ISBLANK(T335), "", VLOOKUP(T335, Z!$A$2:$C$4127, 3, FALSE))</f>
        <v/>
      </c>
      <c r="V335" s="239"/>
      <c r="W335" s="222">
        <f t="shared" si="104"/>
        <v>0</v>
      </c>
      <c r="X335" s="13" t="str">
        <f>IFERROR(MATCH(_xlfn.MINIFS(Y!$F$87:$H$87, Y!$F$87:$H$87, "&gt;="&amp;J335), Y!$F$87:$H$87, 0), "-")</f>
        <v>-</v>
      </c>
    </row>
    <row r="336" spans="1:24" s="79" customFormat="1" x14ac:dyDescent="0.2">
      <c r="A336" s="13" t="str">
        <f t="shared" si="101"/>
        <v>-</v>
      </c>
      <c r="B336" s="216">
        <v>314</v>
      </c>
      <c r="C336" s="231"/>
      <c r="D336" s="231"/>
      <c r="E336" s="217"/>
      <c r="F336" s="218" t="str">
        <f>IF(ISBLANK(E336), "", VLOOKUP(E336, Z!$A$2:$C$4127, 3, FALSE))</f>
        <v/>
      </c>
      <c r="G336" s="232"/>
      <c r="H336" s="219"/>
      <c r="I336" s="218" t="str" cm="1">
        <f t="array" ref="I336">IFERROR(INDEX(Region, VLOOKUP($F336, X!$A$2:$K$5744, 11, FALSE), $C$1), "")</f>
        <v/>
      </c>
      <c r="J336" s="235"/>
      <c r="K336" s="236"/>
      <c r="L336" s="220" cm="1">
        <f t="array" ref="L336">IFERROR(INDEX(E_alt, $A336, $X336), 0)</f>
        <v>0</v>
      </c>
      <c r="M336" s="238"/>
      <c r="N336" s="237"/>
      <c r="O336" s="236"/>
      <c r="P336" s="223"/>
      <c r="Q336" s="220" cm="1">
        <f t="array" ref="Q336">IFERROR(INDEX(E_neu, $A336, $X336), 0)</f>
        <v>0</v>
      </c>
      <c r="R336" s="232"/>
      <c r="S336" s="231"/>
      <c r="T336" s="217"/>
      <c r="U336" s="218" t="str">
        <f>IF(ISBLANK(T336), "", VLOOKUP(T336, Z!$A$2:$C$4127, 3, FALSE))</f>
        <v/>
      </c>
      <c r="V336" s="239"/>
      <c r="W336" s="222">
        <f t="shared" si="104"/>
        <v>0</v>
      </c>
      <c r="X336" s="13" t="str">
        <f>IFERROR(MATCH(_xlfn.MINIFS(Y!$F$87:$H$87, Y!$F$87:$H$87, "&gt;="&amp;J336), Y!$F$87:$H$87, 0), "-")</f>
        <v>-</v>
      </c>
    </row>
    <row r="337" spans="1:24" s="79" customFormat="1" x14ac:dyDescent="0.2">
      <c r="A337" s="13" t="str">
        <f t="shared" si="100"/>
        <v>-</v>
      </c>
      <c r="B337" s="216">
        <v>315</v>
      </c>
      <c r="C337" s="231"/>
      <c r="D337" s="231"/>
      <c r="E337" s="217"/>
      <c r="F337" s="218" t="str">
        <f>IF(ISBLANK(E337), "", VLOOKUP(E337, Z!$A$2:$C$4127, 3, FALSE))</f>
        <v/>
      </c>
      <c r="G337" s="232"/>
      <c r="H337" s="219"/>
      <c r="I337" s="218" t="str" cm="1">
        <f t="array" ref="I337">IFERROR(INDEX(Region, VLOOKUP($F337, X!$A$2:$K$5744, 11, FALSE), $C$1), "")</f>
        <v/>
      </c>
      <c r="J337" s="235"/>
      <c r="K337" s="236"/>
      <c r="L337" s="220" cm="1">
        <f t="array" ref="L337">IFERROR(INDEX(E_alt, $A337, $X337), 0)</f>
        <v>0</v>
      </c>
      <c r="M337" s="238"/>
      <c r="N337" s="237"/>
      <c r="O337" s="236"/>
      <c r="P337" s="223"/>
      <c r="Q337" s="220" cm="1">
        <f t="array" ref="Q337">IFERROR(INDEX(E_neu, $A337, $X337), 0)</f>
        <v>0</v>
      </c>
      <c r="R337" s="232"/>
      <c r="S337" s="231"/>
      <c r="T337" s="217"/>
      <c r="U337" s="218" t="str">
        <f>IF(ISBLANK(T337), "", VLOOKUP(T337, Z!$A$2:$C$4127, 3, FALSE))</f>
        <v/>
      </c>
      <c r="V337" s="239"/>
      <c r="W337" s="222">
        <f t="shared" si="104"/>
        <v>0</v>
      </c>
      <c r="X337" s="13" t="str">
        <f>IFERROR(MATCH(_xlfn.MINIFS(Y!$F$87:$H$87, Y!$F$87:$H$87, "&gt;="&amp;J337), Y!$F$87:$H$87, 0), "-")</f>
        <v>-</v>
      </c>
    </row>
    <row r="338" spans="1:24" s="79" customFormat="1" x14ac:dyDescent="0.2">
      <c r="A338" s="13" t="str">
        <f t="shared" si="101"/>
        <v>-</v>
      </c>
      <c r="B338" s="216">
        <v>316</v>
      </c>
      <c r="C338" s="231"/>
      <c r="D338" s="231"/>
      <c r="E338" s="217"/>
      <c r="F338" s="218" t="str">
        <f>IF(ISBLANK(E338), "", VLOOKUP(E338, Z!$A$2:$C$4127, 3, FALSE))</f>
        <v/>
      </c>
      <c r="G338" s="232"/>
      <c r="H338" s="219"/>
      <c r="I338" s="218" t="str" cm="1">
        <f t="array" ref="I338">IFERROR(INDEX(Region, VLOOKUP($F338, X!$A$2:$K$5744, 11, FALSE), $C$1), "")</f>
        <v/>
      </c>
      <c r="J338" s="235"/>
      <c r="K338" s="236"/>
      <c r="L338" s="220" cm="1">
        <f t="array" ref="L338">IFERROR(INDEX(E_alt, $A338, $X338), 0)</f>
        <v>0</v>
      </c>
      <c r="M338" s="238"/>
      <c r="N338" s="237"/>
      <c r="O338" s="236"/>
      <c r="P338" s="223"/>
      <c r="Q338" s="220" cm="1">
        <f t="array" ref="Q338">IFERROR(INDEX(E_neu, $A338, $X338), 0)</f>
        <v>0</v>
      </c>
      <c r="R338" s="232"/>
      <c r="S338" s="231"/>
      <c r="T338" s="217"/>
      <c r="U338" s="218" t="str">
        <f>IF(ISBLANK(T338), "", VLOOKUP(T338, Z!$A$2:$C$4127, 3, FALSE))</f>
        <v/>
      </c>
      <c r="V338" s="239"/>
      <c r="W338" s="222">
        <f t="shared" si="104"/>
        <v>0</v>
      </c>
      <c r="X338" s="13" t="str">
        <f>IFERROR(MATCH(_xlfn.MINIFS(Y!$F$87:$H$87, Y!$F$87:$H$87, "&gt;="&amp;J338), Y!$F$87:$H$87, 0), "-")</f>
        <v>-</v>
      </c>
    </row>
    <row r="339" spans="1:24" s="79" customFormat="1" x14ac:dyDescent="0.2">
      <c r="A339" s="13" t="str">
        <f t="shared" si="100"/>
        <v>-</v>
      </c>
      <c r="B339" s="216">
        <v>317</v>
      </c>
      <c r="C339" s="231"/>
      <c r="D339" s="231"/>
      <c r="E339" s="217"/>
      <c r="F339" s="218" t="str">
        <f>IF(ISBLANK(E339), "", VLOOKUP(E339, Z!$A$2:$C$4127, 3, FALSE))</f>
        <v/>
      </c>
      <c r="G339" s="232"/>
      <c r="H339" s="219"/>
      <c r="I339" s="218" t="str" cm="1">
        <f t="array" ref="I339">IFERROR(INDEX(Region, VLOOKUP($F339, X!$A$2:$K$5744, 11, FALSE), $C$1), "")</f>
        <v/>
      </c>
      <c r="J339" s="235"/>
      <c r="K339" s="236"/>
      <c r="L339" s="220" cm="1">
        <f t="array" ref="L339">IFERROR(INDEX(E_alt, $A339, $X339), 0)</f>
        <v>0</v>
      </c>
      <c r="M339" s="238"/>
      <c r="N339" s="237"/>
      <c r="O339" s="236"/>
      <c r="P339" s="223"/>
      <c r="Q339" s="220" cm="1">
        <f t="array" ref="Q339">IFERROR(INDEX(E_neu, $A339, $X339), 0)</f>
        <v>0</v>
      </c>
      <c r="R339" s="232"/>
      <c r="S339" s="231"/>
      <c r="T339" s="217"/>
      <c r="U339" s="218" t="str">
        <f>IF(ISBLANK(T339), "", VLOOKUP(T339, Z!$A$2:$C$4127, 3, FALSE))</f>
        <v/>
      </c>
      <c r="V339" s="239"/>
      <c r="W339" s="222">
        <f t="shared" si="104"/>
        <v>0</v>
      </c>
      <c r="X339" s="13" t="str">
        <f>IFERROR(MATCH(_xlfn.MINIFS(Y!$F$87:$H$87, Y!$F$87:$H$87, "&gt;="&amp;J339), Y!$F$87:$H$87, 0), "-")</f>
        <v>-</v>
      </c>
    </row>
    <row r="340" spans="1:24" s="79" customFormat="1" x14ac:dyDescent="0.2">
      <c r="A340" s="13" t="str">
        <f t="shared" si="101"/>
        <v>-</v>
      </c>
      <c r="B340" s="216">
        <v>318</v>
      </c>
      <c r="C340" s="231"/>
      <c r="D340" s="231"/>
      <c r="E340" s="217"/>
      <c r="F340" s="218" t="str">
        <f>IF(ISBLANK(E340), "", VLOOKUP(E340, Z!$A$2:$C$4127, 3, FALSE))</f>
        <v/>
      </c>
      <c r="G340" s="232"/>
      <c r="H340" s="219"/>
      <c r="I340" s="218" t="str" cm="1">
        <f t="array" ref="I340">IFERROR(INDEX(Region, VLOOKUP($F340, X!$A$2:$K$5744, 11, FALSE), $C$1), "")</f>
        <v/>
      </c>
      <c r="J340" s="235"/>
      <c r="K340" s="236"/>
      <c r="L340" s="220" cm="1">
        <f t="array" ref="L340">IFERROR(INDEX(E_alt, $A340, $X340), 0)</f>
        <v>0</v>
      </c>
      <c r="M340" s="238"/>
      <c r="N340" s="237"/>
      <c r="O340" s="236"/>
      <c r="P340" s="223"/>
      <c r="Q340" s="220" cm="1">
        <f t="array" ref="Q340">IFERROR(INDEX(E_neu, $A340, $X340), 0)</f>
        <v>0</v>
      </c>
      <c r="R340" s="232"/>
      <c r="S340" s="231"/>
      <c r="T340" s="217"/>
      <c r="U340" s="218" t="str">
        <f>IF(ISBLANK(T340), "", VLOOKUP(T340, Z!$A$2:$C$4127, 3, FALSE))</f>
        <v/>
      </c>
      <c r="V340" s="239"/>
      <c r="W340" s="222">
        <f t="shared" si="104"/>
        <v>0</v>
      </c>
      <c r="X340" s="13" t="str">
        <f>IFERROR(MATCH(_xlfn.MINIFS(Y!$F$87:$H$87, Y!$F$87:$H$87, "&gt;="&amp;J340), Y!$F$87:$H$87, 0), "-")</f>
        <v>-</v>
      </c>
    </row>
    <row r="341" spans="1:24" s="79" customFormat="1" x14ac:dyDescent="0.2">
      <c r="A341" s="13" t="str">
        <f t="shared" si="100"/>
        <v>-</v>
      </c>
      <c r="B341" s="216">
        <v>319</v>
      </c>
      <c r="C341" s="231"/>
      <c r="D341" s="231"/>
      <c r="E341" s="217"/>
      <c r="F341" s="218" t="str">
        <f>IF(ISBLANK(E341), "", VLOOKUP(E341, Z!$A$2:$C$4127, 3, FALSE))</f>
        <v/>
      </c>
      <c r="G341" s="232"/>
      <c r="H341" s="219"/>
      <c r="I341" s="218" t="str" cm="1">
        <f t="array" ref="I341">IFERROR(INDEX(Region, VLOOKUP($F341, X!$A$2:$K$5744, 11, FALSE), $C$1), "")</f>
        <v/>
      </c>
      <c r="J341" s="235"/>
      <c r="K341" s="236"/>
      <c r="L341" s="220" cm="1">
        <f t="array" ref="L341">IFERROR(INDEX(E_alt, $A341, $X341), 0)</f>
        <v>0</v>
      </c>
      <c r="M341" s="238"/>
      <c r="N341" s="237"/>
      <c r="O341" s="236"/>
      <c r="P341" s="223"/>
      <c r="Q341" s="220" cm="1">
        <f t="array" ref="Q341">IFERROR(INDEX(E_neu, $A341, $X341), 0)</f>
        <v>0</v>
      </c>
      <c r="R341" s="232"/>
      <c r="S341" s="231"/>
      <c r="T341" s="217"/>
      <c r="U341" s="218" t="str">
        <f>IF(ISBLANK(T341), "", VLOOKUP(T341, Z!$A$2:$C$4127, 3, FALSE))</f>
        <v/>
      </c>
      <c r="V341" s="239"/>
      <c r="W341" s="222">
        <f t="shared" si="104"/>
        <v>0</v>
      </c>
      <c r="X341" s="13" t="str">
        <f>IFERROR(MATCH(_xlfn.MINIFS(Y!$F$87:$H$87, Y!$F$87:$H$87, "&gt;="&amp;J341), Y!$F$87:$H$87, 0), "-")</f>
        <v>-</v>
      </c>
    </row>
    <row r="342" spans="1:24" s="79" customFormat="1" x14ac:dyDescent="0.2">
      <c r="A342" s="13" t="str">
        <f t="shared" si="101"/>
        <v>-</v>
      </c>
      <c r="B342" s="216">
        <v>320</v>
      </c>
      <c r="C342" s="231"/>
      <c r="D342" s="231"/>
      <c r="E342" s="217"/>
      <c r="F342" s="218" t="str">
        <f>IF(ISBLANK(E342), "", VLOOKUP(E342, Z!$A$2:$C$4127, 3, FALSE))</f>
        <v/>
      </c>
      <c r="G342" s="232"/>
      <c r="H342" s="219"/>
      <c r="I342" s="218" t="str" cm="1">
        <f t="array" ref="I342">IFERROR(INDEX(Region, VLOOKUP($F342, X!$A$2:$K$5744, 11, FALSE), $C$1), "")</f>
        <v/>
      </c>
      <c r="J342" s="235"/>
      <c r="K342" s="236"/>
      <c r="L342" s="220" cm="1">
        <f t="array" ref="L342">IFERROR(INDEX(E_alt, $A342, $X342), 0)</f>
        <v>0</v>
      </c>
      <c r="M342" s="238"/>
      <c r="N342" s="237"/>
      <c r="O342" s="236"/>
      <c r="P342" s="223"/>
      <c r="Q342" s="220" cm="1">
        <f t="array" ref="Q342">IFERROR(INDEX(E_neu, $A342, $X342), 0)</f>
        <v>0</v>
      </c>
      <c r="R342" s="232"/>
      <c r="S342" s="231"/>
      <c r="T342" s="217"/>
      <c r="U342" s="218" t="str">
        <f>IF(ISBLANK(T342), "", VLOOKUP(T342, Z!$A$2:$C$4127, 3, FALSE))</f>
        <v/>
      </c>
      <c r="V342" s="239"/>
      <c r="W342" s="222">
        <f t="shared" si="104"/>
        <v>0</v>
      </c>
      <c r="X342" s="13" t="str">
        <f>IFERROR(MATCH(_xlfn.MINIFS(Y!$F$87:$H$87, Y!$F$87:$H$87, "&gt;="&amp;J342), Y!$F$87:$H$87, 0), "-")</f>
        <v>-</v>
      </c>
    </row>
    <row r="343" spans="1:24" s="79" customFormat="1" x14ac:dyDescent="0.2">
      <c r="A343" s="13" t="str">
        <f t="shared" si="100"/>
        <v>-</v>
      </c>
      <c r="B343" s="216">
        <v>321</v>
      </c>
      <c r="C343" s="231"/>
      <c r="D343" s="231"/>
      <c r="E343" s="217"/>
      <c r="F343" s="218" t="str">
        <f>IF(ISBLANK(E343), "", VLOOKUP(E343, Z!$A$2:$C$4127, 3, FALSE))</f>
        <v/>
      </c>
      <c r="G343" s="232"/>
      <c r="H343" s="219"/>
      <c r="I343" s="218" t="str" cm="1">
        <f t="array" ref="I343">IFERROR(INDEX(Region, VLOOKUP($F343, X!$A$2:$K$5744, 11, FALSE), $C$1), "")</f>
        <v/>
      </c>
      <c r="J343" s="235"/>
      <c r="K343" s="236"/>
      <c r="L343" s="220" cm="1">
        <f t="array" ref="L343">IFERROR(INDEX(E_alt, $A343, $X343), 0)</f>
        <v>0</v>
      </c>
      <c r="M343" s="238"/>
      <c r="N343" s="237"/>
      <c r="O343" s="236"/>
      <c r="P343" s="223"/>
      <c r="Q343" s="220" cm="1">
        <f t="array" ref="Q343">IFERROR(INDEX(E_neu, $A343, $X343), 0)</f>
        <v>0</v>
      </c>
      <c r="R343" s="232"/>
      <c r="S343" s="231"/>
      <c r="T343" s="217"/>
      <c r="U343" s="218" t="str">
        <f>IF(ISBLANK(T343), "", VLOOKUP(T343, Z!$A$2:$C$4127, 3, FALSE))</f>
        <v/>
      </c>
      <c r="V343" s="239"/>
      <c r="W343" s="222">
        <f t="shared" si="104"/>
        <v>0</v>
      </c>
      <c r="X343" s="13" t="str">
        <f>IFERROR(MATCH(_xlfn.MINIFS(Y!$F$87:$H$87, Y!$F$87:$H$87, "&gt;="&amp;J343), Y!$F$87:$H$87, 0), "-")</f>
        <v>-</v>
      </c>
    </row>
    <row r="344" spans="1:24" s="79" customFormat="1" x14ac:dyDescent="0.2">
      <c r="A344" s="13" t="str">
        <f t="shared" si="101"/>
        <v>-</v>
      </c>
      <c r="B344" s="216">
        <v>322</v>
      </c>
      <c r="C344" s="231"/>
      <c r="D344" s="231"/>
      <c r="E344" s="217"/>
      <c r="F344" s="218" t="str">
        <f>IF(ISBLANK(E344), "", VLOOKUP(E344, Z!$A$2:$C$4127, 3, FALSE))</f>
        <v/>
      </c>
      <c r="G344" s="232"/>
      <c r="H344" s="219"/>
      <c r="I344" s="218" t="str" cm="1">
        <f t="array" ref="I344">IFERROR(INDEX(Region, VLOOKUP($F344, X!$A$2:$K$5744, 11, FALSE), $C$1), "")</f>
        <v/>
      </c>
      <c r="J344" s="235"/>
      <c r="K344" s="236"/>
      <c r="L344" s="220" cm="1">
        <f t="array" ref="L344">IFERROR(INDEX(E_alt, $A344, $X344), 0)</f>
        <v>0</v>
      </c>
      <c r="M344" s="238"/>
      <c r="N344" s="237"/>
      <c r="O344" s="236"/>
      <c r="P344" s="223"/>
      <c r="Q344" s="220" cm="1">
        <f t="array" ref="Q344">IFERROR(INDEX(E_neu, $A344, $X344), 0)</f>
        <v>0</v>
      </c>
      <c r="R344" s="232"/>
      <c r="S344" s="231"/>
      <c r="T344" s="217"/>
      <c r="U344" s="218" t="str">
        <f>IF(ISBLANK(T344), "", VLOOKUP(T344, Z!$A$2:$C$4127, 3, FALSE))</f>
        <v/>
      </c>
      <c r="V344" s="239"/>
      <c r="W344" s="222">
        <f t="shared" ref="W344:W407" si="105">ROUND(12*0.75*(L344-Q344),1)</f>
        <v>0</v>
      </c>
      <c r="X344" s="13" t="str">
        <f>IFERROR(MATCH(_xlfn.MINIFS(Y!$F$87:$H$87, Y!$F$87:$H$87, "&gt;="&amp;J344), Y!$F$87:$H$87, 0), "-")</f>
        <v>-</v>
      </c>
    </row>
    <row r="345" spans="1:24" s="79" customFormat="1" x14ac:dyDescent="0.2">
      <c r="A345" s="13" t="str">
        <f t="shared" si="100"/>
        <v>-</v>
      </c>
      <c r="B345" s="216">
        <v>323</v>
      </c>
      <c r="C345" s="231"/>
      <c r="D345" s="231"/>
      <c r="E345" s="217"/>
      <c r="F345" s="218" t="str">
        <f>IF(ISBLANK(E345), "", VLOOKUP(E345, Z!$A$2:$C$4127, 3, FALSE))</f>
        <v/>
      </c>
      <c r="G345" s="232"/>
      <c r="H345" s="219"/>
      <c r="I345" s="218" t="str" cm="1">
        <f t="array" ref="I345">IFERROR(INDEX(Region, VLOOKUP($F345, X!$A$2:$K$5744, 11, FALSE), $C$1), "")</f>
        <v/>
      </c>
      <c r="J345" s="235"/>
      <c r="K345" s="236"/>
      <c r="L345" s="220" cm="1">
        <f t="array" ref="L345">IFERROR(INDEX(E_alt, $A345, $X345), 0)</f>
        <v>0</v>
      </c>
      <c r="M345" s="238"/>
      <c r="N345" s="237"/>
      <c r="O345" s="236"/>
      <c r="P345" s="223"/>
      <c r="Q345" s="220" cm="1">
        <f t="array" ref="Q345">IFERROR(INDEX(E_neu, $A345, $X345), 0)</f>
        <v>0</v>
      </c>
      <c r="R345" s="232"/>
      <c r="S345" s="231"/>
      <c r="T345" s="217"/>
      <c r="U345" s="218" t="str">
        <f>IF(ISBLANK(T345), "", VLOOKUP(T345, Z!$A$2:$C$4127, 3, FALSE))</f>
        <v/>
      </c>
      <c r="V345" s="239"/>
      <c r="W345" s="222">
        <f t="shared" si="105"/>
        <v>0</v>
      </c>
      <c r="X345" s="13" t="str">
        <f>IFERROR(MATCH(_xlfn.MINIFS(Y!$F$87:$H$87, Y!$F$87:$H$87, "&gt;="&amp;J345), Y!$F$87:$H$87, 0), "-")</f>
        <v>-</v>
      </c>
    </row>
    <row r="346" spans="1:24" s="79" customFormat="1" x14ac:dyDescent="0.2">
      <c r="A346" s="13" t="str">
        <f t="shared" si="101"/>
        <v>-</v>
      </c>
      <c r="B346" s="216">
        <v>324</v>
      </c>
      <c r="C346" s="231"/>
      <c r="D346" s="231"/>
      <c r="E346" s="217"/>
      <c r="F346" s="218" t="str">
        <f>IF(ISBLANK(E346), "", VLOOKUP(E346, Z!$A$2:$C$4127, 3, FALSE))</f>
        <v/>
      </c>
      <c r="G346" s="232"/>
      <c r="H346" s="219"/>
      <c r="I346" s="218" t="str" cm="1">
        <f t="array" ref="I346">IFERROR(INDEX(Region, VLOOKUP($F346, X!$A$2:$K$5744, 11, FALSE), $C$1), "")</f>
        <v/>
      </c>
      <c r="J346" s="235"/>
      <c r="K346" s="236"/>
      <c r="L346" s="220" cm="1">
        <f t="array" ref="L346">IFERROR(INDEX(E_alt, $A346, $X346), 0)</f>
        <v>0</v>
      </c>
      <c r="M346" s="238"/>
      <c r="N346" s="237"/>
      <c r="O346" s="236"/>
      <c r="P346" s="223"/>
      <c r="Q346" s="220" cm="1">
        <f t="array" ref="Q346">IFERROR(INDEX(E_neu, $A346, $X346), 0)</f>
        <v>0</v>
      </c>
      <c r="R346" s="232"/>
      <c r="S346" s="231"/>
      <c r="T346" s="217"/>
      <c r="U346" s="218" t="str">
        <f>IF(ISBLANK(T346), "", VLOOKUP(T346, Z!$A$2:$C$4127, 3, FALSE))</f>
        <v/>
      </c>
      <c r="V346" s="239"/>
      <c r="W346" s="222">
        <f t="shared" si="105"/>
        <v>0</v>
      </c>
      <c r="X346" s="13" t="str">
        <f>IFERROR(MATCH(_xlfn.MINIFS(Y!$F$87:$H$87, Y!$F$87:$H$87, "&gt;="&amp;J346), Y!$F$87:$H$87, 0), "-")</f>
        <v>-</v>
      </c>
    </row>
    <row r="347" spans="1:24" s="79" customFormat="1" x14ac:dyDescent="0.2">
      <c r="A347" s="13" t="str">
        <f t="shared" si="100"/>
        <v>-</v>
      </c>
      <c r="B347" s="216">
        <v>325</v>
      </c>
      <c r="C347" s="231"/>
      <c r="D347" s="231"/>
      <c r="E347" s="217"/>
      <c r="F347" s="218" t="str">
        <f>IF(ISBLANK(E347), "", VLOOKUP(E347, Z!$A$2:$C$4127, 3, FALSE))</f>
        <v/>
      </c>
      <c r="G347" s="232"/>
      <c r="H347" s="219"/>
      <c r="I347" s="218" t="str" cm="1">
        <f t="array" ref="I347">IFERROR(INDEX(Region, VLOOKUP($F347, X!$A$2:$K$5744, 11, FALSE), $C$1), "")</f>
        <v/>
      </c>
      <c r="J347" s="235"/>
      <c r="K347" s="236"/>
      <c r="L347" s="220" cm="1">
        <f t="array" ref="L347">IFERROR(INDEX(E_alt, $A347, $X347), 0)</f>
        <v>0</v>
      </c>
      <c r="M347" s="238"/>
      <c r="N347" s="237"/>
      <c r="O347" s="236"/>
      <c r="P347" s="223"/>
      <c r="Q347" s="220" cm="1">
        <f t="array" ref="Q347">IFERROR(INDEX(E_neu, $A347, $X347), 0)</f>
        <v>0</v>
      </c>
      <c r="R347" s="232"/>
      <c r="S347" s="231"/>
      <c r="T347" s="217"/>
      <c r="U347" s="218" t="str">
        <f>IF(ISBLANK(T347), "", VLOOKUP(T347, Z!$A$2:$C$4127, 3, FALSE))</f>
        <v/>
      </c>
      <c r="V347" s="239"/>
      <c r="W347" s="222">
        <f t="shared" si="105"/>
        <v>0</v>
      </c>
      <c r="X347" s="13" t="str">
        <f>IFERROR(MATCH(_xlfn.MINIFS(Y!$F$87:$H$87, Y!$F$87:$H$87, "&gt;="&amp;J347), Y!$F$87:$H$87, 0), "-")</f>
        <v>-</v>
      </c>
    </row>
    <row r="348" spans="1:24" s="79" customFormat="1" x14ac:dyDescent="0.2">
      <c r="A348" s="13" t="str">
        <f t="shared" si="101"/>
        <v>-</v>
      </c>
      <c r="B348" s="216">
        <v>326</v>
      </c>
      <c r="C348" s="231"/>
      <c r="D348" s="231"/>
      <c r="E348" s="217"/>
      <c r="F348" s="218" t="str">
        <f>IF(ISBLANK(E348), "", VLOOKUP(E348, Z!$A$2:$C$4127, 3, FALSE))</f>
        <v/>
      </c>
      <c r="G348" s="232"/>
      <c r="H348" s="219"/>
      <c r="I348" s="218" t="str" cm="1">
        <f t="array" ref="I348">IFERROR(INDEX(Region, VLOOKUP($F348, X!$A$2:$K$5744, 11, FALSE), $C$1), "")</f>
        <v/>
      </c>
      <c r="J348" s="235"/>
      <c r="K348" s="236"/>
      <c r="L348" s="220" cm="1">
        <f t="array" ref="L348">IFERROR(INDEX(E_alt, $A348, $X348), 0)</f>
        <v>0</v>
      </c>
      <c r="M348" s="238"/>
      <c r="N348" s="237"/>
      <c r="O348" s="236"/>
      <c r="P348" s="223"/>
      <c r="Q348" s="220" cm="1">
        <f t="array" ref="Q348">IFERROR(INDEX(E_neu, $A348, $X348), 0)</f>
        <v>0</v>
      </c>
      <c r="R348" s="232"/>
      <c r="S348" s="231"/>
      <c r="T348" s="217"/>
      <c r="U348" s="218" t="str">
        <f>IF(ISBLANK(T348), "", VLOOKUP(T348, Z!$A$2:$C$4127, 3, FALSE))</f>
        <v/>
      </c>
      <c r="V348" s="239"/>
      <c r="W348" s="222">
        <f t="shared" si="105"/>
        <v>0</v>
      </c>
      <c r="X348" s="13" t="str">
        <f>IFERROR(MATCH(_xlfn.MINIFS(Y!$F$87:$H$87, Y!$F$87:$H$87, "&gt;="&amp;J348), Y!$F$87:$H$87, 0), "-")</f>
        <v>-</v>
      </c>
    </row>
    <row r="349" spans="1:24" s="79" customFormat="1" x14ac:dyDescent="0.2">
      <c r="A349" s="13" t="str">
        <f t="shared" si="100"/>
        <v>-</v>
      </c>
      <c r="B349" s="216">
        <v>327</v>
      </c>
      <c r="C349" s="231"/>
      <c r="D349" s="231"/>
      <c r="E349" s="217"/>
      <c r="F349" s="218" t="str">
        <f>IF(ISBLANK(E349), "", VLOOKUP(E349, Z!$A$2:$C$4127, 3, FALSE))</f>
        <v/>
      </c>
      <c r="G349" s="232"/>
      <c r="H349" s="219"/>
      <c r="I349" s="218" t="str" cm="1">
        <f t="array" ref="I349">IFERROR(INDEX(Region, VLOOKUP($F349, X!$A$2:$K$5744, 11, FALSE), $C$1), "")</f>
        <v/>
      </c>
      <c r="J349" s="235"/>
      <c r="K349" s="236"/>
      <c r="L349" s="220" cm="1">
        <f t="array" ref="L349">IFERROR(INDEX(E_alt, $A349, $X349), 0)</f>
        <v>0</v>
      </c>
      <c r="M349" s="238"/>
      <c r="N349" s="237"/>
      <c r="O349" s="236"/>
      <c r="P349" s="223"/>
      <c r="Q349" s="220" cm="1">
        <f t="array" ref="Q349">IFERROR(INDEX(E_neu, $A349, $X349), 0)</f>
        <v>0</v>
      </c>
      <c r="R349" s="232"/>
      <c r="S349" s="231"/>
      <c r="T349" s="217"/>
      <c r="U349" s="218" t="str">
        <f>IF(ISBLANK(T349), "", VLOOKUP(T349, Z!$A$2:$C$4127, 3, FALSE))</f>
        <v/>
      </c>
      <c r="V349" s="239"/>
      <c r="W349" s="222">
        <f t="shared" si="105"/>
        <v>0</v>
      </c>
      <c r="X349" s="13" t="str">
        <f>IFERROR(MATCH(_xlfn.MINIFS(Y!$F$87:$H$87, Y!$F$87:$H$87, "&gt;="&amp;J349), Y!$F$87:$H$87, 0), "-")</f>
        <v>-</v>
      </c>
    </row>
    <row r="350" spans="1:24" s="79" customFormat="1" x14ac:dyDescent="0.2">
      <c r="A350" s="13" t="str">
        <f t="shared" si="101"/>
        <v>-</v>
      </c>
      <c r="B350" s="216">
        <v>328</v>
      </c>
      <c r="C350" s="231"/>
      <c r="D350" s="231"/>
      <c r="E350" s="217"/>
      <c r="F350" s="218" t="str">
        <f>IF(ISBLANK(E350), "", VLOOKUP(E350, Z!$A$2:$C$4127, 3, FALSE))</f>
        <v/>
      </c>
      <c r="G350" s="232"/>
      <c r="H350" s="219"/>
      <c r="I350" s="218" t="str" cm="1">
        <f t="array" ref="I350">IFERROR(INDEX(Region, VLOOKUP($F350, X!$A$2:$K$5744, 11, FALSE), $C$1), "")</f>
        <v/>
      </c>
      <c r="J350" s="235"/>
      <c r="K350" s="236"/>
      <c r="L350" s="220" cm="1">
        <f t="array" ref="L350">IFERROR(INDEX(E_alt, $A350, $X350), 0)</f>
        <v>0</v>
      </c>
      <c r="M350" s="238"/>
      <c r="N350" s="237"/>
      <c r="O350" s="236"/>
      <c r="P350" s="223"/>
      <c r="Q350" s="220" cm="1">
        <f t="array" ref="Q350">IFERROR(INDEX(E_neu, $A350, $X350), 0)</f>
        <v>0</v>
      </c>
      <c r="R350" s="232"/>
      <c r="S350" s="231"/>
      <c r="T350" s="217"/>
      <c r="U350" s="218" t="str">
        <f>IF(ISBLANK(T350), "", VLOOKUP(T350, Z!$A$2:$C$4127, 3, FALSE))</f>
        <v/>
      </c>
      <c r="V350" s="239"/>
      <c r="W350" s="222">
        <f t="shared" si="105"/>
        <v>0</v>
      </c>
      <c r="X350" s="13" t="str">
        <f>IFERROR(MATCH(_xlfn.MINIFS(Y!$F$87:$H$87, Y!$F$87:$H$87, "&gt;="&amp;J350), Y!$F$87:$H$87, 0), "-")</f>
        <v>-</v>
      </c>
    </row>
    <row r="351" spans="1:24" s="79" customFormat="1" x14ac:dyDescent="0.2">
      <c r="A351" s="13" t="str">
        <f t="shared" si="100"/>
        <v>-</v>
      </c>
      <c r="B351" s="216">
        <v>329</v>
      </c>
      <c r="C351" s="231"/>
      <c r="D351" s="231"/>
      <c r="E351" s="217"/>
      <c r="F351" s="218" t="str">
        <f>IF(ISBLANK(E351), "", VLOOKUP(E351, Z!$A$2:$C$4127, 3, FALSE))</f>
        <v/>
      </c>
      <c r="G351" s="232"/>
      <c r="H351" s="219"/>
      <c r="I351" s="218" t="str" cm="1">
        <f t="array" ref="I351">IFERROR(INDEX(Region, VLOOKUP($F351, X!$A$2:$K$5744, 11, FALSE), $C$1), "")</f>
        <v/>
      </c>
      <c r="J351" s="235"/>
      <c r="K351" s="236"/>
      <c r="L351" s="220" cm="1">
        <f t="array" ref="L351">IFERROR(INDEX(E_alt, $A351, $X351), 0)</f>
        <v>0</v>
      </c>
      <c r="M351" s="238"/>
      <c r="N351" s="237"/>
      <c r="O351" s="236"/>
      <c r="P351" s="223"/>
      <c r="Q351" s="220" cm="1">
        <f t="array" ref="Q351">IFERROR(INDEX(E_neu, $A351, $X351), 0)</f>
        <v>0</v>
      </c>
      <c r="R351" s="232"/>
      <c r="S351" s="231"/>
      <c r="T351" s="217"/>
      <c r="U351" s="218" t="str">
        <f>IF(ISBLANK(T351), "", VLOOKUP(T351, Z!$A$2:$C$4127, 3, FALSE))</f>
        <v/>
      </c>
      <c r="V351" s="239"/>
      <c r="W351" s="222">
        <f t="shared" si="105"/>
        <v>0</v>
      </c>
      <c r="X351" s="13" t="str">
        <f>IFERROR(MATCH(_xlfn.MINIFS(Y!$F$87:$H$87, Y!$F$87:$H$87, "&gt;="&amp;J351), Y!$F$87:$H$87, 0), "-")</f>
        <v>-</v>
      </c>
    </row>
    <row r="352" spans="1:24" s="79" customFormat="1" x14ac:dyDescent="0.2">
      <c r="A352" s="13" t="str">
        <f t="shared" si="101"/>
        <v>-</v>
      </c>
      <c r="B352" s="216">
        <v>330</v>
      </c>
      <c r="C352" s="231"/>
      <c r="D352" s="231"/>
      <c r="E352" s="217"/>
      <c r="F352" s="218" t="str">
        <f>IF(ISBLANK(E352), "", VLOOKUP(E352, Z!$A$2:$C$4127, 3, FALSE))</f>
        <v/>
      </c>
      <c r="G352" s="232"/>
      <c r="H352" s="219"/>
      <c r="I352" s="218" t="str" cm="1">
        <f t="array" ref="I352">IFERROR(INDEX(Region, VLOOKUP($F352, X!$A$2:$K$5744, 11, FALSE), $C$1), "")</f>
        <v/>
      </c>
      <c r="J352" s="235"/>
      <c r="K352" s="236"/>
      <c r="L352" s="220" cm="1">
        <f t="array" ref="L352">IFERROR(INDEX(E_alt, $A352, $X352), 0)</f>
        <v>0</v>
      </c>
      <c r="M352" s="238"/>
      <c r="N352" s="237"/>
      <c r="O352" s="236"/>
      <c r="P352" s="223"/>
      <c r="Q352" s="220" cm="1">
        <f t="array" ref="Q352">IFERROR(INDEX(E_neu, $A352, $X352), 0)</f>
        <v>0</v>
      </c>
      <c r="R352" s="232"/>
      <c r="S352" s="231"/>
      <c r="T352" s="217"/>
      <c r="U352" s="218" t="str">
        <f>IF(ISBLANK(T352), "", VLOOKUP(T352, Z!$A$2:$C$4127, 3, FALSE))</f>
        <v/>
      </c>
      <c r="V352" s="239"/>
      <c r="W352" s="222">
        <f t="shared" si="105"/>
        <v>0</v>
      </c>
      <c r="X352" s="13" t="str">
        <f>IFERROR(MATCH(_xlfn.MINIFS(Y!$F$87:$H$87, Y!$F$87:$H$87, "&gt;="&amp;J352), Y!$F$87:$H$87, 0), "-")</f>
        <v>-</v>
      </c>
    </row>
    <row r="353" spans="1:24" s="79" customFormat="1" x14ac:dyDescent="0.2">
      <c r="A353" s="13" t="str">
        <f t="shared" si="100"/>
        <v>-</v>
      </c>
      <c r="B353" s="216">
        <v>331</v>
      </c>
      <c r="C353" s="231"/>
      <c r="D353" s="231"/>
      <c r="E353" s="217"/>
      <c r="F353" s="218" t="str">
        <f>IF(ISBLANK(E353), "", VLOOKUP(E353, Z!$A$2:$C$4127, 3, FALSE))</f>
        <v/>
      </c>
      <c r="G353" s="232"/>
      <c r="H353" s="219"/>
      <c r="I353" s="218" t="str" cm="1">
        <f t="array" ref="I353">IFERROR(INDEX(Region, VLOOKUP($F353, X!$A$2:$K$5744, 11, FALSE), $C$1), "")</f>
        <v/>
      </c>
      <c r="J353" s="235"/>
      <c r="K353" s="236"/>
      <c r="L353" s="220" cm="1">
        <f t="array" ref="L353">IFERROR(INDEX(E_alt, $A353, $X353), 0)</f>
        <v>0</v>
      </c>
      <c r="M353" s="238"/>
      <c r="N353" s="237"/>
      <c r="O353" s="236"/>
      <c r="P353" s="223"/>
      <c r="Q353" s="220" cm="1">
        <f t="array" ref="Q353">IFERROR(INDEX(E_neu, $A353, $X353), 0)</f>
        <v>0</v>
      </c>
      <c r="R353" s="232"/>
      <c r="S353" s="231"/>
      <c r="T353" s="217"/>
      <c r="U353" s="218" t="str">
        <f>IF(ISBLANK(T353), "", VLOOKUP(T353, Z!$A$2:$C$4127, 3, FALSE))</f>
        <v/>
      </c>
      <c r="V353" s="239"/>
      <c r="W353" s="222">
        <f t="shared" si="105"/>
        <v>0</v>
      </c>
      <c r="X353" s="13" t="str">
        <f>IFERROR(MATCH(_xlfn.MINIFS(Y!$F$87:$H$87, Y!$F$87:$H$87, "&gt;="&amp;J353), Y!$F$87:$H$87, 0), "-")</f>
        <v>-</v>
      </c>
    </row>
    <row r="354" spans="1:24" s="79" customFormat="1" x14ac:dyDescent="0.2">
      <c r="A354" s="13" t="str">
        <f t="shared" si="101"/>
        <v>-</v>
      </c>
      <c r="B354" s="216">
        <v>332</v>
      </c>
      <c r="C354" s="231"/>
      <c r="D354" s="231"/>
      <c r="E354" s="217"/>
      <c r="F354" s="218" t="str">
        <f>IF(ISBLANK(E354), "", VLOOKUP(E354, Z!$A$2:$C$4127, 3, FALSE))</f>
        <v/>
      </c>
      <c r="G354" s="232"/>
      <c r="H354" s="219"/>
      <c r="I354" s="218" t="str" cm="1">
        <f t="array" ref="I354">IFERROR(INDEX(Region, VLOOKUP($F354, X!$A$2:$K$5744, 11, FALSE), $C$1), "")</f>
        <v/>
      </c>
      <c r="J354" s="235"/>
      <c r="K354" s="236"/>
      <c r="L354" s="220" cm="1">
        <f t="array" ref="L354">IFERROR(INDEX(E_alt, $A354, $X354), 0)</f>
        <v>0</v>
      </c>
      <c r="M354" s="238"/>
      <c r="N354" s="237"/>
      <c r="O354" s="236"/>
      <c r="P354" s="223"/>
      <c r="Q354" s="220" cm="1">
        <f t="array" ref="Q354">IFERROR(INDEX(E_neu, $A354, $X354), 0)</f>
        <v>0</v>
      </c>
      <c r="R354" s="232"/>
      <c r="S354" s="231"/>
      <c r="T354" s="217"/>
      <c r="U354" s="218" t="str">
        <f>IF(ISBLANK(T354), "", VLOOKUP(T354, Z!$A$2:$C$4127, 3, FALSE))</f>
        <v/>
      </c>
      <c r="V354" s="239"/>
      <c r="W354" s="222">
        <f t="shared" si="105"/>
        <v>0</v>
      </c>
      <c r="X354" s="13" t="str">
        <f>IFERROR(MATCH(_xlfn.MINIFS(Y!$F$87:$H$87, Y!$F$87:$H$87, "&gt;="&amp;J354), Y!$F$87:$H$87, 0), "-")</f>
        <v>-</v>
      </c>
    </row>
    <row r="355" spans="1:24" s="79" customFormat="1" x14ac:dyDescent="0.2">
      <c r="A355" s="13" t="str">
        <f t="shared" si="100"/>
        <v>-</v>
      </c>
      <c r="B355" s="216">
        <v>333</v>
      </c>
      <c r="C355" s="231"/>
      <c r="D355" s="231"/>
      <c r="E355" s="217"/>
      <c r="F355" s="218" t="str">
        <f>IF(ISBLANK(E355), "", VLOOKUP(E355, Z!$A$2:$C$4127, 3, FALSE))</f>
        <v/>
      </c>
      <c r="G355" s="232"/>
      <c r="H355" s="219"/>
      <c r="I355" s="218" t="str" cm="1">
        <f t="array" ref="I355">IFERROR(INDEX(Region, VLOOKUP($F355, X!$A$2:$K$5744, 11, FALSE), $C$1), "")</f>
        <v/>
      </c>
      <c r="J355" s="235"/>
      <c r="K355" s="236"/>
      <c r="L355" s="220" cm="1">
        <f t="array" ref="L355">IFERROR(INDEX(E_alt, $A355, $X355), 0)</f>
        <v>0</v>
      </c>
      <c r="M355" s="238"/>
      <c r="N355" s="237"/>
      <c r="O355" s="236"/>
      <c r="P355" s="223"/>
      <c r="Q355" s="220" cm="1">
        <f t="array" ref="Q355">IFERROR(INDEX(E_neu, $A355, $X355), 0)</f>
        <v>0</v>
      </c>
      <c r="R355" s="232"/>
      <c r="S355" s="231"/>
      <c r="T355" s="217"/>
      <c r="U355" s="218" t="str">
        <f>IF(ISBLANK(T355), "", VLOOKUP(T355, Z!$A$2:$C$4127, 3, FALSE))</f>
        <v/>
      </c>
      <c r="V355" s="239"/>
      <c r="W355" s="222">
        <f t="shared" si="105"/>
        <v>0</v>
      </c>
      <c r="X355" s="13" t="str">
        <f>IFERROR(MATCH(_xlfn.MINIFS(Y!$F$87:$H$87, Y!$F$87:$H$87, "&gt;="&amp;J355), Y!$F$87:$H$87, 0), "-")</f>
        <v>-</v>
      </c>
    </row>
    <row r="356" spans="1:24" s="79" customFormat="1" x14ac:dyDescent="0.2">
      <c r="A356" s="13" t="str">
        <f t="shared" si="101"/>
        <v>-</v>
      </c>
      <c r="B356" s="216">
        <v>334</v>
      </c>
      <c r="C356" s="231"/>
      <c r="D356" s="231"/>
      <c r="E356" s="217"/>
      <c r="F356" s="218" t="str">
        <f>IF(ISBLANK(E356), "", VLOOKUP(E356, Z!$A$2:$C$4127, 3, FALSE))</f>
        <v/>
      </c>
      <c r="G356" s="232"/>
      <c r="H356" s="219"/>
      <c r="I356" s="218" t="str" cm="1">
        <f t="array" ref="I356">IFERROR(INDEX(Region, VLOOKUP($F356, X!$A$2:$K$5744, 11, FALSE), $C$1), "")</f>
        <v/>
      </c>
      <c r="J356" s="235"/>
      <c r="K356" s="236"/>
      <c r="L356" s="220" cm="1">
        <f t="array" ref="L356">IFERROR(INDEX(E_alt, $A356, $X356), 0)</f>
        <v>0</v>
      </c>
      <c r="M356" s="238"/>
      <c r="N356" s="237"/>
      <c r="O356" s="236"/>
      <c r="P356" s="223"/>
      <c r="Q356" s="220" cm="1">
        <f t="array" ref="Q356">IFERROR(INDEX(E_neu, $A356, $X356), 0)</f>
        <v>0</v>
      </c>
      <c r="R356" s="232"/>
      <c r="S356" s="231"/>
      <c r="T356" s="217"/>
      <c r="U356" s="218" t="str">
        <f>IF(ISBLANK(T356), "", VLOOKUP(T356, Z!$A$2:$C$4127, 3, FALSE))</f>
        <v/>
      </c>
      <c r="V356" s="239"/>
      <c r="W356" s="222">
        <f t="shared" si="105"/>
        <v>0</v>
      </c>
      <c r="X356" s="13" t="str">
        <f>IFERROR(MATCH(_xlfn.MINIFS(Y!$F$87:$H$87, Y!$F$87:$H$87, "&gt;="&amp;J356), Y!$F$87:$H$87, 0), "-")</f>
        <v>-</v>
      </c>
    </row>
    <row r="357" spans="1:24" s="79" customFormat="1" x14ac:dyDescent="0.2">
      <c r="A357" s="13" t="str">
        <f t="shared" si="100"/>
        <v>-</v>
      </c>
      <c r="B357" s="216">
        <v>335</v>
      </c>
      <c r="C357" s="231"/>
      <c r="D357" s="231"/>
      <c r="E357" s="217"/>
      <c r="F357" s="218" t="str">
        <f>IF(ISBLANK(E357), "", VLOOKUP(E357, Z!$A$2:$C$4127, 3, FALSE))</f>
        <v/>
      </c>
      <c r="G357" s="232"/>
      <c r="H357" s="219"/>
      <c r="I357" s="218" t="str" cm="1">
        <f t="array" ref="I357">IFERROR(INDEX(Region, VLOOKUP($F357, X!$A$2:$K$5744, 11, FALSE), $C$1), "")</f>
        <v/>
      </c>
      <c r="J357" s="235"/>
      <c r="K357" s="236"/>
      <c r="L357" s="220" cm="1">
        <f t="array" ref="L357">IFERROR(INDEX(E_alt, $A357, $X357), 0)</f>
        <v>0</v>
      </c>
      <c r="M357" s="238"/>
      <c r="N357" s="237"/>
      <c r="O357" s="236"/>
      <c r="P357" s="223"/>
      <c r="Q357" s="220" cm="1">
        <f t="array" ref="Q357">IFERROR(INDEX(E_neu, $A357, $X357), 0)</f>
        <v>0</v>
      </c>
      <c r="R357" s="232"/>
      <c r="S357" s="231"/>
      <c r="T357" s="217"/>
      <c r="U357" s="218" t="str">
        <f>IF(ISBLANK(T357), "", VLOOKUP(T357, Z!$A$2:$C$4127, 3, FALSE))</f>
        <v/>
      </c>
      <c r="V357" s="239"/>
      <c r="W357" s="222">
        <f t="shared" si="105"/>
        <v>0</v>
      </c>
      <c r="X357" s="13" t="str">
        <f>IFERROR(MATCH(_xlfn.MINIFS(Y!$F$87:$H$87, Y!$F$87:$H$87, "&gt;="&amp;J357), Y!$F$87:$H$87, 0), "-")</f>
        <v>-</v>
      </c>
    </row>
    <row r="358" spans="1:24" s="79" customFormat="1" x14ac:dyDescent="0.2">
      <c r="A358" s="13" t="str">
        <f t="shared" si="101"/>
        <v>-</v>
      </c>
      <c r="B358" s="216">
        <v>336</v>
      </c>
      <c r="C358" s="231"/>
      <c r="D358" s="231"/>
      <c r="E358" s="217"/>
      <c r="F358" s="218" t="str">
        <f>IF(ISBLANK(E358), "", VLOOKUP(E358, Z!$A$2:$C$4127, 3, FALSE))</f>
        <v/>
      </c>
      <c r="G358" s="232"/>
      <c r="H358" s="219"/>
      <c r="I358" s="218" t="str" cm="1">
        <f t="array" ref="I358">IFERROR(INDEX(Region, VLOOKUP($F358, X!$A$2:$K$5744, 11, FALSE), $C$1), "")</f>
        <v/>
      </c>
      <c r="J358" s="235"/>
      <c r="K358" s="236"/>
      <c r="L358" s="220" cm="1">
        <f t="array" ref="L358">IFERROR(INDEX(E_alt, $A358, $X358), 0)</f>
        <v>0</v>
      </c>
      <c r="M358" s="238"/>
      <c r="N358" s="237"/>
      <c r="O358" s="236"/>
      <c r="P358" s="223"/>
      <c r="Q358" s="220" cm="1">
        <f t="array" ref="Q358">IFERROR(INDEX(E_neu, $A358, $X358), 0)</f>
        <v>0</v>
      </c>
      <c r="R358" s="232"/>
      <c r="S358" s="231"/>
      <c r="T358" s="217"/>
      <c r="U358" s="218" t="str">
        <f>IF(ISBLANK(T358), "", VLOOKUP(T358, Z!$A$2:$C$4127, 3, FALSE))</f>
        <v/>
      </c>
      <c r="V358" s="239"/>
      <c r="W358" s="222">
        <f t="shared" si="105"/>
        <v>0</v>
      </c>
      <c r="X358" s="13" t="str">
        <f>IFERROR(MATCH(_xlfn.MINIFS(Y!$F$87:$H$87, Y!$F$87:$H$87, "&gt;="&amp;J358), Y!$F$87:$H$87, 0), "-")</f>
        <v>-</v>
      </c>
    </row>
    <row r="359" spans="1:24" s="79" customFormat="1" x14ac:dyDescent="0.2">
      <c r="A359" s="13" t="str">
        <f t="shared" si="100"/>
        <v>-</v>
      </c>
      <c r="B359" s="216">
        <v>337</v>
      </c>
      <c r="C359" s="231"/>
      <c r="D359" s="231"/>
      <c r="E359" s="217"/>
      <c r="F359" s="218" t="str">
        <f>IF(ISBLANK(E359), "", VLOOKUP(E359, Z!$A$2:$C$4127, 3, FALSE))</f>
        <v/>
      </c>
      <c r="G359" s="232"/>
      <c r="H359" s="219"/>
      <c r="I359" s="218" t="str" cm="1">
        <f t="array" ref="I359">IFERROR(INDEX(Region, VLOOKUP($F359, X!$A$2:$K$5744, 11, FALSE), $C$1), "")</f>
        <v/>
      </c>
      <c r="J359" s="235"/>
      <c r="K359" s="236"/>
      <c r="L359" s="220" cm="1">
        <f t="array" ref="L359">IFERROR(INDEX(E_alt, $A359, $X359), 0)</f>
        <v>0</v>
      </c>
      <c r="M359" s="238"/>
      <c r="N359" s="237"/>
      <c r="O359" s="236"/>
      <c r="P359" s="223"/>
      <c r="Q359" s="220" cm="1">
        <f t="array" ref="Q359">IFERROR(INDEX(E_neu, $A359, $X359), 0)</f>
        <v>0</v>
      </c>
      <c r="R359" s="232"/>
      <c r="S359" s="231"/>
      <c r="T359" s="217"/>
      <c r="U359" s="218" t="str">
        <f>IF(ISBLANK(T359), "", VLOOKUP(T359, Z!$A$2:$C$4127, 3, FALSE))</f>
        <v/>
      </c>
      <c r="V359" s="239"/>
      <c r="W359" s="222">
        <f t="shared" si="105"/>
        <v>0</v>
      </c>
      <c r="X359" s="13" t="str">
        <f>IFERROR(MATCH(_xlfn.MINIFS(Y!$F$87:$H$87, Y!$F$87:$H$87, "&gt;="&amp;J359), Y!$F$87:$H$87, 0), "-")</f>
        <v>-</v>
      </c>
    </row>
    <row r="360" spans="1:24" s="79" customFormat="1" x14ac:dyDescent="0.2">
      <c r="A360" s="13" t="str">
        <f t="shared" si="101"/>
        <v>-</v>
      </c>
      <c r="B360" s="216">
        <v>338</v>
      </c>
      <c r="C360" s="231"/>
      <c r="D360" s="231"/>
      <c r="E360" s="217"/>
      <c r="F360" s="218" t="str">
        <f>IF(ISBLANK(E360), "", VLOOKUP(E360, Z!$A$2:$C$4127, 3, FALSE))</f>
        <v/>
      </c>
      <c r="G360" s="232"/>
      <c r="H360" s="219"/>
      <c r="I360" s="218" t="str" cm="1">
        <f t="array" ref="I360">IFERROR(INDEX(Region, VLOOKUP($F360, X!$A$2:$K$5744, 11, FALSE), $C$1), "")</f>
        <v/>
      </c>
      <c r="J360" s="235"/>
      <c r="K360" s="236"/>
      <c r="L360" s="220" cm="1">
        <f t="array" ref="L360">IFERROR(INDEX(E_alt, $A360, $X360), 0)</f>
        <v>0</v>
      </c>
      <c r="M360" s="238"/>
      <c r="N360" s="237"/>
      <c r="O360" s="236"/>
      <c r="P360" s="223"/>
      <c r="Q360" s="220" cm="1">
        <f t="array" ref="Q360">IFERROR(INDEX(E_neu, $A360, $X360), 0)</f>
        <v>0</v>
      </c>
      <c r="R360" s="232"/>
      <c r="S360" s="231"/>
      <c r="T360" s="217"/>
      <c r="U360" s="218" t="str">
        <f>IF(ISBLANK(T360), "", VLOOKUP(T360, Z!$A$2:$C$4127, 3, FALSE))</f>
        <v/>
      </c>
      <c r="V360" s="239"/>
      <c r="W360" s="222">
        <f t="shared" si="105"/>
        <v>0</v>
      </c>
      <c r="X360" s="13" t="str">
        <f>IFERROR(MATCH(_xlfn.MINIFS(Y!$F$87:$H$87, Y!$F$87:$H$87, "&gt;="&amp;J360), Y!$F$87:$H$87, 0), "-")</f>
        <v>-</v>
      </c>
    </row>
    <row r="361" spans="1:24" s="79" customFormat="1" x14ac:dyDescent="0.2">
      <c r="A361" s="13" t="str">
        <f t="shared" si="100"/>
        <v>-</v>
      </c>
      <c r="B361" s="216">
        <v>339</v>
      </c>
      <c r="C361" s="231"/>
      <c r="D361" s="231"/>
      <c r="E361" s="217"/>
      <c r="F361" s="218" t="str">
        <f>IF(ISBLANK(E361), "", VLOOKUP(E361, Z!$A$2:$C$4127, 3, FALSE))</f>
        <v/>
      </c>
      <c r="G361" s="232"/>
      <c r="H361" s="219"/>
      <c r="I361" s="218" t="str" cm="1">
        <f t="array" ref="I361">IFERROR(INDEX(Region, VLOOKUP($F361, X!$A$2:$K$5744, 11, FALSE), $C$1), "")</f>
        <v/>
      </c>
      <c r="J361" s="235"/>
      <c r="K361" s="236"/>
      <c r="L361" s="220" cm="1">
        <f t="array" ref="L361">IFERROR(INDEX(E_alt, $A361, $X361), 0)</f>
        <v>0</v>
      </c>
      <c r="M361" s="238"/>
      <c r="N361" s="237"/>
      <c r="O361" s="236"/>
      <c r="P361" s="223"/>
      <c r="Q361" s="220" cm="1">
        <f t="array" ref="Q361">IFERROR(INDEX(E_neu, $A361, $X361), 0)</f>
        <v>0</v>
      </c>
      <c r="R361" s="232"/>
      <c r="S361" s="231"/>
      <c r="T361" s="217"/>
      <c r="U361" s="218" t="str">
        <f>IF(ISBLANK(T361), "", VLOOKUP(T361, Z!$A$2:$C$4127, 3, FALSE))</f>
        <v/>
      </c>
      <c r="V361" s="239"/>
      <c r="W361" s="222">
        <f t="shared" si="105"/>
        <v>0</v>
      </c>
      <c r="X361" s="13" t="str">
        <f>IFERROR(MATCH(_xlfn.MINIFS(Y!$F$87:$H$87, Y!$F$87:$H$87, "&gt;="&amp;J361), Y!$F$87:$H$87, 0), "-")</f>
        <v>-</v>
      </c>
    </row>
    <row r="362" spans="1:24" s="79" customFormat="1" x14ac:dyDescent="0.2">
      <c r="A362" s="13" t="str">
        <f t="shared" si="101"/>
        <v>-</v>
      </c>
      <c r="B362" s="216">
        <v>340</v>
      </c>
      <c r="C362" s="231"/>
      <c r="D362" s="231"/>
      <c r="E362" s="217"/>
      <c r="F362" s="218" t="str">
        <f>IF(ISBLANK(E362), "", VLOOKUP(E362, Z!$A$2:$C$4127, 3, FALSE))</f>
        <v/>
      </c>
      <c r="G362" s="232"/>
      <c r="H362" s="219"/>
      <c r="I362" s="218" t="str" cm="1">
        <f t="array" ref="I362">IFERROR(INDEX(Region, VLOOKUP($F362, X!$A$2:$K$5744, 11, FALSE), $C$1), "")</f>
        <v/>
      </c>
      <c r="J362" s="235"/>
      <c r="K362" s="236"/>
      <c r="L362" s="220" cm="1">
        <f t="array" ref="L362">IFERROR(INDEX(E_alt, $A362, $X362), 0)</f>
        <v>0</v>
      </c>
      <c r="M362" s="238"/>
      <c r="N362" s="237"/>
      <c r="O362" s="236"/>
      <c r="P362" s="223"/>
      <c r="Q362" s="220" cm="1">
        <f t="array" ref="Q362">IFERROR(INDEX(E_neu, $A362, $X362), 0)</f>
        <v>0</v>
      </c>
      <c r="R362" s="232"/>
      <c r="S362" s="231"/>
      <c r="T362" s="217"/>
      <c r="U362" s="218" t="str">
        <f>IF(ISBLANK(T362), "", VLOOKUP(T362, Z!$A$2:$C$4127, 3, FALSE))</f>
        <v/>
      </c>
      <c r="V362" s="239"/>
      <c r="W362" s="222">
        <f t="shared" si="105"/>
        <v>0</v>
      </c>
      <c r="X362" s="13" t="str">
        <f>IFERROR(MATCH(_xlfn.MINIFS(Y!$F$87:$H$87, Y!$F$87:$H$87, "&gt;="&amp;J362), Y!$F$87:$H$87, 0), "-")</f>
        <v>-</v>
      </c>
    </row>
    <row r="363" spans="1:24" s="79" customFormat="1" x14ac:dyDescent="0.2">
      <c r="A363" s="13" t="str">
        <f t="shared" si="100"/>
        <v>-</v>
      </c>
      <c r="B363" s="216">
        <v>341</v>
      </c>
      <c r="C363" s="231"/>
      <c r="D363" s="231"/>
      <c r="E363" s="217"/>
      <c r="F363" s="218" t="str">
        <f>IF(ISBLANK(E363), "", VLOOKUP(E363, Z!$A$2:$C$4127, 3, FALSE))</f>
        <v/>
      </c>
      <c r="G363" s="232"/>
      <c r="H363" s="219"/>
      <c r="I363" s="218" t="str" cm="1">
        <f t="array" ref="I363">IFERROR(INDEX(Region, VLOOKUP($F363, X!$A$2:$K$5744, 11, FALSE), $C$1), "")</f>
        <v/>
      </c>
      <c r="J363" s="235"/>
      <c r="K363" s="236"/>
      <c r="L363" s="220" cm="1">
        <f t="array" ref="L363">IFERROR(INDEX(E_alt, $A363, $X363), 0)</f>
        <v>0</v>
      </c>
      <c r="M363" s="238"/>
      <c r="N363" s="237"/>
      <c r="O363" s="236"/>
      <c r="P363" s="223"/>
      <c r="Q363" s="220" cm="1">
        <f t="array" ref="Q363">IFERROR(INDEX(E_neu, $A363, $X363), 0)</f>
        <v>0</v>
      </c>
      <c r="R363" s="232"/>
      <c r="S363" s="231"/>
      <c r="T363" s="217"/>
      <c r="U363" s="218" t="str">
        <f>IF(ISBLANK(T363), "", VLOOKUP(T363, Z!$A$2:$C$4127, 3, FALSE))</f>
        <v/>
      </c>
      <c r="V363" s="239"/>
      <c r="W363" s="222">
        <f t="shared" si="105"/>
        <v>0</v>
      </c>
      <c r="X363" s="13" t="str">
        <f>IFERROR(MATCH(_xlfn.MINIFS(Y!$F$87:$H$87, Y!$F$87:$H$87, "&gt;="&amp;J363), Y!$F$87:$H$87, 0), "-")</f>
        <v>-</v>
      </c>
    </row>
    <row r="364" spans="1:24" s="79" customFormat="1" x14ac:dyDescent="0.2">
      <c r="A364" s="13" t="str">
        <f t="shared" si="101"/>
        <v>-</v>
      </c>
      <c r="B364" s="216">
        <v>342</v>
      </c>
      <c r="C364" s="231"/>
      <c r="D364" s="231"/>
      <c r="E364" s="217"/>
      <c r="F364" s="218" t="str">
        <f>IF(ISBLANK(E364), "", VLOOKUP(E364, Z!$A$2:$C$4127, 3, FALSE))</f>
        <v/>
      </c>
      <c r="G364" s="232"/>
      <c r="H364" s="219"/>
      <c r="I364" s="218" t="str" cm="1">
        <f t="array" ref="I364">IFERROR(INDEX(Region, VLOOKUP($F364, X!$A$2:$K$5744, 11, FALSE), $C$1), "")</f>
        <v/>
      </c>
      <c r="J364" s="235"/>
      <c r="K364" s="236"/>
      <c r="L364" s="220" cm="1">
        <f t="array" ref="L364">IFERROR(INDEX(E_alt, $A364, $X364), 0)</f>
        <v>0</v>
      </c>
      <c r="M364" s="238"/>
      <c r="N364" s="237"/>
      <c r="O364" s="236"/>
      <c r="P364" s="223"/>
      <c r="Q364" s="220" cm="1">
        <f t="array" ref="Q364">IFERROR(INDEX(E_neu, $A364, $X364), 0)</f>
        <v>0</v>
      </c>
      <c r="R364" s="232"/>
      <c r="S364" s="231"/>
      <c r="T364" s="217"/>
      <c r="U364" s="218" t="str">
        <f>IF(ISBLANK(T364), "", VLOOKUP(T364, Z!$A$2:$C$4127, 3, FALSE))</f>
        <v/>
      </c>
      <c r="V364" s="239"/>
      <c r="W364" s="222">
        <f t="shared" si="105"/>
        <v>0</v>
      </c>
      <c r="X364" s="13" t="str">
        <f>IFERROR(MATCH(_xlfn.MINIFS(Y!$F$87:$H$87, Y!$F$87:$H$87, "&gt;="&amp;J364), Y!$F$87:$H$87, 0), "-")</f>
        <v>-</v>
      </c>
    </row>
    <row r="365" spans="1:24" s="79" customFormat="1" x14ac:dyDescent="0.2">
      <c r="A365" s="13" t="str">
        <f t="shared" si="100"/>
        <v>-</v>
      </c>
      <c r="B365" s="216">
        <v>343</v>
      </c>
      <c r="C365" s="231"/>
      <c r="D365" s="231"/>
      <c r="E365" s="217"/>
      <c r="F365" s="218" t="str">
        <f>IF(ISBLANK(E365), "", VLOOKUP(E365, Z!$A$2:$C$4127, 3, FALSE))</f>
        <v/>
      </c>
      <c r="G365" s="232"/>
      <c r="H365" s="219"/>
      <c r="I365" s="218" t="str" cm="1">
        <f t="array" ref="I365">IFERROR(INDEX(Region, VLOOKUP($F365, X!$A$2:$K$5744, 11, FALSE), $C$1), "")</f>
        <v/>
      </c>
      <c r="J365" s="235"/>
      <c r="K365" s="236"/>
      <c r="L365" s="220" cm="1">
        <f t="array" ref="L365">IFERROR(INDEX(E_alt, $A365, $X365), 0)</f>
        <v>0</v>
      </c>
      <c r="M365" s="238"/>
      <c r="N365" s="237"/>
      <c r="O365" s="236"/>
      <c r="P365" s="223"/>
      <c r="Q365" s="220" cm="1">
        <f t="array" ref="Q365">IFERROR(INDEX(E_neu, $A365, $X365), 0)</f>
        <v>0</v>
      </c>
      <c r="R365" s="232"/>
      <c r="S365" s="231"/>
      <c r="T365" s="217"/>
      <c r="U365" s="218" t="str">
        <f>IF(ISBLANK(T365), "", VLOOKUP(T365, Z!$A$2:$C$4127, 3, FALSE))</f>
        <v/>
      </c>
      <c r="V365" s="239"/>
      <c r="W365" s="222">
        <f t="shared" si="105"/>
        <v>0</v>
      </c>
      <c r="X365" s="13" t="str">
        <f>IFERROR(MATCH(_xlfn.MINIFS(Y!$F$87:$H$87, Y!$F$87:$H$87, "&gt;="&amp;J365), Y!$F$87:$H$87, 0), "-")</f>
        <v>-</v>
      </c>
    </row>
    <row r="366" spans="1:24" s="79" customFormat="1" x14ac:dyDescent="0.2">
      <c r="A366" s="13" t="str">
        <f t="shared" si="101"/>
        <v>-</v>
      </c>
      <c r="B366" s="216">
        <v>344</v>
      </c>
      <c r="C366" s="231"/>
      <c r="D366" s="231"/>
      <c r="E366" s="217"/>
      <c r="F366" s="218" t="str">
        <f>IF(ISBLANK(E366), "", VLOOKUP(E366, Z!$A$2:$C$4127, 3, FALSE))</f>
        <v/>
      </c>
      <c r="G366" s="232"/>
      <c r="H366" s="219"/>
      <c r="I366" s="218" t="str" cm="1">
        <f t="array" ref="I366">IFERROR(INDEX(Region, VLOOKUP($F366, X!$A$2:$K$5744, 11, FALSE), $C$1), "")</f>
        <v/>
      </c>
      <c r="J366" s="235"/>
      <c r="K366" s="236"/>
      <c r="L366" s="220" cm="1">
        <f t="array" ref="L366">IFERROR(INDEX(E_alt, $A366, $X366), 0)</f>
        <v>0</v>
      </c>
      <c r="M366" s="238"/>
      <c r="N366" s="237"/>
      <c r="O366" s="236"/>
      <c r="P366" s="223"/>
      <c r="Q366" s="220" cm="1">
        <f t="array" ref="Q366">IFERROR(INDEX(E_neu, $A366, $X366), 0)</f>
        <v>0</v>
      </c>
      <c r="R366" s="232"/>
      <c r="S366" s="231"/>
      <c r="T366" s="217"/>
      <c r="U366" s="218" t="str">
        <f>IF(ISBLANK(T366), "", VLOOKUP(T366, Z!$A$2:$C$4127, 3, FALSE))</f>
        <v/>
      </c>
      <c r="V366" s="239"/>
      <c r="W366" s="222">
        <f t="shared" si="105"/>
        <v>0</v>
      </c>
      <c r="X366" s="13" t="str">
        <f>IFERROR(MATCH(_xlfn.MINIFS(Y!$F$87:$H$87, Y!$F$87:$H$87, "&gt;="&amp;J366), Y!$F$87:$H$87, 0), "-")</f>
        <v>-</v>
      </c>
    </row>
    <row r="367" spans="1:24" s="79" customFormat="1" x14ac:dyDescent="0.2">
      <c r="A367" s="13" t="str">
        <f t="shared" si="100"/>
        <v>-</v>
      </c>
      <c r="B367" s="216">
        <v>345</v>
      </c>
      <c r="C367" s="231"/>
      <c r="D367" s="231"/>
      <c r="E367" s="217"/>
      <c r="F367" s="218" t="str">
        <f>IF(ISBLANK(E367), "", VLOOKUP(E367, Z!$A$2:$C$4127, 3, FALSE))</f>
        <v/>
      </c>
      <c r="G367" s="232"/>
      <c r="H367" s="219"/>
      <c r="I367" s="218" t="str" cm="1">
        <f t="array" ref="I367">IFERROR(INDEX(Region, VLOOKUP($F367, X!$A$2:$K$5744, 11, FALSE), $C$1), "")</f>
        <v/>
      </c>
      <c r="J367" s="235"/>
      <c r="K367" s="236"/>
      <c r="L367" s="220" cm="1">
        <f t="array" ref="L367">IFERROR(INDEX(E_alt, $A367, $X367), 0)</f>
        <v>0</v>
      </c>
      <c r="M367" s="238"/>
      <c r="N367" s="237"/>
      <c r="O367" s="236"/>
      <c r="P367" s="223"/>
      <c r="Q367" s="220" cm="1">
        <f t="array" ref="Q367">IFERROR(INDEX(E_neu, $A367, $X367), 0)</f>
        <v>0</v>
      </c>
      <c r="R367" s="232"/>
      <c r="S367" s="231"/>
      <c r="T367" s="217"/>
      <c r="U367" s="218" t="str">
        <f>IF(ISBLANK(T367), "", VLOOKUP(T367, Z!$A$2:$C$4127, 3, FALSE))</f>
        <v/>
      </c>
      <c r="V367" s="239"/>
      <c r="W367" s="222">
        <f t="shared" si="105"/>
        <v>0</v>
      </c>
      <c r="X367" s="13" t="str">
        <f>IFERROR(MATCH(_xlfn.MINIFS(Y!$F$87:$H$87, Y!$F$87:$H$87, "&gt;="&amp;J367), Y!$F$87:$H$87, 0), "-")</f>
        <v>-</v>
      </c>
    </row>
    <row r="368" spans="1:24" s="79" customFormat="1" x14ac:dyDescent="0.2">
      <c r="A368" s="13" t="str">
        <f t="shared" si="101"/>
        <v>-</v>
      </c>
      <c r="B368" s="216">
        <v>346</v>
      </c>
      <c r="C368" s="231"/>
      <c r="D368" s="231"/>
      <c r="E368" s="217"/>
      <c r="F368" s="218" t="str">
        <f>IF(ISBLANK(E368), "", VLOOKUP(E368, Z!$A$2:$C$4127, 3, FALSE))</f>
        <v/>
      </c>
      <c r="G368" s="232"/>
      <c r="H368" s="219"/>
      <c r="I368" s="218" t="str" cm="1">
        <f t="array" ref="I368">IFERROR(INDEX(Region, VLOOKUP($F368, X!$A$2:$K$5744, 11, FALSE), $C$1), "")</f>
        <v/>
      </c>
      <c r="J368" s="235"/>
      <c r="K368" s="236"/>
      <c r="L368" s="220" cm="1">
        <f t="array" ref="L368">IFERROR(INDEX(E_alt, $A368, $X368), 0)</f>
        <v>0</v>
      </c>
      <c r="M368" s="238"/>
      <c r="N368" s="237"/>
      <c r="O368" s="236"/>
      <c r="P368" s="223"/>
      <c r="Q368" s="220" cm="1">
        <f t="array" ref="Q368">IFERROR(INDEX(E_neu, $A368, $X368), 0)</f>
        <v>0</v>
      </c>
      <c r="R368" s="232"/>
      <c r="S368" s="231"/>
      <c r="T368" s="217"/>
      <c r="U368" s="218" t="str">
        <f>IF(ISBLANK(T368), "", VLOOKUP(T368, Z!$A$2:$C$4127, 3, FALSE))</f>
        <v/>
      </c>
      <c r="V368" s="239"/>
      <c r="W368" s="222">
        <f t="shared" si="105"/>
        <v>0</v>
      </c>
      <c r="X368" s="13" t="str">
        <f>IFERROR(MATCH(_xlfn.MINIFS(Y!$F$87:$H$87, Y!$F$87:$H$87, "&gt;="&amp;J368), Y!$F$87:$H$87, 0), "-")</f>
        <v>-</v>
      </c>
    </row>
    <row r="369" spans="1:24" s="79" customFormat="1" x14ac:dyDescent="0.2">
      <c r="A369" s="13" t="str">
        <f t="shared" si="100"/>
        <v>-</v>
      </c>
      <c r="B369" s="216">
        <v>347</v>
      </c>
      <c r="C369" s="231"/>
      <c r="D369" s="231"/>
      <c r="E369" s="217"/>
      <c r="F369" s="218" t="str">
        <f>IF(ISBLANK(E369), "", VLOOKUP(E369, Z!$A$2:$C$4127, 3, FALSE))</f>
        <v/>
      </c>
      <c r="G369" s="232"/>
      <c r="H369" s="219"/>
      <c r="I369" s="218" t="str" cm="1">
        <f t="array" ref="I369">IFERROR(INDEX(Region, VLOOKUP($F369, X!$A$2:$K$5744, 11, FALSE), $C$1), "")</f>
        <v/>
      </c>
      <c r="J369" s="235"/>
      <c r="K369" s="236"/>
      <c r="L369" s="220" cm="1">
        <f t="array" ref="L369">IFERROR(INDEX(E_alt, $A369, $X369), 0)</f>
        <v>0</v>
      </c>
      <c r="M369" s="238"/>
      <c r="N369" s="237"/>
      <c r="O369" s="236"/>
      <c r="P369" s="223"/>
      <c r="Q369" s="220" cm="1">
        <f t="array" ref="Q369">IFERROR(INDEX(E_neu, $A369, $X369), 0)</f>
        <v>0</v>
      </c>
      <c r="R369" s="232"/>
      <c r="S369" s="231"/>
      <c r="T369" s="217"/>
      <c r="U369" s="218" t="str">
        <f>IF(ISBLANK(T369), "", VLOOKUP(T369, Z!$A$2:$C$4127, 3, FALSE))</f>
        <v/>
      </c>
      <c r="V369" s="239"/>
      <c r="W369" s="222">
        <f t="shared" si="105"/>
        <v>0</v>
      </c>
      <c r="X369" s="13" t="str">
        <f>IFERROR(MATCH(_xlfn.MINIFS(Y!$F$87:$H$87, Y!$F$87:$H$87, "&gt;="&amp;J369), Y!$F$87:$H$87, 0), "-")</f>
        <v>-</v>
      </c>
    </row>
    <row r="370" spans="1:24" s="79" customFormat="1" x14ac:dyDescent="0.2">
      <c r="A370" s="13" t="str">
        <f t="shared" si="101"/>
        <v>-</v>
      </c>
      <c r="B370" s="216">
        <v>348</v>
      </c>
      <c r="C370" s="231"/>
      <c r="D370" s="231"/>
      <c r="E370" s="217"/>
      <c r="F370" s="218" t="str">
        <f>IF(ISBLANK(E370), "", VLOOKUP(E370, Z!$A$2:$C$4127, 3, FALSE))</f>
        <v/>
      </c>
      <c r="G370" s="232"/>
      <c r="H370" s="219"/>
      <c r="I370" s="218" t="str" cm="1">
        <f t="array" ref="I370">IFERROR(INDEX(Region, VLOOKUP($F370, X!$A$2:$K$5744, 11, FALSE), $C$1), "")</f>
        <v/>
      </c>
      <c r="J370" s="235"/>
      <c r="K370" s="236"/>
      <c r="L370" s="220" cm="1">
        <f t="array" ref="L370">IFERROR(INDEX(E_alt, $A370, $X370), 0)</f>
        <v>0</v>
      </c>
      <c r="M370" s="238"/>
      <c r="N370" s="237"/>
      <c r="O370" s="236"/>
      <c r="P370" s="223"/>
      <c r="Q370" s="220" cm="1">
        <f t="array" ref="Q370">IFERROR(INDEX(E_neu, $A370, $X370), 0)</f>
        <v>0</v>
      </c>
      <c r="R370" s="232"/>
      <c r="S370" s="231"/>
      <c r="T370" s="217"/>
      <c r="U370" s="218" t="str">
        <f>IF(ISBLANK(T370), "", VLOOKUP(T370, Z!$A$2:$C$4127, 3, FALSE))</f>
        <v/>
      </c>
      <c r="V370" s="239"/>
      <c r="W370" s="222">
        <f t="shared" si="105"/>
        <v>0</v>
      </c>
      <c r="X370" s="13" t="str">
        <f>IFERROR(MATCH(_xlfn.MINIFS(Y!$F$87:$H$87, Y!$F$87:$H$87, "&gt;="&amp;J370), Y!$F$87:$H$87, 0), "-")</f>
        <v>-</v>
      </c>
    </row>
    <row r="371" spans="1:24" s="79" customFormat="1" x14ac:dyDescent="0.2">
      <c r="A371" s="13" t="str">
        <f t="shared" si="100"/>
        <v>-</v>
      </c>
      <c r="B371" s="216">
        <v>349</v>
      </c>
      <c r="C371" s="231"/>
      <c r="D371" s="231"/>
      <c r="E371" s="217"/>
      <c r="F371" s="218" t="str">
        <f>IF(ISBLANK(E371), "", VLOOKUP(E371, Z!$A$2:$C$4127, 3, FALSE))</f>
        <v/>
      </c>
      <c r="G371" s="232"/>
      <c r="H371" s="219"/>
      <c r="I371" s="218" t="str" cm="1">
        <f t="array" ref="I371">IFERROR(INDEX(Region, VLOOKUP($F371, X!$A$2:$K$5744, 11, FALSE), $C$1), "")</f>
        <v/>
      </c>
      <c r="J371" s="235"/>
      <c r="K371" s="236"/>
      <c r="L371" s="220" cm="1">
        <f t="array" ref="L371">IFERROR(INDEX(E_alt, $A371, $X371), 0)</f>
        <v>0</v>
      </c>
      <c r="M371" s="238"/>
      <c r="N371" s="237"/>
      <c r="O371" s="236"/>
      <c r="P371" s="223"/>
      <c r="Q371" s="220" cm="1">
        <f t="array" ref="Q371">IFERROR(INDEX(E_neu, $A371, $X371), 0)</f>
        <v>0</v>
      </c>
      <c r="R371" s="232"/>
      <c r="S371" s="231"/>
      <c r="T371" s="217"/>
      <c r="U371" s="218" t="str">
        <f>IF(ISBLANK(T371), "", VLOOKUP(T371, Z!$A$2:$C$4127, 3, FALSE))</f>
        <v/>
      </c>
      <c r="V371" s="239"/>
      <c r="W371" s="222">
        <f t="shared" si="105"/>
        <v>0</v>
      </c>
      <c r="X371" s="13" t="str">
        <f>IFERROR(MATCH(_xlfn.MINIFS(Y!$F$87:$H$87, Y!$F$87:$H$87, "&gt;="&amp;J371), Y!$F$87:$H$87, 0), "-")</f>
        <v>-</v>
      </c>
    </row>
    <row r="372" spans="1:24" s="79" customFormat="1" x14ac:dyDescent="0.2">
      <c r="A372" s="13" t="str">
        <f t="shared" si="101"/>
        <v>-</v>
      </c>
      <c r="B372" s="216">
        <v>350</v>
      </c>
      <c r="C372" s="231"/>
      <c r="D372" s="231"/>
      <c r="E372" s="217"/>
      <c r="F372" s="218" t="str">
        <f>IF(ISBLANK(E372), "", VLOOKUP(E372, Z!$A$2:$C$4127, 3, FALSE))</f>
        <v/>
      </c>
      <c r="G372" s="232"/>
      <c r="H372" s="219"/>
      <c r="I372" s="218" t="str" cm="1">
        <f t="array" ref="I372">IFERROR(INDEX(Region, VLOOKUP($F372, X!$A$2:$K$5744, 11, FALSE), $C$1), "")</f>
        <v/>
      </c>
      <c r="J372" s="235"/>
      <c r="K372" s="236"/>
      <c r="L372" s="220" cm="1">
        <f t="array" ref="L372">IFERROR(INDEX(E_alt, $A372, $X372), 0)</f>
        <v>0</v>
      </c>
      <c r="M372" s="238"/>
      <c r="N372" s="237"/>
      <c r="O372" s="236"/>
      <c r="P372" s="223"/>
      <c r="Q372" s="220" cm="1">
        <f t="array" ref="Q372">IFERROR(INDEX(E_neu, $A372, $X372), 0)</f>
        <v>0</v>
      </c>
      <c r="R372" s="232"/>
      <c r="S372" s="231"/>
      <c r="T372" s="217"/>
      <c r="U372" s="218" t="str">
        <f>IF(ISBLANK(T372), "", VLOOKUP(T372, Z!$A$2:$C$4127, 3, FALSE))</f>
        <v/>
      </c>
      <c r="V372" s="239"/>
      <c r="W372" s="222">
        <f t="shared" si="105"/>
        <v>0</v>
      </c>
      <c r="X372" s="13" t="str">
        <f>IFERROR(MATCH(_xlfn.MINIFS(Y!$F$87:$H$87, Y!$F$87:$H$87, "&gt;="&amp;J372), Y!$F$87:$H$87, 0), "-")</f>
        <v>-</v>
      </c>
    </row>
    <row r="373" spans="1:24" s="79" customFormat="1" x14ac:dyDescent="0.2">
      <c r="A373" s="13" t="str">
        <f t="shared" si="100"/>
        <v>-</v>
      </c>
      <c r="B373" s="216">
        <v>351</v>
      </c>
      <c r="C373" s="231"/>
      <c r="D373" s="231"/>
      <c r="E373" s="217"/>
      <c r="F373" s="218" t="str">
        <f>IF(ISBLANK(E373), "", VLOOKUP(E373, Z!$A$2:$C$4127, 3, FALSE))</f>
        <v/>
      </c>
      <c r="G373" s="232"/>
      <c r="H373" s="219"/>
      <c r="I373" s="218" t="str" cm="1">
        <f t="array" ref="I373">IFERROR(INDEX(Region, VLOOKUP($F373, X!$A$2:$K$5744, 11, FALSE), $C$1), "")</f>
        <v/>
      </c>
      <c r="J373" s="235"/>
      <c r="K373" s="236"/>
      <c r="L373" s="220" cm="1">
        <f t="array" ref="L373">IFERROR(INDEX(E_alt, $A373, $X373), 0)</f>
        <v>0</v>
      </c>
      <c r="M373" s="238"/>
      <c r="N373" s="237"/>
      <c r="O373" s="236"/>
      <c r="P373" s="223"/>
      <c r="Q373" s="220" cm="1">
        <f t="array" ref="Q373">IFERROR(INDEX(E_neu, $A373, $X373), 0)</f>
        <v>0</v>
      </c>
      <c r="R373" s="232"/>
      <c r="S373" s="231"/>
      <c r="T373" s="217"/>
      <c r="U373" s="218" t="str">
        <f>IF(ISBLANK(T373), "", VLOOKUP(T373, Z!$A$2:$C$4127, 3, FALSE))</f>
        <v/>
      </c>
      <c r="V373" s="239"/>
      <c r="W373" s="222">
        <f t="shared" si="105"/>
        <v>0</v>
      </c>
      <c r="X373" s="13" t="str">
        <f>IFERROR(MATCH(_xlfn.MINIFS(Y!$F$87:$H$87, Y!$F$87:$H$87, "&gt;="&amp;J373), Y!$F$87:$H$87, 0), "-")</f>
        <v>-</v>
      </c>
    </row>
    <row r="374" spans="1:24" s="79" customFormat="1" x14ac:dyDescent="0.2">
      <c r="A374" s="13" t="str">
        <f t="shared" si="101"/>
        <v>-</v>
      </c>
      <c r="B374" s="216">
        <v>352</v>
      </c>
      <c r="C374" s="231"/>
      <c r="D374" s="231"/>
      <c r="E374" s="217"/>
      <c r="F374" s="218" t="str">
        <f>IF(ISBLANK(E374), "", VLOOKUP(E374, Z!$A$2:$C$4127, 3, FALSE))</f>
        <v/>
      </c>
      <c r="G374" s="232"/>
      <c r="H374" s="219"/>
      <c r="I374" s="218" t="str" cm="1">
        <f t="array" ref="I374">IFERROR(INDEX(Region, VLOOKUP($F374, X!$A$2:$K$5744, 11, FALSE), $C$1), "")</f>
        <v/>
      </c>
      <c r="J374" s="235"/>
      <c r="K374" s="236"/>
      <c r="L374" s="220" cm="1">
        <f t="array" ref="L374">IFERROR(INDEX(E_alt, $A374, $X374), 0)</f>
        <v>0</v>
      </c>
      <c r="M374" s="238"/>
      <c r="N374" s="237"/>
      <c r="O374" s="236"/>
      <c r="P374" s="223"/>
      <c r="Q374" s="220" cm="1">
        <f t="array" ref="Q374">IFERROR(INDEX(E_neu, $A374, $X374), 0)</f>
        <v>0</v>
      </c>
      <c r="R374" s="232"/>
      <c r="S374" s="231"/>
      <c r="T374" s="217"/>
      <c r="U374" s="218" t="str">
        <f>IF(ISBLANK(T374), "", VLOOKUP(T374, Z!$A$2:$C$4127, 3, FALSE))</f>
        <v/>
      </c>
      <c r="V374" s="239"/>
      <c r="W374" s="222">
        <f t="shared" si="105"/>
        <v>0</v>
      </c>
      <c r="X374" s="13" t="str">
        <f>IFERROR(MATCH(_xlfn.MINIFS(Y!$F$87:$H$87, Y!$F$87:$H$87, "&gt;="&amp;J374), Y!$F$87:$H$87, 0), "-")</f>
        <v>-</v>
      </c>
    </row>
    <row r="375" spans="1:24" s="79" customFormat="1" x14ac:dyDescent="0.2">
      <c r="A375" s="13" t="str">
        <f t="shared" si="100"/>
        <v>-</v>
      </c>
      <c r="B375" s="216">
        <v>353</v>
      </c>
      <c r="C375" s="231"/>
      <c r="D375" s="231"/>
      <c r="E375" s="217"/>
      <c r="F375" s="218" t="str">
        <f>IF(ISBLANK(E375), "", VLOOKUP(E375, Z!$A$2:$C$4127, 3, FALSE))</f>
        <v/>
      </c>
      <c r="G375" s="232"/>
      <c r="H375" s="219"/>
      <c r="I375" s="218" t="str" cm="1">
        <f t="array" ref="I375">IFERROR(INDEX(Region, VLOOKUP($F375, X!$A$2:$K$5744, 11, FALSE), $C$1), "")</f>
        <v/>
      </c>
      <c r="J375" s="235"/>
      <c r="K375" s="236"/>
      <c r="L375" s="220" cm="1">
        <f t="array" ref="L375">IFERROR(INDEX(E_alt, $A375, $X375), 0)</f>
        <v>0</v>
      </c>
      <c r="M375" s="238"/>
      <c r="N375" s="237"/>
      <c r="O375" s="236"/>
      <c r="P375" s="223"/>
      <c r="Q375" s="220" cm="1">
        <f t="array" ref="Q375">IFERROR(INDEX(E_neu, $A375, $X375), 0)</f>
        <v>0</v>
      </c>
      <c r="R375" s="232"/>
      <c r="S375" s="231"/>
      <c r="T375" s="217"/>
      <c r="U375" s="218" t="str">
        <f>IF(ISBLANK(T375), "", VLOOKUP(T375, Z!$A$2:$C$4127, 3, FALSE))</f>
        <v/>
      </c>
      <c r="V375" s="239"/>
      <c r="W375" s="222">
        <f t="shared" si="105"/>
        <v>0</v>
      </c>
      <c r="X375" s="13" t="str">
        <f>IFERROR(MATCH(_xlfn.MINIFS(Y!$F$87:$H$87, Y!$F$87:$H$87, "&gt;="&amp;J375), Y!$F$87:$H$87, 0), "-")</f>
        <v>-</v>
      </c>
    </row>
    <row r="376" spans="1:24" s="79" customFormat="1" x14ac:dyDescent="0.2">
      <c r="A376" s="13" t="str">
        <f t="shared" si="101"/>
        <v>-</v>
      </c>
      <c r="B376" s="216">
        <v>354</v>
      </c>
      <c r="C376" s="231"/>
      <c r="D376" s="231"/>
      <c r="E376" s="217"/>
      <c r="F376" s="218" t="str">
        <f>IF(ISBLANK(E376), "", VLOOKUP(E376, Z!$A$2:$C$4127, 3, FALSE))</f>
        <v/>
      </c>
      <c r="G376" s="232"/>
      <c r="H376" s="219"/>
      <c r="I376" s="218" t="str" cm="1">
        <f t="array" ref="I376">IFERROR(INDEX(Region, VLOOKUP($F376, X!$A$2:$K$5744, 11, FALSE), $C$1), "")</f>
        <v/>
      </c>
      <c r="J376" s="235"/>
      <c r="K376" s="236"/>
      <c r="L376" s="220" cm="1">
        <f t="array" ref="L376">IFERROR(INDEX(E_alt, $A376, $X376), 0)</f>
        <v>0</v>
      </c>
      <c r="M376" s="238"/>
      <c r="N376" s="237"/>
      <c r="O376" s="236"/>
      <c r="P376" s="223"/>
      <c r="Q376" s="220" cm="1">
        <f t="array" ref="Q376">IFERROR(INDEX(E_neu, $A376, $X376), 0)</f>
        <v>0</v>
      </c>
      <c r="R376" s="232"/>
      <c r="S376" s="231"/>
      <c r="T376" s="217"/>
      <c r="U376" s="218" t="str">
        <f>IF(ISBLANK(T376), "", VLOOKUP(T376, Z!$A$2:$C$4127, 3, FALSE))</f>
        <v/>
      </c>
      <c r="V376" s="239"/>
      <c r="W376" s="222">
        <f t="shared" si="105"/>
        <v>0</v>
      </c>
      <c r="X376" s="13" t="str">
        <f>IFERROR(MATCH(_xlfn.MINIFS(Y!$F$87:$H$87, Y!$F$87:$H$87, "&gt;="&amp;J376), Y!$F$87:$H$87, 0), "-")</f>
        <v>-</v>
      </c>
    </row>
    <row r="377" spans="1:24" s="79" customFormat="1" x14ac:dyDescent="0.2">
      <c r="A377" s="13" t="str">
        <f t="shared" si="100"/>
        <v>-</v>
      </c>
      <c r="B377" s="216">
        <v>355</v>
      </c>
      <c r="C377" s="231"/>
      <c r="D377" s="231"/>
      <c r="E377" s="217"/>
      <c r="F377" s="218" t="str">
        <f>IF(ISBLANK(E377), "", VLOOKUP(E377, Z!$A$2:$C$4127, 3, FALSE))</f>
        <v/>
      </c>
      <c r="G377" s="232"/>
      <c r="H377" s="219"/>
      <c r="I377" s="218" t="str" cm="1">
        <f t="array" ref="I377">IFERROR(INDEX(Region, VLOOKUP($F377, X!$A$2:$K$5744, 11, FALSE), $C$1), "")</f>
        <v/>
      </c>
      <c r="J377" s="235"/>
      <c r="K377" s="236"/>
      <c r="L377" s="220" cm="1">
        <f t="array" ref="L377">IFERROR(INDEX(E_alt, $A377, $X377), 0)</f>
        <v>0</v>
      </c>
      <c r="M377" s="238"/>
      <c r="N377" s="237"/>
      <c r="O377" s="236"/>
      <c r="P377" s="223"/>
      <c r="Q377" s="220" cm="1">
        <f t="array" ref="Q377">IFERROR(INDEX(E_neu, $A377, $X377), 0)</f>
        <v>0</v>
      </c>
      <c r="R377" s="232"/>
      <c r="S377" s="231"/>
      <c r="T377" s="217"/>
      <c r="U377" s="218" t="str">
        <f>IF(ISBLANK(T377), "", VLOOKUP(T377, Z!$A$2:$C$4127, 3, FALSE))</f>
        <v/>
      </c>
      <c r="V377" s="239"/>
      <c r="W377" s="222">
        <f t="shared" si="105"/>
        <v>0</v>
      </c>
      <c r="X377" s="13" t="str">
        <f>IFERROR(MATCH(_xlfn.MINIFS(Y!$F$87:$H$87, Y!$F$87:$H$87, "&gt;="&amp;J377), Y!$F$87:$H$87, 0), "-")</f>
        <v>-</v>
      </c>
    </row>
    <row r="378" spans="1:24" s="79" customFormat="1" x14ac:dyDescent="0.2">
      <c r="A378" s="13" t="str">
        <f t="shared" si="101"/>
        <v>-</v>
      </c>
      <c r="B378" s="216">
        <v>356</v>
      </c>
      <c r="C378" s="231"/>
      <c r="D378" s="231"/>
      <c r="E378" s="217"/>
      <c r="F378" s="218" t="str">
        <f>IF(ISBLANK(E378), "", VLOOKUP(E378, Z!$A$2:$C$4127, 3, FALSE))</f>
        <v/>
      </c>
      <c r="G378" s="232"/>
      <c r="H378" s="219"/>
      <c r="I378" s="218" t="str" cm="1">
        <f t="array" ref="I378">IFERROR(INDEX(Region, VLOOKUP($F378, X!$A$2:$K$5744, 11, FALSE), $C$1), "")</f>
        <v/>
      </c>
      <c r="J378" s="235"/>
      <c r="K378" s="236"/>
      <c r="L378" s="220" cm="1">
        <f t="array" ref="L378">IFERROR(INDEX(E_alt, $A378, $X378), 0)</f>
        <v>0</v>
      </c>
      <c r="M378" s="238"/>
      <c r="N378" s="237"/>
      <c r="O378" s="236"/>
      <c r="P378" s="223"/>
      <c r="Q378" s="220" cm="1">
        <f t="array" ref="Q378">IFERROR(INDEX(E_neu, $A378, $X378), 0)</f>
        <v>0</v>
      </c>
      <c r="R378" s="232"/>
      <c r="S378" s="231"/>
      <c r="T378" s="217"/>
      <c r="U378" s="218" t="str">
        <f>IF(ISBLANK(T378), "", VLOOKUP(T378, Z!$A$2:$C$4127, 3, FALSE))</f>
        <v/>
      </c>
      <c r="V378" s="239"/>
      <c r="W378" s="222">
        <f t="shared" si="105"/>
        <v>0</v>
      </c>
      <c r="X378" s="13" t="str">
        <f>IFERROR(MATCH(_xlfn.MINIFS(Y!$F$87:$H$87, Y!$F$87:$H$87, "&gt;="&amp;J378), Y!$F$87:$H$87, 0), "-")</f>
        <v>-</v>
      </c>
    </row>
    <row r="379" spans="1:24" s="79" customFormat="1" x14ac:dyDescent="0.2">
      <c r="A379" s="13" t="str">
        <f t="shared" si="100"/>
        <v>-</v>
      </c>
      <c r="B379" s="216">
        <v>357</v>
      </c>
      <c r="C379" s="231"/>
      <c r="D379" s="231"/>
      <c r="E379" s="217"/>
      <c r="F379" s="218" t="str">
        <f>IF(ISBLANK(E379), "", VLOOKUP(E379, Z!$A$2:$C$4127, 3, FALSE))</f>
        <v/>
      </c>
      <c r="G379" s="232"/>
      <c r="H379" s="219"/>
      <c r="I379" s="218" t="str" cm="1">
        <f t="array" ref="I379">IFERROR(INDEX(Region, VLOOKUP($F379, X!$A$2:$K$5744, 11, FALSE), $C$1), "")</f>
        <v/>
      </c>
      <c r="J379" s="235"/>
      <c r="K379" s="236"/>
      <c r="L379" s="220" cm="1">
        <f t="array" ref="L379">IFERROR(INDEX(E_alt, $A379, $X379), 0)</f>
        <v>0</v>
      </c>
      <c r="M379" s="238"/>
      <c r="N379" s="237"/>
      <c r="O379" s="236"/>
      <c r="P379" s="223"/>
      <c r="Q379" s="220" cm="1">
        <f t="array" ref="Q379">IFERROR(INDEX(E_neu, $A379, $X379), 0)</f>
        <v>0</v>
      </c>
      <c r="R379" s="232"/>
      <c r="S379" s="231"/>
      <c r="T379" s="217"/>
      <c r="U379" s="218" t="str">
        <f>IF(ISBLANK(T379), "", VLOOKUP(T379, Z!$A$2:$C$4127, 3, FALSE))</f>
        <v/>
      </c>
      <c r="V379" s="239"/>
      <c r="W379" s="222">
        <f t="shared" si="105"/>
        <v>0</v>
      </c>
      <c r="X379" s="13" t="str">
        <f>IFERROR(MATCH(_xlfn.MINIFS(Y!$F$87:$H$87, Y!$F$87:$H$87, "&gt;="&amp;J379), Y!$F$87:$H$87, 0), "-")</f>
        <v>-</v>
      </c>
    </row>
    <row r="380" spans="1:24" s="79" customFormat="1" x14ac:dyDescent="0.2">
      <c r="A380" s="13" t="str">
        <f t="shared" si="101"/>
        <v>-</v>
      </c>
      <c r="B380" s="216">
        <v>358</v>
      </c>
      <c r="C380" s="231"/>
      <c r="D380" s="231"/>
      <c r="E380" s="217"/>
      <c r="F380" s="218" t="str">
        <f>IF(ISBLANK(E380), "", VLOOKUP(E380, Z!$A$2:$C$4127, 3, FALSE))</f>
        <v/>
      </c>
      <c r="G380" s="232"/>
      <c r="H380" s="219"/>
      <c r="I380" s="218" t="str" cm="1">
        <f t="array" ref="I380">IFERROR(INDEX(Region, VLOOKUP($F380, X!$A$2:$K$5744, 11, FALSE), $C$1), "")</f>
        <v/>
      </c>
      <c r="J380" s="235"/>
      <c r="K380" s="236"/>
      <c r="L380" s="220" cm="1">
        <f t="array" ref="L380">IFERROR(INDEX(E_alt, $A380, $X380), 0)</f>
        <v>0</v>
      </c>
      <c r="M380" s="238"/>
      <c r="N380" s="237"/>
      <c r="O380" s="236"/>
      <c r="P380" s="223"/>
      <c r="Q380" s="220" cm="1">
        <f t="array" ref="Q380">IFERROR(INDEX(E_neu, $A380, $X380), 0)</f>
        <v>0</v>
      </c>
      <c r="R380" s="232"/>
      <c r="S380" s="231"/>
      <c r="T380" s="217"/>
      <c r="U380" s="218" t="str">
        <f>IF(ISBLANK(T380), "", VLOOKUP(T380, Z!$A$2:$C$4127, 3, FALSE))</f>
        <v/>
      </c>
      <c r="V380" s="239"/>
      <c r="W380" s="222">
        <f t="shared" si="105"/>
        <v>0</v>
      </c>
      <c r="X380" s="13" t="str">
        <f>IFERROR(MATCH(_xlfn.MINIFS(Y!$F$87:$H$87, Y!$F$87:$H$87, "&gt;="&amp;J380), Y!$F$87:$H$87, 0), "-")</f>
        <v>-</v>
      </c>
    </row>
    <row r="381" spans="1:24" s="79" customFormat="1" x14ac:dyDescent="0.2">
      <c r="A381" s="13" t="str">
        <f t="shared" si="100"/>
        <v>-</v>
      </c>
      <c r="B381" s="216">
        <v>359</v>
      </c>
      <c r="C381" s="231"/>
      <c r="D381" s="231"/>
      <c r="E381" s="217"/>
      <c r="F381" s="218" t="str">
        <f>IF(ISBLANK(E381), "", VLOOKUP(E381, Z!$A$2:$C$4127, 3, FALSE))</f>
        <v/>
      </c>
      <c r="G381" s="232"/>
      <c r="H381" s="219"/>
      <c r="I381" s="218" t="str" cm="1">
        <f t="array" ref="I381">IFERROR(INDEX(Region, VLOOKUP($F381, X!$A$2:$K$5744, 11, FALSE), $C$1), "")</f>
        <v/>
      </c>
      <c r="J381" s="235"/>
      <c r="K381" s="236"/>
      <c r="L381" s="220" cm="1">
        <f t="array" ref="L381">IFERROR(INDEX(E_alt, $A381, $X381), 0)</f>
        <v>0</v>
      </c>
      <c r="M381" s="238"/>
      <c r="N381" s="237"/>
      <c r="O381" s="236"/>
      <c r="P381" s="223"/>
      <c r="Q381" s="220" cm="1">
        <f t="array" ref="Q381">IFERROR(INDEX(E_neu, $A381, $X381), 0)</f>
        <v>0</v>
      </c>
      <c r="R381" s="232"/>
      <c r="S381" s="231"/>
      <c r="T381" s="217"/>
      <c r="U381" s="218" t="str">
        <f>IF(ISBLANK(T381), "", VLOOKUP(T381, Z!$A$2:$C$4127, 3, FALSE))</f>
        <v/>
      </c>
      <c r="V381" s="239"/>
      <c r="W381" s="222">
        <f t="shared" si="105"/>
        <v>0</v>
      </c>
      <c r="X381" s="13" t="str">
        <f>IFERROR(MATCH(_xlfn.MINIFS(Y!$F$87:$H$87, Y!$F$87:$H$87, "&gt;="&amp;J381), Y!$F$87:$H$87, 0), "-")</f>
        <v>-</v>
      </c>
    </row>
    <row r="382" spans="1:24" s="79" customFormat="1" x14ac:dyDescent="0.2">
      <c r="A382" s="13" t="str">
        <f t="shared" si="101"/>
        <v>-</v>
      </c>
      <c r="B382" s="216">
        <v>360</v>
      </c>
      <c r="C382" s="231"/>
      <c r="D382" s="231"/>
      <c r="E382" s="217"/>
      <c r="F382" s="218" t="str">
        <f>IF(ISBLANK(E382), "", VLOOKUP(E382, Z!$A$2:$C$4127, 3, FALSE))</f>
        <v/>
      </c>
      <c r="G382" s="232"/>
      <c r="H382" s="219"/>
      <c r="I382" s="218" t="str" cm="1">
        <f t="array" ref="I382">IFERROR(INDEX(Region, VLOOKUP($F382, X!$A$2:$K$5744, 11, FALSE), $C$1), "")</f>
        <v/>
      </c>
      <c r="J382" s="235"/>
      <c r="K382" s="236"/>
      <c r="L382" s="220" cm="1">
        <f t="array" ref="L382">IFERROR(INDEX(E_alt, $A382, $X382), 0)</f>
        <v>0</v>
      </c>
      <c r="M382" s="238"/>
      <c r="N382" s="237"/>
      <c r="O382" s="236"/>
      <c r="P382" s="223"/>
      <c r="Q382" s="220" cm="1">
        <f t="array" ref="Q382">IFERROR(INDEX(E_neu, $A382, $X382), 0)</f>
        <v>0</v>
      </c>
      <c r="R382" s="232"/>
      <c r="S382" s="231"/>
      <c r="T382" s="217"/>
      <c r="U382" s="218" t="str">
        <f>IF(ISBLANK(T382), "", VLOOKUP(T382, Z!$A$2:$C$4127, 3, FALSE))</f>
        <v/>
      </c>
      <c r="V382" s="239"/>
      <c r="W382" s="222">
        <f t="shared" si="105"/>
        <v>0</v>
      </c>
      <c r="X382" s="13" t="str">
        <f>IFERROR(MATCH(_xlfn.MINIFS(Y!$F$87:$H$87, Y!$F$87:$H$87, "&gt;="&amp;J382), Y!$F$87:$H$87, 0), "-")</f>
        <v>-</v>
      </c>
    </row>
    <row r="383" spans="1:24" s="79" customFormat="1" x14ac:dyDescent="0.2">
      <c r="A383" s="13" t="str">
        <f t="shared" si="100"/>
        <v>-</v>
      </c>
      <c r="B383" s="216">
        <v>361</v>
      </c>
      <c r="C383" s="231"/>
      <c r="D383" s="231"/>
      <c r="E383" s="217"/>
      <c r="F383" s="218" t="str">
        <f>IF(ISBLANK(E383), "", VLOOKUP(E383, Z!$A$2:$C$4127, 3, FALSE))</f>
        <v/>
      </c>
      <c r="G383" s="232"/>
      <c r="H383" s="219"/>
      <c r="I383" s="218" t="str" cm="1">
        <f t="array" ref="I383">IFERROR(INDEX(Region, VLOOKUP($F383, X!$A$2:$K$5744, 11, FALSE), $C$1), "")</f>
        <v/>
      </c>
      <c r="J383" s="235"/>
      <c r="K383" s="236"/>
      <c r="L383" s="220" cm="1">
        <f t="array" ref="L383">IFERROR(INDEX(E_alt, $A383, $X383), 0)</f>
        <v>0</v>
      </c>
      <c r="M383" s="238"/>
      <c r="N383" s="237"/>
      <c r="O383" s="236"/>
      <c r="P383" s="223"/>
      <c r="Q383" s="220" cm="1">
        <f t="array" ref="Q383">IFERROR(INDEX(E_neu, $A383, $X383), 0)</f>
        <v>0</v>
      </c>
      <c r="R383" s="232"/>
      <c r="S383" s="231"/>
      <c r="T383" s="217"/>
      <c r="U383" s="218" t="str">
        <f>IF(ISBLANK(T383), "", VLOOKUP(T383, Z!$A$2:$C$4127, 3, FALSE))</f>
        <v/>
      </c>
      <c r="V383" s="239"/>
      <c r="W383" s="222">
        <f t="shared" si="105"/>
        <v>0</v>
      </c>
      <c r="X383" s="13" t="str">
        <f>IFERROR(MATCH(_xlfn.MINIFS(Y!$F$87:$H$87, Y!$F$87:$H$87, "&gt;="&amp;J383), Y!$F$87:$H$87, 0), "-")</f>
        <v>-</v>
      </c>
    </row>
    <row r="384" spans="1:24" s="79" customFormat="1" x14ac:dyDescent="0.2">
      <c r="A384" s="13" t="str">
        <f t="shared" si="101"/>
        <v>-</v>
      </c>
      <c r="B384" s="216">
        <v>362</v>
      </c>
      <c r="C384" s="231"/>
      <c r="D384" s="231"/>
      <c r="E384" s="217"/>
      <c r="F384" s="218" t="str">
        <f>IF(ISBLANK(E384), "", VLOOKUP(E384, Z!$A$2:$C$4127, 3, FALSE))</f>
        <v/>
      </c>
      <c r="G384" s="232"/>
      <c r="H384" s="219"/>
      <c r="I384" s="218" t="str" cm="1">
        <f t="array" ref="I384">IFERROR(INDEX(Region, VLOOKUP($F384, X!$A$2:$K$5744, 11, FALSE), $C$1), "")</f>
        <v/>
      </c>
      <c r="J384" s="235"/>
      <c r="K384" s="236"/>
      <c r="L384" s="220" cm="1">
        <f t="array" ref="L384">IFERROR(INDEX(E_alt, $A384, $X384), 0)</f>
        <v>0</v>
      </c>
      <c r="M384" s="238"/>
      <c r="N384" s="237"/>
      <c r="O384" s="236"/>
      <c r="P384" s="223"/>
      <c r="Q384" s="220" cm="1">
        <f t="array" ref="Q384">IFERROR(INDEX(E_neu, $A384, $X384), 0)</f>
        <v>0</v>
      </c>
      <c r="R384" s="232"/>
      <c r="S384" s="231"/>
      <c r="T384" s="217"/>
      <c r="U384" s="218" t="str">
        <f>IF(ISBLANK(T384), "", VLOOKUP(T384, Z!$A$2:$C$4127, 3, FALSE))</f>
        <v/>
      </c>
      <c r="V384" s="239"/>
      <c r="W384" s="222">
        <f t="shared" si="105"/>
        <v>0</v>
      </c>
      <c r="X384" s="13" t="str">
        <f>IFERROR(MATCH(_xlfn.MINIFS(Y!$F$87:$H$87, Y!$F$87:$H$87, "&gt;="&amp;J384), Y!$F$87:$H$87, 0), "-")</f>
        <v>-</v>
      </c>
    </row>
    <row r="385" spans="1:24" s="79" customFormat="1" x14ac:dyDescent="0.2">
      <c r="A385" s="13" t="str">
        <f t="shared" si="100"/>
        <v>-</v>
      </c>
      <c r="B385" s="216">
        <v>363</v>
      </c>
      <c r="C385" s="231"/>
      <c r="D385" s="231"/>
      <c r="E385" s="217"/>
      <c r="F385" s="218" t="str">
        <f>IF(ISBLANK(E385), "", VLOOKUP(E385, Z!$A$2:$C$4127, 3, FALSE))</f>
        <v/>
      </c>
      <c r="G385" s="232"/>
      <c r="H385" s="219"/>
      <c r="I385" s="218" t="str" cm="1">
        <f t="array" ref="I385">IFERROR(INDEX(Region, VLOOKUP($F385, X!$A$2:$K$5744, 11, FALSE), $C$1), "")</f>
        <v/>
      </c>
      <c r="J385" s="235"/>
      <c r="K385" s="236"/>
      <c r="L385" s="220" cm="1">
        <f t="array" ref="L385">IFERROR(INDEX(E_alt, $A385, $X385), 0)</f>
        <v>0</v>
      </c>
      <c r="M385" s="238"/>
      <c r="N385" s="237"/>
      <c r="O385" s="236"/>
      <c r="P385" s="223"/>
      <c r="Q385" s="220" cm="1">
        <f t="array" ref="Q385">IFERROR(INDEX(E_neu, $A385, $X385), 0)</f>
        <v>0</v>
      </c>
      <c r="R385" s="232"/>
      <c r="S385" s="231"/>
      <c r="T385" s="217"/>
      <c r="U385" s="218" t="str">
        <f>IF(ISBLANK(T385), "", VLOOKUP(T385, Z!$A$2:$C$4127, 3, FALSE))</f>
        <v/>
      </c>
      <c r="V385" s="239"/>
      <c r="W385" s="222">
        <f t="shared" si="105"/>
        <v>0</v>
      </c>
      <c r="X385" s="13" t="str">
        <f>IFERROR(MATCH(_xlfn.MINIFS(Y!$F$87:$H$87, Y!$F$87:$H$87, "&gt;="&amp;J385), Y!$F$87:$H$87, 0), "-")</f>
        <v>-</v>
      </c>
    </row>
    <row r="386" spans="1:24" s="79" customFormat="1" x14ac:dyDescent="0.2">
      <c r="A386" s="13" t="str">
        <f t="shared" si="101"/>
        <v>-</v>
      </c>
      <c r="B386" s="216">
        <v>364</v>
      </c>
      <c r="C386" s="231"/>
      <c r="D386" s="231"/>
      <c r="E386" s="217"/>
      <c r="F386" s="218" t="str">
        <f>IF(ISBLANK(E386), "", VLOOKUP(E386, Z!$A$2:$C$4127, 3, FALSE))</f>
        <v/>
      </c>
      <c r="G386" s="232"/>
      <c r="H386" s="219"/>
      <c r="I386" s="218" t="str" cm="1">
        <f t="array" ref="I386">IFERROR(INDEX(Region, VLOOKUP($F386, X!$A$2:$K$5744, 11, FALSE), $C$1), "")</f>
        <v/>
      </c>
      <c r="J386" s="235"/>
      <c r="K386" s="236"/>
      <c r="L386" s="220" cm="1">
        <f t="array" ref="L386">IFERROR(INDEX(E_alt, $A386, $X386), 0)</f>
        <v>0</v>
      </c>
      <c r="M386" s="238"/>
      <c r="N386" s="237"/>
      <c r="O386" s="236"/>
      <c r="P386" s="223"/>
      <c r="Q386" s="220" cm="1">
        <f t="array" ref="Q386">IFERROR(INDEX(E_neu, $A386, $X386), 0)</f>
        <v>0</v>
      </c>
      <c r="R386" s="232"/>
      <c r="S386" s="231"/>
      <c r="T386" s="217"/>
      <c r="U386" s="218" t="str">
        <f>IF(ISBLANK(T386), "", VLOOKUP(T386, Z!$A$2:$C$4127, 3, FALSE))</f>
        <v/>
      </c>
      <c r="V386" s="239"/>
      <c r="W386" s="222">
        <f t="shared" si="105"/>
        <v>0</v>
      </c>
      <c r="X386" s="13" t="str">
        <f>IFERROR(MATCH(_xlfn.MINIFS(Y!$F$87:$H$87, Y!$F$87:$H$87, "&gt;="&amp;J386), Y!$F$87:$H$87, 0), "-")</f>
        <v>-</v>
      </c>
    </row>
    <row r="387" spans="1:24" s="79" customFormat="1" x14ac:dyDescent="0.2">
      <c r="A387" s="13" t="str">
        <f t="shared" si="100"/>
        <v>-</v>
      </c>
      <c r="B387" s="216">
        <v>365</v>
      </c>
      <c r="C387" s="231"/>
      <c r="D387" s="231"/>
      <c r="E387" s="217"/>
      <c r="F387" s="218" t="str">
        <f>IF(ISBLANK(E387), "", VLOOKUP(E387, Z!$A$2:$C$4127, 3, FALSE))</f>
        <v/>
      </c>
      <c r="G387" s="232"/>
      <c r="H387" s="219"/>
      <c r="I387" s="218" t="str" cm="1">
        <f t="array" ref="I387">IFERROR(INDEX(Region, VLOOKUP($F387, X!$A$2:$K$5744, 11, FALSE), $C$1), "")</f>
        <v/>
      </c>
      <c r="J387" s="235"/>
      <c r="K387" s="236"/>
      <c r="L387" s="220" cm="1">
        <f t="array" ref="L387">IFERROR(INDEX(E_alt, $A387, $X387), 0)</f>
        <v>0</v>
      </c>
      <c r="M387" s="238"/>
      <c r="N387" s="237"/>
      <c r="O387" s="236"/>
      <c r="P387" s="223"/>
      <c r="Q387" s="220" cm="1">
        <f t="array" ref="Q387">IFERROR(INDEX(E_neu, $A387, $X387), 0)</f>
        <v>0</v>
      </c>
      <c r="R387" s="232"/>
      <c r="S387" s="231"/>
      <c r="T387" s="217"/>
      <c r="U387" s="218" t="str">
        <f>IF(ISBLANK(T387), "", VLOOKUP(T387, Z!$A$2:$C$4127, 3, FALSE))</f>
        <v/>
      </c>
      <c r="V387" s="239"/>
      <c r="W387" s="222">
        <f t="shared" si="105"/>
        <v>0</v>
      </c>
      <c r="X387" s="13" t="str">
        <f>IFERROR(MATCH(_xlfn.MINIFS(Y!$F$87:$H$87, Y!$F$87:$H$87, "&gt;="&amp;J387), Y!$F$87:$H$87, 0), "-")</f>
        <v>-</v>
      </c>
    </row>
    <row r="388" spans="1:24" s="79" customFormat="1" x14ac:dyDescent="0.2">
      <c r="A388" s="13" t="str">
        <f t="shared" si="101"/>
        <v>-</v>
      </c>
      <c r="B388" s="216">
        <v>366</v>
      </c>
      <c r="C388" s="231"/>
      <c r="D388" s="231"/>
      <c r="E388" s="217"/>
      <c r="F388" s="218" t="str">
        <f>IF(ISBLANK(E388), "", VLOOKUP(E388, Z!$A$2:$C$4127, 3, FALSE))</f>
        <v/>
      </c>
      <c r="G388" s="232"/>
      <c r="H388" s="219"/>
      <c r="I388" s="218" t="str" cm="1">
        <f t="array" ref="I388">IFERROR(INDEX(Region, VLOOKUP($F388, X!$A$2:$K$5744, 11, FALSE), $C$1), "")</f>
        <v/>
      </c>
      <c r="J388" s="235"/>
      <c r="K388" s="236"/>
      <c r="L388" s="220" cm="1">
        <f t="array" ref="L388">IFERROR(INDEX(E_alt, $A388, $X388), 0)</f>
        <v>0</v>
      </c>
      <c r="M388" s="238"/>
      <c r="N388" s="237"/>
      <c r="O388" s="236"/>
      <c r="P388" s="223"/>
      <c r="Q388" s="220" cm="1">
        <f t="array" ref="Q388">IFERROR(INDEX(E_neu, $A388, $X388), 0)</f>
        <v>0</v>
      </c>
      <c r="R388" s="232"/>
      <c r="S388" s="231"/>
      <c r="T388" s="217"/>
      <c r="U388" s="218" t="str">
        <f>IF(ISBLANK(T388), "", VLOOKUP(T388, Z!$A$2:$C$4127, 3, FALSE))</f>
        <v/>
      </c>
      <c r="V388" s="239"/>
      <c r="W388" s="222">
        <f t="shared" si="105"/>
        <v>0</v>
      </c>
      <c r="X388" s="13" t="str">
        <f>IFERROR(MATCH(_xlfn.MINIFS(Y!$F$87:$H$87, Y!$F$87:$H$87, "&gt;="&amp;J388), Y!$F$87:$H$87, 0), "-")</f>
        <v>-</v>
      </c>
    </row>
    <row r="389" spans="1:24" s="79" customFormat="1" x14ac:dyDescent="0.2">
      <c r="A389" s="13" t="str">
        <f t="shared" si="100"/>
        <v>-</v>
      </c>
      <c r="B389" s="216">
        <v>367</v>
      </c>
      <c r="C389" s="231"/>
      <c r="D389" s="231"/>
      <c r="E389" s="217"/>
      <c r="F389" s="218" t="str">
        <f>IF(ISBLANK(E389), "", VLOOKUP(E389, Z!$A$2:$C$4127, 3, FALSE))</f>
        <v/>
      </c>
      <c r="G389" s="232"/>
      <c r="H389" s="219"/>
      <c r="I389" s="218" t="str" cm="1">
        <f t="array" ref="I389">IFERROR(INDEX(Region, VLOOKUP($F389, X!$A$2:$K$5744, 11, FALSE), $C$1), "")</f>
        <v/>
      </c>
      <c r="J389" s="235"/>
      <c r="K389" s="236"/>
      <c r="L389" s="220" cm="1">
        <f t="array" ref="L389">IFERROR(INDEX(E_alt, $A389, $X389), 0)</f>
        <v>0</v>
      </c>
      <c r="M389" s="238"/>
      <c r="N389" s="237"/>
      <c r="O389" s="236"/>
      <c r="P389" s="223"/>
      <c r="Q389" s="220" cm="1">
        <f t="array" ref="Q389">IFERROR(INDEX(E_neu, $A389, $X389), 0)</f>
        <v>0</v>
      </c>
      <c r="R389" s="232"/>
      <c r="S389" s="231"/>
      <c r="T389" s="217"/>
      <c r="U389" s="218" t="str">
        <f>IF(ISBLANK(T389), "", VLOOKUP(T389, Z!$A$2:$C$4127, 3, FALSE))</f>
        <v/>
      </c>
      <c r="V389" s="239"/>
      <c r="W389" s="222">
        <f t="shared" si="105"/>
        <v>0</v>
      </c>
      <c r="X389" s="13" t="str">
        <f>IFERROR(MATCH(_xlfn.MINIFS(Y!$F$87:$H$87, Y!$F$87:$H$87, "&gt;="&amp;J389), Y!$F$87:$H$87, 0), "-")</f>
        <v>-</v>
      </c>
    </row>
    <row r="390" spans="1:24" s="79" customFormat="1" x14ac:dyDescent="0.2">
      <c r="A390" s="13" t="str">
        <f t="shared" si="101"/>
        <v>-</v>
      </c>
      <c r="B390" s="216">
        <v>368</v>
      </c>
      <c r="C390" s="231"/>
      <c r="D390" s="231"/>
      <c r="E390" s="217"/>
      <c r="F390" s="218" t="str">
        <f>IF(ISBLANK(E390), "", VLOOKUP(E390, Z!$A$2:$C$4127, 3, FALSE))</f>
        <v/>
      </c>
      <c r="G390" s="232"/>
      <c r="H390" s="219"/>
      <c r="I390" s="218" t="str" cm="1">
        <f t="array" ref="I390">IFERROR(INDEX(Region, VLOOKUP($F390, X!$A$2:$K$5744, 11, FALSE), $C$1), "")</f>
        <v/>
      </c>
      <c r="J390" s="235"/>
      <c r="K390" s="236"/>
      <c r="L390" s="220" cm="1">
        <f t="array" ref="L390">IFERROR(INDEX(E_alt, $A390, $X390), 0)</f>
        <v>0</v>
      </c>
      <c r="M390" s="238"/>
      <c r="N390" s="237"/>
      <c r="O390" s="236"/>
      <c r="P390" s="223"/>
      <c r="Q390" s="220" cm="1">
        <f t="array" ref="Q390">IFERROR(INDEX(E_neu, $A390, $X390), 0)</f>
        <v>0</v>
      </c>
      <c r="R390" s="232"/>
      <c r="S390" s="231"/>
      <c r="T390" s="217"/>
      <c r="U390" s="218" t="str">
        <f>IF(ISBLANK(T390), "", VLOOKUP(T390, Z!$A$2:$C$4127, 3, FALSE))</f>
        <v/>
      </c>
      <c r="V390" s="239"/>
      <c r="W390" s="222">
        <f t="shared" si="105"/>
        <v>0</v>
      </c>
      <c r="X390" s="13" t="str">
        <f>IFERROR(MATCH(_xlfn.MINIFS(Y!$F$87:$H$87, Y!$F$87:$H$87, "&gt;="&amp;J390), Y!$F$87:$H$87, 0), "-")</f>
        <v>-</v>
      </c>
    </row>
    <row r="391" spans="1:24" s="79" customFormat="1" x14ac:dyDescent="0.2">
      <c r="A391" s="13" t="str">
        <f t="shared" si="100"/>
        <v>-</v>
      </c>
      <c r="B391" s="216">
        <v>369</v>
      </c>
      <c r="C391" s="231"/>
      <c r="D391" s="231"/>
      <c r="E391" s="217"/>
      <c r="F391" s="218" t="str">
        <f>IF(ISBLANK(E391), "", VLOOKUP(E391, Z!$A$2:$C$4127, 3, FALSE))</f>
        <v/>
      </c>
      <c r="G391" s="232"/>
      <c r="H391" s="219"/>
      <c r="I391" s="218" t="str" cm="1">
        <f t="array" ref="I391">IFERROR(INDEX(Region, VLOOKUP($F391, X!$A$2:$K$5744, 11, FALSE), $C$1), "")</f>
        <v/>
      </c>
      <c r="J391" s="235"/>
      <c r="K391" s="236"/>
      <c r="L391" s="220" cm="1">
        <f t="array" ref="L391">IFERROR(INDEX(E_alt, $A391, $X391), 0)</f>
        <v>0</v>
      </c>
      <c r="M391" s="238"/>
      <c r="N391" s="237"/>
      <c r="O391" s="236"/>
      <c r="P391" s="223"/>
      <c r="Q391" s="220" cm="1">
        <f t="array" ref="Q391">IFERROR(INDEX(E_neu, $A391, $X391), 0)</f>
        <v>0</v>
      </c>
      <c r="R391" s="232"/>
      <c r="S391" s="231"/>
      <c r="T391" s="217"/>
      <c r="U391" s="218" t="str">
        <f>IF(ISBLANK(T391), "", VLOOKUP(T391, Z!$A$2:$C$4127, 3, FALSE))</f>
        <v/>
      </c>
      <c r="V391" s="239"/>
      <c r="W391" s="222">
        <f t="shared" si="105"/>
        <v>0</v>
      </c>
      <c r="X391" s="13" t="str">
        <f>IFERROR(MATCH(_xlfn.MINIFS(Y!$F$87:$H$87, Y!$F$87:$H$87, "&gt;="&amp;J391), Y!$F$87:$H$87, 0), "-")</f>
        <v>-</v>
      </c>
    </row>
    <row r="392" spans="1:24" s="79" customFormat="1" x14ac:dyDescent="0.2">
      <c r="A392" s="13" t="str">
        <f t="shared" si="101"/>
        <v>-</v>
      </c>
      <c r="B392" s="216">
        <v>370</v>
      </c>
      <c r="C392" s="231"/>
      <c r="D392" s="231"/>
      <c r="E392" s="217"/>
      <c r="F392" s="218" t="str">
        <f>IF(ISBLANK(E392), "", VLOOKUP(E392, Z!$A$2:$C$4127, 3, FALSE))</f>
        <v/>
      </c>
      <c r="G392" s="232"/>
      <c r="H392" s="219"/>
      <c r="I392" s="218" t="str" cm="1">
        <f t="array" ref="I392">IFERROR(INDEX(Region, VLOOKUP($F392, X!$A$2:$K$5744, 11, FALSE), $C$1), "")</f>
        <v/>
      </c>
      <c r="J392" s="235"/>
      <c r="K392" s="236"/>
      <c r="L392" s="220" cm="1">
        <f t="array" ref="L392">IFERROR(INDEX(E_alt, $A392, $X392), 0)</f>
        <v>0</v>
      </c>
      <c r="M392" s="238"/>
      <c r="N392" s="237"/>
      <c r="O392" s="236"/>
      <c r="P392" s="223"/>
      <c r="Q392" s="220" cm="1">
        <f t="array" ref="Q392">IFERROR(INDEX(E_neu, $A392, $X392), 0)</f>
        <v>0</v>
      </c>
      <c r="R392" s="232"/>
      <c r="S392" s="231"/>
      <c r="T392" s="217"/>
      <c r="U392" s="218" t="str">
        <f>IF(ISBLANK(T392), "", VLOOKUP(T392, Z!$A$2:$C$4127, 3, FALSE))</f>
        <v/>
      </c>
      <c r="V392" s="239"/>
      <c r="W392" s="222">
        <f t="shared" si="105"/>
        <v>0</v>
      </c>
      <c r="X392" s="13" t="str">
        <f>IFERROR(MATCH(_xlfn.MINIFS(Y!$F$87:$H$87, Y!$F$87:$H$87, "&gt;="&amp;J392), Y!$F$87:$H$87, 0), "-")</f>
        <v>-</v>
      </c>
    </row>
    <row r="393" spans="1:24" s="79" customFormat="1" x14ac:dyDescent="0.2">
      <c r="A393" s="13" t="str">
        <f t="shared" si="100"/>
        <v>-</v>
      </c>
      <c r="B393" s="216">
        <v>371</v>
      </c>
      <c r="C393" s="231"/>
      <c r="D393" s="231"/>
      <c r="E393" s="217"/>
      <c r="F393" s="218" t="str">
        <f>IF(ISBLANK(E393), "", VLOOKUP(E393, Z!$A$2:$C$4127, 3, FALSE))</f>
        <v/>
      </c>
      <c r="G393" s="232"/>
      <c r="H393" s="219"/>
      <c r="I393" s="218" t="str" cm="1">
        <f t="array" ref="I393">IFERROR(INDEX(Region, VLOOKUP($F393, X!$A$2:$K$5744, 11, FALSE), $C$1), "")</f>
        <v/>
      </c>
      <c r="J393" s="235"/>
      <c r="K393" s="236"/>
      <c r="L393" s="220" cm="1">
        <f t="array" ref="L393">IFERROR(INDEX(E_alt, $A393, $X393), 0)</f>
        <v>0</v>
      </c>
      <c r="M393" s="238"/>
      <c r="N393" s="237"/>
      <c r="O393" s="236"/>
      <c r="P393" s="223"/>
      <c r="Q393" s="220" cm="1">
        <f t="array" ref="Q393">IFERROR(INDEX(E_neu, $A393, $X393), 0)</f>
        <v>0</v>
      </c>
      <c r="R393" s="232"/>
      <c r="S393" s="231"/>
      <c r="T393" s="217"/>
      <c r="U393" s="218" t="str">
        <f>IF(ISBLANK(T393), "", VLOOKUP(T393, Z!$A$2:$C$4127, 3, FALSE))</f>
        <v/>
      </c>
      <c r="V393" s="239"/>
      <c r="W393" s="222">
        <f t="shared" si="105"/>
        <v>0</v>
      </c>
      <c r="X393" s="13" t="str">
        <f>IFERROR(MATCH(_xlfn.MINIFS(Y!$F$87:$H$87, Y!$F$87:$H$87, "&gt;="&amp;J393), Y!$F$87:$H$87, 0), "-")</f>
        <v>-</v>
      </c>
    </row>
    <row r="394" spans="1:24" s="79" customFormat="1" x14ac:dyDescent="0.2">
      <c r="A394" s="13" t="str">
        <f t="shared" si="101"/>
        <v>-</v>
      </c>
      <c r="B394" s="216">
        <v>372</v>
      </c>
      <c r="C394" s="231"/>
      <c r="D394" s="231"/>
      <c r="E394" s="217"/>
      <c r="F394" s="218" t="str">
        <f>IF(ISBLANK(E394), "", VLOOKUP(E394, Z!$A$2:$C$4127, 3, FALSE))</f>
        <v/>
      </c>
      <c r="G394" s="232"/>
      <c r="H394" s="219"/>
      <c r="I394" s="218" t="str" cm="1">
        <f t="array" ref="I394">IFERROR(INDEX(Region, VLOOKUP($F394, X!$A$2:$K$5744, 11, FALSE), $C$1), "")</f>
        <v/>
      </c>
      <c r="J394" s="235"/>
      <c r="K394" s="236"/>
      <c r="L394" s="220" cm="1">
        <f t="array" ref="L394">IFERROR(INDEX(E_alt, $A394, $X394), 0)</f>
        <v>0</v>
      </c>
      <c r="M394" s="238"/>
      <c r="N394" s="237"/>
      <c r="O394" s="236"/>
      <c r="P394" s="223"/>
      <c r="Q394" s="220" cm="1">
        <f t="array" ref="Q394">IFERROR(INDEX(E_neu, $A394, $X394), 0)</f>
        <v>0</v>
      </c>
      <c r="R394" s="232"/>
      <c r="S394" s="231"/>
      <c r="T394" s="217"/>
      <c r="U394" s="218" t="str">
        <f>IF(ISBLANK(T394), "", VLOOKUP(T394, Z!$A$2:$C$4127, 3, FALSE))</f>
        <v/>
      </c>
      <c r="V394" s="239"/>
      <c r="W394" s="222">
        <f t="shared" si="105"/>
        <v>0</v>
      </c>
      <c r="X394" s="13" t="str">
        <f>IFERROR(MATCH(_xlfn.MINIFS(Y!$F$87:$H$87, Y!$F$87:$H$87, "&gt;="&amp;J394), Y!$F$87:$H$87, 0), "-")</f>
        <v>-</v>
      </c>
    </row>
    <row r="395" spans="1:24" s="79" customFormat="1" x14ac:dyDescent="0.2">
      <c r="A395" s="13" t="str">
        <f t="shared" si="100"/>
        <v>-</v>
      </c>
      <c r="B395" s="216">
        <v>373</v>
      </c>
      <c r="C395" s="231"/>
      <c r="D395" s="231"/>
      <c r="E395" s="217"/>
      <c r="F395" s="218" t="str">
        <f>IF(ISBLANK(E395), "", VLOOKUP(E395, Z!$A$2:$C$4127, 3, FALSE))</f>
        <v/>
      </c>
      <c r="G395" s="232"/>
      <c r="H395" s="219"/>
      <c r="I395" s="218" t="str" cm="1">
        <f t="array" ref="I395">IFERROR(INDEX(Region, VLOOKUP($F395, X!$A$2:$K$5744, 11, FALSE), $C$1), "")</f>
        <v/>
      </c>
      <c r="J395" s="235"/>
      <c r="K395" s="236"/>
      <c r="L395" s="220" cm="1">
        <f t="array" ref="L395">IFERROR(INDEX(E_alt, $A395, $X395), 0)</f>
        <v>0</v>
      </c>
      <c r="M395" s="238"/>
      <c r="N395" s="237"/>
      <c r="O395" s="236"/>
      <c r="P395" s="223"/>
      <c r="Q395" s="220" cm="1">
        <f t="array" ref="Q395">IFERROR(INDEX(E_neu, $A395, $X395), 0)</f>
        <v>0</v>
      </c>
      <c r="R395" s="232"/>
      <c r="S395" s="231"/>
      <c r="T395" s="217"/>
      <c r="U395" s="218" t="str">
        <f>IF(ISBLANK(T395), "", VLOOKUP(T395, Z!$A$2:$C$4127, 3, FALSE))</f>
        <v/>
      </c>
      <c r="V395" s="239"/>
      <c r="W395" s="222">
        <f t="shared" si="105"/>
        <v>0</v>
      </c>
      <c r="X395" s="13" t="str">
        <f>IFERROR(MATCH(_xlfn.MINIFS(Y!$F$87:$H$87, Y!$F$87:$H$87, "&gt;="&amp;J395), Y!$F$87:$H$87, 0), "-")</f>
        <v>-</v>
      </c>
    </row>
    <row r="396" spans="1:24" s="79" customFormat="1" x14ac:dyDescent="0.2">
      <c r="A396" s="13" t="str">
        <f t="shared" si="101"/>
        <v>-</v>
      </c>
      <c r="B396" s="216">
        <v>374</v>
      </c>
      <c r="C396" s="231"/>
      <c r="D396" s="231"/>
      <c r="E396" s="217"/>
      <c r="F396" s="218" t="str">
        <f>IF(ISBLANK(E396), "", VLOOKUP(E396, Z!$A$2:$C$4127, 3, FALSE))</f>
        <v/>
      </c>
      <c r="G396" s="232"/>
      <c r="H396" s="219"/>
      <c r="I396" s="218" t="str" cm="1">
        <f t="array" ref="I396">IFERROR(INDEX(Region, VLOOKUP($F396, X!$A$2:$K$5744, 11, FALSE), $C$1), "")</f>
        <v/>
      </c>
      <c r="J396" s="235"/>
      <c r="K396" s="236"/>
      <c r="L396" s="220" cm="1">
        <f t="array" ref="L396">IFERROR(INDEX(E_alt, $A396, $X396), 0)</f>
        <v>0</v>
      </c>
      <c r="M396" s="238"/>
      <c r="N396" s="237"/>
      <c r="O396" s="236"/>
      <c r="P396" s="223"/>
      <c r="Q396" s="220" cm="1">
        <f t="array" ref="Q396">IFERROR(INDEX(E_neu, $A396, $X396), 0)</f>
        <v>0</v>
      </c>
      <c r="R396" s="232"/>
      <c r="S396" s="231"/>
      <c r="T396" s="217"/>
      <c r="U396" s="218" t="str">
        <f>IF(ISBLANK(T396), "", VLOOKUP(T396, Z!$A$2:$C$4127, 3, FALSE))</f>
        <v/>
      </c>
      <c r="V396" s="239"/>
      <c r="W396" s="222">
        <f t="shared" si="105"/>
        <v>0</v>
      </c>
      <c r="X396" s="13" t="str">
        <f>IFERROR(MATCH(_xlfn.MINIFS(Y!$F$87:$H$87, Y!$F$87:$H$87, "&gt;="&amp;J396), Y!$F$87:$H$87, 0), "-")</f>
        <v>-</v>
      </c>
    </row>
    <row r="397" spans="1:24" s="79" customFormat="1" x14ac:dyDescent="0.2">
      <c r="A397" s="13" t="str">
        <f t="shared" si="100"/>
        <v>-</v>
      </c>
      <c r="B397" s="216">
        <v>375</v>
      </c>
      <c r="C397" s="231"/>
      <c r="D397" s="231"/>
      <c r="E397" s="217"/>
      <c r="F397" s="218" t="str">
        <f>IF(ISBLANK(E397), "", VLOOKUP(E397, Z!$A$2:$C$4127, 3, FALSE))</f>
        <v/>
      </c>
      <c r="G397" s="232"/>
      <c r="H397" s="219"/>
      <c r="I397" s="218" t="str" cm="1">
        <f t="array" ref="I397">IFERROR(INDEX(Region, VLOOKUP($F397, X!$A$2:$K$5744, 11, FALSE), $C$1), "")</f>
        <v/>
      </c>
      <c r="J397" s="235"/>
      <c r="K397" s="236"/>
      <c r="L397" s="220" cm="1">
        <f t="array" ref="L397">IFERROR(INDEX(E_alt, $A397, $X397), 0)</f>
        <v>0</v>
      </c>
      <c r="M397" s="238"/>
      <c r="N397" s="237"/>
      <c r="O397" s="236"/>
      <c r="P397" s="223"/>
      <c r="Q397" s="220" cm="1">
        <f t="array" ref="Q397">IFERROR(INDEX(E_neu, $A397, $X397), 0)</f>
        <v>0</v>
      </c>
      <c r="R397" s="232"/>
      <c r="S397" s="231"/>
      <c r="T397" s="217"/>
      <c r="U397" s="218" t="str">
        <f>IF(ISBLANK(T397), "", VLOOKUP(T397, Z!$A$2:$C$4127, 3, FALSE))</f>
        <v/>
      </c>
      <c r="V397" s="239"/>
      <c r="W397" s="222">
        <f t="shared" si="105"/>
        <v>0</v>
      </c>
      <c r="X397" s="13" t="str">
        <f>IFERROR(MATCH(_xlfn.MINIFS(Y!$F$87:$H$87, Y!$F$87:$H$87, "&gt;="&amp;J397), Y!$F$87:$H$87, 0), "-")</f>
        <v>-</v>
      </c>
    </row>
    <row r="398" spans="1:24" s="79" customFormat="1" x14ac:dyDescent="0.2">
      <c r="A398" s="13" t="str">
        <f t="shared" si="101"/>
        <v>-</v>
      </c>
      <c r="B398" s="216">
        <v>376</v>
      </c>
      <c r="C398" s="231"/>
      <c r="D398" s="231"/>
      <c r="E398" s="217"/>
      <c r="F398" s="218" t="str">
        <f>IF(ISBLANK(E398), "", VLOOKUP(E398, Z!$A$2:$C$4127, 3, FALSE))</f>
        <v/>
      </c>
      <c r="G398" s="232"/>
      <c r="H398" s="219"/>
      <c r="I398" s="218" t="str" cm="1">
        <f t="array" ref="I398">IFERROR(INDEX(Region, VLOOKUP($F398, X!$A$2:$K$5744, 11, FALSE), $C$1), "")</f>
        <v/>
      </c>
      <c r="J398" s="235"/>
      <c r="K398" s="236"/>
      <c r="L398" s="220" cm="1">
        <f t="array" ref="L398">IFERROR(INDEX(E_alt, $A398, $X398), 0)</f>
        <v>0</v>
      </c>
      <c r="M398" s="238"/>
      <c r="N398" s="237"/>
      <c r="O398" s="236"/>
      <c r="P398" s="223"/>
      <c r="Q398" s="220" cm="1">
        <f t="array" ref="Q398">IFERROR(INDEX(E_neu, $A398, $X398), 0)</f>
        <v>0</v>
      </c>
      <c r="R398" s="232"/>
      <c r="S398" s="231"/>
      <c r="T398" s="217"/>
      <c r="U398" s="218" t="str">
        <f>IF(ISBLANK(T398), "", VLOOKUP(T398, Z!$A$2:$C$4127, 3, FALSE))</f>
        <v/>
      </c>
      <c r="V398" s="239"/>
      <c r="W398" s="222">
        <f t="shared" si="105"/>
        <v>0</v>
      </c>
      <c r="X398" s="13" t="str">
        <f>IFERROR(MATCH(_xlfn.MINIFS(Y!$F$87:$H$87, Y!$F$87:$H$87, "&gt;="&amp;J398), Y!$F$87:$H$87, 0), "-")</f>
        <v>-</v>
      </c>
    </row>
    <row r="399" spans="1:24" s="79" customFormat="1" x14ac:dyDescent="0.2">
      <c r="A399" s="13" t="str">
        <f t="shared" si="100"/>
        <v>-</v>
      </c>
      <c r="B399" s="216">
        <v>377</v>
      </c>
      <c r="C399" s="231"/>
      <c r="D399" s="231"/>
      <c r="E399" s="217"/>
      <c r="F399" s="218" t="str">
        <f>IF(ISBLANK(E399), "", VLOOKUP(E399, Z!$A$2:$C$4127, 3, FALSE))</f>
        <v/>
      </c>
      <c r="G399" s="232"/>
      <c r="H399" s="219"/>
      <c r="I399" s="218" t="str" cm="1">
        <f t="array" ref="I399">IFERROR(INDEX(Region, VLOOKUP($F399, X!$A$2:$K$5744, 11, FALSE), $C$1), "")</f>
        <v/>
      </c>
      <c r="J399" s="235"/>
      <c r="K399" s="236"/>
      <c r="L399" s="220" cm="1">
        <f t="array" ref="L399">IFERROR(INDEX(E_alt, $A399, $X399), 0)</f>
        <v>0</v>
      </c>
      <c r="M399" s="238"/>
      <c r="N399" s="237"/>
      <c r="O399" s="236"/>
      <c r="P399" s="223"/>
      <c r="Q399" s="220" cm="1">
        <f t="array" ref="Q399">IFERROR(INDEX(E_neu, $A399, $X399), 0)</f>
        <v>0</v>
      </c>
      <c r="R399" s="232"/>
      <c r="S399" s="231"/>
      <c r="T399" s="217"/>
      <c r="U399" s="218" t="str">
        <f>IF(ISBLANK(T399), "", VLOOKUP(T399, Z!$A$2:$C$4127, 3, FALSE))</f>
        <v/>
      </c>
      <c r="V399" s="239"/>
      <c r="W399" s="222">
        <f t="shared" si="105"/>
        <v>0</v>
      </c>
      <c r="X399" s="13" t="str">
        <f>IFERROR(MATCH(_xlfn.MINIFS(Y!$F$87:$H$87, Y!$F$87:$H$87, "&gt;="&amp;J399), Y!$F$87:$H$87, 0), "-")</f>
        <v>-</v>
      </c>
    </row>
    <row r="400" spans="1:24" s="79" customFormat="1" x14ac:dyDescent="0.2">
      <c r="A400" s="13" t="str">
        <f t="shared" si="101"/>
        <v>-</v>
      </c>
      <c r="B400" s="216">
        <v>378</v>
      </c>
      <c r="C400" s="231"/>
      <c r="D400" s="231"/>
      <c r="E400" s="217"/>
      <c r="F400" s="218" t="str">
        <f>IF(ISBLANK(E400), "", VLOOKUP(E400, Z!$A$2:$C$4127, 3, FALSE))</f>
        <v/>
      </c>
      <c r="G400" s="232"/>
      <c r="H400" s="219"/>
      <c r="I400" s="218" t="str" cm="1">
        <f t="array" ref="I400">IFERROR(INDEX(Region, VLOOKUP($F400, X!$A$2:$K$5744, 11, FALSE), $C$1), "")</f>
        <v/>
      </c>
      <c r="J400" s="235"/>
      <c r="K400" s="236"/>
      <c r="L400" s="220" cm="1">
        <f t="array" ref="L400">IFERROR(INDEX(E_alt, $A400, $X400), 0)</f>
        <v>0</v>
      </c>
      <c r="M400" s="238"/>
      <c r="N400" s="237"/>
      <c r="O400" s="236"/>
      <c r="P400" s="223"/>
      <c r="Q400" s="220" cm="1">
        <f t="array" ref="Q400">IFERROR(INDEX(E_neu, $A400, $X400), 0)</f>
        <v>0</v>
      </c>
      <c r="R400" s="232"/>
      <c r="S400" s="231"/>
      <c r="T400" s="217"/>
      <c r="U400" s="218" t="str">
        <f>IF(ISBLANK(T400), "", VLOOKUP(T400, Z!$A$2:$C$4127, 3, FALSE))</f>
        <v/>
      </c>
      <c r="V400" s="239"/>
      <c r="W400" s="222">
        <f t="shared" si="105"/>
        <v>0</v>
      </c>
      <c r="X400" s="13" t="str">
        <f>IFERROR(MATCH(_xlfn.MINIFS(Y!$F$87:$H$87, Y!$F$87:$H$87, "&gt;="&amp;J400), Y!$F$87:$H$87, 0), "-")</f>
        <v>-</v>
      </c>
    </row>
    <row r="401" spans="1:24" s="79" customFormat="1" x14ac:dyDescent="0.2">
      <c r="A401" s="13" t="str">
        <f t="shared" si="100"/>
        <v>-</v>
      </c>
      <c r="B401" s="216">
        <v>379</v>
      </c>
      <c r="C401" s="231"/>
      <c r="D401" s="231"/>
      <c r="E401" s="217"/>
      <c r="F401" s="218" t="str">
        <f>IF(ISBLANK(E401), "", VLOOKUP(E401, Z!$A$2:$C$4127, 3, FALSE))</f>
        <v/>
      </c>
      <c r="G401" s="232"/>
      <c r="H401" s="219"/>
      <c r="I401" s="218" t="str" cm="1">
        <f t="array" ref="I401">IFERROR(INDEX(Region, VLOOKUP($F401, X!$A$2:$K$5744, 11, FALSE), $C$1), "")</f>
        <v/>
      </c>
      <c r="J401" s="235"/>
      <c r="K401" s="236"/>
      <c r="L401" s="220" cm="1">
        <f t="array" ref="L401">IFERROR(INDEX(E_alt, $A401, $X401), 0)</f>
        <v>0</v>
      </c>
      <c r="M401" s="238"/>
      <c r="N401" s="237"/>
      <c r="O401" s="236"/>
      <c r="P401" s="223"/>
      <c r="Q401" s="220" cm="1">
        <f t="array" ref="Q401">IFERROR(INDEX(E_neu, $A401, $X401), 0)</f>
        <v>0</v>
      </c>
      <c r="R401" s="232"/>
      <c r="S401" s="231"/>
      <c r="T401" s="217"/>
      <c r="U401" s="218" t="str">
        <f>IF(ISBLANK(T401), "", VLOOKUP(T401, Z!$A$2:$C$4127, 3, FALSE))</f>
        <v/>
      </c>
      <c r="V401" s="239"/>
      <c r="W401" s="222">
        <f t="shared" si="105"/>
        <v>0</v>
      </c>
      <c r="X401" s="13" t="str">
        <f>IFERROR(MATCH(_xlfn.MINIFS(Y!$F$87:$H$87, Y!$F$87:$H$87, "&gt;="&amp;J401), Y!$F$87:$H$87, 0), "-")</f>
        <v>-</v>
      </c>
    </row>
    <row r="402" spans="1:24" s="79" customFormat="1" x14ac:dyDescent="0.2">
      <c r="A402" s="13" t="str">
        <f t="shared" si="101"/>
        <v>-</v>
      </c>
      <c r="B402" s="216">
        <v>380</v>
      </c>
      <c r="C402" s="231"/>
      <c r="D402" s="231"/>
      <c r="E402" s="217"/>
      <c r="F402" s="218" t="str">
        <f>IF(ISBLANK(E402), "", VLOOKUP(E402, Z!$A$2:$C$4127, 3, FALSE))</f>
        <v/>
      </c>
      <c r="G402" s="232"/>
      <c r="H402" s="219"/>
      <c r="I402" s="218" t="str" cm="1">
        <f t="array" ref="I402">IFERROR(INDEX(Region, VLOOKUP($F402, X!$A$2:$K$5744, 11, FALSE), $C$1), "")</f>
        <v/>
      </c>
      <c r="J402" s="235"/>
      <c r="K402" s="236"/>
      <c r="L402" s="220" cm="1">
        <f t="array" ref="L402">IFERROR(INDEX(E_alt, $A402, $X402), 0)</f>
        <v>0</v>
      </c>
      <c r="M402" s="238"/>
      <c r="N402" s="237"/>
      <c r="O402" s="236"/>
      <c r="P402" s="223"/>
      <c r="Q402" s="220" cm="1">
        <f t="array" ref="Q402">IFERROR(INDEX(E_neu, $A402, $X402), 0)</f>
        <v>0</v>
      </c>
      <c r="R402" s="232"/>
      <c r="S402" s="231"/>
      <c r="T402" s="217"/>
      <c r="U402" s="218" t="str">
        <f>IF(ISBLANK(T402), "", VLOOKUP(T402, Z!$A$2:$C$4127, 3, FALSE))</f>
        <v/>
      </c>
      <c r="V402" s="239"/>
      <c r="W402" s="222">
        <f t="shared" si="105"/>
        <v>0</v>
      </c>
      <c r="X402" s="13" t="str">
        <f>IFERROR(MATCH(_xlfn.MINIFS(Y!$F$87:$H$87, Y!$F$87:$H$87, "&gt;="&amp;J402), Y!$F$87:$H$87, 0), "-")</f>
        <v>-</v>
      </c>
    </row>
    <row r="403" spans="1:24" s="79" customFormat="1" x14ac:dyDescent="0.2">
      <c r="A403" s="13" t="str">
        <f t="shared" si="100"/>
        <v>-</v>
      </c>
      <c r="B403" s="216">
        <v>381</v>
      </c>
      <c r="C403" s="231"/>
      <c r="D403" s="231"/>
      <c r="E403" s="217"/>
      <c r="F403" s="218" t="str">
        <f>IF(ISBLANK(E403), "", VLOOKUP(E403, Z!$A$2:$C$4127, 3, FALSE))</f>
        <v/>
      </c>
      <c r="G403" s="232"/>
      <c r="H403" s="219"/>
      <c r="I403" s="218" t="str" cm="1">
        <f t="array" ref="I403">IFERROR(INDEX(Region, VLOOKUP($F403, X!$A$2:$K$5744, 11, FALSE), $C$1), "")</f>
        <v/>
      </c>
      <c r="J403" s="235"/>
      <c r="K403" s="236"/>
      <c r="L403" s="220" cm="1">
        <f t="array" ref="L403">IFERROR(INDEX(E_alt, $A403, $X403), 0)</f>
        <v>0</v>
      </c>
      <c r="M403" s="238"/>
      <c r="N403" s="237"/>
      <c r="O403" s="236"/>
      <c r="P403" s="223"/>
      <c r="Q403" s="220" cm="1">
        <f t="array" ref="Q403">IFERROR(INDEX(E_neu, $A403, $X403), 0)</f>
        <v>0</v>
      </c>
      <c r="R403" s="232"/>
      <c r="S403" s="231"/>
      <c r="T403" s="217"/>
      <c r="U403" s="218" t="str">
        <f>IF(ISBLANK(T403), "", VLOOKUP(T403, Z!$A$2:$C$4127, 3, FALSE))</f>
        <v/>
      </c>
      <c r="V403" s="239"/>
      <c r="W403" s="222">
        <f t="shared" si="105"/>
        <v>0</v>
      </c>
      <c r="X403" s="13" t="str">
        <f>IFERROR(MATCH(_xlfn.MINIFS(Y!$F$87:$H$87, Y!$F$87:$H$87, "&gt;="&amp;J403), Y!$F$87:$H$87, 0), "-")</f>
        <v>-</v>
      </c>
    </row>
    <row r="404" spans="1:24" s="79" customFormat="1" x14ac:dyDescent="0.2">
      <c r="A404" s="13" t="str">
        <f t="shared" si="101"/>
        <v>-</v>
      </c>
      <c r="B404" s="216">
        <v>382</v>
      </c>
      <c r="C404" s="231"/>
      <c r="D404" s="231"/>
      <c r="E404" s="217"/>
      <c r="F404" s="218" t="str">
        <f>IF(ISBLANK(E404), "", VLOOKUP(E404, Z!$A$2:$C$4127, 3, FALSE))</f>
        <v/>
      </c>
      <c r="G404" s="232"/>
      <c r="H404" s="219"/>
      <c r="I404" s="218" t="str" cm="1">
        <f t="array" ref="I404">IFERROR(INDEX(Region, VLOOKUP($F404, X!$A$2:$K$5744, 11, FALSE), $C$1), "")</f>
        <v/>
      </c>
      <c r="J404" s="235"/>
      <c r="K404" s="236"/>
      <c r="L404" s="220" cm="1">
        <f t="array" ref="L404">IFERROR(INDEX(E_alt, $A404, $X404), 0)</f>
        <v>0</v>
      </c>
      <c r="M404" s="238"/>
      <c r="N404" s="237"/>
      <c r="O404" s="236"/>
      <c r="P404" s="223"/>
      <c r="Q404" s="220" cm="1">
        <f t="array" ref="Q404">IFERROR(INDEX(E_neu, $A404, $X404), 0)</f>
        <v>0</v>
      </c>
      <c r="R404" s="232"/>
      <c r="S404" s="231"/>
      <c r="T404" s="217"/>
      <c r="U404" s="218" t="str">
        <f>IF(ISBLANK(T404), "", VLOOKUP(T404, Z!$A$2:$C$4127, 3, FALSE))</f>
        <v/>
      </c>
      <c r="V404" s="239"/>
      <c r="W404" s="222">
        <f t="shared" si="105"/>
        <v>0</v>
      </c>
      <c r="X404" s="13" t="str">
        <f>IFERROR(MATCH(_xlfn.MINIFS(Y!$F$87:$H$87, Y!$F$87:$H$87, "&gt;="&amp;J404), Y!$F$87:$H$87, 0), "-")</f>
        <v>-</v>
      </c>
    </row>
    <row r="405" spans="1:24" s="79" customFormat="1" x14ac:dyDescent="0.2">
      <c r="A405" s="13" t="str">
        <f t="shared" si="100"/>
        <v>-</v>
      </c>
      <c r="B405" s="216">
        <v>383</v>
      </c>
      <c r="C405" s="231"/>
      <c r="D405" s="231"/>
      <c r="E405" s="217"/>
      <c r="F405" s="218" t="str">
        <f>IF(ISBLANK(E405), "", VLOOKUP(E405, Z!$A$2:$C$4127, 3, FALSE))</f>
        <v/>
      </c>
      <c r="G405" s="232"/>
      <c r="H405" s="219"/>
      <c r="I405" s="218" t="str" cm="1">
        <f t="array" ref="I405">IFERROR(INDEX(Region, VLOOKUP($F405, X!$A$2:$K$5744, 11, FALSE), $C$1), "")</f>
        <v/>
      </c>
      <c r="J405" s="235"/>
      <c r="K405" s="236"/>
      <c r="L405" s="220" cm="1">
        <f t="array" ref="L405">IFERROR(INDEX(E_alt, $A405, $X405), 0)</f>
        <v>0</v>
      </c>
      <c r="M405" s="238"/>
      <c r="N405" s="237"/>
      <c r="O405" s="236"/>
      <c r="P405" s="223"/>
      <c r="Q405" s="220" cm="1">
        <f t="array" ref="Q405">IFERROR(INDEX(E_neu, $A405, $X405), 0)</f>
        <v>0</v>
      </c>
      <c r="R405" s="232"/>
      <c r="S405" s="231"/>
      <c r="T405" s="217"/>
      <c r="U405" s="218" t="str">
        <f>IF(ISBLANK(T405), "", VLOOKUP(T405, Z!$A$2:$C$4127, 3, FALSE))</f>
        <v/>
      </c>
      <c r="V405" s="239"/>
      <c r="W405" s="222">
        <f t="shared" si="105"/>
        <v>0</v>
      </c>
      <c r="X405" s="13" t="str">
        <f>IFERROR(MATCH(_xlfn.MINIFS(Y!$F$87:$H$87, Y!$F$87:$H$87, "&gt;="&amp;J405), Y!$F$87:$H$87, 0), "-")</f>
        <v>-</v>
      </c>
    </row>
    <row r="406" spans="1:24" s="79" customFormat="1" x14ac:dyDescent="0.2">
      <c r="A406" s="13" t="str">
        <f t="shared" si="101"/>
        <v>-</v>
      </c>
      <c r="B406" s="216">
        <v>384</v>
      </c>
      <c r="C406" s="231"/>
      <c r="D406" s="231"/>
      <c r="E406" s="217"/>
      <c r="F406" s="218" t="str">
        <f>IF(ISBLANK(E406), "", VLOOKUP(E406, Z!$A$2:$C$4127, 3, FALSE))</f>
        <v/>
      </c>
      <c r="G406" s="232"/>
      <c r="H406" s="219"/>
      <c r="I406" s="218" t="str" cm="1">
        <f t="array" ref="I406">IFERROR(INDEX(Region, VLOOKUP($F406, X!$A$2:$K$5744, 11, FALSE), $C$1), "")</f>
        <v/>
      </c>
      <c r="J406" s="235"/>
      <c r="K406" s="236"/>
      <c r="L406" s="220" cm="1">
        <f t="array" ref="L406">IFERROR(INDEX(E_alt, $A406, $X406), 0)</f>
        <v>0</v>
      </c>
      <c r="M406" s="238"/>
      <c r="N406" s="237"/>
      <c r="O406" s="236"/>
      <c r="P406" s="223"/>
      <c r="Q406" s="220" cm="1">
        <f t="array" ref="Q406">IFERROR(INDEX(E_neu, $A406, $X406), 0)</f>
        <v>0</v>
      </c>
      <c r="R406" s="232"/>
      <c r="S406" s="231"/>
      <c r="T406" s="217"/>
      <c r="U406" s="218" t="str">
        <f>IF(ISBLANK(T406), "", VLOOKUP(T406, Z!$A$2:$C$4127, 3, FALSE))</f>
        <v/>
      </c>
      <c r="V406" s="239"/>
      <c r="W406" s="222">
        <f t="shared" si="105"/>
        <v>0</v>
      </c>
      <c r="X406" s="13" t="str">
        <f>IFERROR(MATCH(_xlfn.MINIFS(Y!$F$87:$H$87, Y!$F$87:$H$87, "&gt;="&amp;J406), Y!$F$87:$H$87, 0), "-")</f>
        <v>-</v>
      </c>
    </row>
    <row r="407" spans="1:24" s="79" customFormat="1" x14ac:dyDescent="0.2">
      <c r="A407" s="13" t="str">
        <f t="shared" si="100"/>
        <v>-</v>
      </c>
      <c r="B407" s="216">
        <v>385</v>
      </c>
      <c r="C407" s="231"/>
      <c r="D407" s="231"/>
      <c r="E407" s="217"/>
      <c r="F407" s="218" t="str">
        <f>IF(ISBLANK(E407), "", VLOOKUP(E407, Z!$A$2:$C$4127, 3, FALSE))</f>
        <v/>
      </c>
      <c r="G407" s="232"/>
      <c r="H407" s="219"/>
      <c r="I407" s="218" t="str" cm="1">
        <f t="array" ref="I407">IFERROR(INDEX(Region, VLOOKUP($F407, X!$A$2:$K$5744, 11, FALSE), $C$1), "")</f>
        <v/>
      </c>
      <c r="J407" s="235"/>
      <c r="K407" s="236"/>
      <c r="L407" s="220" cm="1">
        <f t="array" ref="L407">IFERROR(INDEX(E_alt, $A407, $X407), 0)</f>
        <v>0</v>
      </c>
      <c r="M407" s="238"/>
      <c r="N407" s="237"/>
      <c r="O407" s="236"/>
      <c r="P407" s="223"/>
      <c r="Q407" s="220" cm="1">
        <f t="array" ref="Q407">IFERROR(INDEX(E_neu, $A407, $X407), 0)</f>
        <v>0</v>
      </c>
      <c r="R407" s="232"/>
      <c r="S407" s="231"/>
      <c r="T407" s="217"/>
      <c r="U407" s="218" t="str">
        <f>IF(ISBLANK(T407), "", VLOOKUP(T407, Z!$A$2:$C$4127, 3, FALSE))</f>
        <v/>
      </c>
      <c r="V407" s="239"/>
      <c r="W407" s="222">
        <f t="shared" si="105"/>
        <v>0</v>
      </c>
      <c r="X407" s="13" t="str">
        <f>IFERROR(MATCH(_xlfn.MINIFS(Y!$F$87:$H$87, Y!$F$87:$H$87, "&gt;="&amp;J407), Y!$F$87:$H$87, 0), "-")</f>
        <v>-</v>
      </c>
    </row>
    <row r="408" spans="1:24" s="79" customFormat="1" x14ac:dyDescent="0.2">
      <c r="A408" s="13" t="str">
        <f t="shared" si="101"/>
        <v>-</v>
      </c>
      <c r="B408" s="216">
        <v>386</v>
      </c>
      <c r="C408" s="231"/>
      <c r="D408" s="231"/>
      <c r="E408" s="217"/>
      <c r="F408" s="218" t="str">
        <f>IF(ISBLANK(E408), "", VLOOKUP(E408, Z!$A$2:$C$4127, 3, FALSE))</f>
        <v/>
      </c>
      <c r="G408" s="232"/>
      <c r="H408" s="219"/>
      <c r="I408" s="218" t="str" cm="1">
        <f t="array" ref="I408">IFERROR(INDEX(Region, VLOOKUP($F408, X!$A$2:$K$5744, 11, FALSE), $C$1), "")</f>
        <v/>
      </c>
      <c r="J408" s="235"/>
      <c r="K408" s="236"/>
      <c r="L408" s="220" cm="1">
        <f t="array" ref="L408">IFERROR(INDEX(E_alt, $A408, $X408), 0)</f>
        <v>0</v>
      </c>
      <c r="M408" s="238"/>
      <c r="N408" s="237"/>
      <c r="O408" s="236"/>
      <c r="P408" s="223"/>
      <c r="Q408" s="220" cm="1">
        <f t="array" ref="Q408">IFERROR(INDEX(E_neu, $A408, $X408), 0)</f>
        <v>0</v>
      </c>
      <c r="R408" s="232"/>
      <c r="S408" s="231"/>
      <c r="T408" s="217"/>
      <c r="U408" s="218" t="str">
        <f>IF(ISBLANK(T408), "", VLOOKUP(T408, Z!$A$2:$C$4127, 3, FALSE))</f>
        <v/>
      </c>
      <c r="V408" s="239"/>
      <c r="W408" s="222">
        <f t="shared" ref="W408:W471" si="106">ROUND(12*0.75*(L408-Q408),1)</f>
        <v>0</v>
      </c>
      <c r="X408" s="13" t="str">
        <f>IFERROR(MATCH(_xlfn.MINIFS(Y!$F$87:$H$87, Y!$F$87:$H$87, "&gt;="&amp;J408), Y!$F$87:$H$87, 0), "-")</f>
        <v>-</v>
      </c>
    </row>
    <row r="409" spans="1:24" s="79" customFormat="1" x14ac:dyDescent="0.2">
      <c r="A409" s="13" t="str">
        <f t="shared" si="100"/>
        <v>-</v>
      </c>
      <c r="B409" s="216">
        <v>387</v>
      </c>
      <c r="C409" s="231"/>
      <c r="D409" s="231"/>
      <c r="E409" s="217"/>
      <c r="F409" s="218" t="str">
        <f>IF(ISBLANK(E409), "", VLOOKUP(E409, Z!$A$2:$C$4127, 3, FALSE))</f>
        <v/>
      </c>
      <c r="G409" s="232"/>
      <c r="H409" s="219"/>
      <c r="I409" s="218" t="str" cm="1">
        <f t="array" ref="I409">IFERROR(INDEX(Region, VLOOKUP($F409, X!$A$2:$K$5744, 11, FALSE), $C$1), "")</f>
        <v/>
      </c>
      <c r="J409" s="235"/>
      <c r="K409" s="236"/>
      <c r="L409" s="220" cm="1">
        <f t="array" ref="L409">IFERROR(INDEX(E_alt, $A409, $X409), 0)</f>
        <v>0</v>
      </c>
      <c r="M409" s="238"/>
      <c r="N409" s="237"/>
      <c r="O409" s="236"/>
      <c r="P409" s="223"/>
      <c r="Q409" s="220" cm="1">
        <f t="array" ref="Q409">IFERROR(INDEX(E_neu, $A409, $X409), 0)</f>
        <v>0</v>
      </c>
      <c r="R409" s="232"/>
      <c r="S409" s="231"/>
      <c r="T409" s="217"/>
      <c r="U409" s="218" t="str">
        <f>IF(ISBLANK(T409), "", VLOOKUP(T409, Z!$A$2:$C$4127, 3, FALSE))</f>
        <v/>
      </c>
      <c r="V409" s="239"/>
      <c r="W409" s="222">
        <f t="shared" si="106"/>
        <v>0</v>
      </c>
      <c r="X409" s="13" t="str">
        <f>IFERROR(MATCH(_xlfn.MINIFS(Y!$F$87:$H$87, Y!$F$87:$H$87, "&gt;="&amp;J409), Y!$F$87:$H$87, 0), "-")</f>
        <v>-</v>
      </c>
    </row>
    <row r="410" spans="1:24" s="79" customFormat="1" x14ac:dyDescent="0.2">
      <c r="A410" s="13" t="str">
        <f t="shared" si="101"/>
        <v>-</v>
      </c>
      <c r="B410" s="216">
        <v>388</v>
      </c>
      <c r="C410" s="231"/>
      <c r="D410" s="231"/>
      <c r="E410" s="217"/>
      <c r="F410" s="218" t="str">
        <f>IF(ISBLANK(E410), "", VLOOKUP(E410, Z!$A$2:$C$4127, 3, FALSE))</f>
        <v/>
      </c>
      <c r="G410" s="232"/>
      <c r="H410" s="219"/>
      <c r="I410" s="218" t="str" cm="1">
        <f t="array" ref="I410">IFERROR(INDEX(Region, VLOOKUP($F410, X!$A$2:$K$5744, 11, FALSE), $C$1), "")</f>
        <v/>
      </c>
      <c r="J410" s="235"/>
      <c r="K410" s="236"/>
      <c r="L410" s="220" cm="1">
        <f t="array" ref="L410">IFERROR(INDEX(E_alt, $A410, $X410), 0)</f>
        <v>0</v>
      </c>
      <c r="M410" s="238"/>
      <c r="N410" s="237"/>
      <c r="O410" s="236"/>
      <c r="P410" s="223"/>
      <c r="Q410" s="220" cm="1">
        <f t="array" ref="Q410">IFERROR(INDEX(E_neu, $A410, $X410), 0)</f>
        <v>0</v>
      </c>
      <c r="R410" s="232"/>
      <c r="S410" s="231"/>
      <c r="T410" s="217"/>
      <c r="U410" s="218" t="str">
        <f>IF(ISBLANK(T410), "", VLOOKUP(T410, Z!$A$2:$C$4127, 3, FALSE))</f>
        <v/>
      </c>
      <c r="V410" s="239"/>
      <c r="W410" s="222">
        <f t="shared" si="106"/>
        <v>0</v>
      </c>
      <c r="X410" s="13" t="str">
        <f>IFERROR(MATCH(_xlfn.MINIFS(Y!$F$87:$H$87, Y!$F$87:$H$87, "&gt;="&amp;J410), Y!$F$87:$H$87, 0), "-")</f>
        <v>-</v>
      </c>
    </row>
    <row r="411" spans="1:24" s="79" customFormat="1" x14ac:dyDescent="0.2">
      <c r="A411" s="13" t="str">
        <f t="shared" si="100"/>
        <v>-</v>
      </c>
      <c r="B411" s="216">
        <v>389</v>
      </c>
      <c r="C411" s="231"/>
      <c r="D411" s="231"/>
      <c r="E411" s="217"/>
      <c r="F411" s="218" t="str">
        <f>IF(ISBLANK(E411), "", VLOOKUP(E411, Z!$A$2:$C$4127, 3, FALSE))</f>
        <v/>
      </c>
      <c r="G411" s="232"/>
      <c r="H411" s="219"/>
      <c r="I411" s="218" t="str" cm="1">
        <f t="array" ref="I411">IFERROR(INDEX(Region, VLOOKUP($F411, X!$A$2:$K$5744, 11, FALSE), $C$1), "")</f>
        <v/>
      </c>
      <c r="J411" s="235"/>
      <c r="K411" s="236"/>
      <c r="L411" s="220" cm="1">
        <f t="array" ref="L411">IFERROR(INDEX(E_alt, $A411, $X411), 0)</f>
        <v>0</v>
      </c>
      <c r="M411" s="238"/>
      <c r="N411" s="237"/>
      <c r="O411" s="236"/>
      <c r="P411" s="223"/>
      <c r="Q411" s="220" cm="1">
        <f t="array" ref="Q411">IFERROR(INDEX(E_neu, $A411, $X411), 0)</f>
        <v>0</v>
      </c>
      <c r="R411" s="232"/>
      <c r="S411" s="231"/>
      <c r="T411" s="217"/>
      <c r="U411" s="218" t="str">
        <f>IF(ISBLANK(T411), "", VLOOKUP(T411, Z!$A$2:$C$4127, 3, FALSE))</f>
        <v/>
      </c>
      <c r="V411" s="239"/>
      <c r="W411" s="222">
        <f t="shared" si="106"/>
        <v>0</v>
      </c>
      <c r="X411" s="13" t="str">
        <f>IFERROR(MATCH(_xlfn.MINIFS(Y!$F$87:$H$87, Y!$F$87:$H$87, "&gt;="&amp;J411), Y!$F$87:$H$87, 0), "-")</f>
        <v>-</v>
      </c>
    </row>
    <row r="412" spans="1:24" s="79" customFormat="1" x14ac:dyDescent="0.2">
      <c r="A412" s="13" t="str">
        <f t="shared" si="101"/>
        <v>-</v>
      </c>
      <c r="B412" s="216">
        <v>390</v>
      </c>
      <c r="C412" s="231"/>
      <c r="D412" s="231"/>
      <c r="E412" s="217"/>
      <c r="F412" s="218" t="str">
        <f>IF(ISBLANK(E412), "", VLOOKUP(E412, Z!$A$2:$C$4127, 3, FALSE))</f>
        <v/>
      </c>
      <c r="G412" s="232"/>
      <c r="H412" s="219"/>
      <c r="I412" s="218" t="str" cm="1">
        <f t="array" ref="I412">IFERROR(INDEX(Region, VLOOKUP($F412, X!$A$2:$K$5744, 11, FALSE), $C$1), "")</f>
        <v/>
      </c>
      <c r="J412" s="235"/>
      <c r="K412" s="236"/>
      <c r="L412" s="220" cm="1">
        <f t="array" ref="L412">IFERROR(INDEX(E_alt, $A412, $X412), 0)</f>
        <v>0</v>
      </c>
      <c r="M412" s="238"/>
      <c r="N412" s="237"/>
      <c r="O412" s="236"/>
      <c r="P412" s="223"/>
      <c r="Q412" s="220" cm="1">
        <f t="array" ref="Q412">IFERROR(INDEX(E_neu, $A412, $X412), 0)</f>
        <v>0</v>
      </c>
      <c r="R412" s="232"/>
      <c r="S412" s="231"/>
      <c r="T412" s="217"/>
      <c r="U412" s="218" t="str">
        <f>IF(ISBLANK(T412), "", VLOOKUP(T412, Z!$A$2:$C$4127, 3, FALSE))</f>
        <v/>
      </c>
      <c r="V412" s="239"/>
      <c r="W412" s="222">
        <f t="shared" si="106"/>
        <v>0</v>
      </c>
      <c r="X412" s="13" t="str">
        <f>IFERROR(MATCH(_xlfn.MINIFS(Y!$F$87:$H$87, Y!$F$87:$H$87, "&gt;="&amp;J412), Y!$F$87:$H$87, 0), "-")</f>
        <v>-</v>
      </c>
    </row>
    <row r="413" spans="1:24" s="79" customFormat="1" x14ac:dyDescent="0.2">
      <c r="A413" s="13" t="str">
        <f t="shared" si="100"/>
        <v>-</v>
      </c>
      <c r="B413" s="216">
        <v>391</v>
      </c>
      <c r="C413" s="231"/>
      <c r="D413" s="231"/>
      <c r="E413" s="217"/>
      <c r="F413" s="218" t="str">
        <f>IF(ISBLANK(E413), "", VLOOKUP(E413, Z!$A$2:$C$4127, 3, FALSE))</f>
        <v/>
      </c>
      <c r="G413" s="232"/>
      <c r="H413" s="219"/>
      <c r="I413" s="218" t="str" cm="1">
        <f t="array" ref="I413">IFERROR(INDEX(Region, VLOOKUP($F413, X!$A$2:$K$5744, 11, FALSE), $C$1), "")</f>
        <v/>
      </c>
      <c r="J413" s="235"/>
      <c r="K413" s="236"/>
      <c r="L413" s="220" cm="1">
        <f t="array" ref="L413">IFERROR(INDEX(E_alt, $A413, $X413), 0)</f>
        <v>0</v>
      </c>
      <c r="M413" s="238"/>
      <c r="N413" s="237"/>
      <c r="O413" s="236"/>
      <c r="P413" s="223"/>
      <c r="Q413" s="220" cm="1">
        <f t="array" ref="Q413">IFERROR(INDEX(E_neu, $A413, $X413), 0)</f>
        <v>0</v>
      </c>
      <c r="R413" s="232"/>
      <c r="S413" s="231"/>
      <c r="T413" s="217"/>
      <c r="U413" s="218" t="str">
        <f>IF(ISBLANK(T413), "", VLOOKUP(T413, Z!$A$2:$C$4127, 3, FALSE))</f>
        <v/>
      </c>
      <c r="V413" s="239"/>
      <c r="W413" s="222">
        <f t="shared" si="106"/>
        <v>0</v>
      </c>
      <c r="X413" s="13" t="str">
        <f>IFERROR(MATCH(_xlfn.MINIFS(Y!$F$87:$H$87, Y!$F$87:$H$87, "&gt;="&amp;J413), Y!$F$87:$H$87, 0), "-")</f>
        <v>-</v>
      </c>
    </row>
    <row r="414" spans="1:24" s="79" customFormat="1" x14ac:dyDescent="0.2">
      <c r="A414" s="13" t="str">
        <f t="shared" si="101"/>
        <v>-</v>
      </c>
      <c r="B414" s="216">
        <v>392</v>
      </c>
      <c r="C414" s="231"/>
      <c r="D414" s="231"/>
      <c r="E414" s="217"/>
      <c r="F414" s="218" t="str">
        <f>IF(ISBLANK(E414), "", VLOOKUP(E414, Z!$A$2:$C$4127, 3, FALSE))</f>
        <v/>
      </c>
      <c r="G414" s="232"/>
      <c r="H414" s="219"/>
      <c r="I414" s="218" t="str" cm="1">
        <f t="array" ref="I414">IFERROR(INDEX(Region, VLOOKUP($F414, X!$A$2:$K$5744, 11, FALSE), $C$1), "")</f>
        <v/>
      </c>
      <c r="J414" s="235"/>
      <c r="K414" s="236"/>
      <c r="L414" s="220" cm="1">
        <f t="array" ref="L414">IFERROR(INDEX(E_alt, $A414, $X414), 0)</f>
        <v>0</v>
      </c>
      <c r="M414" s="238"/>
      <c r="N414" s="237"/>
      <c r="O414" s="236"/>
      <c r="P414" s="223"/>
      <c r="Q414" s="220" cm="1">
        <f t="array" ref="Q414">IFERROR(INDEX(E_neu, $A414, $X414), 0)</f>
        <v>0</v>
      </c>
      <c r="R414" s="232"/>
      <c r="S414" s="231"/>
      <c r="T414" s="217"/>
      <c r="U414" s="218" t="str">
        <f>IF(ISBLANK(T414), "", VLOOKUP(T414, Z!$A$2:$C$4127, 3, FALSE))</f>
        <v/>
      </c>
      <c r="V414" s="239"/>
      <c r="W414" s="222">
        <f t="shared" si="106"/>
        <v>0</v>
      </c>
      <c r="X414" s="13" t="str">
        <f>IFERROR(MATCH(_xlfn.MINIFS(Y!$F$87:$H$87, Y!$F$87:$H$87, "&gt;="&amp;J414), Y!$F$87:$H$87, 0), "-")</f>
        <v>-</v>
      </c>
    </row>
    <row r="415" spans="1:24" s="79" customFormat="1" x14ac:dyDescent="0.2">
      <c r="A415" s="13" t="str">
        <f t="shared" si="100"/>
        <v>-</v>
      </c>
      <c r="B415" s="216">
        <v>393</v>
      </c>
      <c r="C415" s="231"/>
      <c r="D415" s="231"/>
      <c r="E415" s="217"/>
      <c r="F415" s="218" t="str">
        <f>IF(ISBLANK(E415), "", VLOOKUP(E415, Z!$A$2:$C$4127, 3, FALSE))</f>
        <v/>
      </c>
      <c r="G415" s="232"/>
      <c r="H415" s="219"/>
      <c r="I415" s="218" t="str" cm="1">
        <f t="array" ref="I415">IFERROR(INDEX(Region, VLOOKUP($F415, X!$A$2:$K$5744, 11, FALSE), $C$1), "")</f>
        <v/>
      </c>
      <c r="J415" s="235"/>
      <c r="K415" s="236"/>
      <c r="L415" s="220" cm="1">
        <f t="array" ref="L415">IFERROR(INDEX(E_alt, $A415, $X415), 0)</f>
        <v>0</v>
      </c>
      <c r="M415" s="238"/>
      <c r="N415" s="237"/>
      <c r="O415" s="236"/>
      <c r="P415" s="223"/>
      <c r="Q415" s="220" cm="1">
        <f t="array" ref="Q415">IFERROR(INDEX(E_neu, $A415, $X415), 0)</f>
        <v>0</v>
      </c>
      <c r="R415" s="232"/>
      <c r="S415" s="231"/>
      <c r="T415" s="217"/>
      <c r="U415" s="218" t="str">
        <f>IF(ISBLANK(T415), "", VLOOKUP(T415, Z!$A$2:$C$4127, 3, FALSE))</f>
        <v/>
      </c>
      <c r="V415" s="239"/>
      <c r="W415" s="222">
        <f t="shared" si="106"/>
        <v>0</v>
      </c>
      <c r="X415" s="13" t="str">
        <f>IFERROR(MATCH(_xlfn.MINIFS(Y!$F$87:$H$87, Y!$F$87:$H$87, "&gt;="&amp;J415), Y!$F$87:$H$87, 0), "-")</f>
        <v>-</v>
      </c>
    </row>
    <row r="416" spans="1:24" s="79" customFormat="1" x14ac:dyDescent="0.2">
      <c r="A416" s="13" t="str">
        <f t="shared" si="101"/>
        <v>-</v>
      </c>
      <c r="B416" s="216">
        <v>394</v>
      </c>
      <c r="C416" s="231"/>
      <c r="D416" s="231"/>
      <c r="E416" s="217"/>
      <c r="F416" s="218" t="str">
        <f>IF(ISBLANK(E416), "", VLOOKUP(E416, Z!$A$2:$C$4127, 3, FALSE))</f>
        <v/>
      </c>
      <c r="G416" s="232"/>
      <c r="H416" s="219"/>
      <c r="I416" s="218" t="str" cm="1">
        <f t="array" ref="I416">IFERROR(INDEX(Region, VLOOKUP($F416, X!$A$2:$K$5744, 11, FALSE), $C$1), "")</f>
        <v/>
      </c>
      <c r="J416" s="235"/>
      <c r="K416" s="236"/>
      <c r="L416" s="220" cm="1">
        <f t="array" ref="L416">IFERROR(INDEX(E_alt, $A416, $X416), 0)</f>
        <v>0</v>
      </c>
      <c r="M416" s="238"/>
      <c r="N416" s="237"/>
      <c r="O416" s="236"/>
      <c r="P416" s="223"/>
      <c r="Q416" s="220" cm="1">
        <f t="array" ref="Q416">IFERROR(INDEX(E_neu, $A416, $X416), 0)</f>
        <v>0</v>
      </c>
      <c r="R416" s="232"/>
      <c r="S416" s="231"/>
      <c r="T416" s="217"/>
      <c r="U416" s="218" t="str">
        <f>IF(ISBLANK(T416), "", VLOOKUP(T416, Z!$A$2:$C$4127, 3, FALSE))</f>
        <v/>
      </c>
      <c r="V416" s="239"/>
      <c r="W416" s="222">
        <f t="shared" si="106"/>
        <v>0</v>
      </c>
      <c r="X416" s="13" t="str">
        <f>IFERROR(MATCH(_xlfn.MINIFS(Y!$F$87:$H$87, Y!$F$87:$H$87, "&gt;="&amp;J416), Y!$F$87:$H$87, 0), "-")</f>
        <v>-</v>
      </c>
    </row>
    <row r="417" spans="1:24" s="79" customFormat="1" x14ac:dyDescent="0.2">
      <c r="A417" s="13" t="str">
        <f t="shared" si="100"/>
        <v>-</v>
      </c>
      <c r="B417" s="216">
        <v>395</v>
      </c>
      <c r="C417" s="231"/>
      <c r="D417" s="231"/>
      <c r="E417" s="217"/>
      <c r="F417" s="218" t="str">
        <f>IF(ISBLANK(E417), "", VLOOKUP(E417, Z!$A$2:$C$4127, 3, FALSE))</f>
        <v/>
      </c>
      <c r="G417" s="232"/>
      <c r="H417" s="219"/>
      <c r="I417" s="218" t="str" cm="1">
        <f t="array" ref="I417">IFERROR(INDEX(Region, VLOOKUP($F417, X!$A$2:$K$5744, 11, FALSE), $C$1), "")</f>
        <v/>
      </c>
      <c r="J417" s="235"/>
      <c r="K417" s="236"/>
      <c r="L417" s="220" cm="1">
        <f t="array" ref="L417">IFERROR(INDEX(E_alt, $A417, $X417), 0)</f>
        <v>0</v>
      </c>
      <c r="M417" s="238"/>
      <c r="N417" s="237"/>
      <c r="O417" s="236"/>
      <c r="P417" s="223"/>
      <c r="Q417" s="220" cm="1">
        <f t="array" ref="Q417">IFERROR(INDEX(E_neu, $A417, $X417), 0)</f>
        <v>0</v>
      </c>
      <c r="R417" s="232"/>
      <c r="S417" s="231"/>
      <c r="T417" s="217"/>
      <c r="U417" s="218" t="str">
        <f>IF(ISBLANK(T417), "", VLOOKUP(T417, Z!$A$2:$C$4127, 3, FALSE))</f>
        <v/>
      </c>
      <c r="V417" s="239"/>
      <c r="W417" s="222">
        <f t="shared" si="106"/>
        <v>0</v>
      </c>
      <c r="X417" s="13" t="str">
        <f>IFERROR(MATCH(_xlfn.MINIFS(Y!$F$87:$H$87, Y!$F$87:$H$87, "&gt;="&amp;J417), Y!$F$87:$H$87, 0), "-")</f>
        <v>-</v>
      </c>
    </row>
    <row r="418" spans="1:24" s="79" customFormat="1" x14ac:dyDescent="0.2">
      <c r="A418" s="13" t="str">
        <f t="shared" si="101"/>
        <v>-</v>
      </c>
      <c r="B418" s="216">
        <v>396</v>
      </c>
      <c r="C418" s="231"/>
      <c r="D418" s="231"/>
      <c r="E418" s="217"/>
      <c r="F418" s="218" t="str">
        <f>IF(ISBLANK(E418), "", VLOOKUP(E418, Z!$A$2:$C$4127, 3, FALSE))</f>
        <v/>
      </c>
      <c r="G418" s="232"/>
      <c r="H418" s="219"/>
      <c r="I418" s="218" t="str" cm="1">
        <f t="array" ref="I418">IFERROR(INDEX(Region, VLOOKUP($F418, X!$A$2:$K$5744, 11, FALSE), $C$1), "")</f>
        <v/>
      </c>
      <c r="J418" s="235"/>
      <c r="K418" s="236"/>
      <c r="L418" s="220" cm="1">
        <f t="array" ref="L418">IFERROR(INDEX(E_alt, $A418, $X418), 0)</f>
        <v>0</v>
      </c>
      <c r="M418" s="238"/>
      <c r="N418" s="237"/>
      <c r="O418" s="236"/>
      <c r="P418" s="223"/>
      <c r="Q418" s="220" cm="1">
        <f t="array" ref="Q418">IFERROR(INDEX(E_neu, $A418, $X418), 0)</f>
        <v>0</v>
      </c>
      <c r="R418" s="232"/>
      <c r="S418" s="231"/>
      <c r="T418" s="217"/>
      <c r="U418" s="218" t="str">
        <f>IF(ISBLANK(T418), "", VLOOKUP(T418, Z!$A$2:$C$4127, 3, FALSE))</f>
        <v/>
      </c>
      <c r="V418" s="239"/>
      <c r="W418" s="222">
        <f t="shared" si="106"/>
        <v>0</v>
      </c>
      <c r="X418" s="13" t="str">
        <f>IFERROR(MATCH(_xlfn.MINIFS(Y!$F$87:$H$87, Y!$F$87:$H$87, "&gt;="&amp;J418), Y!$F$87:$H$87, 0), "-")</f>
        <v>-</v>
      </c>
    </row>
    <row r="419" spans="1:24" s="79" customFormat="1" x14ac:dyDescent="0.2">
      <c r="A419" s="13" t="str">
        <f t="shared" si="100"/>
        <v>-</v>
      </c>
      <c r="B419" s="216">
        <v>397</v>
      </c>
      <c r="C419" s="231"/>
      <c r="D419" s="231"/>
      <c r="E419" s="217"/>
      <c r="F419" s="218" t="str">
        <f>IF(ISBLANK(E419), "", VLOOKUP(E419, Z!$A$2:$C$4127, 3, FALSE))</f>
        <v/>
      </c>
      <c r="G419" s="232"/>
      <c r="H419" s="219"/>
      <c r="I419" s="218" t="str" cm="1">
        <f t="array" ref="I419">IFERROR(INDEX(Region, VLOOKUP($F419, X!$A$2:$K$5744, 11, FALSE), $C$1), "")</f>
        <v/>
      </c>
      <c r="J419" s="235"/>
      <c r="K419" s="236"/>
      <c r="L419" s="220" cm="1">
        <f t="array" ref="L419">IFERROR(INDEX(E_alt, $A419, $X419), 0)</f>
        <v>0</v>
      </c>
      <c r="M419" s="238"/>
      <c r="N419" s="237"/>
      <c r="O419" s="236"/>
      <c r="P419" s="223"/>
      <c r="Q419" s="220" cm="1">
        <f t="array" ref="Q419">IFERROR(INDEX(E_neu, $A419, $X419), 0)</f>
        <v>0</v>
      </c>
      <c r="R419" s="232"/>
      <c r="S419" s="231"/>
      <c r="T419" s="217"/>
      <c r="U419" s="218" t="str">
        <f>IF(ISBLANK(T419), "", VLOOKUP(T419, Z!$A$2:$C$4127, 3, FALSE))</f>
        <v/>
      </c>
      <c r="V419" s="239"/>
      <c r="W419" s="222">
        <f t="shared" si="106"/>
        <v>0</v>
      </c>
      <c r="X419" s="13" t="str">
        <f>IFERROR(MATCH(_xlfn.MINIFS(Y!$F$87:$H$87, Y!$F$87:$H$87, "&gt;="&amp;J419), Y!$F$87:$H$87, 0), "-")</f>
        <v>-</v>
      </c>
    </row>
    <row r="420" spans="1:24" s="79" customFormat="1" x14ac:dyDescent="0.2">
      <c r="A420" s="13" t="str">
        <f t="shared" si="101"/>
        <v>-</v>
      </c>
      <c r="B420" s="216">
        <v>398</v>
      </c>
      <c r="C420" s="231"/>
      <c r="D420" s="231"/>
      <c r="E420" s="217"/>
      <c r="F420" s="218" t="str">
        <f>IF(ISBLANK(E420), "", VLOOKUP(E420, Z!$A$2:$C$4127, 3, FALSE))</f>
        <v/>
      </c>
      <c r="G420" s="232"/>
      <c r="H420" s="219"/>
      <c r="I420" s="218" t="str" cm="1">
        <f t="array" ref="I420">IFERROR(INDEX(Region, VLOOKUP($F420, X!$A$2:$K$5744, 11, FALSE), $C$1), "")</f>
        <v/>
      </c>
      <c r="J420" s="235"/>
      <c r="K420" s="236"/>
      <c r="L420" s="220" cm="1">
        <f t="array" ref="L420">IFERROR(INDEX(E_alt, $A420, $X420), 0)</f>
        <v>0</v>
      </c>
      <c r="M420" s="238"/>
      <c r="N420" s="237"/>
      <c r="O420" s="236"/>
      <c r="P420" s="223"/>
      <c r="Q420" s="220" cm="1">
        <f t="array" ref="Q420">IFERROR(INDEX(E_neu, $A420, $X420), 0)</f>
        <v>0</v>
      </c>
      <c r="R420" s="232"/>
      <c r="S420" s="231"/>
      <c r="T420" s="217"/>
      <c r="U420" s="218" t="str">
        <f>IF(ISBLANK(T420), "", VLOOKUP(T420, Z!$A$2:$C$4127, 3, FALSE))</f>
        <v/>
      </c>
      <c r="V420" s="239"/>
      <c r="W420" s="222">
        <f t="shared" si="106"/>
        <v>0</v>
      </c>
      <c r="X420" s="13" t="str">
        <f>IFERROR(MATCH(_xlfn.MINIFS(Y!$F$87:$H$87, Y!$F$87:$H$87, "&gt;="&amp;J420), Y!$F$87:$H$87, 0), "-")</f>
        <v>-</v>
      </c>
    </row>
    <row r="421" spans="1:24" s="79" customFormat="1" x14ac:dyDescent="0.2">
      <c r="A421" s="13" t="str">
        <f t="shared" si="100"/>
        <v>-</v>
      </c>
      <c r="B421" s="216">
        <v>399</v>
      </c>
      <c r="C421" s="231"/>
      <c r="D421" s="231"/>
      <c r="E421" s="217"/>
      <c r="F421" s="218" t="str">
        <f>IF(ISBLANK(E421), "", VLOOKUP(E421, Z!$A$2:$C$4127, 3, FALSE))</f>
        <v/>
      </c>
      <c r="G421" s="232"/>
      <c r="H421" s="219"/>
      <c r="I421" s="218" t="str" cm="1">
        <f t="array" ref="I421">IFERROR(INDEX(Region, VLOOKUP($F421, X!$A$2:$K$5744, 11, FALSE), $C$1), "")</f>
        <v/>
      </c>
      <c r="J421" s="235"/>
      <c r="K421" s="236"/>
      <c r="L421" s="220" cm="1">
        <f t="array" ref="L421">IFERROR(INDEX(E_alt, $A421, $X421), 0)</f>
        <v>0</v>
      </c>
      <c r="M421" s="238"/>
      <c r="N421" s="237"/>
      <c r="O421" s="236"/>
      <c r="P421" s="223"/>
      <c r="Q421" s="220" cm="1">
        <f t="array" ref="Q421">IFERROR(INDEX(E_neu, $A421, $X421), 0)</f>
        <v>0</v>
      </c>
      <c r="R421" s="232"/>
      <c r="S421" s="231"/>
      <c r="T421" s="217"/>
      <c r="U421" s="218" t="str">
        <f>IF(ISBLANK(T421), "", VLOOKUP(T421, Z!$A$2:$C$4127, 3, FALSE))</f>
        <v/>
      </c>
      <c r="V421" s="239"/>
      <c r="W421" s="222">
        <f t="shared" si="106"/>
        <v>0</v>
      </c>
      <c r="X421" s="13" t="str">
        <f>IFERROR(MATCH(_xlfn.MINIFS(Y!$F$87:$H$87, Y!$F$87:$H$87, "&gt;="&amp;J421), Y!$F$87:$H$87, 0), "-")</f>
        <v>-</v>
      </c>
    </row>
    <row r="422" spans="1:24" s="79" customFormat="1" x14ac:dyDescent="0.2">
      <c r="A422" s="13" t="str">
        <f t="shared" si="101"/>
        <v>-</v>
      </c>
      <c r="B422" s="216">
        <v>400</v>
      </c>
      <c r="C422" s="231"/>
      <c r="D422" s="231"/>
      <c r="E422" s="217"/>
      <c r="F422" s="218" t="str">
        <f>IF(ISBLANK(E422), "", VLOOKUP(E422, Z!$A$2:$C$4127, 3, FALSE))</f>
        <v/>
      </c>
      <c r="G422" s="232"/>
      <c r="H422" s="219"/>
      <c r="I422" s="218" t="str" cm="1">
        <f t="array" ref="I422">IFERROR(INDEX(Region, VLOOKUP($F422, X!$A$2:$K$5744, 11, FALSE), $C$1), "")</f>
        <v/>
      </c>
      <c r="J422" s="235"/>
      <c r="K422" s="236"/>
      <c r="L422" s="220" cm="1">
        <f t="array" ref="L422">IFERROR(INDEX(E_alt, $A422, $X422), 0)</f>
        <v>0</v>
      </c>
      <c r="M422" s="238"/>
      <c r="N422" s="237"/>
      <c r="O422" s="236"/>
      <c r="P422" s="223"/>
      <c r="Q422" s="220" cm="1">
        <f t="array" ref="Q422">IFERROR(INDEX(E_neu, $A422, $X422), 0)</f>
        <v>0</v>
      </c>
      <c r="R422" s="232"/>
      <c r="S422" s="231"/>
      <c r="T422" s="217"/>
      <c r="U422" s="218" t="str">
        <f>IF(ISBLANK(T422), "", VLOOKUP(T422, Z!$A$2:$C$4127, 3, FALSE))</f>
        <v/>
      </c>
      <c r="V422" s="239"/>
      <c r="W422" s="222">
        <f t="shared" si="106"/>
        <v>0</v>
      </c>
      <c r="X422" s="13" t="str">
        <f>IFERROR(MATCH(_xlfn.MINIFS(Y!$F$87:$H$87, Y!$F$87:$H$87, "&gt;="&amp;J422), Y!$F$87:$H$87, 0), "-")</f>
        <v>-</v>
      </c>
    </row>
    <row r="423" spans="1:24" s="79" customFormat="1" x14ac:dyDescent="0.2">
      <c r="A423" s="13" t="str">
        <f t="shared" si="100"/>
        <v>-</v>
      </c>
      <c r="B423" s="216">
        <v>401</v>
      </c>
      <c r="C423" s="231"/>
      <c r="D423" s="231"/>
      <c r="E423" s="217"/>
      <c r="F423" s="218" t="str">
        <f>IF(ISBLANK(E423), "", VLOOKUP(E423, Z!$A$2:$C$4127, 3, FALSE))</f>
        <v/>
      </c>
      <c r="G423" s="232"/>
      <c r="H423" s="219"/>
      <c r="I423" s="218" t="str" cm="1">
        <f t="array" ref="I423">IFERROR(INDEX(Region, VLOOKUP($F423, X!$A$2:$K$5744, 11, FALSE), $C$1), "")</f>
        <v/>
      </c>
      <c r="J423" s="235"/>
      <c r="K423" s="236"/>
      <c r="L423" s="220" cm="1">
        <f t="array" ref="L423">IFERROR(INDEX(E_alt, $A423, $X423), 0)</f>
        <v>0</v>
      </c>
      <c r="M423" s="238"/>
      <c r="N423" s="237"/>
      <c r="O423" s="236"/>
      <c r="P423" s="223"/>
      <c r="Q423" s="220" cm="1">
        <f t="array" ref="Q423">IFERROR(INDEX(E_neu, $A423, $X423), 0)</f>
        <v>0</v>
      </c>
      <c r="R423" s="232"/>
      <c r="S423" s="231"/>
      <c r="T423" s="217"/>
      <c r="U423" s="218" t="str">
        <f>IF(ISBLANK(T423), "", VLOOKUP(T423, Z!$A$2:$C$4127, 3, FALSE))</f>
        <v/>
      </c>
      <c r="V423" s="239"/>
      <c r="W423" s="222">
        <f t="shared" si="106"/>
        <v>0</v>
      </c>
      <c r="X423" s="13" t="str">
        <f>IFERROR(MATCH(_xlfn.MINIFS(Y!$F$87:$H$87, Y!$F$87:$H$87, "&gt;="&amp;J423), Y!$F$87:$H$87, 0), "-")</f>
        <v>-</v>
      </c>
    </row>
    <row r="424" spans="1:24" s="79" customFormat="1" x14ac:dyDescent="0.2">
      <c r="A424" s="13" t="str">
        <f t="shared" si="101"/>
        <v>-</v>
      </c>
      <c r="B424" s="216">
        <v>402</v>
      </c>
      <c r="C424" s="231"/>
      <c r="D424" s="231"/>
      <c r="E424" s="217"/>
      <c r="F424" s="218" t="str">
        <f>IF(ISBLANK(E424), "", VLOOKUP(E424, Z!$A$2:$C$4127, 3, FALSE))</f>
        <v/>
      </c>
      <c r="G424" s="232"/>
      <c r="H424" s="219"/>
      <c r="I424" s="218" t="str" cm="1">
        <f t="array" ref="I424">IFERROR(INDEX(Region, VLOOKUP($F424, X!$A$2:$K$5744, 11, FALSE), $C$1), "")</f>
        <v/>
      </c>
      <c r="J424" s="235"/>
      <c r="K424" s="236"/>
      <c r="L424" s="220" cm="1">
        <f t="array" ref="L424">IFERROR(INDEX(E_alt, $A424, $X424), 0)</f>
        <v>0</v>
      </c>
      <c r="M424" s="238"/>
      <c r="N424" s="237"/>
      <c r="O424" s="236"/>
      <c r="P424" s="223"/>
      <c r="Q424" s="220" cm="1">
        <f t="array" ref="Q424">IFERROR(INDEX(E_neu, $A424, $X424), 0)</f>
        <v>0</v>
      </c>
      <c r="R424" s="232"/>
      <c r="S424" s="231"/>
      <c r="T424" s="217"/>
      <c r="U424" s="218" t="str">
        <f>IF(ISBLANK(T424), "", VLOOKUP(T424, Z!$A$2:$C$4127, 3, FALSE))</f>
        <v/>
      </c>
      <c r="V424" s="239"/>
      <c r="W424" s="222">
        <f t="shared" si="106"/>
        <v>0</v>
      </c>
      <c r="X424" s="13" t="str">
        <f>IFERROR(MATCH(_xlfn.MINIFS(Y!$F$87:$H$87, Y!$F$87:$H$87, "&gt;="&amp;J424), Y!$F$87:$H$87, 0), "-")</f>
        <v>-</v>
      </c>
    </row>
    <row r="425" spans="1:24" s="79" customFormat="1" x14ac:dyDescent="0.2">
      <c r="A425" s="13" t="str">
        <f t="shared" si="100"/>
        <v>-</v>
      </c>
      <c r="B425" s="216">
        <v>403</v>
      </c>
      <c r="C425" s="231"/>
      <c r="D425" s="231"/>
      <c r="E425" s="217"/>
      <c r="F425" s="218" t="str">
        <f>IF(ISBLANK(E425), "", VLOOKUP(E425, Z!$A$2:$C$4127, 3, FALSE))</f>
        <v/>
      </c>
      <c r="G425" s="232"/>
      <c r="H425" s="219"/>
      <c r="I425" s="218" t="str" cm="1">
        <f t="array" ref="I425">IFERROR(INDEX(Region, VLOOKUP($F425, X!$A$2:$K$5744, 11, FALSE), $C$1), "")</f>
        <v/>
      </c>
      <c r="J425" s="235"/>
      <c r="K425" s="236"/>
      <c r="L425" s="220" cm="1">
        <f t="array" ref="L425">IFERROR(INDEX(E_alt, $A425, $X425), 0)</f>
        <v>0</v>
      </c>
      <c r="M425" s="238"/>
      <c r="N425" s="237"/>
      <c r="O425" s="236"/>
      <c r="P425" s="223"/>
      <c r="Q425" s="220" cm="1">
        <f t="array" ref="Q425">IFERROR(INDEX(E_neu, $A425, $X425), 0)</f>
        <v>0</v>
      </c>
      <c r="R425" s="232"/>
      <c r="S425" s="231"/>
      <c r="T425" s="217"/>
      <c r="U425" s="218" t="str">
        <f>IF(ISBLANK(T425), "", VLOOKUP(T425, Z!$A$2:$C$4127, 3, FALSE))</f>
        <v/>
      </c>
      <c r="V425" s="239"/>
      <c r="W425" s="222">
        <f t="shared" si="106"/>
        <v>0</v>
      </c>
      <c r="X425" s="13" t="str">
        <f>IFERROR(MATCH(_xlfn.MINIFS(Y!$F$87:$H$87, Y!$F$87:$H$87, "&gt;="&amp;J425), Y!$F$87:$H$87, 0), "-")</f>
        <v>-</v>
      </c>
    </row>
    <row r="426" spans="1:24" s="79" customFormat="1" x14ac:dyDescent="0.2">
      <c r="A426" s="13" t="str">
        <f t="shared" si="101"/>
        <v>-</v>
      </c>
      <c r="B426" s="216">
        <v>404</v>
      </c>
      <c r="C426" s="231"/>
      <c r="D426" s="231"/>
      <c r="E426" s="217"/>
      <c r="F426" s="218" t="str">
        <f>IF(ISBLANK(E426), "", VLOOKUP(E426, Z!$A$2:$C$4127, 3, FALSE))</f>
        <v/>
      </c>
      <c r="G426" s="232"/>
      <c r="H426" s="219"/>
      <c r="I426" s="218" t="str" cm="1">
        <f t="array" ref="I426">IFERROR(INDEX(Region, VLOOKUP($F426, X!$A$2:$K$5744, 11, FALSE), $C$1), "")</f>
        <v/>
      </c>
      <c r="J426" s="235"/>
      <c r="K426" s="236"/>
      <c r="L426" s="220" cm="1">
        <f t="array" ref="L426">IFERROR(INDEX(E_alt, $A426, $X426), 0)</f>
        <v>0</v>
      </c>
      <c r="M426" s="238"/>
      <c r="N426" s="237"/>
      <c r="O426" s="236"/>
      <c r="P426" s="223"/>
      <c r="Q426" s="220" cm="1">
        <f t="array" ref="Q426">IFERROR(INDEX(E_neu, $A426, $X426), 0)</f>
        <v>0</v>
      </c>
      <c r="R426" s="232"/>
      <c r="S426" s="231"/>
      <c r="T426" s="217"/>
      <c r="U426" s="218" t="str">
        <f>IF(ISBLANK(T426), "", VLOOKUP(T426, Z!$A$2:$C$4127, 3, FALSE))</f>
        <v/>
      </c>
      <c r="V426" s="239"/>
      <c r="W426" s="222">
        <f t="shared" si="106"/>
        <v>0</v>
      </c>
      <c r="X426" s="13" t="str">
        <f>IFERROR(MATCH(_xlfn.MINIFS(Y!$F$87:$H$87, Y!$F$87:$H$87, "&gt;="&amp;J426), Y!$F$87:$H$87, 0), "-")</f>
        <v>-</v>
      </c>
    </row>
    <row r="427" spans="1:24" s="79" customFormat="1" x14ac:dyDescent="0.2">
      <c r="A427" s="13" t="str">
        <f t="shared" si="100"/>
        <v>-</v>
      </c>
      <c r="B427" s="216">
        <v>405</v>
      </c>
      <c r="C427" s="231"/>
      <c r="D427" s="231"/>
      <c r="E427" s="217"/>
      <c r="F427" s="218" t="str">
        <f>IF(ISBLANK(E427), "", VLOOKUP(E427, Z!$A$2:$C$4127, 3, FALSE))</f>
        <v/>
      </c>
      <c r="G427" s="232"/>
      <c r="H427" s="219"/>
      <c r="I427" s="218" t="str" cm="1">
        <f t="array" ref="I427">IFERROR(INDEX(Region, VLOOKUP($F427, X!$A$2:$K$5744, 11, FALSE), $C$1), "")</f>
        <v/>
      </c>
      <c r="J427" s="235"/>
      <c r="K427" s="236"/>
      <c r="L427" s="220" cm="1">
        <f t="array" ref="L427">IFERROR(INDEX(E_alt, $A427, $X427), 0)</f>
        <v>0</v>
      </c>
      <c r="M427" s="238"/>
      <c r="N427" s="237"/>
      <c r="O427" s="236"/>
      <c r="P427" s="223"/>
      <c r="Q427" s="220" cm="1">
        <f t="array" ref="Q427">IFERROR(INDEX(E_neu, $A427, $X427), 0)</f>
        <v>0</v>
      </c>
      <c r="R427" s="232"/>
      <c r="S427" s="231"/>
      <c r="T427" s="217"/>
      <c r="U427" s="218" t="str">
        <f>IF(ISBLANK(T427), "", VLOOKUP(T427, Z!$A$2:$C$4127, 3, FALSE))</f>
        <v/>
      </c>
      <c r="V427" s="239"/>
      <c r="W427" s="222">
        <f t="shared" si="106"/>
        <v>0</v>
      </c>
      <c r="X427" s="13" t="str">
        <f>IFERROR(MATCH(_xlfn.MINIFS(Y!$F$87:$H$87, Y!$F$87:$H$87, "&gt;="&amp;J427), Y!$F$87:$H$87, 0), "-")</f>
        <v>-</v>
      </c>
    </row>
    <row r="428" spans="1:24" s="79" customFormat="1" x14ac:dyDescent="0.2">
      <c r="A428" s="13" t="str">
        <f t="shared" si="101"/>
        <v>-</v>
      </c>
      <c r="B428" s="216">
        <v>406</v>
      </c>
      <c r="C428" s="231"/>
      <c r="D428" s="231"/>
      <c r="E428" s="217"/>
      <c r="F428" s="218" t="str">
        <f>IF(ISBLANK(E428), "", VLOOKUP(E428, Z!$A$2:$C$4127, 3, FALSE))</f>
        <v/>
      </c>
      <c r="G428" s="232"/>
      <c r="H428" s="219"/>
      <c r="I428" s="218" t="str" cm="1">
        <f t="array" ref="I428">IFERROR(INDEX(Region, VLOOKUP($F428, X!$A$2:$K$5744, 11, FALSE), $C$1), "")</f>
        <v/>
      </c>
      <c r="J428" s="235"/>
      <c r="K428" s="236"/>
      <c r="L428" s="220" cm="1">
        <f t="array" ref="L428">IFERROR(INDEX(E_alt, $A428, $X428), 0)</f>
        <v>0</v>
      </c>
      <c r="M428" s="238"/>
      <c r="N428" s="237"/>
      <c r="O428" s="236"/>
      <c r="P428" s="223"/>
      <c r="Q428" s="220" cm="1">
        <f t="array" ref="Q428">IFERROR(INDEX(E_neu, $A428, $X428), 0)</f>
        <v>0</v>
      </c>
      <c r="R428" s="232"/>
      <c r="S428" s="231"/>
      <c r="T428" s="217"/>
      <c r="U428" s="218" t="str">
        <f>IF(ISBLANK(T428), "", VLOOKUP(T428, Z!$A$2:$C$4127, 3, FALSE))</f>
        <v/>
      </c>
      <c r="V428" s="239"/>
      <c r="W428" s="222">
        <f t="shared" si="106"/>
        <v>0</v>
      </c>
      <c r="X428" s="13" t="str">
        <f>IFERROR(MATCH(_xlfn.MINIFS(Y!$F$87:$H$87, Y!$F$87:$H$87, "&gt;="&amp;J428), Y!$F$87:$H$87, 0), "-")</f>
        <v>-</v>
      </c>
    </row>
    <row r="429" spans="1:24" s="79" customFormat="1" x14ac:dyDescent="0.2">
      <c r="A429" s="13" t="str">
        <f t="shared" si="100"/>
        <v>-</v>
      </c>
      <c r="B429" s="216">
        <v>407</v>
      </c>
      <c r="C429" s="231"/>
      <c r="D429" s="231"/>
      <c r="E429" s="217"/>
      <c r="F429" s="218" t="str">
        <f>IF(ISBLANK(E429), "", VLOOKUP(E429, Z!$A$2:$C$4127, 3, FALSE))</f>
        <v/>
      </c>
      <c r="G429" s="232"/>
      <c r="H429" s="219"/>
      <c r="I429" s="218" t="str" cm="1">
        <f t="array" ref="I429">IFERROR(INDEX(Region, VLOOKUP($F429, X!$A$2:$K$5744, 11, FALSE), $C$1), "")</f>
        <v/>
      </c>
      <c r="J429" s="235"/>
      <c r="K429" s="236"/>
      <c r="L429" s="220" cm="1">
        <f t="array" ref="L429">IFERROR(INDEX(E_alt, $A429, $X429), 0)</f>
        <v>0</v>
      </c>
      <c r="M429" s="238"/>
      <c r="N429" s="237"/>
      <c r="O429" s="236"/>
      <c r="P429" s="223"/>
      <c r="Q429" s="220" cm="1">
        <f t="array" ref="Q429">IFERROR(INDEX(E_neu, $A429, $X429), 0)</f>
        <v>0</v>
      </c>
      <c r="R429" s="232"/>
      <c r="S429" s="231"/>
      <c r="T429" s="217"/>
      <c r="U429" s="218" t="str">
        <f>IF(ISBLANK(T429), "", VLOOKUP(T429, Z!$A$2:$C$4127, 3, FALSE))</f>
        <v/>
      </c>
      <c r="V429" s="239"/>
      <c r="W429" s="222">
        <f t="shared" si="106"/>
        <v>0</v>
      </c>
      <c r="X429" s="13" t="str">
        <f>IFERROR(MATCH(_xlfn.MINIFS(Y!$F$87:$H$87, Y!$F$87:$H$87, "&gt;="&amp;J429), Y!$F$87:$H$87, 0), "-")</f>
        <v>-</v>
      </c>
    </row>
    <row r="430" spans="1:24" s="79" customFormat="1" x14ac:dyDescent="0.2">
      <c r="A430" s="13" t="str">
        <f t="shared" si="101"/>
        <v>-</v>
      </c>
      <c r="B430" s="216">
        <v>408</v>
      </c>
      <c r="C430" s="231"/>
      <c r="D430" s="231"/>
      <c r="E430" s="217"/>
      <c r="F430" s="218" t="str">
        <f>IF(ISBLANK(E430), "", VLOOKUP(E430, Z!$A$2:$C$4127, 3, FALSE))</f>
        <v/>
      </c>
      <c r="G430" s="232"/>
      <c r="H430" s="219"/>
      <c r="I430" s="218" t="str" cm="1">
        <f t="array" ref="I430">IFERROR(INDEX(Region, VLOOKUP($F430, X!$A$2:$K$5744, 11, FALSE), $C$1), "")</f>
        <v/>
      </c>
      <c r="J430" s="235"/>
      <c r="K430" s="236"/>
      <c r="L430" s="220" cm="1">
        <f t="array" ref="L430">IFERROR(INDEX(E_alt, $A430, $X430), 0)</f>
        <v>0</v>
      </c>
      <c r="M430" s="238"/>
      <c r="N430" s="237"/>
      <c r="O430" s="236"/>
      <c r="P430" s="223"/>
      <c r="Q430" s="220" cm="1">
        <f t="array" ref="Q430">IFERROR(INDEX(E_neu, $A430, $X430), 0)</f>
        <v>0</v>
      </c>
      <c r="R430" s="232"/>
      <c r="S430" s="231"/>
      <c r="T430" s="217"/>
      <c r="U430" s="218" t="str">
        <f>IF(ISBLANK(T430), "", VLOOKUP(T430, Z!$A$2:$C$4127, 3, FALSE))</f>
        <v/>
      </c>
      <c r="V430" s="239"/>
      <c r="W430" s="222">
        <f t="shared" si="106"/>
        <v>0</v>
      </c>
      <c r="X430" s="13" t="str">
        <f>IFERROR(MATCH(_xlfn.MINIFS(Y!$F$87:$H$87, Y!$F$87:$H$87, "&gt;="&amp;J430), Y!$F$87:$H$87, 0), "-")</f>
        <v>-</v>
      </c>
    </row>
    <row r="431" spans="1:24" s="79" customFormat="1" x14ac:dyDescent="0.2">
      <c r="A431" s="13" t="str">
        <f t="shared" si="100"/>
        <v>-</v>
      </c>
      <c r="B431" s="216">
        <v>409</v>
      </c>
      <c r="C431" s="231"/>
      <c r="D431" s="231"/>
      <c r="E431" s="217"/>
      <c r="F431" s="218" t="str">
        <f>IF(ISBLANK(E431), "", VLOOKUP(E431, Z!$A$2:$C$4127, 3, FALSE))</f>
        <v/>
      </c>
      <c r="G431" s="232"/>
      <c r="H431" s="219"/>
      <c r="I431" s="218" t="str" cm="1">
        <f t="array" ref="I431">IFERROR(INDEX(Region, VLOOKUP($F431, X!$A$2:$K$5744, 11, FALSE), $C$1), "")</f>
        <v/>
      </c>
      <c r="J431" s="235"/>
      <c r="K431" s="236"/>
      <c r="L431" s="220" cm="1">
        <f t="array" ref="L431">IFERROR(INDEX(E_alt, $A431, $X431), 0)</f>
        <v>0</v>
      </c>
      <c r="M431" s="238"/>
      <c r="N431" s="237"/>
      <c r="O431" s="236"/>
      <c r="P431" s="223"/>
      <c r="Q431" s="220" cm="1">
        <f t="array" ref="Q431">IFERROR(INDEX(E_neu, $A431, $X431), 0)</f>
        <v>0</v>
      </c>
      <c r="R431" s="232"/>
      <c r="S431" s="231"/>
      <c r="T431" s="217"/>
      <c r="U431" s="218" t="str">
        <f>IF(ISBLANK(T431), "", VLOOKUP(T431, Z!$A$2:$C$4127, 3, FALSE))</f>
        <v/>
      </c>
      <c r="V431" s="239"/>
      <c r="W431" s="222">
        <f t="shared" si="106"/>
        <v>0</v>
      </c>
      <c r="X431" s="13" t="str">
        <f>IFERROR(MATCH(_xlfn.MINIFS(Y!$F$87:$H$87, Y!$F$87:$H$87, "&gt;="&amp;J431), Y!$F$87:$H$87, 0), "-")</f>
        <v>-</v>
      </c>
    </row>
    <row r="432" spans="1:24" s="79" customFormat="1" x14ac:dyDescent="0.2">
      <c r="A432" s="13" t="str">
        <f t="shared" si="101"/>
        <v>-</v>
      </c>
      <c r="B432" s="216">
        <v>410</v>
      </c>
      <c r="C432" s="231"/>
      <c r="D432" s="231"/>
      <c r="E432" s="217"/>
      <c r="F432" s="218" t="str">
        <f>IF(ISBLANK(E432), "", VLOOKUP(E432, Z!$A$2:$C$4127, 3, FALSE))</f>
        <v/>
      </c>
      <c r="G432" s="232"/>
      <c r="H432" s="219"/>
      <c r="I432" s="218" t="str" cm="1">
        <f t="array" ref="I432">IFERROR(INDEX(Region, VLOOKUP($F432, X!$A$2:$K$5744, 11, FALSE), $C$1), "")</f>
        <v/>
      </c>
      <c r="J432" s="235"/>
      <c r="K432" s="236"/>
      <c r="L432" s="220" cm="1">
        <f t="array" ref="L432">IFERROR(INDEX(E_alt, $A432, $X432), 0)</f>
        <v>0</v>
      </c>
      <c r="M432" s="238"/>
      <c r="N432" s="237"/>
      <c r="O432" s="236"/>
      <c r="P432" s="223"/>
      <c r="Q432" s="220" cm="1">
        <f t="array" ref="Q432">IFERROR(INDEX(E_neu, $A432, $X432), 0)</f>
        <v>0</v>
      </c>
      <c r="R432" s="232"/>
      <c r="S432" s="231"/>
      <c r="T432" s="217"/>
      <c r="U432" s="218" t="str">
        <f>IF(ISBLANK(T432), "", VLOOKUP(T432, Z!$A$2:$C$4127, 3, FALSE))</f>
        <v/>
      </c>
      <c r="V432" s="239"/>
      <c r="W432" s="222">
        <f t="shared" si="106"/>
        <v>0</v>
      </c>
      <c r="X432" s="13" t="str">
        <f>IFERROR(MATCH(_xlfn.MINIFS(Y!$F$87:$H$87, Y!$F$87:$H$87, "&gt;="&amp;J432), Y!$F$87:$H$87, 0), "-")</f>
        <v>-</v>
      </c>
    </row>
    <row r="433" spans="1:24" s="79" customFormat="1" x14ac:dyDescent="0.2">
      <c r="A433" s="13" t="str">
        <f t="shared" si="100"/>
        <v>-</v>
      </c>
      <c r="B433" s="216">
        <v>411</v>
      </c>
      <c r="C433" s="231"/>
      <c r="D433" s="231"/>
      <c r="E433" s="217"/>
      <c r="F433" s="218" t="str">
        <f>IF(ISBLANK(E433), "", VLOOKUP(E433, Z!$A$2:$C$4127, 3, FALSE))</f>
        <v/>
      </c>
      <c r="G433" s="232"/>
      <c r="H433" s="219"/>
      <c r="I433" s="218" t="str" cm="1">
        <f t="array" ref="I433">IFERROR(INDEX(Region, VLOOKUP($F433, X!$A$2:$K$5744, 11, FALSE), $C$1), "")</f>
        <v/>
      </c>
      <c r="J433" s="235"/>
      <c r="K433" s="236"/>
      <c r="L433" s="220" cm="1">
        <f t="array" ref="L433">IFERROR(INDEX(E_alt, $A433, $X433), 0)</f>
        <v>0</v>
      </c>
      <c r="M433" s="238"/>
      <c r="N433" s="237"/>
      <c r="O433" s="236"/>
      <c r="P433" s="223"/>
      <c r="Q433" s="220" cm="1">
        <f t="array" ref="Q433">IFERROR(INDEX(E_neu, $A433, $X433), 0)</f>
        <v>0</v>
      </c>
      <c r="R433" s="232"/>
      <c r="S433" s="231"/>
      <c r="T433" s="217"/>
      <c r="U433" s="218" t="str">
        <f>IF(ISBLANK(T433), "", VLOOKUP(T433, Z!$A$2:$C$4127, 3, FALSE))</f>
        <v/>
      </c>
      <c r="V433" s="239"/>
      <c r="W433" s="222">
        <f t="shared" si="106"/>
        <v>0</v>
      </c>
      <c r="X433" s="13" t="str">
        <f>IFERROR(MATCH(_xlfn.MINIFS(Y!$F$87:$H$87, Y!$F$87:$H$87, "&gt;="&amp;J433), Y!$F$87:$H$87, 0), "-")</f>
        <v>-</v>
      </c>
    </row>
    <row r="434" spans="1:24" s="79" customFormat="1" x14ac:dyDescent="0.2">
      <c r="A434" s="13" t="str">
        <f t="shared" si="101"/>
        <v>-</v>
      </c>
      <c r="B434" s="216">
        <v>412</v>
      </c>
      <c r="C434" s="231"/>
      <c r="D434" s="231"/>
      <c r="E434" s="217"/>
      <c r="F434" s="218" t="str">
        <f>IF(ISBLANK(E434), "", VLOOKUP(E434, Z!$A$2:$C$4127, 3, FALSE))</f>
        <v/>
      </c>
      <c r="G434" s="232"/>
      <c r="H434" s="219"/>
      <c r="I434" s="218" t="str" cm="1">
        <f t="array" ref="I434">IFERROR(INDEX(Region, VLOOKUP($F434, X!$A$2:$K$5744, 11, FALSE), $C$1), "")</f>
        <v/>
      </c>
      <c r="J434" s="235"/>
      <c r="K434" s="236"/>
      <c r="L434" s="220" cm="1">
        <f t="array" ref="L434">IFERROR(INDEX(E_alt, $A434, $X434), 0)</f>
        <v>0</v>
      </c>
      <c r="M434" s="238"/>
      <c r="N434" s="237"/>
      <c r="O434" s="236"/>
      <c r="P434" s="223"/>
      <c r="Q434" s="220" cm="1">
        <f t="array" ref="Q434">IFERROR(INDEX(E_neu, $A434, $X434), 0)</f>
        <v>0</v>
      </c>
      <c r="R434" s="232"/>
      <c r="S434" s="231"/>
      <c r="T434" s="217"/>
      <c r="U434" s="218" t="str">
        <f>IF(ISBLANK(T434), "", VLOOKUP(T434, Z!$A$2:$C$4127, 3, FALSE))</f>
        <v/>
      </c>
      <c r="V434" s="239"/>
      <c r="W434" s="222">
        <f t="shared" si="106"/>
        <v>0</v>
      </c>
      <c r="X434" s="13" t="str">
        <f>IFERROR(MATCH(_xlfn.MINIFS(Y!$F$87:$H$87, Y!$F$87:$H$87, "&gt;="&amp;J434), Y!$F$87:$H$87, 0), "-")</f>
        <v>-</v>
      </c>
    </row>
    <row r="435" spans="1:24" s="79" customFormat="1" x14ac:dyDescent="0.2">
      <c r="A435" s="13" t="str">
        <f t="shared" si="100"/>
        <v>-</v>
      </c>
      <c r="B435" s="216">
        <v>413</v>
      </c>
      <c r="C435" s="231"/>
      <c r="D435" s="231"/>
      <c r="E435" s="217"/>
      <c r="F435" s="218" t="str">
        <f>IF(ISBLANK(E435), "", VLOOKUP(E435, Z!$A$2:$C$4127, 3, FALSE))</f>
        <v/>
      </c>
      <c r="G435" s="232"/>
      <c r="H435" s="219"/>
      <c r="I435" s="218" t="str" cm="1">
        <f t="array" ref="I435">IFERROR(INDEX(Region, VLOOKUP($F435, X!$A$2:$K$5744, 11, FALSE), $C$1), "")</f>
        <v/>
      </c>
      <c r="J435" s="235"/>
      <c r="K435" s="236"/>
      <c r="L435" s="220" cm="1">
        <f t="array" ref="L435">IFERROR(INDEX(E_alt, $A435, $X435), 0)</f>
        <v>0</v>
      </c>
      <c r="M435" s="238"/>
      <c r="N435" s="237"/>
      <c r="O435" s="236"/>
      <c r="P435" s="223"/>
      <c r="Q435" s="220" cm="1">
        <f t="array" ref="Q435">IFERROR(INDEX(E_neu, $A435, $X435), 0)</f>
        <v>0</v>
      </c>
      <c r="R435" s="232"/>
      <c r="S435" s="231"/>
      <c r="T435" s="217"/>
      <c r="U435" s="218" t="str">
        <f>IF(ISBLANK(T435), "", VLOOKUP(T435, Z!$A$2:$C$4127, 3, FALSE))</f>
        <v/>
      </c>
      <c r="V435" s="239"/>
      <c r="W435" s="222">
        <f t="shared" si="106"/>
        <v>0</v>
      </c>
      <c r="X435" s="13" t="str">
        <f>IFERROR(MATCH(_xlfn.MINIFS(Y!$F$87:$H$87, Y!$F$87:$H$87, "&gt;="&amp;J435), Y!$F$87:$H$87, 0), "-")</f>
        <v>-</v>
      </c>
    </row>
    <row r="436" spans="1:24" s="79" customFormat="1" x14ac:dyDescent="0.2">
      <c r="A436" s="13" t="str">
        <f t="shared" si="101"/>
        <v>-</v>
      </c>
      <c r="B436" s="216">
        <v>414</v>
      </c>
      <c r="C436" s="231"/>
      <c r="D436" s="231"/>
      <c r="E436" s="217"/>
      <c r="F436" s="218" t="str">
        <f>IF(ISBLANK(E436), "", VLOOKUP(E436, Z!$A$2:$C$4127, 3, FALSE))</f>
        <v/>
      </c>
      <c r="G436" s="232"/>
      <c r="H436" s="219"/>
      <c r="I436" s="218" t="str" cm="1">
        <f t="array" ref="I436">IFERROR(INDEX(Region, VLOOKUP($F436, X!$A$2:$K$5744, 11, FALSE), $C$1), "")</f>
        <v/>
      </c>
      <c r="J436" s="235"/>
      <c r="K436" s="236"/>
      <c r="L436" s="220" cm="1">
        <f t="array" ref="L436">IFERROR(INDEX(E_alt, $A436, $X436), 0)</f>
        <v>0</v>
      </c>
      <c r="M436" s="238"/>
      <c r="N436" s="237"/>
      <c r="O436" s="236"/>
      <c r="P436" s="223"/>
      <c r="Q436" s="220" cm="1">
        <f t="array" ref="Q436">IFERROR(INDEX(E_neu, $A436, $X436), 0)</f>
        <v>0</v>
      </c>
      <c r="R436" s="232"/>
      <c r="S436" s="231"/>
      <c r="T436" s="217"/>
      <c r="U436" s="218" t="str">
        <f>IF(ISBLANK(T436), "", VLOOKUP(T436, Z!$A$2:$C$4127, 3, FALSE))</f>
        <v/>
      </c>
      <c r="V436" s="239"/>
      <c r="W436" s="222">
        <f t="shared" si="106"/>
        <v>0</v>
      </c>
      <c r="X436" s="13" t="str">
        <f>IFERROR(MATCH(_xlfn.MINIFS(Y!$F$87:$H$87, Y!$F$87:$H$87, "&gt;="&amp;J436), Y!$F$87:$H$87, 0), "-")</f>
        <v>-</v>
      </c>
    </row>
    <row r="437" spans="1:24" s="79" customFormat="1" x14ac:dyDescent="0.2">
      <c r="A437" s="13" t="str">
        <f t="shared" si="100"/>
        <v>-</v>
      </c>
      <c r="B437" s="216">
        <v>415</v>
      </c>
      <c r="C437" s="231"/>
      <c r="D437" s="231"/>
      <c r="E437" s="217"/>
      <c r="F437" s="218" t="str">
        <f>IF(ISBLANK(E437), "", VLOOKUP(E437, Z!$A$2:$C$4127, 3, FALSE))</f>
        <v/>
      </c>
      <c r="G437" s="232"/>
      <c r="H437" s="219"/>
      <c r="I437" s="218" t="str" cm="1">
        <f t="array" ref="I437">IFERROR(INDEX(Region, VLOOKUP($F437, X!$A$2:$K$5744, 11, FALSE), $C$1), "")</f>
        <v/>
      </c>
      <c r="J437" s="235"/>
      <c r="K437" s="236"/>
      <c r="L437" s="220" cm="1">
        <f t="array" ref="L437">IFERROR(INDEX(E_alt, $A437, $X437), 0)</f>
        <v>0</v>
      </c>
      <c r="M437" s="238"/>
      <c r="N437" s="237"/>
      <c r="O437" s="236"/>
      <c r="P437" s="223"/>
      <c r="Q437" s="220" cm="1">
        <f t="array" ref="Q437">IFERROR(INDEX(E_neu, $A437, $X437), 0)</f>
        <v>0</v>
      </c>
      <c r="R437" s="232"/>
      <c r="S437" s="231"/>
      <c r="T437" s="217"/>
      <c r="U437" s="218" t="str">
        <f>IF(ISBLANK(T437), "", VLOOKUP(T437, Z!$A$2:$C$4127, 3, FALSE))</f>
        <v/>
      </c>
      <c r="V437" s="239"/>
      <c r="W437" s="222">
        <f t="shared" si="106"/>
        <v>0</v>
      </c>
      <c r="X437" s="13" t="str">
        <f>IFERROR(MATCH(_xlfn.MINIFS(Y!$F$87:$H$87, Y!$F$87:$H$87, "&gt;="&amp;J437), Y!$F$87:$H$87, 0), "-")</f>
        <v>-</v>
      </c>
    </row>
    <row r="438" spans="1:24" s="79" customFormat="1" x14ac:dyDescent="0.2">
      <c r="A438" s="13" t="str">
        <f t="shared" si="101"/>
        <v>-</v>
      </c>
      <c r="B438" s="216">
        <v>416</v>
      </c>
      <c r="C438" s="231"/>
      <c r="D438" s="231"/>
      <c r="E438" s="217"/>
      <c r="F438" s="218" t="str">
        <f>IF(ISBLANK(E438), "", VLOOKUP(E438, Z!$A$2:$C$4127, 3, FALSE))</f>
        <v/>
      </c>
      <c r="G438" s="232"/>
      <c r="H438" s="219"/>
      <c r="I438" s="218" t="str" cm="1">
        <f t="array" ref="I438">IFERROR(INDEX(Region, VLOOKUP($F438, X!$A$2:$K$5744, 11, FALSE), $C$1), "")</f>
        <v/>
      </c>
      <c r="J438" s="235"/>
      <c r="K438" s="236"/>
      <c r="L438" s="220" cm="1">
        <f t="array" ref="L438">IFERROR(INDEX(E_alt, $A438, $X438), 0)</f>
        <v>0</v>
      </c>
      <c r="M438" s="238"/>
      <c r="N438" s="237"/>
      <c r="O438" s="236"/>
      <c r="P438" s="223"/>
      <c r="Q438" s="220" cm="1">
        <f t="array" ref="Q438">IFERROR(INDEX(E_neu, $A438, $X438), 0)</f>
        <v>0</v>
      </c>
      <c r="R438" s="232"/>
      <c r="S438" s="231"/>
      <c r="T438" s="217"/>
      <c r="U438" s="218" t="str">
        <f>IF(ISBLANK(T438), "", VLOOKUP(T438, Z!$A$2:$C$4127, 3, FALSE))</f>
        <v/>
      </c>
      <c r="V438" s="239"/>
      <c r="W438" s="222">
        <f t="shared" si="106"/>
        <v>0</v>
      </c>
      <c r="X438" s="13" t="str">
        <f>IFERROR(MATCH(_xlfn.MINIFS(Y!$F$87:$H$87, Y!$F$87:$H$87, "&gt;="&amp;J438), Y!$F$87:$H$87, 0), "-")</f>
        <v>-</v>
      </c>
    </row>
    <row r="439" spans="1:24" s="79" customFormat="1" x14ac:dyDescent="0.2">
      <c r="A439" s="13" t="str">
        <f t="shared" si="100"/>
        <v>-</v>
      </c>
      <c r="B439" s="216">
        <v>417</v>
      </c>
      <c r="C439" s="231"/>
      <c r="D439" s="231"/>
      <c r="E439" s="217"/>
      <c r="F439" s="218" t="str">
        <f>IF(ISBLANK(E439), "", VLOOKUP(E439, Z!$A$2:$C$4127, 3, FALSE))</f>
        <v/>
      </c>
      <c r="G439" s="232"/>
      <c r="H439" s="219"/>
      <c r="I439" s="218" t="str" cm="1">
        <f t="array" ref="I439">IFERROR(INDEX(Region, VLOOKUP($F439, X!$A$2:$K$5744, 11, FALSE), $C$1), "")</f>
        <v/>
      </c>
      <c r="J439" s="235"/>
      <c r="K439" s="236"/>
      <c r="L439" s="220" cm="1">
        <f t="array" ref="L439">IFERROR(INDEX(E_alt, $A439, $X439), 0)</f>
        <v>0</v>
      </c>
      <c r="M439" s="238"/>
      <c r="N439" s="237"/>
      <c r="O439" s="236"/>
      <c r="P439" s="223"/>
      <c r="Q439" s="220" cm="1">
        <f t="array" ref="Q439">IFERROR(INDEX(E_neu, $A439, $X439), 0)</f>
        <v>0</v>
      </c>
      <c r="R439" s="232"/>
      <c r="S439" s="231"/>
      <c r="T439" s="217"/>
      <c r="U439" s="218" t="str">
        <f>IF(ISBLANK(T439), "", VLOOKUP(T439, Z!$A$2:$C$4127, 3, FALSE))</f>
        <v/>
      </c>
      <c r="V439" s="239"/>
      <c r="W439" s="222">
        <f t="shared" si="106"/>
        <v>0</v>
      </c>
      <c r="X439" s="13" t="str">
        <f>IFERROR(MATCH(_xlfn.MINIFS(Y!$F$87:$H$87, Y!$F$87:$H$87, "&gt;="&amp;J439), Y!$F$87:$H$87, 0), "-")</f>
        <v>-</v>
      </c>
    </row>
    <row r="440" spans="1:24" s="79" customFormat="1" x14ac:dyDescent="0.2">
      <c r="A440" s="13" t="str">
        <f t="shared" si="101"/>
        <v>-</v>
      </c>
      <c r="B440" s="216">
        <v>418</v>
      </c>
      <c r="C440" s="231"/>
      <c r="D440" s="231"/>
      <c r="E440" s="217"/>
      <c r="F440" s="218" t="str">
        <f>IF(ISBLANK(E440), "", VLOOKUP(E440, Z!$A$2:$C$4127, 3, FALSE))</f>
        <v/>
      </c>
      <c r="G440" s="232"/>
      <c r="H440" s="219"/>
      <c r="I440" s="218" t="str" cm="1">
        <f t="array" ref="I440">IFERROR(INDEX(Region, VLOOKUP($F440, X!$A$2:$K$5744, 11, FALSE), $C$1), "")</f>
        <v/>
      </c>
      <c r="J440" s="235"/>
      <c r="K440" s="236"/>
      <c r="L440" s="220" cm="1">
        <f t="array" ref="L440">IFERROR(INDEX(E_alt, $A440, $X440), 0)</f>
        <v>0</v>
      </c>
      <c r="M440" s="238"/>
      <c r="N440" s="237"/>
      <c r="O440" s="236"/>
      <c r="P440" s="223"/>
      <c r="Q440" s="220" cm="1">
        <f t="array" ref="Q440">IFERROR(INDEX(E_neu, $A440, $X440), 0)</f>
        <v>0</v>
      </c>
      <c r="R440" s="232"/>
      <c r="S440" s="231"/>
      <c r="T440" s="217"/>
      <c r="U440" s="218" t="str">
        <f>IF(ISBLANK(T440), "", VLOOKUP(T440, Z!$A$2:$C$4127, 3, FALSE))</f>
        <v/>
      </c>
      <c r="V440" s="239"/>
      <c r="W440" s="222">
        <f t="shared" si="106"/>
        <v>0</v>
      </c>
      <c r="X440" s="13" t="str">
        <f>IFERROR(MATCH(_xlfn.MINIFS(Y!$F$87:$H$87, Y!$F$87:$H$87, "&gt;="&amp;J440), Y!$F$87:$H$87, 0), "-")</f>
        <v>-</v>
      </c>
    </row>
    <row r="441" spans="1:24" s="79" customFormat="1" x14ac:dyDescent="0.2">
      <c r="A441" s="13" t="str">
        <f t="shared" si="100"/>
        <v>-</v>
      </c>
      <c r="B441" s="216">
        <v>419</v>
      </c>
      <c r="C441" s="231"/>
      <c r="D441" s="231"/>
      <c r="E441" s="217"/>
      <c r="F441" s="218" t="str">
        <f>IF(ISBLANK(E441), "", VLOOKUP(E441, Z!$A$2:$C$4127, 3, FALSE))</f>
        <v/>
      </c>
      <c r="G441" s="232"/>
      <c r="H441" s="219"/>
      <c r="I441" s="218" t="str" cm="1">
        <f t="array" ref="I441">IFERROR(INDEX(Region, VLOOKUP($F441, X!$A$2:$K$5744, 11, FALSE), $C$1), "")</f>
        <v/>
      </c>
      <c r="J441" s="235"/>
      <c r="K441" s="236"/>
      <c r="L441" s="220" cm="1">
        <f t="array" ref="L441">IFERROR(INDEX(E_alt, $A441, $X441), 0)</f>
        <v>0</v>
      </c>
      <c r="M441" s="238"/>
      <c r="N441" s="237"/>
      <c r="O441" s="236"/>
      <c r="P441" s="223"/>
      <c r="Q441" s="220" cm="1">
        <f t="array" ref="Q441">IFERROR(INDEX(E_neu, $A441, $X441), 0)</f>
        <v>0</v>
      </c>
      <c r="R441" s="232"/>
      <c r="S441" s="231"/>
      <c r="T441" s="217"/>
      <c r="U441" s="218" t="str">
        <f>IF(ISBLANK(T441), "", VLOOKUP(T441, Z!$A$2:$C$4127, 3, FALSE))</f>
        <v/>
      </c>
      <c r="V441" s="239"/>
      <c r="W441" s="222">
        <f t="shared" si="106"/>
        <v>0</v>
      </c>
      <c r="X441" s="13" t="str">
        <f>IFERROR(MATCH(_xlfn.MINIFS(Y!$F$87:$H$87, Y!$F$87:$H$87, "&gt;="&amp;J441), Y!$F$87:$H$87, 0), "-")</f>
        <v>-</v>
      </c>
    </row>
    <row r="442" spans="1:24" s="79" customFormat="1" x14ac:dyDescent="0.2">
      <c r="A442" s="13" t="str">
        <f t="shared" si="101"/>
        <v>-</v>
      </c>
      <c r="B442" s="216">
        <v>420</v>
      </c>
      <c r="C442" s="231"/>
      <c r="D442" s="231"/>
      <c r="E442" s="217"/>
      <c r="F442" s="218" t="str">
        <f>IF(ISBLANK(E442), "", VLOOKUP(E442, Z!$A$2:$C$4127, 3, FALSE))</f>
        <v/>
      </c>
      <c r="G442" s="232"/>
      <c r="H442" s="219"/>
      <c r="I442" s="218" t="str" cm="1">
        <f t="array" ref="I442">IFERROR(INDEX(Region, VLOOKUP($F442, X!$A$2:$K$5744, 11, FALSE), $C$1), "")</f>
        <v/>
      </c>
      <c r="J442" s="235"/>
      <c r="K442" s="236"/>
      <c r="L442" s="220" cm="1">
        <f t="array" ref="L442">IFERROR(INDEX(E_alt, $A442, $X442), 0)</f>
        <v>0</v>
      </c>
      <c r="M442" s="238"/>
      <c r="N442" s="237"/>
      <c r="O442" s="236"/>
      <c r="P442" s="223"/>
      <c r="Q442" s="220" cm="1">
        <f t="array" ref="Q442">IFERROR(INDEX(E_neu, $A442, $X442), 0)</f>
        <v>0</v>
      </c>
      <c r="R442" s="232"/>
      <c r="S442" s="231"/>
      <c r="T442" s="217"/>
      <c r="U442" s="218" t="str">
        <f>IF(ISBLANK(T442), "", VLOOKUP(T442, Z!$A$2:$C$4127, 3, FALSE))</f>
        <v/>
      </c>
      <c r="V442" s="239"/>
      <c r="W442" s="222">
        <f t="shared" si="106"/>
        <v>0</v>
      </c>
      <c r="X442" s="13" t="str">
        <f>IFERROR(MATCH(_xlfn.MINIFS(Y!$F$87:$H$87, Y!$F$87:$H$87, "&gt;="&amp;J442), Y!$F$87:$H$87, 0), "-")</f>
        <v>-</v>
      </c>
    </row>
    <row r="443" spans="1:24" s="79" customFormat="1" x14ac:dyDescent="0.2">
      <c r="A443" s="13" t="str">
        <f t="shared" si="100"/>
        <v>-</v>
      </c>
      <c r="B443" s="216">
        <v>421</v>
      </c>
      <c r="C443" s="231"/>
      <c r="D443" s="231"/>
      <c r="E443" s="217"/>
      <c r="F443" s="218" t="str">
        <f>IF(ISBLANK(E443), "", VLOOKUP(E443, Z!$A$2:$C$4127, 3, FALSE))</f>
        <v/>
      </c>
      <c r="G443" s="232"/>
      <c r="H443" s="219"/>
      <c r="I443" s="218" t="str" cm="1">
        <f t="array" ref="I443">IFERROR(INDEX(Region, VLOOKUP($F443, X!$A$2:$K$5744, 11, FALSE), $C$1), "")</f>
        <v/>
      </c>
      <c r="J443" s="235"/>
      <c r="K443" s="236"/>
      <c r="L443" s="220" cm="1">
        <f t="array" ref="L443">IFERROR(INDEX(E_alt, $A443, $X443), 0)</f>
        <v>0</v>
      </c>
      <c r="M443" s="238"/>
      <c r="N443" s="237"/>
      <c r="O443" s="236"/>
      <c r="P443" s="223"/>
      <c r="Q443" s="220" cm="1">
        <f t="array" ref="Q443">IFERROR(INDEX(E_neu, $A443, $X443), 0)</f>
        <v>0</v>
      </c>
      <c r="R443" s="232"/>
      <c r="S443" s="231"/>
      <c r="T443" s="217"/>
      <c r="U443" s="218" t="str">
        <f>IF(ISBLANK(T443), "", VLOOKUP(T443, Z!$A$2:$C$4127, 3, FALSE))</f>
        <v/>
      </c>
      <c r="V443" s="239"/>
      <c r="W443" s="222">
        <f t="shared" si="106"/>
        <v>0</v>
      </c>
      <c r="X443" s="13" t="str">
        <f>IFERROR(MATCH(_xlfn.MINIFS(Y!$F$87:$H$87, Y!$F$87:$H$87, "&gt;="&amp;J443), Y!$F$87:$H$87, 0), "-")</f>
        <v>-</v>
      </c>
    </row>
    <row r="444" spans="1:24" s="79" customFormat="1" x14ac:dyDescent="0.2">
      <c r="A444" s="13" t="str">
        <f t="shared" si="101"/>
        <v>-</v>
      </c>
      <c r="B444" s="216">
        <v>422</v>
      </c>
      <c r="C444" s="231"/>
      <c r="D444" s="231"/>
      <c r="E444" s="217"/>
      <c r="F444" s="218" t="str">
        <f>IF(ISBLANK(E444), "", VLOOKUP(E444, Z!$A$2:$C$4127, 3, FALSE))</f>
        <v/>
      </c>
      <c r="G444" s="232"/>
      <c r="H444" s="219"/>
      <c r="I444" s="218" t="str" cm="1">
        <f t="array" ref="I444">IFERROR(INDEX(Region, VLOOKUP($F444, X!$A$2:$K$5744, 11, FALSE), $C$1), "")</f>
        <v/>
      </c>
      <c r="J444" s="235"/>
      <c r="K444" s="236"/>
      <c r="L444" s="220" cm="1">
        <f t="array" ref="L444">IFERROR(INDEX(E_alt, $A444, $X444), 0)</f>
        <v>0</v>
      </c>
      <c r="M444" s="238"/>
      <c r="N444" s="237"/>
      <c r="O444" s="236"/>
      <c r="P444" s="223"/>
      <c r="Q444" s="220" cm="1">
        <f t="array" ref="Q444">IFERROR(INDEX(E_neu, $A444, $X444), 0)</f>
        <v>0</v>
      </c>
      <c r="R444" s="232"/>
      <c r="S444" s="231"/>
      <c r="T444" s="217"/>
      <c r="U444" s="218" t="str">
        <f>IF(ISBLANK(T444), "", VLOOKUP(T444, Z!$A$2:$C$4127, 3, FALSE))</f>
        <v/>
      </c>
      <c r="V444" s="239"/>
      <c r="W444" s="222">
        <f t="shared" si="106"/>
        <v>0</v>
      </c>
      <c r="X444" s="13" t="str">
        <f>IFERROR(MATCH(_xlfn.MINIFS(Y!$F$87:$H$87, Y!$F$87:$H$87, "&gt;="&amp;J444), Y!$F$87:$H$87, 0), "-")</f>
        <v>-</v>
      </c>
    </row>
    <row r="445" spans="1:24" s="79" customFormat="1" x14ac:dyDescent="0.2">
      <c r="A445" s="13" t="str">
        <f t="shared" si="100"/>
        <v>-</v>
      </c>
      <c r="B445" s="216">
        <v>423</v>
      </c>
      <c r="C445" s="231"/>
      <c r="D445" s="231"/>
      <c r="E445" s="217"/>
      <c r="F445" s="218" t="str">
        <f>IF(ISBLANK(E445), "", VLOOKUP(E445, Z!$A$2:$C$4127, 3, FALSE))</f>
        <v/>
      </c>
      <c r="G445" s="232"/>
      <c r="H445" s="219"/>
      <c r="I445" s="218" t="str" cm="1">
        <f t="array" ref="I445">IFERROR(INDEX(Region, VLOOKUP($F445, X!$A$2:$K$5744, 11, FALSE), $C$1), "")</f>
        <v/>
      </c>
      <c r="J445" s="235"/>
      <c r="K445" s="236"/>
      <c r="L445" s="220" cm="1">
        <f t="array" ref="L445">IFERROR(INDEX(E_alt, $A445, $X445), 0)</f>
        <v>0</v>
      </c>
      <c r="M445" s="238"/>
      <c r="N445" s="237"/>
      <c r="O445" s="236"/>
      <c r="P445" s="223"/>
      <c r="Q445" s="220" cm="1">
        <f t="array" ref="Q445">IFERROR(INDEX(E_neu, $A445, $X445), 0)</f>
        <v>0</v>
      </c>
      <c r="R445" s="232"/>
      <c r="S445" s="231"/>
      <c r="T445" s="217"/>
      <c r="U445" s="218" t="str">
        <f>IF(ISBLANK(T445), "", VLOOKUP(T445, Z!$A$2:$C$4127, 3, FALSE))</f>
        <v/>
      </c>
      <c r="V445" s="239"/>
      <c r="W445" s="222">
        <f t="shared" si="106"/>
        <v>0</v>
      </c>
      <c r="X445" s="13" t="str">
        <f>IFERROR(MATCH(_xlfn.MINIFS(Y!$F$87:$H$87, Y!$F$87:$H$87, "&gt;="&amp;J445), Y!$F$87:$H$87, 0), "-")</f>
        <v>-</v>
      </c>
    </row>
    <row r="446" spans="1:24" s="79" customFormat="1" x14ac:dyDescent="0.2">
      <c r="A446" s="13" t="str">
        <f t="shared" si="101"/>
        <v>-</v>
      </c>
      <c r="B446" s="216">
        <v>424</v>
      </c>
      <c r="C446" s="231"/>
      <c r="D446" s="231"/>
      <c r="E446" s="217"/>
      <c r="F446" s="218" t="str">
        <f>IF(ISBLANK(E446), "", VLOOKUP(E446, Z!$A$2:$C$4127, 3, FALSE))</f>
        <v/>
      </c>
      <c r="G446" s="232"/>
      <c r="H446" s="219"/>
      <c r="I446" s="218" t="str" cm="1">
        <f t="array" ref="I446">IFERROR(INDEX(Region, VLOOKUP($F446, X!$A$2:$K$5744, 11, FALSE), $C$1), "")</f>
        <v/>
      </c>
      <c r="J446" s="235"/>
      <c r="K446" s="236"/>
      <c r="L446" s="220" cm="1">
        <f t="array" ref="L446">IFERROR(INDEX(E_alt, $A446, $X446), 0)</f>
        <v>0</v>
      </c>
      <c r="M446" s="238"/>
      <c r="N446" s="237"/>
      <c r="O446" s="236"/>
      <c r="P446" s="223"/>
      <c r="Q446" s="220" cm="1">
        <f t="array" ref="Q446">IFERROR(INDEX(E_neu, $A446, $X446), 0)</f>
        <v>0</v>
      </c>
      <c r="R446" s="232"/>
      <c r="S446" s="231"/>
      <c r="T446" s="217"/>
      <c r="U446" s="218" t="str">
        <f>IF(ISBLANK(T446), "", VLOOKUP(T446, Z!$A$2:$C$4127, 3, FALSE))</f>
        <v/>
      </c>
      <c r="V446" s="239"/>
      <c r="W446" s="222">
        <f t="shared" si="106"/>
        <v>0</v>
      </c>
      <c r="X446" s="13" t="str">
        <f>IFERROR(MATCH(_xlfn.MINIFS(Y!$F$87:$H$87, Y!$F$87:$H$87, "&gt;="&amp;J446), Y!$F$87:$H$87, 0), "-")</f>
        <v>-</v>
      </c>
    </row>
    <row r="447" spans="1:24" s="79" customFormat="1" x14ac:dyDescent="0.2">
      <c r="A447" s="13" t="str">
        <f t="shared" si="100"/>
        <v>-</v>
      </c>
      <c r="B447" s="216">
        <v>425</v>
      </c>
      <c r="C447" s="231"/>
      <c r="D447" s="231"/>
      <c r="E447" s="217"/>
      <c r="F447" s="218" t="str">
        <f>IF(ISBLANK(E447), "", VLOOKUP(E447, Z!$A$2:$C$4127, 3, FALSE))</f>
        <v/>
      </c>
      <c r="G447" s="232"/>
      <c r="H447" s="219"/>
      <c r="I447" s="218" t="str" cm="1">
        <f t="array" ref="I447">IFERROR(INDEX(Region, VLOOKUP($F447, X!$A$2:$K$5744, 11, FALSE), $C$1), "")</f>
        <v/>
      </c>
      <c r="J447" s="235"/>
      <c r="K447" s="236"/>
      <c r="L447" s="220" cm="1">
        <f t="array" ref="L447">IFERROR(INDEX(E_alt, $A447, $X447), 0)</f>
        <v>0</v>
      </c>
      <c r="M447" s="238"/>
      <c r="N447" s="237"/>
      <c r="O447" s="236"/>
      <c r="P447" s="223"/>
      <c r="Q447" s="220" cm="1">
        <f t="array" ref="Q447">IFERROR(INDEX(E_neu, $A447, $X447), 0)</f>
        <v>0</v>
      </c>
      <c r="R447" s="232"/>
      <c r="S447" s="231"/>
      <c r="T447" s="217"/>
      <c r="U447" s="218" t="str">
        <f>IF(ISBLANK(T447), "", VLOOKUP(T447, Z!$A$2:$C$4127, 3, FALSE))</f>
        <v/>
      </c>
      <c r="V447" s="239"/>
      <c r="W447" s="222">
        <f t="shared" si="106"/>
        <v>0</v>
      </c>
      <c r="X447" s="13" t="str">
        <f>IFERROR(MATCH(_xlfn.MINIFS(Y!$F$87:$H$87, Y!$F$87:$H$87, "&gt;="&amp;J447), Y!$F$87:$H$87, 0), "-")</f>
        <v>-</v>
      </c>
    </row>
    <row r="448" spans="1:24" s="79" customFormat="1" x14ac:dyDescent="0.2">
      <c r="A448" s="13" t="str">
        <f t="shared" si="101"/>
        <v>-</v>
      </c>
      <c r="B448" s="216">
        <v>426</v>
      </c>
      <c r="C448" s="231"/>
      <c r="D448" s="231"/>
      <c r="E448" s="217"/>
      <c r="F448" s="218" t="str">
        <f>IF(ISBLANK(E448), "", VLOOKUP(E448, Z!$A$2:$C$4127, 3, FALSE))</f>
        <v/>
      </c>
      <c r="G448" s="232"/>
      <c r="H448" s="219"/>
      <c r="I448" s="218" t="str" cm="1">
        <f t="array" ref="I448">IFERROR(INDEX(Region, VLOOKUP($F448, X!$A$2:$K$5744, 11, FALSE), $C$1), "")</f>
        <v/>
      </c>
      <c r="J448" s="235"/>
      <c r="K448" s="236"/>
      <c r="L448" s="220" cm="1">
        <f t="array" ref="L448">IFERROR(INDEX(E_alt, $A448, $X448), 0)</f>
        <v>0</v>
      </c>
      <c r="M448" s="238"/>
      <c r="N448" s="237"/>
      <c r="O448" s="236"/>
      <c r="P448" s="223"/>
      <c r="Q448" s="220" cm="1">
        <f t="array" ref="Q448">IFERROR(INDEX(E_neu, $A448, $X448), 0)</f>
        <v>0</v>
      </c>
      <c r="R448" s="232"/>
      <c r="S448" s="231"/>
      <c r="T448" s="217"/>
      <c r="U448" s="218" t="str">
        <f>IF(ISBLANK(T448), "", VLOOKUP(T448, Z!$A$2:$C$4127, 3, FALSE))</f>
        <v/>
      </c>
      <c r="V448" s="239"/>
      <c r="W448" s="222">
        <f t="shared" si="106"/>
        <v>0</v>
      </c>
      <c r="X448" s="13" t="str">
        <f>IFERROR(MATCH(_xlfn.MINIFS(Y!$F$87:$H$87, Y!$F$87:$H$87, "&gt;="&amp;J448), Y!$F$87:$H$87, 0), "-")</f>
        <v>-</v>
      </c>
    </row>
    <row r="449" spans="1:24" s="79" customFormat="1" x14ac:dyDescent="0.2">
      <c r="A449" s="13" t="str">
        <f t="shared" si="100"/>
        <v>-</v>
      </c>
      <c r="B449" s="216">
        <v>427</v>
      </c>
      <c r="C449" s="231"/>
      <c r="D449" s="231"/>
      <c r="E449" s="217"/>
      <c r="F449" s="218" t="str">
        <f>IF(ISBLANK(E449), "", VLOOKUP(E449, Z!$A$2:$C$4127, 3, FALSE))</f>
        <v/>
      </c>
      <c r="G449" s="232"/>
      <c r="H449" s="219"/>
      <c r="I449" s="218" t="str" cm="1">
        <f t="array" ref="I449">IFERROR(INDEX(Region, VLOOKUP($F449, X!$A$2:$K$5744, 11, FALSE), $C$1), "")</f>
        <v/>
      </c>
      <c r="J449" s="235"/>
      <c r="K449" s="236"/>
      <c r="L449" s="220" cm="1">
        <f t="array" ref="L449">IFERROR(INDEX(E_alt, $A449, $X449), 0)</f>
        <v>0</v>
      </c>
      <c r="M449" s="238"/>
      <c r="N449" s="237"/>
      <c r="O449" s="236"/>
      <c r="P449" s="223"/>
      <c r="Q449" s="220" cm="1">
        <f t="array" ref="Q449">IFERROR(INDEX(E_neu, $A449, $X449), 0)</f>
        <v>0</v>
      </c>
      <c r="R449" s="232"/>
      <c r="S449" s="231"/>
      <c r="T449" s="217"/>
      <c r="U449" s="218" t="str">
        <f>IF(ISBLANK(T449), "", VLOOKUP(T449, Z!$A$2:$C$4127, 3, FALSE))</f>
        <v/>
      </c>
      <c r="V449" s="239"/>
      <c r="W449" s="222">
        <f t="shared" si="106"/>
        <v>0</v>
      </c>
      <c r="X449" s="13" t="str">
        <f>IFERROR(MATCH(_xlfn.MINIFS(Y!$F$87:$H$87, Y!$F$87:$H$87, "&gt;="&amp;J449), Y!$F$87:$H$87, 0), "-")</f>
        <v>-</v>
      </c>
    </row>
    <row r="450" spans="1:24" s="79" customFormat="1" x14ac:dyDescent="0.2">
      <c r="A450" s="13" t="str">
        <f t="shared" si="101"/>
        <v>-</v>
      </c>
      <c r="B450" s="216">
        <v>428</v>
      </c>
      <c r="C450" s="231"/>
      <c r="D450" s="231"/>
      <c r="E450" s="217"/>
      <c r="F450" s="218" t="str">
        <f>IF(ISBLANK(E450), "", VLOOKUP(E450, Z!$A$2:$C$4127, 3, FALSE))</f>
        <v/>
      </c>
      <c r="G450" s="232"/>
      <c r="H450" s="219"/>
      <c r="I450" s="218" t="str" cm="1">
        <f t="array" ref="I450">IFERROR(INDEX(Region, VLOOKUP($F450, X!$A$2:$K$5744, 11, FALSE), $C$1), "")</f>
        <v/>
      </c>
      <c r="J450" s="235"/>
      <c r="K450" s="236"/>
      <c r="L450" s="220" cm="1">
        <f t="array" ref="L450">IFERROR(INDEX(E_alt, $A450, $X450), 0)</f>
        <v>0</v>
      </c>
      <c r="M450" s="238"/>
      <c r="N450" s="237"/>
      <c r="O450" s="236"/>
      <c r="P450" s="223"/>
      <c r="Q450" s="220" cm="1">
        <f t="array" ref="Q450">IFERROR(INDEX(E_neu, $A450, $X450), 0)</f>
        <v>0</v>
      </c>
      <c r="R450" s="232"/>
      <c r="S450" s="231"/>
      <c r="T450" s="217"/>
      <c r="U450" s="218" t="str">
        <f>IF(ISBLANK(T450), "", VLOOKUP(T450, Z!$A$2:$C$4127, 3, FALSE))</f>
        <v/>
      </c>
      <c r="V450" s="239"/>
      <c r="W450" s="222">
        <f t="shared" si="106"/>
        <v>0</v>
      </c>
      <c r="X450" s="13" t="str">
        <f>IFERROR(MATCH(_xlfn.MINIFS(Y!$F$87:$H$87, Y!$F$87:$H$87, "&gt;="&amp;J450), Y!$F$87:$H$87, 0), "-")</f>
        <v>-</v>
      </c>
    </row>
    <row r="451" spans="1:24" s="79" customFormat="1" x14ac:dyDescent="0.2">
      <c r="A451" s="13" t="str">
        <f t="shared" si="100"/>
        <v>-</v>
      </c>
      <c r="B451" s="216">
        <v>429</v>
      </c>
      <c r="C451" s="231"/>
      <c r="D451" s="231"/>
      <c r="E451" s="217"/>
      <c r="F451" s="218" t="str">
        <f>IF(ISBLANK(E451), "", VLOOKUP(E451, Z!$A$2:$C$4127, 3, FALSE))</f>
        <v/>
      </c>
      <c r="G451" s="232"/>
      <c r="H451" s="219"/>
      <c r="I451" s="218" t="str" cm="1">
        <f t="array" ref="I451">IFERROR(INDEX(Region, VLOOKUP($F451, X!$A$2:$K$5744, 11, FALSE), $C$1), "")</f>
        <v/>
      </c>
      <c r="J451" s="235"/>
      <c r="K451" s="236"/>
      <c r="L451" s="220" cm="1">
        <f t="array" ref="L451">IFERROR(INDEX(E_alt, $A451, $X451), 0)</f>
        <v>0</v>
      </c>
      <c r="M451" s="238"/>
      <c r="N451" s="237"/>
      <c r="O451" s="236"/>
      <c r="P451" s="223"/>
      <c r="Q451" s="220" cm="1">
        <f t="array" ref="Q451">IFERROR(INDEX(E_neu, $A451, $X451), 0)</f>
        <v>0</v>
      </c>
      <c r="R451" s="232"/>
      <c r="S451" s="231"/>
      <c r="T451" s="217"/>
      <c r="U451" s="218" t="str">
        <f>IF(ISBLANK(T451), "", VLOOKUP(T451, Z!$A$2:$C$4127, 3, FALSE))</f>
        <v/>
      </c>
      <c r="V451" s="239"/>
      <c r="W451" s="222">
        <f t="shared" si="106"/>
        <v>0</v>
      </c>
      <c r="X451" s="13" t="str">
        <f>IFERROR(MATCH(_xlfn.MINIFS(Y!$F$87:$H$87, Y!$F$87:$H$87, "&gt;="&amp;J451), Y!$F$87:$H$87, 0), "-")</f>
        <v>-</v>
      </c>
    </row>
    <row r="452" spans="1:24" s="79" customFormat="1" x14ac:dyDescent="0.2">
      <c r="A452" s="13" t="str">
        <f t="shared" si="101"/>
        <v>-</v>
      </c>
      <c r="B452" s="216">
        <v>430</v>
      </c>
      <c r="C452" s="231"/>
      <c r="D452" s="231"/>
      <c r="E452" s="217"/>
      <c r="F452" s="218" t="str">
        <f>IF(ISBLANK(E452), "", VLOOKUP(E452, Z!$A$2:$C$4127, 3, FALSE))</f>
        <v/>
      </c>
      <c r="G452" s="232"/>
      <c r="H452" s="219"/>
      <c r="I452" s="218" t="str" cm="1">
        <f t="array" ref="I452">IFERROR(INDEX(Region, VLOOKUP($F452, X!$A$2:$K$5744, 11, FALSE), $C$1), "")</f>
        <v/>
      </c>
      <c r="J452" s="235"/>
      <c r="K452" s="236"/>
      <c r="L452" s="220" cm="1">
        <f t="array" ref="L452">IFERROR(INDEX(E_alt, $A452, $X452), 0)</f>
        <v>0</v>
      </c>
      <c r="M452" s="238"/>
      <c r="N452" s="237"/>
      <c r="O452" s="236"/>
      <c r="P452" s="223"/>
      <c r="Q452" s="220" cm="1">
        <f t="array" ref="Q452">IFERROR(INDEX(E_neu, $A452, $X452), 0)</f>
        <v>0</v>
      </c>
      <c r="R452" s="232"/>
      <c r="S452" s="231"/>
      <c r="T452" s="217"/>
      <c r="U452" s="218" t="str">
        <f>IF(ISBLANK(T452), "", VLOOKUP(T452, Z!$A$2:$C$4127, 3, FALSE))</f>
        <v/>
      </c>
      <c r="V452" s="239"/>
      <c r="W452" s="222">
        <f t="shared" si="106"/>
        <v>0</v>
      </c>
      <c r="X452" s="13" t="str">
        <f>IFERROR(MATCH(_xlfn.MINIFS(Y!$F$87:$H$87, Y!$F$87:$H$87, "&gt;="&amp;J452), Y!$F$87:$H$87, 0), "-")</f>
        <v>-</v>
      </c>
    </row>
    <row r="453" spans="1:24" s="79" customFormat="1" x14ac:dyDescent="0.2">
      <c r="A453" s="13" t="str">
        <f t="shared" si="100"/>
        <v>-</v>
      </c>
      <c r="B453" s="216">
        <v>431</v>
      </c>
      <c r="C453" s="231"/>
      <c r="D453" s="231"/>
      <c r="E453" s="217"/>
      <c r="F453" s="218" t="str">
        <f>IF(ISBLANK(E453), "", VLOOKUP(E453, Z!$A$2:$C$4127, 3, FALSE))</f>
        <v/>
      </c>
      <c r="G453" s="232"/>
      <c r="H453" s="219"/>
      <c r="I453" s="218" t="str" cm="1">
        <f t="array" ref="I453">IFERROR(INDEX(Region, VLOOKUP($F453, X!$A$2:$K$5744, 11, FALSE), $C$1), "")</f>
        <v/>
      </c>
      <c r="J453" s="235"/>
      <c r="K453" s="236"/>
      <c r="L453" s="220" cm="1">
        <f t="array" ref="L453">IFERROR(INDEX(E_alt, $A453, $X453), 0)</f>
        <v>0</v>
      </c>
      <c r="M453" s="238"/>
      <c r="N453" s="237"/>
      <c r="O453" s="236"/>
      <c r="P453" s="223"/>
      <c r="Q453" s="220" cm="1">
        <f t="array" ref="Q453">IFERROR(INDEX(E_neu, $A453, $X453), 0)</f>
        <v>0</v>
      </c>
      <c r="R453" s="232"/>
      <c r="S453" s="231"/>
      <c r="T453" s="217"/>
      <c r="U453" s="218" t="str">
        <f>IF(ISBLANK(T453), "", VLOOKUP(T453, Z!$A$2:$C$4127, 3, FALSE))</f>
        <v/>
      </c>
      <c r="V453" s="239"/>
      <c r="W453" s="222">
        <f t="shared" si="106"/>
        <v>0</v>
      </c>
      <c r="X453" s="13" t="str">
        <f>IFERROR(MATCH(_xlfn.MINIFS(Y!$F$87:$H$87, Y!$F$87:$H$87, "&gt;="&amp;J453), Y!$F$87:$H$87, 0), "-")</f>
        <v>-</v>
      </c>
    </row>
    <row r="454" spans="1:24" s="79" customFormat="1" x14ac:dyDescent="0.2">
      <c r="A454" s="13" t="str">
        <f t="shared" si="101"/>
        <v>-</v>
      </c>
      <c r="B454" s="216">
        <v>432</v>
      </c>
      <c r="C454" s="231"/>
      <c r="D454" s="231"/>
      <c r="E454" s="217"/>
      <c r="F454" s="218" t="str">
        <f>IF(ISBLANK(E454), "", VLOOKUP(E454, Z!$A$2:$C$4127, 3, FALSE))</f>
        <v/>
      </c>
      <c r="G454" s="232"/>
      <c r="H454" s="219"/>
      <c r="I454" s="218" t="str" cm="1">
        <f t="array" ref="I454">IFERROR(INDEX(Region, VLOOKUP($F454, X!$A$2:$K$5744, 11, FALSE), $C$1), "")</f>
        <v/>
      </c>
      <c r="J454" s="235"/>
      <c r="K454" s="236"/>
      <c r="L454" s="220" cm="1">
        <f t="array" ref="L454">IFERROR(INDEX(E_alt, $A454, $X454), 0)</f>
        <v>0</v>
      </c>
      <c r="M454" s="238"/>
      <c r="N454" s="237"/>
      <c r="O454" s="236"/>
      <c r="P454" s="223"/>
      <c r="Q454" s="220" cm="1">
        <f t="array" ref="Q454">IFERROR(INDEX(E_neu, $A454, $X454), 0)</f>
        <v>0</v>
      </c>
      <c r="R454" s="232"/>
      <c r="S454" s="231"/>
      <c r="T454" s="217"/>
      <c r="U454" s="218" t="str">
        <f>IF(ISBLANK(T454), "", VLOOKUP(T454, Z!$A$2:$C$4127, 3, FALSE))</f>
        <v/>
      </c>
      <c r="V454" s="239"/>
      <c r="W454" s="222">
        <f t="shared" si="106"/>
        <v>0</v>
      </c>
      <c r="X454" s="13" t="str">
        <f>IFERROR(MATCH(_xlfn.MINIFS(Y!$F$87:$H$87, Y!$F$87:$H$87, "&gt;="&amp;J454), Y!$F$87:$H$87, 0), "-")</f>
        <v>-</v>
      </c>
    </row>
    <row r="455" spans="1:24" s="79" customFormat="1" x14ac:dyDescent="0.2">
      <c r="A455" s="13" t="str">
        <f t="shared" si="100"/>
        <v>-</v>
      </c>
      <c r="B455" s="216">
        <v>433</v>
      </c>
      <c r="C455" s="231"/>
      <c r="D455" s="231"/>
      <c r="E455" s="217"/>
      <c r="F455" s="218" t="str">
        <f>IF(ISBLANK(E455), "", VLOOKUP(E455, Z!$A$2:$C$4127, 3, FALSE))</f>
        <v/>
      </c>
      <c r="G455" s="232"/>
      <c r="H455" s="219"/>
      <c r="I455" s="218" t="str" cm="1">
        <f t="array" ref="I455">IFERROR(INDEX(Region, VLOOKUP($F455, X!$A$2:$K$5744, 11, FALSE), $C$1), "")</f>
        <v/>
      </c>
      <c r="J455" s="235"/>
      <c r="K455" s="236"/>
      <c r="L455" s="220" cm="1">
        <f t="array" ref="L455">IFERROR(INDEX(E_alt, $A455, $X455), 0)</f>
        <v>0</v>
      </c>
      <c r="M455" s="238"/>
      <c r="N455" s="237"/>
      <c r="O455" s="236"/>
      <c r="P455" s="223"/>
      <c r="Q455" s="220" cm="1">
        <f t="array" ref="Q455">IFERROR(INDEX(E_neu, $A455, $X455), 0)</f>
        <v>0</v>
      </c>
      <c r="R455" s="232"/>
      <c r="S455" s="231"/>
      <c r="T455" s="217"/>
      <c r="U455" s="218" t="str">
        <f>IF(ISBLANK(T455), "", VLOOKUP(T455, Z!$A$2:$C$4127, 3, FALSE))</f>
        <v/>
      </c>
      <c r="V455" s="239"/>
      <c r="W455" s="222">
        <f t="shared" si="106"/>
        <v>0</v>
      </c>
      <c r="X455" s="13" t="str">
        <f>IFERROR(MATCH(_xlfn.MINIFS(Y!$F$87:$H$87, Y!$F$87:$H$87, "&gt;="&amp;J455), Y!$F$87:$H$87, 0), "-")</f>
        <v>-</v>
      </c>
    </row>
    <row r="456" spans="1:24" s="79" customFormat="1" x14ac:dyDescent="0.2">
      <c r="A456" s="13" t="str">
        <f t="shared" si="101"/>
        <v>-</v>
      </c>
      <c r="B456" s="216">
        <v>434</v>
      </c>
      <c r="C456" s="231"/>
      <c r="D456" s="231"/>
      <c r="E456" s="217"/>
      <c r="F456" s="218" t="str">
        <f>IF(ISBLANK(E456), "", VLOOKUP(E456, Z!$A$2:$C$4127, 3, FALSE))</f>
        <v/>
      </c>
      <c r="G456" s="232"/>
      <c r="H456" s="219"/>
      <c r="I456" s="218" t="str" cm="1">
        <f t="array" ref="I456">IFERROR(INDEX(Region, VLOOKUP($F456, X!$A$2:$K$5744, 11, FALSE), $C$1), "")</f>
        <v/>
      </c>
      <c r="J456" s="235"/>
      <c r="K456" s="236"/>
      <c r="L456" s="220" cm="1">
        <f t="array" ref="L456">IFERROR(INDEX(E_alt, $A456, $X456), 0)</f>
        <v>0</v>
      </c>
      <c r="M456" s="238"/>
      <c r="N456" s="237"/>
      <c r="O456" s="236"/>
      <c r="P456" s="223"/>
      <c r="Q456" s="220" cm="1">
        <f t="array" ref="Q456">IFERROR(INDEX(E_neu, $A456, $X456), 0)</f>
        <v>0</v>
      </c>
      <c r="R456" s="232"/>
      <c r="S456" s="231"/>
      <c r="T456" s="217"/>
      <c r="U456" s="218" t="str">
        <f>IF(ISBLANK(T456), "", VLOOKUP(T456, Z!$A$2:$C$4127, 3, FALSE))</f>
        <v/>
      </c>
      <c r="V456" s="239"/>
      <c r="W456" s="222">
        <f t="shared" si="106"/>
        <v>0</v>
      </c>
      <c r="X456" s="13" t="str">
        <f>IFERROR(MATCH(_xlfn.MINIFS(Y!$F$87:$H$87, Y!$F$87:$H$87, "&gt;="&amp;J456), Y!$F$87:$H$87, 0), "-")</f>
        <v>-</v>
      </c>
    </row>
    <row r="457" spans="1:24" s="79" customFormat="1" x14ac:dyDescent="0.2">
      <c r="A457" s="13" t="str">
        <f t="shared" si="100"/>
        <v>-</v>
      </c>
      <c r="B457" s="216">
        <v>435</v>
      </c>
      <c r="C457" s="231"/>
      <c r="D457" s="231"/>
      <c r="E457" s="217"/>
      <c r="F457" s="218" t="str">
        <f>IF(ISBLANK(E457), "", VLOOKUP(E457, Z!$A$2:$C$4127, 3, FALSE))</f>
        <v/>
      </c>
      <c r="G457" s="232"/>
      <c r="H457" s="219"/>
      <c r="I457" s="218" t="str" cm="1">
        <f t="array" ref="I457">IFERROR(INDEX(Region, VLOOKUP($F457, X!$A$2:$K$5744, 11, FALSE), $C$1), "")</f>
        <v/>
      </c>
      <c r="J457" s="235"/>
      <c r="K457" s="236"/>
      <c r="L457" s="220" cm="1">
        <f t="array" ref="L457">IFERROR(INDEX(E_alt, $A457, $X457), 0)</f>
        <v>0</v>
      </c>
      <c r="M457" s="238"/>
      <c r="N457" s="237"/>
      <c r="O457" s="236"/>
      <c r="P457" s="223"/>
      <c r="Q457" s="220" cm="1">
        <f t="array" ref="Q457">IFERROR(INDEX(E_neu, $A457, $X457), 0)</f>
        <v>0</v>
      </c>
      <c r="R457" s="232"/>
      <c r="S457" s="231"/>
      <c r="T457" s="217"/>
      <c r="U457" s="218" t="str">
        <f>IF(ISBLANK(T457), "", VLOOKUP(T457, Z!$A$2:$C$4127, 3, FALSE))</f>
        <v/>
      </c>
      <c r="V457" s="239"/>
      <c r="W457" s="222">
        <f t="shared" si="106"/>
        <v>0</v>
      </c>
      <c r="X457" s="13" t="str">
        <f>IFERROR(MATCH(_xlfn.MINIFS(Y!$F$87:$H$87, Y!$F$87:$H$87, "&gt;="&amp;J457), Y!$F$87:$H$87, 0), "-")</f>
        <v>-</v>
      </c>
    </row>
    <row r="458" spans="1:24" s="79" customFormat="1" x14ac:dyDescent="0.2">
      <c r="A458" s="13" t="str">
        <f t="shared" si="101"/>
        <v>-</v>
      </c>
      <c r="B458" s="216">
        <v>436</v>
      </c>
      <c r="C458" s="231"/>
      <c r="D458" s="231"/>
      <c r="E458" s="217"/>
      <c r="F458" s="218" t="str">
        <f>IF(ISBLANK(E458), "", VLOOKUP(E458, Z!$A$2:$C$4127, 3, FALSE))</f>
        <v/>
      </c>
      <c r="G458" s="232"/>
      <c r="H458" s="219"/>
      <c r="I458" s="218" t="str" cm="1">
        <f t="array" ref="I458">IFERROR(INDEX(Region, VLOOKUP($F458, X!$A$2:$K$5744, 11, FALSE), $C$1), "")</f>
        <v/>
      </c>
      <c r="J458" s="235"/>
      <c r="K458" s="236"/>
      <c r="L458" s="220" cm="1">
        <f t="array" ref="L458">IFERROR(INDEX(E_alt, $A458, $X458), 0)</f>
        <v>0</v>
      </c>
      <c r="M458" s="238"/>
      <c r="N458" s="237"/>
      <c r="O458" s="236"/>
      <c r="P458" s="223"/>
      <c r="Q458" s="220" cm="1">
        <f t="array" ref="Q458">IFERROR(INDEX(E_neu, $A458, $X458), 0)</f>
        <v>0</v>
      </c>
      <c r="R458" s="232"/>
      <c r="S458" s="231"/>
      <c r="T458" s="217"/>
      <c r="U458" s="218" t="str">
        <f>IF(ISBLANK(T458), "", VLOOKUP(T458, Z!$A$2:$C$4127, 3, FALSE))</f>
        <v/>
      </c>
      <c r="V458" s="239"/>
      <c r="W458" s="222">
        <f t="shared" si="106"/>
        <v>0</v>
      </c>
      <c r="X458" s="13" t="str">
        <f>IFERROR(MATCH(_xlfn.MINIFS(Y!$F$87:$H$87, Y!$F$87:$H$87, "&gt;="&amp;J458), Y!$F$87:$H$87, 0), "-")</f>
        <v>-</v>
      </c>
    </row>
    <row r="459" spans="1:24" s="79" customFormat="1" x14ac:dyDescent="0.2">
      <c r="A459" s="13" t="str">
        <f t="shared" si="100"/>
        <v>-</v>
      </c>
      <c r="B459" s="216">
        <v>437</v>
      </c>
      <c r="C459" s="231"/>
      <c r="D459" s="231"/>
      <c r="E459" s="217"/>
      <c r="F459" s="218" t="str">
        <f>IF(ISBLANK(E459), "", VLOOKUP(E459, Z!$A$2:$C$4127, 3, FALSE))</f>
        <v/>
      </c>
      <c r="G459" s="232"/>
      <c r="H459" s="219"/>
      <c r="I459" s="218" t="str" cm="1">
        <f t="array" ref="I459">IFERROR(INDEX(Region, VLOOKUP($F459, X!$A$2:$K$5744, 11, FALSE), $C$1), "")</f>
        <v/>
      </c>
      <c r="J459" s="235"/>
      <c r="K459" s="236"/>
      <c r="L459" s="220" cm="1">
        <f t="array" ref="L459">IFERROR(INDEX(E_alt, $A459, $X459), 0)</f>
        <v>0</v>
      </c>
      <c r="M459" s="238"/>
      <c r="N459" s="237"/>
      <c r="O459" s="236"/>
      <c r="P459" s="223"/>
      <c r="Q459" s="220" cm="1">
        <f t="array" ref="Q459">IFERROR(INDEX(E_neu, $A459, $X459), 0)</f>
        <v>0</v>
      </c>
      <c r="R459" s="232"/>
      <c r="S459" s="231"/>
      <c r="T459" s="217"/>
      <c r="U459" s="218" t="str">
        <f>IF(ISBLANK(T459), "", VLOOKUP(T459, Z!$A$2:$C$4127, 3, FALSE))</f>
        <v/>
      </c>
      <c r="V459" s="239"/>
      <c r="W459" s="222">
        <f t="shared" si="106"/>
        <v>0</v>
      </c>
      <c r="X459" s="13" t="str">
        <f>IFERROR(MATCH(_xlfn.MINIFS(Y!$F$87:$H$87, Y!$F$87:$H$87, "&gt;="&amp;J459), Y!$F$87:$H$87, 0), "-")</f>
        <v>-</v>
      </c>
    </row>
    <row r="460" spans="1:24" s="79" customFormat="1" x14ac:dyDescent="0.2">
      <c r="A460" s="13" t="str">
        <f t="shared" si="101"/>
        <v>-</v>
      </c>
      <c r="B460" s="216">
        <v>438</v>
      </c>
      <c r="C460" s="231"/>
      <c r="D460" s="231"/>
      <c r="E460" s="217"/>
      <c r="F460" s="218" t="str">
        <f>IF(ISBLANK(E460), "", VLOOKUP(E460, Z!$A$2:$C$4127, 3, FALSE))</f>
        <v/>
      </c>
      <c r="G460" s="232"/>
      <c r="H460" s="219"/>
      <c r="I460" s="218" t="str" cm="1">
        <f t="array" ref="I460">IFERROR(INDEX(Region, VLOOKUP($F460, X!$A$2:$K$5744, 11, FALSE), $C$1), "")</f>
        <v/>
      </c>
      <c r="J460" s="235"/>
      <c r="K460" s="236"/>
      <c r="L460" s="220" cm="1">
        <f t="array" ref="L460">IFERROR(INDEX(E_alt, $A460, $X460), 0)</f>
        <v>0</v>
      </c>
      <c r="M460" s="238"/>
      <c r="N460" s="237"/>
      <c r="O460" s="236"/>
      <c r="P460" s="223"/>
      <c r="Q460" s="220" cm="1">
        <f t="array" ref="Q460">IFERROR(INDEX(E_neu, $A460, $X460), 0)</f>
        <v>0</v>
      </c>
      <c r="R460" s="232"/>
      <c r="S460" s="231"/>
      <c r="T460" s="217"/>
      <c r="U460" s="218" t="str">
        <f>IF(ISBLANK(T460), "", VLOOKUP(T460, Z!$A$2:$C$4127, 3, FALSE))</f>
        <v/>
      </c>
      <c r="V460" s="239"/>
      <c r="W460" s="222">
        <f t="shared" si="106"/>
        <v>0</v>
      </c>
      <c r="X460" s="13" t="str">
        <f>IFERROR(MATCH(_xlfn.MINIFS(Y!$F$87:$H$87, Y!$F$87:$H$87, "&gt;="&amp;J460), Y!$F$87:$H$87, 0), "-")</f>
        <v>-</v>
      </c>
    </row>
    <row r="461" spans="1:24" s="79" customFormat="1" x14ac:dyDescent="0.2">
      <c r="A461" s="13" t="str">
        <f t="shared" si="100"/>
        <v>-</v>
      </c>
      <c r="B461" s="216">
        <v>439</v>
      </c>
      <c r="C461" s="231"/>
      <c r="D461" s="231"/>
      <c r="E461" s="217"/>
      <c r="F461" s="218" t="str">
        <f>IF(ISBLANK(E461), "", VLOOKUP(E461, Z!$A$2:$C$4127, 3, FALSE))</f>
        <v/>
      </c>
      <c r="G461" s="232"/>
      <c r="H461" s="219"/>
      <c r="I461" s="218" t="str" cm="1">
        <f t="array" ref="I461">IFERROR(INDEX(Region, VLOOKUP($F461, X!$A$2:$K$5744, 11, FALSE), $C$1), "")</f>
        <v/>
      </c>
      <c r="J461" s="235"/>
      <c r="K461" s="236"/>
      <c r="L461" s="220" cm="1">
        <f t="array" ref="L461">IFERROR(INDEX(E_alt, $A461, $X461), 0)</f>
        <v>0</v>
      </c>
      <c r="M461" s="238"/>
      <c r="N461" s="237"/>
      <c r="O461" s="236"/>
      <c r="P461" s="223"/>
      <c r="Q461" s="220" cm="1">
        <f t="array" ref="Q461">IFERROR(INDEX(E_neu, $A461, $X461), 0)</f>
        <v>0</v>
      </c>
      <c r="R461" s="232"/>
      <c r="S461" s="231"/>
      <c r="T461" s="217"/>
      <c r="U461" s="218" t="str">
        <f>IF(ISBLANK(T461), "", VLOOKUP(T461, Z!$A$2:$C$4127, 3, FALSE))</f>
        <v/>
      </c>
      <c r="V461" s="239"/>
      <c r="W461" s="222">
        <f t="shared" si="106"/>
        <v>0</v>
      </c>
      <c r="X461" s="13" t="str">
        <f>IFERROR(MATCH(_xlfn.MINIFS(Y!$F$87:$H$87, Y!$F$87:$H$87, "&gt;="&amp;J461), Y!$F$87:$H$87, 0), "-")</f>
        <v>-</v>
      </c>
    </row>
    <row r="462" spans="1:24" s="79" customFormat="1" x14ac:dyDescent="0.2">
      <c r="A462" s="13" t="str">
        <f t="shared" si="101"/>
        <v>-</v>
      </c>
      <c r="B462" s="216">
        <v>440</v>
      </c>
      <c r="C462" s="231"/>
      <c r="D462" s="231"/>
      <c r="E462" s="217"/>
      <c r="F462" s="218" t="str">
        <f>IF(ISBLANK(E462), "", VLOOKUP(E462, Z!$A$2:$C$4127, 3, FALSE))</f>
        <v/>
      </c>
      <c r="G462" s="232"/>
      <c r="H462" s="219"/>
      <c r="I462" s="218" t="str" cm="1">
        <f t="array" ref="I462">IFERROR(INDEX(Region, VLOOKUP($F462, X!$A$2:$K$5744, 11, FALSE), $C$1), "")</f>
        <v/>
      </c>
      <c r="J462" s="235"/>
      <c r="K462" s="236"/>
      <c r="L462" s="220" cm="1">
        <f t="array" ref="L462">IFERROR(INDEX(E_alt, $A462, $X462), 0)</f>
        <v>0</v>
      </c>
      <c r="M462" s="238"/>
      <c r="N462" s="237"/>
      <c r="O462" s="236"/>
      <c r="P462" s="223"/>
      <c r="Q462" s="220" cm="1">
        <f t="array" ref="Q462">IFERROR(INDEX(E_neu, $A462, $X462), 0)</f>
        <v>0</v>
      </c>
      <c r="R462" s="232"/>
      <c r="S462" s="231"/>
      <c r="T462" s="217"/>
      <c r="U462" s="218" t="str">
        <f>IF(ISBLANK(T462), "", VLOOKUP(T462, Z!$A$2:$C$4127, 3, FALSE))</f>
        <v/>
      </c>
      <c r="V462" s="239"/>
      <c r="W462" s="222">
        <f t="shared" si="106"/>
        <v>0</v>
      </c>
      <c r="X462" s="13" t="str">
        <f>IFERROR(MATCH(_xlfn.MINIFS(Y!$F$87:$H$87, Y!$F$87:$H$87, "&gt;="&amp;J462), Y!$F$87:$H$87, 0), "-")</f>
        <v>-</v>
      </c>
    </row>
    <row r="463" spans="1:24" s="79" customFormat="1" x14ac:dyDescent="0.2">
      <c r="A463" s="13" t="str">
        <f t="shared" si="100"/>
        <v>-</v>
      </c>
      <c r="B463" s="216">
        <v>441</v>
      </c>
      <c r="C463" s="231"/>
      <c r="D463" s="231"/>
      <c r="E463" s="217"/>
      <c r="F463" s="218" t="str">
        <f>IF(ISBLANK(E463), "", VLOOKUP(E463, Z!$A$2:$C$4127, 3, FALSE))</f>
        <v/>
      </c>
      <c r="G463" s="232"/>
      <c r="H463" s="219"/>
      <c r="I463" s="218" t="str" cm="1">
        <f t="array" ref="I463">IFERROR(INDEX(Region, VLOOKUP($F463, X!$A$2:$K$5744, 11, FALSE), $C$1), "")</f>
        <v/>
      </c>
      <c r="J463" s="235"/>
      <c r="K463" s="236"/>
      <c r="L463" s="220" cm="1">
        <f t="array" ref="L463">IFERROR(INDEX(E_alt, $A463, $X463), 0)</f>
        <v>0</v>
      </c>
      <c r="M463" s="238"/>
      <c r="N463" s="237"/>
      <c r="O463" s="236"/>
      <c r="P463" s="223"/>
      <c r="Q463" s="220" cm="1">
        <f t="array" ref="Q463">IFERROR(INDEX(E_neu, $A463, $X463), 0)</f>
        <v>0</v>
      </c>
      <c r="R463" s="232"/>
      <c r="S463" s="231"/>
      <c r="T463" s="217"/>
      <c r="U463" s="218" t="str">
        <f>IF(ISBLANK(T463), "", VLOOKUP(T463, Z!$A$2:$C$4127, 3, FALSE))</f>
        <v/>
      </c>
      <c r="V463" s="239"/>
      <c r="W463" s="222">
        <f t="shared" si="106"/>
        <v>0</v>
      </c>
      <c r="X463" s="13" t="str">
        <f>IFERROR(MATCH(_xlfn.MINIFS(Y!$F$87:$H$87, Y!$F$87:$H$87, "&gt;="&amp;J463), Y!$F$87:$H$87, 0), "-")</f>
        <v>-</v>
      </c>
    </row>
    <row r="464" spans="1:24" s="79" customFormat="1" x14ac:dyDescent="0.2">
      <c r="A464" s="13" t="str">
        <f t="shared" si="101"/>
        <v>-</v>
      </c>
      <c r="B464" s="216">
        <v>442</v>
      </c>
      <c r="C464" s="231"/>
      <c r="D464" s="231"/>
      <c r="E464" s="217"/>
      <c r="F464" s="218" t="str">
        <f>IF(ISBLANK(E464), "", VLOOKUP(E464, Z!$A$2:$C$4127, 3, FALSE))</f>
        <v/>
      </c>
      <c r="G464" s="232"/>
      <c r="H464" s="219"/>
      <c r="I464" s="218" t="str" cm="1">
        <f t="array" ref="I464">IFERROR(INDEX(Region, VLOOKUP($F464, X!$A$2:$K$5744, 11, FALSE), $C$1), "")</f>
        <v/>
      </c>
      <c r="J464" s="235"/>
      <c r="K464" s="236"/>
      <c r="L464" s="220" cm="1">
        <f t="array" ref="L464">IFERROR(INDEX(E_alt, $A464, $X464), 0)</f>
        <v>0</v>
      </c>
      <c r="M464" s="238"/>
      <c r="N464" s="237"/>
      <c r="O464" s="236"/>
      <c r="P464" s="223"/>
      <c r="Q464" s="220" cm="1">
        <f t="array" ref="Q464">IFERROR(INDEX(E_neu, $A464, $X464), 0)</f>
        <v>0</v>
      </c>
      <c r="R464" s="232"/>
      <c r="S464" s="231"/>
      <c r="T464" s="217"/>
      <c r="U464" s="218" t="str">
        <f>IF(ISBLANK(T464), "", VLOOKUP(T464, Z!$A$2:$C$4127, 3, FALSE))</f>
        <v/>
      </c>
      <c r="V464" s="239"/>
      <c r="W464" s="222">
        <f t="shared" si="106"/>
        <v>0</v>
      </c>
      <c r="X464" s="13" t="str">
        <f>IFERROR(MATCH(_xlfn.MINIFS(Y!$F$87:$H$87, Y!$F$87:$H$87, "&gt;="&amp;J464), Y!$F$87:$H$87, 0), "-")</f>
        <v>-</v>
      </c>
    </row>
    <row r="465" spans="1:24" s="79" customFormat="1" x14ac:dyDescent="0.2">
      <c r="A465" s="13" t="str">
        <f t="shared" si="100"/>
        <v>-</v>
      </c>
      <c r="B465" s="216">
        <v>443</v>
      </c>
      <c r="C465" s="231"/>
      <c r="D465" s="231"/>
      <c r="E465" s="217"/>
      <c r="F465" s="218" t="str">
        <f>IF(ISBLANK(E465), "", VLOOKUP(E465, Z!$A$2:$C$4127, 3, FALSE))</f>
        <v/>
      </c>
      <c r="G465" s="232"/>
      <c r="H465" s="219"/>
      <c r="I465" s="218" t="str" cm="1">
        <f t="array" ref="I465">IFERROR(INDEX(Region, VLOOKUP($F465, X!$A$2:$K$5744, 11, FALSE), $C$1), "")</f>
        <v/>
      </c>
      <c r="J465" s="235"/>
      <c r="K465" s="236"/>
      <c r="L465" s="220" cm="1">
        <f t="array" ref="L465">IFERROR(INDEX(E_alt, $A465, $X465), 0)</f>
        <v>0</v>
      </c>
      <c r="M465" s="238"/>
      <c r="N465" s="237"/>
      <c r="O465" s="236"/>
      <c r="P465" s="223"/>
      <c r="Q465" s="220" cm="1">
        <f t="array" ref="Q465">IFERROR(INDEX(E_neu, $A465, $X465), 0)</f>
        <v>0</v>
      </c>
      <c r="R465" s="232"/>
      <c r="S465" s="231"/>
      <c r="T465" s="217"/>
      <c r="U465" s="218" t="str">
        <f>IF(ISBLANK(T465), "", VLOOKUP(T465, Z!$A$2:$C$4127, 3, FALSE))</f>
        <v/>
      </c>
      <c r="V465" s="239"/>
      <c r="W465" s="222">
        <f t="shared" si="106"/>
        <v>0</v>
      </c>
      <c r="X465" s="13" t="str">
        <f>IFERROR(MATCH(_xlfn.MINIFS(Y!$F$87:$H$87, Y!$F$87:$H$87, "&gt;="&amp;J465), Y!$F$87:$H$87, 0), "-")</f>
        <v>-</v>
      </c>
    </row>
    <row r="466" spans="1:24" s="79" customFormat="1" x14ac:dyDescent="0.2">
      <c r="A466" s="13" t="str">
        <f t="shared" si="101"/>
        <v>-</v>
      </c>
      <c r="B466" s="216">
        <v>444</v>
      </c>
      <c r="C466" s="231"/>
      <c r="D466" s="231"/>
      <c r="E466" s="217"/>
      <c r="F466" s="218" t="str">
        <f>IF(ISBLANK(E466), "", VLOOKUP(E466, Z!$A$2:$C$4127, 3, FALSE))</f>
        <v/>
      </c>
      <c r="G466" s="232"/>
      <c r="H466" s="219"/>
      <c r="I466" s="218" t="str" cm="1">
        <f t="array" ref="I466">IFERROR(INDEX(Region, VLOOKUP($F466, X!$A$2:$K$5744, 11, FALSE), $C$1), "")</f>
        <v/>
      </c>
      <c r="J466" s="235"/>
      <c r="K466" s="236"/>
      <c r="L466" s="220" cm="1">
        <f t="array" ref="L466">IFERROR(INDEX(E_alt, $A466, $X466), 0)</f>
        <v>0</v>
      </c>
      <c r="M466" s="238"/>
      <c r="N466" s="237"/>
      <c r="O466" s="236"/>
      <c r="P466" s="223"/>
      <c r="Q466" s="220" cm="1">
        <f t="array" ref="Q466">IFERROR(INDEX(E_neu, $A466, $X466), 0)</f>
        <v>0</v>
      </c>
      <c r="R466" s="232"/>
      <c r="S466" s="231"/>
      <c r="T466" s="217"/>
      <c r="U466" s="218" t="str">
        <f>IF(ISBLANK(T466), "", VLOOKUP(T466, Z!$A$2:$C$4127, 3, FALSE))</f>
        <v/>
      </c>
      <c r="V466" s="239"/>
      <c r="W466" s="222">
        <f t="shared" si="106"/>
        <v>0</v>
      </c>
      <c r="X466" s="13" t="str">
        <f>IFERROR(MATCH(_xlfn.MINIFS(Y!$F$87:$H$87, Y!$F$87:$H$87, "&gt;="&amp;J466), Y!$F$87:$H$87, 0), "-")</f>
        <v>-</v>
      </c>
    </row>
    <row r="467" spans="1:24" s="79" customFormat="1" x14ac:dyDescent="0.2">
      <c r="A467" s="13" t="str">
        <f t="shared" si="100"/>
        <v>-</v>
      </c>
      <c r="B467" s="216">
        <v>445</v>
      </c>
      <c r="C467" s="231"/>
      <c r="D467" s="231"/>
      <c r="E467" s="217"/>
      <c r="F467" s="218" t="str">
        <f>IF(ISBLANK(E467), "", VLOOKUP(E467, Z!$A$2:$C$4127, 3, FALSE))</f>
        <v/>
      </c>
      <c r="G467" s="232"/>
      <c r="H467" s="219"/>
      <c r="I467" s="218" t="str" cm="1">
        <f t="array" ref="I467">IFERROR(INDEX(Region, VLOOKUP($F467, X!$A$2:$K$5744, 11, FALSE), $C$1), "")</f>
        <v/>
      </c>
      <c r="J467" s="235"/>
      <c r="K467" s="236"/>
      <c r="L467" s="220" cm="1">
        <f t="array" ref="L467">IFERROR(INDEX(E_alt, $A467, $X467), 0)</f>
        <v>0</v>
      </c>
      <c r="M467" s="238"/>
      <c r="N467" s="237"/>
      <c r="O467" s="236"/>
      <c r="P467" s="223"/>
      <c r="Q467" s="220" cm="1">
        <f t="array" ref="Q467">IFERROR(INDEX(E_neu, $A467, $X467), 0)</f>
        <v>0</v>
      </c>
      <c r="R467" s="232"/>
      <c r="S467" s="231"/>
      <c r="T467" s="217"/>
      <c r="U467" s="218" t="str">
        <f>IF(ISBLANK(T467), "", VLOOKUP(T467, Z!$A$2:$C$4127, 3, FALSE))</f>
        <v/>
      </c>
      <c r="V467" s="239"/>
      <c r="W467" s="222">
        <f t="shared" si="106"/>
        <v>0</v>
      </c>
      <c r="X467" s="13" t="str">
        <f>IFERROR(MATCH(_xlfn.MINIFS(Y!$F$87:$H$87, Y!$F$87:$H$87, "&gt;="&amp;J467), Y!$F$87:$H$87, 0), "-")</f>
        <v>-</v>
      </c>
    </row>
    <row r="468" spans="1:24" s="79" customFormat="1" x14ac:dyDescent="0.2">
      <c r="A468" s="13" t="str">
        <f t="shared" si="101"/>
        <v>-</v>
      </c>
      <c r="B468" s="216">
        <v>446</v>
      </c>
      <c r="C468" s="231"/>
      <c r="D468" s="231"/>
      <c r="E468" s="217"/>
      <c r="F468" s="218" t="str">
        <f>IF(ISBLANK(E468), "", VLOOKUP(E468, Z!$A$2:$C$4127, 3, FALSE))</f>
        <v/>
      </c>
      <c r="G468" s="232"/>
      <c r="H468" s="219"/>
      <c r="I468" s="218" t="str" cm="1">
        <f t="array" ref="I468">IFERROR(INDEX(Region, VLOOKUP($F468, X!$A$2:$K$5744, 11, FALSE), $C$1), "")</f>
        <v/>
      </c>
      <c r="J468" s="235"/>
      <c r="K468" s="236"/>
      <c r="L468" s="220" cm="1">
        <f t="array" ref="L468">IFERROR(INDEX(E_alt, $A468, $X468), 0)</f>
        <v>0</v>
      </c>
      <c r="M468" s="238"/>
      <c r="N468" s="237"/>
      <c r="O468" s="236"/>
      <c r="P468" s="223"/>
      <c r="Q468" s="220" cm="1">
        <f t="array" ref="Q468">IFERROR(INDEX(E_neu, $A468, $X468), 0)</f>
        <v>0</v>
      </c>
      <c r="R468" s="232"/>
      <c r="S468" s="231"/>
      <c r="T468" s="217"/>
      <c r="U468" s="218" t="str">
        <f>IF(ISBLANK(T468), "", VLOOKUP(T468, Z!$A$2:$C$4127, 3, FALSE))</f>
        <v/>
      </c>
      <c r="V468" s="239"/>
      <c r="W468" s="222">
        <f t="shared" si="106"/>
        <v>0</v>
      </c>
      <c r="X468" s="13" t="str">
        <f>IFERROR(MATCH(_xlfn.MINIFS(Y!$F$87:$H$87, Y!$F$87:$H$87, "&gt;="&amp;J468), Y!$F$87:$H$87, 0), "-")</f>
        <v>-</v>
      </c>
    </row>
    <row r="469" spans="1:24" s="79" customFormat="1" x14ac:dyDescent="0.2">
      <c r="A469" s="13" t="str">
        <f t="shared" si="100"/>
        <v>-</v>
      </c>
      <c r="B469" s="216">
        <v>447</v>
      </c>
      <c r="C469" s="231"/>
      <c r="D469" s="231"/>
      <c r="E469" s="217"/>
      <c r="F469" s="218" t="str">
        <f>IF(ISBLANK(E469), "", VLOOKUP(E469, Z!$A$2:$C$4127, 3, FALSE))</f>
        <v/>
      </c>
      <c r="G469" s="232"/>
      <c r="H469" s="219"/>
      <c r="I469" s="218" t="str" cm="1">
        <f t="array" ref="I469">IFERROR(INDEX(Region, VLOOKUP($F469, X!$A$2:$K$5744, 11, FALSE), $C$1), "")</f>
        <v/>
      </c>
      <c r="J469" s="235"/>
      <c r="K469" s="236"/>
      <c r="L469" s="220" cm="1">
        <f t="array" ref="L469">IFERROR(INDEX(E_alt, $A469, $X469), 0)</f>
        <v>0</v>
      </c>
      <c r="M469" s="238"/>
      <c r="N469" s="237"/>
      <c r="O469" s="236"/>
      <c r="P469" s="223"/>
      <c r="Q469" s="220" cm="1">
        <f t="array" ref="Q469">IFERROR(INDEX(E_neu, $A469, $X469), 0)</f>
        <v>0</v>
      </c>
      <c r="R469" s="232"/>
      <c r="S469" s="231"/>
      <c r="T469" s="217"/>
      <c r="U469" s="218" t="str">
        <f>IF(ISBLANK(T469), "", VLOOKUP(T469, Z!$A$2:$C$4127, 3, FALSE))</f>
        <v/>
      </c>
      <c r="V469" s="239"/>
      <c r="W469" s="222">
        <f t="shared" si="106"/>
        <v>0</v>
      </c>
      <c r="X469" s="13" t="str">
        <f>IFERROR(MATCH(_xlfn.MINIFS(Y!$F$87:$H$87, Y!$F$87:$H$87, "&gt;="&amp;J469), Y!$F$87:$H$87, 0), "-")</f>
        <v>-</v>
      </c>
    </row>
    <row r="470" spans="1:24" s="79" customFormat="1" x14ac:dyDescent="0.2">
      <c r="A470" s="13" t="str">
        <f t="shared" si="101"/>
        <v>-</v>
      </c>
      <c r="B470" s="216">
        <v>448</v>
      </c>
      <c r="C470" s="231"/>
      <c r="D470" s="231"/>
      <c r="E470" s="217"/>
      <c r="F470" s="218" t="str">
        <f>IF(ISBLANK(E470), "", VLOOKUP(E470, Z!$A$2:$C$4127, 3, FALSE))</f>
        <v/>
      </c>
      <c r="G470" s="232"/>
      <c r="H470" s="219"/>
      <c r="I470" s="218" t="str" cm="1">
        <f t="array" ref="I470">IFERROR(INDEX(Region, VLOOKUP($F470, X!$A$2:$K$5744, 11, FALSE), $C$1), "")</f>
        <v/>
      </c>
      <c r="J470" s="235"/>
      <c r="K470" s="236"/>
      <c r="L470" s="220" cm="1">
        <f t="array" ref="L470">IFERROR(INDEX(E_alt, $A470, $X470), 0)</f>
        <v>0</v>
      </c>
      <c r="M470" s="238"/>
      <c r="N470" s="237"/>
      <c r="O470" s="236"/>
      <c r="P470" s="223"/>
      <c r="Q470" s="220" cm="1">
        <f t="array" ref="Q470">IFERROR(INDEX(E_neu, $A470, $X470), 0)</f>
        <v>0</v>
      </c>
      <c r="R470" s="232"/>
      <c r="S470" s="231"/>
      <c r="T470" s="217"/>
      <c r="U470" s="218" t="str">
        <f>IF(ISBLANK(T470), "", VLOOKUP(T470, Z!$A$2:$C$4127, 3, FALSE))</f>
        <v/>
      </c>
      <c r="V470" s="239"/>
      <c r="W470" s="222">
        <f t="shared" si="106"/>
        <v>0</v>
      </c>
      <c r="X470" s="13" t="str">
        <f>IFERROR(MATCH(_xlfn.MINIFS(Y!$F$87:$H$87, Y!$F$87:$H$87, "&gt;="&amp;J470), Y!$F$87:$H$87, 0), "-")</f>
        <v>-</v>
      </c>
    </row>
    <row r="471" spans="1:24" s="79" customFormat="1" x14ac:dyDescent="0.2">
      <c r="A471" s="13" t="str">
        <f t="shared" si="100"/>
        <v>-</v>
      </c>
      <c r="B471" s="216">
        <v>449</v>
      </c>
      <c r="C471" s="231"/>
      <c r="D471" s="231"/>
      <c r="E471" s="217"/>
      <c r="F471" s="218" t="str">
        <f>IF(ISBLANK(E471), "", VLOOKUP(E471, Z!$A$2:$C$4127, 3, FALSE))</f>
        <v/>
      </c>
      <c r="G471" s="232"/>
      <c r="H471" s="219"/>
      <c r="I471" s="218" t="str" cm="1">
        <f t="array" ref="I471">IFERROR(INDEX(Region, VLOOKUP($F471, X!$A$2:$K$5744, 11, FALSE), $C$1), "")</f>
        <v/>
      </c>
      <c r="J471" s="235"/>
      <c r="K471" s="236"/>
      <c r="L471" s="220" cm="1">
        <f t="array" ref="L471">IFERROR(INDEX(E_alt, $A471, $X471), 0)</f>
        <v>0</v>
      </c>
      <c r="M471" s="238"/>
      <c r="N471" s="237"/>
      <c r="O471" s="236"/>
      <c r="P471" s="223"/>
      <c r="Q471" s="220" cm="1">
        <f t="array" ref="Q471">IFERROR(INDEX(E_neu, $A471, $X471), 0)</f>
        <v>0</v>
      </c>
      <c r="R471" s="232"/>
      <c r="S471" s="231"/>
      <c r="T471" s="217"/>
      <c r="U471" s="218" t="str">
        <f>IF(ISBLANK(T471), "", VLOOKUP(T471, Z!$A$2:$C$4127, 3, FALSE))</f>
        <v/>
      </c>
      <c r="V471" s="239"/>
      <c r="W471" s="222">
        <f t="shared" si="106"/>
        <v>0</v>
      </c>
      <c r="X471" s="13" t="str">
        <f>IFERROR(MATCH(_xlfn.MINIFS(Y!$F$87:$H$87, Y!$F$87:$H$87, "&gt;="&amp;J471), Y!$F$87:$H$87, 0), "-")</f>
        <v>-</v>
      </c>
    </row>
    <row r="472" spans="1:24" s="79" customFormat="1" x14ac:dyDescent="0.2">
      <c r="A472" s="13" t="str">
        <f t="shared" si="101"/>
        <v>-</v>
      </c>
      <c r="B472" s="216">
        <v>450</v>
      </c>
      <c r="C472" s="231"/>
      <c r="D472" s="231"/>
      <c r="E472" s="217"/>
      <c r="F472" s="218" t="str">
        <f>IF(ISBLANK(E472), "", VLOOKUP(E472, Z!$A$2:$C$4127, 3, FALSE))</f>
        <v/>
      </c>
      <c r="G472" s="232"/>
      <c r="H472" s="219"/>
      <c r="I472" s="218" t="str" cm="1">
        <f t="array" ref="I472">IFERROR(INDEX(Region, VLOOKUP($F472, X!$A$2:$K$5744, 11, FALSE), $C$1), "")</f>
        <v/>
      </c>
      <c r="J472" s="235"/>
      <c r="K472" s="236"/>
      <c r="L472" s="220" cm="1">
        <f t="array" ref="L472">IFERROR(INDEX(E_alt, $A472, $X472), 0)</f>
        <v>0</v>
      </c>
      <c r="M472" s="238"/>
      <c r="N472" s="237"/>
      <c r="O472" s="236"/>
      <c r="P472" s="223"/>
      <c r="Q472" s="220" cm="1">
        <f t="array" ref="Q472">IFERROR(INDEX(E_neu, $A472, $X472), 0)</f>
        <v>0</v>
      </c>
      <c r="R472" s="232"/>
      <c r="S472" s="231"/>
      <c r="T472" s="217"/>
      <c r="U472" s="218" t="str">
        <f>IF(ISBLANK(T472), "", VLOOKUP(T472, Z!$A$2:$C$4127, 3, FALSE))</f>
        <v/>
      </c>
      <c r="V472" s="239"/>
      <c r="W472" s="222">
        <f t="shared" ref="W472:W535" si="107">ROUND(12*0.75*(L472-Q472),1)</f>
        <v>0</v>
      </c>
      <c r="X472" s="13" t="str">
        <f>IFERROR(MATCH(_xlfn.MINIFS(Y!$F$87:$H$87, Y!$F$87:$H$87, "&gt;="&amp;J472), Y!$F$87:$H$87, 0), "-")</f>
        <v>-</v>
      </c>
    </row>
    <row r="473" spans="1:24" s="79" customFormat="1" x14ac:dyDescent="0.2">
      <c r="A473" s="13" t="str">
        <f t="shared" si="100"/>
        <v>-</v>
      </c>
      <c r="B473" s="216">
        <v>451</v>
      </c>
      <c r="C473" s="231"/>
      <c r="D473" s="231"/>
      <c r="E473" s="217"/>
      <c r="F473" s="218" t="str">
        <f>IF(ISBLANK(E473), "", VLOOKUP(E473, Z!$A$2:$C$4127, 3, FALSE))</f>
        <v/>
      </c>
      <c r="G473" s="232"/>
      <c r="H473" s="219"/>
      <c r="I473" s="218" t="str" cm="1">
        <f t="array" ref="I473">IFERROR(INDEX(Region, VLOOKUP($F473, X!$A$2:$K$5744, 11, FALSE), $C$1), "")</f>
        <v/>
      </c>
      <c r="J473" s="235"/>
      <c r="K473" s="236"/>
      <c r="L473" s="220" cm="1">
        <f t="array" ref="L473">IFERROR(INDEX(E_alt, $A473, $X473), 0)</f>
        <v>0</v>
      </c>
      <c r="M473" s="238"/>
      <c r="N473" s="237"/>
      <c r="O473" s="236"/>
      <c r="P473" s="223"/>
      <c r="Q473" s="220" cm="1">
        <f t="array" ref="Q473">IFERROR(INDEX(E_neu, $A473, $X473), 0)</f>
        <v>0</v>
      </c>
      <c r="R473" s="232"/>
      <c r="S473" s="231"/>
      <c r="T473" s="217"/>
      <c r="U473" s="218" t="str">
        <f>IF(ISBLANK(T473), "", VLOOKUP(T473, Z!$A$2:$C$4127, 3, FALSE))</f>
        <v/>
      </c>
      <c r="V473" s="239"/>
      <c r="W473" s="222">
        <f t="shared" si="107"/>
        <v>0</v>
      </c>
      <c r="X473" s="13" t="str">
        <f>IFERROR(MATCH(_xlfn.MINIFS(Y!$F$87:$H$87, Y!$F$87:$H$87, "&gt;="&amp;J473), Y!$F$87:$H$87, 0), "-")</f>
        <v>-</v>
      </c>
    </row>
    <row r="474" spans="1:24" s="79" customFormat="1" x14ac:dyDescent="0.2">
      <c r="A474" s="13" t="str">
        <f t="shared" si="101"/>
        <v>-</v>
      </c>
      <c r="B474" s="216">
        <v>452</v>
      </c>
      <c r="C474" s="231"/>
      <c r="D474" s="231"/>
      <c r="E474" s="217"/>
      <c r="F474" s="218" t="str">
        <f>IF(ISBLANK(E474), "", VLOOKUP(E474, Z!$A$2:$C$4127, 3, FALSE))</f>
        <v/>
      </c>
      <c r="G474" s="232"/>
      <c r="H474" s="219"/>
      <c r="I474" s="218" t="str" cm="1">
        <f t="array" ref="I474">IFERROR(INDEX(Region, VLOOKUP($F474, X!$A$2:$K$5744, 11, FALSE), $C$1), "")</f>
        <v/>
      </c>
      <c r="J474" s="235"/>
      <c r="K474" s="236"/>
      <c r="L474" s="220" cm="1">
        <f t="array" ref="L474">IFERROR(INDEX(E_alt, $A474, $X474), 0)</f>
        <v>0</v>
      </c>
      <c r="M474" s="238"/>
      <c r="N474" s="237"/>
      <c r="O474" s="236"/>
      <c r="P474" s="223"/>
      <c r="Q474" s="220" cm="1">
        <f t="array" ref="Q474">IFERROR(INDEX(E_neu, $A474, $X474), 0)</f>
        <v>0</v>
      </c>
      <c r="R474" s="232"/>
      <c r="S474" s="231"/>
      <c r="T474" s="217"/>
      <c r="U474" s="218" t="str">
        <f>IF(ISBLANK(T474), "", VLOOKUP(T474, Z!$A$2:$C$4127, 3, FALSE))</f>
        <v/>
      </c>
      <c r="V474" s="239"/>
      <c r="W474" s="222">
        <f t="shared" si="107"/>
        <v>0</v>
      </c>
      <c r="X474" s="13" t="str">
        <f>IFERROR(MATCH(_xlfn.MINIFS(Y!$F$87:$H$87, Y!$F$87:$H$87, "&gt;="&amp;J474), Y!$F$87:$H$87, 0), "-")</f>
        <v>-</v>
      </c>
    </row>
    <row r="475" spans="1:24" s="79" customFormat="1" x14ac:dyDescent="0.2">
      <c r="A475" s="13" t="str">
        <f t="shared" si="100"/>
        <v>-</v>
      </c>
      <c r="B475" s="216">
        <v>453</v>
      </c>
      <c r="C475" s="231"/>
      <c r="D475" s="231"/>
      <c r="E475" s="217"/>
      <c r="F475" s="218" t="str">
        <f>IF(ISBLANK(E475), "", VLOOKUP(E475, Z!$A$2:$C$4127, 3, FALSE))</f>
        <v/>
      </c>
      <c r="G475" s="232"/>
      <c r="H475" s="219"/>
      <c r="I475" s="218" t="str" cm="1">
        <f t="array" ref="I475">IFERROR(INDEX(Region, VLOOKUP($F475, X!$A$2:$K$5744, 11, FALSE), $C$1), "")</f>
        <v/>
      </c>
      <c r="J475" s="235"/>
      <c r="K475" s="236"/>
      <c r="L475" s="220" cm="1">
        <f t="array" ref="L475">IFERROR(INDEX(E_alt, $A475, $X475), 0)</f>
        <v>0</v>
      </c>
      <c r="M475" s="238"/>
      <c r="N475" s="237"/>
      <c r="O475" s="236"/>
      <c r="P475" s="223"/>
      <c r="Q475" s="220" cm="1">
        <f t="array" ref="Q475">IFERROR(INDEX(E_neu, $A475, $X475), 0)</f>
        <v>0</v>
      </c>
      <c r="R475" s="232"/>
      <c r="S475" s="231"/>
      <c r="T475" s="217"/>
      <c r="U475" s="218" t="str">
        <f>IF(ISBLANK(T475), "", VLOOKUP(T475, Z!$A$2:$C$4127, 3, FALSE))</f>
        <v/>
      </c>
      <c r="V475" s="239"/>
      <c r="W475" s="222">
        <f t="shared" si="107"/>
        <v>0</v>
      </c>
      <c r="X475" s="13" t="str">
        <f>IFERROR(MATCH(_xlfn.MINIFS(Y!$F$87:$H$87, Y!$F$87:$H$87, "&gt;="&amp;J475), Y!$F$87:$H$87, 0), "-")</f>
        <v>-</v>
      </c>
    </row>
    <row r="476" spans="1:24" s="79" customFormat="1" x14ac:dyDescent="0.2">
      <c r="A476" s="13" t="str">
        <f t="shared" si="101"/>
        <v>-</v>
      </c>
      <c r="B476" s="216">
        <v>454</v>
      </c>
      <c r="C476" s="231"/>
      <c r="D476" s="231"/>
      <c r="E476" s="217"/>
      <c r="F476" s="218" t="str">
        <f>IF(ISBLANK(E476), "", VLOOKUP(E476, Z!$A$2:$C$4127, 3, FALSE))</f>
        <v/>
      </c>
      <c r="G476" s="232"/>
      <c r="H476" s="219"/>
      <c r="I476" s="218" t="str" cm="1">
        <f t="array" ref="I476">IFERROR(INDEX(Region, VLOOKUP($F476, X!$A$2:$K$5744, 11, FALSE), $C$1), "")</f>
        <v/>
      </c>
      <c r="J476" s="235"/>
      <c r="K476" s="236"/>
      <c r="L476" s="220" cm="1">
        <f t="array" ref="L476">IFERROR(INDEX(E_alt, $A476, $X476), 0)</f>
        <v>0</v>
      </c>
      <c r="M476" s="238"/>
      <c r="N476" s="237"/>
      <c r="O476" s="236"/>
      <c r="P476" s="223"/>
      <c r="Q476" s="220" cm="1">
        <f t="array" ref="Q476">IFERROR(INDEX(E_neu, $A476, $X476), 0)</f>
        <v>0</v>
      </c>
      <c r="R476" s="232"/>
      <c r="S476" s="231"/>
      <c r="T476" s="217"/>
      <c r="U476" s="218" t="str">
        <f>IF(ISBLANK(T476), "", VLOOKUP(T476, Z!$A$2:$C$4127, 3, FALSE))</f>
        <v/>
      </c>
      <c r="V476" s="239"/>
      <c r="W476" s="222">
        <f t="shared" si="107"/>
        <v>0</v>
      </c>
      <c r="X476" s="13" t="str">
        <f>IFERROR(MATCH(_xlfn.MINIFS(Y!$F$87:$H$87, Y!$F$87:$H$87, "&gt;="&amp;J476), Y!$F$87:$H$87, 0), "-")</f>
        <v>-</v>
      </c>
    </row>
    <row r="477" spans="1:24" s="79" customFormat="1" x14ac:dyDescent="0.2">
      <c r="A477" s="13" t="str">
        <f t="shared" si="100"/>
        <v>-</v>
      </c>
      <c r="B477" s="216">
        <v>455</v>
      </c>
      <c r="C477" s="231"/>
      <c r="D477" s="231"/>
      <c r="E477" s="217"/>
      <c r="F477" s="218" t="str">
        <f>IF(ISBLANK(E477), "", VLOOKUP(E477, Z!$A$2:$C$4127, 3, FALSE))</f>
        <v/>
      </c>
      <c r="G477" s="232"/>
      <c r="H477" s="219"/>
      <c r="I477" s="218" t="str" cm="1">
        <f t="array" ref="I477">IFERROR(INDEX(Region, VLOOKUP($F477, X!$A$2:$K$5744, 11, FALSE), $C$1), "")</f>
        <v/>
      </c>
      <c r="J477" s="235"/>
      <c r="K477" s="236"/>
      <c r="L477" s="220" cm="1">
        <f t="array" ref="L477">IFERROR(INDEX(E_alt, $A477, $X477), 0)</f>
        <v>0</v>
      </c>
      <c r="M477" s="238"/>
      <c r="N477" s="237"/>
      <c r="O477" s="236"/>
      <c r="P477" s="223"/>
      <c r="Q477" s="220" cm="1">
        <f t="array" ref="Q477">IFERROR(INDEX(E_neu, $A477, $X477), 0)</f>
        <v>0</v>
      </c>
      <c r="R477" s="232"/>
      <c r="S477" s="231"/>
      <c r="T477" s="217"/>
      <c r="U477" s="218" t="str">
        <f>IF(ISBLANK(T477), "", VLOOKUP(T477, Z!$A$2:$C$4127, 3, FALSE))</f>
        <v/>
      </c>
      <c r="V477" s="239"/>
      <c r="W477" s="222">
        <f t="shared" si="107"/>
        <v>0</v>
      </c>
      <c r="X477" s="13" t="str">
        <f>IFERROR(MATCH(_xlfn.MINIFS(Y!$F$87:$H$87, Y!$F$87:$H$87, "&gt;="&amp;J477), Y!$F$87:$H$87, 0), "-")</f>
        <v>-</v>
      </c>
    </row>
    <row r="478" spans="1:24" s="79" customFormat="1" x14ac:dyDescent="0.2">
      <c r="A478" s="13" t="str">
        <f t="shared" si="101"/>
        <v>-</v>
      </c>
      <c r="B478" s="216">
        <v>456</v>
      </c>
      <c r="C478" s="231"/>
      <c r="D478" s="231"/>
      <c r="E478" s="217"/>
      <c r="F478" s="218" t="str">
        <f>IF(ISBLANK(E478), "", VLOOKUP(E478, Z!$A$2:$C$4127, 3, FALSE))</f>
        <v/>
      </c>
      <c r="G478" s="232"/>
      <c r="H478" s="219"/>
      <c r="I478" s="218" t="str" cm="1">
        <f t="array" ref="I478">IFERROR(INDEX(Region, VLOOKUP($F478, X!$A$2:$K$5744, 11, FALSE), $C$1), "")</f>
        <v/>
      </c>
      <c r="J478" s="235"/>
      <c r="K478" s="236"/>
      <c r="L478" s="220" cm="1">
        <f t="array" ref="L478">IFERROR(INDEX(E_alt, $A478, $X478), 0)</f>
        <v>0</v>
      </c>
      <c r="M478" s="238"/>
      <c r="N478" s="237"/>
      <c r="O478" s="236"/>
      <c r="P478" s="223"/>
      <c r="Q478" s="220" cm="1">
        <f t="array" ref="Q478">IFERROR(INDEX(E_neu, $A478, $X478), 0)</f>
        <v>0</v>
      </c>
      <c r="R478" s="232"/>
      <c r="S478" s="231"/>
      <c r="T478" s="217"/>
      <c r="U478" s="218" t="str">
        <f>IF(ISBLANK(T478), "", VLOOKUP(T478, Z!$A$2:$C$4127, 3, FALSE))</f>
        <v/>
      </c>
      <c r="V478" s="239"/>
      <c r="W478" s="222">
        <f t="shared" si="107"/>
        <v>0</v>
      </c>
      <c r="X478" s="13" t="str">
        <f>IFERROR(MATCH(_xlfn.MINIFS(Y!$F$87:$H$87, Y!$F$87:$H$87, "&gt;="&amp;J478), Y!$F$87:$H$87, 0), "-")</f>
        <v>-</v>
      </c>
    </row>
    <row r="479" spans="1:24" s="79" customFormat="1" x14ac:dyDescent="0.2">
      <c r="A479" s="13" t="str">
        <f t="shared" si="100"/>
        <v>-</v>
      </c>
      <c r="B479" s="216">
        <v>457</v>
      </c>
      <c r="C479" s="231"/>
      <c r="D479" s="231"/>
      <c r="E479" s="217"/>
      <c r="F479" s="218" t="str">
        <f>IF(ISBLANK(E479), "", VLOOKUP(E479, Z!$A$2:$C$4127, 3, FALSE))</f>
        <v/>
      </c>
      <c r="G479" s="232"/>
      <c r="H479" s="219"/>
      <c r="I479" s="218" t="str" cm="1">
        <f t="array" ref="I479">IFERROR(INDEX(Region, VLOOKUP($F479, X!$A$2:$K$5744, 11, FALSE), $C$1), "")</f>
        <v/>
      </c>
      <c r="J479" s="235"/>
      <c r="K479" s="236"/>
      <c r="L479" s="220" cm="1">
        <f t="array" ref="L479">IFERROR(INDEX(E_alt, $A479, $X479), 0)</f>
        <v>0</v>
      </c>
      <c r="M479" s="238"/>
      <c r="N479" s="237"/>
      <c r="O479" s="236"/>
      <c r="P479" s="223"/>
      <c r="Q479" s="220" cm="1">
        <f t="array" ref="Q479">IFERROR(INDEX(E_neu, $A479, $X479), 0)</f>
        <v>0</v>
      </c>
      <c r="R479" s="232"/>
      <c r="S479" s="231"/>
      <c r="T479" s="217"/>
      <c r="U479" s="218" t="str">
        <f>IF(ISBLANK(T479), "", VLOOKUP(T479, Z!$A$2:$C$4127, 3, FALSE))</f>
        <v/>
      </c>
      <c r="V479" s="239"/>
      <c r="W479" s="222">
        <f t="shared" si="107"/>
        <v>0</v>
      </c>
      <c r="X479" s="13" t="str">
        <f>IFERROR(MATCH(_xlfn.MINIFS(Y!$F$87:$H$87, Y!$F$87:$H$87, "&gt;="&amp;J479), Y!$F$87:$H$87, 0), "-")</f>
        <v>-</v>
      </c>
    </row>
    <row r="480" spans="1:24" s="79" customFormat="1" x14ac:dyDescent="0.2">
      <c r="A480" s="13" t="str">
        <f t="shared" si="101"/>
        <v>-</v>
      </c>
      <c r="B480" s="216">
        <v>458</v>
      </c>
      <c r="C480" s="231"/>
      <c r="D480" s="231"/>
      <c r="E480" s="217"/>
      <c r="F480" s="218" t="str">
        <f>IF(ISBLANK(E480), "", VLOOKUP(E480, Z!$A$2:$C$4127, 3, FALSE))</f>
        <v/>
      </c>
      <c r="G480" s="232"/>
      <c r="H480" s="219"/>
      <c r="I480" s="218" t="str" cm="1">
        <f t="array" ref="I480">IFERROR(INDEX(Region, VLOOKUP($F480, X!$A$2:$K$5744, 11, FALSE), $C$1), "")</f>
        <v/>
      </c>
      <c r="J480" s="235"/>
      <c r="K480" s="236"/>
      <c r="L480" s="220" cm="1">
        <f t="array" ref="L480">IFERROR(INDEX(E_alt, $A480, $X480), 0)</f>
        <v>0</v>
      </c>
      <c r="M480" s="238"/>
      <c r="N480" s="237"/>
      <c r="O480" s="236"/>
      <c r="P480" s="223"/>
      <c r="Q480" s="220" cm="1">
        <f t="array" ref="Q480">IFERROR(INDEX(E_neu, $A480, $X480), 0)</f>
        <v>0</v>
      </c>
      <c r="R480" s="232"/>
      <c r="S480" s="231"/>
      <c r="T480" s="217"/>
      <c r="U480" s="218" t="str">
        <f>IF(ISBLANK(T480), "", VLOOKUP(T480, Z!$A$2:$C$4127, 3, FALSE))</f>
        <v/>
      </c>
      <c r="V480" s="239"/>
      <c r="W480" s="222">
        <f t="shared" si="107"/>
        <v>0</v>
      </c>
      <c r="X480" s="13" t="str">
        <f>IFERROR(MATCH(_xlfn.MINIFS(Y!$F$87:$H$87, Y!$F$87:$H$87, "&gt;="&amp;J480), Y!$F$87:$H$87, 0), "-")</f>
        <v>-</v>
      </c>
    </row>
    <row r="481" spans="1:24" s="79" customFormat="1" x14ac:dyDescent="0.2">
      <c r="A481" s="13" t="str">
        <f t="shared" si="100"/>
        <v>-</v>
      </c>
      <c r="B481" s="216">
        <v>459</v>
      </c>
      <c r="C481" s="231"/>
      <c r="D481" s="231"/>
      <c r="E481" s="217"/>
      <c r="F481" s="218" t="str">
        <f>IF(ISBLANK(E481), "", VLOOKUP(E481, Z!$A$2:$C$4127, 3, FALSE))</f>
        <v/>
      </c>
      <c r="G481" s="232"/>
      <c r="H481" s="219"/>
      <c r="I481" s="218" t="str" cm="1">
        <f t="array" ref="I481">IFERROR(INDEX(Region, VLOOKUP($F481, X!$A$2:$K$5744, 11, FALSE), $C$1), "")</f>
        <v/>
      </c>
      <c r="J481" s="235"/>
      <c r="K481" s="236"/>
      <c r="L481" s="220" cm="1">
        <f t="array" ref="L481">IFERROR(INDEX(E_alt, $A481, $X481), 0)</f>
        <v>0</v>
      </c>
      <c r="M481" s="238"/>
      <c r="N481" s="237"/>
      <c r="O481" s="236"/>
      <c r="P481" s="223"/>
      <c r="Q481" s="220" cm="1">
        <f t="array" ref="Q481">IFERROR(INDEX(E_neu, $A481, $X481), 0)</f>
        <v>0</v>
      </c>
      <c r="R481" s="232"/>
      <c r="S481" s="231"/>
      <c r="T481" s="217"/>
      <c r="U481" s="218" t="str">
        <f>IF(ISBLANK(T481), "", VLOOKUP(T481, Z!$A$2:$C$4127, 3, FALSE))</f>
        <v/>
      </c>
      <c r="V481" s="239"/>
      <c r="W481" s="222">
        <f t="shared" si="107"/>
        <v>0</v>
      </c>
      <c r="X481" s="13" t="str">
        <f>IFERROR(MATCH(_xlfn.MINIFS(Y!$F$87:$H$87, Y!$F$87:$H$87, "&gt;="&amp;J481), Y!$F$87:$H$87, 0), "-")</f>
        <v>-</v>
      </c>
    </row>
    <row r="482" spans="1:24" s="79" customFormat="1" x14ac:dyDescent="0.2">
      <c r="A482" s="13" t="str">
        <f t="shared" si="101"/>
        <v>-</v>
      </c>
      <c r="B482" s="216">
        <v>460</v>
      </c>
      <c r="C482" s="231"/>
      <c r="D482" s="231"/>
      <c r="E482" s="217"/>
      <c r="F482" s="218" t="str">
        <f>IF(ISBLANK(E482), "", VLOOKUP(E482, Z!$A$2:$C$4127, 3, FALSE))</f>
        <v/>
      </c>
      <c r="G482" s="232"/>
      <c r="H482" s="219"/>
      <c r="I482" s="218" t="str" cm="1">
        <f t="array" ref="I482">IFERROR(INDEX(Region, VLOOKUP($F482, X!$A$2:$K$5744, 11, FALSE), $C$1), "")</f>
        <v/>
      </c>
      <c r="J482" s="235"/>
      <c r="K482" s="236"/>
      <c r="L482" s="220" cm="1">
        <f t="array" ref="L482">IFERROR(INDEX(E_alt, $A482, $X482), 0)</f>
        <v>0</v>
      </c>
      <c r="M482" s="238"/>
      <c r="N482" s="237"/>
      <c r="O482" s="236"/>
      <c r="P482" s="223"/>
      <c r="Q482" s="220" cm="1">
        <f t="array" ref="Q482">IFERROR(INDEX(E_neu, $A482, $X482), 0)</f>
        <v>0</v>
      </c>
      <c r="R482" s="232"/>
      <c r="S482" s="231"/>
      <c r="T482" s="217"/>
      <c r="U482" s="218" t="str">
        <f>IF(ISBLANK(T482), "", VLOOKUP(T482, Z!$A$2:$C$4127, 3, FALSE))</f>
        <v/>
      </c>
      <c r="V482" s="239"/>
      <c r="W482" s="222">
        <f t="shared" si="107"/>
        <v>0</v>
      </c>
      <c r="X482" s="13" t="str">
        <f>IFERROR(MATCH(_xlfn.MINIFS(Y!$F$87:$H$87, Y!$F$87:$H$87, "&gt;="&amp;J482), Y!$F$87:$H$87, 0), "-")</f>
        <v>-</v>
      </c>
    </row>
    <row r="483" spans="1:24" s="79" customFormat="1" x14ac:dyDescent="0.2">
      <c r="A483" s="13" t="str">
        <f t="shared" si="100"/>
        <v>-</v>
      </c>
      <c r="B483" s="216">
        <v>461</v>
      </c>
      <c r="C483" s="231"/>
      <c r="D483" s="231"/>
      <c r="E483" s="217"/>
      <c r="F483" s="218" t="str">
        <f>IF(ISBLANK(E483), "", VLOOKUP(E483, Z!$A$2:$C$4127, 3, FALSE))</f>
        <v/>
      </c>
      <c r="G483" s="232"/>
      <c r="H483" s="219"/>
      <c r="I483" s="218" t="str" cm="1">
        <f t="array" ref="I483">IFERROR(INDEX(Region, VLOOKUP($F483, X!$A$2:$K$5744, 11, FALSE), $C$1), "")</f>
        <v/>
      </c>
      <c r="J483" s="235"/>
      <c r="K483" s="236"/>
      <c r="L483" s="220" cm="1">
        <f t="array" ref="L483">IFERROR(INDEX(E_alt, $A483, $X483), 0)</f>
        <v>0</v>
      </c>
      <c r="M483" s="238"/>
      <c r="N483" s="237"/>
      <c r="O483" s="236"/>
      <c r="P483" s="223"/>
      <c r="Q483" s="220" cm="1">
        <f t="array" ref="Q483">IFERROR(INDEX(E_neu, $A483, $X483), 0)</f>
        <v>0</v>
      </c>
      <c r="R483" s="232"/>
      <c r="S483" s="231"/>
      <c r="T483" s="217"/>
      <c r="U483" s="218" t="str">
        <f>IF(ISBLANK(T483), "", VLOOKUP(T483, Z!$A$2:$C$4127, 3, FALSE))</f>
        <v/>
      </c>
      <c r="V483" s="239"/>
      <c r="W483" s="222">
        <f t="shared" si="107"/>
        <v>0</v>
      </c>
      <c r="X483" s="13" t="str">
        <f>IFERROR(MATCH(_xlfn.MINIFS(Y!$F$87:$H$87, Y!$F$87:$H$87, "&gt;="&amp;J483), Y!$F$87:$H$87, 0), "-")</f>
        <v>-</v>
      </c>
    </row>
    <row r="484" spans="1:24" s="79" customFormat="1" x14ac:dyDescent="0.2">
      <c r="A484" s="13" t="str">
        <f t="shared" si="101"/>
        <v>-</v>
      </c>
      <c r="B484" s="216">
        <v>462</v>
      </c>
      <c r="C484" s="231"/>
      <c r="D484" s="231"/>
      <c r="E484" s="217"/>
      <c r="F484" s="218" t="str">
        <f>IF(ISBLANK(E484), "", VLOOKUP(E484, Z!$A$2:$C$4127, 3, FALSE))</f>
        <v/>
      </c>
      <c r="G484" s="232"/>
      <c r="H484" s="219"/>
      <c r="I484" s="218" t="str" cm="1">
        <f t="array" ref="I484">IFERROR(INDEX(Region, VLOOKUP($F484, X!$A$2:$K$5744, 11, FALSE), $C$1), "")</f>
        <v/>
      </c>
      <c r="J484" s="235"/>
      <c r="K484" s="236"/>
      <c r="L484" s="220" cm="1">
        <f t="array" ref="L484">IFERROR(INDEX(E_alt, $A484, $X484), 0)</f>
        <v>0</v>
      </c>
      <c r="M484" s="238"/>
      <c r="N484" s="237"/>
      <c r="O484" s="236"/>
      <c r="P484" s="223"/>
      <c r="Q484" s="220" cm="1">
        <f t="array" ref="Q484">IFERROR(INDEX(E_neu, $A484, $X484), 0)</f>
        <v>0</v>
      </c>
      <c r="R484" s="232"/>
      <c r="S484" s="231"/>
      <c r="T484" s="217"/>
      <c r="U484" s="218" t="str">
        <f>IF(ISBLANK(T484), "", VLOOKUP(T484, Z!$A$2:$C$4127, 3, FALSE))</f>
        <v/>
      </c>
      <c r="V484" s="239"/>
      <c r="W484" s="222">
        <f t="shared" si="107"/>
        <v>0</v>
      </c>
      <c r="X484" s="13" t="str">
        <f>IFERROR(MATCH(_xlfn.MINIFS(Y!$F$87:$H$87, Y!$F$87:$H$87, "&gt;="&amp;J484), Y!$F$87:$H$87, 0), "-")</f>
        <v>-</v>
      </c>
    </row>
    <row r="485" spans="1:24" s="79" customFormat="1" x14ac:dyDescent="0.2">
      <c r="A485" s="13" t="str">
        <f t="shared" si="100"/>
        <v>-</v>
      </c>
      <c r="B485" s="216">
        <v>463</v>
      </c>
      <c r="C485" s="231"/>
      <c r="D485" s="231"/>
      <c r="E485" s="217"/>
      <c r="F485" s="218" t="str">
        <f>IF(ISBLANK(E485), "", VLOOKUP(E485, Z!$A$2:$C$4127, 3, FALSE))</f>
        <v/>
      </c>
      <c r="G485" s="232"/>
      <c r="H485" s="219"/>
      <c r="I485" s="218" t="str" cm="1">
        <f t="array" ref="I485">IFERROR(INDEX(Region, VLOOKUP($F485, X!$A$2:$K$5744, 11, FALSE), $C$1), "")</f>
        <v/>
      </c>
      <c r="J485" s="235"/>
      <c r="K485" s="236"/>
      <c r="L485" s="220" cm="1">
        <f t="array" ref="L485">IFERROR(INDEX(E_alt, $A485, $X485), 0)</f>
        <v>0</v>
      </c>
      <c r="M485" s="238"/>
      <c r="N485" s="237"/>
      <c r="O485" s="236"/>
      <c r="P485" s="223"/>
      <c r="Q485" s="220" cm="1">
        <f t="array" ref="Q485">IFERROR(INDEX(E_neu, $A485, $X485), 0)</f>
        <v>0</v>
      </c>
      <c r="R485" s="232"/>
      <c r="S485" s="231"/>
      <c r="T485" s="217"/>
      <c r="U485" s="218" t="str">
        <f>IF(ISBLANK(T485), "", VLOOKUP(T485, Z!$A$2:$C$4127, 3, FALSE))</f>
        <v/>
      </c>
      <c r="V485" s="239"/>
      <c r="W485" s="222">
        <f t="shared" si="107"/>
        <v>0</v>
      </c>
      <c r="X485" s="13" t="str">
        <f>IFERROR(MATCH(_xlfn.MINIFS(Y!$F$87:$H$87, Y!$F$87:$H$87, "&gt;="&amp;J485), Y!$F$87:$H$87, 0), "-")</f>
        <v>-</v>
      </c>
    </row>
    <row r="486" spans="1:24" s="79" customFormat="1" x14ac:dyDescent="0.2">
      <c r="A486" s="13" t="str">
        <f t="shared" si="101"/>
        <v>-</v>
      </c>
      <c r="B486" s="216">
        <v>464</v>
      </c>
      <c r="C486" s="231"/>
      <c r="D486" s="231"/>
      <c r="E486" s="217"/>
      <c r="F486" s="218" t="str">
        <f>IF(ISBLANK(E486), "", VLOOKUP(E486, Z!$A$2:$C$4127, 3, FALSE))</f>
        <v/>
      </c>
      <c r="G486" s="232"/>
      <c r="H486" s="219"/>
      <c r="I486" s="218" t="str" cm="1">
        <f t="array" ref="I486">IFERROR(INDEX(Region, VLOOKUP($F486, X!$A$2:$K$5744, 11, FALSE), $C$1), "")</f>
        <v/>
      </c>
      <c r="J486" s="235"/>
      <c r="K486" s="236"/>
      <c r="L486" s="220" cm="1">
        <f t="array" ref="L486">IFERROR(INDEX(E_alt, $A486, $X486), 0)</f>
        <v>0</v>
      </c>
      <c r="M486" s="238"/>
      <c r="N486" s="237"/>
      <c r="O486" s="236"/>
      <c r="P486" s="223"/>
      <c r="Q486" s="220" cm="1">
        <f t="array" ref="Q486">IFERROR(INDEX(E_neu, $A486, $X486), 0)</f>
        <v>0</v>
      </c>
      <c r="R486" s="232"/>
      <c r="S486" s="231"/>
      <c r="T486" s="217"/>
      <c r="U486" s="218" t="str">
        <f>IF(ISBLANK(T486), "", VLOOKUP(T486, Z!$A$2:$C$4127, 3, FALSE))</f>
        <v/>
      </c>
      <c r="V486" s="239"/>
      <c r="W486" s="222">
        <f t="shared" si="107"/>
        <v>0</v>
      </c>
      <c r="X486" s="13" t="str">
        <f>IFERROR(MATCH(_xlfn.MINIFS(Y!$F$87:$H$87, Y!$F$87:$H$87, "&gt;="&amp;J486), Y!$F$87:$H$87, 0), "-")</f>
        <v>-</v>
      </c>
    </row>
    <row r="487" spans="1:24" s="79" customFormat="1" x14ac:dyDescent="0.2">
      <c r="A487" s="13" t="str">
        <f t="shared" si="100"/>
        <v>-</v>
      </c>
      <c r="B487" s="216">
        <v>465</v>
      </c>
      <c r="C487" s="231"/>
      <c r="D487" s="231"/>
      <c r="E487" s="217"/>
      <c r="F487" s="218" t="str">
        <f>IF(ISBLANK(E487), "", VLOOKUP(E487, Z!$A$2:$C$4127, 3, FALSE))</f>
        <v/>
      </c>
      <c r="G487" s="232"/>
      <c r="H487" s="219"/>
      <c r="I487" s="218" t="str" cm="1">
        <f t="array" ref="I487">IFERROR(INDEX(Region, VLOOKUP($F487, X!$A$2:$K$5744, 11, FALSE), $C$1), "")</f>
        <v/>
      </c>
      <c r="J487" s="235"/>
      <c r="K487" s="236"/>
      <c r="L487" s="220" cm="1">
        <f t="array" ref="L487">IFERROR(INDEX(E_alt, $A487, $X487), 0)</f>
        <v>0</v>
      </c>
      <c r="M487" s="238"/>
      <c r="N487" s="237"/>
      <c r="O487" s="236"/>
      <c r="P487" s="223"/>
      <c r="Q487" s="220" cm="1">
        <f t="array" ref="Q487">IFERROR(INDEX(E_neu, $A487, $X487), 0)</f>
        <v>0</v>
      </c>
      <c r="R487" s="232"/>
      <c r="S487" s="231"/>
      <c r="T487" s="217"/>
      <c r="U487" s="218" t="str">
        <f>IF(ISBLANK(T487), "", VLOOKUP(T487, Z!$A$2:$C$4127, 3, FALSE))</f>
        <v/>
      </c>
      <c r="V487" s="239"/>
      <c r="W487" s="222">
        <f t="shared" si="107"/>
        <v>0</v>
      </c>
      <c r="X487" s="13" t="str">
        <f>IFERROR(MATCH(_xlfn.MINIFS(Y!$F$87:$H$87, Y!$F$87:$H$87, "&gt;="&amp;J487), Y!$F$87:$H$87, 0), "-")</f>
        <v>-</v>
      </c>
    </row>
    <row r="488" spans="1:24" s="79" customFormat="1" x14ac:dyDescent="0.2">
      <c r="A488" s="13" t="str">
        <f t="shared" si="101"/>
        <v>-</v>
      </c>
      <c r="B488" s="216">
        <v>466</v>
      </c>
      <c r="C488" s="231"/>
      <c r="D488" s="231"/>
      <c r="E488" s="217"/>
      <c r="F488" s="218" t="str">
        <f>IF(ISBLANK(E488), "", VLOOKUP(E488, Z!$A$2:$C$4127, 3, FALSE))</f>
        <v/>
      </c>
      <c r="G488" s="232"/>
      <c r="H488" s="219"/>
      <c r="I488" s="218" t="str" cm="1">
        <f t="array" ref="I488">IFERROR(INDEX(Region, VLOOKUP($F488, X!$A$2:$K$5744, 11, FALSE), $C$1), "")</f>
        <v/>
      </c>
      <c r="J488" s="235"/>
      <c r="K488" s="236"/>
      <c r="L488" s="220" cm="1">
        <f t="array" ref="L488">IFERROR(INDEX(E_alt, $A488, $X488), 0)</f>
        <v>0</v>
      </c>
      <c r="M488" s="238"/>
      <c r="N488" s="237"/>
      <c r="O488" s="236"/>
      <c r="P488" s="223"/>
      <c r="Q488" s="220" cm="1">
        <f t="array" ref="Q488">IFERROR(INDEX(E_neu, $A488, $X488), 0)</f>
        <v>0</v>
      </c>
      <c r="R488" s="232"/>
      <c r="S488" s="231"/>
      <c r="T488" s="217"/>
      <c r="U488" s="218" t="str">
        <f>IF(ISBLANK(T488), "", VLOOKUP(T488, Z!$A$2:$C$4127, 3, FALSE))</f>
        <v/>
      </c>
      <c r="V488" s="239"/>
      <c r="W488" s="222">
        <f t="shared" si="107"/>
        <v>0</v>
      </c>
      <c r="X488" s="13" t="str">
        <f>IFERROR(MATCH(_xlfn.MINIFS(Y!$F$87:$H$87, Y!$F$87:$H$87, "&gt;="&amp;J488), Y!$F$87:$H$87, 0), "-")</f>
        <v>-</v>
      </c>
    </row>
    <row r="489" spans="1:24" s="79" customFormat="1" x14ac:dyDescent="0.2">
      <c r="A489" s="13" t="str">
        <f t="shared" si="100"/>
        <v>-</v>
      </c>
      <c r="B489" s="216">
        <v>467</v>
      </c>
      <c r="C489" s="231"/>
      <c r="D489" s="231"/>
      <c r="E489" s="217"/>
      <c r="F489" s="218" t="str">
        <f>IF(ISBLANK(E489), "", VLOOKUP(E489, Z!$A$2:$C$4127, 3, FALSE))</f>
        <v/>
      </c>
      <c r="G489" s="232"/>
      <c r="H489" s="219"/>
      <c r="I489" s="218" t="str" cm="1">
        <f t="array" ref="I489">IFERROR(INDEX(Region, VLOOKUP($F489, X!$A$2:$K$5744, 11, FALSE), $C$1), "")</f>
        <v/>
      </c>
      <c r="J489" s="235"/>
      <c r="K489" s="236"/>
      <c r="L489" s="220" cm="1">
        <f t="array" ref="L489">IFERROR(INDEX(E_alt, $A489, $X489), 0)</f>
        <v>0</v>
      </c>
      <c r="M489" s="238"/>
      <c r="N489" s="237"/>
      <c r="O489" s="236"/>
      <c r="P489" s="223"/>
      <c r="Q489" s="220" cm="1">
        <f t="array" ref="Q489">IFERROR(INDEX(E_neu, $A489, $X489), 0)</f>
        <v>0</v>
      </c>
      <c r="R489" s="232"/>
      <c r="S489" s="231"/>
      <c r="T489" s="217"/>
      <c r="U489" s="218" t="str">
        <f>IF(ISBLANK(T489), "", VLOOKUP(T489, Z!$A$2:$C$4127, 3, FALSE))</f>
        <v/>
      </c>
      <c r="V489" s="239"/>
      <c r="W489" s="222">
        <f t="shared" si="107"/>
        <v>0</v>
      </c>
      <c r="X489" s="13" t="str">
        <f>IFERROR(MATCH(_xlfn.MINIFS(Y!$F$87:$H$87, Y!$F$87:$H$87, "&gt;="&amp;J489), Y!$F$87:$H$87, 0), "-")</f>
        <v>-</v>
      </c>
    </row>
    <row r="490" spans="1:24" s="79" customFormat="1" x14ac:dyDescent="0.2">
      <c r="A490" s="13" t="str">
        <f t="shared" si="101"/>
        <v>-</v>
      </c>
      <c r="B490" s="216">
        <v>468</v>
      </c>
      <c r="C490" s="231"/>
      <c r="D490" s="231"/>
      <c r="E490" s="217"/>
      <c r="F490" s="218" t="str">
        <f>IF(ISBLANK(E490), "", VLOOKUP(E490, Z!$A$2:$C$4127, 3, FALSE))</f>
        <v/>
      </c>
      <c r="G490" s="232"/>
      <c r="H490" s="219"/>
      <c r="I490" s="218" t="str" cm="1">
        <f t="array" ref="I490">IFERROR(INDEX(Region, VLOOKUP($F490, X!$A$2:$K$5744, 11, FALSE), $C$1), "")</f>
        <v/>
      </c>
      <c r="J490" s="235"/>
      <c r="K490" s="236"/>
      <c r="L490" s="220" cm="1">
        <f t="array" ref="L490">IFERROR(INDEX(E_alt, $A490, $X490), 0)</f>
        <v>0</v>
      </c>
      <c r="M490" s="238"/>
      <c r="N490" s="237"/>
      <c r="O490" s="236"/>
      <c r="P490" s="223"/>
      <c r="Q490" s="220" cm="1">
        <f t="array" ref="Q490">IFERROR(INDEX(E_neu, $A490, $X490), 0)</f>
        <v>0</v>
      </c>
      <c r="R490" s="232"/>
      <c r="S490" s="231"/>
      <c r="T490" s="217"/>
      <c r="U490" s="218" t="str">
        <f>IF(ISBLANK(T490), "", VLOOKUP(T490, Z!$A$2:$C$4127, 3, FALSE))</f>
        <v/>
      </c>
      <c r="V490" s="239"/>
      <c r="W490" s="222">
        <f t="shared" si="107"/>
        <v>0</v>
      </c>
      <c r="X490" s="13" t="str">
        <f>IFERROR(MATCH(_xlfn.MINIFS(Y!$F$87:$H$87, Y!$F$87:$H$87, "&gt;="&amp;J490), Y!$F$87:$H$87, 0), "-")</f>
        <v>-</v>
      </c>
    </row>
    <row r="491" spans="1:24" s="79" customFormat="1" x14ac:dyDescent="0.2">
      <c r="A491" s="13" t="str">
        <f t="shared" si="100"/>
        <v>-</v>
      </c>
      <c r="B491" s="216">
        <v>469</v>
      </c>
      <c r="C491" s="231"/>
      <c r="D491" s="231"/>
      <c r="E491" s="217"/>
      <c r="F491" s="218" t="str">
        <f>IF(ISBLANK(E491), "", VLOOKUP(E491, Z!$A$2:$C$4127, 3, FALSE))</f>
        <v/>
      </c>
      <c r="G491" s="232"/>
      <c r="H491" s="219"/>
      <c r="I491" s="218" t="str" cm="1">
        <f t="array" ref="I491">IFERROR(INDEX(Region, VLOOKUP($F491, X!$A$2:$K$5744, 11, FALSE), $C$1), "")</f>
        <v/>
      </c>
      <c r="J491" s="235"/>
      <c r="K491" s="236"/>
      <c r="L491" s="220" cm="1">
        <f t="array" ref="L491">IFERROR(INDEX(E_alt, $A491, $X491), 0)</f>
        <v>0</v>
      </c>
      <c r="M491" s="238"/>
      <c r="N491" s="237"/>
      <c r="O491" s="236"/>
      <c r="P491" s="223"/>
      <c r="Q491" s="220" cm="1">
        <f t="array" ref="Q491">IFERROR(INDEX(E_neu, $A491, $X491), 0)</f>
        <v>0</v>
      </c>
      <c r="R491" s="232"/>
      <c r="S491" s="231"/>
      <c r="T491" s="217"/>
      <c r="U491" s="218" t="str">
        <f>IF(ISBLANK(T491), "", VLOOKUP(T491, Z!$A$2:$C$4127, 3, FALSE))</f>
        <v/>
      </c>
      <c r="V491" s="239"/>
      <c r="W491" s="222">
        <f t="shared" si="107"/>
        <v>0</v>
      </c>
      <c r="X491" s="13" t="str">
        <f>IFERROR(MATCH(_xlfn.MINIFS(Y!$F$87:$H$87, Y!$F$87:$H$87, "&gt;="&amp;J491), Y!$F$87:$H$87, 0), "-")</f>
        <v>-</v>
      </c>
    </row>
    <row r="492" spans="1:24" s="79" customFormat="1" x14ac:dyDescent="0.2">
      <c r="A492" s="13" t="str">
        <f t="shared" si="101"/>
        <v>-</v>
      </c>
      <c r="B492" s="216">
        <v>470</v>
      </c>
      <c r="C492" s="231"/>
      <c r="D492" s="231"/>
      <c r="E492" s="217"/>
      <c r="F492" s="218" t="str">
        <f>IF(ISBLANK(E492), "", VLOOKUP(E492, Z!$A$2:$C$4127, 3, FALSE))</f>
        <v/>
      </c>
      <c r="G492" s="232"/>
      <c r="H492" s="219"/>
      <c r="I492" s="218" t="str" cm="1">
        <f t="array" ref="I492">IFERROR(INDEX(Region, VLOOKUP($F492, X!$A$2:$K$5744, 11, FALSE), $C$1), "")</f>
        <v/>
      </c>
      <c r="J492" s="235"/>
      <c r="K492" s="236"/>
      <c r="L492" s="220" cm="1">
        <f t="array" ref="L492">IFERROR(INDEX(E_alt, $A492, $X492), 0)</f>
        <v>0</v>
      </c>
      <c r="M492" s="238"/>
      <c r="N492" s="237"/>
      <c r="O492" s="236"/>
      <c r="P492" s="223"/>
      <c r="Q492" s="220" cm="1">
        <f t="array" ref="Q492">IFERROR(INDEX(E_neu, $A492, $X492), 0)</f>
        <v>0</v>
      </c>
      <c r="R492" s="232"/>
      <c r="S492" s="231"/>
      <c r="T492" s="217"/>
      <c r="U492" s="218" t="str">
        <f>IF(ISBLANK(T492), "", VLOOKUP(T492, Z!$A$2:$C$4127, 3, FALSE))</f>
        <v/>
      </c>
      <c r="V492" s="239"/>
      <c r="W492" s="222">
        <f t="shared" si="107"/>
        <v>0</v>
      </c>
      <c r="X492" s="13" t="str">
        <f>IFERROR(MATCH(_xlfn.MINIFS(Y!$F$87:$H$87, Y!$F$87:$H$87, "&gt;="&amp;J492), Y!$F$87:$H$87, 0), "-")</f>
        <v>-</v>
      </c>
    </row>
    <row r="493" spans="1:24" s="79" customFormat="1" x14ac:dyDescent="0.2">
      <c r="A493" s="13" t="str">
        <f t="shared" si="100"/>
        <v>-</v>
      </c>
      <c r="B493" s="216">
        <v>471</v>
      </c>
      <c r="C493" s="231"/>
      <c r="D493" s="231"/>
      <c r="E493" s="217"/>
      <c r="F493" s="218" t="str">
        <f>IF(ISBLANK(E493), "", VLOOKUP(E493, Z!$A$2:$C$4127, 3, FALSE))</f>
        <v/>
      </c>
      <c r="G493" s="232"/>
      <c r="H493" s="219"/>
      <c r="I493" s="218" t="str" cm="1">
        <f t="array" ref="I493">IFERROR(INDEX(Region, VLOOKUP($F493, X!$A$2:$K$5744, 11, FALSE), $C$1), "")</f>
        <v/>
      </c>
      <c r="J493" s="235"/>
      <c r="K493" s="236"/>
      <c r="L493" s="220" cm="1">
        <f t="array" ref="L493">IFERROR(INDEX(E_alt, $A493, $X493), 0)</f>
        <v>0</v>
      </c>
      <c r="M493" s="238"/>
      <c r="N493" s="237"/>
      <c r="O493" s="236"/>
      <c r="P493" s="223"/>
      <c r="Q493" s="220" cm="1">
        <f t="array" ref="Q493">IFERROR(INDEX(E_neu, $A493, $X493), 0)</f>
        <v>0</v>
      </c>
      <c r="R493" s="232"/>
      <c r="S493" s="231"/>
      <c r="T493" s="217"/>
      <c r="U493" s="218" t="str">
        <f>IF(ISBLANK(T493), "", VLOOKUP(T493, Z!$A$2:$C$4127, 3, FALSE))</f>
        <v/>
      </c>
      <c r="V493" s="239"/>
      <c r="W493" s="222">
        <f t="shared" si="107"/>
        <v>0</v>
      </c>
      <c r="X493" s="13" t="str">
        <f>IFERROR(MATCH(_xlfn.MINIFS(Y!$F$87:$H$87, Y!$F$87:$H$87, "&gt;="&amp;J493), Y!$F$87:$H$87, 0), "-")</f>
        <v>-</v>
      </c>
    </row>
    <row r="494" spans="1:24" s="79" customFormat="1" x14ac:dyDescent="0.2">
      <c r="A494" s="13" t="str">
        <f t="shared" si="101"/>
        <v>-</v>
      </c>
      <c r="B494" s="216">
        <v>472</v>
      </c>
      <c r="C494" s="231"/>
      <c r="D494" s="231"/>
      <c r="E494" s="217"/>
      <c r="F494" s="218" t="str">
        <f>IF(ISBLANK(E494), "", VLOOKUP(E494, Z!$A$2:$C$4127, 3, FALSE))</f>
        <v/>
      </c>
      <c r="G494" s="232"/>
      <c r="H494" s="219"/>
      <c r="I494" s="218" t="str" cm="1">
        <f t="array" ref="I494">IFERROR(INDEX(Region, VLOOKUP($F494, X!$A$2:$K$5744, 11, FALSE), $C$1), "")</f>
        <v/>
      </c>
      <c r="J494" s="235"/>
      <c r="K494" s="236"/>
      <c r="L494" s="220" cm="1">
        <f t="array" ref="L494">IFERROR(INDEX(E_alt, $A494, $X494), 0)</f>
        <v>0</v>
      </c>
      <c r="M494" s="238"/>
      <c r="N494" s="237"/>
      <c r="O494" s="236"/>
      <c r="P494" s="223"/>
      <c r="Q494" s="220" cm="1">
        <f t="array" ref="Q494">IFERROR(INDEX(E_neu, $A494, $X494), 0)</f>
        <v>0</v>
      </c>
      <c r="R494" s="232"/>
      <c r="S494" s="231"/>
      <c r="T494" s="217"/>
      <c r="U494" s="218" t="str">
        <f>IF(ISBLANK(T494), "", VLOOKUP(T494, Z!$A$2:$C$4127, 3, FALSE))</f>
        <v/>
      </c>
      <c r="V494" s="239"/>
      <c r="W494" s="222">
        <f t="shared" si="107"/>
        <v>0</v>
      </c>
      <c r="X494" s="13" t="str">
        <f>IFERROR(MATCH(_xlfn.MINIFS(Y!$F$87:$H$87, Y!$F$87:$H$87, "&gt;="&amp;J494), Y!$F$87:$H$87, 0), "-")</f>
        <v>-</v>
      </c>
    </row>
    <row r="495" spans="1:24" s="79" customFormat="1" x14ac:dyDescent="0.2">
      <c r="A495" s="13" t="str">
        <f t="shared" si="100"/>
        <v>-</v>
      </c>
      <c r="B495" s="216">
        <v>473</v>
      </c>
      <c r="C495" s="231"/>
      <c r="D495" s="231"/>
      <c r="E495" s="217"/>
      <c r="F495" s="218" t="str">
        <f>IF(ISBLANK(E495), "", VLOOKUP(E495, Z!$A$2:$C$4127, 3, FALSE))</f>
        <v/>
      </c>
      <c r="G495" s="232"/>
      <c r="H495" s="219"/>
      <c r="I495" s="218" t="str" cm="1">
        <f t="array" ref="I495">IFERROR(INDEX(Region, VLOOKUP($F495, X!$A$2:$K$5744, 11, FALSE), $C$1), "")</f>
        <v/>
      </c>
      <c r="J495" s="235"/>
      <c r="K495" s="236"/>
      <c r="L495" s="220" cm="1">
        <f t="array" ref="L495">IFERROR(INDEX(E_alt, $A495, $X495), 0)</f>
        <v>0</v>
      </c>
      <c r="M495" s="238"/>
      <c r="N495" s="237"/>
      <c r="O495" s="236"/>
      <c r="P495" s="223"/>
      <c r="Q495" s="220" cm="1">
        <f t="array" ref="Q495">IFERROR(INDEX(E_neu, $A495, $X495), 0)</f>
        <v>0</v>
      </c>
      <c r="R495" s="232"/>
      <c r="S495" s="231"/>
      <c r="T495" s="217"/>
      <c r="U495" s="218" t="str">
        <f>IF(ISBLANK(T495), "", VLOOKUP(T495, Z!$A$2:$C$4127, 3, FALSE))</f>
        <v/>
      </c>
      <c r="V495" s="239"/>
      <c r="W495" s="222">
        <f t="shared" si="107"/>
        <v>0</v>
      </c>
      <c r="X495" s="13" t="str">
        <f>IFERROR(MATCH(_xlfn.MINIFS(Y!$F$87:$H$87, Y!$F$87:$H$87, "&gt;="&amp;J495), Y!$F$87:$H$87, 0), "-")</f>
        <v>-</v>
      </c>
    </row>
    <row r="496" spans="1:24" s="79" customFormat="1" x14ac:dyDescent="0.2">
      <c r="A496" s="13" t="str">
        <f t="shared" si="101"/>
        <v>-</v>
      </c>
      <c r="B496" s="216">
        <v>474</v>
      </c>
      <c r="C496" s="231"/>
      <c r="D496" s="231"/>
      <c r="E496" s="217"/>
      <c r="F496" s="218" t="str">
        <f>IF(ISBLANK(E496), "", VLOOKUP(E496, Z!$A$2:$C$4127, 3, FALSE))</f>
        <v/>
      </c>
      <c r="G496" s="232"/>
      <c r="H496" s="219"/>
      <c r="I496" s="218" t="str" cm="1">
        <f t="array" ref="I496">IFERROR(INDEX(Region, VLOOKUP($F496, X!$A$2:$K$5744, 11, FALSE), $C$1), "")</f>
        <v/>
      </c>
      <c r="J496" s="235"/>
      <c r="K496" s="236"/>
      <c r="L496" s="220" cm="1">
        <f t="array" ref="L496">IFERROR(INDEX(E_alt, $A496, $X496), 0)</f>
        <v>0</v>
      </c>
      <c r="M496" s="238"/>
      <c r="N496" s="237"/>
      <c r="O496" s="236"/>
      <c r="P496" s="223"/>
      <c r="Q496" s="220" cm="1">
        <f t="array" ref="Q496">IFERROR(INDEX(E_neu, $A496, $X496), 0)</f>
        <v>0</v>
      </c>
      <c r="R496" s="232"/>
      <c r="S496" s="231"/>
      <c r="T496" s="217"/>
      <c r="U496" s="218" t="str">
        <f>IF(ISBLANK(T496), "", VLOOKUP(T496, Z!$A$2:$C$4127, 3, FALSE))</f>
        <v/>
      </c>
      <c r="V496" s="239"/>
      <c r="W496" s="222">
        <f t="shared" si="107"/>
        <v>0</v>
      </c>
      <c r="X496" s="13" t="str">
        <f>IFERROR(MATCH(_xlfn.MINIFS(Y!$F$87:$H$87, Y!$F$87:$H$87, "&gt;="&amp;J496), Y!$F$87:$H$87, 0), "-")</f>
        <v>-</v>
      </c>
    </row>
    <row r="497" spans="1:24" s="79" customFormat="1" x14ac:dyDescent="0.2">
      <c r="A497" s="13" t="str">
        <f t="shared" si="100"/>
        <v>-</v>
      </c>
      <c r="B497" s="216">
        <v>475</v>
      </c>
      <c r="C497" s="231"/>
      <c r="D497" s="231"/>
      <c r="E497" s="217"/>
      <c r="F497" s="218" t="str">
        <f>IF(ISBLANK(E497), "", VLOOKUP(E497, Z!$A$2:$C$4127, 3, FALSE))</f>
        <v/>
      </c>
      <c r="G497" s="232"/>
      <c r="H497" s="219"/>
      <c r="I497" s="218" t="str" cm="1">
        <f t="array" ref="I497">IFERROR(INDEX(Region, VLOOKUP($F497, X!$A$2:$K$5744, 11, FALSE), $C$1), "")</f>
        <v/>
      </c>
      <c r="J497" s="235"/>
      <c r="K497" s="236"/>
      <c r="L497" s="220" cm="1">
        <f t="array" ref="L497">IFERROR(INDEX(E_alt, $A497, $X497), 0)</f>
        <v>0</v>
      </c>
      <c r="M497" s="238"/>
      <c r="N497" s="237"/>
      <c r="O497" s="236"/>
      <c r="P497" s="223"/>
      <c r="Q497" s="220" cm="1">
        <f t="array" ref="Q497">IFERROR(INDEX(E_neu, $A497, $X497), 0)</f>
        <v>0</v>
      </c>
      <c r="R497" s="232"/>
      <c r="S497" s="231"/>
      <c r="T497" s="217"/>
      <c r="U497" s="218" t="str">
        <f>IF(ISBLANK(T497), "", VLOOKUP(T497, Z!$A$2:$C$4127, 3, FALSE))</f>
        <v/>
      </c>
      <c r="V497" s="239"/>
      <c r="W497" s="222">
        <f t="shared" si="107"/>
        <v>0</v>
      </c>
      <c r="X497" s="13" t="str">
        <f>IFERROR(MATCH(_xlfn.MINIFS(Y!$F$87:$H$87, Y!$F$87:$H$87, "&gt;="&amp;J497), Y!$F$87:$H$87, 0), "-")</f>
        <v>-</v>
      </c>
    </row>
    <row r="498" spans="1:24" s="79" customFormat="1" x14ac:dyDescent="0.2">
      <c r="A498" s="13" t="str">
        <f t="shared" si="101"/>
        <v>-</v>
      </c>
      <c r="B498" s="216">
        <v>476</v>
      </c>
      <c r="C498" s="231"/>
      <c r="D498" s="231"/>
      <c r="E498" s="217"/>
      <c r="F498" s="218" t="str">
        <f>IF(ISBLANK(E498), "", VLOOKUP(E498, Z!$A$2:$C$4127, 3, FALSE))</f>
        <v/>
      </c>
      <c r="G498" s="232"/>
      <c r="H498" s="219"/>
      <c r="I498" s="218" t="str" cm="1">
        <f t="array" ref="I498">IFERROR(INDEX(Region, VLOOKUP($F498, X!$A$2:$K$5744, 11, FALSE), $C$1), "")</f>
        <v/>
      </c>
      <c r="J498" s="235"/>
      <c r="K498" s="236"/>
      <c r="L498" s="220" cm="1">
        <f t="array" ref="L498">IFERROR(INDEX(E_alt, $A498, $X498), 0)</f>
        <v>0</v>
      </c>
      <c r="M498" s="238"/>
      <c r="N498" s="237"/>
      <c r="O498" s="236"/>
      <c r="P498" s="223"/>
      <c r="Q498" s="220" cm="1">
        <f t="array" ref="Q498">IFERROR(INDEX(E_neu, $A498, $X498), 0)</f>
        <v>0</v>
      </c>
      <c r="R498" s="232"/>
      <c r="S498" s="231"/>
      <c r="T498" s="217"/>
      <c r="U498" s="218" t="str">
        <f>IF(ISBLANK(T498), "", VLOOKUP(T498, Z!$A$2:$C$4127, 3, FALSE))</f>
        <v/>
      </c>
      <c r="V498" s="239"/>
      <c r="W498" s="222">
        <f t="shared" si="107"/>
        <v>0</v>
      </c>
      <c r="X498" s="13" t="str">
        <f>IFERROR(MATCH(_xlfn.MINIFS(Y!$F$87:$H$87, Y!$F$87:$H$87, "&gt;="&amp;J498), Y!$F$87:$H$87, 0), "-")</f>
        <v>-</v>
      </c>
    </row>
    <row r="499" spans="1:24" s="79" customFormat="1" x14ac:dyDescent="0.2">
      <c r="A499" s="13" t="str">
        <f t="shared" si="100"/>
        <v>-</v>
      </c>
      <c r="B499" s="216">
        <v>477</v>
      </c>
      <c r="C499" s="231"/>
      <c r="D499" s="231"/>
      <c r="E499" s="217"/>
      <c r="F499" s="218" t="str">
        <f>IF(ISBLANK(E499), "", VLOOKUP(E499, Z!$A$2:$C$4127, 3, FALSE))</f>
        <v/>
      </c>
      <c r="G499" s="232"/>
      <c r="H499" s="219"/>
      <c r="I499" s="218" t="str" cm="1">
        <f t="array" ref="I499">IFERROR(INDEX(Region, VLOOKUP($F499, X!$A$2:$K$5744, 11, FALSE), $C$1), "")</f>
        <v/>
      </c>
      <c r="J499" s="235"/>
      <c r="K499" s="236"/>
      <c r="L499" s="220" cm="1">
        <f t="array" ref="L499">IFERROR(INDEX(E_alt, $A499, $X499), 0)</f>
        <v>0</v>
      </c>
      <c r="M499" s="238"/>
      <c r="N499" s="237"/>
      <c r="O499" s="236"/>
      <c r="P499" s="223"/>
      <c r="Q499" s="220" cm="1">
        <f t="array" ref="Q499">IFERROR(INDEX(E_neu, $A499, $X499), 0)</f>
        <v>0</v>
      </c>
      <c r="R499" s="232"/>
      <c r="S499" s="231"/>
      <c r="T499" s="217"/>
      <c r="U499" s="218" t="str">
        <f>IF(ISBLANK(T499), "", VLOOKUP(T499, Z!$A$2:$C$4127, 3, FALSE))</f>
        <v/>
      </c>
      <c r="V499" s="239"/>
      <c r="W499" s="222">
        <f t="shared" si="107"/>
        <v>0</v>
      </c>
      <c r="X499" s="13" t="str">
        <f>IFERROR(MATCH(_xlfn.MINIFS(Y!$F$87:$H$87, Y!$F$87:$H$87, "&gt;="&amp;J499), Y!$F$87:$H$87, 0), "-")</f>
        <v>-</v>
      </c>
    </row>
    <row r="500" spans="1:24" s="79" customFormat="1" x14ac:dyDescent="0.2">
      <c r="A500" s="13" t="str">
        <f t="shared" si="101"/>
        <v>-</v>
      </c>
      <c r="B500" s="216">
        <v>478</v>
      </c>
      <c r="C500" s="231"/>
      <c r="D500" s="231"/>
      <c r="E500" s="217"/>
      <c r="F500" s="218" t="str">
        <f>IF(ISBLANK(E500), "", VLOOKUP(E500, Z!$A$2:$C$4127, 3, FALSE))</f>
        <v/>
      </c>
      <c r="G500" s="232"/>
      <c r="H500" s="219"/>
      <c r="I500" s="218" t="str" cm="1">
        <f t="array" ref="I500">IFERROR(INDEX(Region, VLOOKUP($F500, X!$A$2:$K$5744, 11, FALSE), $C$1), "")</f>
        <v/>
      </c>
      <c r="J500" s="235"/>
      <c r="K500" s="236"/>
      <c r="L500" s="220" cm="1">
        <f t="array" ref="L500">IFERROR(INDEX(E_alt, $A500, $X500), 0)</f>
        <v>0</v>
      </c>
      <c r="M500" s="238"/>
      <c r="N500" s="237"/>
      <c r="O500" s="236"/>
      <c r="P500" s="223"/>
      <c r="Q500" s="220" cm="1">
        <f t="array" ref="Q500">IFERROR(INDEX(E_neu, $A500, $X500), 0)</f>
        <v>0</v>
      </c>
      <c r="R500" s="232"/>
      <c r="S500" s="231"/>
      <c r="T500" s="217"/>
      <c r="U500" s="218" t="str">
        <f>IF(ISBLANK(T500), "", VLOOKUP(T500, Z!$A$2:$C$4127, 3, FALSE))</f>
        <v/>
      </c>
      <c r="V500" s="239"/>
      <c r="W500" s="222">
        <f t="shared" si="107"/>
        <v>0</v>
      </c>
      <c r="X500" s="13" t="str">
        <f>IFERROR(MATCH(_xlfn.MINIFS(Y!$F$87:$H$87, Y!$F$87:$H$87, "&gt;="&amp;J500), Y!$F$87:$H$87, 0), "-")</f>
        <v>-</v>
      </c>
    </row>
    <row r="501" spans="1:24" s="79" customFormat="1" x14ac:dyDescent="0.2">
      <c r="A501" s="13" t="str">
        <f t="shared" si="100"/>
        <v>-</v>
      </c>
      <c r="B501" s="216">
        <v>479</v>
      </c>
      <c r="C501" s="231"/>
      <c r="D501" s="231"/>
      <c r="E501" s="217"/>
      <c r="F501" s="218" t="str">
        <f>IF(ISBLANK(E501), "", VLOOKUP(E501, Z!$A$2:$C$4127, 3, FALSE))</f>
        <v/>
      </c>
      <c r="G501" s="232"/>
      <c r="H501" s="219"/>
      <c r="I501" s="218" t="str" cm="1">
        <f t="array" ref="I501">IFERROR(INDEX(Region, VLOOKUP($F501, X!$A$2:$K$5744, 11, FALSE), $C$1), "")</f>
        <v/>
      </c>
      <c r="J501" s="235"/>
      <c r="K501" s="236"/>
      <c r="L501" s="220" cm="1">
        <f t="array" ref="L501">IFERROR(INDEX(E_alt, $A501, $X501), 0)</f>
        <v>0</v>
      </c>
      <c r="M501" s="238"/>
      <c r="N501" s="237"/>
      <c r="O501" s="236"/>
      <c r="P501" s="223"/>
      <c r="Q501" s="220" cm="1">
        <f t="array" ref="Q501">IFERROR(INDEX(E_neu, $A501, $X501), 0)</f>
        <v>0</v>
      </c>
      <c r="R501" s="232"/>
      <c r="S501" s="231"/>
      <c r="T501" s="217"/>
      <c r="U501" s="218" t="str">
        <f>IF(ISBLANK(T501), "", VLOOKUP(T501, Z!$A$2:$C$4127, 3, FALSE))</f>
        <v/>
      </c>
      <c r="V501" s="239"/>
      <c r="W501" s="222">
        <f t="shared" si="107"/>
        <v>0</v>
      </c>
      <c r="X501" s="13" t="str">
        <f>IFERROR(MATCH(_xlfn.MINIFS(Y!$F$87:$H$87, Y!$F$87:$H$87, "&gt;="&amp;J501), Y!$F$87:$H$87, 0), "-")</f>
        <v>-</v>
      </c>
    </row>
    <row r="502" spans="1:24" s="79" customFormat="1" x14ac:dyDescent="0.2">
      <c r="A502" s="13" t="str">
        <f t="shared" si="101"/>
        <v>-</v>
      </c>
      <c r="B502" s="216">
        <v>480</v>
      </c>
      <c r="C502" s="231"/>
      <c r="D502" s="231"/>
      <c r="E502" s="217"/>
      <c r="F502" s="218" t="str">
        <f>IF(ISBLANK(E502), "", VLOOKUP(E502, Z!$A$2:$C$4127, 3, FALSE))</f>
        <v/>
      </c>
      <c r="G502" s="232"/>
      <c r="H502" s="219"/>
      <c r="I502" s="218" t="str" cm="1">
        <f t="array" ref="I502">IFERROR(INDEX(Region, VLOOKUP($F502, X!$A$2:$K$5744, 11, FALSE), $C$1), "")</f>
        <v/>
      </c>
      <c r="J502" s="235"/>
      <c r="K502" s="236"/>
      <c r="L502" s="220" cm="1">
        <f t="array" ref="L502">IFERROR(INDEX(E_alt, $A502, $X502), 0)</f>
        <v>0</v>
      </c>
      <c r="M502" s="238"/>
      <c r="N502" s="237"/>
      <c r="O502" s="236"/>
      <c r="P502" s="223"/>
      <c r="Q502" s="220" cm="1">
        <f t="array" ref="Q502">IFERROR(INDEX(E_neu, $A502, $X502), 0)</f>
        <v>0</v>
      </c>
      <c r="R502" s="232"/>
      <c r="S502" s="231"/>
      <c r="T502" s="217"/>
      <c r="U502" s="218" t="str">
        <f>IF(ISBLANK(T502), "", VLOOKUP(T502, Z!$A$2:$C$4127, 3, FALSE))</f>
        <v/>
      </c>
      <c r="V502" s="239"/>
      <c r="W502" s="222">
        <f t="shared" si="107"/>
        <v>0</v>
      </c>
      <c r="X502" s="13" t="str">
        <f>IFERROR(MATCH(_xlfn.MINIFS(Y!$F$87:$H$87, Y!$F$87:$H$87, "&gt;="&amp;J502), Y!$F$87:$H$87, 0), "-")</f>
        <v>-</v>
      </c>
    </row>
    <row r="503" spans="1:24" s="79" customFormat="1" x14ac:dyDescent="0.2">
      <c r="A503" s="13" t="str">
        <f t="shared" si="100"/>
        <v>-</v>
      </c>
      <c r="B503" s="216">
        <v>481</v>
      </c>
      <c r="C503" s="231"/>
      <c r="D503" s="231"/>
      <c r="E503" s="217"/>
      <c r="F503" s="218" t="str">
        <f>IF(ISBLANK(E503), "", VLOOKUP(E503, Z!$A$2:$C$4127, 3, FALSE))</f>
        <v/>
      </c>
      <c r="G503" s="232"/>
      <c r="H503" s="219"/>
      <c r="I503" s="218" t="str" cm="1">
        <f t="array" ref="I503">IFERROR(INDEX(Region, VLOOKUP($F503, X!$A$2:$K$5744, 11, FALSE), $C$1), "")</f>
        <v/>
      </c>
      <c r="J503" s="235"/>
      <c r="K503" s="236"/>
      <c r="L503" s="220" cm="1">
        <f t="array" ref="L503">IFERROR(INDEX(E_alt, $A503, $X503), 0)</f>
        <v>0</v>
      </c>
      <c r="M503" s="238"/>
      <c r="N503" s="237"/>
      <c r="O503" s="236"/>
      <c r="P503" s="223"/>
      <c r="Q503" s="220" cm="1">
        <f t="array" ref="Q503">IFERROR(INDEX(E_neu, $A503, $X503), 0)</f>
        <v>0</v>
      </c>
      <c r="R503" s="232"/>
      <c r="S503" s="231"/>
      <c r="T503" s="217"/>
      <c r="U503" s="218" t="str">
        <f>IF(ISBLANK(T503), "", VLOOKUP(T503, Z!$A$2:$C$4127, 3, FALSE))</f>
        <v/>
      </c>
      <c r="V503" s="239"/>
      <c r="W503" s="222">
        <f t="shared" si="107"/>
        <v>0</v>
      </c>
      <c r="X503" s="13" t="str">
        <f>IFERROR(MATCH(_xlfn.MINIFS(Y!$F$87:$H$87, Y!$F$87:$H$87, "&gt;="&amp;J503), Y!$F$87:$H$87, 0), "-")</f>
        <v>-</v>
      </c>
    </row>
    <row r="504" spans="1:24" s="79" customFormat="1" x14ac:dyDescent="0.2">
      <c r="A504" s="13" t="str">
        <f t="shared" si="101"/>
        <v>-</v>
      </c>
      <c r="B504" s="216">
        <v>482</v>
      </c>
      <c r="C504" s="231"/>
      <c r="D504" s="231"/>
      <c r="E504" s="217"/>
      <c r="F504" s="218" t="str">
        <f>IF(ISBLANK(E504), "", VLOOKUP(E504, Z!$A$2:$C$4127, 3, FALSE))</f>
        <v/>
      </c>
      <c r="G504" s="232"/>
      <c r="H504" s="219"/>
      <c r="I504" s="218" t="str" cm="1">
        <f t="array" ref="I504">IFERROR(INDEX(Region, VLOOKUP($F504, X!$A$2:$K$5744, 11, FALSE), $C$1), "")</f>
        <v/>
      </c>
      <c r="J504" s="235"/>
      <c r="K504" s="236"/>
      <c r="L504" s="220" cm="1">
        <f t="array" ref="L504">IFERROR(INDEX(E_alt, $A504, $X504), 0)</f>
        <v>0</v>
      </c>
      <c r="M504" s="238"/>
      <c r="N504" s="237"/>
      <c r="O504" s="236"/>
      <c r="P504" s="223"/>
      <c r="Q504" s="220" cm="1">
        <f t="array" ref="Q504">IFERROR(INDEX(E_neu, $A504, $X504), 0)</f>
        <v>0</v>
      </c>
      <c r="R504" s="232"/>
      <c r="S504" s="231"/>
      <c r="T504" s="217"/>
      <c r="U504" s="218" t="str">
        <f>IF(ISBLANK(T504), "", VLOOKUP(T504, Z!$A$2:$C$4127, 3, FALSE))</f>
        <v/>
      </c>
      <c r="V504" s="239"/>
      <c r="W504" s="222">
        <f t="shared" si="107"/>
        <v>0</v>
      </c>
      <c r="X504" s="13" t="str">
        <f>IFERROR(MATCH(_xlfn.MINIFS(Y!$F$87:$H$87, Y!$F$87:$H$87, "&gt;="&amp;J504), Y!$F$87:$H$87, 0), "-")</f>
        <v>-</v>
      </c>
    </row>
    <row r="505" spans="1:24" s="79" customFormat="1" x14ac:dyDescent="0.2">
      <c r="A505" s="13" t="str">
        <f t="shared" si="100"/>
        <v>-</v>
      </c>
      <c r="B505" s="216">
        <v>483</v>
      </c>
      <c r="C505" s="231"/>
      <c r="D505" s="231"/>
      <c r="E505" s="217"/>
      <c r="F505" s="218" t="str">
        <f>IF(ISBLANK(E505), "", VLOOKUP(E505, Z!$A$2:$C$4127, 3, FALSE))</f>
        <v/>
      </c>
      <c r="G505" s="232"/>
      <c r="H505" s="219"/>
      <c r="I505" s="218" t="str" cm="1">
        <f t="array" ref="I505">IFERROR(INDEX(Region, VLOOKUP($F505, X!$A$2:$K$5744, 11, FALSE), $C$1), "")</f>
        <v/>
      </c>
      <c r="J505" s="235"/>
      <c r="K505" s="236"/>
      <c r="L505" s="220" cm="1">
        <f t="array" ref="L505">IFERROR(INDEX(E_alt, $A505, $X505), 0)</f>
        <v>0</v>
      </c>
      <c r="M505" s="238"/>
      <c r="N505" s="237"/>
      <c r="O505" s="236"/>
      <c r="P505" s="223"/>
      <c r="Q505" s="220" cm="1">
        <f t="array" ref="Q505">IFERROR(INDEX(E_neu, $A505, $X505), 0)</f>
        <v>0</v>
      </c>
      <c r="R505" s="232"/>
      <c r="S505" s="231"/>
      <c r="T505" s="217"/>
      <c r="U505" s="218" t="str">
        <f>IF(ISBLANK(T505), "", VLOOKUP(T505, Z!$A$2:$C$4127, 3, FALSE))</f>
        <v/>
      </c>
      <c r="V505" s="239"/>
      <c r="W505" s="222">
        <f t="shared" si="107"/>
        <v>0</v>
      </c>
      <c r="X505" s="13" t="str">
        <f>IFERROR(MATCH(_xlfn.MINIFS(Y!$F$87:$H$87, Y!$F$87:$H$87, "&gt;="&amp;J505), Y!$F$87:$H$87, 0), "-")</f>
        <v>-</v>
      </c>
    </row>
    <row r="506" spans="1:24" s="79" customFormat="1" x14ac:dyDescent="0.2">
      <c r="A506" s="13" t="str">
        <f t="shared" si="101"/>
        <v>-</v>
      </c>
      <c r="B506" s="216">
        <v>484</v>
      </c>
      <c r="C506" s="231"/>
      <c r="D506" s="231"/>
      <c r="E506" s="217"/>
      <c r="F506" s="218" t="str">
        <f>IF(ISBLANK(E506), "", VLOOKUP(E506, Z!$A$2:$C$4127, 3, FALSE))</f>
        <v/>
      </c>
      <c r="G506" s="232"/>
      <c r="H506" s="219"/>
      <c r="I506" s="218" t="str" cm="1">
        <f t="array" ref="I506">IFERROR(INDEX(Region, VLOOKUP($F506, X!$A$2:$K$5744, 11, FALSE), $C$1), "")</f>
        <v/>
      </c>
      <c r="J506" s="235"/>
      <c r="K506" s="236"/>
      <c r="L506" s="220" cm="1">
        <f t="array" ref="L506">IFERROR(INDEX(E_alt, $A506, $X506), 0)</f>
        <v>0</v>
      </c>
      <c r="M506" s="238"/>
      <c r="N506" s="237"/>
      <c r="O506" s="236"/>
      <c r="P506" s="223"/>
      <c r="Q506" s="220" cm="1">
        <f t="array" ref="Q506">IFERROR(INDEX(E_neu, $A506, $X506), 0)</f>
        <v>0</v>
      </c>
      <c r="R506" s="232"/>
      <c r="S506" s="231"/>
      <c r="T506" s="217"/>
      <c r="U506" s="218" t="str">
        <f>IF(ISBLANK(T506), "", VLOOKUP(T506, Z!$A$2:$C$4127, 3, FALSE))</f>
        <v/>
      </c>
      <c r="V506" s="239"/>
      <c r="W506" s="222">
        <f t="shared" si="107"/>
        <v>0</v>
      </c>
      <c r="X506" s="13" t="str">
        <f>IFERROR(MATCH(_xlfn.MINIFS(Y!$F$87:$H$87, Y!$F$87:$H$87, "&gt;="&amp;J506), Y!$F$87:$H$87, 0), "-")</f>
        <v>-</v>
      </c>
    </row>
    <row r="507" spans="1:24" s="79" customFormat="1" x14ac:dyDescent="0.2">
      <c r="A507" s="13" t="str">
        <f t="shared" si="100"/>
        <v>-</v>
      </c>
      <c r="B507" s="216">
        <v>485</v>
      </c>
      <c r="C507" s="231"/>
      <c r="D507" s="231"/>
      <c r="E507" s="217"/>
      <c r="F507" s="218" t="str">
        <f>IF(ISBLANK(E507), "", VLOOKUP(E507, Z!$A$2:$C$4127, 3, FALSE))</f>
        <v/>
      </c>
      <c r="G507" s="232"/>
      <c r="H507" s="219"/>
      <c r="I507" s="218" t="str" cm="1">
        <f t="array" ref="I507">IFERROR(INDEX(Region, VLOOKUP($F507, X!$A$2:$K$5744, 11, FALSE), $C$1), "")</f>
        <v/>
      </c>
      <c r="J507" s="235"/>
      <c r="K507" s="236"/>
      <c r="L507" s="220" cm="1">
        <f t="array" ref="L507">IFERROR(INDEX(E_alt, $A507, $X507), 0)</f>
        <v>0</v>
      </c>
      <c r="M507" s="238"/>
      <c r="N507" s="237"/>
      <c r="O507" s="236"/>
      <c r="P507" s="223"/>
      <c r="Q507" s="220" cm="1">
        <f t="array" ref="Q507">IFERROR(INDEX(E_neu, $A507, $X507), 0)</f>
        <v>0</v>
      </c>
      <c r="R507" s="232"/>
      <c r="S507" s="231"/>
      <c r="T507" s="217"/>
      <c r="U507" s="218" t="str">
        <f>IF(ISBLANK(T507), "", VLOOKUP(T507, Z!$A$2:$C$4127, 3, FALSE))</f>
        <v/>
      </c>
      <c r="V507" s="239"/>
      <c r="W507" s="222">
        <f t="shared" si="107"/>
        <v>0</v>
      </c>
      <c r="X507" s="13" t="str">
        <f>IFERROR(MATCH(_xlfn.MINIFS(Y!$F$87:$H$87, Y!$F$87:$H$87, "&gt;="&amp;J507), Y!$F$87:$H$87, 0), "-")</f>
        <v>-</v>
      </c>
    </row>
    <row r="508" spans="1:24" s="79" customFormat="1" x14ac:dyDescent="0.2">
      <c r="A508" s="13" t="str">
        <f t="shared" si="101"/>
        <v>-</v>
      </c>
      <c r="B508" s="216">
        <v>486</v>
      </c>
      <c r="C508" s="231"/>
      <c r="D508" s="231"/>
      <c r="E508" s="217"/>
      <c r="F508" s="218" t="str">
        <f>IF(ISBLANK(E508), "", VLOOKUP(E508, Z!$A$2:$C$4127, 3, FALSE))</f>
        <v/>
      </c>
      <c r="G508" s="232"/>
      <c r="H508" s="219"/>
      <c r="I508" s="218" t="str" cm="1">
        <f t="array" ref="I508">IFERROR(INDEX(Region, VLOOKUP($F508, X!$A$2:$K$5744, 11, FALSE), $C$1), "")</f>
        <v/>
      </c>
      <c r="J508" s="235"/>
      <c r="K508" s="236"/>
      <c r="L508" s="220" cm="1">
        <f t="array" ref="L508">IFERROR(INDEX(E_alt, $A508, $X508), 0)</f>
        <v>0</v>
      </c>
      <c r="M508" s="238"/>
      <c r="N508" s="237"/>
      <c r="O508" s="236"/>
      <c r="P508" s="223"/>
      <c r="Q508" s="220" cm="1">
        <f t="array" ref="Q508">IFERROR(INDEX(E_neu, $A508, $X508), 0)</f>
        <v>0</v>
      </c>
      <c r="R508" s="232"/>
      <c r="S508" s="231"/>
      <c r="T508" s="217"/>
      <c r="U508" s="218" t="str">
        <f>IF(ISBLANK(T508), "", VLOOKUP(T508, Z!$A$2:$C$4127, 3, FALSE))</f>
        <v/>
      </c>
      <c r="V508" s="239"/>
      <c r="W508" s="222">
        <f t="shared" si="107"/>
        <v>0</v>
      </c>
      <c r="X508" s="13" t="str">
        <f>IFERROR(MATCH(_xlfn.MINIFS(Y!$F$87:$H$87, Y!$F$87:$H$87, "&gt;="&amp;J508), Y!$F$87:$H$87, 0), "-")</f>
        <v>-</v>
      </c>
    </row>
    <row r="509" spans="1:24" s="79" customFormat="1" x14ac:dyDescent="0.2">
      <c r="A509" s="13" t="str">
        <f t="shared" si="100"/>
        <v>-</v>
      </c>
      <c r="B509" s="216">
        <v>487</v>
      </c>
      <c r="C509" s="231"/>
      <c r="D509" s="231"/>
      <c r="E509" s="217"/>
      <c r="F509" s="218" t="str">
        <f>IF(ISBLANK(E509), "", VLOOKUP(E509, Z!$A$2:$C$4127, 3, FALSE))</f>
        <v/>
      </c>
      <c r="G509" s="232"/>
      <c r="H509" s="219"/>
      <c r="I509" s="218" t="str" cm="1">
        <f t="array" ref="I509">IFERROR(INDEX(Region, VLOOKUP($F509, X!$A$2:$K$5744, 11, FALSE), $C$1), "")</f>
        <v/>
      </c>
      <c r="J509" s="235"/>
      <c r="K509" s="236"/>
      <c r="L509" s="220" cm="1">
        <f t="array" ref="L509">IFERROR(INDEX(E_alt, $A509, $X509), 0)</f>
        <v>0</v>
      </c>
      <c r="M509" s="238"/>
      <c r="N509" s="237"/>
      <c r="O509" s="236"/>
      <c r="P509" s="223"/>
      <c r="Q509" s="220" cm="1">
        <f t="array" ref="Q509">IFERROR(INDEX(E_neu, $A509, $X509), 0)</f>
        <v>0</v>
      </c>
      <c r="R509" s="232"/>
      <c r="S509" s="231"/>
      <c r="T509" s="217"/>
      <c r="U509" s="218" t="str">
        <f>IF(ISBLANK(T509), "", VLOOKUP(T509, Z!$A$2:$C$4127, 3, FALSE))</f>
        <v/>
      </c>
      <c r="V509" s="239"/>
      <c r="W509" s="222">
        <f t="shared" si="107"/>
        <v>0</v>
      </c>
      <c r="X509" s="13" t="str">
        <f>IFERROR(MATCH(_xlfn.MINIFS(Y!$F$87:$H$87, Y!$F$87:$H$87, "&gt;="&amp;J509), Y!$F$87:$H$87, 0), "-")</f>
        <v>-</v>
      </c>
    </row>
    <row r="510" spans="1:24" s="79" customFormat="1" x14ac:dyDescent="0.2">
      <c r="A510" s="13" t="str">
        <f t="shared" si="101"/>
        <v>-</v>
      </c>
      <c r="B510" s="216">
        <v>488</v>
      </c>
      <c r="C510" s="231"/>
      <c r="D510" s="231"/>
      <c r="E510" s="217"/>
      <c r="F510" s="218" t="str">
        <f>IF(ISBLANK(E510), "", VLOOKUP(E510, Z!$A$2:$C$4127, 3, FALSE))</f>
        <v/>
      </c>
      <c r="G510" s="232"/>
      <c r="H510" s="219"/>
      <c r="I510" s="218" t="str" cm="1">
        <f t="array" ref="I510">IFERROR(INDEX(Region, VLOOKUP($F510, X!$A$2:$K$5744, 11, FALSE), $C$1), "")</f>
        <v/>
      </c>
      <c r="J510" s="235"/>
      <c r="K510" s="236"/>
      <c r="L510" s="220" cm="1">
        <f t="array" ref="L510">IFERROR(INDEX(E_alt, $A510, $X510), 0)</f>
        <v>0</v>
      </c>
      <c r="M510" s="238"/>
      <c r="N510" s="237"/>
      <c r="O510" s="236"/>
      <c r="P510" s="223"/>
      <c r="Q510" s="220" cm="1">
        <f t="array" ref="Q510">IFERROR(INDEX(E_neu, $A510, $X510), 0)</f>
        <v>0</v>
      </c>
      <c r="R510" s="232"/>
      <c r="S510" s="231"/>
      <c r="T510" s="217"/>
      <c r="U510" s="218" t="str">
        <f>IF(ISBLANK(T510), "", VLOOKUP(T510, Z!$A$2:$C$4127, 3, FALSE))</f>
        <v/>
      </c>
      <c r="V510" s="239"/>
      <c r="W510" s="222">
        <f t="shared" si="107"/>
        <v>0</v>
      </c>
      <c r="X510" s="13" t="str">
        <f>IFERROR(MATCH(_xlfn.MINIFS(Y!$F$87:$H$87, Y!$F$87:$H$87, "&gt;="&amp;J510), Y!$F$87:$H$87, 0), "-")</f>
        <v>-</v>
      </c>
    </row>
    <row r="511" spans="1:24" s="79" customFormat="1" x14ac:dyDescent="0.2">
      <c r="A511" s="13" t="str">
        <f t="shared" si="100"/>
        <v>-</v>
      </c>
      <c r="B511" s="216">
        <v>489</v>
      </c>
      <c r="C511" s="231"/>
      <c r="D511" s="231"/>
      <c r="E511" s="217"/>
      <c r="F511" s="218" t="str">
        <f>IF(ISBLANK(E511), "", VLOOKUP(E511, Z!$A$2:$C$4127, 3, FALSE))</f>
        <v/>
      </c>
      <c r="G511" s="232"/>
      <c r="H511" s="219"/>
      <c r="I511" s="218" t="str" cm="1">
        <f t="array" ref="I511">IFERROR(INDEX(Region, VLOOKUP($F511, X!$A$2:$K$5744, 11, FALSE), $C$1), "")</f>
        <v/>
      </c>
      <c r="J511" s="235"/>
      <c r="K511" s="236"/>
      <c r="L511" s="220" cm="1">
        <f t="array" ref="L511">IFERROR(INDEX(E_alt, $A511, $X511), 0)</f>
        <v>0</v>
      </c>
      <c r="M511" s="238"/>
      <c r="N511" s="237"/>
      <c r="O511" s="236"/>
      <c r="P511" s="223"/>
      <c r="Q511" s="220" cm="1">
        <f t="array" ref="Q511">IFERROR(INDEX(E_neu, $A511, $X511), 0)</f>
        <v>0</v>
      </c>
      <c r="R511" s="232"/>
      <c r="S511" s="231"/>
      <c r="T511" s="217"/>
      <c r="U511" s="218" t="str">
        <f>IF(ISBLANK(T511), "", VLOOKUP(T511, Z!$A$2:$C$4127, 3, FALSE))</f>
        <v/>
      </c>
      <c r="V511" s="239"/>
      <c r="W511" s="222">
        <f t="shared" si="107"/>
        <v>0</v>
      </c>
      <c r="X511" s="13" t="str">
        <f>IFERROR(MATCH(_xlfn.MINIFS(Y!$F$87:$H$87, Y!$F$87:$H$87, "&gt;="&amp;J511), Y!$F$87:$H$87, 0), "-")</f>
        <v>-</v>
      </c>
    </row>
    <row r="512" spans="1:24" s="79" customFormat="1" x14ac:dyDescent="0.2">
      <c r="A512" s="13" t="str">
        <f t="shared" si="101"/>
        <v>-</v>
      </c>
      <c r="B512" s="216">
        <v>490</v>
      </c>
      <c r="C512" s="231"/>
      <c r="D512" s="231"/>
      <c r="E512" s="217"/>
      <c r="F512" s="218" t="str">
        <f>IF(ISBLANK(E512), "", VLOOKUP(E512, Z!$A$2:$C$4127, 3, FALSE))</f>
        <v/>
      </c>
      <c r="G512" s="232"/>
      <c r="H512" s="219"/>
      <c r="I512" s="218" t="str" cm="1">
        <f t="array" ref="I512">IFERROR(INDEX(Region, VLOOKUP($F512, X!$A$2:$K$5744, 11, FALSE), $C$1), "")</f>
        <v/>
      </c>
      <c r="J512" s="235"/>
      <c r="K512" s="236"/>
      <c r="L512" s="220" cm="1">
        <f t="array" ref="L512">IFERROR(INDEX(E_alt, $A512, $X512), 0)</f>
        <v>0</v>
      </c>
      <c r="M512" s="238"/>
      <c r="N512" s="237"/>
      <c r="O512" s="236"/>
      <c r="P512" s="223"/>
      <c r="Q512" s="220" cm="1">
        <f t="array" ref="Q512">IFERROR(INDEX(E_neu, $A512, $X512), 0)</f>
        <v>0</v>
      </c>
      <c r="R512" s="232"/>
      <c r="S512" s="231"/>
      <c r="T512" s="217"/>
      <c r="U512" s="218" t="str">
        <f>IF(ISBLANK(T512), "", VLOOKUP(T512, Z!$A$2:$C$4127, 3, FALSE))</f>
        <v/>
      </c>
      <c r="V512" s="239"/>
      <c r="W512" s="222">
        <f t="shared" si="107"/>
        <v>0</v>
      </c>
      <c r="X512" s="13" t="str">
        <f>IFERROR(MATCH(_xlfn.MINIFS(Y!$F$87:$H$87, Y!$F$87:$H$87, "&gt;="&amp;J512), Y!$F$87:$H$87, 0), "-")</f>
        <v>-</v>
      </c>
    </row>
    <row r="513" spans="1:24" s="79" customFormat="1" x14ac:dyDescent="0.2">
      <c r="A513" s="13" t="str">
        <f t="shared" si="100"/>
        <v>-</v>
      </c>
      <c r="B513" s="216">
        <v>491</v>
      </c>
      <c r="C513" s="231"/>
      <c r="D513" s="231"/>
      <c r="E513" s="217"/>
      <c r="F513" s="218" t="str">
        <f>IF(ISBLANK(E513), "", VLOOKUP(E513, Z!$A$2:$C$4127, 3, FALSE))</f>
        <v/>
      </c>
      <c r="G513" s="232"/>
      <c r="H513" s="219"/>
      <c r="I513" s="218" t="str" cm="1">
        <f t="array" ref="I513">IFERROR(INDEX(Region, VLOOKUP($F513, X!$A$2:$K$5744, 11, FALSE), $C$1), "")</f>
        <v/>
      </c>
      <c r="J513" s="235"/>
      <c r="K513" s="236"/>
      <c r="L513" s="220" cm="1">
        <f t="array" ref="L513">IFERROR(INDEX(E_alt, $A513, $X513), 0)</f>
        <v>0</v>
      </c>
      <c r="M513" s="238"/>
      <c r="N513" s="237"/>
      <c r="O513" s="236"/>
      <c r="P513" s="223"/>
      <c r="Q513" s="220" cm="1">
        <f t="array" ref="Q513">IFERROR(INDEX(E_neu, $A513, $X513), 0)</f>
        <v>0</v>
      </c>
      <c r="R513" s="232"/>
      <c r="S513" s="231"/>
      <c r="T513" s="217"/>
      <c r="U513" s="218" t="str">
        <f>IF(ISBLANK(T513), "", VLOOKUP(T513, Z!$A$2:$C$4127, 3, FALSE))</f>
        <v/>
      </c>
      <c r="V513" s="239"/>
      <c r="W513" s="222">
        <f t="shared" si="107"/>
        <v>0</v>
      </c>
      <c r="X513" s="13" t="str">
        <f>IFERROR(MATCH(_xlfn.MINIFS(Y!$F$87:$H$87, Y!$F$87:$H$87, "&gt;="&amp;J513), Y!$F$87:$H$87, 0), "-")</f>
        <v>-</v>
      </c>
    </row>
    <row r="514" spans="1:24" s="79" customFormat="1" x14ac:dyDescent="0.2">
      <c r="A514" s="13" t="str">
        <f t="shared" si="101"/>
        <v>-</v>
      </c>
      <c r="B514" s="216">
        <v>492</v>
      </c>
      <c r="C514" s="231"/>
      <c r="D514" s="231"/>
      <c r="E514" s="217"/>
      <c r="F514" s="218" t="str">
        <f>IF(ISBLANK(E514), "", VLOOKUP(E514, Z!$A$2:$C$4127, 3, FALSE))</f>
        <v/>
      </c>
      <c r="G514" s="232"/>
      <c r="H514" s="219"/>
      <c r="I514" s="218" t="str" cm="1">
        <f t="array" ref="I514">IFERROR(INDEX(Region, VLOOKUP($F514, X!$A$2:$K$5744, 11, FALSE), $C$1), "")</f>
        <v/>
      </c>
      <c r="J514" s="235"/>
      <c r="K514" s="236"/>
      <c r="L514" s="220" cm="1">
        <f t="array" ref="L514">IFERROR(INDEX(E_alt, $A514, $X514), 0)</f>
        <v>0</v>
      </c>
      <c r="M514" s="238"/>
      <c r="N514" s="237"/>
      <c r="O514" s="236"/>
      <c r="P514" s="223"/>
      <c r="Q514" s="220" cm="1">
        <f t="array" ref="Q514">IFERROR(INDEX(E_neu, $A514, $X514), 0)</f>
        <v>0</v>
      </c>
      <c r="R514" s="232"/>
      <c r="S514" s="231"/>
      <c r="T514" s="217"/>
      <c r="U514" s="218" t="str">
        <f>IF(ISBLANK(T514), "", VLOOKUP(T514, Z!$A$2:$C$4127, 3, FALSE))</f>
        <v/>
      </c>
      <c r="V514" s="239"/>
      <c r="W514" s="222">
        <f t="shared" si="107"/>
        <v>0</v>
      </c>
      <c r="X514" s="13" t="str">
        <f>IFERROR(MATCH(_xlfn.MINIFS(Y!$F$87:$H$87, Y!$F$87:$H$87, "&gt;="&amp;J514), Y!$F$87:$H$87, 0), "-")</f>
        <v>-</v>
      </c>
    </row>
    <row r="515" spans="1:24" s="79" customFormat="1" x14ac:dyDescent="0.2">
      <c r="A515" s="13" t="str">
        <f t="shared" si="100"/>
        <v>-</v>
      </c>
      <c r="B515" s="216">
        <v>493</v>
      </c>
      <c r="C515" s="231"/>
      <c r="D515" s="231"/>
      <c r="E515" s="217"/>
      <c r="F515" s="218" t="str">
        <f>IF(ISBLANK(E515), "", VLOOKUP(E515, Z!$A$2:$C$4127, 3, FALSE))</f>
        <v/>
      </c>
      <c r="G515" s="232"/>
      <c r="H515" s="219"/>
      <c r="I515" s="218" t="str" cm="1">
        <f t="array" ref="I515">IFERROR(INDEX(Region, VLOOKUP($F515, X!$A$2:$K$5744, 11, FALSE), $C$1), "")</f>
        <v/>
      </c>
      <c r="J515" s="235"/>
      <c r="K515" s="236"/>
      <c r="L515" s="220" cm="1">
        <f t="array" ref="L515">IFERROR(INDEX(E_alt, $A515, $X515), 0)</f>
        <v>0</v>
      </c>
      <c r="M515" s="238"/>
      <c r="N515" s="237"/>
      <c r="O515" s="236"/>
      <c r="P515" s="223"/>
      <c r="Q515" s="220" cm="1">
        <f t="array" ref="Q515">IFERROR(INDEX(E_neu, $A515, $X515), 0)</f>
        <v>0</v>
      </c>
      <c r="R515" s="232"/>
      <c r="S515" s="231"/>
      <c r="T515" s="217"/>
      <c r="U515" s="218" t="str">
        <f>IF(ISBLANK(T515), "", VLOOKUP(T515, Z!$A$2:$C$4127, 3, FALSE))</f>
        <v/>
      </c>
      <c r="V515" s="239"/>
      <c r="W515" s="222">
        <f t="shared" si="107"/>
        <v>0</v>
      </c>
      <c r="X515" s="13" t="str">
        <f>IFERROR(MATCH(_xlfn.MINIFS(Y!$F$87:$H$87, Y!$F$87:$H$87, "&gt;="&amp;J515), Y!$F$87:$H$87, 0), "-")</f>
        <v>-</v>
      </c>
    </row>
    <row r="516" spans="1:24" s="79" customFormat="1" x14ac:dyDescent="0.2">
      <c r="A516" s="13" t="str">
        <f t="shared" si="101"/>
        <v>-</v>
      </c>
      <c r="B516" s="216">
        <v>494</v>
      </c>
      <c r="C516" s="231"/>
      <c r="D516" s="231"/>
      <c r="E516" s="217"/>
      <c r="F516" s="218" t="str">
        <f>IF(ISBLANK(E516), "", VLOOKUP(E516, Z!$A$2:$C$4127, 3, FALSE))</f>
        <v/>
      </c>
      <c r="G516" s="232"/>
      <c r="H516" s="219"/>
      <c r="I516" s="218" t="str" cm="1">
        <f t="array" ref="I516">IFERROR(INDEX(Region, VLOOKUP($F516, X!$A$2:$K$5744, 11, FALSE), $C$1), "")</f>
        <v/>
      </c>
      <c r="J516" s="235"/>
      <c r="K516" s="236"/>
      <c r="L516" s="220" cm="1">
        <f t="array" ref="L516">IFERROR(INDEX(E_alt, $A516, $X516), 0)</f>
        <v>0</v>
      </c>
      <c r="M516" s="238"/>
      <c r="N516" s="237"/>
      <c r="O516" s="236"/>
      <c r="P516" s="223"/>
      <c r="Q516" s="220" cm="1">
        <f t="array" ref="Q516">IFERROR(INDEX(E_neu, $A516, $X516), 0)</f>
        <v>0</v>
      </c>
      <c r="R516" s="232"/>
      <c r="S516" s="231"/>
      <c r="T516" s="217"/>
      <c r="U516" s="218" t="str">
        <f>IF(ISBLANK(T516), "", VLOOKUP(T516, Z!$A$2:$C$4127, 3, FALSE))</f>
        <v/>
      </c>
      <c r="V516" s="239"/>
      <c r="W516" s="222">
        <f t="shared" si="107"/>
        <v>0</v>
      </c>
      <c r="X516" s="13" t="str">
        <f>IFERROR(MATCH(_xlfn.MINIFS(Y!$F$87:$H$87, Y!$F$87:$H$87, "&gt;="&amp;J516), Y!$F$87:$H$87, 0), "-")</f>
        <v>-</v>
      </c>
    </row>
    <row r="517" spans="1:24" s="79" customFormat="1" x14ac:dyDescent="0.2">
      <c r="A517" s="13" t="str">
        <f t="shared" si="100"/>
        <v>-</v>
      </c>
      <c r="B517" s="216">
        <v>495</v>
      </c>
      <c r="C517" s="231"/>
      <c r="D517" s="231"/>
      <c r="E517" s="217"/>
      <c r="F517" s="218" t="str">
        <f>IF(ISBLANK(E517), "", VLOOKUP(E517, Z!$A$2:$C$4127, 3, FALSE))</f>
        <v/>
      </c>
      <c r="G517" s="232"/>
      <c r="H517" s="219"/>
      <c r="I517" s="218" t="str" cm="1">
        <f t="array" ref="I517">IFERROR(INDEX(Region, VLOOKUP($F517, X!$A$2:$K$5744, 11, FALSE), $C$1), "")</f>
        <v/>
      </c>
      <c r="J517" s="235"/>
      <c r="K517" s="236"/>
      <c r="L517" s="220" cm="1">
        <f t="array" ref="L517">IFERROR(INDEX(E_alt, $A517, $X517), 0)</f>
        <v>0</v>
      </c>
      <c r="M517" s="238"/>
      <c r="N517" s="237"/>
      <c r="O517" s="236"/>
      <c r="P517" s="223"/>
      <c r="Q517" s="220" cm="1">
        <f t="array" ref="Q517">IFERROR(INDEX(E_neu, $A517, $X517), 0)</f>
        <v>0</v>
      </c>
      <c r="R517" s="232"/>
      <c r="S517" s="231"/>
      <c r="T517" s="217"/>
      <c r="U517" s="218" t="str">
        <f>IF(ISBLANK(T517), "", VLOOKUP(T517, Z!$A$2:$C$4127, 3, FALSE))</f>
        <v/>
      </c>
      <c r="V517" s="239"/>
      <c r="W517" s="222">
        <f t="shared" si="107"/>
        <v>0</v>
      </c>
      <c r="X517" s="13" t="str">
        <f>IFERROR(MATCH(_xlfn.MINIFS(Y!$F$87:$H$87, Y!$F$87:$H$87, "&gt;="&amp;J517), Y!$F$87:$H$87, 0), "-")</f>
        <v>-</v>
      </c>
    </row>
    <row r="518" spans="1:24" s="79" customFormat="1" x14ac:dyDescent="0.2">
      <c r="A518" s="13" t="str">
        <f t="shared" si="101"/>
        <v>-</v>
      </c>
      <c r="B518" s="216">
        <v>496</v>
      </c>
      <c r="C518" s="231"/>
      <c r="D518" s="231"/>
      <c r="E518" s="217"/>
      <c r="F518" s="218" t="str">
        <f>IF(ISBLANK(E518), "", VLOOKUP(E518, Z!$A$2:$C$4127, 3, FALSE))</f>
        <v/>
      </c>
      <c r="G518" s="232"/>
      <c r="H518" s="219"/>
      <c r="I518" s="218" t="str" cm="1">
        <f t="array" ref="I518">IFERROR(INDEX(Region, VLOOKUP($F518, X!$A$2:$K$5744, 11, FALSE), $C$1), "")</f>
        <v/>
      </c>
      <c r="J518" s="235"/>
      <c r="K518" s="236"/>
      <c r="L518" s="220" cm="1">
        <f t="array" ref="L518">IFERROR(INDEX(E_alt, $A518, $X518), 0)</f>
        <v>0</v>
      </c>
      <c r="M518" s="238"/>
      <c r="N518" s="237"/>
      <c r="O518" s="236"/>
      <c r="P518" s="223"/>
      <c r="Q518" s="220" cm="1">
        <f t="array" ref="Q518">IFERROR(INDEX(E_neu, $A518, $X518), 0)</f>
        <v>0</v>
      </c>
      <c r="R518" s="232"/>
      <c r="S518" s="231"/>
      <c r="T518" s="217"/>
      <c r="U518" s="218" t="str">
        <f>IF(ISBLANK(T518), "", VLOOKUP(T518, Z!$A$2:$C$4127, 3, FALSE))</f>
        <v/>
      </c>
      <c r="V518" s="239"/>
      <c r="W518" s="222">
        <f t="shared" si="107"/>
        <v>0</v>
      </c>
      <c r="X518" s="13" t="str">
        <f>IFERROR(MATCH(_xlfn.MINIFS(Y!$F$87:$H$87, Y!$F$87:$H$87, "&gt;="&amp;J518), Y!$F$87:$H$87, 0), "-")</f>
        <v>-</v>
      </c>
    </row>
    <row r="519" spans="1:24" s="79" customFormat="1" x14ac:dyDescent="0.2">
      <c r="A519" s="13" t="str">
        <f t="shared" si="100"/>
        <v>-</v>
      </c>
      <c r="B519" s="216">
        <v>497</v>
      </c>
      <c r="C519" s="231"/>
      <c r="D519" s="231"/>
      <c r="E519" s="217"/>
      <c r="F519" s="218" t="str">
        <f>IF(ISBLANK(E519), "", VLOOKUP(E519, Z!$A$2:$C$4127, 3, FALSE))</f>
        <v/>
      </c>
      <c r="G519" s="232"/>
      <c r="H519" s="219"/>
      <c r="I519" s="218" t="str" cm="1">
        <f t="array" ref="I519">IFERROR(INDEX(Region, VLOOKUP($F519, X!$A$2:$K$5744, 11, FALSE), $C$1), "")</f>
        <v/>
      </c>
      <c r="J519" s="235"/>
      <c r="K519" s="236"/>
      <c r="L519" s="220" cm="1">
        <f t="array" ref="L519">IFERROR(INDEX(E_alt, $A519, $X519), 0)</f>
        <v>0</v>
      </c>
      <c r="M519" s="238"/>
      <c r="N519" s="237"/>
      <c r="O519" s="236"/>
      <c r="P519" s="223"/>
      <c r="Q519" s="220" cm="1">
        <f t="array" ref="Q519">IFERROR(INDEX(E_neu, $A519, $X519), 0)</f>
        <v>0</v>
      </c>
      <c r="R519" s="232"/>
      <c r="S519" s="231"/>
      <c r="T519" s="217"/>
      <c r="U519" s="218" t="str">
        <f>IF(ISBLANK(T519), "", VLOOKUP(T519, Z!$A$2:$C$4127, 3, FALSE))</f>
        <v/>
      </c>
      <c r="V519" s="239"/>
      <c r="W519" s="222">
        <f t="shared" si="107"/>
        <v>0</v>
      </c>
      <c r="X519" s="13" t="str">
        <f>IFERROR(MATCH(_xlfn.MINIFS(Y!$F$87:$H$87, Y!$F$87:$H$87, "&gt;="&amp;J519), Y!$F$87:$H$87, 0), "-")</f>
        <v>-</v>
      </c>
    </row>
    <row r="520" spans="1:24" s="79" customFormat="1" x14ac:dyDescent="0.2">
      <c r="A520" s="13" t="str">
        <f t="shared" si="101"/>
        <v>-</v>
      </c>
      <c r="B520" s="216">
        <v>498</v>
      </c>
      <c r="C520" s="231"/>
      <c r="D520" s="231"/>
      <c r="E520" s="217"/>
      <c r="F520" s="218" t="str">
        <f>IF(ISBLANK(E520), "", VLOOKUP(E520, Z!$A$2:$C$4127, 3, FALSE))</f>
        <v/>
      </c>
      <c r="G520" s="232"/>
      <c r="H520" s="219"/>
      <c r="I520" s="218" t="str" cm="1">
        <f t="array" ref="I520">IFERROR(INDEX(Region, VLOOKUP($F520, X!$A$2:$K$5744, 11, FALSE), $C$1), "")</f>
        <v/>
      </c>
      <c r="J520" s="235"/>
      <c r="K520" s="236"/>
      <c r="L520" s="220" cm="1">
        <f t="array" ref="L520">IFERROR(INDEX(E_alt, $A520, $X520), 0)</f>
        <v>0</v>
      </c>
      <c r="M520" s="238"/>
      <c r="N520" s="237"/>
      <c r="O520" s="236"/>
      <c r="P520" s="223"/>
      <c r="Q520" s="220" cm="1">
        <f t="array" ref="Q520">IFERROR(INDEX(E_neu, $A520, $X520), 0)</f>
        <v>0</v>
      </c>
      <c r="R520" s="232"/>
      <c r="S520" s="231"/>
      <c r="T520" s="217"/>
      <c r="U520" s="218" t="str">
        <f>IF(ISBLANK(T520), "", VLOOKUP(T520, Z!$A$2:$C$4127, 3, FALSE))</f>
        <v/>
      </c>
      <c r="V520" s="239"/>
      <c r="W520" s="222">
        <f t="shared" si="107"/>
        <v>0</v>
      </c>
      <c r="X520" s="13" t="str">
        <f>IFERROR(MATCH(_xlfn.MINIFS(Y!$F$87:$H$87, Y!$F$87:$H$87, "&gt;="&amp;J520), Y!$F$87:$H$87, 0), "-")</f>
        <v>-</v>
      </c>
    </row>
    <row r="521" spans="1:24" s="79" customFormat="1" x14ac:dyDescent="0.2">
      <c r="A521" s="13" t="str">
        <f t="shared" si="100"/>
        <v>-</v>
      </c>
      <c r="B521" s="216">
        <v>499</v>
      </c>
      <c r="C521" s="231"/>
      <c r="D521" s="231"/>
      <c r="E521" s="217"/>
      <c r="F521" s="218" t="str">
        <f>IF(ISBLANK(E521), "", VLOOKUP(E521, Z!$A$2:$C$4127, 3, FALSE))</f>
        <v/>
      </c>
      <c r="G521" s="232"/>
      <c r="H521" s="219"/>
      <c r="I521" s="218" t="str" cm="1">
        <f t="array" ref="I521">IFERROR(INDEX(Region, VLOOKUP($F521, X!$A$2:$K$5744, 11, FALSE), $C$1), "")</f>
        <v/>
      </c>
      <c r="J521" s="235"/>
      <c r="K521" s="236"/>
      <c r="L521" s="220" cm="1">
        <f t="array" ref="L521">IFERROR(INDEX(E_alt, $A521, $X521), 0)</f>
        <v>0</v>
      </c>
      <c r="M521" s="238"/>
      <c r="N521" s="237"/>
      <c r="O521" s="236"/>
      <c r="P521" s="223"/>
      <c r="Q521" s="220" cm="1">
        <f t="array" ref="Q521">IFERROR(INDEX(E_neu, $A521, $X521), 0)</f>
        <v>0</v>
      </c>
      <c r="R521" s="232"/>
      <c r="S521" s="231"/>
      <c r="T521" s="217"/>
      <c r="U521" s="218" t="str">
        <f>IF(ISBLANK(T521), "", VLOOKUP(T521, Z!$A$2:$C$4127, 3, FALSE))</f>
        <v/>
      </c>
      <c r="V521" s="239"/>
      <c r="W521" s="222">
        <f t="shared" si="107"/>
        <v>0</v>
      </c>
      <c r="X521" s="13" t="str">
        <f>IFERROR(MATCH(_xlfn.MINIFS(Y!$F$87:$H$87, Y!$F$87:$H$87, "&gt;="&amp;J521), Y!$F$87:$H$87, 0), "-")</f>
        <v>-</v>
      </c>
    </row>
    <row r="522" spans="1:24" s="79" customFormat="1" x14ac:dyDescent="0.2">
      <c r="A522" s="13" t="str">
        <f t="shared" si="101"/>
        <v>-</v>
      </c>
      <c r="B522" s="216">
        <v>500</v>
      </c>
      <c r="C522" s="231"/>
      <c r="D522" s="231"/>
      <c r="E522" s="217"/>
      <c r="F522" s="218" t="str">
        <f>IF(ISBLANK(E522), "", VLOOKUP(E522, Z!$A$2:$C$4127, 3, FALSE))</f>
        <v/>
      </c>
      <c r="G522" s="232"/>
      <c r="H522" s="219"/>
      <c r="I522" s="218" t="str" cm="1">
        <f t="array" ref="I522">IFERROR(INDEX(Region, VLOOKUP($F522, X!$A$2:$K$5744, 11, FALSE), $C$1), "")</f>
        <v/>
      </c>
      <c r="J522" s="235"/>
      <c r="K522" s="236"/>
      <c r="L522" s="220" cm="1">
        <f t="array" ref="L522">IFERROR(INDEX(E_alt, $A522, $X522), 0)</f>
        <v>0</v>
      </c>
      <c r="M522" s="238"/>
      <c r="N522" s="237"/>
      <c r="O522" s="236"/>
      <c r="P522" s="223"/>
      <c r="Q522" s="220" cm="1">
        <f t="array" ref="Q522">IFERROR(INDEX(E_neu, $A522, $X522), 0)</f>
        <v>0</v>
      </c>
      <c r="R522" s="232"/>
      <c r="S522" s="231"/>
      <c r="T522" s="217"/>
      <c r="U522" s="218" t="str">
        <f>IF(ISBLANK(T522), "", VLOOKUP(T522, Z!$A$2:$C$4127, 3, FALSE))</f>
        <v/>
      </c>
      <c r="V522" s="239"/>
      <c r="W522" s="222">
        <f t="shared" si="107"/>
        <v>0</v>
      </c>
      <c r="X522" s="13" t="str">
        <f>IFERROR(MATCH(_xlfn.MINIFS(Y!$F$87:$H$87, Y!$F$87:$H$87, "&gt;="&amp;J522), Y!$F$87:$H$87, 0), "-")</f>
        <v>-</v>
      </c>
    </row>
    <row r="523" spans="1:24" s="79" customFormat="1" x14ac:dyDescent="0.2">
      <c r="A523" s="13" t="str">
        <f t="shared" si="100"/>
        <v>-</v>
      </c>
      <c r="B523" s="216">
        <v>501</v>
      </c>
      <c r="C523" s="231"/>
      <c r="D523" s="231"/>
      <c r="E523" s="217"/>
      <c r="F523" s="218" t="str">
        <f>IF(ISBLANK(E523), "", VLOOKUP(E523, Z!$A$2:$C$4127, 3, FALSE))</f>
        <v/>
      </c>
      <c r="G523" s="232"/>
      <c r="H523" s="219"/>
      <c r="I523" s="218" t="str" cm="1">
        <f t="array" ref="I523">IFERROR(INDEX(Region, VLOOKUP($F523, X!$A$2:$K$5744, 11, FALSE), $C$1), "")</f>
        <v/>
      </c>
      <c r="J523" s="235"/>
      <c r="K523" s="236"/>
      <c r="L523" s="220" cm="1">
        <f t="array" ref="L523">IFERROR(INDEX(E_alt, $A523, $X523), 0)</f>
        <v>0</v>
      </c>
      <c r="M523" s="238"/>
      <c r="N523" s="237"/>
      <c r="O523" s="236"/>
      <c r="P523" s="223"/>
      <c r="Q523" s="220" cm="1">
        <f t="array" ref="Q523">IFERROR(INDEX(E_neu, $A523, $X523), 0)</f>
        <v>0</v>
      </c>
      <c r="R523" s="232"/>
      <c r="S523" s="231"/>
      <c r="T523" s="217"/>
      <c r="U523" s="218" t="str">
        <f>IF(ISBLANK(T523), "", VLOOKUP(T523, Z!$A$2:$C$4127, 3, FALSE))</f>
        <v/>
      </c>
      <c r="V523" s="239"/>
      <c r="W523" s="222">
        <f t="shared" si="107"/>
        <v>0</v>
      </c>
      <c r="X523" s="13" t="str">
        <f>IFERROR(MATCH(_xlfn.MINIFS(Y!$F$87:$H$87, Y!$F$87:$H$87, "&gt;="&amp;J523), Y!$F$87:$H$87, 0), "-")</f>
        <v>-</v>
      </c>
    </row>
    <row r="524" spans="1:24" s="79" customFormat="1" x14ac:dyDescent="0.2">
      <c r="A524" s="13" t="str">
        <f t="shared" si="101"/>
        <v>-</v>
      </c>
      <c r="B524" s="216">
        <v>502</v>
      </c>
      <c r="C524" s="231"/>
      <c r="D524" s="231"/>
      <c r="E524" s="217"/>
      <c r="F524" s="218" t="str">
        <f>IF(ISBLANK(E524), "", VLOOKUP(E524, Z!$A$2:$C$4127, 3, FALSE))</f>
        <v/>
      </c>
      <c r="G524" s="232"/>
      <c r="H524" s="219"/>
      <c r="I524" s="218" t="str" cm="1">
        <f t="array" ref="I524">IFERROR(INDEX(Region, VLOOKUP($F524, X!$A$2:$K$5744, 11, FALSE), $C$1), "")</f>
        <v/>
      </c>
      <c r="J524" s="235"/>
      <c r="K524" s="236"/>
      <c r="L524" s="220" cm="1">
        <f t="array" ref="L524">IFERROR(INDEX(E_alt, $A524, $X524), 0)</f>
        <v>0</v>
      </c>
      <c r="M524" s="238"/>
      <c r="N524" s="237"/>
      <c r="O524" s="236"/>
      <c r="P524" s="223"/>
      <c r="Q524" s="220" cm="1">
        <f t="array" ref="Q524">IFERROR(INDEX(E_neu, $A524, $X524), 0)</f>
        <v>0</v>
      </c>
      <c r="R524" s="232"/>
      <c r="S524" s="231"/>
      <c r="T524" s="217"/>
      <c r="U524" s="218" t="str">
        <f>IF(ISBLANK(T524), "", VLOOKUP(T524, Z!$A$2:$C$4127, 3, FALSE))</f>
        <v/>
      </c>
      <c r="V524" s="239"/>
      <c r="W524" s="222">
        <f t="shared" si="107"/>
        <v>0</v>
      </c>
      <c r="X524" s="13" t="str">
        <f>IFERROR(MATCH(_xlfn.MINIFS(Y!$F$87:$H$87, Y!$F$87:$H$87, "&gt;="&amp;J524), Y!$F$87:$H$87, 0), "-")</f>
        <v>-</v>
      </c>
    </row>
    <row r="525" spans="1:24" s="79" customFormat="1" x14ac:dyDescent="0.2">
      <c r="A525" s="13" t="str">
        <f t="shared" si="100"/>
        <v>-</v>
      </c>
      <c r="B525" s="216">
        <v>503</v>
      </c>
      <c r="C525" s="231"/>
      <c r="D525" s="231"/>
      <c r="E525" s="217"/>
      <c r="F525" s="218" t="str">
        <f>IF(ISBLANK(E525), "", VLOOKUP(E525, Z!$A$2:$C$4127, 3, FALSE))</f>
        <v/>
      </c>
      <c r="G525" s="232"/>
      <c r="H525" s="219"/>
      <c r="I525" s="218" t="str" cm="1">
        <f t="array" ref="I525">IFERROR(INDEX(Region, VLOOKUP($F525, X!$A$2:$K$5744, 11, FALSE), $C$1), "")</f>
        <v/>
      </c>
      <c r="J525" s="235"/>
      <c r="K525" s="236"/>
      <c r="L525" s="220" cm="1">
        <f t="array" ref="L525">IFERROR(INDEX(E_alt, $A525, $X525), 0)</f>
        <v>0</v>
      </c>
      <c r="M525" s="238"/>
      <c r="N525" s="237"/>
      <c r="O525" s="236"/>
      <c r="P525" s="223"/>
      <c r="Q525" s="220" cm="1">
        <f t="array" ref="Q525">IFERROR(INDEX(E_neu, $A525, $X525), 0)</f>
        <v>0</v>
      </c>
      <c r="R525" s="232"/>
      <c r="S525" s="231"/>
      <c r="T525" s="217"/>
      <c r="U525" s="218" t="str">
        <f>IF(ISBLANK(T525), "", VLOOKUP(T525, Z!$A$2:$C$4127, 3, FALSE))</f>
        <v/>
      </c>
      <c r="V525" s="239"/>
      <c r="W525" s="222">
        <f t="shared" si="107"/>
        <v>0</v>
      </c>
      <c r="X525" s="13" t="str">
        <f>IFERROR(MATCH(_xlfn.MINIFS(Y!$F$87:$H$87, Y!$F$87:$H$87, "&gt;="&amp;J525), Y!$F$87:$H$87, 0), "-")</f>
        <v>-</v>
      </c>
    </row>
    <row r="526" spans="1:24" s="79" customFormat="1" x14ac:dyDescent="0.2">
      <c r="A526" s="13" t="str">
        <f t="shared" si="101"/>
        <v>-</v>
      </c>
      <c r="B526" s="216">
        <v>504</v>
      </c>
      <c r="C526" s="231"/>
      <c r="D526" s="231"/>
      <c r="E526" s="217"/>
      <c r="F526" s="218" t="str">
        <f>IF(ISBLANK(E526), "", VLOOKUP(E526, Z!$A$2:$C$4127, 3, FALSE))</f>
        <v/>
      </c>
      <c r="G526" s="232"/>
      <c r="H526" s="219"/>
      <c r="I526" s="218" t="str" cm="1">
        <f t="array" ref="I526">IFERROR(INDEX(Region, VLOOKUP($F526, X!$A$2:$K$5744, 11, FALSE), $C$1), "")</f>
        <v/>
      </c>
      <c r="J526" s="235"/>
      <c r="K526" s="236"/>
      <c r="L526" s="220" cm="1">
        <f t="array" ref="L526">IFERROR(INDEX(E_alt, $A526, $X526), 0)</f>
        <v>0</v>
      </c>
      <c r="M526" s="238"/>
      <c r="N526" s="237"/>
      <c r="O526" s="236"/>
      <c r="P526" s="223"/>
      <c r="Q526" s="220" cm="1">
        <f t="array" ref="Q526">IFERROR(INDEX(E_neu, $A526, $X526), 0)</f>
        <v>0</v>
      </c>
      <c r="R526" s="232"/>
      <c r="S526" s="231"/>
      <c r="T526" s="217"/>
      <c r="U526" s="218" t="str">
        <f>IF(ISBLANK(T526), "", VLOOKUP(T526, Z!$A$2:$C$4127, 3, FALSE))</f>
        <v/>
      </c>
      <c r="V526" s="239"/>
      <c r="W526" s="222">
        <f t="shared" si="107"/>
        <v>0</v>
      </c>
      <c r="X526" s="13" t="str">
        <f>IFERROR(MATCH(_xlfn.MINIFS(Y!$F$87:$H$87, Y!$F$87:$H$87, "&gt;="&amp;J526), Y!$F$87:$H$87, 0), "-")</f>
        <v>-</v>
      </c>
    </row>
    <row r="527" spans="1:24" s="79" customFormat="1" x14ac:dyDescent="0.2">
      <c r="A527" s="13" t="str">
        <f t="shared" si="100"/>
        <v>-</v>
      </c>
      <c r="B527" s="216">
        <v>505</v>
      </c>
      <c r="C527" s="231"/>
      <c r="D527" s="231"/>
      <c r="E527" s="217"/>
      <c r="F527" s="218" t="str">
        <f>IF(ISBLANK(E527), "", VLOOKUP(E527, Z!$A$2:$C$4127, 3, FALSE))</f>
        <v/>
      </c>
      <c r="G527" s="232"/>
      <c r="H527" s="219"/>
      <c r="I527" s="218" t="str" cm="1">
        <f t="array" ref="I527">IFERROR(INDEX(Region, VLOOKUP($F527, X!$A$2:$K$5744, 11, FALSE), $C$1), "")</f>
        <v/>
      </c>
      <c r="J527" s="235"/>
      <c r="K527" s="236"/>
      <c r="L527" s="220" cm="1">
        <f t="array" ref="L527">IFERROR(INDEX(E_alt, $A527, $X527), 0)</f>
        <v>0</v>
      </c>
      <c r="M527" s="238"/>
      <c r="N527" s="237"/>
      <c r="O527" s="236"/>
      <c r="P527" s="223"/>
      <c r="Q527" s="220" cm="1">
        <f t="array" ref="Q527">IFERROR(INDEX(E_neu, $A527, $X527), 0)</f>
        <v>0</v>
      </c>
      <c r="R527" s="232"/>
      <c r="S527" s="231"/>
      <c r="T527" s="217"/>
      <c r="U527" s="218" t="str">
        <f>IF(ISBLANK(T527), "", VLOOKUP(T527, Z!$A$2:$C$4127, 3, FALSE))</f>
        <v/>
      </c>
      <c r="V527" s="239"/>
      <c r="W527" s="222">
        <f t="shared" si="107"/>
        <v>0</v>
      </c>
      <c r="X527" s="13" t="str">
        <f>IFERROR(MATCH(_xlfn.MINIFS(Y!$F$87:$H$87, Y!$F$87:$H$87, "&gt;="&amp;J527), Y!$F$87:$H$87, 0), "-")</f>
        <v>-</v>
      </c>
    </row>
    <row r="528" spans="1:24" s="79" customFormat="1" x14ac:dyDescent="0.2">
      <c r="A528" s="13" t="str">
        <f t="shared" si="101"/>
        <v>-</v>
      </c>
      <c r="B528" s="216">
        <v>506</v>
      </c>
      <c r="C528" s="231"/>
      <c r="D528" s="231"/>
      <c r="E528" s="217"/>
      <c r="F528" s="218" t="str">
        <f>IF(ISBLANK(E528), "", VLOOKUP(E528, Z!$A$2:$C$4127, 3, FALSE))</f>
        <v/>
      </c>
      <c r="G528" s="232"/>
      <c r="H528" s="219"/>
      <c r="I528" s="218" t="str" cm="1">
        <f t="array" ref="I528">IFERROR(INDEX(Region, VLOOKUP($F528, X!$A$2:$K$5744, 11, FALSE), $C$1), "")</f>
        <v/>
      </c>
      <c r="J528" s="235"/>
      <c r="K528" s="236"/>
      <c r="L528" s="220" cm="1">
        <f t="array" ref="L528">IFERROR(INDEX(E_alt, $A528, $X528), 0)</f>
        <v>0</v>
      </c>
      <c r="M528" s="238"/>
      <c r="N528" s="237"/>
      <c r="O528" s="236"/>
      <c r="P528" s="223"/>
      <c r="Q528" s="220" cm="1">
        <f t="array" ref="Q528">IFERROR(INDEX(E_neu, $A528, $X528), 0)</f>
        <v>0</v>
      </c>
      <c r="R528" s="232"/>
      <c r="S528" s="231"/>
      <c r="T528" s="217"/>
      <c r="U528" s="218" t="str">
        <f>IF(ISBLANK(T528), "", VLOOKUP(T528, Z!$A$2:$C$4127, 3, FALSE))</f>
        <v/>
      </c>
      <c r="V528" s="239"/>
      <c r="W528" s="222">
        <f t="shared" si="107"/>
        <v>0</v>
      </c>
      <c r="X528" s="13" t="str">
        <f>IFERROR(MATCH(_xlfn.MINIFS(Y!$F$87:$H$87, Y!$F$87:$H$87, "&gt;="&amp;J528), Y!$F$87:$H$87, 0), "-")</f>
        <v>-</v>
      </c>
    </row>
    <row r="529" spans="1:24" s="79" customFormat="1" x14ac:dyDescent="0.2">
      <c r="A529" s="13" t="str">
        <f t="shared" si="100"/>
        <v>-</v>
      </c>
      <c r="B529" s="216">
        <v>507</v>
      </c>
      <c r="C529" s="231"/>
      <c r="D529" s="231"/>
      <c r="E529" s="217"/>
      <c r="F529" s="218" t="str">
        <f>IF(ISBLANK(E529), "", VLOOKUP(E529, Z!$A$2:$C$4127, 3, FALSE))</f>
        <v/>
      </c>
      <c r="G529" s="232"/>
      <c r="H529" s="219"/>
      <c r="I529" s="218" t="str" cm="1">
        <f t="array" ref="I529">IFERROR(INDEX(Region, VLOOKUP($F529, X!$A$2:$K$5744, 11, FALSE), $C$1), "")</f>
        <v/>
      </c>
      <c r="J529" s="235"/>
      <c r="K529" s="236"/>
      <c r="L529" s="220" cm="1">
        <f t="array" ref="L529">IFERROR(INDEX(E_alt, $A529, $X529), 0)</f>
        <v>0</v>
      </c>
      <c r="M529" s="238"/>
      <c r="N529" s="237"/>
      <c r="O529" s="236"/>
      <c r="P529" s="223"/>
      <c r="Q529" s="220" cm="1">
        <f t="array" ref="Q529">IFERROR(INDEX(E_neu, $A529, $X529), 0)</f>
        <v>0</v>
      </c>
      <c r="R529" s="232"/>
      <c r="S529" s="231"/>
      <c r="T529" s="217"/>
      <c r="U529" s="218" t="str">
        <f>IF(ISBLANK(T529), "", VLOOKUP(T529, Z!$A$2:$C$4127, 3, FALSE))</f>
        <v/>
      </c>
      <c r="V529" s="239"/>
      <c r="W529" s="222">
        <f t="shared" si="107"/>
        <v>0</v>
      </c>
      <c r="X529" s="13" t="str">
        <f>IFERROR(MATCH(_xlfn.MINIFS(Y!$F$87:$H$87, Y!$F$87:$H$87, "&gt;="&amp;J529), Y!$F$87:$H$87, 0), "-")</f>
        <v>-</v>
      </c>
    </row>
    <row r="530" spans="1:24" s="79" customFormat="1" x14ac:dyDescent="0.2">
      <c r="A530" s="13" t="str">
        <f t="shared" si="101"/>
        <v>-</v>
      </c>
      <c r="B530" s="216">
        <v>508</v>
      </c>
      <c r="C530" s="231"/>
      <c r="D530" s="231"/>
      <c r="E530" s="217"/>
      <c r="F530" s="218" t="str">
        <f>IF(ISBLANK(E530), "", VLOOKUP(E530, Z!$A$2:$C$4127, 3, FALSE))</f>
        <v/>
      </c>
      <c r="G530" s="232"/>
      <c r="H530" s="219"/>
      <c r="I530" s="218" t="str" cm="1">
        <f t="array" ref="I530">IFERROR(INDEX(Region, VLOOKUP($F530, X!$A$2:$K$5744, 11, FALSE), $C$1), "")</f>
        <v/>
      </c>
      <c r="J530" s="235"/>
      <c r="K530" s="236"/>
      <c r="L530" s="220" cm="1">
        <f t="array" ref="L530">IFERROR(INDEX(E_alt, $A530, $X530), 0)</f>
        <v>0</v>
      </c>
      <c r="M530" s="238"/>
      <c r="N530" s="237"/>
      <c r="O530" s="236"/>
      <c r="P530" s="223"/>
      <c r="Q530" s="220" cm="1">
        <f t="array" ref="Q530">IFERROR(INDEX(E_neu, $A530, $X530), 0)</f>
        <v>0</v>
      </c>
      <c r="R530" s="232"/>
      <c r="S530" s="231"/>
      <c r="T530" s="217"/>
      <c r="U530" s="218" t="str">
        <f>IF(ISBLANK(T530), "", VLOOKUP(T530, Z!$A$2:$C$4127, 3, FALSE))</f>
        <v/>
      </c>
      <c r="V530" s="239"/>
      <c r="W530" s="222">
        <f t="shared" si="107"/>
        <v>0</v>
      </c>
      <c r="X530" s="13" t="str">
        <f>IFERROR(MATCH(_xlfn.MINIFS(Y!$F$87:$H$87, Y!$F$87:$H$87, "&gt;="&amp;J530), Y!$F$87:$H$87, 0), "-")</f>
        <v>-</v>
      </c>
    </row>
    <row r="531" spans="1:24" s="79" customFormat="1" x14ac:dyDescent="0.2">
      <c r="A531" s="13" t="str">
        <f t="shared" si="100"/>
        <v>-</v>
      </c>
      <c r="B531" s="216">
        <v>509</v>
      </c>
      <c r="C531" s="231"/>
      <c r="D531" s="231"/>
      <c r="E531" s="217"/>
      <c r="F531" s="218" t="str">
        <f>IF(ISBLANK(E531), "", VLOOKUP(E531, Z!$A$2:$C$4127, 3, FALSE))</f>
        <v/>
      </c>
      <c r="G531" s="232"/>
      <c r="H531" s="219"/>
      <c r="I531" s="218" t="str" cm="1">
        <f t="array" ref="I531">IFERROR(INDEX(Region, VLOOKUP($F531, X!$A$2:$K$5744, 11, FALSE), $C$1), "")</f>
        <v/>
      </c>
      <c r="J531" s="235"/>
      <c r="K531" s="236"/>
      <c r="L531" s="220" cm="1">
        <f t="array" ref="L531">IFERROR(INDEX(E_alt, $A531, $X531), 0)</f>
        <v>0</v>
      </c>
      <c r="M531" s="238"/>
      <c r="N531" s="237"/>
      <c r="O531" s="236"/>
      <c r="P531" s="223"/>
      <c r="Q531" s="220" cm="1">
        <f t="array" ref="Q531">IFERROR(INDEX(E_neu, $A531, $X531), 0)</f>
        <v>0</v>
      </c>
      <c r="R531" s="232"/>
      <c r="S531" s="231"/>
      <c r="T531" s="217"/>
      <c r="U531" s="218" t="str">
        <f>IF(ISBLANK(T531), "", VLOOKUP(T531, Z!$A$2:$C$4127, 3, FALSE))</f>
        <v/>
      </c>
      <c r="V531" s="239"/>
      <c r="W531" s="222">
        <f t="shared" si="107"/>
        <v>0</v>
      </c>
      <c r="X531" s="13" t="str">
        <f>IFERROR(MATCH(_xlfn.MINIFS(Y!$F$87:$H$87, Y!$F$87:$H$87, "&gt;="&amp;J531), Y!$F$87:$H$87, 0), "-")</f>
        <v>-</v>
      </c>
    </row>
    <row r="532" spans="1:24" s="79" customFormat="1" x14ac:dyDescent="0.2">
      <c r="A532" s="13" t="str">
        <f t="shared" si="101"/>
        <v>-</v>
      </c>
      <c r="B532" s="216">
        <v>510</v>
      </c>
      <c r="C532" s="231"/>
      <c r="D532" s="231"/>
      <c r="E532" s="217"/>
      <c r="F532" s="218" t="str">
        <f>IF(ISBLANK(E532), "", VLOOKUP(E532, Z!$A$2:$C$4127, 3, FALSE))</f>
        <v/>
      </c>
      <c r="G532" s="232"/>
      <c r="H532" s="219"/>
      <c r="I532" s="218" t="str" cm="1">
        <f t="array" ref="I532">IFERROR(INDEX(Region, VLOOKUP($F532, X!$A$2:$K$5744, 11, FALSE), $C$1), "")</f>
        <v/>
      </c>
      <c r="J532" s="235"/>
      <c r="K532" s="236"/>
      <c r="L532" s="220" cm="1">
        <f t="array" ref="L532">IFERROR(INDEX(E_alt, $A532, $X532), 0)</f>
        <v>0</v>
      </c>
      <c r="M532" s="238"/>
      <c r="N532" s="237"/>
      <c r="O532" s="236"/>
      <c r="P532" s="223"/>
      <c r="Q532" s="220" cm="1">
        <f t="array" ref="Q532">IFERROR(INDEX(E_neu, $A532, $X532), 0)</f>
        <v>0</v>
      </c>
      <c r="R532" s="232"/>
      <c r="S532" s="231"/>
      <c r="T532" s="217"/>
      <c r="U532" s="218" t="str">
        <f>IF(ISBLANK(T532), "", VLOOKUP(T532, Z!$A$2:$C$4127, 3, FALSE))</f>
        <v/>
      </c>
      <c r="V532" s="239"/>
      <c r="W532" s="222">
        <f t="shared" si="107"/>
        <v>0</v>
      </c>
      <c r="X532" s="13" t="str">
        <f>IFERROR(MATCH(_xlfn.MINIFS(Y!$F$87:$H$87, Y!$F$87:$H$87, "&gt;="&amp;J532), Y!$F$87:$H$87, 0), "-")</f>
        <v>-</v>
      </c>
    </row>
    <row r="533" spans="1:24" s="79" customFormat="1" x14ac:dyDescent="0.2">
      <c r="A533" s="13" t="str">
        <f t="shared" si="100"/>
        <v>-</v>
      </c>
      <c r="B533" s="216">
        <v>511</v>
      </c>
      <c r="C533" s="231"/>
      <c r="D533" s="231"/>
      <c r="E533" s="217"/>
      <c r="F533" s="218" t="str">
        <f>IF(ISBLANK(E533), "", VLOOKUP(E533, Z!$A$2:$C$4127, 3, FALSE))</f>
        <v/>
      </c>
      <c r="G533" s="232"/>
      <c r="H533" s="219"/>
      <c r="I533" s="218" t="str" cm="1">
        <f t="array" ref="I533">IFERROR(INDEX(Region, VLOOKUP($F533, X!$A$2:$K$5744, 11, FALSE), $C$1), "")</f>
        <v/>
      </c>
      <c r="J533" s="235"/>
      <c r="K533" s="236"/>
      <c r="L533" s="220" cm="1">
        <f t="array" ref="L533">IFERROR(INDEX(E_alt, $A533, $X533), 0)</f>
        <v>0</v>
      </c>
      <c r="M533" s="238"/>
      <c r="N533" s="237"/>
      <c r="O533" s="236"/>
      <c r="P533" s="223"/>
      <c r="Q533" s="220" cm="1">
        <f t="array" ref="Q533">IFERROR(INDEX(E_neu, $A533, $X533), 0)</f>
        <v>0</v>
      </c>
      <c r="R533" s="232"/>
      <c r="S533" s="231"/>
      <c r="T533" s="217"/>
      <c r="U533" s="218" t="str">
        <f>IF(ISBLANK(T533), "", VLOOKUP(T533, Z!$A$2:$C$4127, 3, FALSE))</f>
        <v/>
      </c>
      <c r="V533" s="239"/>
      <c r="W533" s="222">
        <f t="shared" si="107"/>
        <v>0</v>
      </c>
      <c r="X533" s="13" t="str">
        <f>IFERROR(MATCH(_xlfn.MINIFS(Y!$F$87:$H$87, Y!$F$87:$H$87, "&gt;="&amp;J533), Y!$F$87:$H$87, 0), "-")</f>
        <v>-</v>
      </c>
    </row>
    <row r="534" spans="1:24" s="79" customFormat="1" x14ac:dyDescent="0.2">
      <c r="A534" s="13" t="str">
        <f t="shared" si="101"/>
        <v>-</v>
      </c>
      <c r="B534" s="216">
        <v>512</v>
      </c>
      <c r="C534" s="231"/>
      <c r="D534" s="231"/>
      <c r="E534" s="217"/>
      <c r="F534" s="218" t="str">
        <f>IF(ISBLANK(E534), "", VLOOKUP(E534, Z!$A$2:$C$4127, 3, FALSE))</f>
        <v/>
      </c>
      <c r="G534" s="232"/>
      <c r="H534" s="219"/>
      <c r="I534" s="218" t="str" cm="1">
        <f t="array" ref="I534">IFERROR(INDEX(Region, VLOOKUP($F534, X!$A$2:$K$5744, 11, FALSE), $C$1), "")</f>
        <v/>
      </c>
      <c r="J534" s="235"/>
      <c r="K534" s="236"/>
      <c r="L534" s="220" cm="1">
        <f t="array" ref="L534">IFERROR(INDEX(E_alt, $A534, $X534), 0)</f>
        <v>0</v>
      </c>
      <c r="M534" s="238"/>
      <c r="N534" s="237"/>
      <c r="O534" s="236"/>
      <c r="P534" s="223"/>
      <c r="Q534" s="220" cm="1">
        <f t="array" ref="Q534">IFERROR(INDEX(E_neu, $A534, $X534), 0)</f>
        <v>0</v>
      </c>
      <c r="R534" s="232"/>
      <c r="S534" s="231"/>
      <c r="T534" s="217"/>
      <c r="U534" s="218" t="str">
        <f>IF(ISBLANK(T534), "", VLOOKUP(T534, Z!$A$2:$C$4127, 3, FALSE))</f>
        <v/>
      </c>
      <c r="V534" s="239"/>
      <c r="W534" s="222">
        <f t="shared" si="107"/>
        <v>0</v>
      </c>
      <c r="X534" s="13" t="str">
        <f>IFERROR(MATCH(_xlfn.MINIFS(Y!$F$87:$H$87, Y!$F$87:$H$87, "&gt;="&amp;J534), Y!$F$87:$H$87, 0), "-")</f>
        <v>-</v>
      </c>
    </row>
    <row r="535" spans="1:24" s="79" customFormat="1" x14ac:dyDescent="0.2">
      <c r="A535" s="13" t="str">
        <f t="shared" si="100"/>
        <v>-</v>
      </c>
      <c r="B535" s="216">
        <v>513</v>
      </c>
      <c r="C535" s="231"/>
      <c r="D535" s="231"/>
      <c r="E535" s="217"/>
      <c r="F535" s="218" t="str">
        <f>IF(ISBLANK(E535), "", VLOOKUP(E535, Z!$A$2:$C$4127, 3, FALSE))</f>
        <v/>
      </c>
      <c r="G535" s="232"/>
      <c r="H535" s="219"/>
      <c r="I535" s="218" t="str" cm="1">
        <f t="array" ref="I535">IFERROR(INDEX(Region, VLOOKUP($F535, X!$A$2:$K$5744, 11, FALSE), $C$1), "")</f>
        <v/>
      </c>
      <c r="J535" s="235"/>
      <c r="K535" s="236"/>
      <c r="L535" s="220" cm="1">
        <f t="array" ref="L535">IFERROR(INDEX(E_alt, $A535, $X535), 0)</f>
        <v>0</v>
      </c>
      <c r="M535" s="238"/>
      <c r="N535" s="237"/>
      <c r="O535" s="236"/>
      <c r="P535" s="223"/>
      <c r="Q535" s="220" cm="1">
        <f t="array" ref="Q535">IFERROR(INDEX(E_neu, $A535, $X535), 0)</f>
        <v>0</v>
      </c>
      <c r="R535" s="232"/>
      <c r="S535" s="231"/>
      <c r="T535" s="217"/>
      <c r="U535" s="218" t="str">
        <f>IF(ISBLANK(T535), "", VLOOKUP(T535, Z!$A$2:$C$4127, 3, FALSE))</f>
        <v/>
      </c>
      <c r="V535" s="239"/>
      <c r="W535" s="222">
        <f t="shared" si="107"/>
        <v>0</v>
      </c>
      <c r="X535" s="13" t="str">
        <f>IFERROR(MATCH(_xlfn.MINIFS(Y!$F$87:$H$87, Y!$F$87:$H$87, "&gt;="&amp;J535), Y!$F$87:$H$87, 0), "-")</f>
        <v>-</v>
      </c>
    </row>
    <row r="536" spans="1:24" s="79" customFormat="1" x14ac:dyDescent="0.2">
      <c r="A536" s="13" t="str">
        <f t="shared" si="101"/>
        <v>-</v>
      </c>
      <c r="B536" s="216">
        <v>514</v>
      </c>
      <c r="C536" s="231"/>
      <c r="D536" s="231"/>
      <c r="E536" s="217"/>
      <c r="F536" s="218" t="str">
        <f>IF(ISBLANK(E536), "", VLOOKUP(E536, Z!$A$2:$C$4127, 3, FALSE))</f>
        <v/>
      </c>
      <c r="G536" s="232"/>
      <c r="H536" s="219"/>
      <c r="I536" s="218" t="str" cm="1">
        <f t="array" ref="I536">IFERROR(INDEX(Region, VLOOKUP($F536, X!$A$2:$K$5744, 11, FALSE), $C$1), "")</f>
        <v/>
      </c>
      <c r="J536" s="235"/>
      <c r="K536" s="236"/>
      <c r="L536" s="220" cm="1">
        <f t="array" ref="L536">IFERROR(INDEX(E_alt, $A536, $X536), 0)</f>
        <v>0</v>
      </c>
      <c r="M536" s="238"/>
      <c r="N536" s="237"/>
      <c r="O536" s="236"/>
      <c r="P536" s="223"/>
      <c r="Q536" s="220" cm="1">
        <f t="array" ref="Q536">IFERROR(INDEX(E_neu, $A536, $X536), 0)</f>
        <v>0</v>
      </c>
      <c r="R536" s="232"/>
      <c r="S536" s="231"/>
      <c r="T536" s="217"/>
      <c r="U536" s="218" t="str">
        <f>IF(ISBLANK(T536), "", VLOOKUP(T536, Z!$A$2:$C$4127, 3, FALSE))</f>
        <v/>
      </c>
      <c r="V536" s="239"/>
      <c r="W536" s="222">
        <f t="shared" ref="W536:W599" si="108">ROUND(12*0.75*(L536-Q536),1)</f>
        <v>0</v>
      </c>
      <c r="X536" s="13" t="str">
        <f>IFERROR(MATCH(_xlfn.MINIFS(Y!$F$87:$H$87, Y!$F$87:$H$87, "&gt;="&amp;J536), Y!$F$87:$H$87, 0), "-")</f>
        <v>-</v>
      </c>
    </row>
    <row r="537" spans="1:24" s="79" customFormat="1" x14ac:dyDescent="0.2">
      <c r="A537" s="13" t="str">
        <f t="shared" si="100"/>
        <v>-</v>
      </c>
      <c r="B537" s="216">
        <v>515</v>
      </c>
      <c r="C537" s="231"/>
      <c r="D537" s="231"/>
      <c r="E537" s="217"/>
      <c r="F537" s="218" t="str">
        <f>IF(ISBLANK(E537), "", VLOOKUP(E537, Z!$A$2:$C$4127, 3, FALSE))</f>
        <v/>
      </c>
      <c r="G537" s="232"/>
      <c r="H537" s="219"/>
      <c r="I537" s="218" t="str" cm="1">
        <f t="array" ref="I537">IFERROR(INDEX(Region, VLOOKUP($F537, X!$A$2:$K$5744, 11, FALSE), $C$1), "")</f>
        <v/>
      </c>
      <c r="J537" s="235"/>
      <c r="K537" s="236"/>
      <c r="L537" s="220" cm="1">
        <f t="array" ref="L537">IFERROR(INDEX(E_alt, $A537, $X537), 0)</f>
        <v>0</v>
      </c>
      <c r="M537" s="238"/>
      <c r="N537" s="237"/>
      <c r="O537" s="236"/>
      <c r="P537" s="223"/>
      <c r="Q537" s="220" cm="1">
        <f t="array" ref="Q537">IFERROR(INDEX(E_neu, $A537, $X537), 0)</f>
        <v>0</v>
      </c>
      <c r="R537" s="232"/>
      <c r="S537" s="231"/>
      <c r="T537" s="217"/>
      <c r="U537" s="218" t="str">
        <f>IF(ISBLANK(T537), "", VLOOKUP(T537, Z!$A$2:$C$4127, 3, FALSE))</f>
        <v/>
      </c>
      <c r="V537" s="239"/>
      <c r="W537" s="222">
        <f t="shared" si="108"/>
        <v>0</v>
      </c>
      <c r="X537" s="13" t="str">
        <f>IFERROR(MATCH(_xlfn.MINIFS(Y!$F$87:$H$87, Y!$F$87:$H$87, "&gt;="&amp;J537), Y!$F$87:$H$87, 0), "-")</f>
        <v>-</v>
      </c>
    </row>
    <row r="538" spans="1:24" s="79" customFormat="1" x14ac:dyDescent="0.2">
      <c r="A538" s="13" t="str">
        <f t="shared" si="101"/>
        <v>-</v>
      </c>
      <c r="B538" s="216">
        <v>516</v>
      </c>
      <c r="C538" s="231"/>
      <c r="D538" s="231"/>
      <c r="E538" s="217"/>
      <c r="F538" s="218" t="str">
        <f>IF(ISBLANK(E538), "", VLOOKUP(E538, Z!$A$2:$C$4127, 3, FALSE))</f>
        <v/>
      </c>
      <c r="G538" s="232"/>
      <c r="H538" s="219"/>
      <c r="I538" s="218" t="str" cm="1">
        <f t="array" ref="I538">IFERROR(INDEX(Region, VLOOKUP($F538, X!$A$2:$K$5744, 11, FALSE), $C$1), "")</f>
        <v/>
      </c>
      <c r="J538" s="235"/>
      <c r="K538" s="236"/>
      <c r="L538" s="220" cm="1">
        <f t="array" ref="L538">IFERROR(INDEX(E_alt, $A538, $X538), 0)</f>
        <v>0</v>
      </c>
      <c r="M538" s="238"/>
      <c r="N538" s="237"/>
      <c r="O538" s="236"/>
      <c r="P538" s="223"/>
      <c r="Q538" s="220" cm="1">
        <f t="array" ref="Q538">IFERROR(INDEX(E_neu, $A538, $X538), 0)</f>
        <v>0</v>
      </c>
      <c r="R538" s="232"/>
      <c r="S538" s="231"/>
      <c r="T538" s="217"/>
      <c r="U538" s="218" t="str">
        <f>IF(ISBLANK(T538), "", VLOOKUP(T538, Z!$A$2:$C$4127, 3, FALSE))</f>
        <v/>
      </c>
      <c r="V538" s="239"/>
      <c r="W538" s="222">
        <f t="shared" si="108"/>
        <v>0</v>
      </c>
      <c r="X538" s="13" t="str">
        <f>IFERROR(MATCH(_xlfn.MINIFS(Y!$F$87:$H$87, Y!$F$87:$H$87, "&gt;="&amp;J538), Y!$F$87:$H$87, 0), "-")</f>
        <v>-</v>
      </c>
    </row>
    <row r="539" spans="1:24" s="79" customFormat="1" x14ac:dyDescent="0.2">
      <c r="A539" s="13" t="str">
        <f t="shared" si="100"/>
        <v>-</v>
      </c>
      <c r="B539" s="216">
        <v>517</v>
      </c>
      <c r="C539" s="231"/>
      <c r="D539" s="231"/>
      <c r="E539" s="217"/>
      <c r="F539" s="218" t="str">
        <f>IF(ISBLANK(E539), "", VLOOKUP(E539, Z!$A$2:$C$4127, 3, FALSE))</f>
        <v/>
      </c>
      <c r="G539" s="232"/>
      <c r="H539" s="219"/>
      <c r="I539" s="218" t="str" cm="1">
        <f t="array" ref="I539">IFERROR(INDEX(Region, VLOOKUP($F539, X!$A$2:$K$5744, 11, FALSE), $C$1), "")</f>
        <v/>
      </c>
      <c r="J539" s="235"/>
      <c r="K539" s="236"/>
      <c r="L539" s="220" cm="1">
        <f t="array" ref="L539">IFERROR(INDEX(E_alt, $A539, $X539), 0)</f>
        <v>0</v>
      </c>
      <c r="M539" s="238"/>
      <c r="N539" s="237"/>
      <c r="O539" s="236"/>
      <c r="P539" s="223"/>
      <c r="Q539" s="220" cm="1">
        <f t="array" ref="Q539">IFERROR(INDEX(E_neu, $A539, $X539), 0)</f>
        <v>0</v>
      </c>
      <c r="R539" s="232"/>
      <c r="S539" s="231"/>
      <c r="T539" s="217"/>
      <c r="U539" s="218" t="str">
        <f>IF(ISBLANK(T539), "", VLOOKUP(T539, Z!$A$2:$C$4127, 3, FALSE))</f>
        <v/>
      </c>
      <c r="V539" s="239"/>
      <c r="W539" s="222">
        <f t="shared" si="108"/>
        <v>0</v>
      </c>
      <c r="X539" s="13" t="str">
        <f>IFERROR(MATCH(_xlfn.MINIFS(Y!$F$87:$H$87, Y!$F$87:$H$87, "&gt;="&amp;J539), Y!$F$87:$H$87, 0), "-")</f>
        <v>-</v>
      </c>
    </row>
    <row r="540" spans="1:24" s="79" customFormat="1" x14ac:dyDescent="0.2">
      <c r="A540" s="13" t="str">
        <f t="shared" si="101"/>
        <v>-</v>
      </c>
      <c r="B540" s="216">
        <v>518</v>
      </c>
      <c r="C540" s="231"/>
      <c r="D540" s="231"/>
      <c r="E540" s="217"/>
      <c r="F540" s="218" t="str">
        <f>IF(ISBLANK(E540), "", VLOOKUP(E540, Z!$A$2:$C$4127, 3, FALSE))</f>
        <v/>
      </c>
      <c r="G540" s="232"/>
      <c r="H540" s="219"/>
      <c r="I540" s="218" t="str" cm="1">
        <f t="array" ref="I540">IFERROR(INDEX(Region, VLOOKUP($F540, X!$A$2:$K$5744, 11, FALSE), $C$1), "")</f>
        <v/>
      </c>
      <c r="J540" s="235"/>
      <c r="K540" s="236"/>
      <c r="L540" s="220" cm="1">
        <f t="array" ref="L540">IFERROR(INDEX(E_alt, $A540, $X540), 0)</f>
        <v>0</v>
      </c>
      <c r="M540" s="238"/>
      <c r="N540" s="237"/>
      <c r="O540" s="236"/>
      <c r="P540" s="223"/>
      <c r="Q540" s="220" cm="1">
        <f t="array" ref="Q540">IFERROR(INDEX(E_neu, $A540, $X540), 0)</f>
        <v>0</v>
      </c>
      <c r="R540" s="232"/>
      <c r="S540" s="231"/>
      <c r="T540" s="217"/>
      <c r="U540" s="218" t="str">
        <f>IF(ISBLANK(T540), "", VLOOKUP(T540, Z!$A$2:$C$4127, 3, FALSE))</f>
        <v/>
      </c>
      <c r="V540" s="239"/>
      <c r="W540" s="222">
        <f t="shared" si="108"/>
        <v>0</v>
      </c>
      <c r="X540" s="13" t="str">
        <f>IFERROR(MATCH(_xlfn.MINIFS(Y!$F$87:$H$87, Y!$F$87:$H$87, "&gt;="&amp;J540), Y!$F$87:$H$87, 0), "-")</f>
        <v>-</v>
      </c>
    </row>
    <row r="541" spans="1:24" s="79" customFormat="1" x14ac:dyDescent="0.2">
      <c r="A541" s="13" t="str">
        <f t="shared" si="100"/>
        <v>-</v>
      </c>
      <c r="B541" s="216">
        <v>519</v>
      </c>
      <c r="C541" s="231"/>
      <c r="D541" s="231"/>
      <c r="E541" s="217"/>
      <c r="F541" s="218" t="str">
        <f>IF(ISBLANK(E541), "", VLOOKUP(E541, Z!$A$2:$C$4127, 3, FALSE))</f>
        <v/>
      </c>
      <c r="G541" s="232"/>
      <c r="H541" s="219"/>
      <c r="I541" s="218" t="str" cm="1">
        <f t="array" ref="I541">IFERROR(INDEX(Region, VLOOKUP($F541, X!$A$2:$K$5744, 11, FALSE), $C$1), "")</f>
        <v/>
      </c>
      <c r="J541" s="235"/>
      <c r="K541" s="236"/>
      <c r="L541" s="220" cm="1">
        <f t="array" ref="L541">IFERROR(INDEX(E_alt, $A541, $X541), 0)</f>
        <v>0</v>
      </c>
      <c r="M541" s="238"/>
      <c r="N541" s="237"/>
      <c r="O541" s="236"/>
      <c r="P541" s="223"/>
      <c r="Q541" s="220" cm="1">
        <f t="array" ref="Q541">IFERROR(INDEX(E_neu, $A541, $X541), 0)</f>
        <v>0</v>
      </c>
      <c r="R541" s="232"/>
      <c r="S541" s="231"/>
      <c r="T541" s="217"/>
      <c r="U541" s="218" t="str">
        <f>IF(ISBLANK(T541), "", VLOOKUP(T541, Z!$A$2:$C$4127, 3, FALSE))</f>
        <v/>
      </c>
      <c r="V541" s="239"/>
      <c r="W541" s="222">
        <f t="shared" si="108"/>
        <v>0</v>
      </c>
      <c r="X541" s="13" t="str">
        <f>IFERROR(MATCH(_xlfn.MINIFS(Y!$F$87:$H$87, Y!$F$87:$H$87, "&gt;="&amp;J541), Y!$F$87:$H$87, 0), "-")</f>
        <v>-</v>
      </c>
    </row>
    <row r="542" spans="1:24" s="79" customFormat="1" x14ac:dyDescent="0.2">
      <c r="A542" s="13" t="str">
        <f t="shared" si="101"/>
        <v>-</v>
      </c>
      <c r="B542" s="216">
        <v>520</v>
      </c>
      <c r="C542" s="231"/>
      <c r="D542" s="231"/>
      <c r="E542" s="217"/>
      <c r="F542" s="218" t="str">
        <f>IF(ISBLANK(E542), "", VLOOKUP(E542, Z!$A$2:$C$4127, 3, FALSE))</f>
        <v/>
      </c>
      <c r="G542" s="232"/>
      <c r="H542" s="219"/>
      <c r="I542" s="218" t="str" cm="1">
        <f t="array" ref="I542">IFERROR(INDEX(Region, VLOOKUP($F542, X!$A$2:$K$5744, 11, FALSE), $C$1), "")</f>
        <v/>
      </c>
      <c r="J542" s="235"/>
      <c r="K542" s="236"/>
      <c r="L542" s="220" cm="1">
        <f t="array" ref="L542">IFERROR(INDEX(E_alt, $A542, $X542), 0)</f>
        <v>0</v>
      </c>
      <c r="M542" s="238"/>
      <c r="N542" s="237"/>
      <c r="O542" s="236"/>
      <c r="P542" s="223"/>
      <c r="Q542" s="220" cm="1">
        <f t="array" ref="Q542">IFERROR(INDEX(E_neu, $A542, $X542), 0)</f>
        <v>0</v>
      </c>
      <c r="R542" s="232"/>
      <c r="S542" s="231"/>
      <c r="T542" s="217"/>
      <c r="U542" s="218" t="str">
        <f>IF(ISBLANK(T542), "", VLOOKUP(T542, Z!$A$2:$C$4127, 3, FALSE))</f>
        <v/>
      </c>
      <c r="V542" s="239"/>
      <c r="W542" s="222">
        <f t="shared" si="108"/>
        <v>0</v>
      </c>
      <c r="X542" s="13" t="str">
        <f>IFERROR(MATCH(_xlfn.MINIFS(Y!$F$87:$H$87, Y!$F$87:$H$87, "&gt;="&amp;J542), Y!$F$87:$H$87, 0), "-")</f>
        <v>-</v>
      </c>
    </row>
    <row r="543" spans="1:24" s="79" customFormat="1" x14ac:dyDescent="0.2">
      <c r="A543" s="13" t="str">
        <f t="shared" si="100"/>
        <v>-</v>
      </c>
      <c r="B543" s="216">
        <v>521</v>
      </c>
      <c r="C543" s="231"/>
      <c r="D543" s="231"/>
      <c r="E543" s="217"/>
      <c r="F543" s="218" t="str">
        <f>IF(ISBLANK(E543), "", VLOOKUP(E543, Z!$A$2:$C$4127, 3, FALSE))</f>
        <v/>
      </c>
      <c r="G543" s="232"/>
      <c r="H543" s="219"/>
      <c r="I543" s="218" t="str" cm="1">
        <f t="array" ref="I543">IFERROR(INDEX(Region, VLOOKUP($F543, X!$A$2:$K$5744, 11, FALSE), $C$1), "")</f>
        <v/>
      </c>
      <c r="J543" s="235"/>
      <c r="K543" s="236"/>
      <c r="L543" s="220" cm="1">
        <f t="array" ref="L543">IFERROR(INDEX(E_alt, $A543, $X543), 0)</f>
        <v>0</v>
      </c>
      <c r="M543" s="238"/>
      <c r="N543" s="237"/>
      <c r="O543" s="236"/>
      <c r="P543" s="223"/>
      <c r="Q543" s="220" cm="1">
        <f t="array" ref="Q543">IFERROR(INDEX(E_neu, $A543, $X543), 0)</f>
        <v>0</v>
      </c>
      <c r="R543" s="232"/>
      <c r="S543" s="231"/>
      <c r="T543" s="217"/>
      <c r="U543" s="218" t="str">
        <f>IF(ISBLANK(T543), "", VLOOKUP(T543, Z!$A$2:$C$4127, 3, FALSE))</f>
        <v/>
      </c>
      <c r="V543" s="239"/>
      <c r="W543" s="222">
        <f t="shared" si="108"/>
        <v>0</v>
      </c>
      <c r="X543" s="13" t="str">
        <f>IFERROR(MATCH(_xlfn.MINIFS(Y!$F$87:$H$87, Y!$F$87:$H$87, "&gt;="&amp;J543), Y!$F$87:$H$87, 0), "-")</f>
        <v>-</v>
      </c>
    </row>
    <row r="544" spans="1:24" s="79" customFormat="1" x14ac:dyDescent="0.2">
      <c r="A544" s="13" t="str">
        <f t="shared" si="101"/>
        <v>-</v>
      </c>
      <c r="B544" s="216">
        <v>522</v>
      </c>
      <c r="C544" s="231"/>
      <c r="D544" s="231"/>
      <c r="E544" s="217"/>
      <c r="F544" s="218" t="str">
        <f>IF(ISBLANK(E544), "", VLOOKUP(E544, Z!$A$2:$C$4127, 3, FALSE))</f>
        <v/>
      </c>
      <c r="G544" s="232"/>
      <c r="H544" s="219"/>
      <c r="I544" s="218" t="str" cm="1">
        <f t="array" ref="I544">IFERROR(INDEX(Region, VLOOKUP($F544, X!$A$2:$K$5744, 11, FALSE), $C$1), "")</f>
        <v/>
      </c>
      <c r="J544" s="235"/>
      <c r="K544" s="236"/>
      <c r="L544" s="220" cm="1">
        <f t="array" ref="L544">IFERROR(INDEX(E_alt, $A544, $X544), 0)</f>
        <v>0</v>
      </c>
      <c r="M544" s="238"/>
      <c r="N544" s="237"/>
      <c r="O544" s="236"/>
      <c r="P544" s="223"/>
      <c r="Q544" s="220" cm="1">
        <f t="array" ref="Q544">IFERROR(INDEX(E_neu, $A544, $X544), 0)</f>
        <v>0</v>
      </c>
      <c r="R544" s="232"/>
      <c r="S544" s="231"/>
      <c r="T544" s="217"/>
      <c r="U544" s="218" t="str">
        <f>IF(ISBLANK(T544), "", VLOOKUP(T544, Z!$A$2:$C$4127, 3, FALSE))</f>
        <v/>
      </c>
      <c r="V544" s="239"/>
      <c r="W544" s="222">
        <f t="shared" si="108"/>
        <v>0</v>
      </c>
      <c r="X544" s="13" t="str">
        <f>IFERROR(MATCH(_xlfn.MINIFS(Y!$F$87:$H$87, Y!$F$87:$H$87, "&gt;="&amp;J544), Y!$F$87:$H$87, 0), "-")</f>
        <v>-</v>
      </c>
    </row>
    <row r="545" spans="1:24" s="79" customFormat="1" x14ac:dyDescent="0.2">
      <c r="A545" s="13" t="str">
        <f t="shared" si="100"/>
        <v>-</v>
      </c>
      <c r="B545" s="216">
        <v>523</v>
      </c>
      <c r="C545" s="231"/>
      <c r="D545" s="231"/>
      <c r="E545" s="217"/>
      <c r="F545" s="218" t="str">
        <f>IF(ISBLANK(E545), "", VLOOKUP(E545, Z!$A$2:$C$4127, 3, FALSE))</f>
        <v/>
      </c>
      <c r="G545" s="232"/>
      <c r="H545" s="219"/>
      <c r="I545" s="218" t="str" cm="1">
        <f t="array" ref="I545">IFERROR(INDEX(Region, VLOOKUP($F545, X!$A$2:$K$5744, 11, FALSE), $C$1), "")</f>
        <v/>
      </c>
      <c r="J545" s="235"/>
      <c r="K545" s="236"/>
      <c r="L545" s="220" cm="1">
        <f t="array" ref="L545">IFERROR(INDEX(E_alt, $A545, $X545), 0)</f>
        <v>0</v>
      </c>
      <c r="M545" s="238"/>
      <c r="N545" s="237"/>
      <c r="O545" s="236"/>
      <c r="P545" s="223"/>
      <c r="Q545" s="220" cm="1">
        <f t="array" ref="Q545">IFERROR(INDEX(E_neu, $A545, $X545), 0)</f>
        <v>0</v>
      </c>
      <c r="R545" s="232"/>
      <c r="S545" s="231"/>
      <c r="T545" s="217"/>
      <c r="U545" s="218" t="str">
        <f>IF(ISBLANK(T545), "", VLOOKUP(T545, Z!$A$2:$C$4127, 3, FALSE))</f>
        <v/>
      </c>
      <c r="V545" s="239"/>
      <c r="W545" s="222">
        <f t="shared" si="108"/>
        <v>0</v>
      </c>
      <c r="X545" s="13" t="str">
        <f>IFERROR(MATCH(_xlfn.MINIFS(Y!$F$87:$H$87, Y!$F$87:$H$87, "&gt;="&amp;J545), Y!$F$87:$H$87, 0), "-")</f>
        <v>-</v>
      </c>
    </row>
    <row r="546" spans="1:24" s="79" customFormat="1" x14ac:dyDescent="0.2">
      <c r="A546" s="13" t="str">
        <f t="shared" si="101"/>
        <v>-</v>
      </c>
      <c r="B546" s="216">
        <v>524</v>
      </c>
      <c r="C546" s="231"/>
      <c r="D546" s="231"/>
      <c r="E546" s="217"/>
      <c r="F546" s="218" t="str">
        <f>IF(ISBLANK(E546), "", VLOOKUP(E546, Z!$A$2:$C$4127, 3, FALSE))</f>
        <v/>
      </c>
      <c r="G546" s="232"/>
      <c r="H546" s="219"/>
      <c r="I546" s="218" t="str" cm="1">
        <f t="array" ref="I546">IFERROR(INDEX(Region, VLOOKUP($F546, X!$A$2:$K$5744, 11, FALSE), $C$1), "")</f>
        <v/>
      </c>
      <c r="J546" s="235"/>
      <c r="K546" s="236"/>
      <c r="L546" s="220" cm="1">
        <f t="array" ref="L546">IFERROR(INDEX(E_alt, $A546, $X546), 0)</f>
        <v>0</v>
      </c>
      <c r="M546" s="238"/>
      <c r="N546" s="237"/>
      <c r="O546" s="236"/>
      <c r="P546" s="223"/>
      <c r="Q546" s="220" cm="1">
        <f t="array" ref="Q546">IFERROR(INDEX(E_neu, $A546, $X546), 0)</f>
        <v>0</v>
      </c>
      <c r="R546" s="232"/>
      <c r="S546" s="231"/>
      <c r="T546" s="217"/>
      <c r="U546" s="218" t="str">
        <f>IF(ISBLANK(T546), "", VLOOKUP(T546, Z!$A$2:$C$4127, 3, FALSE))</f>
        <v/>
      </c>
      <c r="V546" s="239"/>
      <c r="W546" s="222">
        <f t="shared" si="108"/>
        <v>0</v>
      </c>
      <c r="X546" s="13" t="str">
        <f>IFERROR(MATCH(_xlfn.MINIFS(Y!$F$87:$H$87, Y!$F$87:$H$87, "&gt;="&amp;J546), Y!$F$87:$H$87, 0), "-")</f>
        <v>-</v>
      </c>
    </row>
    <row r="547" spans="1:24" s="79" customFormat="1" x14ac:dyDescent="0.2">
      <c r="A547" s="13" t="str">
        <f t="shared" si="100"/>
        <v>-</v>
      </c>
      <c r="B547" s="216">
        <v>525</v>
      </c>
      <c r="C547" s="231"/>
      <c r="D547" s="231"/>
      <c r="E547" s="217"/>
      <c r="F547" s="218" t="str">
        <f>IF(ISBLANK(E547), "", VLOOKUP(E547, Z!$A$2:$C$4127, 3, FALSE))</f>
        <v/>
      </c>
      <c r="G547" s="232"/>
      <c r="H547" s="219"/>
      <c r="I547" s="218" t="str" cm="1">
        <f t="array" ref="I547">IFERROR(INDEX(Region, VLOOKUP($F547, X!$A$2:$K$5744, 11, FALSE), $C$1), "")</f>
        <v/>
      </c>
      <c r="J547" s="235"/>
      <c r="K547" s="236"/>
      <c r="L547" s="220" cm="1">
        <f t="array" ref="L547">IFERROR(INDEX(E_alt, $A547, $X547), 0)</f>
        <v>0</v>
      </c>
      <c r="M547" s="238"/>
      <c r="N547" s="237"/>
      <c r="O547" s="236"/>
      <c r="P547" s="223"/>
      <c r="Q547" s="220" cm="1">
        <f t="array" ref="Q547">IFERROR(INDEX(E_neu, $A547, $X547), 0)</f>
        <v>0</v>
      </c>
      <c r="R547" s="232"/>
      <c r="S547" s="231"/>
      <c r="T547" s="217"/>
      <c r="U547" s="218" t="str">
        <f>IF(ISBLANK(T547), "", VLOOKUP(T547, Z!$A$2:$C$4127, 3, FALSE))</f>
        <v/>
      </c>
      <c r="V547" s="239"/>
      <c r="W547" s="222">
        <f t="shared" si="108"/>
        <v>0</v>
      </c>
      <c r="X547" s="13" t="str">
        <f>IFERROR(MATCH(_xlfn.MINIFS(Y!$F$87:$H$87, Y!$F$87:$H$87, "&gt;="&amp;J547), Y!$F$87:$H$87, 0), "-")</f>
        <v>-</v>
      </c>
    </row>
    <row r="548" spans="1:24" s="79" customFormat="1" x14ac:dyDescent="0.2">
      <c r="A548" s="13" t="str">
        <f t="shared" si="101"/>
        <v>-</v>
      </c>
      <c r="B548" s="216">
        <v>526</v>
      </c>
      <c r="C548" s="231"/>
      <c r="D548" s="231"/>
      <c r="E548" s="217"/>
      <c r="F548" s="218" t="str">
        <f>IF(ISBLANK(E548), "", VLOOKUP(E548, Z!$A$2:$C$4127, 3, FALSE))</f>
        <v/>
      </c>
      <c r="G548" s="232"/>
      <c r="H548" s="219"/>
      <c r="I548" s="218" t="str" cm="1">
        <f t="array" ref="I548">IFERROR(INDEX(Region, VLOOKUP($F548, X!$A$2:$K$5744, 11, FALSE), $C$1), "")</f>
        <v/>
      </c>
      <c r="J548" s="235"/>
      <c r="K548" s="236"/>
      <c r="L548" s="220" cm="1">
        <f t="array" ref="L548">IFERROR(INDEX(E_alt, $A548, $X548), 0)</f>
        <v>0</v>
      </c>
      <c r="M548" s="238"/>
      <c r="N548" s="237"/>
      <c r="O548" s="236"/>
      <c r="P548" s="223"/>
      <c r="Q548" s="220" cm="1">
        <f t="array" ref="Q548">IFERROR(INDEX(E_neu, $A548, $X548), 0)</f>
        <v>0</v>
      </c>
      <c r="R548" s="232"/>
      <c r="S548" s="231"/>
      <c r="T548" s="217"/>
      <c r="U548" s="218" t="str">
        <f>IF(ISBLANK(T548), "", VLOOKUP(T548, Z!$A$2:$C$4127, 3, FALSE))</f>
        <v/>
      </c>
      <c r="V548" s="239"/>
      <c r="W548" s="222">
        <f t="shared" si="108"/>
        <v>0</v>
      </c>
      <c r="X548" s="13" t="str">
        <f>IFERROR(MATCH(_xlfn.MINIFS(Y!$F$87:$H$87, Y!$F$87:$H$87, "&gt;="&amp;J548), Y!$F$87:$H$87, 0), "-")</f>
        <v>-</v>
      </c>
    </row>
    <row r="549" spans="1:24" s="79" customFormat="1" x14ac:dyDescent="0.2">
      <c r="A549" s="13" t="str">
        <f t="shared" si="100"/>
        <v>-</v>
      </c>
      <c r="B549" s="216">
        <v>527</v>
      </c>
      <c r="C549" s="231"/>
      <c r="D549" s="231"/>
      <c r="E549" s="217"/>
      <c r="F549" s="218" t="str">
        <f>IF(ISBLANK(E549), "", VLOOKUP(E549, Z!$A$2:$C$4127, 3, FALSE))</f>
        <v/>
      </c>
      <c r="G549" s="232"/>
      <c r="H549" s="219"/>
      <c r="I549" s="218" t="str" cm="1">
        <f t="array" ref="I549">IFERROR(INDEX(Region, VLOOKUP($F549, X!$A$2:$K$5744, 11, FALSE), $C$1), "")</f>
        <v/>
      </c>
      <c r="J549" s="235"/>
      <c r="K549" s="236"/>
      <c r="L549" s="220" cm="1">
        <f t="array" ref="L549">IFERROR(INDEX(E_alt, $A549, $X549), 0)</f>
        <v>0</v>
      </c>
      <c r="M549" s="238"/>
      <c r="N549" s="237"/>
      <c r="O549" s="236"/>
      <c r="P549" s="223"/>
      <c r="Q549" s="220" cm="1">
        <f t="array" ref="Q549">IFERROR(INDEX(E_neu, $A549, $X549), 0)</f>
        <v>0</v>
      </c>
      <c r="R549" s="232"/>
      <c r="S549" s="231"/>
      <c r="T549" s="217"/>
      <c r="U549" s="218" t="str">
        <f>IF(ISBLANK(T549), "", VLOOKUP(T549, Z!$A$2:$C$4127, 3, FALSE))</f>
        <v/>
      </c>
      <c r="V549" s="239"/>
      <c r="W549" s="222">
        <f t="shared" si="108"/>
        <v>0</v>
      </c>
      <c r="X549" s="13" t="str">
        <f>IFERROR(MATCH(_xlfn.MINIFS(Y!$F$87:$H$87, Y!$F$87:$H$87, "&gt;="&amp;J549), Y!$F$87:$H$87, 0), "-")</f>
        <v>-</v>
      </c>
    </row>
    <row r="550" spans="1:24" s="79" customFormat="1" x14ac:dyDescent="0.2">
      <c r="A550" s="13" t="str">
        <f t="shared" si="101"/>
        <v>-</v>
      </c>
      <c r="B550" s="216">
        <v>528</v>
      </c>
      <c r="C550" s="231"/>
      <c r="D550" s="231"/>
      <c r="E550" s="217"/>
      <c r="F550" s="218" t="str">
        <f>IF(ISBLANK(E550), "", VLOOKUP(E550, Z!$A$2:$C$4127, 3, FALSE))</f>
        <v/>
      </c>
      <c r="G550" s="232"/>
      <c r="H550" s="219"/>
      <c r="I550" s="218" t="str" cm="1">
        <f t="array" ref="I550">IFERROR(INDEX(Region, VLOOKUP($F550, X!$A$2:$K$5744, 11, FALSE), $C$1), "")</f>
        <v/>
      </c>
      <c r="J550" s="235"/>
      <c r="K550" s="236"/>
      <c r="L550" s="220" cm="1">
        <f t="array" ref="L550">IFERROR(INDEX(E_alt, $A550, $X550), 0)</f>
        <v>0</v>
      </c>
      <c r="M550" s="238"/>
      <c r="N550" s="237"/>
      <c r="O550" s="236"/>
      <c r="P550" s="223"/>
      <c r="Q550" s="220" cm="1">
        <f t="array" ref="Q550">IFERROR(INDEX(E_neu, $A550, $X550), 0)</f>
        <v>0</v>
      </c>
      <c r="R550" s="232"/>
      <c r="S550" s="231"/>
      <c r="T550" s="217"/>
      <c r="U550" s="218" t="str">
        <f>IF(ISBLANK(T550), "", VLOOKUP(T550, Z!$A$2:$C$4127, 3, FALSE))</f>
        <v/>
      </c>
      <c r="V550" s="239"/>
      <c r="W550" s="222">
        <f t="shared" si="108"/>
        <v>0</v>
      </c>
      <c r="X550" s="13" t="str">
        <f>IFERROR(MATCH(_xlfn.MINIFS(Y!$F$87:$H$87, Y!$F$87:$H$87, "&gt;="&amp;J550), Y!$F$87:$H$87, 0), "-")</f>
        <v>-</v>
      </c>
    </row>
    <row r="551" spans="1:24" s="79" customFormat="1" x14ac:dyDescent="0.2">
      <c r="A551" s="13" t="str">
        <f t="shared" si="100"/>
        <v>-</v>
      </c>
      <c r="B551" s="216">
        <v>529</v>
      </c>
      <c r="C551" s="231"/>
      <c r="D551" s="231"/>
      <c r="E551" s="217"/>
      <c r="F551" s="218" t="str">
        <f>IF(ISBLANK(E551), "", VLOOKUP(E551, Z!$A$2:$C$4127, 3, FALSE))</f>
        <v/>
      </c>
      <c r="G551" s="232"/>
      <c r="H551" s="219"/>
      <c r="I551" s="218" t="str" cm="1">
        <f t="array" ref="I551">IFERROR(INDEX(Region, VLOOKUP($F551, X!$A$2:$K$5744, 11, FALSE), $C$1), "")</f>
        <v/>
      </c>
      <c r="J551" s="235"/>
      <c r="K551" s="236"/>
      <c r="L551" s="220" cm="1">
        <f t="array" ref="L551">IFERROR(INDEX(E_alt, $A551, $X551), 0)</f>
        <v>0</v>
      </c>
      <c r="M551" s="238"/>
      <c r="N551" s="237"/>
      <c r="O551" s="236"/>
      <c r="P551" s="223"/>
      <c r="Q551" s="220" cm="1">
        <f t="array" ref="Q551">IFERROR(INDEX(E_neu, $A551, $X551), 0)</f>
        <v>0</v>
      </c>
      <c r="R551" s="232"/>
      <c r="S551" s="231"/>
      <c r="T551" s="217"/>
      <c r="U551" s="218" t="str">
        <f>IF(ISBLANK(T551), "", VLOOKUP(T551, Z!$A$2:$C$4127, 3, FALSE))</f>
        <v/>
      </c>
      <c r="V551" s="239"/>
      <c r="W551" s="222">
        <f t="shared" si="108"/>
        <v>0</v>
      </c>
      <c r="X551" s="13" t="str">
        <f>IFERROR(MATCH(_xlfn.MINIFS(Y!$F$87:$H$87, Y!$F$87:$H$87, "&gt;="&amp;J551), Y!$F$87:$H$87, 0), "-")</f>
        <v>-</v>
      </c>
    </row>
    <row r="552" spans="1:24" s="79" customFormat="1" x14ac:dyDescent="0.2">
      <c r="A552" s="13" t="str">
        <f t="shared" si="101"/>
        <v>-</v>
      </c>
      <c r="B552" s="216">
        <v>530</v>
      </c>
      <c r="C552" s="231"/>
      <c r="D552" s="231"/>
      <c r="E552" s="217"/>
      <c r="F552" s="218" t="str">
        <f>IF(ISBLANK(E552), "", VLOOKUP(E552, Z!$A$2:$C$4127, 3, FALSE))</f>
        <v/>
      </c>
      <c r="G552" s="232"/>
      <c r="H552" s="219"/>
      <c r="I552" s="218" t="str" cm="1">
        <f t="array" ref="I552">IFERROR(INDEX(Region, VLOOKUP($F552, X!$A$2:$K$5744, 11, FALSE), $C$1), "")</f>
        <v/>
      </c>
      <c r="J552" s="235"/>
      <c r="K552" s="236"/>
      <c r="L552" s="220" cm="1">
        <f t="array" ref="L552">IFERROR(INDEX(E_alt, $A552, $X552), 0)</f>
        <v>0</v>
      </c>
      <c r="M552" s="238"/>
      <c r="N552" s="237"/>
      <c r="O552" s="236"/>
      <c r="P552" s="223"/>
      <c r="Q552" s="220" cm="1">
        <f t="array" ref="Q552">IFERROR(INDEX(E_neu, $A552, $X552), 0)</f>
        <v>0</v>
      </c>
      <c r="R552" s="232"/>
      <c r="S552" s="231"/>
      <c r="T552" s="217"/>
      <c r="U552" s="218" t="str">
        <f>IF(ISBLANK(T552), "", VLOOKUP(T552, Z!$A$2:$C$4127, 3, FALSE))</f>
        <v/>
      </c>
      <c r="V552" s="239"/>
      <c r="W552" s="222">
        <f t="shared" si="108"/>
        <v>0</v>
      </c>
      <c r="X552" s="13" t="str">
        <f>IFERROR(MATCH(_xlfn.MINIFS(Y!$F$87:$H$87, Y!$F$87:$H$87, "&gt;="&amp;J552), Y!$F$87:$H$87, 0), "-")</f>
        <v>-</v>
      </c>
    </row>
    <row r="553" spans="1:24" s="79" customFormat="1" x14ac:dyDescent="0.2">
      <c r="A553" s="13" t="str">
        <f t="shared" si="100"/>
        <v>-</v>
      </c>
      <c r="B553" s="216">
        <v>531</v>
      </c>
      <c r="C553" s="231"/>
      <c r="D553" s="231"/>
      <c r="E553" s="217"/>
      <c r="F553" s="218" t="str">
        <f>IF(ISBLANK(E553), "", VLOOKUP(E553, Z!$A$2:$C$4127, 3, FALSE))</f>
        <v/>
      </c>
      <c r="G553" s="232"/>
      <c r="H553" s="219"/>
      <c r="I553" s="218" t="str" cm="1">
        <f t="array" ref="I553">IFERROR(INDEX(Region, VLOOKUP($F553, X!$A$2:$K$5744, 11, FALSE), $C$1), "")</f>
        <v/>
      </c>
      <c r="J553" s="235"/>
      <c r="K553" s="236"/>
      <c r="L553" s="220" cm="1">
        <f t="array" ref="L553">IFERROR(INDEX(E_alt, $A553, $X553), 0)</f>
        <v>0</v>
      </c>
      <c r="M553" s="238"/>
      <c r="N553" s="237"/>
      <c r="O553" s="236"/>
      <c r="P553" s="223"/>
      <c r="Q553" s="220" cm="1">
        <f t="array" ref="Q553">IFERROR(INDEX(E_neu, $A553, $X553), 0)</f>
        <v>0</v>
      </c>
      <c r="R553" s="232"/>
      <c r="S553" s="231"/>
      <c r="T553" s="217"/>
      <c r="U553" s="218" t="str">
        <f>IF(ISBLANK(T553), "", VLOOKUP(T553, Z!$A$2:$C$4127, 3, FALSE))</f>
        <v/>
      </c>
      <c r="V553" s="239"/>
      <c r="W553" s="222">
        <f t="shared" si="108"/>
        <v>0</v>
      </c>
      <c r="X553" s="13" t="str">
        <f>IFERROR(MATCH(_xlfn.MINIFS(Y!$F$87:$H$87, Y!$F$87:$H$87, "&gt;="&amp;J553), Y!$F$87:$H$87, 0), "-")</f>
        <v>-</v>
      </c>
    </row>
    <row r="554" spans="1:24" s="79" customFormat="1" x14ac:dyDescent="0.2">
      <c r="A554" s="13" t="str">
        <f t="shared" si="101"/>
        <v>-</v>
      </c>
      <c r="B554" s="216">
        <v>532</v>
      </c>
      <c r="C554" s="231"/>
      <c r="D554" s="231"/>
      <c r="E554" s="217"/>
      <c r="F554" s="218" t="str">
        <f>IF(ISBLANK(E554), "", VLOOKUP(E554, Z!$A$2:$C$4127, 3, FALSE))</f>
        <v/>
      </c>
      <c r="G554" s="232"/>
      <c r="H554" s="219"/>
      <c r="I554" s="218" t="str" cm="1">
        <f t="array" ref="I554">IFERROR(INDEX(Region, VLOOKUP($F554, X!$A$2:$K$5744, 11, FALSE), $C$1), "")</f>
        <v/>
      </c>
      <c r="J554" s="235"/>
      <c r="K554" s="236"/>
      <c r="L554" s="220" cm="1">
        <f t="array" ref="L554">IFERROR(INDEX(E_alt, $A554, $X554), 0)</f>
        <v>0</v>
      </c>
      <c r="M554" s="238"/>
      <c r="N554" s="237"/>
      <c r="O554" s="236"/>
      <c r="P554" s="223"/>
      <c r="Q554" s="220" cm="1">
        <f t="array" ref="Q554">IFERROR(INDEX(E_neu, $A554, $X554), 0)</f>
        <v>0</v>
      </c>
      <c r="R554" s="232"/>
      <c r="S554" s="231"/>
      <c r="T554" s="217"/>
      <c r="U554" s="218" t="str">
        <f>IF(ISBLANK(T554), "", VLOOKUP(T554, Z!$A$2:$C$4127, 3, FALSE))</f>
        <v/>
      </c>
      <c r="V554" s="239"/>
      <c r="W554" s="222">
        <f t="shared" si="108"/>
        <v>0</v>
      </c>
      <c r="X554" s="13" t="str">
        <f>IFERROR(MATCH(_xlfn.MINIFS(Y!$F$87:$H$87, Y!$F$87:$H$87, "&gt;="&amp;J554), Y!$F$87:$H$87, 0), "-")</f>
        <v>-</v>
      </c>
    </row>
    <row r="555" spans="1:24" s="79" customFormat="1" x14ac:dyDescent="0.2">
      <c r="A555" s="13" t="str">
        <f t="shared" si="100"/>
        <v>-</v>
      </c>
      <c r="B555" s="216">
        <v>533</v>
      </c>
      <c r="C555" s="231"/>
      <c r="D555" s="231"/>
      <c r="E555" s="217"/>
      <c r="F555" s="218" t="str">
        <f>IF(ISBLANK(E555), "", VLOOKUP(E555, Z!$A$2:$C$4127, 3, FALSE))</f>
        <v/>
      </c>
      <c r="G555" s="232"/>
      <c r="H555" s="219"/>
      <c r="I555" s="218" t="str" cm="1">
        <f t="array" ref="I555">IFERROR(INDEX(Region, VLOOKUP($F555, X!$A$2:$K$5744, 11, FALSE), $C$1), "")</f>
        <v/>
      </c>
      <c r="J555" s="235"/>
      <c r="K555" s="236"/>
      <c r="L555" s="220" cm="1">
        <f t="array" ref="L555">IFERROR(INDEX(E_alt, $A555, $X555), 0)</f>
        <v>0</v>
      </c>
      <c r="M555" s="238"/>
      <c r="N555" s="237"/>
      <c r="O555" s="236"/>
      <c r="P555" s="223"/>
      <c r="Q555" s="220" cm="1">
        <f t="array" ref="Q555">IFERROR(INDEX(E_neu, $A555, $X555), 0)</f>
        <v>0</v>
      </c>
      <c r="R555" s="232"/>
      <c r="S555" s="231"/>
      <c r="T555" s="217"/>
      <c r="U555" s="218" t="str">
        <f>IF(ISBLANK(T555), "", VLOOKUP(T555, Z!$A$2:$C$4127, 3, FALSE))</f>
        <v/>
      </c>
      <c r="V555" s="239"/>
      <c r="W555" s="222">
        <f t="shared" si="108"/>
        <v>0</v>
      </c>
      <c r="X555" s="13" t="str">
        <f>IFERROR(MATCH(_xlfn.MINIFS(Y!$F$87:$H$87, Y!$F$87:$H$87, "&gt;="&amp;J555), Y!$F$87:$H$87, 0), "-")</f>
        <v>-</v>
      </c>
    </row>
    <row r="556" spans="1:24" s="79" customFormat="1" x14ac:dyDescent="0.2">
      <c r="A556" s="13" t="str">
        <f t="shared" si="101"/>
        <v>-</v>
      </c>
      <c r="B556" s="216">
        <v>534</v>
      </c>
      <c r="C556" s="231"/>
      <c r="D556" s="231"/>
      <c r="E556" s="217"/>
      <c r="F556" s="218" t="str">
        <f>IF(ISBLANK(E556), "", VLOOKUP(E556, Z!$A$2:$C$4127, 3, FALSE))</f>
        <v/>
      </c>
      <c r="G556" s="232"/>
      <c r="H556" s="219"/>
      <c r="I556" s="218" t="str" cm="1">
        <f t="array" ref="I556">IFERROR(INDEX(Region, VLOOKUP($F556, X!$A$2:$K$5744, 11, FALSE), $C$1), "")</f>
        <v/>
      </c>
      <c r="J556" s="235"/>
      <c r="K556" s="236"/>
      <c r="L556" s="220" cm="1">
        <f t="array" ref="L556">IFERROR(INDEX(E_alt, $A556, $X556), 0)</f>
        <v>0</v>
      </c>
      <c r="M556" s="238"/>
      <c r="N556" s="237"/>
      <c r="O556" s="236"/>
      <c r="P556" s="223"/>
      <c r="Q556" s="220" cm="1">
        <f t="array" ref="Q556">IFERROR(INDEX(E_neu, $A556, $X556), 0)</f>
        <v>0</v>
      </c>
      <c r="R556" s="232"/>
      <c r="S556" s="231"/>
      <c r="T556" s="217"/>
      <c r="U556" s="218" t="str">
        <f>IF(ISBLANK(T556), "", VLOOKUP(T556, Z!$A$2:$C$4127, 3, FALSE))</f>
        <v/>
      </c>
      <c r="V556" s="239"/>
      <c r="W556" s="222">
        <f t="shared" si="108"/>
        <v>0</v>
      </c>
      <c r="X556" s="13" t="str">
        <f>IFERROR(MATCH(_xlfn.MINIFS(Y!$F$87:$H$87, Y!$F$87:$H$87, "&gt;="&amp;J556), Y!$F$87:$H$87, 0), "-")</f>
        <v>-</v>
      </c>
    </row>
    <row r="557" spans="1:24" s="79" customFormat="1" x14ac:dyDescent="0.2">
      <c r="A557" s="13" t="str">
        <f t="shared" si="100"/>
        <v>-</v>
      </c>
      <c r="B557" s="216">
        <v>535</v>
      </c>
      <c r="C557" s="231"/>
      <c r="D557" s="231"/>
      <c r="E557" s="217"/>
      <c r="F557" s="218" t="str">
        <f>IF(ISBLANK(E557), "", VLOOKUP(E557, Z!$A$2:$C$4127, 3, FALSE))</f>
        <v/>
      </c>
      <c r="G557" s="232"/>
      <c r="H557" s="219"/>
      <c r="I557" s="218" t="str" cm="1">
        <f t="array" ref="I557">IFERROR(INDEX(Region, VLOOKUP($F557, X!$A$2:$K$5744, 11, FALSE), $C$1), "")</f>
        <v/>
      </c>
      <c r="J557" s="235"/>
      <c r="K557" s="236"/>
      <c r="L557" s="220" cm="1">
        <f t="array" ref="L557">IFERROR(INDEX(E_alt, $A557, $X557), 0)</f>
        <v>0</v>
      </c>
      <c r="M557" s="238"/>
      <c r="N557" s="237"/>
      <c r="O557" s="236"/>
      <c r="P557" s="223"/>
      <c r="Q557" s="220" cm="1">
        <f t="array" ref="Q557">IFERROR(INDEX(E_neu, $A557, $X557), 0)</f>
        <v>0</v>
      </c>
      <c r="R557" s="232"/>
      <c r="S557" s="231"/>
      <c r="T557" s="217"/>
      <c r="U557" s="218" t="str">
        <f>IF(ISBLANK(T557), "", VLOOKUP(T557, Z!$A$2:$C$4127, 3, FALSE))</f>
        <v/>
      </c>
      <c r="V557" s="239"/>
      <c r="W557" s="222">
        <f t="shared" si="108"/>
        <v>0</v>
      </c>
      <c r="X557" s="13" t="str">
        <f>IFERROR(MATCH(_xlfn.MINIFS(Y!$F$87:$H$87, Y!$F$87:$H$87, "&gt;="&amp;J557), Y!$F$87:$H$87, 0), "-")</f>
        <v>-</v>
      </c>
    </row>
    <row r="558" spans="1:24" s="79" customFormat="1" x14ac:dyDescent="0.2">
      <c r="A558" s="13" t="str">
        <f t="shared" si="101"/>
        <v>-</v>
      </c>
      <c r="B558" s="216">
        <v>536</v>
      </c>
      <c r="C558" s="231"/>
      <c r="D558" s="231"/>
      <c r="E558" s="217"/>
      <c r="F558" s="218" t="str">
        <f>IF(ISBLANK(E558), "", VLOOKUP(E558, Z!$A$2:$C$4127, 3, FALSE))</f>
        <v/>
      </c>
      <c r="G558" s="232"/>
      <c r="H558" s="219"/>
      <c r="I558" s="218" t="str" cm="1">
        <f t="array" ref="I558">IFERROR(INDEX(Region, VLOOKUP($F558, X!$A$2:$K$5744, 11, FALSE), $C$1), "")</f>
        <v/>
      </c>
      <c r="J558" s="235"/>
      <c r="K558" s="236"/>
      <c r="L558" s="220" cm="1">
        <f t="array" ref="L558">IFERROR(INDEX(E_alt, $A558, $X558), 0)</f>
        <v>0</v>
      </c>
      <c r="M558" s="238"/>
      <c r="N558" s="237"/>
      <c r="O558" s="236"/>
      <c r="P558" s="223"/>
      <c r="Q558" s="220" cm="1">
        <f t="array" ref="Q558">IFERROR(INDEX(E_neu, $A558, $X558), 0)</f>
        <v>0</v>
      </c>
      <c r="R558" s="232"/>
      <c r="S558" s="231"/>
      <c r="T558" s="217"/>
      <c r="U558" s="218" t="str">
        <f>IF(ISBLANK(T558), "", VLOOKUP(T558, Z!$A$2:$C$4127, 3, FALSE))</f>
        <v/>
      </c>
      <c r="V558" s="239"/>
      <c r="W558" s="222">
        <f t="shared" si="108"/>
        <v>0</v>
      </c>
      <c r="X558" s="13" t="str">
        <f>IFERROR(MATCH(_xlfn.MINIFS(Y!$F$87:$H$87, Y!$F$87:$H$87, "&gt;="&amp;J558), Y!$F$87:$H$87, 0), "-")</f>
        <v>-</v>
      </c>
    </row>
    <row r="559" spans="1:24" s="79" customFormat="1" x14ac:dyDescent="0.2">
      <c r="A559" s="13" t="str">
        <f t="shared" si="100"/>
        <v>-</v>
      </c>
      <c r="B559" s="216">
        <v>537</v>
      </c>
      <c r="C559" s="231"/>
      <c r="D559" s="231"/>
      <c r="E559" s="217"/>
      <c r="F559" s="218" t="str">
        <f>IF(ISBLANK(E559), "", VLOOKUP(E559, Z!$A$2:$C$4127, 3, FALSE))</f>
        <v/>
      </c>
      <c r="G559" s="232"/>
      <c r="H559" s="219"/>
      <c r="I559" s="218" t="str" cm="1">
        <f t="array" ref="I559">IFERROR(INDEX(Region, VLOOKUP($F559, X!$A$2:$K$5744, 11, FALSE), $C$1), "")</f>
        <v/>
      </c>
      <c r="J559" s="235"/>
      <c r="K559" s="236"/>
      <c r="L559" s="220" cm="1">
        <f t="array" ref="L559">IFERROR(INDEX(E_alt, $A559, $X559), 0)</f>
        <v>0</v>
      </c>
      <c r="M559" s="238"/>
      <c r="N559" s="237"/>
      <c r="O559" s="236"/>
      <c r="P559" s="223"/>
      <c r="Q559" s="220" cm="1">
        <f t="array" ref="Q559">IFERROR(INDEX(E_neu, $A559, $X559), 0)</f>
        <v>0</v>
      </c>
      <c r="R559" s="232"/>
      <c r="S559" s="231"/>
      <c r="T559" s="217"/>
      <c r="U559" s="218" t="str">
        <f>IF(ISBLANK(T559), "", VLOOKUP(T559, Z!$A$2:$C$4127, 3, FALSE))</f>
        <v/>
      </c>
      <c r="V559" s="239"/>
      <c r="W559" s="222">
        <f t="shared" si="108"/>
        <v>0</v>
      </c>
      <c r="X559" s="13" t="str">
        <f>IFERROR(MATCH(_xlfn.MINIFS(Y!$F$87:$H$87, Y!$F$87:$H$87, "&gt;="&amp;J559), Y!$F$87:$H$87, 0), "-")</f>
        <v>-</v>
      </c>
    </row>
    <row r="560" spans="1:24" s="79" customFormat="1" x14ac:dyDescent="0.2">
      <c r="A560" s="13" t="str">
        <f t="shared" si="101"/>
        <v>-</v>
      </c>
      <c r="B560" s="216">
        <v>538</v>
      </c>
      <c r="C560" s="231"/>
      <c r="D560" s="231"/>
      <c r="E560" s="217"/>
      <c r="F560" s="218" t="str">
        <f>IF(ISBLANK(E560), "", VLOOKUP(E560, Z!$A$2:$C$4127, 3, FALSE))</f>
        <v/>
      </c>
      <c r="G560" s="232"/>
      <c r="H560" s="219"/>
      <c r="I560" s="218" t="str" cm="1">
        <f t="array" ref="I560">IFERROR(INDEX(Region, VLOOKUP($F560, X!$A$2:$K$5744, 11, FALSE), $C$1), "")</f>
        <v/>
      </c>
      <c r="J560" s="235"/>
      <c r="K560" s="236"/>
      <c r="L560" s="220" cm="1">
        <f t="array" ref="L560">IFERROR(INDEX(E_alt, $A560, $X560), 0)</f>
        <v>0</v>
      </c>
      <c r="M560" s="238"/>
      <c r="N560" s="237"/>
      <c r="O560" s="236"/>
      <c r="P560" s="223"/>
      <c r="Q560" s="220" cm="1">
        <f t="array" ref="Q560">IFERROR(INDEX(E_neu, $A560, $X560), 0)</f>
        <v>0</v>
      </c>
      <c r="R560" s="232"/>
      <c r="S560" s="231"/>
      <c r="T560" s="217"/>
      <c r="U560" s="218" t="str">
        <f>IF(ISBLANK(T560), "", VLOOKUP(T560, Z!$A$2:$C$4127, 3, FALSE))</f>
        <v/>
      </c>
      <c r="V560" s="239"/>
      <c r="W560" s="222">
        <f t="shared" si="108"/>
        <v>0</v>
      </c>
      <c r="X560" s="13" t="str">
        <f>IFERROR(MATCH(_xlfn.MINIFS(Y!$F$87:$H$87, Y!$F$87:$H$87, "&gt;="&amp;J560), Y!$F$87:$H$87, 0), "-")</f>
        <v>-</v>
      </c>
    </row>
    <row r="561" spans="1:24" s="79" customFormat="1" x14ac:dyDescent="0.2">
      <c r="A561" s="13" t="str">
        <f t="shared" si="100"/>
        <v>-</v>
      </c>
      <c r="B561" s="216">
        <v>539</v>
      </c>
      <c r="C561" s="231"/>
      <c r="D561" s="231"/>
      <c r="E561" s="217"/>
      <c r="F561" s="218" t="str">
        <f>IF(ISBLANK(E561), "", VLOOKUP(E561, Z!$A$2:$C$4127, 3, FALSE))</f>
        <v/>
      </c>
      <c r="G561" s="232"/>
      <c r="H561" s="219"/>
      <c r="I561" s="218" t="str" cm="1">
        <f t="array" ref="I561">IFERROR(INDEX(Region, VLOOKUP($F561, X!$A$2:$K$5744, 11, FALSE), $C$1), "")</f>
        <v/>
      </c>
      <c r="J561" s="235"/>
      <c r="K561" s="236"/>
      <c r="L561" s="220" cm="1">
        <f t="array" ref="L561">IFERROR(INDEX(E_alt, $A561, $X561), 0)</f>
        <v>0</v>
      </c>
      <c r="M561" s="238"/>
      <c r="N561" s="237"/>
      <c r="O561" s="236"/>
      <c r="P561" s="223"/>
      <c r="Q561" s="220" cm="1">
        <f t="array" ref="Q561">IFERROR(INDEX(E_neu, $A561, $X561), 0)</f>
        <v>0</v>
      </c>
      <c r="R561" s="232"/>
      <c r="S561" s="231"/>
      <c r="T561" s="217"/>
      <c r="U561" s="218" t="str">
        <f>IF(ISBLANK(T561), "", VLOOKUP(T561, Z!$A$2:$C$4127, 3, FALSE))</f>
        <v/>
      </c>
      <c r="V561" s="239"/>
      <c r="W561" s="222">
        <f t="shared" si="108"/>
        <v>0</v>
      </c>
      <c r="X561" s="13" t="str">
        <f>IFERROR(MATCH(_xlfn.MINIFS(Y!$F$87:$H$87, Y!$F$87:$H$87, "&gt;="&amp;J561), Y!$F$87:$H$87, 0), "-")</f>
        <v>-</v>
      </c>
    </row>
    <row r="562" spans="1:24" s="79" customFormat="1" x14ac:dyDescent="0.2">
      <c r="A562" s="13" t="str">
        <f t="shared" si="101"/>
        <v>-</v>
      </c>
      <c r="B562" s="216">
        <v>540</v>
      </c>
      <c r="C562" s="231"/>
      <c r="D562" s="231"/>
      <c r="E562" s="217"/>
      <c r="F562" s="218" t="str">
        <f>IF(ISBLANK(E562), "", VLOOKUP(E562, Z!$A$2:$C$4127, 3, FALSE))</f>
        <v/>
      </c>
      <c r="G562" s="232"/>
      <c r="H562" s="219"/>
      <c r="I562" s="218" t="str" cm="1">
        <f t="array" ref="I562">IFERROR(INDEX(Region, VLOOKUP($F562, X!$A$2:$K$5744, 11, FALSE), $C$1), "")</f>
        <v/>
      </c>
      <c r="J562" s="235"/>
      <c r="K562" s="236"/>
      <c r="L562" s="220" cm="1">
        <f t="array" ref="L562">IFERROR(INDEX(E_alt, $A562, $X562), 0)</f>
        <v>0</v>
      </c>
      <c r="M562" s="238"/>
      <c r="N562" s="237"/>
      <c r="O562" s="236"/>
      <c r="P562" s="223"/>
      <c r="Q562" s="220" cm="1">
        <f t="array" ref="Q562">IFERROR(INDEX(E_neu, $A562, $X562), 0)</f>
        <v>0</v>
      </c>
      <c r="R562" s="232"/>
      <c r="S562" s="231"/>
      <c r="T562" s="217"/>
      <c r="U562" s="218" t="str">
        <f>IF(ISBLANK(T562), "", VLOOKUP(T562, Z!$A$2:$C$4127, 3, FALSE))</f>
        <v/>
      </c>
      <c r="V562" s="239"/>
      <c r="W562" s="222">
        <f t="shared" si="108"/>
        <v>0</v>
      </c>
      <c r="X562" s="13" t="str">
        <f>IFERROR(MATCH(_xlfn.MINIFS(Y!$F$87:$H$87, Y!$F$87:$H$87, "&gt;="&amp;J562), Y!$F$87:$H$87, 0), "-")</f>
        <v>-</v>
      </c>
    </row>
    <row r="563" spans="1:24" s="79" customFormat="1" x14ac:dyDescent="0.2">
      <c r="A563" s="13" t="str">
        <f t="shared" si="100"/>
        <v>-</v>
      </c>
      <c r="B563" s="216">
        <v>541</v>
      </c>
      <c r="C563" s="231"/>
      <c r="D563" s="231"/>
      <c r="E563" s="217"/>
      <c r="F563" s="218" t="str">
        <f>IF(ISBLANK(E563), "", VLOOKUP(E563, Z!$A$2:$C$4127, 3, FALSE))</f>
        <v/>
      </c>
      <c r="G563" s="232"/>
      <c r="H563" s="219"/>
      <c r="I563" s="218" t="str" cm="1">
        <f t="array" ref="I563">IFERROR(INDEX(Region, VLOOKUP($F563, X!$A$2:$K$5744, 11, FALSE), $C$1), "")</f>
        <v/>
      </c>
      <c r="J563" s="235"/>
      <c r="K563" s="236"/>
      <c r="L563" s="220" cm="1">
        <f t="array" ref="L563">IFERROR(INDEX(E_alt, $A563, $X563), 0)</f>
        <v>0</v>
      </c>
      <c r="M563" s="238"/>
      <c r="N563" s="237"/>
      <c r="O563" s="236"/>
      <c r="P563" s="223"/>
      <c r="Q563" s="220" cm="1">
        <f t="array" ref="Q563">IFERROR(INDEX(E_neu, $A563, $X563), 0)</f>
        <v>0</v>
      </c>
      <c r="R563" s="232"/>
      <c r="S563" s="231"/>
      <c r="T563" s="217"/>
      <c r="U563" s="218" t="str">
        <f>IF(ISBLANK(T563), "", VLOOKUP(T563, Z!$A$2:$C$4127, 3, FALSE))</f>
        <v/>
      </c>
      <c r="V563" s="239"/>
      <c r="W563" s="222">
        <f t="shared" si="108"/>
        <v>0</v>
      </c>
      <c r="X563" s="13" t="str">
        <f>IFERROR(MATCH(_xlfn.MINIFS(Y!$F$87:$H$87, Y!$F$87:$H$87, "&gt;="&amp;J563), Y!$F$87:$H$87, 0), "-")</f>
        <v>-</v>
      </c>
    </row>
    <row r="564" spans="1:24" s="79" customFormat="1" x14ac:dyDescent="0.2">
      <c r="A564" s="13" t="str">
        <f t="shared" si="101"/>
        <v>-</v>
      </c>
      <c r="B564" s="216">
        <v>542</v>
      </c>
      <c r="C564" s="231"/>
      <c r="D564" s="231"/>
      <c r="E564" s="217"/>
      <c r="F564" s="218" t="str">
        <f>IF(ISBLANK(E564), "", VLOOKUP(E564, Z!$A$2:$C$4127, 3, FALSE))</f>
        <v/>
      </c>
      <c r="G564" s="232"/>
      <c r="H564" s="219"/>
      <c r="I564" s="218" t="str" cm="1">
        <f t="array" ref="I564">IFERROR(INDEX(Region, VLOOKUP($F564, X!$A$2:$K$5744, 11, FALSE), $C$1), "")</f>
        <v/>
      </c>
      <c r="J564" s="235"/>
      <c r="K564" s="236"/>
      <c r="L564" s="220" cm="1">
        <f t="array" ref="L564">IFERROR(INDEX(E_alt, $A564, $X564), 0)</f>
        <v>0</v>
      </c>
      <c r="M564" s="238"/>
      <c r="N564" s="237"/>
      <c r="O564" s="236"/>
      <c r="P564" s="223"/>
      <c r="Q564" s="220" cm="1">
        <f t="array" ref="Q564">IFERROR(INDEX(E_neu, $A564, $X564), 0)</f>
        <v>0</v>
      </c>
      <c r="R564" s="232"/>
      <c r="S564" s="231"/>
      <c r="T564" s="217"/>
      <c r="U564" s="218" t="str">
        <f>IF(ISBLANK(T564), "", VLOOKUP(T564, Z!$A$2:$C$4127, 3, FALSE))</f>
        <v/>
      </c>
      <c r="V564" s="239"/>
      <c r="W564" s="222">
        <f t="shared" si="108"/>
        <v>0</v>
      </c>
      <c r="X564" s="13" t="str">
        <f>IFERROR(MATCH(_xlfn.MINIFS(Y!$F$87:$H$87, Y!$F$87:$H$87, "&gt;="&amp;J564), Y!$F$87:$H$87, 0), "-")</f>
        <v>-</v>
      </c>
    </row>
    <row r="565" spans="1:24" s="79" customFormat="1" x14ac:dyDescent="0.2">
      <c r="A565" s="13" t="str">
        <f t="shared" si="100"/>
        <v>-</v>
      </c>
      <c r="B565" s="216">
        <v>543</v>
      </c>
      <c r="C565" s="231"/>
      <c r="D565" s="231"/>
      <c r="E565" s="217"/>
      <c r="F565" s="218" t="str">
        <f>IF(ISBLANK(E565), "", VLOOKUP(E565, Z!$A$2:$C$4127, 3, FALSE))</f>
        <v/>
      </c>
      <c r="G565" s="232"/>
      <c r="H565" s="219"/>
      <c r="I565" s="218" t="str" cm="1">
        <f t="array" ref="I565">IFERROR(INDEX(Region, VLOOKUP($F565, X!$A$2:$K$5744, 11, FALSE), $C$1), "")</f>
        <v/>
      </c>
      <c r="J565" s="235"/>
      <c r="K565" s="236"/>
      <c r="L565" s="220" cm="1">
        <f t="array" ref="L565">IFERROR(INDEX(E_alt, $A565, $X565), 0)</f>
        <v>0</v>
      </c>
      <c r="M565" s="238"/>
      <c r="N565" s="237"/>
      <c r="O565" s="236"/>
      <c r="P565" s="223"/>
      <c r="Q565" s="220" cm="1">
        <f t="array" ref="Q565">IFERROR(INDEX(E_neu, $A565, $X565), 0)</f>
        <v>0</v>
      </c>
      <c r="R565" s="232"/>
      <c r="S565" s="231"/>
      <c r="T565" s="217"/>
      <c r="U565" s="218" t="str">
        <f>IF(ISBLANK(T565), "", VLOOKUP(T565, Z!$A$2:$C$4127, 3, FALSE))</f>
        <v/>
      </c>
      <c r="V565" s="239"/>
      <c r="W565" s="222">
        <f t="shared" si="108"/>
        <v>0</v>
      </c>
      <c r="X565" s="13" t="str">
        <f>IFERROR(MATCH(_xlfn.MINIFS(Y!$F$87:$H$87, Y!$F$87:$H$87, "&gt;="&amp;J565), Y!$F$87:$H$87, 0), "-")</f>
        <v>-</v>
      </c>
    </row>
    <row r="566" spans="1:24" s="79" customFormat="1" x14ac:dyDescent="0.2">
      <c r="A566" s="13" t="str">
        <f t="shared" si="101"/>
        <v>-</v>
      </c>
      <c r="B566" s="216">
        <v>544</v>
      </c>
      <c r="C566" s="231"/>
      <c r="D566" s="231"/>
      <c r="E566" s="217"/>
      <c r="F566" s="218" t="str">
        <f>IF(ISBLANK(E566), "", VLOOKUP(E566, Z!$A$2:$C$4127, 3, FALSE))</f>
        <v/>
      </c>
      <c r="G566" s="232"/>
      <c r="H566" s="219"/>
      <c r="I566" s="218" t="str" cm="1">
        <f t="array" ref="I566">IFERROR(INDEX(Region, VLOOKUP($F566, X!$A$2:$K$5744, 11, FALSE), $C$1), "")</f>
        <v/>
      </c>
      <c r="J566" s="235"/>
      <c r="K566" s="236"/>
      <c r="L566" s="220" cm="1">
        <f t="array" ref="L566">IFERROR(INDEX(E_alt, $A566, $X566), 0)</f>
        <v>0</v>
      </c>
      <c r="M566" s="238"/>
      <c r="N566" s="237"/>
      <c r="O566" s="236"/>
      <c r="P566" s="223"/>
      <c r="Q566" s="220" cm="1">
        <f t="array" ref="Q566">IFERROR(INDEX(E_neu, $A566, $X566), 0)</f>
        <v>0</v>
      </c>
      <c r="R566" s="232"/>
      <c r="S566" s="231"/>
      <c r="T566" s="217"/>
      <c r="U566" s="218" t="str">
        <f>IF(ISBLANK(T566), "", VLOOKUP(T566, Z!$A$2:$C$4127, 3, FALSE))</f>
        <v/>
      </c>
      <c r="V566" s="239"/>
      <c r="W566" s="222">
        <f t="shared" si="108"/>
        <v>0</v>
      </c>
      <c r="X566" s="13" t="str">
        <f>IFERROR(MATCH(_xlfn.MINIFS(Y!$F$87:$H$87, Y!$F$87:$H$87, "&gt;="&amp;J566), Y!$F$87:$H$87, 0), "-")</f>
        <v>-</v>
      </c>
    </row>
    <row r="567" spans="1:24" s="79" customFormat="1" x14ac:dyDescent="0.2">
      <c r="A567" s="13" t="str">
        <f t="shared" si="100"/>
        <v>-</v>
      </c>
      <c r="B567" s="216">
        <v>545</v>
      </c>
      <c r="C567" s="231"/>
      <c r="D567" s="231"/>
      <c r="E567" s="217"/>
      <c r="F567" s="218" t="str">
        <f>IF(ISBLANK(E567), "", VLOOKUP(E567, Z!$A$2:$C$4127, 3, FALSE))</f>
        <v/>
      </c>
      <c r="G567" s="232"/>
      <c r="H567" s="219"/>
      <c r="I567" s="218" t="str" cm="1">
        <f t="array" ref="I567">IFERROR(INDEX(Region, VLOOKUP($F567, X!$A$2:$K$5744, 11, FALSE), $C$1), "")</f>
        <v/>
      </c>
      <c r="J567" s="235"/>
      <c r="K567" s="236"/>
      <c r="L567" s="220" cm="1">
        <f t="array" ref="L567">IFERROR(INDEX(E_alt, $A567, $X567), 0)</f>
        <v>0</v>
      </c>
      <c r="M567" s="238"/>
      <c r="N567" s="237"/>
      <c r="O567" s="236"/>
      <c r="P567" s="223"/>
      <c r="Q567" s="220" cm="1">
        <f t="array" ref="Q567">IFERROR(INDEX(E_neu, $A567, $X567), 0)</f>
        <v>0</v>
      </c>
      <c r="R567" s="232"/>
      <c r="S567" s="231"/>
      <c r="T567" s="217"/>
      <c r="U567" s="218" t="str">
        <f>IF(ISBLANK(T567), "", VLOOKUP(T567, Z!$A$2:$C$4127, 3, FALSE))</f>
        <v/>
      </c>
      <c r="V567" s="239"/>
      <c r="W567" s="222">
        <f t="shared" si="108"/>
        <v>0</v>
      </c>
      <c r="X567" s="13" t="str">
        <f>IFERROR(MATCH(_xlfn.MINIFS(Y!$F$87:$H$87, Y!$F$87:$H$87, "&gt;="&amp;J567), Y!$F$87:$H$87, 0), "-")</f>
        <v>-</v>
      </c>
    </row>
    <row r="568" spans="1:24" s="79" customFormat="1" x14ac:dyDescent="0.2">
      <c r="A568" s="13" t="str">
        <f t="shared" si="101"/>
        <v>-</v>
      </c>
      <c r="B568" s="216">
        <v>546</v>
      </c>
      <c r="C568" s="231"/>
      <c r="D568" s="231"/>
      <c r="E568" s="217"/>
      <c r="F568" s="218" t="str">
        <f>IF(ISBLANK(E568), "", VLOOKUP(E568, Z!$A$2:$C$4127, 3, FALSE))</f>
        <v/>
      </c>
      <c r="G568" s="232"/>
      <c r="H568" s="219"/>
      <c r="I568" s="218" t="str" cm="1">
        <f t="array" ref="I568">IFERROR(INDEX(Region, VLOOKUP($F568, X!$A$2:$K$5744, 11, FALSE), $C$1), "")</f>
        <v/>
      </c>
      <c r="J568" s="235"/>
      <c r="K568" s="236"/>
      <c r="L568" s="220" cm="1">
        <f t="array" ref="L568">IFERROR(INDEX(E_alt, $A568, $X568), 0)</f>
        <v>0</v>
      </c>
      <c r="M568" s="238"/>
      <c r="N568" s="237"/>
      <c r="O568" s="236"/>
      <c r="P568" s="223"/>
      <c r="Q568" s="220" cm="1">
        <f t="array" ref="Q568">IFERROR(INDEX(E_neu, $A568, $X568), 0)</f>
        <v>0</v>
      </c>
      <c r="R568" s="232"/>
      <c r="S568" s="231"/>
      <c r="T568" s="217"/>
      <c r="U568" s="218" t="str">
        <f>IF(ISBLANK(T568), "", VLOOKUP(T568, Z!$A$2:$C$4127, 3, FALSE))</f>
        <v/>
      </c>
      <c r="V568" s="239"/>
      <c r="W568" s="222">
        <f t="shared" si="108"/>
        <v>0</v>
      </c>
      <c r="X568" s="13" t="str">
        <f>IFERROR(MATCH(_xlfn.MINIFS(Y!$F$87:$H$87, Y!$F$87:$H$87, "&gt;="&amp;J568), Y!$F$87:$H$87, 0), "-")</f>
        <v>-</v>
      </c>
    </row>
    <row r="569" spans="1:24" s="79" customFormat="1" x14ac:dyDescent="0.2">
      <c r="A569" s="13" t="str">
        <f t="shared" si="100"/>
        <v>-</v>
      </c>
      <c r="B569" s="216">
        <v>547</v>
      </c>
      <c r="C569" s="231"/>
      <c r="D569" s="231"/>
      <c r="E569" s="217"/>
      <c r="F569" s="218" t="str">
        <f>IF(ISBLANK(E569), "", VLOOKUP(E569, Z!$A$2:$C$4127, 3, FALSE))</f>
        <v/>
      </c>
      <c r="G569" s="232"/>
      <c r="H569" s="219"/>
      <c r="I569" s="218" t="str" cm="1">
        <f t="array" ref="I569">IFERROR(INDEX(Region, VLOOKUP($F569, X!$A$2:$K$5744, 11, FALSE), $C$1), "")</f>
        <v/>
      </c>
      <c r="J569" s="235"/>
      <c r="K569" s="236"/>
      <c r="L569" s="220" cm="1">
        <f t="array" ref="L569">IFERROR(INDEX(E_alt, $A569, $X569), 0)</f>
        <v>0</v>
      </c>
      <c r="M569" s="238"/>
      <c r="N569" s="237"/>
      <c r="O569" s="236"/>
      <c r="P569" s="223"/>
      <c r="Q569" s="220" cm="1">
        <f t="array" ref="Q569">IFERROR(INDEX(E_neu, $A569, $X569), 0)</f>
        <v>0</v>
      </c>
      <c r="R569" s="232"/>
      <c r="S569" s="231"/>
      <c r="T569" s="217"/>
      <c r="U569" s="218" t="str">
        <f>IF(ISBLANK(T569), "", VLOOKUP(T569, Z!$A$2:$C$4127, 3, FALSE))</f>
        <v/>
      </c>
      <c r="V569" s="239"/>
      <c r="W569" s="222">
        <f t="shared" si="108"/>
        <v>0</v>
      </c>
      <c r="X569" s="13" t="str">
        <f>IFERROR(MATCH(_xlfn.MINIFS(Y!$F$87:$H$87, Y!$F$87:$H$87, "&gt;="&amp;J569), Y!$F$87:$H$87, 0), "-")</f>
        <v>-</v>
      </c>
    </row>
    <row r="570" spans="1:24" s="79" customFormat="1" x14ac:dyDescent="0.2">
      <c r="A570" s="13" t="str">
        <f t="shared" si="101"/>
        <v>-</v>
      </c>
      <c r="B570" s="216">
        <v>548</v>
      </c>
      <c r="C570" s="231"/>
      <c r="D570" s="231"/>
      <c r="E570" s="217"/>
      <c r="F570" s="218" t="str">
        <f>IF(ISBLANK(E570), "", VLOOKUP(E570, Z!$A$2:$C$4127, 3, FALSE))</f>
        <v/>
      </c>
      <c r="G570" s="232"/>
      <c r="H570" s="219"/>
      <c r="I570" s="218" t="str" cm="1">
        <f t="array" ref="I570">IFERROR(INDEX(Region, VLOOKUP($F570, X!$A$2:$K$5744, 11, FALSE), $C$1), "")</f>
        <v/>
      </c>
      <c r="J570" s="235"/>
      <c r="K570" s="236"/>
      <c r="L570" s="220" cm="1">
        <f t="array" ref="L570">IFERROR(INDEX(E_alt, $A570, $X570), 0)</f>
        <v>0</v>
      </c>
      <c r="M570" s="238"/>
      <c r="N570" s="237"/>
      <c r="O570" s="236"/>
      <c r="P570" s="223"/>
      <c r="Q570" s="220" cm="1">
        <f t="array" ref="Q570">IFERROR(INDEX(E_neu, $A570, $X570), 0)</f>
        <v>0</v>
      </c>
      <c r="R570" s="232"/>
      <c r="S570" s="231"/>
      <c r="T570" s="217"/>
      <c r="U570" s="218" t="str">
        <f>IF(ISBLANK(T570), "", VLOOKUP(T570, Z!$A$2:$C$4127, 3, FALSE))</f>
        <v/>
      </c>
      <c r="V570" s="239"/>
      <c r="W570" s="222">
        <f t="shared" si="108"/>
        <v>0</v>
      </c>
      <c r="X570" s="13" t="str">
        <f>IFERROR(MATCH(_xlfn.MINIFS(Y!$F$87:$H$87, Y!$F$87:$H$87, "&gt;="&amp;J570), Y!$F$87:$H$87, 0), "-")</f>
        <v>-</v>
      </c>
    </row>
    <row r="571" spans="1:24" s="79" customFormat="1" x14ac:dyDescent="0.2">
      <c r="A571" s="13" t="str">
        <f t="shared" si="100"/>
        <v>-</v>
      </c>
      <c r="B571" s="216">
        <v>549</v>
      </c>
      <c r="C571" s="231"/>
      <c r="D571" s="231"/>
      <c r="E571" s="217"/>
      <c r="F571" s="218" t="str">
        <f>IF(ISBLANK(E571), "", VLOOKUP(E571, Z!$A$2:$C$4127, 3, FALSE))</f>
        <v/>
      </c>
      <c r="G571" s="232"/>
      <c r="H571" s="219"/>
      <c r="I571" s="218" t="str" cm="1">
        <f t="array" ref="I571">IFERROR(INDEX(Region, VLOOKUP($F571, X!$A$2:$K$5744, 11, FALSE), $C$1), "")</f>
        <v/>
      </c>
      <c r="J571" s="235"/>
      <c r="K571" s="236"/>
      <c r="L571" s="220" cm="1">
        <f t="array" ref="L571">IFERROR(INDEX(E_alt, $A571, $X571), 0)</f>
        <v>0</v>
      </c>
      <c r="M571" s="238"/>
      <c r="N571" s="237"/>
      <c r="O571" s="236"/>
      <c r="P571" s="223"/>
      <c r="Q571" s="220" cm="1">
        <f t="array" ref="Q571">IFERROR(INDEX(E_neu, $A571, $X571), 0)</f>
        <v>0</v>
      </c>
      <c r="R571" s="232"/>
      <c r="S571" s="231"/>
      <c r="T571" s="217"/>
      <c r="U571" s="218" t="str">
        <f>IF(ISBLANK(T571), "", VLOOKUP(T571, Z!$A$2:$C$4127, 3, FALSE))</f>
        <v/>
      </c>
      <c r="V571" s="239"/>
      <c r="W571" s="222">
        <f t="shared" si="108"/>
        <v>0</v>
      </c>
      <c r="X571" s="13" t="str">
        <f>IFERROR(MATCH(_xlfn.MINIFS(Y!$F$87:$H$87, Y!$F$87:$H$87, "&gt;="&amp;J571), Y!$F$87:$H$87, 0), "-")</f>
        <v>-</v>
      </c>
    </row>
    <row r="572" spans="1:24" s="79" customFormat="1" x14ac:dyDescent="0.2">
      <c r="A572" s="13" t="str">
        <f t="shared" si="101"/>
        <v>-</v>
      </c>
      <c r="B572" s="216">
        <v>550</v>
      </c>
      <c r="C572" s="231"/>
      <c r="D572" s="231"/>
      <c r="E572" s="217"/>
      <c r="F572" s="218" t="str">
        <f>IF(ISBLANK(E572), "", VLOOKUP(E572, Z!$A$2:$C$4127, 3, FALSE))</f>
        <v/>
      </c>
      <c r="G572" s="232"/>
      <c r="H572" s="219"/>
      <c r="I572" s="218" t="str" cm="1">
        <f t="array" ref="I572">IFERROR(INDEX(Region, VLOOKUP($F572, X!$A$2:$K$5744, 11, FALSE), $C$1), "")</f>
        <v/>
      </c>
      <c r="J572" s="235"/>
      <c r="K572" s="236"/>
      <c r="L572" s="220" cm="1">
        <f t="array" ref="L572">IFERROR(INDEX(E_alt, $A572, $X572), 0)</f>
        <v>0</v>
      </c>
      <c r="M572" s="238"/>
      <c r="N572" s="237"/>
      <c r="O572" s="236"/>
      <c r="P572" s="223"/>
      <c r="Q572" s="220" cm="1">
        <f t="array" ref="Q572">IFERROR(INDEX(E_neu, $A572, $X572), 0)</f>
        <v>0</v>
      </c>
      <c r="R572" s="232"/>
      <c r="S572" s="231"/>
      <c r="T572" s="217"/>
      <c r="U572" s="218" t="str">
        <f>IF(ISBLANK(T572), "", VLOOKUP(T572, Z!$A$2:$C$4127, 3, FALSE))</f>
        <v/>
      </c>
      <c r="V572" s="239"/>
      <c r="W572" s="222">
        <f t="shared" si="108"/>
        <v>0</v>
      </c>
      <c r="X572" s="13" t="str">
        <f>IFERROR(MATCH(_xlfn.MINIFS(Y!$F$87:$H$87, Y!$F$87:$H$87, "&gt;="&amp;J572), Y!$F$87:$H$87, 0), "-")</f>
        <v>-</v>
      </c>
    </row>
    <row r="573" spans="1:24" s="79" customFormat="1" x14ac:dyDescent="0.2">
      <c r="A573" s="13" t="str">
        <f t="shared" si="100"/>
        <v>-</v>
      </c>
      <c r="B573" s="216">
        <v>551</v>
      </c>
      <c r="C573" s="231"/>
      <c r="D573" s="231"/>
      <c r="E573" s="217"/>
      <c r="F573" s="218" t="str">
        <f>IF(ISBLANK(E573), "", VLOOKUP(E573, Z!$A$2:$C$4127, 3, FALSE))</f>
        <v/>
      </c>
      <c r="G573" s="232"/>
      <c r="H573" s="219"/>
      <c r="I573" s="218" t="str" cm="1">
        <f t="array" ref="I573">IFERROR(INDEX(Region, VLOOKUP($F573, X!$A$2:$K$5744, 11, FALSE), $C$1), "")</f>
        <v/>
      </c>
      <c r="J573" s="235"/>
      <c r="K573" s="236"/>
      <c r="L573" s="220" cm="1">
        <f t="array" ref="L573">IFERROR(INDEX(E_alt, $A573, $X573), 0)</f>
        <v>0</v>
      </c>
      <c r="M573" s="238"/>
      <c r="N573" s="237"/>
      <c r="O573" s="236"/>
      <c r="P573" s="223"/>
      <c r="Q573" s="220" cm="1">
        <f t="array" ref="Q573">IFERROR(INDEX(E_neu, $A573, $X573), 0)</f>
        <v>0</v>
      </c>
      <c r="R573" s="232"/>
      <c r="S573" s="231"/>
      <c r="T573" s="217"/>
      <c r="U573" s="218" t="str">
        <f>IF(ISBLANK(T573), "", VLOOKUP(T573, Z!$A$2:$C$4127, 3, FALSE))</f>
        <v/>
      </c>
      <c r="V573" s="239"/>
      <c r="W573" s="222">
        <f t="shared" si="108"/>
        <v>0</v>
      </c>
      <c r="X573" s="13" t="str">
        <f>IFERROR(MATCH(_xlfn.MINIFS(Y!$F$87:$H$87, Y!$F$87:$H$87, "&gt;="&amp;J573), Y!$F$87:$H$87, 0), "-")</f>
        <v>-</v>
      </c>
    </row>
    <row r="574" spans="1:24" s="79" customFormat="1" x14ac:dyDescent="0.2">
      <c r="A574" s="13" t="str">
        <f t="shared" si="101"/>
        <v>-</v>
      </c>
      <c r="B574" s="216">
        <v>552</v>
      </c>
      <c r="C574" s="231"/>
      <c r="D574" s="231"/>
      <c r="E574" s="217"/>
      <c r="F574" s="218" t="str">
        <f>IF(ISBLANK(E574), "", VLOOKUP(E574, Z!$A$2:$C$4127, 3, FALSE))</f>
        <v/>
      </c>
      <c r="G574" s="232"/>
      <c r="H574" s="219"/>
      <c r="I574" s="218" t="str" cm="1">
        <f t="array" ref="I574">IFERROR(INDEX(Region, VLOOKUP($F574, X!$A$2:$K$5744, 11, FALSE), $C$1), "")</f>
        <v/>
      </c>
      <c r="J574" s="235"/>
      <c r="K574" s="236"/>
      <c r="L574" s="220" cm="1">
        <f t="array" ref="L574">IFERROR(INDEX(E_alt, $A574, $X574), 0)</f>
        <v>0</v>
      </c>
      <c r="M574" s="238"/>
      <c r="N574" s="237"/>
      <c r="O574" s="236"/>
      <c r="P574" s="223"/>
      <c r="Q574" s="220" cm="1">
        <f t="array" ref="Q574">IFERROR(INDEX(E_neu, $A574, $X574), 0)</f>
        <v>0</v>
      </c>
      <c r="R574" s="232"/>
      <c r="S574" s="231"/>
      <c r="T574" s="217"/>
      <c r="U574" s="218" t="str">
        <f>IF(ISBLANK(T574), "", VLOOKUP(T574, Z!$A$2:$C$4127, 3, FALSE))</f>
        <v/>
      </c>
      <c r="V574" s="239"/>
      <c r="W574" s="222">
        <f t="shared" si="108"/>
        <v>0</v>
      </c>
      <c r="X574" s="13" t="str">
        <f>IFERROR(MATCH(_xlfn.MINIFS(Y!$F$87:$H$87, Y!$F$87:$H$87, "&gt;="&amp;J574), Y!$F$87:$H$87, 0), "-")</f>
        <v>-</v>
      </c>
    </row>
    <row r="575" spans="1:24" s="79" customFormat="1" x14ac:dyDescent="0.2">
      <c r="A575" s="13" t="str">
        <f t="shared" si="100"/>
        <v>-</v>
      </c>
      <c r="B575" s="216">
        <v>553</v>
      </c>
      <c r="C575" s="231"/>
      <c r="D575" s="231"/>
      <c r="E575" s="217"/>
      <c r="F575" s="218" t="str">
        <f>IF(ISBLANK(E575), "", VLOOKUP(E575, Z!$A$2:$C$4127, 3, FALSE))</f>
        <v/>
      </c>
      <c r="G575" s="232"/>
      <c r="H575" s="219"/>
      <c r="I575" s="218" t="str" cm="1">
        <f t="array" ref="I575">IFERROR(INDEX(Region, VLOOKUP($F575, X!$A$2:$K$5744, 11, FALSE), $C$1), "")</f>
        <v/>
      </c>
      <c r="J575" s="235"/>
      <c r="K575" s="236"/>
      <c r="L575" s="220" cm="1">
        <f t="array" ref="L575">IFERROR(INDEX(E_alt, $A575, $X575), 0)</f>
        <v>0</v>
      </c>
      <c r="M575" s="238"/>
      <c r="N575" s="237"/>
      <c r="O575" s="236"/>
      <c r="P575" s="223"/>
      <c r="Q575" s="220" cm="1">
        <f t="array" ref="Q575">IFERROR(INDEX(E_neu, $A575, $X575), 0)</f>
        <v>0</v>
      </c>
      <c r="R575" s="232"/>
      <c r="S575" s="231"/>
      <c r="T575" s="217"/>
      <c r="U575" s="218" t="str">
        <f>IF(ISBLANK(T575), "", VLOOKUP(T575, Z!$A$2:$C$4127, 3, FALSE))</f>
        <v/>
      </c>
      <c r="V575" s="239"/>
      <c r="W575" s="222">
        <f t="shared" si="108"/>
        <v>0</v>
      </c>
      <c r="X575" s="13" t="str">
        <f>IFERROR(MATCH(_xlfn.MINIFS(Y!$F$87:$H$87, Y!$F$87:$H$87, "&gt;="&amp;J575), Y!$F$87:$H$87, 0), "-")</f>
        <v>-</v>
      </c>
    </row>
    <row r="576" spans="1:24" s="79" customFormat="1" x14ac:dyDescent="0.2">
      <c r="A576" s="13" t="str">
        <f t="shared" si="101"/>
        <v>-</v>
      </c>
      <c r="B576" s="216">
        <v>554</v>
      </c>
      <c r="C576" s="231"/>
      <c r="D576" s="231"/>
      <c r="E576" s="217"/>
      <c r="F576" s="218" t="str">
        <f>IF(ISBLANK(E576), "", VLOOKUP(E576, Z!$A$2:$C$4127, 3, FALSE))</f>
        <v/>
      </c>
      <c r="G576" s="232"/>
      <c r="H576" s="219"/>
      <c r="I576" s="218" t="str" cm="1">
        <f t="array" ref="I576">IFERROR(INDEX(Region, VLOOKUP($F576, X!$A$2:$K$5744, 11, FALSE), $C$1), "")</f>
        <v/>
      </c>
      <c r="J576" s="235"/>
      <c r="K576" s="236"/>
      <c r="L576" s="220" cm="1">
        <f t="array" ref="L576">IFERROR(INDEX(E_alt, $A576, $X576), 0)</f>
        <v>0</v>
      </c>
      <c r="M576" s="238"/>
      <c r="N576" s="237"/>
      <c r="O576" s="236"/>
      <c r="P576" s="223"/>
      <c r="Q576" s="220" cm="1">
        <f t="array" ref="Q576">IFERROR(INDEX(E_neu, $A576, $X576), 0)</f>
        <v>0</v>
      </c>
      <c r="R576" s="232"/>
      <c r="S576" s="231"/>
      <c r="T576" s="217"/>
      <c r="U576" s="218" t="str">
        <f>IF(ISBLANK(T576), "", VLOOKUP(T576, Z!$A$2:$C$4127, 3, FALSE))</f>
        <v/>
      </c>
      <c r="V576" s="239"/>
      <c r="W576" s="222">
        <f t="shared" si="108"/>
        <v>0</v>
      </c>
      <c r="X576" s="13" t="str">
        <f>IFERROR(MATCH(_xlfn.MINIFS(Y!$F$87:$H$87, Y!$F$87:$H$87, "&gt;="&amp;J576), Y!$F$87:$H$87, 0), "-")</f>
        <v>-</v>
      </c>
    </row>
    <row r="577" spans="1:24" s="79" customFormat="1" x14ac:dyDescent="0.2">
      <c r="A577" s="13" t="str">
        <f t="shared" si="100"/>
        <v>-</v>
      </c>
      <c r="B577" s="216">
        <v>555</v>
      </c>
      <c r="C577" s="231"/>
      <c r="D577" s="231"/>
      <c r="E577" s="217"/>
      <c r="F577" s="218" t="str">
        <f>IF(ISBLANK(E577), "", VLOOKUP(E577, Z!$A$2:$C$4127, 3, FALSE))</f>
        <v/>
      </c>
      <c r="G577" s="232"/>
      <c r="H577" s="219"/>
      <c r="I577" s="218" t="str" cm="1">
        <f t="array" ref="I577">IFERROR(INDEX(Region, VLOOKUP($F577, X!$A$2:$K$5744, 11, FALSE), $C$1), "")</f>
        <v/>
      </c>
      <c r="J577" s="235"/>
      <c r="K577" s="236"/>
      <c r="L577" s="220" cm="1">
        <f t="array" ref="L577">IFERROR(INDEX(E_alt, $A577, $X577), 0)</f>
        <v>0</v>
      </c>
      <c r="M577" s="238"/>
      <c r="N577" s="237"/>
      <c r="O577" s="236"/>
      <c r="P577" s="223"/>
      <c r="Q577" s="220" cm="1">
        <f t="array" ref="Q577">IFERROR(INDEX(E_neu, $A577, $X577), 0)</f>
        <v>0</v>
      </c>
      <c r="R577" s="232"/>
      <c r="S577" s="231"/>
      <c r="T577" s="217"/>
      <c r="U577" s="218" t="str">
        <f>IF(ISBLANK(T577), "", VLOOKUP(T577, Z!$A$2:$C$4127, 3, FALSE))</f>
        <v/>
      </c>
      <c r="V577" s="239"/>
      <c r="W577" s="222">
        <f t="shared" si="108"/>
        <v>0</v>
      </c>
      <c r="X577" s="13" t="str">
        <f>IFERROR(MATCH(_xlfn.MINIFS(Y!$F$87:$H$87, Y!$F$87:$H$87, "&gt;="&amp;J577), Y!$F$87:$H$87, 0), "-")</f>
        <v>-</v>
      </c>
    </row>
    <row r="578" spans="1:24" s="79" customFormat="1" x14ac:dyDescent="0.2">
      <c r="A578" s="13" t="str">
        <f t="shared" si="101"/>
        <v>-</v>
      </c>
      <c r="B578" s="216">
        <v>556</v>
      </c>
      <c r="C578" s="231"/>
      <c r="D578" s="231"/>
      <c r="E578" s="217"/>
      <c r="F578" s="218" t="str">
        <f>IF(ISBLANK(E578), "", VLOOKUP(E578, Z!$A$2:$C$4127, 3, FALSE))</f>
        <v/>
      </c>
      <c r="G578" s="232"/>
      <c r="H578" s="219"/>
      <c r="I578" s="218" t="str" cm="1">
        <f t="array" ref="I578">IFERROR(INDEX(Region, VLOOKUP($F578, X!$A$2:$K$5744, 11, FALSE), $C$1), "")</f>
        <v/>
      </c>
      <c r="J578" s="235"/>
      <c r="K578" s="236"/>
      <c r="L578" s="220" cm="1">
        <f t="array" ref="L578">IFERROR(INDEX(E_alt, $A578, $X578), 0)</f>
        <v>0</v>
      </c>
      <c r="M578" s="238"/>
      <c r="N578" s="237"/>
      <c r="O578" s="236"/>
      <c r="P578" s="223"/>
      <c r="Q578" s="220" cm="1">
        <f t="array" ref="Q578">IFERROR(INDEX(E_neu, $A578, $X578), 0)</f>
        <v>0</v>
      </c>
      <c r="R578" s="232"/>
      <c r="S578" s="231"/>
      <c r="T578" s="217"/>
      <c r="U578" s="218" t="str">
        <f>IF(ISBLANK(T578), "", VLOOKUP(T578, Z!$A$2:$C$4127, 3, FALSE))</f>
        <v/>
      </c>
      <c r="V578" s="239"/>
      <c r="W578" s="222">
        <f t="shared" si="108"/>
        <v>0</v>
      </c>
      <c r="X578" s="13" t="str">
        <f>IFERROR(MATCH(_xlfn.MINIFS(Y!$F$87:$H$87, Y!$F$87:$H$87, "&gt;="&amp;J578), Y!$F$87:$H$87, 0), "-")</f>
        <v>-</v>
      </c>
    </row>
    <row r="579" spans="1:24" s="79" customFormat="1" x14ac:dyDescent="0.2">
      <c r="A579" s="13" t="str">
        <f t="shared" si="100"/>
        <v>-</v>
      </c>
      <c r="B579" s="216">
        <v>557</v>
      </c>
      <c r="C579" s="231"/>
      <c r="D579" s="231"/>
      <c r="E579" s="217"/>
      <c r="F579" s="218" t="str">
        <f>IF(ISBLANK(E579), "", VLOOKUP(E579, Z!$A$2:$C$4127, 3, FALSE))</f>
        <v/>
      </c>
      <c r="G579" s="232"/>
      <c r="H579" s="219"/>
      <c r="I579" s="218" t="str" cm="1">
        <f t="array" ref="I579">IFERROR(INDEX(Region, VLOOKUP($F579, X!$A$2:$K$5744, 11, FALSE), $C$1), "")</f>
        <v/>
      </c>
      <c r="J579" s="235"/>
      <c r="K579" s="236"/>
      <c r="L579" s="220" cm="1">
        <f t="array" ref="L579">IFERROR(INDEX(E_alt, $A579, $X579), 0)</f>
        <v>0</v>
      </c>
      <c r="M579" s="238"/>
      <c r="N579" s="237"/>
      <c r="O579" s="236"/>
      <c r="P579" s="223"/>
      <c r="Q579" s="220" cm="1">
        <f t="array" ref="Q579">IFERROR(INDEX(E_neu, $A579, $X579), 0)</f>
        <v>0</v>
      </c>
      <c r="R579" s="232"/>
      <c r="S579" s="231"/>
      <c r="T579" s="217"/>
      <c r="U579" s="218" t="str">
        <f>IF(ISBLANK(T579), "", VLOOKUP(T579, Z!$A$2:$C$4127, 3, FALSE))</f>
        <v/>
      </c>
      <c r="V579" s="239"/>
      <c r="W579" s="222">
        <f t="shared" si="108"/>
        <v>0</v>
      </c>
      <c r="X579" s="13" t="str">
        <f>IFERROR(MATCH(_xlfn.MINIFS(Y!$F$87:$H$87, Y!$F$87:$H$87, "&gt;="&amp;J579), Y!$F$87:$H$87, 0), "-")</f>
        <v>-</v>
      </c>
    </row>
    <row r="580" spans="1:24" s="79" customFormat="1" x14ac:dyDescent="0.2">
      <c r="A580" s="13" t="str">
        <f t="shared" si="101"/>
        <v>-</v>
      </c>
      <c r="B580" s="216">
        <v>558</v>
      </c>
      <c r="C580" s="231"/>
      <c r="D580" s="231"/>
      <c r="E580" s="217"/>
      <c r="F580" s="218" t="str">
        <f>IF(ISBLANK(E580), "", VLOOKUP(E580, Z!$A$2:$C$4127, 3, FALSE))</f>
        <v/>
      </c>
      <c r="G580" s="232"/>
      <c r="H580" s="219"/>
      <c r="I580" s="218" t="str" cm="1">
        <f t="array" ref="I580">IFERROR(INDEX(Region, VLOOKUP($F580, X!$A$2:$K$5744, 11, FALSE), $C$1), "")</f>
        <v/>
      </c>
      <c r="J580" s="235"/>
      <c r="K580" s="236"/>
      <c r="L580" s="220" cm="1">
        <f t="array" ref="L580">IFERROR(INDEX(E_alt, $A580, $X580), 0)</f>
        <v>0</v>
      </c>
      <c r="M580" s="238"/>
      <c r="N580" s="237"/>
      <c r="O580" s="236"/>
      <c r="P580" s="223"/>
      <c r="Q580" s="220" cm="1">
        <f t="array" ref="Q580">IFERROR(INDEX(E_neu, $A580, $X580), 0)</f>
        <v>0</v>
      </c>
      <c r="R580" s="232"/>
      <c r="S580" s="231"/>
      <c r="T580" s="217"/>
      <c r="U580" s="218" t="str">
        <f>IF(ISBLANK(T580), "", VLOOKUP(T580, Z!$A$2:$C$4127, 3, FALSE))</f>
        <v/>
      </c>
      <c r="V580" s="239"/>
      <c r="W580" s="222">
        <f t="shared" si="108"/>
        <v>0</v>
      </c>
      <c r="X580" s="13" t="str">
        <f>IFERROR(MATCH(_xlfn.MINIFS(Y!$F$87:$H$87, Y!$F$87:$H$87, "&gt;="&amp;J580), Y!$F$87:$H$87, 0), "-")</f>
        <v>-</v>
      </c>
    </row>
    <row r="581" spans="1:24" s="79" customFormat="1" x14ac:dyDescent="0.2">
      <c r="A581" s="13" t="str">
        <f t="shared" si="100"/>
        <v>-</v>
      </c>
      <c r="B581" s="216">
        <v>559</v>
      </c>
      <c r="C581" s="231"/>
      <c r="D581" s="231"/>
      <c r="E581" s="217"/>
      <c r="F581" s="218" t="str">
        <f>IF(ISBLANK(E581), "", VLOOKUP(E581, Z!$A$2:$C$4127, 3, FALSE))</f>
        <v/>
      </c>
      <c r="G581" s="232"/>
      <c r="H581" s="219"/>
      <c r="I581" s="218" t="str" cm="1">
        <f t="array" ref="I581">IFERROR(INDEX(Region, VLOOKUP($F581, X!$A$2:$K$5744, 11, FALSE), $C$1), "")</f>
        <v/>
      </c>
      <c r="J581" s="235"/>
      <c r="K581" s="236"/>
      <c r="L581" s="220" cm="1">
        <f t="array" ref="L581">IFERROR(INDEX(E_alt, $A581, $X581), 0)</f>
        <v>0</v>
      </c>
      <c r="M581" s="238"/>
      <c r="N581" s="237"/>
      <c r="O581" s="236"/>
      <c r="P581" s="223"/>
      <c r="Q581" s="220" cm="1">
        <f t="array" ref="Q581">IFERROR(INDEX(E_neu, $A581, $X581), 0)</f>
        <v>0</v>
      </c>
      <c r="R581" s="232"/>
      <c r="S581" s="231"/>
      <c r="T581" s="217"/>
      <c r="U581" s="218" t="str">
        <f>IF(ISBLANK(T581), "", VLOOKUP(T581, Z!$A$2:$C$4127, 3, FALSE))</f>
        <v/>
      </c>
      <c r="V581" s="239"/>
      <c r="W581" s="222">
        <f t="shared" si="108"/>
        <v>0</v>
      </c>
      <c r="X581" s="13" t="str">
        <f>IFERROR(MATCH(_xlfn.MINIFS(Y!$F$87:$H$87, Y!$F$87:$H$87, "&gt;="&amp;J581), Y!$F$87:$H$87, 0), "-")</f>
        <v>-</v>
      </c>
    </row>
    <row r="582" spans="1:24" s="79" customFormat="1" x14ac:dyDescent="0.2">
      <c r="A582" s="13" t="str">
        <f t="shared" si="101"/>
        <v>-</v>
      </c>
      <c r="B582" s="216">
        <v>560</v>
      </c>
      <c r="C582" s="231"/>
      <c r="D582" s="231"/>
      <c r="E582" s="217"/>
      <c r="F582" s="218" t="str">
        <f>IF(ISBLANK(E582), "", VLOOKUP(E582, Z!$A$2:$C$4127, 3, FALSE))</f>
        <v/>
      </c>
      <c r="G582" s="232"/>
      <c r="H582" s="219"/>
      <c r="I582" s="218" t="str" cm="1">
        <f t="array" ref="I582">IFERROR(INDEX(Region, VLOOKUP($F582, X!$A$2:$K$5744, 11, FALSE), $C$1), "")</f>
        <v/>
      </c>
      <c r="J582" s="235"/>
      <c r="K582" s="236"/>
      <c r="L582" s="220" cm="1">
        <f t="array" ref="L582">IFERROR(INDEX(E_alt, $A582, $X582), 0)</f>
        <v>0</v>
      </c>
      <c r="M582" s="238"/>
      <c r="N582" s="237"/>
      <c r="O582" s="236"/>
      <c r="P582" s="223"/>
      <c r="Q582" s="220" cm="1">
        <f t="array" ref="Q582">IFERROR(INDEX(E_neu, $A582, $X582), 0)</f>
        <v>0</v>
      </c>
      <c r="R582" s="232"/>
      <c r="S582" s="231"/>
      <c r="T582" s="217"/>
      <c r="U582" s="218" t="str">
        <f>IF(ISBLANK(T582), "", VLOOKUP(T582, Z!$A$2:$C$4127, 3, FALSE))</f>
        <v/>
      </c>
      <c r="V582" s="239"/>
      <c r="W582" s="222">
        <f t="shared" si="108"/>
        <v>0</v>
      </c>
      <c r="X582" s="13" t="str">
        <f>IFERROR(MATCH(_xlfn.MINIFS(Y!$F$87:$H$87, Y!$F$87:$H$87, "&gt;="&amp;J582), Y!$F$87:$H$87, 0), "-")</f>
        <v>-</v>
      </c>
    </row>
    <row r="583" spans="1:24" s="79" customFormat="1" x14ac:dyDescent="0.2">
      <c r="A583" s="13" t="str">
        <f t="shared" si="100"/>
        <v>-</v>
      </c>
      <c r="B583" s="216">
        <v>561</v>
      </c>
      <c r="C583" s="231"/>
      <c r="D583" s="231"/>
      <c r="E583" s="217"/>
      <c r="F583" s="218" t="str">
        <f>IF(ISBLANK(E583), "", VLOOKUP(E583, Z!$A$2:$C$4127, 3, FALSE))</f>
        <v/>
      </c>
      <c r="G583" s="232"/>
      <c r="H583" s="219"/>
      <c r="I583" s="218" t="str" cm="1">
        <f t="array" ref="I583">IFERROR(INDEX(Region, VLOOKUP($F583, X!$A$2:$K$5744, 11, FALSE), $C$1), "")</f>
        <v/>
      </c>
      <c r="J583" s="235"/>
      <c r="K583" s="236"/>
      <c r="L583" s="220" cm="1">
        <f t="array" ref="L583">IFERROR(INDEX(E_alt, $A583, $X583), 0)</f>
        <v>0</v>
      </c>
      <c r="M583" s="238"/>
      <c r="N583" s="237"/>
      <c r="O583" s="236"/>
      <c r="P583" s="223"/>
      <c r="Q583" s="220" cm="1">
        <f t="array" ref="Q583">IFERROR(INDEX(E_neu, $A583, $X583), 0)</f>
        <v>0</v>
      </c>
      <c r="R583" s="232"/>
      <c r="S583" s="231"/>
      <c r="T583" s="217"/>
      <c r="U583" s="218" t="str">
        <f>IF(ISBLANK(T583), "", VLOOKUP(T583, Z!$A$2:$C$4127, 3, FALSE))</f>
        <v/>
      </c>
      <c r="V583" s="239"/>
      <c r="W583" s="222">
        <f t="shared" si="108"/>
        <v>0</v>
      </c>
      <c r="X583" s="13" t="str">
        <f>IFERROR(MATCH(_xlfn.MINIFS(Y!$F$87:$H$87, Y!$F$87:$H$87, "&gt;="&amp;J583), Y!$F$87:$H$87, 0), "-")</f>
        <v>-</v>
      </c>
    </row>
    <row r="584" spans="1:24" s="79" customFormat="1" x14ac:dyDescent="0.2">
      <c r="A584" s="13" t="str">
        <f t="shared" si="101"/>
        <v>-</v>
      </c>
      <c r="B584" s="216">
        <v>562</v>
      </c>
      <c r="C584" s="231"/>
      <c r="D584" s="231"/>
      <c r="E584" s="217"/>
      <c r="F584" s="218" t="str">
        <f>IF(ISBLANK(E584), "", VLOOKUP(E584, Z!$A$2:$C$4127, 3, FALSE))</f>
        <v/>
      </c>
      <c r="G584" s="232"/>
      <c r="H584" s="219"/>
      <c r="I584" s="218" t="str" cm="1">
        <f t="array" ref="I584">IFERROR(INDEX(Region, VLOOKUP($F584, X!$A$2:$K$5744, 11, FALSE), $C$1), "")</f>
        <v/>
      </c>
      <c r="J584" s="235"/>
      <c r="K584" s="236"/>
      <c r="L584" s="220" cm="1">
        <f t="array" ref="L584">IFERROR(INDEX(E_alt, $A584, $X584), 0)</f>
        <v>0</v>
      </c>
      <c r="M584" s="238"/>
      <c r="N584" s="237"/>
      <c r="O584" s="236"/>
      <c r="P584" s="223"/>
      <c r="Q584" s="220" cm="1">
        <f t="array" ref="Q584">IFERROR(INDEX(E_neu, $A584, $X584), 0)</f>
        <v>0</v>
      </c>
      <c r="R584" s="232"/>
      <c r="S584" s="231"/>
      <c r="T584" s="217"/>
      <c r="U584" s="218" t="str">
        <f>IF(ISBLANK(T584), "", VLOOKUP(T584, Z!$A$2:$C$4127, 3, FALSE))</f>
        <v/>
      </c>
      <c r="V584" s="239"/>
      <c r="W584" s="222">
        <f t="shared" si="108"/>
        <v>0</v>
      </c>
      <c r="X584" s="13" t="str">
        <f>IFERROR(MATCH(_xlfn.MINIFS(Y!$F$87:$H$87, Y!$F$87:$H$87, "&gt;="&amp;J584), Y!$F$87:$H$87, 0), "-")</f>
        <v>-</v>
      </c>
    </row>
    <row r="585" spans="1:24" s="79" customFormat="1" x14ac:dyDescent="0.2">
      <c r="A585" s="13" t="str">
        <f t="shared" si="100"/>
        <v>-</v>
      </c>
      <c r="B585" s="216">
        <v>563</v>
      </c>
      <c r="C585" s="231"/>
      <c r="D585" s="231"/>
      <c r="E585" s="217"/>
      <c r="F585" s="218" t="str">
        <f>IF(ISBLANK(E585), "", VLOOKUP(E585, Z!$A$2:$C$4127, 3, FALSE))</f>
        <v/>
      </c>
      <c r="G585" s="232"/>
      <c r="H585" s="219"/>
      <c r="I585" s="218" t="str" cm="1">
        <f t="array" ref="I585">IFERROR(INDEX(Region, VLOOKUP($F585, X!$A$2:$K$5744, 11, FALSE), $C$1), "")</f>
        <v/>
      </c>
      <c r="J585" s="235"/>
      <c r="K585" s="236"/>
      <c r="L585" s="220" cm="1">
        <f t="array" ref="L585">IFERROR(INDEX(E_alt, $A585, $X585), 0)</f>
        <v>0</v>
      </c>
      <c r="M585" s="238"/>
      <c r="N585" s="237"/>
      <c r="O585" s="236"/>
      <c r="P585" s="223"/>
      <c r="Q585" s="220" cm="1">
        <f t="array" ref="Q585">IFERROR(INDEX(E_neu, $A585, $X585), 0)</f>
        <v>0</v>
      </c>
      <c r="R585" s="232"/>
      <c r="S585" s="231"/>
      <c r="T585" s="217"/>
      <c r="U585" s="218" t="str">
        <f>IF(ISBLANK(T585), "", VLOOKUP(T585, Z!$A$2:$C$4127, 3, FALSE))</f>
        <v/>
      </c>
      <c r="V585" s="239"/>
      <c r="W585" s="222">
        <f t="shared" si="108"/>
        <v>0</v>
      </c>
      <c r="X585" s="13" t="str">
        <f>IFERROR(MATCH(_xlfn.MINIFS(Y!$F$87:$H$87, Y!$F$87:$H$87, "&gt;="&amp;J585), Y!$F$87:$H$87, 0), "-")</f>
        <v>-</v>
      </c>
    </row>
    <row r="586" spans="1:24" s="79" customFormat="1" x14ac:dyDescent="0.2">
      <c r="A586" s="13" t="str">
        <f t="shared" si="101"/>
        <v>-</v>
      </c>
      <c r="B586" s="216">
        <v>564</v>
      </c>
      <c r="C586" s="231"/>
      <c r="D586" s="231"/>
      <c r="E586" s="217"/>
      <c r="F586" s="218" t="str">
        <f>IF(ISBLANK(E586), "", VLOOKUP(E586, Z!$A$2:$C$4127, 3, FALSE))</f>
        <v/>
      </c>
      <c r="G586" s="232"/>
      <c r="H586" s="219"/>
      <c r="I586" s="218" t="str" cm="1">
        <f t="array" ref="I586">IFERROR(INDEX(Region, VLOOKUP($F586, X!$A$2:$K$5744, 11, FALSE), $C$1), "")</f>
        <v/>
      </c>
      <c r="J586" s="235"/>
      <c r="K586" s="236"/>
      <c r="L586" s="220" cm="1">
        <f t="array" ref="L586">IFERROR(INDEX(E_alt, $A586, $X586), 0)</f>
        <v>0</v>
      </c>
      <c r="M586" s="238"/>
      <c r="N586" s="237"/>
      <c r="O586" s="236"/>
      <c r="P586" s="223"/>
      <c r="Q586" s="220" cm="1">
        <f t="array" ref="Q586">IFERROR(INDEX(E_neu, $A586, $X586), 0)</f>
        <v>0</v>
      </c>
      <c r="R586" s="232"/>
      <c r="S586" s="231"/>
      <c r="T586" s="217"/>
      <c r="U586" s="218" t="str">
        <f>IF(ISBLANK(T586), "", VLOOKUP(T586, Z!$A$2:$C$4127, 3, FALSE))</f>
        <v/>
      </c>
      <c r="V586" s="239"/>
      <c r="W586" s="222">
        <f t="shared" si="108"/>
        <v>0</v>
      </c>
      <c r="X586" s="13" t="str">
        <f>IFERROR(MATCH(_xlfn.MINIFS(Y!$F$87:$H$87, Y!$F$87:$H$87, "&gt;="&amp;J586), Y!$F$87:$H$87, 0), "-")</f>
        <v>-</v>
      </c>
    </row>
    <row r="587" spans="1:24" s="79" customFormat="1" x14ac:dyDescent="0.2">
      <c r="A587" s="13" t="str">
        <f t="shared" si="100"/>
        <v>-</v>
      </c>
      <c r="B587" s="216">
        <v>565</v>
      </c>
      <c r="C587" s="231"/>
      <c r="D587" s="231"/>
      <c r="E587" s="217"/>
      <c r="F587" s="218" t="str">
        <f>IF(ISBLANK(E587), "", VLOOKUP(E587, Z!$A$2:$C$4127, 3, FALSE))</f>
        <v/>
      </c>
      <c r="G587" s="232"/>
      <c r="H587" s="219"/>
      <c r="I587" s="218" t="str" cm="1">
        <f t="array" ref="I587">IFERROR(INDEX(Region, VLOOKUP($F587, X!$A$2:$K$5744, 11, FALSE), $C$1), "")</f>
        <v/>
      </c>
      <c r="J587" s="235"/>
      <c r="K587" s="236"/>
      <c r="L587" s="220" cm="1">
        <f t="array" ref="L587">IFERROR(INDEX(E_alt, $A587, $X587), 0)</f>
        <v>0</v>
      </c>
      <c r="M587" s="238"/>
      <c r="N587" s="237"/>
      <c r="O587" s="236"/>
      <c r="P587" s="223"/>
      <c r="Q587" s="220" cm="1">
        <f t="array" ref="Q587">IFERROR(INDEX(E_neu, $A587, $X587), 0)</f>
        <v>0</v>
      </c>
      <c r="R587" s="232"/>
      <c r="S587" s="231"/>
      <c r="T587" s="217"/>
      <c r="U587" s="218" t="str">
        <f>IF(ISBLANK(T587), "", VLOOKUP(T587, Z!$A$2:$C$4127, 3, FALSE))</f>
        <v/>
      </c>
      <c r="V587" s="239"/>
      <c r="W587" s="222">
        <f t="shared" si="108"/>
        <v>0</v>
      </c>
      <c r="X587" s="13" t="str">
        <f>IFERROR(MATCH(_xlfn.MINIFS(Y!$F$87:$H$87, Y!$F$87:$H$87, "&gt;="&amp;J587), Y!$F$87:$H$87, 0), "-")</f>
        <v>-</v>
      </c>
    </row>
    <row r="588" spans="1:24" s="79" customFormat="1" x14ac:dyDescent="0.2">
      <c r="A588" s="13" t="str">
        <f t="shared" si="101"/>
        <v>-</v>
      </c>
      <c r="B588" s="216">
        <v>566</v>
      </c>
      <c r="C588" s="231"/>
      <c r="D588" s="231"/>
      <c r="E588" s="217"/>
      <c r="F588" s="218" t="str">
        <f>IF(ISBLANK(E588), "", VLOOKUP(E588, Z!$A$2:$C$4127, 3, FALSE))</f>
        <v/>
      </c>
      <c r="G588" s="232"/>
      <c r="H588" s="219"/>
      <c r="I588" s="218" t="str" cm="1">
        <f t="array" ref="I588">IFERROR(INDEX(Region, VLOOKUP($F588, X!$A$2:$K$5744, 11, FALSE), $C$1), "")</f>
        <v/>
      </c>
      <c r="J588" s="235"/>
      <c r="K588" s="236"/>
      <c r="L588" s="220" cm="1">
        <f t="array" ref="L588">IFERROR(INDEX(E_alt, $A588, $X588), 0)</f>
        <v>0</v>
      </c>
      <c r="M588" s="238"/>
      <c r="N588" s="237"/>
      <c r="O588" s="236"/>
      <c r="P588" s="223"/>
      <c r="Q588" s="220" cm="1">
        <f t="array" ref="Q588">IFERROR(INDEX(E_neu, $A588, $X588), 0)</f>
        <v>0</v>
      </c>
      <c r="R588" s="232"/>
      <c r="S588" s="231"/>
      <c r="T588" s="217"/>
      <c r="U588" s="218" t="str">
        <f>IF(ISBLANK(T588), "", VLOOKUP(T588, Z!$A$2:$C$4127, 3, FALSE))</f>
        <v/>
      </c>
      <c r="V588" s="239"/>
      <c r="W588" s="222">
        <f t="shared" si="108"/>
        <v>0</v>
      </c>
      <c r="X588" s="13" t="str">
        <f>IFERROR(MATCH(_xlfn.MINIFS(Y!$F$87:$H$87, Y!$F$87:$H$87, "&gt;="&amp;J588), Y!$F$87:$H$87, 0), "-")</f>
        <v>-</v>
      </c>
    </row>
    <row r="589" spans="1:24" s="79" customFormat="1" x14ac:dyDescent="0.2">
      <c r="A589" s="13" t="str">
        <f t="shared" si="100"/>
        <v>-</v>
      </c>
      <c r="B589" s="216">
        <v>567</v>
      </c>
      <c r="C589" s="231"/>
      <c r="D589" s="231"/>
      <c r="E589" s="217"/>
      <c r="F589" s="218" t="str">
        <f>IF(ISBLANK(E589), "", VLOOKUP(E589, Z!$A$2:$C$4127, 3, FALSE))</f>
        <v/>
      </c>
      <c r="G589" s="232"/>
      <c r="H589" s="219"/>
      <c r="I589" s="218" t="str" cm="1">
        <f t="array" ref="I589">IFERROR(INDEX(Region, VLOOKUP($F589, X!$A$2:$K$5744, 11, FALSE), $C$1), "")</f>
        <v/>
      </c>
      <c r="J589" s="235"/>
      <c r="K589" s="236"/>
      <c r="L589" s="220" cm="1">
        <f t="array" ref="L589">IFERROR(INDEX(E_alt, $A589, $X589), 0)</f>
        <v>0</v>
      </c>
      <c r="M589" s="238"/>
      <c r="N589" s="237"/>
      <c r="O589" s="236"/>
      <c r="P589" s="223"/>
      <c r="Q589" s="220" cm="1">
        <f t="array" ref="Q589">IFERROR(INDEX(E_neu, $A589, $X589), 0)</f>
        <v>0</v>
      </c>
      <c r="R589" s="232"/>
      <c r="S589" s="231"/>
      <c r="T589" s="217"/>
      <c r="U589" s="218" t="str">
        <f>IF(ISBLANK(T589), "", VLOOKUP(T589, Z!$A$2:$C$4127, 3, FALSE))</f>
        <v/>
      </c>
      <c r="V589" s="239"/>
      <c r="W589" s="222">
        <f t="shared" si="108"/>
        <v>0</v>
      </c>
      <c r="X589" s="13" t="str">
        <f>IFERROR(MATCH(_xlfn.MINIFS(Y!$F$87:$H$87, Y!$F$87:$H$87, "&gt;="&amp;J589), Y!$F$87:$H$87, 0), "-")</f>
        <v>-</v>
      </c>
    </row>
    <row r="590" spans="1:24" s="79" customFormat="1" x14ac:dyDescent="0.2">
      <c r="A590" s="13" t="str">
        <f t="shared" si="101"/>
        <v>-</v>
      </c>
      <c r="B590" s="216">
        <v>568</v>
      </c>
      <c r="C590" s="231"/>
      <c r="D590" s="231"/>
      <c r="E590" s="217"/>
      <c r="F590" s="218" t="str">
        <f>IF(ISBLANK(E590), "", VLOOKUP(E590, Z!$A$2:$C$4127, 3, FALSE))</f>
        <v/>
      </c>
      <c r="G590" s="232"/>
      <c r="H590" s="219"/>
      <c r="I590" s="218" t="str" cm="1">
        <f t="array" ref="I590">IFERROR(INDEX(Region, VLOOKUP($F590, X!$A$2:$K$5744, 11, FALSE), $C$1), "")</f>
        <v/>
      </c>
      <c r="J590" s="235"/>
      <c r="K590" s="236"/>
      <c r="L590" s="220" cm="1">
        <f t="array" ref="L590">IFERROR(INDEX(E_alt, $A590, $X590), 0)</f>
        <v>0</v>
      </c>
      <c r="M590" s="238"/>
      <c r="N590" s="237"/>
      <c r="O590" s="236"/>
      <c r="P590" s="223"/>
      <c r="Q590" s="220" cm="1">
        <f t="array" ref="Q590">IFERROR(INDEX(E_neu, $A590, $X590), 0)</f>
        <v>0</v>
      </c>
      <c r="R590" s="232"/>
      <c r="S590" s="231"/>
      <c r="T590" s="217"/>
      <c r="U590" s="218" t="str">
        <f>IF(ISBLANK(T590), "", VLOOKUP(T590, Z!$A$2:$C$4127, 3, FALSE))</f>
        <v/>
      </c>
      <c r="V590" s="239"/>
      <c r="W590" s="222">
        <f t="shared" si="108"/>
        <v>0</v>
      </c>
      <c r="X590" s="13" t="str">
        <f>IFERROR(MATCH(_xlfn.MINIFS(Y!$F$87:$H$87, Y!$F$87:$H$87, "&gt;="&amp;J590), Y!$F$87:$H$87, 0), "-")</f>
        <v>-</v>
      </c>
    </row>
    <row r="591" spans="1:24" s="79" customFormat="1" x14ac:dyDescent="0.2">
      <c r="A591" s="13" t="str">
        <f t="shared" si="100"/>
        <v>-</v>
      </c>
      <c r="B591" s="216">
        <v>569</v>
      </c>
      <c r="C591" s="231"/>
      <c r="D591" s="231"/>
      <c r="E591" s="217"/>
      <c r="F591" s="218" t="str">
        <f>IF(ISBLANK(E591), "", VLOOKUP(E591, Z!$A$2:$C$4127, 3, FALSE))</f>
        <v/>
      </c>
      <c r="G591" s="232"/>
      <c r="H591" s="219"/>
      <c r="I591" s="218" t="str" cm="1">
        <f t="array" ref="I591">IFERROR(INDEX(Region, VLOOKUP($F591, X!$A$2:$K$5744, 11, FALSE), $C$1), "")</f>
        <v/>
      </c>
      <c r="J591" s="235"/>
      <c r="K591" s="236"/>
      <c r="L591" s="220" cm="1">
        <f t="array" ref="L591">IFERROR(INDEX(E_alt, $A591, $X591), 0)</f>
        <v>0</v>
      </c>
      <c r="M591" s="238"/>
      <c r="N591" s="237"/>
      <c r="O591" s="236"/>
      <c r="P591" s="223"/>
      <c r="Q591" s="220" cm="1">
        <f t="array" ref="Q591">IFERROR(INDEX(E_neu, $A591, $X591), 0)</f>
        <v>0</v>
      </c>
      <c r="R591" s="232"/>
      <c r="S591" s="231"/>
      <c r="T591" s="217"/>
      <c r="U591" s="218" t="str">
        <f>IF(ISBLANK(T591), "", VLOOKUP(T591, Z!$A$2:$C$4127, 3, FALSE))</f>
        <v/>
      </c>
      <c r="V591" s="239"/>
      <c r="W591" s="222">
        <f t="shared" si="108"/>
        <v>0</v>
      </c>
      <c r="X591" s="13" t="str">
        <f>IFERROR(MATCH(_xlfn.MINIFS(Y!$F$87:$H$87, Y!$F$87:$H$87, "&gt;="&amp;J591), Y!$F$87:$H$87, 0), "-")</f>
        <v>-</v>
      </c>
    </row>
    <row r="592" spans="1:24" s="79" customFormat="1" x14ac:dyDescent="0.2">
      <c r="A592" s="13" t="str">
        <f t="shared" si="101"/>
        <v>-</v>
      </c>
      <c r="B592" s="216">
        <v>570</v>
      </c>
      <c r="C592" s="231"/>
      <c r="D592" s="231"/>
      <c r="E592" s="217"/>
      <c r="F592" s="218" t="str">
        <f>IF(ISBLANK(E592), "", VLOOKUP(E592, Z!$A$2:$C$4127, 3, FALSE))</f>
        <v/>
      </c>
      <c r="G592" s="232"/>
      <c r="H592" s="219"/>
      <c r="I592" s="218" t="str" cm="1">
        <f t="array" ref="I592">IFERROR(INDEX(Region, VLOOKUP($F592, X!$A$2:$K$5744, 11, FALSE), $C$1), "")</f>
        <v/>
      </c>
      <c r="J592" s="235"/>
      <c r="K592" s="236"/>
      <c r="L592" s="220" cm="1">
        <f t="array" ref="L592">IFERROR(INDEX(E_alt, $A592, $X592), 0)</f>
        <v>0</v>
      </c>
      <c r="M592" s="238"/>
      <c r="N592" s="237"/>
      <c r="O592" s="236"/>
      <c r="P592" s="223"/>
      <c r="Q592" s="220" cm="1">
        <f t="array" ref="Q592">IFERROR(INDEX(E_neu, $A592, $X592), 0)</f>
        <v>0</v>
      </c>
      <c r="R592" s="232"/>
      <c r="S592" s="231"/>
      <c r="T592" s="217"/>
      <c r="U592" s="218" t="str">
        <f>IF(ISBLANK(T592), "", VLOOKUP(T592, Z!$A$2:$C$4127, 3, FALSE))</f>
        <v/>
      </c>
      <c r="V592" s="239"/>
      <c r="W592" s="222">
        <f t="shared" si="108"/>
        <v>0</v>
      </c>
      <c r="X592" s="13" t="str">
        <f>IFERROR(MATCH(_xlfn.MINIFS(Y!$F$87:$H$87, Y!$F$87:$H$87, "&gt;="&amp;J592), Y!$F$87:$H$87, 0), "-")</f>
        <v>-</v>
      </c>
    </row>
    <row r="593" spans="1:24" s="79" customFormat="1" x14ac:dyDescent="0.2">
      <c r="A593" s="13" t="str">
        <f t="shared" si="100"/>
        <v>-</v>
      </c>
      <c r="B593" s="216">
        <v>571</v>
      </c>
      <c r="C593" s="231"/>
      <c r="D593" s="231"/>
      <c r="E593" s="217"/>
      <c r="F593" s="218" t="str">
        <f>IF(ISBLANK(E593), "", VLOOKUP(E593, Z!$A$2:$C$4127, 3, FALSE))</f>
        <v/>
      </c>
      <c r="G593" s="232"/>
      <c r="H593" s="219"/>
      <c r="I593" s="218" t="str" cm="1">
        <f t="array" ref="I593">IFERROR(INDEX(Region, VLOOKUP($F593, X!$A$2:$K$5744, 11, FALSE), $C$1), "")</f>
        <v/>
      </c>
      <c r="J593" s="235"/>
      <c r="K593" s="236"/>
      <c r="L593" s="220" cm="1">
        <f t="array" ref="L593">IFERROR(INDEX(E_alt, $A593, $X593), 0)</f>
        <v>0</v>
      </c>
      <c r="M593" s="238"/>
      <c r="N593" s="237"/>
      <c r="O593" s="236"/>
      <c r="P593" s="223"/>
      <c r="Q593" s="220" cm="1">
        <f t="array" ref="Q593">IFERROR(INDEX(E_neu, $A593, $X593), 0)</f>
        <v>0</v>
      </c>
      <c r="R593" s="232"/>
      <c r="S593" s="231"/>
      <c r="T593" s="217"/>
      <c r="U593" s="218" t="str">
        <f>IF(ISBLANK(T593), "", VLOOKUP(T593, Z!$A$2:$C$4127, 3, FALSE))</f>
        <v/>
      </c>
      <c r="V593" s="239"/>
      <c r="W593" s="222">
        <f t="shared" si="108"/>
        <v>0</v>
      </c>
      <c r="X593" s="13" t="str">
        <f>IFERROR(MATCH(_xlfn.MINIFS(Y!$F$87:$H$87, Y!$F$87:$H$87, "&gt;="&amp;J593), Y!$F$87:$H$87, 0), "-")</f>
        <v>-</v>
      </c>
    </row>
    <row r="594" spans="1:24" s="79" customFormat="1" x14ac:dyDescent="0.2">
      <c r="A594" s="13" t="str">
        <f t="shared" si="101"/>
        <v>-</v>
      </c>
      <c r="B594" s="216">
        <v>572</v>
      </c>
      <c r="C594" s="231"/>
      <c r="D594" s="231"/>
      <c r="E594" s="217"/>
      <c r="F594" s="218" t="str">
        <f>IF(ISBLANK(E594), "", VLOOKUP(E594, Z!$A$2:$C$4127, 3, FALSE))</f>
        <v/>
      </c>
      <c r="G594" s="232"/>
      <c r="H594" s="219"/>
      <c r="I594" s="218" t="str" cm="1">
        <f t="array" ref="I594">IFERROR(INDEX(Region, VLOOKUP($F594, X!$A$2:$K$5744, 11, FALSE), $C$1), "")</f>
        <v/>
      </c>
      <c r="J594" s="235"/>
      <c r="K594" s="236"/>
      <c r="L594" s="220" cm="1">
        <f t="array" ref="L594">IFERROR(INDEX(E_alt, $A594, $X594), 0)</f>
        <v>0</v>
      </c>
      <c r="M594" s="238"/>
      <c r="N594" s="237"/>
      <c r="O594" s="236"/>
      <c r="P594" s="223"/>
      <c r="Q594" s="220" cm="1">
        <f t="array" ref="Q594">IFERROR(INDEX(E_neu, $A594, $X594), 0)</f>
        <v>0</v>
      </c>
      <c r="R594" s="232"/>
      <c r="S594" s="231"/>
      <c r="T594" s="217"/>
      <c r="U594" s="218" t="str">
        <f>IF(ISBLANK(T594), "", VLOOKUP(T594, Z!$A$2:$C$4127, 3, FALSE))</f>
        <v/>
      </c>
      <c r="V594" s="239"/>
      <c r="W594" s="222">
        <f t="shared" si="108"/>
        <v>0</v>
      </c>
      <c r="X594" s="13" t="str">
        <f>IFERROR(MATCH(_xlfn.MINIFS(Y!$F$87:$H$87, Y!$F$87:$H$87, "&gt;="&amp;J594), Y!$F$87:$H$87, 0), "-")</f>
        <v>-</v>
      </c>
    </row>
    <row r="595" spans="1:24" s="79" customFormat="1" x14ac:dyDescent="0.2">
      <c r="A595" s="13" t="str">
        <f t="shared" si="100"/>
        <v>-</v>
      </c>
      <c r="B595" s="216">
        <v>573</v>
      </c>
      <c r="C595" s="231"/>
      <c r="D595" s="231"/>
      <c r="E595" s="217"/>
      <c r="F595" s="218" t="str">
        <f>IF(ISBLANK(E595), "", VLOOKUP(E595, Z!$A$2:$C$4127, 3, FALSE))</f>
        <v/>
      </c>
      <c r="G595" s="232"/>
      <c r="H595" s="219"/>
      <c r="I595" s="218" t="str" cm="1">
        <f t="array" ref="I595">IFERROR(INDEX(Region, VLOOKUP($F595, X!$A$2:$K$5744, 11, FALSE), $C$1), "")</f>
        <v/>
      </c>
      <c r="J595" s="235"/>
      <c r="K595" s="236"/>
      <c r="L595" s="220" cm="1">
        <f t="array" ref="L595">IFERROR(INDEX(E_alt, $A595, $X595), 0)</f>
        <v>0</v>
      </c>
      <c r="M595" s="238"/>
      <c r="N595" s="237"/>
      <c r="O595" s="236"/>
      <c r="P595" s="223"/>
      <c r="Q595" s="220" cm="1">
        <f t="array" ref="Q595">IFERROR(INDEX(E_neu, $A595, $X595), 0)</f>
        <v>0</v>
      </c>
      <c r="R595" s="232"/>
      <c r="S595" s="231"/>
      <c r="T595" s="217"/>
      <c r="U595" s="218" t="str">
        <f>IF(ISBLANK(T595), "", VLOOKUP(T595, Z!$A$2:$C$4127, 3, FALSE))</f>
        <v/>
      </c>
      <c r="V595" s="239"/>
      <c r="W595" s="222">
        <f t="shared" si="108"/>
        <v>0</v>
      </c>
      <c r="X595" s="13" t="str">
        <f>IFERROR(MATCH(_xlfn.MINIFS(Y!$F$87:$H$87, Y!$F$87:$H$87, "&gt;="&amp;J595), Y!$F$87:$H$87, 0), "-")</f>
        <v>-</v>
      </c>
    </row>
    <row r="596" spans="1:24" s="79" customFormat="1" x14ac:dyDescent="0.2">
      <c r="A596" s="13" t="str">
        <f t="shared" si="101"/>
        <v>-</v>
      </c>
      <c r="B596" s="216">
        <v>574</v>
      </c>
      <c r="C596" s="231"/>
      <c r="D596" s="231"/>
      <c r="E596" s="217"/>
      <c r="F596" s="218" t="str">
        <f>IF(ISBLANK(E596), "", VLOOKUP(E596, Z!$A$2:$C$4127, 3, FALSE))</f>
        <v/>
      </c>
      <c r="G596" s="232"/>
      <c r="H596" s="219"/>
      <c r="I596" s="218" t="str" cm="1">
        <f t="array" ref="I596">IFERROR(INDEX(Region, VLOOKUP($F596, X!$A$2:$K$5744, 11, FALSE), $C$1), "")</f>
        <v/>
      </c>
      <c r="J596" s="235"/>
      <c r="K596" s="236"/>
      <c r="L596" s="220" cm="1">
        <f t="array" ref="L596">IFERROR(INDEX(E_alt, $A596, $X596), 0)</f>
        <v>0</v>
      </c>
      <c r="M596" s="238"/>
      <c r="N596" s="237"/>
      <c r="O596" s="236"/>
      <c r="P596" s="223"/>
      <c r="Q596" s="220" cm="1">
        <f t="array" ref="Q596">IFERROR(INDEX(E_neu, $A596, $X596), 0)</f>
        <v>0</v>
      </c>
      <c r="R596" s="232"/>
      <c r="S596" s="231"/>
      <c r="T596" s="217"/>
      <c r="U596" s="218" t="str">
        <f>IF(ISBLANK(T596), "", VLOOKUP(T596, Z!$A$2:$C$4127, 3, FALSE))</f>
        <v/>
      </c>
      <c r="V596" s="239"/>
      <c r="W596" s="222">
        <f t="shared" si="108"/>
        <v>0</v>
      </c>
      <c r="X596" s="13" t="str">
        <f>IFERROR(MATCH(_xlfn.MINIFS(Y!$F$87:$H$87, Y!$F$87:$H$87, "&gt;="&amp;J596), Y!$F$87:$H$87, 0), "-")</f>
        <v>-</v>
      </c>
    </row>
    <row r="597" spans="1:24" s="79" customFormat="1" x14ac:dyDescent="0.2">
      <c r="A597" s="13" t="str">
        <f t="shared" si="100"/>
        <v>-</v>
      </c>
      <c r="B597" s="216">
        <v>575</v>
      </c>
      <c r="C597" s="231"/>
      <c r="D597" s="231"/>
      <c r="E597" s="217"/>
      <c r="F597" s="218" t="str">
        <f>IF(ISBLANK(E597), "", VLOOKUP(E597, Z!$A$2:$C$4127, 3, FALSE))</f>
        <v/>
      </c>
      <c r="G597" s="232"/>
      <c r="H597" s="219"/>
      <c r="I597" s="218" t="str" cm="1">
        <f t="array" ref="I597">IFERROR(INDEX(Region, VLOOKUP($F597, X!$A$2:$K$5744, 11, FALSE), $C$1), "")</f>
        <v/>
      </c>
      <c r="J597" s="235"/>
      <c r="K597" s="236"/>
      <c r="L597" s="220" cm="1">
        <f t="array" ref="L597">IFERROR(INDEX(E_alt, $A597, $X597), 0)</f>
        <v>0</v>
      </c>
      <c r="M597" s="238"/>
      <c r="N597" s="237"/>
      <c r="O597" s="236"/>
      <c r="P597" s="223"/>
      <c r="Q597" s="220" cm="1">
        <f t="array" ref="Q597">IFERROR(INDEX(E_neu, $A597, $X597), 0)</f>
        <v>0</v>
      </c>
      <c r="R597" s="232"/>
      <c r="S597" s="231"/>
      <c r="T597" s="217"/>
      <c r="U597" s="218" t="str">
        <f>IF(ISBLANK(T597), "", VLOOKUP(T597, Z!$A$2:$C$4127, 3, FALSE))</f>
        <v/>
      </c>
      <c r="V597" s="239"/>
      <c r="W597" s="222">
        <f t="shared" si="108"/>
        <v>0</v>
      </c>
      <c r="X597" s="13" t="str">
        <f>IFERROR(MATCH(_xlfn.MINIFS(Y!$F$87:$H$87, Y!$F$87:$H$87, "&gt;="&amp;J597), Y!$F$87:$H$87, 0), "-")</f>
        <v>-</v>
      </c>
    </row>
    <row r="598" spans="1:24" s="79" customFormat="1" x14ac:dyDescent="0.2">
      <c r="A598" s="13" t="str">
        <f t="shared" si="101"/>
        <v>-</v>
      </c>
      <c r="B598" s="216">
        <v>576</v>
      </c>
      <c r="C598" s="231"/>
      <c r="D598" s="231"/>
      <c r="E598" s="217"/>
      <c r="F598" s="218" t="str">
        <f>IF(ISBLANK(E598), "", VLOOKUP(E598, Z!$A$2:$C$4127, 3, FALSE))</f>
        <v/>
      </c>
      <c r="G598" s="232"/>
      <c r="H598" s="219"/>
      <c r="I598" s="218" t="str" cm="1">
        <f t="array" ref="I598">IFERROR(INDEX(Region, VLOOKUP($F598, X!$A$2:$K$5744, 11, FALSE), $C$1), "")</f>
        <v/>
      </c>
      <c r="J598" s="235"/>
      <c r="K598" s="236"/>
      <c r="L598" s="220" cm="1">
        <f t="array" ref="L598">IFERROR(INDEX(E_alt, $A598, $X598), 0)</f>
        <v>0</v>
      </c>
      <c r="M598" s="238"/>
      <c r="N598" s="237"/>
      <c r="O598" s="236"/>
      <c r="P598" s="223"/>
      <c r="Q598" s="220" cm="1">
        <f t="array" ref="Q598">IFERROR(INDEX(E_neu, $A598, $X598), 0)</f>
        <v>0</v>
      </c>
      <c r="R598" s="232"/>
      <c r="S598" s="231"/>
      <c r="T598" s="217"/>
      <c r="U598" s="218" t="str">
        <f>IF(ISBLANK(T598), "", VLOOKUP(T598, Z!$A$2:$C$4127, 3, FALSE))</f>
        <v/>
      </c>
      <c r="V598" s="239"/>
      <c r="W598" s="222">
        <f t="shared" si="108"/>
        <v>0</v>
      </c>
      <c r="X598" s="13" t="str">
        <f>IFERROR(MATCH(_xlfn.MINIFS(Y!$F$87:$H$87, Y!$F$87:$H$87, "&gt;="&amp;J598), Y!$F$87:$H$87, 0), "-")</f>
        <v>-</v>
      </c>
    </row>
    <row r="599" spans="1:24" s="79" customFormat="1" x14ac:dyDescent="0.2">
      <c r="A599" s="13" t="str">
        <f t="shared" si="100"/>
        <v>-</v>
      </c>
      <c r="B599" s="216">
        <v>577</v>
      </c>
      <c r="C599" s="231"/>
      <c r="D599" s="231"/>
      <c r="E599" s="217"/>
      <c r="F599" s="218" t="str">
        <f>IF(ISBLANK(E599), "", VLOOKUP(E599, Z!$A$2:$C$4127, 3, FALSE))</f>
        <v/>
      </c>
      <c r="G599" s="232"/>
      <c r="H599" s="219"/>
      <c r="I599" s="218" t="str" cm="1">
        <f t="array" ref="I599">IFERROR(INDEX(Region, VLOOKUP($F599, X!$A$2:$K$5744, 11, FALSE), $C$1), "")</f>
        <v/>
      </c>
      <c r="J599" s="235"/>
      <c r="K599" s="236"/>
      <c r="L599" s="220" cm="1">
        <f t="array" ref="L599">IFERROR(INDEX(E_alt, $A599, $X599), 0)</f>
        <v>0</v>
      </c>
      <c r="M599" s="238"/>
      <c r="N599" s="237"/>
      <c r="O599" s="236"/>
      <c r="P599" s="223"/>
      <c r="Q599" s="220" cm="1">
        <f t="array" ref="Q599">IFERROR(INDEX(E_neu, $A599, $X599), 0)</f>
        <v>0</v>
      </c>
      <c r="R599" s="232"/>
      <c r="S599" s="231"/>
      <c r="T599" s="217"/>
      <c r="U599" s="218" t="str">
        <f>IF(ISBLANK(T599), "", VLOOKUP(T599, Z!$A$2:$C$4127, 3, FALSE))</f>
        <v/>
      </c>
      <c r="V599" s="239"/>
      <c r="W599" s="222">
        <f t="shared" si="108"/>
        <v>0</v>
      </c>
      <c r="X599" s="13" t="str">
        <f>IFERROR(MATCH(_xlfn.MINIFS(Y!$F$87:$H$87, Y!$F$87:$H$87, "&gt;="&amp;J599), Y!$F$87:$H$87, 0), "-")</f>
        <v>-</v>
      </c>
    </row>
    <row r="600" spans="1:24" s="79" customFormat="1" x14ac:dyDescent="0.2">
      <c r="A600" s="13" t="str">
        <f t="shared" si="101"/>
        <v>-</v>
      </c>
      <c r="B600" s="216">
        <v>578</v>
      </c>
      <c r="C600" s="231"/>
      <c r="D600" s="231"/>
      <c r="E600" s="217"/>
      <c r="F600" s="218" t="str">
        <f>IF(ISBLANK(E600), "", VLOOKUP(E600, Z!$A$2:$C$4127, 3, FALSE))</f>
        <v/>
      </c>
      <c r="G600" s="232"/>
      <c r="H600" s="219"/>
      <c r="I600" s="218" t="str" cm="1">
        <f t="array" ref="I600">IFERROR(INDEX(Region, VLOOKUP($F600, X!$A$2:$K$5744, 11, FALSE), $C$1), "")</f>
        <v/>
      </c>
      <c r="J600" s="235"/>
      <c r="K600" s="236"/>
      <c r="L600" s="220" cm="1">
        <f t="array" ref="L600">IFERROR(INDEX(E_alt, $A600, $X600), 0)</f>
        <v>0</v>
      </c>
      <c r="M600" s="238"/>
      <c r="N600" s="237"/>
      <c r="O600" s="236"/>
      <c r="P600" s="223"/>
      <c r="Q600" s="220" cm="1">
        <f t="array" ref="Q600">IFERROR(INDEX(E_neu, $A600, $X600), 0)</f>
        <v>0</v>
      </c>
      <c r="R600" s="232"/>
      <c r="S600" s="231"/>
      <c r="T600" s="217"/>
      <c r="U600" s="218" t="str">
        <f>IF(ISBLANK(T600), "", VLOOKUP(T600, Z!$A$2:$C$4127, 3, FALSE))</f>
        <v/>
      </c>
      <c r="V600" s="239"/>
      <c r="W600" s="222">
        <f t="shared" ref="W600:W663" si="109">ROUND(12*0.75*(L600-Q600),1)</f>
        <v>0</v>
      </c>
      <c r="X600" s="13" t="str">
        <f>IFERROR(MATCH(_xlfn.MINIFS(Y!$F$87:$H$87, Y!$F$87:$H$87, "&gt;="&amp;J600), Y!$F$87:$H$87, 0), "-")</f>
        <v>-</v>
      </c>
    </row>
    <row r="601" spans="1:24" s="79" customFormat="1" x14ac:dyDescent="0.2">
      <c r="A601" s="13" t="str">
        <f t="shared" si="100"/>
        <v>-</v>
      </c>
      <c r="B601" s="216">
        <v>579</v>
      </c>
      <c r="C601" s="231"/>
      <c r="D601" s="231"/>
      <c r="E601" s="217"/>
      <c r="F601" s="218" t="str">
        <f>IF(ISBLANK(E601), "", VLOOKUP(E601, Z!$A$2:$C$4127, 3, FALSE))</f>
        <v/>
      </c>
      <c r="G601" s="232"/>
      <c r="H601" s="219"/>
      <c r="I601" s="218" t="str" cm="1">
        <f t="array" ref="I601">IFERROR(INDEX(Region, VLOOKUP($F601, X!$A$2:$K$5744, 11, FALSE), $C$1), "")</f>
        <v/>
      </c>
      <c r="J601" s="235"/>
      <c r="K601" s="236"/>
      <c r="L601" s="220" cm="1">
        <f t="array" ref="L601">IFERROR(INDEX(E_alt, $A601, $X601), 0)</f>
        <v>0</v>
      </c>
      <c r="M601" s="238"/>
      <c r="N601" s="237"/>
      <c r="O601" s="236"/>
      <c r="P601" s="223"/>
      <c r="Q601" s="220" cm="1">
        <f t="array" ref="Q601">IFERROR(INDEX(E_neu, $A601, $X601), 0)</f>
        <v>0</v>
      </c>
      <c r="R601" s="232"/>
      <c r="S601" s="231"/>
      <c r="T601" s="217"/>
      <c r="U601" s="218" t="str">
        <f>IF(ISBLANK(T601), "", VLOOKUP(T601, Z!$A$2:$C$4127, 3, FALSE))</f>
        <v/>
      </c>
      <c r="V601" s="239"/>
      <c r="W601" s="222">
        <f t="shared" si="109"/>
        <v>0</v>
      </c>
      <c r="X601" s="13" t="str">
        <f>IFERROR(MATCH(_xlfn.MINIFS(Y!$F$87:$H$87, Y!$F$87:$H$87, "&gt;="&amp;J601), Y!$F$87:$H$87, 0), "-")</f>
        <v>-</v>
      </c>
    </row>
    <row r="602" spans="1:24" s="79" customFormat="1" x14ac:dyDescent="0.2">
      <c r="A602" s="13" t="str">
        <f t="shared" si="101"/>
        <v>-</v>
      </c>
      <c r="B602" s="216">
        <v>580</v>
      </c>
      <c r="C602" s="231"/>
      <c r="D602" s="231"/>
      <c r="E602" s="217"/>
      <c r="F602" s="218" t="str">
        <f>IF(ISBLANK(E602), "", VLOOKUP(E602, Z!$A$2:$C$4127, 3, FALSE))</f>
        <v/>
      </c>
      <c r="G602" s="232"/>
      <c r="H602" s="219"/>
      <c r="I602" s="218" t="str" cm="1">
        <f t="array" ref="I602">IFERROR(INDEX(Region, VLOOKUP($F602, X!$A$2:$K$5744, 11, FALSE), $C$1), "")</f>
        <v/>
      </c>
      <c r="J602" s="235"/>
      <c r="K602" s="236"/>
      <c r="L602" s="220" cm="1">
        <f t="array" ref="L602">IFERROR(INDEX(E_alt, $A602, $X602), 0)</f>
        <v>0</v>
      </c>
      <c r="M602" s="238"/>
      <c r="N602" s="237"/>
      <c r="O602" s="236"/>
      <c r="P602" s="223"/>
      <c r="Q602" s="220" cm="1">
        <f t="array" ref="Q602">IFERROR(INDEX(E_neu, $A602, $X602), 0)</f>
        <v>0</v>
      </c>
      <c r="R602" s="232"/>
      <c r="S602" s="231"/>
      <c r="T602" s="217"/>
      <c r="U602" s="218" t="str">
        <f>IF(ISBLANK(T602), "", VLOOKUP(T602, Z!$A$2:$C$4127, 3, FALSE))</f>
        <v/>
      </c>
      <c r="V602" s="239"/>
      <c r="W602" s="222">
        <f t="shared" si="109"/>
        <v>0</v>
      </c>
      <c r="X602" s="13" t="str">
        <f>IFERROR(MATCH(_xlfn.MINIFS(Y!$F$87:$H$87, Y!$F$87:$H$87, "&gt;="&amp;J602), Y!$F$87:$H$87, 0), "-")</f>
        <v>-</v>
      </c>
    </row>
    <row r="603" spans="1:24" s="79" customFormat="1" x14ac:dyDescent="0.2">
      <c r="A603" s="13" t="str">
        <f t="shared" si="100"/>
        <v>-</v>
      </c>
      <c r="B603" s="216">
        <v>581</v>
      </c>
      <c r="C603" s="231"/>
      <c r="D603" s="231"/>
      <c r="E603" s="217"/>
      <c r="F603" s="218" t="str">
        <f>IF(ISBLANK(E603), "", VLOOKUP(E603, Z!$A$2:$C$4127, 3, FALSE))</f>
        <v/>
      </c>
      <c r="G603" s="232"/>
      <c r="H603" s="219"/>
      <c r="I603" s="218" t="str" cm="1">
        <f t="array" ref="I603">IFERROR(INDEX(Region, VLOOKUP($F603, X!$A$2:$K$5744, 11, FALSE), $C$1), "")</f>
        <v/>
      </c>
      <c r="J603" s="235"/>
      <c r="K603" s="236"/>
      <c r="L603" s="220" cm="1">
        <f t="array" ref="L603">IFERROR(INDEX(E_alt, $A603, $X603), 0)</f>
        <v>0</v>
      </c>
      <c r="M603" s="238"/>
      <c r="N603" s="237"/>
      <c r="O603" s="236"/>
      <c r="P603" s="223"/>
      <c r="Q603" s="220" cm="1">
        <f t="array" ref="Q603">IFERROR(INDEX(E_neu, $A603, $X603), 0)</f>
        <v>0</v>
      </c>
      <c r="R603" s="232"/>
      <c r="S603" s="231"/>
      <c r="T603" s="217"/>
      <c r="U603" s="218" t="str">
        <f>IF(ISBLANK(T603), "", VLOOKUP(T603, Z!$A$2:$C$4127, 3, FALSE))</f>
        <v/>
      </c>
      <c r="V603" s="239"/>
      <c r="W603" s="222">
        <f t="shared" si="109"/>
        <v>0</v>
      </c>
      <c r="X603" s="13" t="str">
        <f>IFERROR(MATCH(_xlfn.MINIFS(Y!$F$87:$H$87, Y!$F$87:$H$87, "&gt;="&amp;J603), Y!$F$87:$H$87, 0), "-")</f>
        <v>-</v>
      </c>
    </row>
    <row r="604" spans="1:24" s="79" customFormat="1" x14ac:dyDescent="0.2">
      <c r="A604" s="13" t="str">
        <f t="shared" si="101"/>
        <v>-</v>
      </c>
      <c r="B604" s="216">
        <v>582</v>
      </c>
      <c r="C604" s="231"/>
      <c r="D604" s="231"/>
      <c r="E604" s="217"/>
      <c r="F604" s="218" t="str">
        <f>IF(ISBLANK(E604), "", VLOOKUP(E604, Z!$A$2:$C$4127, 3, FALSE))</f>
        <v/>
      </c>
      <c r="G604" s="232"/>
      <c r="H604" s="219"/>
      <c r="I604" s="218" t="str" cm="1">
        <f t="array" ref="I604">IFERROR(INDEX(Region, VLOOKUP($F604, X!$A$2:$K$5744, 11, FALSE), $C$1), "")</f>
        <v/>
      </c>
      <c r="J604" s="235"/>
      <c r="K604" s="236"/>
      <c r="L604" s="220" cm="1">
        <f t="array" ref="L604">IFERROR(INDEX(E_alt, $A604, $X604), 0)</f>
        <v>0</v>
      </c>
      <c r="M604" s="238"/>
      <c r="N604" s="237"/>
      <c r="O604" s="236"/>
      <c r="P604" s="223"/>
      <c r="Q604" s="220" cm="1">
        <f t="array" ref="Q604">IFERROR(INDEX(E_neu, $A604, $X604), 0)</f>
        <v>0</v>
      </c>
      <c r="R604" s="232"/>
      <c r="S604" s="231"/>
      <c r="T604" s="217"/>
      <c r="U604" s="218" t="str">
        <f>IF(ISBLANK(T604), "", VLOOKUP(T604, Z!$A$2:$C$4127, 3, FALSE))</f>
        <v/>
      </c>
      <c r="V604" s="239"/>
      <c r="W604" s="222">
        <f t="shared" si="109"/>
        <v>0</v>
      </c>
      <c r="X604" s="13" t="str">
        <f>IFERROR(MATCH(_xlfn.MINIFS(Y!$F$87:$H$87, Y!$F$87:$H$87, "&gt;="&amp;J604), Y!$F$87:$H$87, 0), "-")</f>
        <v>-</v>
      </c>
    </row>
    <row r="605" spans="1:24" s="79" customFormat="1" x14ac:dyDescent="0.2">
      <c r="A605" s="13" t="str">
        <f t="shared" si="100"/>
        <v>-</v>
      </c>
      <c r="B605" s="216">
        <v>583</v>
      </c>
      <c r="C605" s="231"/>
      <c r="D605" s="231"/>
      <c r="E605" s="217"/>
      <c r="F605" s="218" t="str">
        <f>IF(ISBLANK(E605), "", VLOOKUP(E605, Z!$A$2:$C$4127, 3, FALSE))</f>
        <v/>
      </c>
      <c r="G605" s="232"/>
      <c r="H605" s="219"/>
      <c r="I605" s="218" t="str" cm="1">
        <f t="array" ref="I605">IFERROR(INDEX(Region, VLOOKUP($F605, X!$A$2:$K$5744, 11, FALSE), $C$1), "")</f>
        <v/>
      </c>
      <c r="J605" s="235"/>
      <c r="K605" s="236"/>
      <c r="L605" s="220" cm="1">
        <f t="array" ref="L605">IFERROR(INDEX(E_alt, $A605, $X605), 0)</f>
        <v>0</v>
      </c>
      <c r="M605" s="238"/>
      <c r="N605" s="237"/>
      <c r="O605" s="236"/>
      <c r="P605" s="223"/>
      <c r="Q605" s="220" cm="1">
        <f t="array" ref="Q605">IFERROR(INDEX(E_neu, $A605, $X605), 0)</f>
        <v>0</v>
      </c>
      <c r="R605" s="232"/>
      <c r="S605" s="231"/>
      <c r="T605" s="217"/>
      <c r="U605" s="218" t="str">
        <f>IF(ISBLANK(T605), "", VLOOKUP(T605, Z!$A$2:$C$4127, 3, FALSE))</f>
        <v/>
      </c>
      <c r="V605" s="239"/>
      <c r="W605" s="222">
        <f t="shared" si="109"/>
        <v>0</v>
      </c>
      <c r="X605" s="13" t="str">
        <f>IFERROR(MATCH(_xlfn.MINIFS(Y!$F$87:$H$87, Y!$F$87:$H$87, "&gt;="&amp;J605), Y!$F$87:$H$87, 0), "-")</f>
        <v>-</v>
      </c>
    </row>
    <row r="606" spans="1:24" s="79" customFormat="1" x14ac:dyDescent="0.2">
      <c r="A606" s="13" t="str">
        <f t="shared" si="101"/>
        <v>-</v>
      </c>
      <c r="B606" s="216">
        <v>584</v>
      </c>
      <c r="C606" s="231"/>
      <c r="D606" s="231"/>
      <c r="E606" s="217"/>
      <c r="F606" s="218" t="str">
        <f>IF(ISBLANK(E606), "", VLOOKUP(E606, Z!$A$2:$C$4127, 3, FALSE))</f>
        <v/>
      </c>
      <c r="G606" s="232"/>
      <c r="H606" s="219"/>
      <c r="I606" s="218" t="str" cm="1">
        <f t="array" ref="I606">IFERROR(INDEX(Region, VLOOKUP($F606, X!$A$2:$K$5744, 11, FALSE), $C$1), "")</f>
        <v/>
      </c>
      <c r="J606" s="235"/>
      <c r="K606" s="236"/>
      <c r="L606" s="220" cm="1">
        <f t="array" ref="L606">IFERROR(INDEX(E_alt, $A606, $X606), 0)</f>
        <v>0</v>
      </c>
      <c r="M606" s="238"/>
      <c r="N606" s="237"/>
      <c r="O606" s="236"/>
      <c r="P606" s="223"/>
      <c r="Q606" s="220" cm="1">
        <f t="array" ref="Q606">IFERROR(INDEX(E_neu, $A606, $X606), 0)</f>
        <v>0</v>
      </c>
      <c r="R606" s="232"/>
      <c r="S606" s="231"/>
      <c r="T606" s="217"/>
      <c r="U606" s="218" t="str">
        <f>IF(ISBLANK(T606), "", VLOOKUP(T606, Z!$A$2:$C$4127, 3, FALSE))</f>
        <v/>
      </c>
      <c r="V606" s="239"/>
      <c r="W606" s="222">
        <f t="shared" si="109"/>
        <v>0</v>
      </c>
      <c r="X606" s="13" t="str">
        <f>IFERROR(MATCH(_xlfn.MINIFS(Y!$F$87:$H$87, Y!$F$87:$H$87, "&gt;="&amp;J606), Y!$F$87:$H$87, 0), "-")</f>
        <v>-</v>
      </c>
    </row>
    <row r="607" spans="1:24" s="79" customFormat="1" x14ac:dyDescent="0.2">
      <c r="A607" s="13" t="str">
        <f t="shared" si="100"/>
        <v>-</v>
      </c>
      <c r="B607" s="216">
        <v>585</v>
      </c>
      <c r="C607" s="231"/>
      <c r="D607" s="231"/>
      <c r="E607" s="217"/>
      <c r="F607" s="218" t="str">
        <f>IF(ISBLANK(E607), "", VLOOKUP(E607, Z!$A$2:$C$4127, 3, FALSE))</f>
        <v/>
      </c>
      <c r="G607" s="232"/>
      <c r="H607" s="219"/>
      <c r="I607" s="218" t="str" cm="1">
        <f t="array" ref="I607">IFERROR(INDEX(Region, VLOOKUP($F607, X!$A$2:$K$5744, 11, FALSE), $C$1), "")</f>
        <v/>
      </c>
      <c r="J607" s="235"/>
      <c r="K607" s="236"/>
      <c r="L607" s="220" cm="1">
        <f t="array" ref="L607">IFERROR(INDEX(E_alt, $A607, $X607), 0)</f>
        <v>0</v>
      </c>
      <c r="M607" s="238"/>
      <c r="N607" s="237"/>
      <c r="O607" s="236"/>
      <c r="P607" s="223"/>
      <c r="Q607" s="220" cm="1">
        <f t="array" ref="Q607">IFERROR(INDEX(E_neu, $A607, $X607), 0)</f>
        <v>0</v>
      </c>
      <c r="R607" s="232"/>
      <c r="S607" s="231"/>
      <c r="T607" s="217"/>
      <c r="U607" s="218" t="str">
        <f>IF(ISBLANK(T607), "", VLOOKUP(T607, Z!$A$2:$C$4127, 3, FALSE))</f>
        <v/>
      </c>
      <c r="V607" s="239"/>
      <c r="W607" s="222">
        <f t="shared" si="109"/>
        <v>0</v>
      </c>
      <c r="X607" s="13" t="str">
        <f>IFERROR(MATCH(_xlfn.MINIFS(Y!$F$87:$H$87, Y!$F$87:$H$87, "&gt;="&amp;J607), Y!$F$87:$H$87, 0), "-")</f>
        <v>-</v>
      </c>
    </row>
    <row r="608" spans="1:24" s="79" customFormat="1" x14ac:dyDescent="0.2">
      <c r="A608" s="13" t="str">
        <f t="shared" si="101"/>
        <v>-</v>
      </c>
      <c r="B608" s="216">
        <v>586</v>
      </c>
      <c r="C608" s="231"/>
      <c r="D608" s="231"/>
      <c r="E608" s="217"/>
      <c r="F608" s="218" t="str">
        <f>IF(ISBLANK(E608), "", VLOOKUP(E608, Z!$A$2:$C$4127, 3, FALSE))</f>
        <v/>
      </c>
      <c r="G608" s="232"/>
      <c r="H608" s="219"/>
      <c r="I608" s="218" t="str" cm="1">
        <f t="array" ref="I608">IFERROR(INDEX(Region, VLOOKUP($F608, X!$A$2:$K$5744, 11, FALSE), $C$1), "")</f>
        <v/>
      </c>
      <c r="J608" s="235"/>
      <c r="K608" s="236"/>
      <c r="L608" s="220" cm="1">
        <f t="array" ref="L608">IFERROR(INDEX(E_alt, $A608, $X608), 0)</f>
        <v>0</v>
      </c>
      <c r="M608" s="238"/>
      <c r="N608" s="237"/>
      <c r="O608" s="236"/>
      <c r="P608" s="223"/>
      <c r="Q608" s="220" cm="1">
        <f t="array" ref="Q608">IFERROR(INDEX(E_neu, $A608, $X608), 0)</f>
        <v>0</v>
      </c>
      <c r="R608" s="232"/>
      <c r="S608" s="231"/>
      <c r="T608" s="217"/>
      <c r="U608" s="218" t="str">
        <f>IF(ISBLANK(T608), "", VLOOKUP(T608, Z!$A$2:$C$4127, 3, FALSE))</f>
        <v/>
      </c>
      <c r="V608" s="239"/>
      <c r="W608" s="222">
        <f t="shared" si="109"/>
        <v>0</v>
      </c>
      <c r="X608" s="13" t="str">
        <f>IFERROR(MATCH(_xlfn.MINIFS(Y!$F$87:$H$87, Y!$F$87:$H$87, "&gt;="&amp;J608), Y!$F$87:$H$87, 0), "-")</f>
        <v>-</v>
      </c>
    </row>
    <row r="609" spans="1:24" s="79" customFormat="1" x14ac:dyDescent="0.2">
      <c r="A609" s="13" t="str">
        <f t="shared" si="100"/>
        <v>-</v>
      </c>
      <c r="B609" s="216">
        <v>587</v>
      </c>
      <c r="C609" s="231"/>
      <c r="D609" s="231"/>
      <c r="E609" s="217"/>
      <c r="F609" s="218" t="str">
        <f>IF(ISBLANK(E609), "", VLOOKUP(E609, Z!$A$2:$C$4127, 3, FALSE))</f>
        <v/>
      </c>
      <c r="G609" s="232"/>
      <c r="H609" s="219"/>
      <c r="I609" s="218" t="str" cm="1">
        <f t="array" ref="I609">IFERROR(INDEX(Region, VLOOKUP($F609, X!$A$2:$K$5744, 11, FALSE), $C$1), "")</f>
        <v/>
      </c>
      <c r="J609" s="235"/>
      <c r="K609" s="236"/>
      <c r="L609" s="220" cm="1">
        <f t="array" ref="L609">IFERROR(INDEX(E_alt, $A609, $X609), 0)</f>
        <v>0</v>
      </c>
      <c r="M609" s="238"/>
      <c r="N609" s="237"/>
      <c r="O609" s="236"/>
      <c r="P609" s="223"/>
      <c r="Q609" s="220" cm="1">
        <f t="array" ref="Q609">IFERROR(INDEX(E_neu, $A609, $X609), 0)</f>
        <v>0</v>
      </c>
      <c r="R609" s="232"/>
      <c r="S609" s="231"/>
      <c r="T609" s="217"/>
      <c r="U609" s="218" t="str">
        <f>IF(ISBLANK(T609), "", VLOOKUP(T609, Z!$A$2:$C$4127, 3, FALSE))</f>
        <v/>
      </c>
      <c r="V609" s="239"/>
      <c r="W609" s="222">
        <f t="shared" si="109"/>
        <v>0</v>
      </c>
      <c r="X609" s="13" t="str">
        <f>IFERROR(MATCH(_xlfn.MINIFS(Y!$F$87:$H$87, Y!$F$87:$H$87, "&gt;="&amp;J609), Y!$F$87:$H$87, 0), "-")</f>
        <v>-</v>
      </c>
    </row>
    <row r="610" spans="1:24" s="79" customFormat="1" x14ac:dyDescent="0.2">
      <c r="A610" s="13" t="str">
        <f t="shared" si="101"/>
        <v>-</v>
      </c>
      <c r="B610" s="216">
        <v>588</v>
      </c>
      <c r="C610" s="231"/>
      <c r="D610" s="231"/>
      <c r="E610" s="217"/>
      <c r="F610" s="218" t="str">
        <f>IF(ISBLANK(E610), "", VLOOKUP(E610, Z!$A$2:$C$4127, 3, FALSE))</f>
        <v/>
      </c>
      <c r="G610" s="232"/>
      <c r="H610" s="219"/>
      <c r="I610" s="218" t="str" cm="1">
        <f t="array" ref="I610">IFERROR(INDEX(Region, VLOOKUP($F610, X!$A$2:$K$5744, 11, FALSE), $C$1), "")</f>
        <v/>
      </c>
      <c r="J610" s="235"/>
      <c r="K610" s="236"/>
      <c r="L610" s="220" cm="1">
        <f t="array" ref="L610">IFERROR(INDEX(E_alt, $A610, $X610), 0)</f>
        <v>0</v>
      </c>
      <c r="M610" s="238"/>
      <c r="N610" s="237"/>
      <c r="O610" s="236"/>
      <c r="P610" s="223"/>
      <c r="Q610" s="220" cm="1">
        <f t="array" ref="Q610">IFERROR(INDEX(E_neu, $A610, $X610), 0)</f>
        <v>0</v>
      </c>
      <c r="R610" s="232"/>
      <c r="S610" s="231"/>
      <c r="T610" s="217"/>
      <c r="U610" s="218" t="str">
        <f>IF(ISBLANK(T610), "", VLOOKUP(T610, Z!$A$2:$C$4127, 3, FALSE))</f>
        <v/>
      </c>
      <c r="V610" s="239"/>
      <c r="W610" s="222">
        <f t="shared" si="109"/>
        <v>0</v>
      </c>
      <c r="X610" s="13" t="str">
        <f>IFERROR(MATCH(_xlfn.MINIFS(Y!$F$87:$H$87, Y!$F$87:$H$87, "&gt;="&amp;J610), Y!$F$87:$H$87, 0), "-")</f>
        <v>-</v>
      </c>
    </row>
    <row r="611" spans="1:24" s="79" customFormat="1" x14ac:dyDescent="0.2">
      <c r="A611" s="13" t="str">
        <f t="shared" si="100"/>
        <v>-</v>
      </c>
      <c r="B611" s="216">
        <v>589</v>
      </c>
      <c r="C611" s="231"/>
      <c r="D611" s="231"/>
      <c r="E611" s="217"/>
      <c r="F611" s="218" t="str">
        <f>IF(ISBLANK(E611), "", VLOOKUP(E611, Z!$A$2:$C$4127, 3, FALSE))</f>
        <v/>
      </c>
      <c r="G611" s="232"/>
      <c r="H611" s="219"/>
      <c r="I611" s="218" t="str" cm="1">
        <f t="array" ref="I611">IFERROR(INDEX(Region, VLOOKUP($F611, X!$A$2:$K$5744, 11, FALSE), $C$1), "")</f>
        <v/>
      </c>
      <c r="J611" s="235"/>
      <c r="K611" s="236"/>
      <c r="L611" s="220" cm="1">
        <f t="array" ref="L611">IFERROR(INDEX(E_alt, $A611, $X611), 0)</f>
        <v>0</v>
      </c>
      <c r="M611" s="238"/>
      <c r="N611" s="237"/>
      <c r="O611" s="236"/>
      <c r="P611" s="223"/>
      <c r="Q611" s="220" cm="1">
        <f t="array" ref="Q611">IFERROR(INDEX(E_neu, $A611, $X611), 0)</f>
        <v>0</v>
      </c>
      <c r="R611" s="232"/>
      <c r="S611" s="231"/>
      <c r="T611" s="217"/>
      <c r="U611" s="218" t="str">
        <f>IF(ISBLANK(T611), "", VLOOKUP(T611, Z!$A$2:$C$4127, 3, FALSE))</f>
        <v/>
      </c>
      <c r="V611" s="239"/>
      <c r="W611" s="222">
        <f t="shared" si="109"/>
        <v>0</v>
      </c>
      <c r="X611" s="13" t="str">
        <f>IFERROR(MATCH(_xlfn.MINIFS(Y!$F$87:$H$87, Y!$F$87:$H$87, "&gt;="&amp;J611), Y!$F$87:$H$87, 0), "-")</f>
        <v>-</v>
      </c>
    </row>
    <row r="612" spans="1:24" s="79" customFormat="1" x14ac:dyDescent="0.2">
      <c r="A612" s="13" t="str">
        <f t="shared" si="101"/>
        <v>-</v>
      </c>
      <c r="B612" s="216">
        <v>590</v>
      </c>
      <c r="C612" s="231"/>
      <c r="D612" s="231"/>
      <c r="E612" s="217"/>
      <c r="F612" s="218" t="str">
        <f>IF(ISBLANK(E612), "", VLOOKUP(E612, Z!$A$2:$C$4127, 3, FALSE))</f>
        <v/>
      </c>
      <c r="G612" s="232"/>
      <c r="H612" s="219"/>
      <c r="I612" s="218" t="str" cm="1">
        <f t="array" ref="I612">IFERROR(INDEX(Region, VLOOKUP($F612, X!$A$2:$K$5744, 11, FALSE), $C$1), "")</f>
        <v/>
      </c>
      <c r="J612" s="235"/>
      <c r="K612" s="236"/>
      <c r="L612" s="220" cm="1">
        <f t="array" ref="L612">IFERROR(INDEX(E_alt, $A612, $X612), 0)</f>
        <v>0</v>
      </c>
      <c r="M612" s="238"/>
      <c r="N612" s="237"/>
      <c r="O612" s="236"/>
      <c r="P612" s="223"/>
      <c r="Q612" s="220" cm="1">
        <f t="array" ref="Q612">IFERROR(INDEX(E_neu, $A612, $X612), 0)</f>
        <v>0</v>
      </c>
      <c r="R612" s="232"/>
      <c r="S612" s="231"/>
      <c r="T612" s="217"/>
      <c r="U612" s="218" t="str">
        <f>IF(ISBLANK(T612), "", VLOOKUP(T612, Z!$A$2:$C$4127, 3, FALSE))</f>
        <v/>
      </c>
      <c r="V612" s="239"/>
      <c r="W612" s="222">
        <f t="shared" si="109"/>
        <v>0</v>
      </c>
      <c r="X612" s="13" t="str">
        <f>IFERROR(MATCH(_xlfn.MINIFS(Y!$F$87:$H$87, Y!$F$87:$H$87, "&gt;="&amp;J612), Y!$F$87:$H$87, 0), "-")</f>
        <v>-</v>
      </c>
    </row>
    <row r="613" spans="1:24" s="79" customFormat="1" x14ac:dyDescent="0.2">
      <c r="A613" s="13" t="str">
        <f t="shared" si="100"/>
        <v>-</v>
      </c>
      <c r="B613" s="216">
        <v>591</v>
      </c>
      <c r="C613" s="231"/>
      <c r="D613" s="231"/>
      <c r="E613" s="217"/>
      <c r="F613" s="218" t="str">
        <f>IF(ISBLANK(E613), "", VLOOKUP(E613, Z!$A$2:$C$4127, 3, FALSE))</f>
        <v/>
      </c>
      <c r="G613" s="232"/>
      <c r="H613" s="219"/>
      <c r="I613" s="218" t="str" cm="1">
        <f t="array" ref="I613">IFERROR(INDEX(Region, VLOOKUP($F613, X!$A$2:$K$5744, 11, FALSE), $C$1), "")</f>
        <v/>
      </c>
      <c r="J613" s="235"/>
      <c r="K613" s="236"/>
      <c r="L613" s="220" cm="1">
        <f t="array" ref="L613">IFERROR(INDEX(E_alt, $A613, $X613), 0)</f>
        <v>0</v>
      </c>
      <c r="M613" s="238"/>
      <c r="N613" s="237"/>
      <c r="O613" s="236"/>
      <c r="P613" s="223"/>
      <c r="Q613" s="220" cm="1">
        <f t="array" ref="Q613">IFERROR(INDEX(E_neu, $A613, $X613), 0)</f>
        <v>0</v>
      </c>
      <c r="R613" s="232"/>
      <c r="S613" s="231"/>
      <c r="T613" s="217"/>
      <c r="U613" s="218" t="str">
        <f>IF(ISBLANK(T613), "", VLOOKUP(T613, Z!$A$2:$C$4127, 3, FALSE))</f>
        <v/>
      </c>
      <c r="V613" s="239"/>
      <c r="W613" s="222">
        <f t="shared" si="109"/>
        <v>0</v>
      </c>
      <c r="X613" s="13" t="str">
        <f>IFERROR(MATCH(_xlfn.MINIFS(Y!$F$87:$H$87, Y!$F$87:$H$87, "&gt;="&amp;J613), Y!$F$87:$H$87, 0), "-")</f>
        <v>-</v>
      </c>
    </row>
    <row r="614" spans="1:24" s="79" customFormat="1" x14ac:dyDescent="0.2">
      <c r="A614" s="13" t="str">
        <f t="shared" si="101"/>
        <v>-</v>
      </c>
      <c r="B614" s="216">
        <v>592</v>
      </c>
      <c r="C614" s="231"/>
      <c r="D614" s="231"/>
      <c r="E614" s="217"/>
      <c r="F614" s="218" t="str">
        <f>IF(ISBLANK(E614), "", VLOOKUP(E614, Z!$A$2:$C$4127, 3, FALSE))</f>
        <v/>
      </c>
      <c r="G614" s="232"/>
      <c r="H614" s="219"/>
      <c r="I614" s="218" t="str" cm="1">
        <f t="array" ref="I614">IFERROR(INDEX(Region, VLOOKUP($F614, X!$A$2:$K$5744, 11, FALSE), $C$1), "")</f>
        <v/>
      </c>
      <c r="J614" s="235"/>
      <c r="K614" s="236"/>
      <c r="L614" s="220" cm="1">
        <f t="array" ref="L614">IFERROR(INDEX(E_alt, $A614, $X614), 0)</f>
        <v>0</v>
      </c>
      <c r="M614" s="238"/>
      <c r="N614" s="237"/>
      <c r="O614" s="236"/>
      <c r="P614" s="223"/>
      <c r="Q614" s="220" cm="1">
        <f t="array" ref="Q614">IFERROR(INDEX(E_neu, $A614, $X614), 0)</f>
        <v>0</v>
      </c>
      <c r="R614" s="232"/>
      <c r="S614" s="231"/>
      <c r="T614" s="217"/>
      <c r="U614" s="218" t="str">
        <f>IF(ISBLANK(T614), "", VLOOKUP(T614, Z!$A$2:$C$4127, 3, FALSE))</f>
        <v/>
      </c>
      <c r="V614" s="239"/>
      <c r="W614" s="222">
        <f t="shared" si="109"/>
        <v>0</v>
      </c>
      <c r="X614" s="13" t="str">
        <f>IFERROR(MATCH(_xlfn.MINIFS(Y!$F$87:$H$87, Y!$F$87:$H$87, "&gt;="&amp;J614), Y!$F$87:$H$87, 0), "-")</f>
        <v>-</v>
      </c>
    </row>
    <row r="615" spans="1:24" s="79" customFormat="1" x14ac:dyDescent="0.2">
      <c r="A615" s="13" t="str">
        <f t="shared" si="100"/>
        <v>-</v>
      </c>
      <c r="B615" s="216">
        <v>593</v>
      </c>
      <c r="C615" s="231"/>
      <c r="D615" s="231"/>
      <c r="E615" s="217"/>
      <c r="F615" s="218" t="str">
        <f>IF(ISBLANK(E615), "", VLOOKUP(E615, Z!$A$2:$C$4127, 3, FALSE))</f>
        <v/>
      </c>
      <c r="G615" s="232"/>
      <c r="H615" s="219"/>
      <c r="I615" s="218" t="str" cm="1">
        <f t="array" ref="I615">IFERROR(INDEX(Region, VLOOKUP($F615, X!$A$2:$K$5744, 11, FALSE), $C$1), "")</f>
        <v/>
      </c>
      <c r="J615" s="235"/>
      <c r="K615" s="236"/>
      <c r="L615" s="220" cm="1">
        <f t="array" ref="L615">IFERROR(INDEX(E_alt, $A615, $X615), 0)</f>
        <v>0</v>
      </c>
      <c r="M615" s="238"/>
      <c r="N615" s="237"/>
      <c r="O615" s="236"/>
      <c r="P615" s="223"/>
      <c r="Q615" s="220" cm="1">
        <f t="array" ref="Q615">IFERROR(INDEX(E_neu, $A615, $X615), 0)</f>
        <v>0</v>
      </c>
      <c r="R615" s="232"/>
      <c r="S615" s="231"/>
      <c r="T615" s="217"/>
      <c r="U615" s="218" t="str">
        <f>IF(ISBLANK(T615), "", VLOOKUP(T615, Z!$A$2:$C$4127, 3, FALSE))</f>
        <v/>
      </c>
      <c r="V615" s="239"/>
      <c r="W615" s="222">
        <f t="shared" si="109"/>
        <v>0</v>
      </c>
      <c r="X615" s="13" t="str">
        <f>IFERROR(MATCH(_xlfn.MINIFS(Y!$F$87:$H$87, Y!$F$87:$H$87, "&gt;="&amp;J615), Y!$F$87:$H$87, 0), "-")</f>
        <v>-</v>
      </c>
    </row>
    <row r="616" spans="1:24" s="79" customFormat="1" x14ac:dyDescent="0.2">
      <c r="A616" s="13" t="str">
        <f t="shared" si="101"/>
        <v>-</v>
      </c>
      <c r="B616" s="216">
        <v>594</v>
      </c>
      <c r="C616" s="231"/>
      <c r="D616" s="231"/>
      <c r="E616" s="217"/>
      <c r="F616" s="218" t="str">
        <f>IF(ISBLANK(E616), "", VLOOKUP(E616, Z!$A$2:$C$4127, 3, FALSE))</f>
        <v/>
      </c>
      <c r="G616" s="232"/>
      <c r="H616" s="219"/>
      <c r="I616" s="218" t="str" cm="1">
        <f t="array" ref="I616">IFERROR(INDEX(Region, VLOOKUP($F616, X!$A$2:$K$5744, 11, FALSE), $C$1), "")</f>
        <v/>
      </c>
      <c r="J616" s="235"/>
      <c r="K616" s="236"/>
      <c r="L616" s="220" cm="1">
        <f t="array" ref="L616">IFERROR(INDEX(E_alt, $A616, $X616), 0)</f>
        <v>0</v>
      </c>
      <c r="M616" s="238"/>
      <c r="N616" s="237"/>
      <c r="O616" s="236"/>
      <c r="P616" s="223"/>
      <c r="Q616" s="220" cm="1">
        <f t="array" ref="Q616">IFERROR(INDEX(E_neu, $A616, $X616), 0)</f>
        <v>0</v>
      </c>
      <c r="R616" s="232"/>
      <c r="S616" s="231"/>
      <c r="T616" s="217"/>
      <c r="U616" s="218" t="str">
        <f>IF(ISBLANK(T616), "", VLOOKUP(T616, Z!$A$2:$C$4127, 3, FALSE))</f>
        <v/>
      </c>
      <c r="V616" s="239"/>
      <c r="W616" s="222">
        <f t="shared" si="109"/>
        <v>0</v>
      </c>
      <c r="X616" s="13" t="str">
        <f>IFERROR(MATCH(_xlfn.MINIFS(Y!$F$87:$H$87, Y!$F$87:$H$87, "&gt;="&amp;J616), Y!$F$87:$H$87, 0), "-")</f>
        <v>-</v>
      </c>
    </row>
    <row r="617" spans="1:24" s="79" customFormat="1" x14ac:dyDescent="0.2">
      <c r="A617" s="13" t="str">
        <f t="shared" si="100"/>
        <v>-</v>
      </c>
      <c r="B617" s="216">
        <v>595</v>
      </c>
      <c r="C617" s="231"/>
      <c r="D617" s="231"/>
      <c r="E617" s="217"/>
      <c r="F617" s="218" t="str">
        <f>IF(ISBLANK(E617), "", VLOOKUP(E617, Z!$A$2:$C$4127, 3, FALSE))</f>
        <v/>
      </c>
      <c r="G617" s="232"/>
      <c r="H617" s="219"/>
      <c r="I617" s="218" t="str" cm="1">
        <f t="array" ref="I617">IFERROR(INDEX(Region, VLOOKUP($F617, X!$A$2:$K$5744, 11, FALSE), $C$1), "")</f>
        <v/>
      </c>
      <c r="J617" s="235"/>
      <c r="K617" s="236"/>
      <c r="L617" s="220" cm="1">
        <f t="array" ref="L617">IFERROR(INDEX(E_alt, $A617, $X617), 0)</f>
        <v>0</v>
      </c>
      <c r="M617" s="238"/>
      <c r="N617" s="237"/>
      <c r="O617" s="236"/>
      <c r="P617" s="223"/>
      <c r="Q617" s="220" cm="1">
        <f t="array" ref="Q617">IFERROR(INDEX(E_neu, $A617, $X617), 0)</f>
        <v>0</v>
      </c>
      <c r="R617" s="232"/>
      <c r="S617" s="231"/>
      <c r="T617" s="217"/>
      <c r="U617" s="218" t="str">
        <f>IF(ISBLANK(T617), "", VLOOKUP(T617, Z!$A$2:$C$4127, 3, FALSE))</f>
        <v/>
      </c>
      <c r="V617" s="239"/>
      <c r="W617" s="222">
        <f t="shared" si="109"/>
        <v>0</v>
      </c>
      <c r="X617" s="13" t="str">
        <f>IFERROR(MATCH(_xlfn.MINIFS(Y!$F$87:$H$87, Y!$F$87:$H$87, "&gt;="&amp;J617), Y!$F$87:$H$87, 0), "-")</f>
        <v>-</v>
      </c>
    </row>
    <row r="618" spans="1:24" s="79" customFormat="1" x14ac:dyDescent="0.2">
      <c r="A618" s="13" t="str">
        <f t="shared" si="101"/>
        <v>-</v>
      </c>
      <c r="B618" s="216">
        <v>596</v>
      </c>
      <c r="C618" s="231"/>
      <c r="D618" s="231"/>
      <c r="E618" s="217"/>
      <c r="F618" s="218" t="str">
        <f>IF(ISBLANK(E618), "", VLOOKUP(E618, Z!$A$2:$C$4127, 3, FALSE))</f>
        <v/>
      </c>
      <c r="G618" s="232"/>
      <c r="H618" s="219"/>
      <c r="I618" s="218" t="str" cm="1">
        <f t="array" ref="I618">IFERROR(INDEX(Region, VLOOKUP($F618, X!$A$2:$K$5744, 11, FALSE), $C$1), "")</f>
        <v/>
      </c>
      <c r="J618" s="235"/>
      <c r="K618" s="236"/>
      <c r="L618" s="220" cm="1">
        <f t="array" ref="L618">IFERROR(INDEX(E_alt, $A618, $X618), 0)</f>
        <v>0</v>
      </c>
      <c r="M618" s="238"/>
      <c r="N618" s="237"/>
      <c r="O618" s="236"/>
      <c r="P618" s="223"/>
      <c r="Q618" s="220" cm="1">
        <f t="array" ref="Q618">IFERROR(INDEX(E_neu, $A618, $X618), 0)</f>
        <v>0</v>
      </c>
      <c r="R618" s="232"/>
      <c r="S618" s="231"/>
      <c r="T618" s="217"/>
      <c r="U618" s="218" t="str">
        <f>IF(ISBLANK(T618), "", VLOOKUP(T618, Z!$A$2:$C$4127, 3, FALSE))</f>
        <v/>
      </c>
      <c r="V618" s="239"/>
      <c r="W618" s="222">
        <f t="shared" si="109"/>
        <v>0</v>
      </c>
      <c r="X618" s="13" t="str">
        <f>IFERROR(MATCH(_xlfn.MINIFS(Y!$F$87:$H$87, Y!$F$87:$H$87, "&gt;="&amp;J618), Y!$F$87:$H$87, 0), "-")</f>
        <v>-</v>
      </c>
    </row>
    <row r="619" spans="1:24" s="79" customFormat="1" x14ac:dyDescent="0.2">
      <c r="A619" s="13" t="str">
        <f t="shared" si="100"/>
        <v>-</v>
      </c>
      <c r="B619" s="216">
        <v>597</v>
      </c>
      <c r="C619" s="231"/>
      <c r="D619" s="231"/>
      <c r="E619" s="217"/>
      <c r="F619" s="218" t="str">
        <f>IF(ISBLANK(E619), "", VLOOKUP(E619, Z!$A$2:$C$4127, 3, FALSE))</f>
        <v/>
      </c>
      <c r="G619" s="232"/>
      <c r="H619" s="219"/>
      <c r="I619" s="218" t="str" cm="1">
        <f t="array" ref="I619">IFERROR(INDEX(Region, VLOOKUP($F619, X!$A$2:$K$5744, 11, FALSE), $C$1), "")</f>
        <v/>
      </c>
      <c r="J619" s="235"/>
      <c r="K619" s="236"/>
      <c r="L619" s="220" cm="1">
        <f t="array" ref="L619">IFERROR(INDEX(E_alt, $A619, $X619), 0)</f>
        <v>0</v>
      </c>
      <c r="M619" s="238"/>
      <c r="N619" s="237"/>
      <c r="O619" s="236"/>
      <c r="P619" s="223"/>
      <c r="Q619" s="220" cm="1">
        <f t="array" ref="Q619">IFERROR(INDEX(E_neu, $A619, $X619), 0)</f>
        <v>0</v>
      </c>
      <c r="R619" s="232"/>
      <c r="S619" s="231"/>
      <c r="T619" s="217"/>
      <c r="U619" s="218" t="str">
        <f>IF(ISBLANK(T619), "", VLOOKUP(T619, Z!$A$2:$C$4127, 3, FALSE))</f>
        <v/>
      </c>
      <c r="V619" s="239"/>
      <c r="W619" s="222">
        <f t="shared" si="109"/>
        <v>0</v>
      </c>
      <c r="X619" s="13" t="str">
        <f>IFERROR(MATCH(_xlfn.MINIFS(Y!$F$87:$H$87, Y!$F$87:$H$87, "&gt;="&amp;J619), Y!$F$87:$H$87, 0), "-")</f>
        <v>-</v>
      </c>
    </row>
    <row r="620" spans="1:24" s="79" customFormat="1" x14ac:dyDescent="0.2">
      <c r="A620" s="13" t="str">
        <f t="shared" si="101"/>
        <v>-</v>
      </c>
      <c r="B620" s="216">
        <v>598</v>
      </c>
      <c r="C620" s="231"/>
      <c r="D620" s="231"/>
      <c r="E620" s="217"/>
      <c r="F620" s="218" t="str">
        <f>IF(ISBLANK(E620), "", VLOOKUP(E620, Z!$A$2:$C$4127, 3, FALSE))</f>
        <v/>
      </c>
      <c r="G620" s="232"/>
      <c r="H620" s="219"/>
      <c r="I620" s="218" t="str" cm="1">
        <f t="array" ref="I620">IFERROR(INDEX(Region, VLOOKUP($F620, X!$A$2:$K$5744, 11, FALSE), $C$1), "")</f>
        <v/>
      </c>
      <c r="J620" s="235"/>
      <c r="K620" s="236"/>
      <c r="L620" s="220" cm="1">
        <f t="array" ref="L620">IFERROR(INDEX(E_alt, $A620, $X620), 0)</f>
        <v>0</v>
      </c>
      <c r="M620" s="238"/>
      <c r="N620" s="237"/>
      <c r="O620" s="236"/>
      <c r="P620" s="223"/>
      <c r="Q620" s="220" cm="1">
        <f t="array" ref="Q620">IFERROR(INDEX(E_neu, $A620, $X620), 0)</f>
        <v>0</v>
      </c>
      <c r="R620" s="232"/>
      <c r="S620" s="231"/>
      <c r="T620" s="217"/>
      <c r="U620" s="218" t="str">
        <f>IF(ISBLANK(T620), "", VLOOKUP(T620, Z!$A$2:$C$4127, 3, FALSE))</f>
        <v/>
      </c>
      <c r="V620" s="239"/>
      <c r="W620" s="222">
        <f t="shared" si="109"/>
        <v>0</v>
      </c>
      <c r="X620" s="13" t="str">
        <f>IFERROR(MATCH(_xlfn.MINIFS(Y!$F$87:$H$87, Y!$F$87:$H$87, "&gt;="&amp;J620), Y!$F$87:$H$87, 0), "-")</f>
        <v>-</v>
      </c>
    </row>
    <row r="621" spans="1:24" s="79" customFormat="1" x14ac:dyDescent="0.2">
      <c r="A621" s="13" t="str">
        <f t="shared" si="100"/>
        <v>-</v>
      </c>
      <c r="B621" s="216">
        <v>599</v>
      </c>
      <c r="C621" s="231"/>
      <c r="D621" s="231"/>
      <c r="E621" s="217"/>
      <c r="F621" s="218" t="str">
        <f>IF(ISBLANK(E621), "", VLOOKUP(E621, Z!$A$2:$C$4127, 3, FALSE))</f>
        <v/>
      </c>
      <c r="G621" s="232"/>
      <c r="H621" s="219"/>
      <c r="I621" s="218" t="str" cm="1">
        <f t="array" ref="I621">IFERROR(INDEX(Region, VLOOKUP($F621, X!$A$2:$K$5744, 11, FALSE), $C$1), "")</f>
        <v/>
      </c>
      <c r="J621" s="235"/>
      <c r="K621" s="236"/>
      <c r="L621" s="220" cm="1">
        <f t="array" ref="L621">IFERROR(INDEX(E_alt, $A621, $X621), 0)</f>
        <v>0</v>
      </c>
      <c r="M621" s="238"/>
      <c r="N621" s="237"/>
      <c r="O621" s="236"/>
      <c r="P621" s="223"/>
      <c r="Q621" s="220" cm="1">
        <f t="array" ref="Q621">IFERROR(INDEX(E_neu, $A621, $X621), 0)</f>
        <v>0</v>
      </c>
      <c r="R621" s="232"/>
      <c r="S621" s="231"/>
      <c r="T621" s="217"/>
      <c r="U621" s="218" t="str">
        <f>IF(ISBLANK(T621), "", VLOOKUP(T621, Z!$A$2:$C$4127, 3, FALSE))</f>
        <v/>
      </c>
      <c r="V621" s="239"/>
      <c r="W621" s="222">
        <f t="shared" si="109"/>
        <v>0</v>
      </c>
      <c r="X621" s="13" t="str">
        <f>IFERROR(MATCH(_xlfn.MINIFS(Y!$F$87:$H$87, Y!$F$87:$H$87, "&gt;="&amp;J621), Y!$F$87:$H$87, 0), "-")</f>
        <v>-</v>
      </c>
    </row>
    <row r="622" spans="1:24" s="79" customFormat="1" x14ac:dyDescent="0.2">
      <c r="A622" s="13" t="str">
        <f t="shared" si="101"/>
        <v>-</v>
      </c>
      <c r="B622" s="216">
        <v>600</v>
      </c>
      <c r="C622" s="231"/>
      <c r="D622" s="231"/>
      <c r="E622" s="217"/>
      <c r="F622" s="218" t="str">
        <f>IF(ISBLANK(E622), "", VLOOKUP(E622, Z!$A$2:$C$4127, 3, FALSE))</f>
        <v/>
      </c>
      <c r="G622" s="232"/>
      <c r="H622" s="219"/>
      <c r="I622" s="218" t="str" cm="1">
        <f t="array" ref="I622">IFERROR(INDEX(Region, VLOOKUP($F622, X!$A$2:$K$5744, 11, FALSE), $C$1), "")</f>
        <v/>
      </c>
      <c r="J622" s="235"/>
      <c r="K622" s="236"/>
      <c r="L622" s="220" cm="1">
        <f t="array" ref="L622">IFERROR(INDEX(E_alt, $A622, $X622), 0)</f>
        <v>0</v>
      </c>
      <c r="M622" s="238"/>
      <c r="N622" s="237"/>
      <c r="O622" s="236"/>
      <c r="P622" s="223"/>
      <c r="Q622" s="220" cm="1">
        <f t="array" ref="Q622">IFERROR(INDEX(E_neu, $A622, $X622), 0)</f>
        <v>0</v>
      </c>
      <c r="R622" s="232"/>
      <c r="S622" s="231"/>
      <c r="T622" s="217"/>
      <c r="U622" s="218" t="str">
        <f>IF(ISBLANK(T622), "", VLOOKUP(T622, Z!$A$2:$C$4127, 3, FALSE))</f>
        <v/>
      </c>
      <c r="V622" s="239"/>
      <c r="W622" s="222">
        <f t="shared" si="109"/>
        <v>0</v>
      </c>
      <c r="X622" s="13" t="str">
        <f>IFERROR(MATCH(_xlfn.MINIFS(Y!$F$87:$H$87, Y!$F$87:$H$87, "&gt;="&amp;J622), Y!$F$87:$H$87, 0), "-")</f>
        <v>-</v>
      </c>
    </row>
    <row r="623" spans="1:24" s="79" customFormat="1" x14ac:dyDescent="0.2">
      <c r="A623" s="13" t="str">
        <f t="shared" si="100"/>
        <v>-</v>
      </c>
      <c r="B623" s="216">
        <v>601</v>
      </c>
      <c r="C623" s="231"/>
      <c r="D623" s="231"/>
      <c r="E623" s="217"/>
      <c r="F623" s="218" t="str">
        <f>IF(ISBLANK(E623), "", VLOOKUP(E623, Z!$A$2:$C$4127, 3, FALSE))</f>
        <v/>
      </c>
      <c r="G623" s="232"/>
      <c r="H623" s="219"/>
      <c r="I623" s="218" t="str" cm="1">
        <f t="array" ref="I623">IFERROR(INDEX(Region, VLOOKUP($F623, X!$A$2:$K$5744, 11, FALSE), $C$1), "")</f>
        <v/>
      </c>
      <c r="J623" s="235"/>
      <c r="K623" s="236"/>
      <c r="L623" s="220" cm="1">
        <f t="array" ref="L623">IFERROR(INDEX(E_alt, $A623, $X623), 0)</f>
        <v>0</v>
      </c>
      <c r="M623" s="238"/>
      <c r="N623" s="237"/>
      <c r="O623" s="236"/>
      <c r="P623" s="223"/>
      <c r="Q623" s="220" cm="1">
        <f t="array" ref="Q623">IFERROR(INDEX(E_neu, $A623, $X623), 0)</f>
        <v>0</v>
      </c>
      <c r="R623" s="232"/>
      <c r="S623" s="231"/>
      <c r="T623" s="217"/>
      <c r="U623" s="218" t="str">
        <f>IF(ISBLANK(T623), "", VLOOKUP(T623, Z!$A$2:$C$4127, 3, FALSE))</f>
        <v/>
      </c>
      <c r="V623" s="239"/>
      <c r="W623" s="222">
        <f t="shared" si="109"/>
        <v>0</v>
      </c>
      <c r="X623" s="13" t="str">
        <f>IFERROR(MATCH(_xlfn.MINIFS(Y!$F$87:$H$87, Y!$F$87:$H$87, "&gt;="&amp;J623), Y!$F$87:$H$87, 0), "-")</f>
        <v>-</v>
      </c>
    </row>
    <row r="624" spans="1:24" s="79" customFormat="1" x14ac:dyDescent="0.2">
      <c r="A624" s="13" t="str">
        <f t="shared" si="101"/>
        <v>-</v>
      </c>
      <c r="B624" s="216">
        <v>602</v>
      </c>
      <c r="C624" s="231"/>
      <c r="D624" s="231"/>
      <c r="E624" s="217"/>
      <c r="F624" s="218" t="str">
        <f>IF(ISBLANK(E624), "", VLOOKUP(E624, Z!$A$2:$C$4127, 3, FALSE))</f>
        <v/>
      </c>
      <c r="G624" s="232"/>
      <c r="H624" s="219"/>
      <c r="I624" s="218" t="str" cm="1">
        <f t="array" ref="I624">IFERROR(INDEX(Region, VLOOKUP($F624, X!$A$2:$K$5744, 11, FALSE), $C$1), "")</f>
        <v/>
      </c>
      <c r="J624" s="235"/>
      <c r="K624" s="236"/>
      <c r="L624" s="220" cm="1">
        <f t="array" ref="L624">IFERROR(INDEX(E_alt, $A624, $X624), 0)</f>
        <v>0</v>
      </c>
      <c r="M624" s="238"/>
      <c r="N624" s="237"/>
      <c r="O624" s="236"/>
      <c r="P624" s="223"/>
      <c r="Q624" s="220" cm="1">
        <f t="array" ref="Q624">IFERROR(INDEX(E_neu, $A624, $X624), 0)</f>
        <v>0</v>
      </c>
      <c r="R624" s="232"/>
      <c r="S624" s="231"/>
      <c r="T624" s="217"/>
      <c r="U624" s="218" t="str">
        <f>IF(ISBLANK(T624), "", VLOOKUP(T624, Z!$A$2:$C$4127, 3, FALSE))</f>
        <v/>
      </c>
      <c r="V624" s="239"/>
      <c r="W624" s="222">
        <f t="shared" si="109"/>
        <v>0</v>
      </c>
      <c r="X624" s="13" t="str">
        <f>IFERROR(MATCH(_xlfn.MINIFS(Y!$F$87:$H$87, Y!$F$87:$H$87, "&gt;="&amp;J624), Y!$F$87:$H$87, 0), "-")</f>
        <v>-</v>
      </c>
    </row>
    <row r="625" spans="1:24" s="79" customFormat="1" x14ac:dyDescent="0.2">
      <c r="A625" s="13" t="str">
        <f t="shared" si="100"/>
        <v>-</v>
      </c>
      <c r="B625" s="216">
        <v>603</v>
      </c>
      <c r="C625" s="231"/>
      <c r="D625" s="231"/>
      <c r="E625" s="217"/>
      <c r="F625" s="218" t="str">
        <f>IF(ISBLANK(E625), "", VLOOKUP(E625, Z!$A$2:$C$4127, 3, FALSE))</f>
        <v/>
      </c>
      <c r="G625" s="232"/>
      <c r="H625" s="219"/>
      <c r="I625" s="218" t="str" cm="1">
        <f t="array" ref="I625">IFERROR(INDEX(Region, VLOOKUP($F625, X!$A$2:$K$5744, 11, FALSE), $C$1), "")</f>
        <v/>
      </c>
      <c r="J625" s="235"/>
      <c r="K625" s="236"/>
      <c r="L625" s="220" cm="1">
        <f t="array" ref="L625">IFERROR(INDEX(E_alt, $A625, $X625), 0)</f>
        <v>0</v>
      </c>
      <c r="M625" s="238"/>
      <c r="N625" s="237"/>
      <c r="O625" s="236"/>
      <c r="P625" s="223"/>
      <c r="Q625" s="220" cm="1">
        <f t="array" ref="Q625">IFERROR(INDEX(E_neu, $A625, $X625), 0)</f>
        <v>0</v>
      </c>
      <c r="R625" s="232"/>
      <c r="S625" s="231"/>
      <c r="T625" s="217"/>
      <c r="U625" s="218" t="str">
        <f>IF(ISBLANK(T625), "", VLOOKUP(T625, Z!$A$2:$C$4127, 3, FALSE))</f>
        <v/>
      </c>
      <c r="V625" s="239"/>
      <c r="W625" s="222">
        <f t="shared" si="109"/>
        <v>0</v>
      </c>
      <c r="X625" s="13" t="str">
        <f>IFERROR(MATCH(_xlfn.MINIFS(Y!$F$87:$H$87, Y!$F$87:$H$87, "&gt;="&amp;J625), Y!$F$87:$H$87, 0), "-")</f>
        <v>-</v>
      </c>
    </row>
    <row r="626" spans="1:24" s="79" customFormat="1" x14ac:dyDescent="0.2">
      <c r="A626" s="13" t="str">
        <f t="shared" si="101"/>
        <v>-</v>
      </c>
      <c r="B626" s="216">
        <v>604</v>
      </c>
      <c r="C626" s="231"/>
      <c r="D626" s="231"/>
      <c r="E626" s="217"/>
      <c r="F626" s="218" t="str">
        <f>IF(ISBLANK(E626), "", VLOOKUP(E626, Z!$A$2:$C$4127, 3, FALSE))</f>
        <v/>
      </c>
      <c r="G626" s="232"/>
      <c r="H626" s="219"/>
      <c r="I626" s="218" t="str" cm="1">
        <f t="array" ref="I626">IFERROR(INDEX(Region, VLOOKUP($F626, X!$A$2:$K$5744, 11, FALSE), $C$1), "")</f>
        <v/>
      </c>
      <c r="J626" s="235"/>
      <c r="K626" s="236"/>
      <c r="L626" s="220" cm="1">
        <f t="array" ref="L626">IFERROR(INDEX(E_alt, $A626, $X626), 0)</f>
        <v>0</v>
      </c>
      <c r="M626" s="238"/>
      <c r="N626" s="237"/>
      <c r="O626" s="236"/>
      <c r="P626" s="223"/>
      <c r="Q626" s="220" cm="1">
        <f t="array" ref="Q626">IFERROR(INDEX(E_neu, $A626, $X626), 0)</f>
        <v>0</v>
      </c>
      <c r="R626" s="232"/>
      <c r="S626" s="231"/>
      <c r="T626" s="217"/>
      <c r="U626" s="218" t="str">
        <f>IF(ISBLANK(T626), "", VLOOKUP(T626, Z!$A$2:$C$4127, 3, FALSE))</f>
        <v/>
      </c>
      <c r="V626" s="239"/>
      <c r="W626" s="222">
        <f t="shared" si="109"/>
        <v>0</v>
      </c>
      <c r="X626" s="13" t="str">
        <f>IFERROR(MATCH(_xlfn.MINIFS(Y!$F$87:$H$87, Y!$F$87:$H$87, "&gt;="&amp;J626), Y!$F$87:$H$87, 0), "-")</f>
        <v>-</v>
      </c>
    </row>
    <row r="627" spans="1:24" s="79" customFormat="1" x14ac:dyDescent="0.2">
      <c r="A627" s="13" t="str">
        <f t="shared" si="100"/>
        <v>-</v>
      </c>
      <c r="B627" s="216">
        <v>605</v>
      </c>
      <c r="C627" s="231"/>
      <c r="D627" s="231"/>
      <c r="E627" s="217"/>
      <c r="F627" s="218" t="str">
        <f>IF(ISBLANK(E627), "", VLOOKUP(E627, Z!$A$2:$C$4127, 3, FALSE))</f>
        <v/>
      </c>
      <c r="G627" s="232"/>
      <c r="H627" s="219"/>
      <c r="I627" s="218" t="str" cm="1">
        <f t="array" ref="I627">IFERROR(INDEX(Region, VLOOKUP($F627, X!$A$2:$K$5744, 11, FALSE), $C$1), "")</f>
        <v/>
      </c>
      <c r="J627" s="235"/>
      <c r="K627" s="236"/>
      <c r="L627" s="220" cm="1">
        <f t="array" ref="L627">IFERROR(INDEX(E_alt, $A627, $X627), 0)</f>
        <v>0</v>
      </c>
      <c r="M627" s="238"/>
      <c r="N627" s="237"/>
      <c r="O627" s="236"/>
      <c r="P627" s="223"/>
      <c r="Q627" s="220" cm="1">
        <f t="array" ref="Q627">IFERROR(INDEX(E_neu, $A627, $X627), 0)</f>
        <v>0</v>
      </c>
      <c r="R627" s="232"/>
      <c r="S627" s="231"/>
      <c r="T627" s="217"/>
      <c r="U627" s="218" t="str">
        <f>IF(ISBLANK(T627), "", VLOOKUP(T627, Z!$A$2:$C$4127, 3, FALSE))</f>
        <v/>
      </c>
      <c r="V627" s="239"/>
      <c r="W627" s="222">
        <f t="shared" si="109"/>
        <v>0</v>
      </c>
      <c r="X627" s="13" t="str">
        <f>IFERROR(MATCH(_xlfn.MINIFS(Y!$F$87:$H$87, Y!$F$87:$H$87, "&gt;="&amp;J627), Y!$F$87:$H$87, 0), "-")</f>
        <v>-</v>
      </c>
    </row>
    <row r="628" spans="1:24" s="79" customFormat="1" x14ac:dyDescent="0.2">
      <c r="A628" s="13" t="str">
        <f t="shared" si="101"/>
        <v>-</v>
      </c>
      <c r="B628" s="216">
        <v>606</v>
      </c>
      <c r="C628" s="231"/>
      <c r="D628" s="231"/>
      <c r="E628" s="217"/>
      <c r="F628" s="218" t="str">
        <f>IF(ISBLANK(E628), "", VLOOKUP(E628, Z!$A$2:$C$4127, 3, FALSE))</f>
        <v/>
      </c>
      <c r="G628" s="232"/>
      <c r="H628" s="219"/>
      <c r="I628" s="218" t="str" cm="1">
        <f t="array" ref="I628">IFERROR(INDEX(Region, VLOOKUP($F628, X!$A$2:$K$5744, 11, FALSE), $C$1), "")</f>
        <v/>
      </c>
      <c r="J628" s="235"/>
      <c r="K628" s="236"/>
      <c r="L628" s="220" cm="1">
        <f t="array" ref="L628">IFERROR(INDEX(E_alt, $A628, $X628), 0)</f>
        <v>0</v>
      </c>
      <c r="M628" s="238"/>
      <c r="N628" s="237"/>
      <c r="O628" s="236"/>
      <c r="P628" s="223"/>
      <c r="Q628" s="220" cm="1">
        <f t="array" ref="Q628">IFERROR(INDEX(E_neu, $A628, $X628), 0)</f>
        <v>0</v>
      </c>
      <c r="R628" s="232"/>
      <c r="S628" s="231"/>
      <c r="T628" s="217"/>
      <c r="U628" s="218" t="str">
        <f>IF(ISBLANK(T628), "", VLOOKUP(T628, Z!$A$2:$C$4127, 3, FALSE))</f>
        <v/>
      </c>
      <c r="V628" s="239"/>
      <c r="W628" s="222">
        <f t="shared" si="109"/>
        <v>0</v>
      </c>
      <c r="X628" s="13" t="str">
        <f>IFERROR(MATCH(_xlfn.MINIFS(Y!$F$87:$H$87, Y!$F$87:$H$87, "&gt;="&amp;J628), Y!$F$87:$H$87, 0), "-")</f>
        <v>-</v>
      </c>
    </row>
    <row r="629" spans="1:24" s="79" customFormat="1" x14ac:dyDescent="0.2">
      <c r="A629" s="13" t="str">
        <f t="shared" si="100"/>
        <v>-</v>
      </c>
      <c r="B629" s="216">
        <v>607</v>
      </c>
      <c r="C629" s="231"/>
      <c r="D629" s="231"/>
      <c r="E629" s="217"/>
      <c r="F629" s="218" t="str">
        <f>IF(ISBLANK(E629), "", VLOOKUP(E629, Z!$A$2:$C$4127, 3, FALSE))</f>
        <v/>
      </c>
      <c r="G629" s="232"/>
      <c r="H629" s="219"/>
      <c r="I629" s="218" t="str" cm="1">
        <f t="array" ref="I629">IFERROR(INDEX(Region, VLOOKUP($F629, X!$A$2:$K$5744, 11, FALSE), $C$1), "")</f>
        <v/>
      </c>
      <c r="J629" s="235"/>
      <c r="K629" s="236"/>
      <c r="L629" s="220" cm="1">
        <f t="array" ref="L629">IFERROR(INDEX(E_alt, $A629, $X629), 0)</f>
        <v>0</v>
      </c>
      <c r="M629" s="238"/>
      <c r="N629" s="237"/>
      <c r="O629" s="236"/>
      <c r="P629" s="223"/>
      <c r="Q629" s="220" cm="1">
        <f t="array" ref="Q629">IFERROR(INDEX(E_neu, $A629, $X629), 0)</f>
        <v>0</v>
      </c>
      <c r="R629" s="232"/>
      <c r="S629" s="231"/>
      <c r="T629" s="217"/>
      <c r="U629" s="218" t="str">
        <f>IF(ISBLANK(T629), "", VLOOKUP(T629, Z!$A$2:$C$4127, 3, FALSE))</f>
        <v/>
      </c>
      <c r="V629" s="239"/>
      <c r="W629" s="222">
        <f t="shared" si="109"/>
        <v>0</v>
      </c>
      <c r="X629" s="13" t="str">
        <f>IFERROR(MATCH(_xlfn.MINIFS(Y!$F$87:$H$87, Y!$F$87:$H$87, "&gt;="&amp;J629), Y!$F$87:$H$87, 0), "-")</f>
        <v>-</v>
      </c>
    </row>
    <row r="630" spans="1:24" s="79" customFormat="1" x14ac:dyDescent="0.2">
      <c r="A630" s="13" t="str">
        <f t="shared" si="101"/>
        <v>-</v>
      </c>
      <c r="B630" s="216">
        <v>608</v>
      </c>
      <c r="C630" s="231"/>
      <c r="D630" s="231"/>
      <c r="E630" s="217"/>
      <c r="F630" s="218" t="str">
        <f>IF(ISBLANK(E630), "", VLOOKUP(E630, Z!$A$2:$C$4127, 3, FALSE))</f>
        <v/>
      </c>
      <c r="G630" s="232"/>
      <c r="H630" s="219"/>
      <c r="I630" s="218" t="str" cm="1">
        <f t="array" ref="I630">IFERROR(INDEX(Region, VLOOKUP($F630, X!$A$2:$K$5744, 11, FALSE), $C$1), "")</f>
        <v/>
      </c>
      <c r="J630" s="235"/>
      <c r="K630" s="236"/>
      <c r="L630" s="220" cm="1">
        <f t="array" ref="L630">IFERROR(INDEX(E_alt, $A630, $X630), 0)</f>
        <v>0</v>
      </c>
      <c r="M630" s="238"/>
      <c r="N630" s="237"/>
      <c r="O630" s="236"/>
      <c r="P630" s="223"/>
      <c r="Q630" s="220" cm="1">
        <f t="array" ref="Q630">IFERROR(INDEX(E_neu, $A630, $X630), 0)</f>
        <v>0</v>
      </c>
      <c r="R630" s="232"/>
      <c r="S630" s="231"/>
      <c r="T630" s="217"/>
      <c r="U630" s="218" t="str">
        <f>IF(ISBLANK(T630), "", VLOOKUP(T630, Z!$A$2:$C$4127, 3, FALSE))</f>
        <v/>
      </c>
      <c r="V630" s="239"/>
      <c r="W630" s="222">
        <f t="shared" si="109"/>
        <v>0</v>
      </c>
      <c r="X630" s="13" t="str">
        <f>IFERROR(MATCH(_xlfn.MINIFS(Y!$F$87:$H$87, Y!$F$87:$H$87, "&gt;="&amp;J630), Y!$F$87:$H$87, 0), "-")</f>
        <v>-</v>
      </c>
    </row>
    <row r="631" spans="1:24" s="79" customFormat="1" x14ac:dyDescent="0.2">
      <c r="A631" s="13" t="str">
        <f t="shared" ref="A631:A694" si="110">IFERROR(MATCH($I631,INDEX(Region,,1),0),IFERROR(MATCH($I631,INDEX(Region,,2),0),IFERROR(MATCH($I631,INDEX(Region,,3),0),"-")))</f>
        <v>-</v>
      </c>
      <c r="B631" s="216">
        <v>609</v>
      </c>
      <c r="C631" s="231"/>
      <c r="D631" s="231"/>
      <c r="E631" s="217"/>
      <c r="F631" s="218" t="str">
        <f>IF(ISBLANK(E631), "", VLOOKUP(E631, Z!$A$2:$C$4127, 3, FALSE))</f>
        <v/>
      </c>
      <c r="G631" s="232"/>
      <c r="H631" s="219"/>
      <c r="I631" s="218" t="str" cm="1">
        <f t="array" ref="I631">IFERROR(INDEX(Region, VLOOKUP($F631, X!$A$2:$K$5744, 11, FALSE), $C$1), "")</f>
        <v/>
      </c>
      <c r="J631" s="235"/>
      <c r="K631" s="236"/>
      <c r="L631" s="220" cm="1">
        <f t="array" ref="L631">IFERROR(INDEX(E_alt, $A631, $X631), 0)</f>
        <v>0</v>
      </c>
      <c r="M631" s="238"/>
      <c r="N631" s="237"/>
      <c r="O631" s="236"/>
      <c r="P631" s="223"/>
      <c r="Q631" s="220" cm="1">
        <f t="array" ref="Q631">IFERROR(INDEX(E_neu, $A631, $X631), 0)</f>
        <v>0</v>
      </c>
      <c r="R631" s="232"/>
      <c r="S631" s="231"/>
      <c r="T631" s="217"/>
      <c r="U631" s="218" t="str">
        <f>IF(ISBLANK(T631), "", VLOOKUP(T631, Z!$A$2:$C$4127, 3, FALSE))</f>
        <v/>
      </c>
      <c r="V631" s="239"/>
      <c r="W631" s="222">
        <f t="shared" si="109"/>
        <v>0</v>
      </c>
      <c r="X631" s="13" t="str">
        <f>IFERROR(MATCH(_xlfn.MINIFS(Y!$F$87:$H$87, Y!$F$87:$H$87, "&gt;="&amp;J631), Y!$F$87:$H$87, 0), "-")</f>
        <v>-</v>
      </c>
    </row>
    <row r="632" spans="1:24" s="79" customFormat="1" x14ac:dyDescent="0.2">
      <c r="A632" s="13" t="str">
        <f t="shared" si="110"/>
        <v>-</v>
      </c>
      <c r="B632" s="216">
        <v>610</v>
      </c>
      <c r="C632" s="231"/>
      <c r="D632" s="231"/>
      <c r="E632" s="217"/>
      <c r="F632" s="218" t="str">
        <f>IF(ISBLANK(E632), "", VLOOKUP(E632, Z!$A$2:$C$4127, 3, FALSE))</f>
        <v/>
      </c>
      <c r="G632" s="232"/>
      <c r="H632" s="219"/>
      <c r="I632" s="218" t="str" cm="1">
        <f t="array" ref="I632">IFERROR(INDEX(Region, VLOOKUP($F632, X!$A$2:$K$5744, 11, FALSE), $C$1), "")</f>
        <v/>
      </c>
      <c r="J632" s="235"/>
      <c r="K632" s="236"/>
      <c r="L632" s="220" cm="1">
        <f t="array" ref="L632">IFERROR(INDEX(E_alt, $A632, $X632), 0)</f>
        <v>0</v>
      </c>
      <c r="M632" s="238"/>
      <c r="N632" s="237"/>
      <c r="O632" s="236"/>
      <c r="P632" s="223"/>
      <c r="Q632" s="220" cm="1">
        <f t="array" ref="Q632">IFERROR(INDEX(E_neu, $A632, $X632), 0)</f>
        <v>0</v>
      </c>
      <c r="R632" s="232"/>
      <c r="S632" s="231"/>
      <c r="T632" s="217"/>
      <c r="U632" s="218" t="str">
        <f>IF(ISBLANK(T632), "", VLOOKUP(T632, Z!$A$2:$C$4127, 3, FALSE))</f>
        <v/>
      </c>
      <c r="V632" s="239"/>
      <c r="W632" s="222">
        <f t="shared" si="109"/>
        <v>0</v>
      </c>
      <c r="X632" s="13" t="str">
        <f>IFERROR(MATCH(_xlfn.MINIFS(Y!$F$87:$H$87, Y!$F$87:$H$87, "&gt;="&amp;J632), Y!$F$87:$H$87, 0), "-")</f>
        <v>-</v>
      </c>
    </row>
    <row r="633" spans="1:24" s="79" customFormat="1" x14ac:dyDescent="0.2">
      <c r="A633" s="13" t="str">
        <f t="shared" si="110"/>
        <v>-</v>
      </c>
      <c r="B633" s="216">
        <v>611</v>
      </c>
      <c r="C633" s="231"/>
      <c r="D633" s="231"/>
      <c r="E633" s="217"/>
      <c r="F633" s="218" t="str">
        <f>IF(ISBLANK(E633), "", VLOOKUP(E633, Z!$A$2:$C$4127, 3, FALSE))</f>
        <v/>
      </c>
      <c r="G633" s="232"/>
      <c r="H633" s="219"/>
      <c r="I633" s="218" t="str" cm="1">
        <f t="array" ref="I633">IFERROR(INDEX(Region, VLOOKUP($F633, X!$A$2:$K$5744, 11, FALSE), $C$1), "")</f>
        <v/>
      </c>
      <c r="J633" s="235"/>
      <c r="K633" s="236"/>
      <c r="L633" s="220" cm="1">
        <f t="array" ref="L633">IFERROR(INDEX(E_alt, $A633, $X633), 0)</f>
        <v>0</v>
      </c>
      <c r="M633" s="238"/>
      <c r="N633" s="237"/>
      <c r="O633" s="236"/>
      <c r="P633" s="223"/>
      <c r="Q633" s="220" cm="1">
        <f t="array" ref="Q633">IFERROR(INDEX(E_neu, $A633, $X633), 0)</f>
        <v>0</v>
      </c>
      <c r="R633" s="232"/>
      <c r="S633" s="231"/>
      <c r="T633" s="217"/>
      <c r="U633" s="218" t="str">
        <f>IF(ISBLANK(T633), "", VLOOKUP(T633, Z!$A$2:$C$4127, 3, FALSE))</f>
        <v/>
      </c>
      <c r="V633" s="239"/>
      <c r="W633" s="222">
        <f t="shared" si="109"/>
        <v>0</v>
      </c>
      <c r="X633" s="13" t="str">
        <f>IFERROR(MATCH(_xlfn.MINIFS(Y!$F$87:$H$87, Y!$F$87:$H$87, "&gt;="&amp;J633), Y!$F$87:$H$87, 0), "-")</f>
        <v>-</v>
      </c>
    </row>
    <row r="634" spans="1:24" s="79" customFormat="1" x14ac:dyDescent="0.2">
      <c r="A634" s="13" t="str">
        <f t="shared" si="110"/>
        <v>-</v>
      </c>
      <c r="B634" s="216">
        <v>612</v>
      </c>
      <c r="C634" s="231"/>
      <c r="D634" s="231"/>
      <c r="E634" s="217"/>
      <c r="F634" s="218" t="str">
        <f>IF(ISBLANK(E634), "", VLOOKUP(E634, Z!$A$2:$C$4127, 3, FALSE))</f>
        <v/>
      </c>
      <c r="G634" s="232"/>
      <c r="H634" s="219"/>
      <c r="I634" s="218" t="str" cm="1">
        <f t="array" ref="I634">IFERROR(INDEX(Region, VLOOKUP($F634, X!$A$2:$K$5744, 11, FALSE), $C$1), "")</f>
        <v/>
      </c>
      <c r="J634" s="235"/>
      <c r="K634" s="236"/>
      <c r="L634" s="220" cm="1">
        <f t="array" ref="L634">IFERROR(INDEX(E_alt, $A634, $X634), 0)</f>
        <v>0</v>
      </c>
      <c r="M634" s="238"/>
      <c r="N634" s="237"/>
      <c r="O634" s="236"/>
      <c r="P634" s="223"/>
      <c r="Q634" s="220" cm="1">
        <f t="array" ref="Q634">IFERROR(INDEX(E_neu, $A634, $X634), 0)</f>
        <v>0</v>
      </c>
      <c r="R634" s="232"/>
      <c r="S634" s="231"/>
      <c r="T634" s="217"/>
      <c r="U634" s="218" t="str">
        <f>IF(ISBLANK(T634), "", VLOOKUP(T634, Z!$A$2:$C$4127, 3, FALSE))</f>
        <v/>
      </c>
      <c r="V634" s="239"/>
      <c r="W634" s="222">
        <f t="shared" si="109"/>
        <v>0</v>
      </c>
      <c r="X634" s="13" t="str">
        <f>IFERROR(MATCH(_xlfn.MINIFS(Y!$F$87:$H$87, Y!$F$87:$H$87, "&gt;="&amp;J634), Y!$F$87:$H$87, 0), "-")</f>
        <v>-</v>
      </c>
    </row>
    <row r="635" spans="1:24" s="79" customFormat="1" x14ac:dyDescent="0.2">
      <c r="A635" s="13" t="str">
        <f t="shared" si="110"/>
        <v>-</v>
      </c>
      <c r="B635" s="216">
        <v>613</v>
      </c>
      <c r="C635" s="231"/>
      <c r="D635" s="231"/>
      <c r="E635" s="217"/>
      <c r="F635" s="218" t="str">
        <f>IF(ISBLANK(E635), "", VLOOKUP(E635, Z!$A$2:$C$4127, 3, FALSE))</f>
        <v/>
      </c>
      <c r="G635" s="232"/>
      <c r="H635" s="219"/>
      <c r="I635" s="218" t="str" cm="1">
        <f t="array" ref="I635">IFERROR(INDEX(Region, VLOOKUP($F635, X!$A$2:$K$5744, 11, FALSE), $C$1), "")</f>
        <v/>
      </c>
      <c r="J635" s="235"/>
      <c r="K635" s="236"/>
      <c r="L635" s="220" cm="1">
        <f t="array" ref="L635">IFERROR(INDEX(E_alt, $A635, $X635), 0)</f>
        <v>0</v>
      </c>
      <c r="M635" s="238"/>
      <c r="N635" s="237"/>
      <c r="O635" s="236"/>
      <c r="P635" s="223"/>
      <c r="Q635" s="220" cm="1">
        <f t="array" ref="Q635">IFERROR(INDEX(E_neu, $A635, $X635), 0)</f>
        <v>0</v>
      </c>
      <c r="R635" s="232"/>
      <c r="S635" s="231"/>
      <c r="T635" s="217"/>
      <c r="U635" s="218" t="str">
        <f>IF(ISBLANK(T635), "", VLOOKUP(T635, Z!$A$2:$C$4127, 3, FALSE))</f>
        <v/>
      </c>
      <c r="V635" s="239"/>
      <c r="W635" s="222">
        <f t="shared" si="109"/>
        <v>0</v>
      </c>
      <c r="X635" s="13" t="str">
        <f>IFERROR(MATCH(_xlfn.MINIFS(Y!$F$87:$H$87, Y!$F$87:$H$87, "&gt;="&amp;J635), Y!$F$87:$H$87, 0), "-")</f>
        <v>-</v>
      </c>
    </row>
    <row r="636" spans="1:24" s="79" customFormat="1" x14ac:dyDescent="0.2">
      <c r="A636" s="13" t="str">
        <f t="shared" si="110"/>
        <v>-</v>
      </c>
      <c r="B636" s="216">
        <v>614</v>
      </c>
      <c r="C636" s="231"/>
      <c r="D636" s="231"/>
      <c r="E636" s="217"/>
      <c r="F636" s="218" t="str">
        <f>IF(ISBLANK(E636), "", VLOOKUP(E636, Z!$A$2:$C$4127, 3, FALSE))</f>
        <v/>
      </c>
      <c r="G636" s="232"/>
      <c r="H636" s="219"/>
      <c r="I636" s="218" t="str" cm="1">
        <f t="array" ref="I636">IFERROR(INDEX(Region, VLOOKUP($F636, X!$A$2:$K$5744, 11, FALSE), $C$1), "")</f>
        <v/>
      </c>
      <c r="J636" s="235"/>
      <c r="K636" s="236"/>
      <c r="L636" s="220" cm="1">
        <f t="array" ref="L636">IFERROR(INDEX(E_alt, $A636, $X636), 0)</f>
        <v>0</v>
      </c>
      <c r="M636" s="238"/>
      <c r="N636" s="237"/>
      <c r="O636" s="236"/>
      <c r="P636" s="223"/>
      <c r="Q636" s="220" cm="1">
        <f t="array" ref="Q636">IFERROR(INDEX(E_neu, $A636, $X636), 0)</f>
        <v>0</v>
      </c>
      <c r="R636" s="232"/>
      <c r="S636" s="231"/>
      <c r="T636" s="217"/>
      <c r="U636" s="218" t="str">
        <f>IF(ISBLANK(T636), "", VLOOKUP(T636, Z!$A$2:$C$4127, 3, FALSE))</f>
        <v/>
      </c>
      <c r="V636" s="239"/>
      <c r="W636" s="222">
        <f t="shared" si="109"/>
        <v>0</v>
      </c>
      <c r="X636" s="13" t="str">
        <f>IFERROR(MATCH(_xlfn.MINIFS(Y!$F$87:$H$87, Y!$F$87:$H$87, "&gt;="&amp;J636), Y!$F$87:$H$87, 0), "-")</f>
        <v>-</v>
      </c>
    </row>
    <row r="637" spans="1:24" s="79" customFormat="1" x14ac:dyDescent="0.2">
      <c r="A637" s="13" t="str">
        <f t="shared" si="110"/>
        <v>-</v>
      </c>
      <c r="B637" s="216">
        <v>615</v>
      </c>
      <c r="C637" s="231"/>
      <c r="D637" s="231"/>
      <c r="E637" s="217"/>
      <c r="F637" s="218" t="str">
        <f>IF(ISBLANK(E637), "", VLOOKUP(E637, Z!$A$2:$C$4127, 3, FALSE))</f>
        <v/>
      </c>
      <c r="G637" s="232"/>
      <c r="H637" s="219"/>
      <c r="I637" s="218" t="str" cm="1">
        <f t="array" ref="I637">IFERROR(INDEX(Region, VLOOKUP($F637, X!$A$2:$K$5744, 11, FALSE), $C$1), "")</f>
        <v/>
      </c>
      <c r="J637" s="235"/>
      <c r="K637" s="236"/>
      <c r="L637" s="220" cm="1">
        <f t="array" ref="L637">IFERROR(INDEX(E_alt, $A637, $X637), 0)</f>
        <v>0</v>
      </c>
      <c r="M637" s="238"/>
      <c r="N637" s="237"/>
      <c r="O637" s="236"/>
      <c r="P637" s="223"/>
      <c r="Q637" s="220" cm="1">
        <f t="array" ref="Q637">IFERROR(INDEX(E_neu, $A637, $X637), 0)</f>
        <v>0</v>
      </c>
      <c r="R637" s="232"/>
      <c r="S637" s="231"/>
      <c r="T637" s="217"/>
      <c r="U637" s="218" t="str">
        <f>IF(ISBLANK(T637), "", VLOOKUP(T637, Z!$A$2:$C$4127, 3, FALSE))</f>
        <v/>
      </c>
      <c r="V637" s="239"/>
      <c r="W637" s="222">
        <f t="shared" si="109"/>
        <v>0</v>
      </c>
      <c r="X637" s="13" t="str">
        <f>IFERROR(MATCH(_xlfn.MINIFS(Y!$F$87:$H$87, Y!$F$87:$H$87, "&gt;="&amp;J637), Y!$F$87:$H$87, 0), "-")</f>
        <v>-</v>
      </c>
    </row>
    <row r="638" spans="1:24" s="79" customFormat="1" x14ac:dyDescent="0.2">
      <c r="A638" s="13" t="str">
        <f t="shared" si="110"/>
        <v>-</v>
      </c>
      <c r="B638" s="216">
        <v>616</v>
      </c>
      <c r="C638" s="231"/>
      <c r="D638" s="231"/>
      <c r="E638" s="217"/>
      <c r="F638" s="218" t="str">
        <f>IF(ISBLANK(E638), "", VLOOKUP(E638, Z!$A$2:$C$4127, 3, FALSE))</f>
        <v/>
      </c>
      <c r="G638" s="232"/>
      <c r="H638" s="219"/>
      <c r="I638" s="218" t="str" cm="1">
        <f t="array" ref="I638">IFERROR(INDEX(Region, VLOOKUP($F638, X!$A$2:$K$5744, 11, FALSE), $C$1), "")</f>
        <v/>
      </c>
      <c r="J638" s="235"/>
      <c r="K638" s="236"/>
      <c r="L638" s="220" cm="1">
        <f t="array" ref="L638">IFERROR(INDEX(E_alt, $A638, $X638), 0)</f>
        <v>0</v>
      </c>
      <c r="M638" s="238"/>
      <c r="N638" s="237"/>
      <c r="O638" s="236"/>
      <c r="P638" s="223"/>
      <c r="Q638" s="220" cm="1">
        <f t="array" ref="Q638">IFERROR(INDEX(E_neu, $A638, $X638), 0)</f>
        <v>0</v>
      </c>
      <c r="R638" s="232"/>
      <c r="S638" s="231"/>
      <c r="T638" s="217"/>
      <c r="U638" s="218" t="str">
        <f>IF(ISBLANK(T638), "", VLOOKUP(T638, Z!$A$2:$C$4127, 3, FALSE))</f>
        <v/>
      </c>
      <c r="V638" s="239"/>
      <c r="W638" s="222">
        <f t="shared" si="109"/>
        <v>0</v>
      </c>
      <c r="X638" s="13" t="str">
        <f>IFERROR(MATCH(_xlfn.MINIFS(Y!$F$87:$H$87, Y!$F$87:$H$87, "&gt;="&amp;J638), Y!$F$87:$H$87, 0), "-")</f>
        <v>-</v>
      </c>
    </row>
    <row r="639" spans="1:24" s="79" customFormat="1" x14ac:dyDescent="0.2">
      <c r="A639" s="13" t="str">
        <f t="shared" si="110"/>
        <v>-</v>
      </c>
      <c r="B639" s="216">
        <v>617</v>
      </c>
      <c r="C639" s="231"/>
      <c r="D639" s="231"/>
      <c r="E639" s="217"/>
      <c r="F639" s="218" t="str">
        <f>IF(ISBLANK(E639), "", VLOOKUP(E639, Z!$A$2:$C$4127, 3, FALSE))</f>
        <v/>
      </c>
      <c r="G639" s="232"/>
      <c r="H639" s="219"/>
      <c r="I639" s="218" t="str" cm="1">
        <f t="array" ref="I639">IFERROR(INDEX(Region, VLOOKUP($F639, X!$A$2:$K$5744, 11, FALSE), $C$1), "")</f>
        <v/>
      </c>
      <c r="J639" s="235"/>
      <c r="K639" s="236"/>
      <c r="L639" s="220" cm="1">
        <f t="array" ref="L639">IFERROR(INDEX(E_alt, $A639, $X639), 0)</f>
        <v>0</v>
      </c>
      <c r="M639" s="238"/>
      <c r="N639" s="237"/>
      <c r="O639" s="236"/>
      <c r="P639" s="223"/>
      <c r="Q639" s="220" cm="1">
        <f t="array" ref="Q639">IFERROR(INDEX(E_neu, $A639, $X639), 0)</f>
        <v>0</v>
      </c>
      <c r="R639" s="232"/>
      <c r="S639" s="231"/>
      <c r="T639" s="217"/>
      <c r="U639" s="218" t="str">
        <f>IF(ISBLANK(T639), "", VLOOKUP(T639, Z!$A$2:$C$4127, 3, FALSE))</f>
        <v/>
      </c>
      <c r="V639" s="239"/>
      <c r="W639" s="222">
        <f t="shared" si="109"/>
        <v>0</v>
      </c>
      <c r="X639" s="13" t="str">
        <f>IFERROR(MATCH(_xlfn.MINIFS(Y!$F$87:$H$87, Y!$F$87:$H$87, "&gt;="&amp;J639), Y!$F$87:$H$87, 0), "-")</f>
        <v>-</v>
      </c>
    </row>
    <row r="640" spans="1:24" s="79" customFormat="1" x14ac:dyDescent="0.2">
      <c r="A640" s="13" t="str">
        <f t="shared" si="110"/>
        <v>-</v>
      </c>
      <c r="B640" s="216">
        <v>618</v>
      </c>
      <c r="C640" s="231"/>
      <c r="D640" s="231"/>
      <c r="E640" s="217"/>
      <c r="F640" s="218" t="str">
        <f>IF(ISBLANK(E640), "", VLOOKUP(E640, Z!$A$2:$C$4127, 3, FALSE))</f>
        <v/>
      </c>
      <c r="G640" s="232"/>
      <c r="H640" s="219"/>
      <c r="I640" s="218" t="str" cm="1">
        <f t="array" ref="I640">IFERROR(INDEX(Region, VLOOKUP($F640, X!$A$2:$K$5744, 11, FALSE), $C$1), "")</f>
        <v/>
      </c>
      <c r="J640" s="235"/>
      <c r="K640" s="236"/>
      <c r="L640" s="220" cm="1">
        <f t="array" ref="L640">IFERROR(INDEX(E_alt, $A640, $X640), 0)</f>
        <v>0</v>
      </c>
      <c r="M640" s="238"/>
      <c r="N640" s="237"/>
      <c r="O640" s="236"/>
      <c r="P640" s="223"/>
      <c r="Q640" s="220" cm="1">
        <f t="array" ref="Q640">IFERROR(INDEX(E_neu, $A640, $X640), 0)</f>
        <v>0</v>
      </c>
      <c r="R640" s="232"/>
      <c r="S640" s="231"/>
      <c r="T640" s="217"/>
      <c r="U640" s="218" t="str">
        <f>IF(ISBLANK(T640), "", VLOOKUP(T640, Z!$A$2:$C$4127, 3, FALSE))</f>
        <v/>
      </c>
      <c r="V640" s="239"/>
      <c r="W640" s="222">
        <f t="shared" si="109"/>
        <v>0</v>
      </c>
      <c r="X640" s="13" t="str">
        <f>IFERROR(MATCH(_xlfn.MINIFS(Y!$F$87:$H$87, Y!$F$87:$H$87, "&gt;="&amp;J640), Y!$F$87:$H$87, 0), "-")</f>
        <v>-</v>
      </c>
    </row>
    <row r="641" spans="1:24" s="79" customFormat="1" x14ac:dyDescent="0.2">
      <c r="A641" s="13" t="str">
        <f t="shared" si="110"/>
        <v>-</v>
      </c>
      <c r="B641" s="216">
        <v>619</v>
      </c>
      <c r="C641" s="231"/>
      <c r="D641" s="231"/>
      <c r="E641" s="217"/>
      <c r="F641" s="218" t="str">
        <f>IF(ISBLANK(E641), "", VLOOKUP(E641, Z!$A$2:$C$4127, 3, FALSE))</f>
        <v/>
      </c>
      <c r="G641" s="232"/>
      <c r="H641" s="219"/>
      <c r="I641" s="218" t="str" cm="1">
        <f t="array" ref="I641">IFERROR(INDEX(Region, VLOOKUP($F641, X!$A$2:$K$5744, 11, FALSE), $C$1), "")</f>
        <v/>
      </c>
      <c r="J641" s="235"/>
      <c r="K641" s="236"/>
      <c r="L641" s="220" cm="1">
        <f t="array" ref="L641">IFERROR(INDEX(E_alt, $A641, $X641), 0)</f>
        <v>0</v>
      </c>
      <c r="M641" s="238"/>
      <c r="N641" s="237"/>
      <c r="O641" s="236"/>
      <c r="P641" s="223"/>
      <c r="Q641" s="220" cm="1">
        <f t="array" ref="Q641">IFERROR(INDEX(E_neu, $A641, $X641), 0)</f>
        <v>0</v>
      </c>
      <c r="R641" s="232"/>
      <c r="S641" s="231"/>
      <c r="T641" s="217"/>
      <c r="U641" s="218" t="str">
        <f>IF(ISBLANK(T641), "", VLOOKUP(T641, Z!$A$2:$C$4127, 3, FALSE))</f>
        <v/>
      </c>
      <c r="V641" s="239"/>
      <c r="W641" s="222">
        <f t="shared" si="109"/>
        <v>0</v>
      </c>
      <c r="X641" s="13" t="str">
        <f>IFERROR(MATCH(_xlfn.MINIFS(Y!$F$87:$H$87, Y!$F$87:$H$87, "&gt;="&amp;J641), Y!$F$87:$H$87, 0), "-")</f>
        <v>-</v>
      </c>
    </row>
    <row r="642" spans="1:24" s="79" customFormat="1" x14ac:dyDescent="0.2">
      <c r="A642" s="13" t="str">
        <f t="shared" si="110"/>
        <v>-</v>
      </c>
      <c r="B642" s="216">
        <v>620</v>
      </c>
      <c r="C642" s="231"/>
      <c r="D642" s="231"/>
      <c r="E642" s="217"/>
      <c r="F642" s="218" t="str">
        <f>IF(ISBLANK(E642), "", VLOOKUP(E642, Z!$A$2:$C$4127, 3, FALSE))</f>
        <v/>
      </c>
      <c r="G642" s="232"/>
      <c r="H642" s="219"/>
      <c r="I642" s="218" t="str" cm="1">
        <f t="array" ref="I642">IFERROR(INDEX(Region, VLOOKUP($F642, X!$A$2:$K$5744, 11, FALSE), $C$1), "")</f>
        <v/>
      </c>
      <c r="J642" s="235"/>
      <c r="K642" s="236"/>
      <c r="L642" s="220" cm="1">
        <f t="array" ref="L642">IFERROR(INDEX(E_alt, $A642, $X642), 0)</f>
        <v>0</v>
      </c>
      <c r="M642" s="238"/>
      <c r="N642" s="237"/>
      <c r="O642" s="236"/>
      <c r="P642" s="223"/>
      <c r="Q642" s="220" cm="1">
        <f t="array" ref="Q642">IFERROR(INDEX(E_neu, $A642, $X642), 0)</f>
        <v>0</v>
      </c>
      <c r="R642" s="232"/>
      <c r="S642" s="231"/>
      <c r="T642" s="217"/>
      <c r="U642" s="218" t="str">
        <f>IF(ISBLANK(T642), "", VLOOKUP(T642, Z!$A$2:$C$4127, 3, FALSE))</f>
        <v/>
      </c>
      <c r="V642" s="239"/>
      <c r="W642" s="222">
        <f t="shared" si="109"/>
        <v>0</v>
      </c>
      <c r="X642" s="13" t="str">
        <f>IFERROR(MATCH(_xlfn.MINIFS(Y!$F$87:$H$87, Y!$F$87:$H$87, "&gt;="&amp;J642), Y!$F$87:$H$87, 0), "-")</f>
        <v>-</v>
      </c>
    </row>
    <row r="643" spans="1:24" s="79" customFormat="1" x14ac:dyDescent="0.2">
      <c r="A643" s="13" t="str">
        <f t="shared" si="110"/>
        <v>-</v>
      </c>
      <c r="B643" s="216">
        <v>621</v>
      </c>
      <c r="C643" s="231"/>
      <c r="D643" s="231"/>
      <c r="E643" s="217"/>
      <c r="F643" s="218" t="str">
        <f>IF(ISBLANK(E643), "", VLOOKUP(E643, Z!$A$2:$C$4127, 3, FALSE))</f>
        <v/>
      </c>
      <c r="G643" s="232"/>
      <c r="H643" s="219"/>
      <c r="I643" s="218" t="str" cm="1">
        <f t="array" ref="I643">IFERROR(INDEX(Region, VLOOKUP($F643, X!$A$2:$K$5744, 11, FALSE), $C$1), "")</f>
        <v/>
      </c>
      <c r="J643" s="235"/>
      <c r="K643" s="236"/>
      <c r="L643" s="220" cm="1">
        <f t="array" ref="L643">IFERROR(INDEX(E_alt, $A643, $X643), 0)</f>
        <v>0</v>
      </c>
      <c r="M643" s="238"/>
      <c r="N643" s="237"/>
      <c r="O643" s="236"/>
      <c r="P643" s="223"/>
      <c r="Q643" s="220" cm="1">
        <f t="array" ref="Q643">IFERROR(INDEX(E_neu, $A643, $X643), 0)</f>
        <v>0</v>
      </c>
      <c r="R643" s="232"/>
      <c r="S643" s="231"/>
      <c r="T643" s="217"/>
      <c r="U643" s="218" t="str">
        <f>IF(ISBLANK(T643), "", VLOOKUP(T643, Z!$A$2:$C$4127, 3, FALSE))</f>
        <v/>
      </c>
      <c r="V643" s="239"/>
      <c r="W643" s="222">
        <f t="shared" si="109"/>
        <v>0</v>
      </c>
      <c r="X643" s="13" t="str">
        <f>IFERROR(MATCH(_xlfn.MINIFS(Y!$F$87:$H$87, Y!$F$87:$H$87, "&gt;="&amp;J643), Y!$F$87:$H$87, 0), "-")</f>
        <v>-</v>
      </c>
    </row>
    <row r="644" spans="1:24" s="79" customFormat="1" x14ac:dyDescent="0.2">
      <c r="A644" s="13" t="str">
        <f t="shared" si="110"/>
        <v>-</v>
      </c>
      <c r="B644" s="216">
        <v>622</v>
      </c>
      <c r="C644" s="231"/>
      <c r="D644" s="231"/>
      <c r="E644" s="217"/>
      <c r="F644" s="218" t="str">
        <f>IF(ISBLANK(E644), "", VLOOKUP(E644, Z!$A$2:$C$4127, 3, FALSE))</f>
        <v/>
      </c>
      <c r="G644" s="232"/>
      <c r="H644" s="219"/>
      <c r="I644" s="218" t="str" cm="1">
        <f t="array" ref="I644">IFERROR(INDEX(Region, VLOOKUP($F644, X!$A$2:$K$5744, 11, FALSE), $C$1), "")</f>
        <v/>
      </c>
      <c r="J644" s="235"/>
      <c r="K644" s="236"/>
      <c r="L644" s="220" cm="1">
        <f t="array" ref="L644">IFERROR(INDEX(E_alt, $A644, $X644), 0)</f>
        <v>0</v>
      </c>
      <c r="M644" s="238"/>
      <c r="N644" s="237"/>
      <c r="O644" s="236"/>
      <c r="P644" s="223"/>
      <c r="Q644" s="220" cm="1">
        <f t="array" ref="Q644">IFERROR(INDEX(E_neu, $A644, $X644), 0)</f>
        <v>0</v>
      </c>
      <c r="R644" s="232"/>
      <c r="S644" s="231"/>
      <c r="T644" s="217"/>
      <c r="U644" s="218" t="str">
        <f>IF(ISBLANK(T644), "", VLOOKUP(T644, Z!$A$2:$C$4127, 3, FALSE))</f>
        <v/>
      </c>
      <c r="V644" s="239"/>
      <c r="W644" s="222">
        <f t="shared" si="109"/>
        <v>0</v>
      </c>
      <c r="X644" s="13" t="str">
        <f>IFERROR(MATCH(_xlfn.MINIFS(Y!$F$87:$H$87, Y!$F$87:$H$87, "&gt;="&amp;J644), Y!$F$87:$H$87, 0), "-")</f>
        <v>-</v>
      </c>
    </row>
    <row r="645" spans="1:24" s="79" customFormat="1" x14ac:dyDescent="0.2">
      <c r="A645" s="13" t="str">
        <f t="shared" si="110"/>
        <v>-</v>
      </c>
      <c r="B645" s="216">
        <v>623</v>
      </c>
      <c r="C645" s="231"/>
      <c r="D645" s="231"/>
      <c r="E645" s="217"/>
      <c r="F645" s="218" t="str">
        <f>IF(ISBLANK(E645), "", VLOOKUP(E645, Z!$A$2:$C$4127, 3, FALSE))</f>
        <v/>
      </c>
      <c r="G645" s="232"/>
      <c r="H645" s="219"/>
      <c r="I645" s="218" t="str" cm="1">
        <f t="array" ref="I645">IFERROR(INDEX(Region, VLOOKUP($F645, X!$A$2:$K$5744, 11, FALSE), $C$1), "")</f>
        <v/>
      </c>
      <c r="J645" s="235"/>
      <c r="K645" s="236"/>
      <c r="L645" s="220" cm="1">
        <f t="array" ref="L645">IFERROR(INDEX(E_alt, $A645, $X645), 0)</f>
        <v>0</v>
      </c>
      <c r="M645" s="238"/>
      <c r="N645" s="237"/>
      <c r="O645" s="236"/>
      <c r="P645" s="223"/>
      <c r="Q645" s="220" cm="1">
        <f t="array" ref="Q645">IFERROR(INDEX(E_neu, $A645, $X645), 0)</f>
        <v>0</v>
      </c>
      <c r="R645" s="232"/>
      <c r="S645" s="231"/>
      <c r="T645" s="217"/>
      <c r="U645" s="218" t="str">
        <f>IF(ISBLANK(T645), "", VLOOKUP(T645, Z!$A$2:$C$4127, 3, FALSE))</f>
        <v/>
      </c>
      <c r="V645" s="239"/>
      <c r="W645" s="222">
        <f t="shared" si="109"/>
        <v>0</v>
      </c>
      <c r="X645" s="13" t="str">
        <f>IFERROR(MATCH(_xlfn.MINIFS(Y!$F$87:$H$87, Y!$F$87:$H$87, "&gt;="&amp;J645), Y!$F$87:$H$87, 0), "-")</f>
        <v>-</v>
      </c>
    </row>
    <row r="646" spans="1:24" s="79" customFormat="1" x14ac:dyDescent="0.2">
      <c r="A646" s="13" t="str">
        <f t="shared" si="110"/>
        <v>-</v>
      </c>
      <c r="B646" s="216">
        <v>624</v>
      </c>
      <c r="C646" s="231"/>
      <c r="D646" s="231"/>
      <c r="E646" s="217"/>
      <c r="F646" s="218" t="str">
        <f>IF(ISBLANK(E646), "", VLOOKUP(E646, Z!$A$2:$C$4127, 3, FALSE))</f>
        <v/>
      </c>
      <c r="G646" s="232"/>
      <c r="H646" s="219"/>
      <c r="I646" s="218" t="str" cm="1">
        <f t="array" ref="I646">IFERROR(INDEX(Region, VLOOKUP($F646, X!$A$2:$K$5744, 11, FALSE), $C$1), "")</f>
        <v/>
      </c>
      <c r="J646" s="235"/>
      <c r="K646" s="236"/>
      <c r="L646" s="220" cm="1">
        <f t="array" ref="L646">IFERROR(INDEX(E_alt, $A646, $X646), 0)</f>
        <v>0</v>
      </c>
      <c r="M646" s="238"/>
      <c r="N646" s="237"/>
      <c r="O646" s="236"/>
      <c r="P646" s="223"/>
      <c r="Q646" s="220" cm="1">
        <f t="array" ref="Q646">IFERROR(INDEX(E_neu, $A646, $X646), 0)</f>
        <v>0</v>
      </c>
      <c r="R646" s="232"/>
      <c r="S646" s="231"/>
      <c r="T646" s="217"/>
      <c r="U646" s="218" t="str">
        <f>IF(ISBLANK(T646), "", VLOOKUP(T646, Z!$A$2:$C$4127, 3, FALSE))</f>
        <v/>
      </c>
      <c r="V646" s="239"/>
      <c r="W646" s="222">
        <f t="shared" si="109"/>
        <v>0</v>
      </c>
      <c r="X646" s="13" t="str">
        <f>IFERROR(MATCH(_xlfn.MINIFS(Y!$F$87:$H$87, Y!$F$87:$H$87, "&gt;="&amp;J646), Y!$F$87:$H$87, 0), "-")</f>
        <v>-</v>
      </c>
    </row>
    <row r="647" spans="1:24" s="79" customFormat="1" x14ac:dyDescent="0.2">
      <c r="A647" s="13" t="str">
        <f t="shared" si="110"/>
        <v>-</v>
      </c>
      <c r="B647" s="216">
        <v>625</v>
      </c>
      <c r="C647" s="231"/>
      <c r="D647" s="231"/>
      <c r="E647" s="217"/>
      <c r="F647" s="218" t="str">
        <f>IF(ISBLANK(E647), "", VLOOKUP(E647, Z!$A$2:$C$4127, 3, FALSE))</f>
        <v/>
      </c>
      <c r="G647" s="232"/>
      <c r="H647" s="219"/>
      <c r="I647" s="218" t="str" cm="1">
        <f t="array" ref="I647">IFERROR(INDEX(Region, VLOOKUP($F647, X!$A$2:$K$5744, 11, FALSE), $C$1), "")</f>
        <v/>
      </c>
      <c r="J647" s="235"/>
      <c r="K647" s="236"/>
      <c r="L647" s="220" cm="1">
        <f t="array" ref="L647">IFERROR(INDEX(E_alt, $A647, $X647), 0)</f>
        <v>0</v>
      </c>
      <c r="M647" s="238"/>
      <c r="N647" s="237"/>
      <c r="O647" s="236"/>
      <c r="P647" s="223"/>
      <c r="Q647" s="220" cm="1">
        <f t="array" ref="Q647">IFERROR(INDEX(E_neu, $A647, $X647), 0)</f>
        <v>0</v>
      </c>
      <c r="R647" s="232"/>
      <c r="S647" s="231"/>
      <c r="T647" s="217"/>
      <c r="U647" s="218" t="str">
        <f>IF(ISBLANK(T647), "", VLOOKUP(T647, Z!$A$2:$C$4127, 3, FALSE))</f>
        <v/>
      </c>
      <c r="V647" s="239"/>
      <c r="W647" s="222">
        <f t="shared" si="109"/>
        <v>0</v>
      </c>
      <c r="X647" s="13" t="str">
        <f>IFERROR(MATCH(_xlfn.MINIFS(Y!$F$87:$H$87, Y!$F$87:$H$87, "&gt;="&amp;J647), Y!$F$87:$H$87, 0), "-")</f>
        <v>-</v>
      </c>
    </row>
    <row r="648" spans="1:24" s="79" customFormat="1" x14ac:dyDescent="0.2">
      <c r="A648" s="13" t="str">
        <f t="shared" si="110"/>
        <v>-</v>
      </c>
      <c r="B648" s="216">
        <v>626</v>
      </c>
      <c r="C648" s="231"/>
      <c r="D648" s="231"/>
      <c r="E648" s="217"/>
      <c r="F648" s="218" t="str">
        <f>IF(ISBLANK(E648), "", VLOOKUP(E648, Z!$A$2:$C$4127, 3, FALSE))</f>
        <v/>
      </c>
      <c r="G648" s="232"/>
      <c r="H648" s="219"/>
      <c r="I648" s="218" t="str" cm="1">
        <f t="array" ref="I648">IFERROR(INDEX(Region, VLOOKUP($F648, X!$A$2:$K$5744, 11, FALSE), $C$1), "")</f>
        <v/>
      </c>
      <c r="J648" s="235"/>
      <c r="K648" s="236"/>
      <c r="L648" s="220" cm="1">
        <f t="array" ref="L648">IFERROR(INDEX(E_alt, $A648, $X648), 0)</f>
        <v>0</v>
      </c>
      <c r="M648" s="238"/>
      <c r="N648" s="237"/>
      <c r="O648" s="236"/>
      <c r="P648" s="223"/>
      <c r="Q648" s="220" cm="1">
        <f t="array" ref="Q648">IFERROR(INDEX(E_neu, $A648, $X648), 0)</f>
        <v>0</v>
      </c>
      <c r="R648" s="232"/>
      <c r="S648" s="231"/>
      <c r="T648" s="217"/>
      <c r="U648" s="218" t="str">
        <f>IF(ISBLANK(T648), "", VLOOKUP(T648, Z!$A$2:$C$4127, 3, FALSE))</f>
        <v/>
      </c>
      <c r="V648" s="239"/>
      <c r="W648" s="222">
        <f t="shared" si="109"/>
        <v>0</v>
      </c>
      <c r="X648" s="13" t="str">
        <f>IFERROR(MATCH(_xlfn.MINIFS(Y!$F$87:$H$87, Y!$F$87:$H$87, "&gt;="&amp;J648), Y!$F$87:$H$87, 0), "-")</f>
        <v>-</v>
      </c>
    </row>
    <row r="649" spans="1:24" s="79" customFormat="1" x14ac:dyDescent="0.2">
      <c r="A649" s="13" t="str">
        <f t="shared" si="110"/>
        <v>-</v>
      </c>
      <c r="B649" s="216">
        <v>627</v>
      </c>
      <c r="C649" s="231"/>
      <c r="D649" s="231"/>
      <c r="E649" s="217"/>
      <c r="F649" s="218" t="str">
        <f>IF(ISBLANK(E649), "", VLOOKUP(E649, Z!$A$2:$C$4127, 3, FALSE))</f>
        <v/>
      </c>
      <c r="G649" s="232"/>
      <c r="H649" s="219"/>
      <c r="I649" s="218" t="str" cm="1">
        <f t="array" ref="I649">IFERROR(INDEX(Region, VLOOKUP($F649, X!$A$2:$K$5744, 11, FALSE), $C$1), "")</f>
        <v/>
      </c>
      <c r="J649" s="235"/>
      <c r="K649" s="236"/>
      <c r="L649" s="220" cm="1">
        <f t="array" ref="L649">IFERROR(INDEX(E_alt, $A649, $X649), 0)</f>
        <v>0</v>
      </c>
      <c r="M649" s="238"/>
      <c r="N649" s="237"/>
      <c r="O649" s="236"/>
      <c r="P649" s="223"/>
      <c r="Q649" s="220" cm="1">
        <f t="array" ref="Q649">IFERROR(INDEX(E_neu, $A649, $X649), 0)</f>
        <v>0</v>
      </c>
      <c r="R649" s="232"/>
      <c r="S649" s="231"/>
      <c r="T649" s="217"/>
      <c r="U649" s="218" t="str">
        <f>IF(ISBLANK(T649), "", VLOOKUP(T649, Z!$A$2:$C$4127, 3, FALSE))</f>
        <v/>
      </c>
      <c r="V649" s="239"/>
      <c r="W649" s="222">
        <f t="shared" si="109"/>
        <v>0</v>
      </c>
      <c r="X649" s="13" t="str">
        <f>IFERROR(MATCH(_xlfn.MINIFS(Y!$F$87:$H$87, Y!$F$87:$H$87, "&gt;="&amp;J649), Y!$F$87:$H$87, 0), "-")</f>
        <v>-</v>
      </c>
    </row>
    <row r="650" spans="1:24" s="79" customFormat="1" x14ac:dyDescent="0.2">
      <c r="A650" s="13" t="str">
        <f t="shared" si="110"/>
        <v>-</v>
      </c>
      <c r="B650" s="216">
        <v>628</v>
      </c>
      <c r="C650" s="231"/>
      <c r="D650" s="231"/>
      <c r="E650" s="217"/>
      <c r="F650" s="218" t="str">
        <f>IF(ISBLANK(E650), "", VLOOKUP(E650, Z!$A$2:$C$4127, 3, FALSE))</f>
        <v/>
      </c>
      <c r="G650" s="232"/>
      <c r="H650" s="219"/>
      <c r="I650" s="218" t="str" cm="1">
        <f t="array" ref="I650">IFERROR(INDEX(Region, VLOOKUP($F650, X!$A$2:$K$5744, 11, FALSE), $C$1), "")</f>
        <v/>
      </c>
      <c r="J650" s="235"/>
      <c r="K650" s="236"/>
      <c r="L650" s="220" cm="1">
        <f t="array" ref="L650">IFERROR(INDEX(E_alt, $A650, $X650), 0)</f>
        <v>0</v>
      </c>
      <c r="M650" s="238"/>
      <c r="N650" s="237"/>
      <c r="O650" s="236"/>
      <c r="P650" s="223"/>
      <c r="Q650" s="220" cm="1">
        <f t="array" ref="Q650">IFERROR(INDEX(E_neu, $A650, $X650), 0)</f>
        <v>0</v>
      </c>
      <c r="R650" s="232"/>
      <c r="S650" s="231"/>
      <c r="T650" s="217"/>
      <c r="U650" s="218" t="str">
        <f>IF(ISBLANK(T650), "", VLOOKUP(T650, Z!$A$2:$C$4127, 3, FALSE))</f>
        <v/>
      </c>
      <c r="V650" s="239"/>
      <c r="W650" s="222">
        <f t="shared" si="109"/>
        <v>0</v>
      </c>
      <c r="X650" s="13" t="str">
        <f>IFERROR(MATCH(_xlfn.MINIFS(Y!$F$87:$H$87, Y!$F$87:$H$87, "&gt;="&amp;J650), Y!$F$87:$H$87, 0), "-")</f>
        <v>-</v>
      </c>
    </row>
    <row r="651" spans="1:24" s="79" customFormat="1" x14ac:dyDescent="0.2">
      <c r="A651" s="13" t="str">
        <f t="shared" si="110"/>
        <v>-</v>
      </c>
      <c r="B651" s="216">
        <v>629</v>
      </c>
      <c r="C651" s="231"/>
      <c r="D651" s="231"/>
      <c r="E651" s="217"/>
      <c r="F651" s="218" t="str">
        <f>IF(ISBLANK(E651), "", VLOOKUP(E651, Z!$A$2:$C$4127, 3, FALSE))</f>
        <v/>
      </c>
      <c r="G651" s="232"/>
      <c r="H651" s="219"/>
      <c r="I651" s="218" t="str" cm="1">
        <f t="array" ref="I651">IFERROR(INDEX(Region, VLOOKUP($F651, X!$A$2:$K$5744, 11, FALSE), $C$1), "")</f>
        <v/>
      </c>
      <c r="J651" s="235"/>
      <c r="K651" s="236"/>
      <c r="L651" s="220" cm="1">
        <f t="array" ref="L651">IFERROR(INDEX(E_alt, $A651, $X651), 0)</f>
        <v>0</v>
      </c>
      <c r="M651" s="238"/>
      <c r="N651" s="237"/>
      <c r="O651" s="236"/>
      <c r="P651" s="223"/>
      <c r="Q651" s="220" cm="1">
        <f t="array" ref="Q651">IFERROR(INDEX(E_neu, $A651, $X651), 0)</f>
        <v>0</v>
      </c>
      <c r="R651" s="232"/>
      <c r="S651" s="231"/>
      <c r="T651" s="217"/>
      <c r="U651" s="218" t="str">
        <f>IF(ISBLANK(T651), "", VLOOKUP(T651, Z!$A$2:$C$4127, 3, FALSE))</f>
        <v/>
      </c>
      <c r="V651" s="239"/>
      <c r="W651" s="222">
        <f t="shared" si="109"/>
        <v>0</v>
      </c>
      <c r="X651" s="13" t="str">
        <f>IFERROR(MATCH(_xlfn.MINIFS(Y!$F$87:$H$87, Y!$F$87:$H$87, "&gt;="&amp;J651), Y!$F$87:$H$87, 0), "-")</f>
        <v>-</v>
      </c>
    </row>
    <row r="652" spans="1:24" s="79" customFormat="1" x14ac:dyDescent="0.2">
      <c r="A652" s="13" t="str">
        <f t="shared" si="110"/>
        <v>-</v>
      </c>
      <c r="B652" s="216">
        <v>630</v>
      </c>
      <c r="C652" s="231"/>
      <c r="D652" s="231"/>
      <c r="E652" s="217"/>
      <c r="F652" s="218" t="str">
        <f>IF(ISBLANK(E652), "", VLOOKUP(E652, Z!$A$2:$C$4127, 3, FALSE))</f>
        <v/>
      </c>
      <c r="G652" s="232"/>
      <c r="H652" s="219"/>
      <c r="I652" s="218" t="str" cm="1">
        <f t="array" ref="I652">IFERROR(INDEX(Region, VLOOKUP($F652, X!$A$2:$K$5744, 11, FALSE), $C$1), "")</f>
        <v/>
      </c>
      <c r="J652" s="235"/>
      <c r="K652" s="236"/>
      <c r="L652" s="220" cm="1">
        <f t="array" ref="L652">IFERROR(INDEX(E_alt, $A652, $X652), 0)</f>
        <v>0</v>
      </c>
      <c r="M652" s="238"/>
      <c r="N652" s="237"/>
      <c r="O652" s="236"/>
      <c r="P652" s="223"/>
      <c r="Q652" s="220" cm="1">
        <f t="array" ref="Q652">IFERROR(INDEX(E_neu, $A652, $X652), 0)</f>
        <v>0</v>
      </c>
      <c r="R652" s="232"/>
      <c r="S652" s="231"/>
      <c r="T652" s="217"/>
      <c r="U652" s="218" t="str">
        <f>IF(ISBLANK(T652), "", VLOOKUP(T652, Z!$A$2:$C$4127, 3, FALSE))</f>
        <v/>
      </c>
      <c r="V652" s="239"/>
      <c r="W652" s="222">
        <f t="shared" si="109"/>
        <v>0</v>
      </c>
      <c r="X652" s="13" t="str">
        <f>IFERROR(MATCH(_xlfn.MINIFS(Y!$F$87:$H$87, Y!$F$87:$H$87, "&gt;="&amp;J652), Y!$F$87:$H$87, 0), "-")</f>
        <v>-</v>
      </c>
    </row>
    <row r="653" spans="1:24" s="79" customFormat="1" x14ac:dyDescent="0.2">
      <c r="A653" s="13" t="str">
        <f t="shared" si="110"/>
        <v>-</v>
      </c>
      <c r="B653" s="216">
        <v>631</v>
      </c>
      <c r="C653" s="231"/>
      <c r="D653" s="231"/>
      <c r="E653" s="217"/>
      <c r="F653" s="218" t="str">
        <f>IF(ISBLANK(E653), "", VLOOKUP(E653, Z!$A$2:$C$4127, 3, FALSE))</f>
        <v/>
      </c>
      <c r="G653" s="232"/>
      <c r="H653" s="219"/>
      <c r="I653" s="218" t="str" cm="1">
        <f t="array" ref="I653">IFERROR(INDEX(Region, VLOOKUP($F653, X!$A$2:$K$5744, 11, FALSE), $C$1), "")</f>
        <v/>
      </c>
      <c r="J653" s="235"/>
      <c r="K653" s="236"/>
      <c r="L653" s="220" cm="1">
        <f t="array" ref="L653">IFERROR(INDEX(E_alt, $A653, $X653), 0)</f>
        <v>0</v>
      </c>
      <c r="M653" s="238"/>
      <c r="N653" s="237"/>
      <c r="O653" s="236"/>
      <c r="P653" s="223"/>
      <c r="Q653" s="220" cm="1">
        <f t="array" ref="Q653">IFERROR(INDEX(E_neu, $A653, $X653), 0)</f>
        <v>0</v>
      </c>
      <c r="R653" s="232"/>
      <c r="S653" s="231"/>
      <c r="T653" s="217"/>
      <c r="U653" s="218" t="str">
        <f>IF(ISBLANK(T653), "", VLOOKUP(T653, Z!$A$2:$C$4127, 3, FALSE))</f>
        <v/>
      </c>
      <c r="V653" s="239"/>
      <c r="W653" s="222">
        <f t="shared" si="109"/>
        <v>0</v>
      </c>
      <c r="X653" s="13" t="str">
        <f>IFERROR(MATCH(_xlfn.MINIFS(Y!$F$87:$H$87, Y!$F$87:$H$87, "&gt;="&amp;J653), Y!$F$87:$H$87, 0), "-")</f>
        <v>-</v>
      </c>
    </row>
    <row r="654" spans="1:24" s="79" customFormat="1" x14ac:dyDescent="0.2">
      <c r="A654" s="13" t="str">
        <f t="shared" si="110"/>
        <v>-</v>
      </c>
      <c r="B654" s="216">
        <v>632</v>
      </c>
      <c r="C654" s="231"/>
      <c r="D654" s="231"/>
      <c r="E654" s="217"/>
      <c r="F654" s="218" t="str">
        <f>IF(ISBLANK(E654), "", VLOOKUP(E654, Z!$A$2:$C$4127, 3, FALSE))</f>
        <v/>
      </c>
      <c r="G654" s="232"/>
      <c r="H654" s="219"/>
      <c r="I654" s="218" t="str" cm="1">
        <f t="array" ref="I654">IFERROR(INDEX(Region, VLOOKUP($F654, X!$A$2:$K$5744, 11, FALSE), $C$1), "")</f>
        <v/>
      </c>
      <c r="J654" s="235"/>
      <c r="K654" s="236"/>
      <c r="L654" s="220" cm="1">
        <f t="array" ref="L654">IFERROR(INDEX(E_alt, $A654, $X654), 0)</f>
        <v>0</v>
      </c>
      <c r="M654" s="238"/>
      <c r="N654" s="237"/>
      <c r="O654" s="236"/>
      <c r="P654" s="223"/>
      <c r="Q654" s="220" cm="1">
        <f t="array" ref="Q654">IFERROR(INDEX(E_neu, $A654, $X654), 0)</f>
        <v>0</v>
      </c>
      <c r="R654" s="232"/>
      <c r="S654" s="231"/>
      <c r="T654" s="217"/>
      <c r="U654" s="218" t="str">
        <f>IF(ISBLANK(T654), "", VLOOKUP(T654, Z!$A$2:$C$4127, 3, FALSE))</f>
        <v/>
      </c>
      <c r="V654" s="239"/>
      <c r="W654" s="222">
        <f t="shared" si="109"/>
        <v>0</v>
      </c>
      <c r="X654" s="13" t="str">
        <f>IFERROR(MATCH(_xlfn.MINIFS(Y!$F$87:$H$87, Y!$F$87:$H$87, "&gt;="&amp;J654), Y!$F$87:$H$87, 0), "-")</f>
        <v>-</v>
      </c>
    </row>
    <row r="655" spans="1:24" s="79" customFormat="1" x14ac:dyDescent="0.2">
      <c r="A655" s="13" t="str">
        <f t="shared" si="110"/>
        <v>-</v>
      </c>
      <c r="B655" s="216">
        <v>633</v>
      </c>
      <c r="C655" s="231"/>
      <c r="D655" s="231"/>
      <c r="E655" s="217"/>
      <c r="F655" s="218" t="str">
        <f>IF(ISBLANK(E655), "", VLOOKUP(E655, Z!$A$2:$C$4127, 3, FALSE))</f>
        <v/>
      </c>
      <c r="G655" s="232"/>
      <c r="H655" s="219"/>
      <c r="I655" s="218" t="str" cm="1">
        <f t="array" ref="I655">IFERROR(INDEX(Region, VLOOKUP($F655, X!$A$2:$K$5744, 11, FALSE), $C$1), "")</f>
        <v/>
      </c>
      <c r="J655" s="235"/>
      <c r="K655" s="236"/>
      <c r="L655" s="220" cm="1">
        <f t="array" ref="L655">IFERROR(INDEX(E_alt, $A655, $X655), 0)</f>
        <v>0</v>
      </c>
      <c r="M655" s="238"/>
      <c r="N655" s="237"/>
      <c r="O655" s="236"/>
      <c r="P655" s="223"/>
      <c r="Q655" s="220" cm="1">
        <f t="array" ref="Q655">IFERROR(INDEX(E_neu, $A655, $X655), 0)</f>
        <v>0</v>
      </c>
      <c r="R655" s="232"/>
      <c r="S655" s="231"/>
      <c r="T655" s="217"/>
      <c r="U655" s="218" t="str">
        <f>IF(ISBLANK(T655), "", VLOOKUP(T655, Z!$A$2:$C$4127, 3, FALSE))</f>
        <v/>
      </c>
      <c r="V655" s="239"/>
      <c r="W655" s="222">
        <f t="shared" si="109"/>
        <v>0</v>
      </c>
      <c r="X655" s="13" t="str">
        <f>IFERROR(MATCH(_xlfn.MINIFS(Y!$F$87:$H$87, Y!$F$87:$H$87, "&gt;="&amp;J655), Y!$F$87:$H$87, 0), "-")</f>
        <v>-</v>
      </c>
    </row>
    <row r="656" spans="1:24" s="79" customFormat="1" x14ac:dyDescent="0.2">
      <c r="A656" s="13" t="str">
        <f t="shared" si="110"/>
        <v>-</v>
      </c>
      <c r="B656" s="216">
        <v>634</v>
      </c>
      <c r="C656" s="231"/>
      <c r="D656" s="231"/>
      <c r="E656" s="217"/>
      <c r="F656" s="218" t="str">
        <f>IF(ISBLANK(E656), "", VLOOKUP(E656, Z!$A$2:$C$4127, 3, FALSE))</f>
        <v/>
      </c>
      <c r="G656" s="232"/>
      <c r="H656" s="219"/>
      <c r="I656" s="218" t="str" cm="1">
        <f t="array" ref="I656">IFERROR(INDEX(Region, VLOOKUP($F656, X!$A$2:$K$5744, 11, FALSE), $C$1), "")</f>
        <v/>
      </c>
      <c r="J656" s="235"/>
      <c r="K656" s="236"/>
      <c r="L656" s="220" cm="1">
        <f t="array" ref="L656">IFERROR(INDEX(E_alt, $A656, $X656), 0)</f>
        <v>0</v>
      </c>
      <c r="M656" s="238"/>
      <c r="N656" s="237"/>
      <c r="O656" s="236"/>
      <c r="P656" s="223"/>
      <c r="Q656" s="220" cm="1">
        <f t="array" ref="Q656">IFERROR(INDEX(E_neu, $A656, $X656), 0)</f>
        <v>0</v>
      </c>
      <c r="R656" s="232"/>
      <c r="S656" s="231"/>
      <c r="T656" s="217"/>
      <c r="U656" s="218" t="str">
        <f>IF(ISBLANK(T656), "", VLOOKUP(T656, Z!$A$2:$C$4127, 3, FALSE))</f>
        <v/>
      </c>
      <c r="V656" s="239"/>
      <c r="W656" s="222">
        <f t="shared" si="109"/>
        <v>0</v>
      </c>
      <c r="X656" s="13" t="str">
        <f>IFERROR(MATCH(_xlfn.MINIFS(Y!$F$87:$H$87, Y!$F$87:$H$87, "&gt;="&amp;J656), Y!$F$87:$H$87, 0), "-")</f>
        <v>-</v>
      </c>
    </row>
    <row r="657" spans="1:24" s="79" customFormat="1" x14ac:dyDescent="0.2">
      <c r="A657" s="13" t="str">
        <f t="shared" si="110"/>
        <v>-</v>
      </c>
      <c r="B657" s="216">
        <v>635</v>
      </c>
      <c r="C657" s="231"/>
      <c r="D657" s="231"/>
      <c r="E657" s="217"/>
      <c r="F657" s="218" t="str">
        <f>IF(ISBLANK(E657), "", VLOOKUP(E657, Z!$A$2:$C$4127, 3, FALSE))</f>
        <v/>
      </c>
      <c r="G657" s="232"/>
      <c r="H657" s="219"/>
      <c r="I657" s="218" t="str" cm="1">
        <f t="array" ref="I657">IFERROR(INDEX(Region, VLOOKUP($F657, X!$A$2:$K$5744, 11, FALSE), $C$1), "")</f>
        <v/>
      </c>
      <c r="J657" s="235"/>
      <c r="K657" s="236"/>
      <c r="L657" s="220" cm="1">
        <f t="array" ref="L657">IFERROR(INDEX(E_alt, $A657, $X657), 0)</f>
        <v>0</v>
      </c>
      <c r="M657" s="238"/>
      <c r="N657" s="237"/>
      <c r="O657" s="236"/>
      <c r="P657" s="223"/>
      <c r="Q657" s="220" cm="1">
        <f t="array" ref="Q657">IFERROR(INDEX(E_neu, $A657, $X657), 0)</f>
        <v>0</v>
      </c>
      <c r="R657" s="232"/>
      <c r="S657" s="231"/>
      <c r="T657" s="217"/>
      <c r="U657" s="218" t="str">
        <f>IF(ISBLANK(T657), "", VLOOKUP(T657, Z!$A$2:$C$4127, 3, FALSE))</f>
        <v/>
      </c>
      <c r="V657" s="239"/>
      <c r="W657" s="222">
        <f t="shared" si="109"/>
        <v>0</v>
      </c>
      <c r="X657" s="13" t="str">
        <f>IFERROR(MATCH(_xlfn.MINIFS(Y!$F$87:$H$87, Y!$F$87:$H$87, "&gt;="&amp;J657), Y!$F$87:$H$87, 0), "-")</f>
        <v>-</v>
      </c>
    </row>
    <row r="658" spans="1:24" s="79" customFormat="1" x14ac:dyDescent="0.2">
      <c r="A658" s="13" t="str">
        <f t="shared" si="110"/>
        <v>-</v>
      </c>
      <c r="B658" s="216">
        <v>636</v>
      </c>
      <c r="C658" s="231"/>
      <c r="D658" s="231"/>
      <c r="E658" s="217"/>
      <c r="F658" s="218" t="str">
        <f>IF(ISBLANK(E658), "", VLOOKUP(E658, Z!$A$2:$C$4127, 3, FALSE))</f>
        <v/>
      </c>
      <c r="G658" s="232"/>
      <c r="H658" s="219"/>
      <c r="I658" s="218" t="str" cm="1">
        <f t="array" ref="I658">IFERROR(INDEX(Region, VLOOKUP($F658, X!$A$2:$K$5744, 11, FALSE), $C$1), "")</f>
        <v/>
      </c>
      <c r="J658" s="235"/>
      <c r="K658" s="236"/>
      <c r="L658" s="220" cm="1">
        <f t="array" ref="L658">IFERROR(INDEX(E_alt, $A658, $X658), 0)</f>
        <v>0</v>
      </c>
      <c r="M658" s="238"/>
      <c r="N658" s="237"/>
      <c r="O658" s="236"/>
      <c r="P658" s="223"/>
      <c r="Q658" s="220" cm="1">
        <f t="array" ref="Q658">IFERROR(INDEX(E_neu, $A658, $X658), 0)</f>
        <v>0</v>
      </c>
      <c r="R658" s="232"/>
      <c r="S658" s="231"/>
      <c r="T658" s="217"/>
      <c r="U658" s="218" t="str">
        <f>IF(ISBLANK(T658), "", VLOOKUP(T658, Z!$A$2:$C$4127, 3, FALSE))</f>
        <v/>
      </c>
      <c r="V658" s="239"/>
      <c r="W658" s="222">
        <f t="shared" si="109"/>
        <v>0</v>
      </c>
      <c r="X658" s="13" t="str">
        <f>IFERROR(MATCH(_xlfn.MINIFS(Y!$F$87:$H$87, Y!$F$87:$H$87, "&gt;="&amp;J658), Y!$F$87:$H$87, 0), "-")</f>
        <v>-</v>
      </c>
    </row>
    <row r="659" spans="1:24" s="79" customFormat="1" x14ac:dyDescent="0.2">
      <c r="A659" s="13" t="str">
        <f t="shared" si="110"/>
        <v>-</v>
      </c>
      <c r="B659" s="216">
        <v>637</v>
      </c>
      <c r="C659" s="231"/>
      <c r="D659" s="231"/>
      <c r="E659" s="217"/>
      <c r="F659" s="218" t="str">
        <f>IF(ISBLANK(E659), "", VLOOKUP(E659, Z!$A$2:$C$4127, 3, FALSE))</f>
        <v/>
      </c>
      <c r="G659" s="232"/>
      <c r="H659" s="219"/>
      <c r="I659" s="218" t="str" cm="1">
        <f t="array" ref="I659">IFERROR(INDEX(Region, VLOOKUP($F659, X!$A$2:$K$5744, 11, FALSE), $C$1), "")</f>
        <v/>
      </c>
      <c r="J659" s="235"/>
      <c r="K659" s="236"/>
      <c r="L659" s="220" cm="1">
        <f t="array" ref="L659">IFERROR(INDEX(E_alt, $A659, $X659), 0)</f>
        <v>0</v>
      </c>
      <c r="M659" s="238"/>
      <c r="N659" s="237"/>
      <c r="O659" s="236"/>
      <c r="P659" s="223"/>
      <c r="Q659" s="220" cm="1">
        <f t="array" ref="Q659">IFERROR(INDEX(E_neu, $A659, $X659), 0)</f>
        <v>0</v>
      </c>
      <c r="R659" s="232"/>
      <c r="S659" s="231"/>
      <c r="T659" s="217"/>
      <c r="U659" s="218" t="str">
        <f>IF(ISBLANK(T659), "", VLOOKUP(T659, Z!$A$2:$C$4127, 3, FALSE))</f>
        <v/>
      </c>
      <c r="V659" s="239"/>
      <c r="W659" s="222">
        <f t="shared" si="109"/>
        <v>0</v>
      </c>
      <c r="X659" s="13" t="str">
        <f>IFERROR(MATCH(_xlfn.MINIFS(Y!$F$87:$H$87, Y!$F$87:$H$87, "&gt;="&amp;J659), Y!$F$87:$H$87, 0), "-")</f>
        <v>-</v>
      </c>
    </row>
    <row r="660" spans="1:24" s="79" customFormat="1" x14ac:dyDescent="0.2">
      <c r="A660" s="13" t="str">
        <f t="shared" si="110"/>
        <v>-</v>
      </c>
      <c r="B660" s="216">
        <v>638</v>
      </c>
      <c r="C660" s="231"/>
      <c r="D660" s="231"/>
      <c r="E660" s="217"/>
      <c r="F660" s="218" t="str">
        <f>IF(ISBLANK(E660), "", VLOOKUP(E660, Z!$A$2:$C$4127, 3, FALSE))</f>
        <v/>
      </c>
      <c r="G660" s="232"/>
      <c r="H660" s="219"/>
      <c r="I660" s="218" t="str" cm="1">
        <f t="array" ref="I660">IFERROR(INDEX(Region, VLOOKUP($F660, X!$A$2:$K$5744, 11, FALSE), $C$1), "")</f>
        <v/>
      </c>
      <c r="J660" s="235"/>
      <c r="K660" s="236"/>
      <c r="L660" s="220" cm="1">
        <f t="array" ref="L660">IFERROR(INDEX(E_alt, $A660, $X660), 0)</f>
        <v>0</v>
      </c>
      <c r="M660" s="238"/>
      <c r="N660" s="237"/>
      <c r="O660" s="236"/>
      <c r="P660" s="223"/>
      <c r="Q660" s="220" cm="1">
        <f t="array" ref="Q660">IFERROR(INDEX(E_neu, $A660, $X660), 0)</f>
        <v>0</v>
      </c>
      <c r="R660" s="232"/>
      <c r="S660" s="231"/>
      <c r="T660" s="217"/>
      <c r="U660" s="218" t="str">
        <f>IF(ISBLANK(T660), "", VLOOKUP(T660, Z!$A$2:$C$4127, 3, FALSE))</f>
        <v/>
      </c>
      <c r="V660" s="239"/>
      <c r="W660" s="222">
        <f t="shared" si="109"/>
        <v>0</v>
      </c>
      <c r="X660" s="13" t="str">
        <f>IFERROR(MATCH(_xlfn.MINIFS(Y!$F$87:$H$87, Y!$F$87:$H$87, "&gt;="&amp;J660), Y!$F$87:$H$87, 0), "-")</f>
        <v>-</v>
      </c>
    </row>
    <row r="661" spans="1:24" s="79" customFormat="1" x14ac:dyDescent="0.2">
      <c r="A661" s="13" t="str">
        <f t="shared" si="110"/>
        <v>-</v>
      </c>
      <c r="B661" s="216">
        <v>639</v>
      </c>
      <c r="C661" s="231"/>
      <c r="D661" s="231"/>
      <c r="E661" s="217"/>
      <c r="F661" s="218" t="str">
        <f>IF(ISBLANK(E661), "", VLOOKUP(E661, Z!$A$2:$C$4127, 3, FALSE))</f>
        <v/>
      </c>
      <c r="G661" s="232"/>
      <c r="H661" s="219"/>
      <c r="I661" s="218" t="str" cm="1">
        <f t="array" ref="I661">IFERROR(INDEX(Region, VLOOKUP($F661, X!$A$2:$K$5744, 11, FALSE), $C$1), "")</f>
        <v/>
      </c>
      <c r="J661" s="235"/>
      <c r="K661" s="236"/>
      <c r="L661" s="220" cm="1">
        <f t="array" ref="L661">IFERROR(INDEX(E_alt, $A661, $X661), 0)</f>
        <v>0</v>
      </c>
      <c r="M661" s="238"/>
      <c r="N661" s="237"/>
      <c r="O661" s="236"/>
      <c r="P661" s="223"/>
      <c r="Q661" s="220" cm="1">
        <f t="array" ref="Q661">IFERROR(INDEX(E_neu, $A661, $X661), 0)</f>
        <v>0</v>
      </c>
      <c r="R661" s="232"/>
      <c r="S661" s="231"/>
      <c r="T661" s="217"/>
      <c r="U661" s="218" t="str">
        <f>IF(ISBLANK(T661), "", VLOOKUP(T661, Z!$A$2:$C$4127, 3, FALSE))</f>
        <v/>
      </c>
      <c r="V661" s="239"/>
      <c r="W661" s="222">
        <f t="shared" si="109"/>
        <v>0</v>
      </c>
      <c r="X661" s="13" t="str">
        <f>IFERROR(MATCH(_xlfn.MINIFS(Y!$F$87:$H$87, Y!$F$87:$H$87, "&gt;="&amp;J661), Y!$F$87:$H$87, 0), "-")</f>
        <v>-</v>
      </c>
    </row>
    <row r="662" spans="1:24" s="79" customFormat="1" x14ac:dyDescent="0.2">
      <c r="A662" s="13" t="str">
        <f t="shared" si="110"/>
        <v>-</v>
      </c>
      <c r="B662" s="216">
        <v>640</v>
      </c>
      <c r="C662" s="231"/>
      <c r="D662" s="231"/>
      <c r="E662" s="217"/>
      <c r="F662" s="218" t="str">
        <f>IF(ISBLANK(E662), "", VLOOKUP(E662, Z!$A$2:$C$4127, 3, FALSE))</f>
        <v/>
      </c>
      <c r="G662" s="232"/>
      <c r="H662" s="219"/>
      <c r="I662" s="218" t="str" cm="1">
        <f t="array" ref="I662">IFERROR(INDEX(Region, VLOOKUP($F662, X!$A$2:$K$5744, 11, FALSE), $C$1), "")</f>
        <v/>
      </c>
      <c r="J662" s="235"/>
      <c r="K662" s="236"/>
      <c r="L662" s="220" cm="1">
        <f t="array" ref="L662">IFERROR(INDEX(E_alt, $A662, $X662), 0)</f>
        <v>0</v>
      </c>
      <c r="M662" s="238"/>
      <c r="N662" s="237"/>
      <c r="O662" s="236"/>
      <c r="P662" s="223"/>
      <c r="Q662" s="220" cm="1">
        <f t="array" ref="Q662">IFERROR(INDEX(E_neu, $A662, $X662), 0)</f>
        <v>0</v>
      </c>
      <c r="R662" s="232"/>
      <c r="S662" s="231"/>
      <c r="T662" s="217"/>
      <c r="U662" s="218" t="str">
        <f>IF(ISBLANK(T662), "", VLOOKUP(T662, Z!$A$2:$C$4127, 3, FALSE))</f>
        <v/>
      </c>
      <c r="V662" s="239"/>
      <c r="W662" s="222">
        <f t="shared" si="109"/>
        <v>0</v>
      </c>
      <c r="X662" s="13" t="str">
        <f>IFERROR(MATCH(_xlfn.MINIFS(Y!$F$87:$H$87, Y!$F$87:$H$87, "&gt;="&amp;J662), Y!$F$87:$H$87, 0), "-")</f>
        <v>-</v>
      </c>
    </row>
    <row r="663" spans="1:24" s="79" customFormat="1" x14ac:dyDescent="0.2">
      <c r="A663" s="13" t="str">
        <f t="shared" si="110"/>
        <v>-</v>
      </c>
      <c r="B663" s="216">
        <v>641</v>
      </c>
      <c r="C663" s="231"/>
      <c r="D663" s="231"/>
      <c r="E663" s="217"/>
      <c r="F663" s="218" t="str">
        <f>IF(ISBLANK(E663), "", VLOOKUP(E663, Z!$A$2:$C$4127, 3, FALSE))</f>
        <v/>
      </c>
      <c r="G663" s="232"/>
      <c r="H663" s="219"/>
      <c r="I663" s="218" t="str" cm="1">
        <f t="array" ref="I663">IFERROR(INDEX(Region, VLOOKUP($F663, X!$A$2:$K$5744, 11, FALSE), $C$1), "")</f>
        <v/>
      </c>
      <c r="J663" s="235"/>
      <c r="K663" s="236"/>
      <c r="L663" s="220" cm="1">
        <f t="array" ref="L663">IFERROR(INDEX(E_alt, $A663, $X663), 0)</f>
        <v>0</v>
      </c>
      <c r="M663" s="238"/>
      <c r="N663" s="237"/>
      <c r="O663" s="236"/>
      <c r="P663" s="223"/>
      <c r="Q663" s="220" cm="1">
        <f t="array" ref="Q663">IFERROR(INDEX(E_neu, $A663, $X663), 0)</f>
        <v>0</v>
      </c>
      <c r="R663" s="232"/>
      <c r="S663" s="231"/>
      <c r="T663" s="217"/>
      <c r="U663" s="218" t="str">
        <f>IF(ISBLANK(T663), "", VLOOKUP(T663, Z!$A$2:$C$4127, 3, FALSE))</f>
        <v/>
      </c>
      <c r="V663" s="239"/>
      <c r="W663" s="222">
        <f t="shared" si="109"/>
        <v>0</v>
      </c>
      <c r="X663" s="13" t="str">
        <f>IFERROR(MATCH(_xlfn.MINIFS(Y!$F$87:$H$87, Y!$F$87:$H$87, "&gt;="&amp;J663), Y!$F$87:$H$87, 0), "-")</f>
        <v>-</v>
      </c>
    </row>
    <row r="664" spans="1:24" s="79" customFormat="1" x14ac:dyDescent="0.2">
      <c r="A664" s="13" t="str">
        <f t="shared" si="110"/>
        <v>-</v>
      </c>
      <c r="B664" s="216">
        <v>642</v>
      </c>
      <c r="C664" s="231"/>
      <c r="D664" s="231"/>
      <c r="E664" s="217"/>
      <c r="F664" s="218" t="str">
        <f>IF(ISBLANK(E664), "", VLOOKUP(E664, Z!$A$2:$C$4127, 3, FALSE))</f>
        <v/>
      </c>
      <c r="G664" s="232"/>
      <c r="H664" s="219"/>
      <c r="I664" s="218" t="str" cm="1">
        <f t="array" ref="I664">IFERROR(INDEX(Region, VLOOKUP($F664, X!$A$2:$K$5744, 11, FALSE), $C$1), "")</f>
        <v/>
      </c>
      <c r="J664" s="235"/>
      <c r="K664" s="236"/>
      <c r="L664" s="220" cm="1">
        <f t="array" ref="L664">IFERROR(INDEX(E_alt, $A664, $X664), 0)</f>
        <v>0</v>
      </c>
      <c r="M664" s="238"/>
      <c r="N664" s="237"/>
      <c r="O664" s="236"/>
      <c r="P664" s="223"/>
      <c r="Q664" s="220" cm="1">
        <f t="array" ref="Q664">IFERROR(INDEX(E_neu, $A664, $X664), 0)</f>
        <v>0</v>
      </c>
      <c r="R664" s="232"/>
      <c r="S664" s="231"/>
      <c r="T664" s="217"/>
      <c r="U664" s="218" t="str">
        <f>IF(ISBLANK(T664), "", VLOOKUP(T664, Z!$A$2:$C$4127, 3, FALSE))</f>
        <v/>
      </c>
      <c r="V664" s="239"/>
      <c r="W664" s="222">
        <f t="shared" ref="W664:W727" si="111">ROUND(12*0.75*(L664-Q664),1)</f>
        <v>0</v>
      </c>
      <c r="X664" s="13" t="str">
        <f>IFERROR(MATCH(_xlfn.MINIFS(Y!$F$87:$H$87, Y!$F$87:$H$87, "&gt;="&amp;J664), Y!$F$87:$H$87, 0), "-")</f>
        <v>-</v>
      </c>
    </row>
    <row r="665" spans="1:24" s="79" customFormat="1" x14ac:dyDescent="0.2">
      <c r="A665" s="13" t="str">
        <f t="shared" si="110"/>
        <v>-</v>
      </c>
      <c r="B665" s="216">
        <v>643</v>
      </c>
      <c r="C665" s="231"/>
      <c r="D665" s="231"/>
      <c r="E665" s="217"/>
      <c r="F665" s="218" t="str">
        <f>IF(ISBLANK(E665), "", VLOOKUP(E665, Z!$A$2:$C$4127, 3, FALSE))</f>
        <v/>
      </c>
      <c r="G665" s="232"/>
      <c r="H665" s="219"/>
      <c r="I665" s="218" t="str" cm="1">
        <f t="array" ref="I665">IFERROR(INDEX(Region, VLOOKUP($F665, X!$A$2:$K$5744, 11, FALSE), $C$1), "")</f>
        <v/>
      </c>
      <c r="J665" s="235"/>
      <c r="K665" s="236"/>
      <c r="L665" s="220" cm="1">
        <f t="array" ref="L665">IFERROR(INDEX(E_alt, $A665, $X665), 0)</f>
        <v>0</v>
      </c>
      <c r="M665" s="238"/>
      <c r="N665" s="237"/>
      <c r="O665" s="236"/>
      <c r="P665" s="223"/>
      <c r="Q665" s="220" cm="1">
        <f t="array" ref="Q665">IFERROR(INDEX(E_neu, $A665, $X665), 0)</f>
        <v>0</v>
      </c>
      <c r="R665" s="232"/>
      <c r="S665" s="231"/>
      <c r="T665" s="217"/>
      <c r="U665" s="218" t="str">
        <f>IF(ISBLANK(T665), "", VLOOKUP(T665, Z!$A$2:$C$4127, 3, FALSE))</f>
        <v/>
      </c>
      <c r="V665" s="239"/>
      <c r="W665" s="222">
        <f t="shared" si="111"/>
        <v>0</v>
      </c>
      <c r="X665" s="13" t="str">
        <f>IFERROR(MATCH(_xlfn.MINIFS(Y!$F$87:$H$87, Y!$F$87:$H$87, "&gt;="&amp;J665), Y!$F$87:$H$87, 0), "-")</f>
        <v>-</v>
      </c>
    </row>
    <row r="666" spans="1:24" s="79" customFormat="1" x14ac:dyDescent="0.2">
      <c r="A666" s="13" t="str">
        <f t="shared" si="110"/>
        <v>-</v>
      </c>
      <c r="B666" s="216">
        <v>644</v>
      </c>
      <c r="C666" s="231"/>
      <c r="D666" s="231"/>
      <c r="E666" s="217"/>
      <c r="F666" s="218" t="str">
        <f>IF(ISBLANK(E666), "", VLOOKUP(E666, Z!$A$2:$C$4127, 3, FALSE))</f>
        <v/>
      </c>
      <c r="G666" s="232"/>
      <c r="H666" s="219"/>
      <c r="I666" s="218" t="str" cm="1">
        <f t="array" ref="I666">IFERROR(INDEX(Region, VLOOKUP($F666, X!$A$2:$K$5744, 11, FALSE), $C$1), "")</f>
        <v/>
      </c>
      <c r="J666" s="235"/>
      <c r="K666" s="236"/>
      <c r="L666" s="220" cm="1">
        <f t="array" ref="L666">IFERROR(INDEX(E_alt, $A666, $X666), 0)</f>
        <v>0</v>
      </c>
      <c r="M666" s="238"/>
      <c r="N666" s="237"/>
      <c r="O666" s="236"/>
      <c r="P666" s="223"/>
      <c r="Q666" s="220" cm="1">
        <f t="array" ref="Q666">IFERROR(INDEX(E_neu, $A666, $X666), 0)</f>
        <v>0</v>
      </c>
      <c r="R666" s="232"/>
      <c r="S666" s="231"/>
      <c r="T666" s="217"/>
      <c r="U666" s="218" t="str">
        <f>IF(ISBLANK(T666), "", VLOOKUP(T666, Z!$A$2:$C$4127, 3, FALSE))</f>
        <v/>
      </c>
      <c r="V666" s="239"/>
      <c r="W666" s="222">
        <f t="shared" si="111"/>
        <v>0</v>
      </c>
      <c r="X666" s="13" t="str">
        <f>IFERROR(MATCH(_xlfn.MINIFS(Y!$F$87:$H$87, Y!$F$87:$H$87, "&gt;="&amp;J666), Y!$F$87:$H$87, 0), "-")</f>
        <v>-</v>
      </c>
    </row>
    <row r="667" spans="1:24" s="79" customFormat="1" x14ac:dyDescent="0.2">
      <c r="A667" s="13" t="str">
        <f t="shared" si="110"/>
        <v>-</v>
      </c>
      <c r="B667" s="216">
        <v>645</v>
      </c>
      <c r="C667" s="231"/>
      <c r="D667" s="231"/>
      <c r="E667" s="217"/>
      <c r="F667" s="218" t="str">
        <f>IF(ISBLANK(E667), "", VLOOKUP(E667, Z!$A$2:$C$4127, 3, FALSE))</f>
        <v/>
      </c>
      <c r="G667" s="232"/>
      <c r="H667" s="219"/>
      <c r="I667" s="218" t="str" cm="1">
        <f t="array" ref="I667">IFERROR(INDEX(Region, VLOOKUP($F667, X!$A$2:$K$5744, 11, FALSE), $C$1), "")</f>
        <v/>
      </c>
      <c r="J667" s="235"/>
      <c r="K667" s="236"/>
      <c r="L667" s="220" cm="1">
        <f t="array" ref="L667">IFERROR(INDEX(E_alt, $A667, $X667), 0)</f>
        <v>0</v>
      </c>
      <c r="M667" s="238"/>
      <c r="N667" s="237"/>
      <c r="O667" s="236"/>
      <c r="P667" s="223"/>
      <c r="Q667" s="220" cm="1">
        <f t="array" ref="Q667">IFERROR(INDEX(E_neu, $A667, $X667), 0)</f>
        <v>0</v>
      </c>
      <c r="R667" s="232"/>
      <c r="S667" s="231"/>
      <c r="T667" s="217"/>
      <c r="U667" s="218" t="str">
        <f>IF(ISBLANK(T667), "", VLOOKUP(T667, Z!$A$2:$C$4127, 3, FALSE))</f>
        <v/>
      </c>
      <c r="V667" s="239"/>
      <c r="W667" s="222">
        <f t="shared" si="111"/>
        <v>0</v>
      </c>
      <c r="X667" s="13" t="str">
        <f>IFERROR(MATCH(_xlfn.MINIFS(Y!$F$87:$H$87, Y!$F$87:$H$87, "&gt;="&amp;J667), Y!$F$87:$H$87, 0), "-")</f>
        <v>-</v>
      </c>
    </row>
    <row r="668" spans="1:24" s="79" customFormat="1" x14ac:dyDescent="0.2">
      <c r="A668" s="13" t="str">
        <f t="shared" si="110"/>
        <v>-</v>
      </c>
      <c r="B668" s="216">
        <v>646</v>
      </c>
      <c r="C668" s="231"/>
      <c r="D668" s="231"/>
      <c r="E668" s="217"/>
      <c r="F668" s="218" t="str">
        <f>IF(ISBLANK(E668), "", VLOOKUP(E668, Z!$A$2:$C$4127, 3, FALSE))</f>
        <v/>
      </c>
      <c r="G668" s="232"/>
      <c r="H668" s="219"/>
      <c r="I668" s="218" t="str" cm="1">
        <f t="array" ref="I668">IFERROR(INDEX(Region, VLOOKUP($F668, X!$A$2:$K$5744, 11, FALSE), $C$1), "")</f>
        <v/>
      </c>
      <c r="J668" s="235"/>
      <c r="K668" s="236"/>
      <c r="L668" s="220" cm="1">
        <f t="array" ref="L668">IFERROR(INDEX(E_alt, $A668, $X668), 0)</f>
        <v>0</v>
      </c>
      <c r="M668" s="238"/>
      <c r="N668" s="237"/>
      <c r="O668" s="236"/>
      <c r="P668" s="223"/>
      <c r="Q668" s="220" cm="1">
        <f t="array" ref="Q668">IFERROR(INDEX(E_neu, $A668, $X668), 0)</f>
        <v>0</v>
      </c>
      <c r="R668" s="232"/>
      <c r="S668" s="231"/>
      <c r="T668" s="217"/>
      <c r="U668" s="218" t="str">
        <f>IF(ISBLANK(T668), "", VLOOKUP(T668, Z!$A$2:$C$4127, 3, FALSE))</f>
        <v/>
      </c>
      <c r="V668" s="239"/>
      <c r="W668" s="222">
        <f t="shared" si="111"/>
        <v>0</v>
      </c>
      <c r="X668" s="13" t="str">
        <f>IFERROR(MATCH(_xlfn.MINIFS(Y!$F$87:$H$87, Y!$F$87:$H$87, "&gt;="&amp;J668), Y!$F$87:$H$87, 0), "-")</f>
        <v>-</v>
      </c>
    </row>
    <row r="669" spans="1:24" s="79" customFormat="1" x14ac:dyDescent="0.2">
      <c r="A669" s="13" t="str">
        <f t="shared" si="110"/>
        <v>-</v>
      </c>
      <c r="B669" s="216">
        <v>647</v>
      </c>
      <c r="C669" s="231"/>
      <c r="D669" s="231"/>
      <c r="E669" s="217"/>
      <c r="F669" s="218" t="str">
        <f>IF(ISBLANK(E669), "", VLOOKUP(E669, Z!$A$2:$C$4127, 3, FALSE))</f>
        <v/>
      </c>
      <c r="G669" s="232"/>
      <c r="H669" s="219"/>
      <c r="I669" s="218" t="str" cm="1">
        <f t="array" ref="I669">IFERROR(INDEX(Region, VLOOKUP($F669, X!$A$2:$K$5744, 11, FALSE), $C$1), "")</f>
        <v/>
      </c>
      <c r="J669" s="235"/>
      <c r="K669" s="236"/>
      <c r="L669" s="220" cm="1">
        <f t="array" ref="L669">IFERROR(INDEX(E_alt, $A669, $X669), 0)</f>
        <v>0</v>
      </c>
      <c r="M669" s="238"/>
      <c r="N669" s="237"/>
      <c r="O669" s="236"/>
      <c r="P669" s="223"/>
      <c r="Q669" s="220" cm="1">
        <f t="array" ref="Q669">IFERROR(INDEX(E_neu, $A669, $X669), 0)</f>
        <v>0</v>
      </c>
      <c r="R669" s="232"/>
      <c r="S669" s="231"/>
      <c r="T669" s="217"/>
      <c r="U669" s="218" t="str">
        <f>IF(ISBLANK(T669), "", VLOOKUP(T669, Z!$A$2:$C$4127, 3, FALSE))</f>
        <v/>
      </c>
      <c r="V669" s="239"/>
      <c r="W669" s="222">
        <f t="shared" si="111"/>
        <v>0</v>
      </c>
      <c r="X669" s="13" t="str">
        <f>IFERROR(MATCH(_xlfn.MINIFS(Y!$F$87:$H$87, Y!$F$87:$H$87, "&gt;="&amp;J669), Y!$F$87:$H$87, 0), "-")</f>
        <v>-</v>
      </c>
    </row>
    <row r="670" spans="1:24" s="79" customFormat="1" x14ac:dyDescent="0.2">
      <c r="A670" s="13" t="str">
        <f t="shared" si="110"/>
        <v>-</v>
      </c>
      <c r="B670" s="216">
        <v>648</v>
      </c>
      <c r="C670" s="231"/>
      <c r="D670" s="231"/>
      <c r="E670" s="217"/>
      <c r="F670" s="218" t="str">
        <f>IF(ISBLANK(E670), "", VLOOKUP(E670, Z!$A$2:$C$4127, 3, FALSE))</f>
        <v/>
      </c>
      <c r="G670" s="232"/>
      <c r="H670" s="219"/>
      <c r="I670" s="218" t="str" cm="1">
        <f t="array" ref="I670">IFERROR(INDEX(Region, VLOOKUP($F670, X!$A$2:$K$5744, 11, FALSE), $C$1), "")</f>
        <v/>
      </c>
      <c r="J670" s="235"/>
      <c r="K670" s="236"/>
      <c r="L670" s="220" cm="1">
        <f t="array" ref="L670">IFERROR(INDEX(E_alt, $A670, $X670), 0)</f>
        <v>0</v>
      </c>
      <c r="M670" s="238"/>
      <c r="N670" s="237"/>
      <c r="O670" s="236"/>
      <c r="P670" s="223"/>
      <c r="Q670" s="220" cm="1">
        <f t="array" ref="Q670">IFERROR(INDEX(E_neu, $A670, $X670), 0)</f>
        <v>0</v>
      </c>
      <c r="R670" s="232"/>
      <c r="S670" s="231"/>
      <c r="T670" s="217"/>
      <c r="U670" s="218" t="str">
        <f>IF(ISBLANK(T670), "", VLOOKUP(T670, Z!$A$2:$C$4127, 3, FALSE))</f>
        <v/>
      </c>
      <c r="V670" s="239"/>
      <c r="W670" s="222">
        <f t="shared" si="111"/>
        <v>0</v>
      </c>
      <c r="X670" s="13" t="str">
        <f>IFERROR(MATCH(_xlfn.MINIFS(Y!$F$87:$H$87, Y!$F$87:$H$87, "&gt;="&amp;J670), Y!$F$87:$H$87, 0), "-")</f>
        <v>-</v>
      </c>
    </row>
    <row r="671" spans="1:24" s="79" customFormat="1" x14ac:dyDescent="0.2">
      <c r="A671" s="13" t="str">
        <f t="shared" si="110"/>
        <v>-</v>
      </c>
      <c r="B671" s="216">
        <v>649</v>
      </c>
      <c r="C671" s="231"/>
      <c r="D671" s="231"/>
      <c r="E671" s="217"/>
      <c r="F671" s="218" t="str">
        <f>IF(ISBLANK(E671), "", VLOOKUP(E671, Z!$A$2:$C$4127, 3, FALSE))</f>
        <v/>
      </c>
      <c r="G671" s="232"/>
      <c r="H671" s="219"/>
      <c r="I671" s="218" t="str" cm="1">
        <f t="array" ref="I671">IFERROR(INDEX(Region, VLOOKUP($F671, X!$A$2:$K$5744, 11, FALSE), $C$1), "")</f>
        <v/>
      </c>
      <c r="J671" s="235"/>
      <c r="K671" s="236"/>
      <c r="L671" s="220" cm="1">
        <f t="array" ref="L671">IFERROR(INDEX(E_alt, $A671, $X671), 0)</f>
        <v>0</v>
      </c>
      <c r="M671" s="238"/>
      <c r="N671" s="237"/>
      <c r="O671" s="236"/>
      <c r="P671" s="223"/>
      <c r="Q671" s="220" cm="1">
        <f t="array" ref="Q671">IFERROR(INDEX(E_neu, $A671, $X671), 0)</f>
        <v>0</v>
      </c>
      <c r="R671" s="232"/>
      <c r="S671" s="231"/>
      <c r="T671" s="217"/>
      <c r="U671" s="218" t="str">
        <f>IF(ISBLANK(T671), "", VLOOKUP(T671, Z!$A$2:$C$4127, 3, FALSE))</f>
        <v/>
      </c>
      <c r="V671" s="239"/>
      <c r="W671" s="222">
        <f t="shared" si="111"/>
        <v>0</v>
      </c>
      <c r="X671" s="13" t="str">
        <f>IFERROR(MATCH(_xlfn.MINIFS(Y!$F$87:$H$87, Y!$F$87:$H$87, "&gt;="&amp;J671), Y!$F$87:$H$87, 0), "-")</f>
        <v>-</v>
      </c>
    </row>
    <row r="672" spans="1:24" s="79" customFormat="1" x14ac:dyDescent="0.2">
      <c r="A672" s="13" t="str">
        <f t="shared" si="110"/>
        <v>-</v>
      </c>
      <c r="B672" s="216">
        <v>650</v>
      </c>
      <c r="C672" s="231"/>
      <c r="D672" s="231"/>
      <c r="E672" s="217"/>
      <c r="F672" s="218" t="str">
        <f>IF(ISBLANK(E672), "", VLOOKUP(E672, Z!$A$2:$C$4127, 3, FALSE))</f>
        <v/>
      </c>
      <c r="G672" s="232"/>
      <c r="H672" s="219"/>
      <c r="I672" s="218" t="str" cm="1">
        <f t="array" ref="I672">IFERROR(INDEX(Region, VLOOKUP($F672, X!$A$2:$K$5744, 11, FALSE), $C$1), "")</f>
        <v/>
      </c>
      <c r="J672" s="235"/>
      <c r="K672" s="236"/>
      <c r="L672" s="220" cm="1">
        <f t="array" ref="L672">IFERROR(INDEX(E_alt, $A672, $X672), 0)</f>
        <v>0</v>
      </c>
      <c r="M672" s="238"/>
      <c r="N672" s="237"/>
      <c r="O672" s="236"/>
      <c r="P672" s="223"/>
      <c r="Q672" s="220" cm="1">
        <f t="array" ref="Q672">IFERROR(INDEX(E_neu, $A672, $X672), 0)</f>
        <v>0</v>
      </c>
      <c r="R672" s="232"/>
      <c r="S672" s="231"/>
      <c r="T672" s="217"/>
      <c r="U672" s="218" t="str">
        <f>IF(ISBLANK(T672), "", VLOOKUP(T672, Z!$A$2:$C$4127, 3, FALSE))</f>
        <v/>
      </c>
      <c r="V672" s="239"/>
      <c r="W672" s="222">
        <f t="shared" si="111"/>
        <v>0</v>
      </c>
      <c r="X672" s="13" t="str">
        <f>IFERROR(MATCH(_xlfn.MINIFS(Y!$F$87:$H$87, Y!$F$87:$H$87, "&gt;="&amp;J672), Y!$F$87:$H$87, 0), "-")</f>
        <v>-</v>
      </c>
    </row>
    <row r="673" spans="1:24" s="79" customFormat="1" x14ac:dyDescent="0.2">
      <c r="A673" s="13" t="str">
        <f t="shared" si="110"/>
        <v>-</v>
      </c>
      <c r="B673" s="216">
        <v>651</v>
      </c>
      <c r="C673" s="231"/>
      <c r="D673" s="231"/>
      <c r="E673" s="217"/>
      <c r="F673" s="218" t="str">
        <f>IF(ISBLANK(E673), "", VLOOKUP(E673, Z!$A$2:$C$4127, 3, FALSE))</f>
        <v/>
      </c>
      <c r="G673" s="232"/>
      <c r="H673" s="219"/>
      <c r="I673" s="218" t="str" cm="1">
        <f t="array" ref="I673">IFERROR(INDEX(Region, VLOOKUP($F673, X!$A$2:$K$5744, 11, FALSE), $C$1), "")</f>
        <v/>
      </c>
      <c r="J673" s="235"/>
      <c r="K673" s="236"/>
      <c r="L673" s="220" cm="1">
        <f t="array" ref="L673">IFERROR(INDEX(E_alt, $A673, $X673), 0)</f>
        <v>0</v>
      </c>
      <c r="M673" s="238"/>
      <c r="N673" s="237"/>
      <c r="O673" s="236"/>
      <c r="P673" s="223"/>
      <c r="Q673" s="220" cm="1">
        <f t="array" ref="Q673">IFERROR(INDEX(E_neu, $A673, $X673), 0)</f>
        <v>0</v>
      </c>
      <c r="R673" s="232"/>
      <c r="S673" s="231"/>
      <c r="T673" s="217"/>
      <c r="U673" s="218" t="str">
        <f>IF(ISBLANK(T673), "", VLOOKUP(T673, Z!$A$2:$C$4127, 3, FALSE))</f>
        <v/>
      </c>
      <c r="V673" s="239"/>
      <c r="W673" s="222">
        <f t="shared" si="111"/>
        <v>0</v>
      </c>
      <c r="X673" s="13" t="str">
        <f>IFERROR(MATCH(_xlfn.MINIFS(Y!$F$87:$H$87, Y!$F$87:$H$87, "&gt;="&amp;J673), Y!$F$87:$H$87, 0), "-")</f>
        <v>-</v>
      </c>
    </row>
    <row r="674" spans="1:24" s="79" customFormat="1" x14ac:dyDescent="0.2">
      <c r="A674" s="13" t="str">
        <f t="shared" si="110"/>
        <v>-</v>
      </c>
      <c r="B674" s="216">
        <v>652</v>
      </c>
      <c r="C674" s="231"/>
      <c r="D674" s="231"/>
      <c r="E674" s="217"/>
      <c r="F674" s="218" t="str">
        <f>IF(ISBLANK(E674), "", VLOOKUP(E674, Z!$A$2:$C$4127, 3, FALSE))</f>
        <v/>
      </c>
      <c r="G674" s="232"/>
      <c r="H674" s="219"/>
      <c r="I674" s="218" t="str" cm="1">
        <f t="array" ref="I674">IFERROR(INDEX(Region, VLOOKUP($F674, X!$A$2:$K$5744, 11, FALSE), $C$1), "")</f>
        <v/>
      </c>
      <c r="J674" s="235"/>
      <c r="K674" s="236"/>
      <c r="L674" s="220" cm="1">
        <f t="array" ref="L674">IFERROR(INDEX(E_alt, $A674, $X674), 0)</f>
        <v>0</v>
      </c>
      <c r="M674" s="238"/>
      <c r="N674" s="237"/>
      <c r="O674" s="236"/>
      <c r="P674" s="223"/>
      <c r="Q674" s="220" cm="1">
        <f t="array" ref="Q674">IFERROR(INDEX(E_neu, $A674, $X674), 0)</f>
        <v>0</v>
      </c>
      <c r="R674" s="232"/>
      <c r="S674" s="231"/>
      <c r="T674" s="217"/>
      <c r="U674" s="218" t="str">
        <f>IF(ISBLANK(T674), "", VLOOKUP(T674, Z!$A$2:$C$4127, 3, FALSE))</f>
        <v/>
      </c>
      <c r="V674" s="239"/>
      <c r="W674" s="222">
        <f t="shared" si="111"/>
        <v>0</v>
      </c>
      <c r="X674" s="13" t="str">
        <f>IFERROR(MATCH(_xlfn.MINIFS(Y!$F$87:$H$87, Y!$F$87:$H$87, "&gt;="&amp;J674), Y!$F$87:$H$87, 0), "-")</f>
        <v>-</v>
      </c>
    </row>
    <row r="675" spans="1:24" s="79" customFormat="1" x14ac:dyDescent="0.2">
      <c r="A675" s="13" t="str">
        <f t="shared" si="110"/>
        <v>-</v>
      </c>
      <c r="B675" s="216">
        <v>653</v>
      </c>
      <c r="C675" s="231"/>
      <c r="D675" s="231"/>
      <c r="E675" s="217"/>
      <c r="F675" s="218" t="str">
        <f>IF(ISBLANK(E675), "", VLOOKUP(E675, Z!$A$2:$C$4127, 3, FALSE))</f>
        <v/>
      </c>
      <c r="G675" s="232"/>
      <c r="H675" s="219"/>
      <c r="I675" s="218" t="str" cm="1">
        <f t="array" ref="I675">IFERROR(INDEX(Region, VLOOKUP($F675, X!$A$2:$K$5744, 11, FALSE), $C$1), "")</f>
        <v/>
      </c>
      <c r="J675" s="235"/>
      <c r="K675" s="236"/>
      <c r="L675" s="220" cm="1">
        <f t="array" ref="L675">IFERROR(INDEX(E_alt, $A675, $X675), 0)</f>
        <v>0</v>
      </c>
      <c r="M675" s="238"/>
      <c r="N675" s="237"/>
      <c r="O675" s="236"/>
      <c r="P675" s="223"/>
      <c r="Q675" s="220" cm="1">
        <f t="array" ref="Q675">IFERROR(INDEX(E_neu, $A675, $X675), 0)</f>
        <v>0</v>
      </c>
      <c r="R675" s="232"/>
      <c r="S675" s="231"/>
      <c r="T675" s="217"/>
      <c r="U675" s="218" t="str">
        <f>IF(ISBLANK(T675), "", VLOOKUP(T675, Z!$A$2:$C$4127, 3, FALSE))</f>
        <v/>
      </c>
      <c r="V675" s="239"/>
      <c r="W675" s="222">
        <f t="shared" si="111"/>
        <v>0</v>
      </c>
      <c r="X675" s="13" t="str">
        <f>IFERROR(MATCH(_xlfn.MINIFS(Y!$F$87:$H$87, Y!$F$87:$H$87, "&gt;="&amp;J675), Y!$F$87:$H$87, 0), "-")</f>
        <v>-</v>
      </c>
    </row>
    <row r="676" spans="1:24" s="79" customFormat="1" x14ac:dyDescent="0.2">
      <c r="A676" s="13" t="str">
        <f t="shared" si="110"/>
        <v>-</v>
      </c>
      <c r="B676" s="216">
        <v>654</v>
      </c>
      <c r="C676" s="231"/>
      <c r="D676" s="231"/>
      <c r="E676" s="217"/>
      <c r="F676" s="218" t="str">
        <f>IF(ISBLANK(E676), "", VLOOKUP(E676, Z!$A$2:$C$4127, 3, FALSE))</f>
        <v/>
      </c>
      <c r="G676" s="232"/>
      <c r="H676" s="219"/>
      <c r="I676" s="218" t="str" cm="1">
        <f t="array" ref="I676">IFERROR(INDEX(Region, VLOOKUP($F676, X!$A$2:$K$5744, 11, FALSE), $C$1), "")</f>
        <v/>
      </c>
      <c r="J676" s="235"/>
      <c r="K676" s="236"/>
      <c r="L676" s="220" cm="1">
        <f t="array" ref="L676">IFERROR(INDEX(E_alt, $A676, $X676), 0)</f>
        <v>0</v>
      </c>
      <c r="M676" s="238"/>
      <c r="N676" s="237"/>
      <c r="O676" s="236"/>
      <c r="P676" s="223"/>
      <c r="Q676" s="220" cm="1">
        <f t="array" ref="Q676">IFERROR(INDEX(E_neu, $A676, $X676), 0)</f>
        <v>0</v>
      </c>
      <c r="R676" s="232"/>
      <c r="S676" s="231"/>
      <c r="T676" s="217"/>
      <c r="U676" s="218" t="str">
        <f>IF(ISBLANK(T676), "", VLOOKUP(T676, Z!$A$2:$C$4127, 3, FALSE))</f>
        <v/>
      </c>
      <c r="V676" s="239"/>
      <c r="W676" s="222">
        <f t="shared" si="111"/>
        <v>0</v>
      </c>
      <c r="X676" s="13" t="str">
        <f>IFERROR(MATCH(_xlfn.MINIFS(Y!$F$87:$H$87, Y!$F$87:$H$87, "&gt;="&amp;J676), Y!$F$87:$H$87, 0), "-")</f>
        <v>-</v>
      </c>
    </row>
    <row r="677" spans="1:24" s="79" customFormat="1" x14ac:dyDescent="0.2">
      <c r="A677" s="13" t="str">
        <f t="shared" si="110"/>
        <v>-</v>
      </c>
      <c r="B677" s="216">
        <v>655</v>
      </c>
      <c r="C677" s="231"/>
      <c r="D677" s="231"/>
      <c r="E677" s="217"/>
      <c r="F677" s="218" t="str">
        <f>IF(ISBLANK(E677), "", VLOOKUP(E677, Z!$A$2:$C$4127, 3, FALSE))</f>
        <v/>
      </c>
      <c r="G677" s="232"/>
      <c r="H677" s="219"/>
      <c r="I677" s="218" t="str" cm="1">
        <f t="array" ref="I677">IFERROR(INDEX(Region, VLOOKUP($F677, X!$A$2:$K$5744, 11, FALSE), $C$1), "")</f>
        <v/>
      </c>
      <c r="J677" s="235"/>
      <c r="K677" s="236"/>
      <c r="L677" s="220" cm="1">
        <f t="array" ref="L677">IFERROR(INDEX(E_alt, $A677, $X677), 0)</f>
        <v>0</v>
      </c>
      <c r="M677" s="238"/>
      <c r="N677" s="237"/>
      <c r="O677" s="236"/>
      <c r="P677" s="223"/>
      <c r="Q677" s="220" cm="1">
        <f t="array" ref="Q677">IFERROR(INDEX(E_neu, $A677, $X677), 0)</f>
        <v>0</v>
      </c>
      <c r="R677" s="232"/>
      <c r="S677" s="231"/>
      <c r="T677" s="217"/>
      <c r="U677" s="218" t="str">
        <f>IF(ISBLANK(T677), "", VLOOKUP(T677, Z!$A$2:$C$4127, 3, FALSE))</f>
        <v/>
      </c>
      <c r="V677" s="239"/>
      <c r="W677" s="222">
        <f t="shared" si="111"/>
        <v>0</v>
      </c>
      <c r="X677" s="13" t="str">
        <f>IFERROR(MATCH(_xlfn.MINIFS(Y!$F$87:$H$87, Y!$F$87:$H$87, "&gt;="&amp;J677), Y!$F$87:$H$87, 0), "-")</f>
        <v>-</v>
      </c>
    </row>
    <row r="678" spans="1:24" s="79" customFormat="1" x14ac:dyDescent="0.2">
      <c r="A678" s="13" t="str">
        <f t="shared" si="110"/>
        <v>-</v>
      </c>
      <c r="B678" s="216">
        <v>656</v>
      </c>
      <c r="C678" s="231"/>
      <c r="D678" s="231"/>
      <c r="E678" s="217"/>
      <c r="F678" s="218" t="str">
        <f>IF(ISBLANK(E678), "", VLOOKUP(E678, Z!$A$2:$C$4127, 3, FALSE))</f>
        <v/>
      </c>
      <c r="G678" s="232"/>
      <c r="H678" s="219"/>
      <c r="I678" s="218" t="str" cm="1">
        <f t="array" ref="I678">IFERROR(INDEX(Region, VLOOKUP($F678, X!$A$2:$K$5744, 11, FALSE), $C$1), "")</f>
        <v/>
      </c>
      <c r="J678" s="235"/>
      <c r="K678" s="236"/>
      <c r="L678" s="220" cm="1">
        <f t="array" ref="L678">IFERROR(INDEX(E_alt, $A678, $X678), 0)</f>
        <v>0</v>
      </c>
      <c r="M678" s="238"/>
      <c r="N678" s="237"/>
      <c r="O678" s="236"/>
      <c r="P678" s="223"/>
      <c r="Q678" s="220" cm="1">
        <f t="array" ref="Q678">IFERROR(INDEX(E_neu, $A678, $X678), 0)</f>
        <v>0</v>
      </c>
      <c r="R678" s="232"/>
      <c r="S678" s="231"/>
      <c r="T678" s="217"/>
      <c r="U678" s="218" t="str">
        <f>IF(ISBLANK(T678), "", VLOOKUP(T678, Z!$A$2:$C$4127, 3, FALSE))</f>
        <v/>
      </c>
      <c r="V678" s="239"/>
      <c r="W678" s="222">
        <f t="shared" si="111"/>
        <v>0</v>
      </c>
      <c r="X678" s="13" t="str">
        <f>IFERROR(MATCH(_xlfn.MINIFS(Y!$F$87:$H$87, Y!$F$87:$H$87, "&gt;="&amp;J678), Y!$F$87:$H$87, 0), "-")</f>
        <v>-</v>
      </c>
    </row>
    <row r="679" spans="1:24" s="79" customFormat="1" x14ac:dyDescent="0.2">
      <c r="A679" s="13" t="str">
        <f t="shared" si="110"/>
        <v>-</v>
      </c>
      <c r="B679" s="216">
        <v>657</v>
      </c>
      <c r="C679" s="231"/>
      <c r="D679" s="231"/>
      <c r="E679" s="217"/>
      <c r="F679" s="218" t="str">
        <f>IF(ISBLANK(E679), "", VLOOKUP(E679, Z!$A$2:$C$4127, 3, FALSE))</f>
        <v/>
      </c>
      <c r="G679" s="232"/>
      <c r="H679" s="219"/>
      <c r="I679" s="218" t="str" cm="1">
        <f t="array" ref="I679">IFERROR(INDEX(Region, VLOOKUP($F679, X!$A$2:$K$5744, 11, FALSE), $C$1), "")</f>
        <v/>
      </c>
      <c r="J679" s="235"/>
      <c r="K679" s="236"/>
      <c r="L679" s="220" cm="1">
        <f t="array" ref="L679">IFERROR(INDEX(E_alt, $A679, $X679), 0)</f>
        <v>0</v>
      </c>
      <c r="M679" s="238"/>
      <c r="N679" s="237"/>
      <c r="O679" s="236"/>
      <c r="P679" s="223"/>
      <c r="Q679" s="220" cm="1">
        <f t="array" ref="Q679">IFERROR(INDEX(E_neu, $A679, $X679), 0)</f>
        <v>0</v>
      </c>
      <c r="R679" s="232"/>
      <c r="S679" s="231"/>
      <c r="T679" s="217"/>
      <c r="U679" s="218" t="str">
        <f>IF(ISBLANK(T679), "", VLOOKUP(T679, Z!$A$2:$C$4127, 3, FALSE))</f>
        <v/>
      </c>
      <c r="V679" s="239"/>
      <c r="W679" s="222">
        <f t="shared" si="111"/>
        <v>0</v>
      </c>
      <c r="X679" s="13" t="str">
        <f>IFERROR(MATCH(_xlfn.MINIFS(Y!$F$87:$H$87, Y!$F$87:$H$87, "&gt;="&amp;J679), Y!$F$87:$H$87, 0), "-")</f>
        <v>-</v>
      </c>
    </row>
    <row r="680" spans="1:24" s="79" customFormat="1" x14ac:dyDescent="0.2">
      <c r="A680" s="13" t="str">
        <f t="shared" si="110"/>
        <v>-</v>
      </c>
      <c r="B680" s="216">
        <v>658</v>
      </c>
      <c r="C680" s="231"/>
      <c r="D680" s="231"/>
      <c r="E680" s="217"/>
      <c r="F680" s="218" t="str">
        <f>IF(ISBLANK(E680), "", VLOOKUP(E680, Z!$A$2:$C$4127, 3, FALSE))</f>
        <v/>
      </c>
      <c r="G680" s="232"/>
      <c r="H680" s="219"/>
      <c r="I680" s="218" t="str" cm="1">
        <f t="array" ref="I680">IFERROR(INDEX(Region, VLOOKUP($F680, X!$A$2:$K$5744, 11, FALSE), $C$1), "")</f>
        <v/>
      </c>
      <c r="J680" s="235"/>
      <c r="K680" s="236"/>
      <c r="L680" s="220" cm="1">
        <f t="array" ref="L680">IFERROR(INDEX(E_alt, $A680, $X680), 0)</f>
        <v>0</v>
      </c>
      <c r="M680" s="238"/>
      <c r="N680" s="237"/>
      <c r="O680" s="236"/>
      <c r="P680" s="223"/>
      <c r="Q680" s="220" cm="1">
        <f t="array" ref="Q680">IFERROR(INDEX(E_neu, $A680, $X680), 0)</f>
        <v>0</v>
      </c>
      <c r="R680" s="232"/>
      <c r="S680" s="231"/>
      <c r="T680" s="217"/>
      <c r="U680" s="218" t="str">
        <f>IF(ISBLANK(T680), "", VLOOKUP(T680, Z!$A$2:$C$4127, 3, FALSE))</f>
        <v/>
      </c>
      <c r="V680" s="239"/>
      <c r="W680" s="222">
        <f t="shared" si="111"/>
        <v>0</v>
      </c>
      <c r="X680" s="13" t="str">
        <f>IFERROR(MATCH(_xlfn.MINIFS(Y!$F$87:$H$87, Y!$F$87:$H$87, "&gt;="&amp;J680), Y!$F$87:$H$87, 0), "-")</f>
        <v>-</v>
      </c>
    </row>
    <row r="681" spans="1:24" s="79" customFormat="1" x14ac:dyDescent="0.2">
      <c r="A681" s="13" t="str">
        <f t="shared" si="110"/>
        <v>-</v>
      </c>
      <c r="B681" s="216">
        <v>659</v>
      </c>
      <c r="C681" s="231"/>
      <c r="D681" s="231"/>
      <c r="E681" s="217"/>
      <c r="F681" s="218" t="str">
        <f>IF(ISBLANK(E681), "", VLOOKUP(E681, Z!$A$2:$C$4127, 3, FALSE))</f>
        <v/>
      </c>
      <c r="G681" s="232"/>
      <c r="H681" s="219"/>
      <c r="I681" s="218" t="str" cm="1">
        <f t="array" ref="I681">IFERROR(INDEX(Region, VLOOKUP($F681, X!$A$2:$K$5744, 11, FALSE), $C$1), "")</f>
        <v/>
      </c>
      <c r="J681" s="235"/>
      <c r="K681" s="236"/>
      <c r="L681" s="220" cm="1">
        <f t="array" ref="L681">IFERROR(INDEX(E_alt, $A681, $X681), 0)</f>
        <v>0</v>
      </c>
      <c r="M681" s="238"/>
      <c r="N681" s="237"/>
      <c r="O681" s="236"/>
      <c r="P681" s="223"/>
      <c r="Q681" s="220" cm="1">
        <f t="array" ref="Q681">IFERROR(INDEX(E_neu, $A681, $X681), 0)</f>
        <v>0</v>
      </c>
      <c r="R681" s="232"/>
      <c r="S681" s="231"/>
      <c r="T681" s="217"/>
      <c r="U681" s="218" t="str">
        <f>IF(ISBLANK(T681), "", VLOOKUP(T681, Z!$A$2:$C$4127, 3, FALSE))</f>
        <v/>
      </c>
      <c r="V681" s="239"/>
      <c r="W681" s="222">
        <f t="shared" si="111"/>
        <v>0</v>
      </c>
      <c r="X681" s="13" t="str">
        <f>IFERROR(MATCH(_xlfn.MINIFS(Y!$F$87:$H$87, Y!$F$87:$H$87, "&gt;="&amp;J681), Y!$F$87:$H$87, 0), "-")</f>
        <v>-</v>
      </c>
    </row>
    <row r="682" spans="1:24" s="79" customFormat="1" x14ac:dyDescent="0.2">
      <c r="A682" s="13" t="str">
        <f t="shared" si="110"/>
        <v>-</v>
      </c>
      <c r="B682" s="216">
        <v>660</v>
      </c>
      <c r="C682" s="231"/>
      <c r="D682" s="231"/>
      <c r="E682" s="217"/>
      <c r="F682" s="218" t="str">
        <f>IF(ISBLANK(E682), "", VLOOKUP(E682, Z!$A$2:$C$4127, 3, FALSE))</f>
        <v/>
      </c>
      <c r="G682" s="232"/>
      <c r="H682" s="219"/>
      <c r="I682" s="218" t="str" cm="1">
        <f t="array" ref="I682">IFERROR(INDEX(Region, VLOOKUP($F682, X!$A$2:$K$5744, 11, FALSE), $C$1), "")</f>
        <v/>
      </c>
      <c r="J682" s="235"/>
      <c r="K682" s="236"/>
      <c r="L682" s="220" cm="1">
        <f t="array" ref="L682">IFERROR(INDEX(E_alt, $A682, $X682), 0)</f>
        <v>0</v>
      </c>
      <c r="M682" s="238"/>
      <c r="N682" s="237"/>
      <c r="O682" s="236"/>
      <c r="P682" s="223"/>
      <c r="Q682" s="220" cm="1">
        <f t="array" ref="Q682">IFERROR(INDEX(E_neu, $A682, $X682), 0)</f>
        <v>0</v>
      </c>
      <c r="R682" s="232"/>
      <c r="S682" s="231"/>
      <c r="T682" s="217"/>
      <c r="U682" s="218" t="str">
        <f>IF(ISBLANK(T682), "", VLOOKUP(T682, Z!$A$2:$C$4127, 3, FALSE))</f>
        <v/>
      </c>
      <c r="V682" s="239"/>
      <c r="W682" s="222">
        <f t="shared" si="111"/>
        <v>0</v>
      </c>
      <c r="X682" s="13" t="str">
        <f>IFERROR(MATCH(_xlfn.MINIFS(Y!$F$87:$H$87, Y!$F$87:$H$87, "&gt;="&amp;J682), Y!$F$87:$H$87, 0), "-")</f>
        <v>-</v>
      </c>
    </row>
    <row r="683" spans="1:24" s="79" customFormat="1" x14ac:dyDescent="0.2">
      <c r="A683" s="13" t="str">
        <f t="shared" si="110"/>
        <v>-</v>
      </c>
      <c r="B683" s="216">
        <v>661</v>
      </c>
      <c r="C683" s="231"/>
      <c r="D683" s="231"/>
      <c r="E683" s="217"/>
      <c r="F683" s="218" t="str">
        <f>IF(ISBLANK(E683), "", VLOOKUP(E683, Z!$A$2:$C$4127, 3, FALSE))</f>
        <v/>
      </c>
      <c r="G683" s="232"/>
      <c r="H683" s="219"/>
      <c r="I683" s="218" t="str" cm="1">
        <f t="array" ref="I683">IFERROR(INDEX(Region, VLOOKUP($F683, X!$A$2:$K$5744, 11, FALSE), $C$1), "")</f>
        <v/>
      </c>
      <c r="J683" s="235"/>
      <c r="K683" s="236"/>
      <c r="L683" s="220" cm="1">
        <f t="array" ref="L683">IFERROR(INDEX(E_alt, $A683, $X683), 0)</f>
        <v>0</v>
      </c>
      <c r="M683" s="238"/>
      <c r="N683" s="237"/>
      <c r="O683" s="236"/>
      <c r="P683" s="223"/>
      <c r="Q683" s="220" cm="1">
        <f t="array" ref="Q683">IFERROR(INDEX(E_neu, $A683, $X683), 0)</f>
        <v>0</v>
      </c>
      <c r="R683" s="232"/>
      <c r="S683" s="231"/>
      <c r="T683" s="217"/>
      <c r="U683" s="218" t="str">
        <f>IF(ISBLANK(T683), "", VLOOKUP(T683, Z!$A$2:$C$4127, 3, FALSE))</f>
        <v/>
      </c>
      <c r="V683" s="239"/>
      <c r="W683" s="222">
        <f t="shared" si="111"/>
        <v>0</v>
      </c>
      <c r="X683" s="13" t="str">
        <f>IFERROR(MATCH(_xlfn.MINIFS(Y!$F$87:$H$87, Y!$F$87:$H$87, "&gt;="&amp;J683), Y!$F$87:$H$87, 0), "-")</f>
        <v>-</v>
      </c>
    </row>
    <row r="684" spans="1:24" s="79" customFormat="1" x14ac:dyDescent="0.2">
      <c r="A684" s="13" t="str">
        <f t="shared" si="110"/>
        <v>-</v>
      </c>
      <c r="B684" s="216">
        <v>662</v>
      </c>
      <c r="C684" s="231"/>
      <c r="D684" s="231"/>
      <c r="E684" s="217"/>
      <c r="F684" s="218" t="str">
        <f>IF(ISBLANK(E684), "", VLOOKUP(E684, Z!$A$2:$C$4127, 3, FALSE))</f>
        <v/>
      </c>
      <c r="G684" s="232"/>
      <c r="H684" s="219"/>
      <c r="I684" s="218" t="str" cm="1">
        <f t="array" ref="I684">IFERROR(INDEX(Region, VLOOKUP($F684, X!$A$2:$K$5744, 11, FALSE), $C$1), "")</f>
        <v/>
      </c>
      <c r="J684" s="235"/>
      <c r="K684" s="236"/>
      <c r="L684" s="220" cm="1">
        <f t="array" ref="L684">IFERROR(INDEX(E_alt, $A684, $X684), 0)</f>
        <v>0</v>
      </c>
      <c r="M684" s="238"/>
      <c r="N684" s="237"/>
      <c r="O684" s="236"/>
      <c r="P684" s="223"/>
      <c r="Q684" s="220" cm="1">
        <f t="array" ref="Q684">IFERROR(INDEX(E_neu, $A684, $X684), 0)</f>
        <v>0</v>
      </c>
      <c r="R684" s="232"/>
      <c r="S684" s="231"/>
      <c r="T684" s="217"/>
      <c r="U684" s="218" t="str">
        <f>IF(ISBLANK(T684), "", VLOOKUP(T684, Z!$A$2:$C$4127, 3, FALSE))</f>
        <v/>
      </c>
      <c r="V684" s="239"/>
      <c r="W684" s="222">
        <f t="shared" si="111"/>
        <v>0</v>
      </c>
      <c r="X684" s="13" t="str">
        <f>IFERROR(MATCH(_xlfn.MINIFS(Y!$F$87:$H$87, Y!$F$87:$H$87, "&gt;="&amp;J684), Y!$F$87:$H$87, 0), "-")</f>
        <v>-</v>
      </c>
    </row>
    <row r="685" spans="1:24" s="79" customFormat="1" x14ac:dyDescent="0.2">
      <c r="A685" s="13" t="str">
        <f t="shared" si="110"/>
        <v>-</v>
      </c>
      <c r="B685" s="216">
        <v>663</v>
      </c>
      <c r="C685" s="231"/>
      <c r="D685" s="231"/>
      <c r="E685" s="217"/>
      <c r="F685" s="218" t="str">
        <f>IF(ISBLANK(E685), "", VLOOKUP(E685, Z!$A$2:$C$4127, 3, FALSE))</f>
        <v/>
      </c>
      <c r="G685" s="232"/>
      <c r="H685" s="219"/>
      <c r="I685" s="218" t="str" cm="1">
        <f t="array" ref="I685">IFERROR(INDEX(Region, VLOOKUP($F685, X!$A$2:$K$5744, 11, FALSE), $C$1), "")</f>
        <v/>
      </c>
      <c r="J685" s="235"/>
      <c r="K685" s="236"/>
      <c r="L685" s="220" cm="1">
        <f t="array" ref="L685">IFERROR(INDEX(E_alt, $A685, $X685), 0)</f>
        <v>0</v>
      </c>
      <c r="M685" s="238"/>
      <c r="N685" s="237"/>
      <c r="O685" s="236"/>
      <c r="P685" s="223"/>
      <c r="Q685" s="220" cm="1">
        <f t="array" ref="Q685">IFERROR(INDEX(E_neu, $A685, $X685), 0)</f>
        <v>0</v>
      </c>
      <c r="R685" s="232"/>
      <c r="S685" s="231"/>
      <c r="T685" s="217"/>
      <c r="U685" s="218" t="str">
        <f>IF(ISBLANK(T685), "", VLOOKUP(T685, Z!$A$2:$C$4127, 3, FALSE))</f>
        <v/>
      </c>
      <c r="V685" s="239"/>
      <c r="W685" s="222">
        <f t="shared" si="111"/>
        <v>0</v>
      </c>
      <c r="X685" s="13" t="str">
        <f>IFERROR(MATCH(_xlfn.MINIFS(Y!$F$87:$H$87, Y!$F$87:$H$87, "&gt;="&amp;J685), Y!$F$87:$H$87, 0), "-")</f>
        <v>-</v>
      </c>
    </row>
    <row r="686" spans="1:24" s="79" customFormat="1" x14ac:dyDescent="0.2">
      <c r="A686" s="13" t="str">
        <f t="shared" si="110"/>
        <v>-</v>
      </c>
      <c r="B686" s="216">
        <v>664</v>
      </c>
      <c r="C686" s="231"/>
      <c r="D686" s="231"/>
      <c r="E686" s="217"/>
      <c r="F686" s="218" t="str">
        <f>IF(ISBLANK(E686), "", VLOOKUP(E686, Z!$A$2:$C$4127, 3, FALSE))</f>
        <v/>
      </c>
      <c r="G686" s="232"/>
      <c r="H686" s="219"/>
      <c r="I686" s="218" t="str" cm="1">
        <f t="array" ref="I686">IFERROR(INDEX(Region, VLOOKUP($F686, X!$A$2:$K$5744, 11, FALSE), $C$1), "")</f>
        <v/>
      </c>
      <c r="J686" s="235"/>
      <c r="K686" s="236"/>
      <c r="L686" s="220" cm="1">
        <f t="array" ref="L686">IFERROR(INDEX(E_alt, $A686, $X686), 0)</f>
        <v>0</v>
      </c>
      <c r="M686" s="238"/>
      <c r="N686" s="237"/>
      <c r="O686" s="236"/>
      <c r="P686" s="223"/>
      <c r="Q686" s="220" cm="1">
        <f t="array" ref="Q686">IFERROR(INDEX(E_neu, $A686, $X686), 0)</f>
        <v>0</v>
      </c>
      <c r="R686" s="232"/>
      <c r="S686" s="231"/>
      <c r="T686" s="217"/>
      <c r="U686" s="218" t="str">
        <f>IF(ISBLANK(T686), "", VLOOKUP(T686, Z!$A$2:$C$4127, 3, FALSE))</f>
        <v/>
      </c>
      <c r="V686" s="239"/>
      <c r="W686" s="222">
        <f t="shared" si="111"/>
        <v>0</v>
      </c>
      <c r="X686" s="13" t="str">
        <f>IFERROR(MATCH(_xlfn.MINIFS(Y!$F$87:$H$87, Y!$F$87:$H$87, "&gt;="&amp;J686), Y!$F$87:$H$87, 0), "-")</f>
        <v>-</v>
      </c>
    </row>
    <row r="687" spans="1:24" s="79" customFormat="1" x14ac:dyDescent="0.2">
      <c r="A687" s="13" t="str">
        <f t="shared" si="110"/>
        <v>-</v>
      </c>
      <c r="B687" s="216">
        <v>665</v>
      </c>
      <c r="C687" s="231"/>
      <c r="D687" s="231"/>
      <c r="E687" s="217"/>
      <c r="F687" s="218" t="str">
        <f>IF(ISBLANK(E687), "", VLOOKUP(E687, Z!$A$2:$C$4127, 3, FALSE))</f>
        <v/>
      </c>
      <c r="G687" s="232"/>
      <c r="H687" s="219"/>
      <c r="I687" s="218" t="str" cm="1">
        <f t="array" ref="I687">IFERROR(INDEX(Region, VLOOKUP($F687, X!$A$2:$K$5744, 11, FALSE), $C$1), "")</f>
        <v/>
      </c>
      <c r="J687" s="235"/>
      <c r="K687" s="236"/>
      <c r="L687" s="220" cm="1">
        <f t="array" ref="L687">IFERROR(INDEX(E_alt, $A687, $X687), 0)</f>
        <v>0</v>
      </c>
      <c r="M687" s="238"/>
      <c r="N687" s="237"/>
      <c r="O687" s="236"/>
      <c r="P687" s="223"/>
      <c r="Q687" s="220" cm="1">
        <f t="array" ref="Q687">IFERROR(INDEX(E_neu, $A687, $X687), 0)</f>
        <v>0</v>
      </c>
      <c r="R687" s="232"/>
      <c r="S687" s="231"/>
      <c r="T687" s="217"/>
      <c r="U687" s="218" t="str">
        <f>IF(ISBLANK(T687), "", VLOOKUP(T687, Z!$A$2:$C$4127, 3, FALSE))</f>
        <v/>
      </c>
      <c r="V687" s="239"/>
      <c r="W687" s="222">
        <f t="shared" si="111"/>
        <v>0</v>
      </c>
      <c r="X687" s="13" t="str">
        <f>IFERROR(MATCH(_xlfn.MINIFS(Y!$F$87:$H$87, Y!$F$87:$H$87, "&gt;="&amp;J687), Y!$F$87:$H$87, 0), "-")</f>
        <v>-</v>
      </c>
    </row>
    <row r="688" spans="1:24" s="79" customFormat="1" x14ac:dyDescent="0.2">
      <c r="A688" s="13" t="str">
        <f t="shared" si="110"/>
        <v>-</v>
      </c>
      <c r="B688" s="216">
        <v>666</v>
      </c>
      <c r="C688" s="231"/>
      <c r="D688" s="231"/>
      <c r="E688" s="217"/>
      <c r="F688" s="218" t="str">
        <f>IF(ISBLANK(E688), "", VLOOKUP(E688, Z!$A$2:$C$4127, 3, FALSE))</f>
        <v/>
      </c>
      <c r="G688" s="232"/>
      <c r="H688" s="219"/>
      <c r="I688" s="218" t="str" cm="1">
        <f t="array" ref="I688">IFERROR(INDEX(Region, VLOOKUP($F688, X!$A$2:$K$5744, 11, FALSE), $C$1), "")</f>
        <v/>
      </c>
      <c r="J688" s="235"/>
      <c r="K688" s="236"/>
      <c r="L688" s="220" cm="1">
        <f t="array" ref="L688">IFERROR(INDEX(E_alt, $A688, $X688), 0)</f>
        <v>0</v>
      </c>
      <c r="M688" s="238"/>
      <c r="N688" s="237"/>
      <c r="O688" s="236"/>
      <c r="P688" s="223"/>
      <c r="Q688" s="220" cm="1">
        <f t="array" ref="Q688">IFERROR(INDEX(E_neu, $A688, $X688), 0)</f>
        <v>0</v>
      </c>
      <c r="R688" s="232"/>
      <c r="S688" s="231"/>
      <c r="T688" s="217"/>
      <c r="U688" s="218" t="str">
        <f>IF(ISBLANK(T688), "", VLOOKUP(T688, Z!$A$2:$C$4127, 3, FALSE))</f>
        <v/>
      </c>
      <c r="V688" s="239"/>
      <c r="W688" s="222">
        <f t="shared" si="111"/>
        <v>0</v>
      </c>
      <c r="X688" s="13" t="str">
        <f>IFERROR(MATCH(_xlfn.MINIFS(Y!$F$87:$H$87, Y!$F$87:$H$87, "&gt;="&amp;J688), Y!$F$87:$H$87, 0), "-")</f>
        <v>-</v>
      </c>
    </row>
    <row r="689" spans="1:24" s="79" customFormat="1" x14ac:dyDescent="0.2">
      <c r="A689" s="13" t="str">
        <f t="shared" si="110"/>
        <v>-</v>
      </c>
      <c r="B689" s="216">
        <v>667</v>
      </c>
      <c r="C689" s="231"/>
      <c r="D689" s="231"/>
      <c r="E689" s="217"/>
      <c r="F689" s="218" t="str">
        <f>IF(ISBLANK(E689), "", VLOOKUP(E689, Z!$A$2:$C$4127, 3, FALSE))</f>
        <v/>
      </c>
      <c r="G689" s="232"/>
      <c r="H689" s="219"/>
      <c r="I689" s="218" t="str" cm="1">
        <f t="array" ref="I689">IFERROR(INDEX(Region, VLOOKUP($F689, X!$A$2:$K$5744, 11, FALSE), $C$1), "")</f>
        <v/>
      </c>
      <c r="J689" s="235"/>
      <c r="K689" s="236"/>
      <c r="L689" s="220" cm="1">
        <f t="array" ref="L689">IFERROR(INDEX(E_alt, $A689, $X689), 0)</f>
        <v>0</v>
      </c>
      <c r="M689" s="238"/>
      <c r="N689" s="237"/>
      <c r="O689" s="236"/>
      <c r="P689" s="223"/>
      <c r="Q689" s="220" cm="1">
        <f t="array" ref="Q689">IFERROR(INDEX(E_neu, $A689, $X689), 0)</f>
        <v>0</v>
      </c>
      <c r="R689" s="232"/>
      <c r="S689" s="231"/>
      <c r="T689" s="217"/>
      <c r="U689" s="218" t="str">
        <f>IF(ISBLANK(T689), "", VLOOKUP(T689, Z!$A$2:$C$4127, 3, FALSE))</f>
        <v/>
      </c>
      <c r="V689" s="239"/>
      <c r="W689" s="222">
        <f t="shared" si="111"/>
        <v>0</v>
      </c>
      <c r="X689" s="13" t="str">
        <f>IFERROR(MATCH(_xlfn.MINIFS(Y!$F$87:$H$87, Y!$F$87:$H$87, "&gt;="&amp;J689), Y!$F$87:$H$87, 0), "-")</f>
        <v>-</v>
      </c>
    </row>
    <row r="690" spans="1:24" s="79" customFormat="1" x14ac:dyDescent="0.2">
      <c r="A690" s="13" t="str">
        <f t="shared" si="110"/>
        <v>-</v>
      </c>
      <c r="B690" s="216">
        <v>668</v>
      </c>
      <c r="C690" s="231"/>
      <c r="D690" s="231"/>
      <c r="E690" s="217"/>
      <c r="F690" s="218" t="str">
        <f>IF(ISBLANK(E690), "", VLOOKUP(E690, Z!$A$2:$C$4127, 3, FALSE))</f>
        <v/>
      </c>
      <c r="G690" s="232"/>
      <c r="H690" s="219"/>
      <c r="I690" s="218" t="str" cm="1">
        <f t="array" ref="I690">IFERROR(INDEX(Region, VLOOKUP($F690, X!$A$2:$K$5744, 11, FALSE), $C$1), "")</f>
        <v/>
      </c>
      <c r="J690" s="235"/>
      <c r="K690" s="236"/>
      <c r="L690" s="220" cm="1">
        <f t="array" ref="L690">IFERROR(INDEX(E_alt, $A690, $X690), 0)</f>
        <v>0</v>
      </c>
      <c r="M690" s="238"/>
      <c r="N690" s="237"/>
      <c r="O690" s="236"/>
      <c r="P690" s="223"/>
      <c r="Q690" s="220" cm="1">
        <f t="array" ref="Q690">IFERROR(INDEX(E_neu, $A690, $X690), 0)</f>
        <v>0</v>
      </c>
      <c r="R690" s="232"/>
      <c r="S690" s="231"/>
      <c r="T690" s="217"/>
      <c r="U690" s="218" t="str">
        <f>IF(ISBLANK(T690), "", VLOOKUP(T690, Z!$A$2:$C$4127, 3, FALSE))</f>
        <v/>
      </c>
      <c r="V690" s="239"/>
      <c r="W690" s="222">
        <f t="shared" si="111"/>
        <v>0</v>
      </c>
      <c r="X690" s="13" t="str">
        <f>IFERROR(MATCH(_xlfn.MINIFS(Y!$F$87:$H$87, Y!$F$87:$H$87, "&gt;="&amp;J690), Y!$F$87:$H$87, 0), "-")</f>
        <v>-</v>
      </c>
    </row>
    <row r="691" spans="1:24" s="79" customFormat="1" x14ac:dyDescent="0.2">
      <c r="A691" s="13" t="str">
        <f t="shared" si="110"/>
        <v>-</v>
      </c>
      <c r="B691" s="216">
        <v>669</v>
      </c>
      <c r="C691" s="231"/>
      <c r="D691" s="231"/>
      <c r="E691" s="217"/>
      <c r="F691" s="218" t="str">
        <f>IF(ISBLANK(E691), "", VLOOKUP(E691, Z!$A$2:$C$4127, 3, FALSE))</f>
        <v/>
      </c>
      <c r="G691" s="232"/>
      <c r="H691" s="219"/>
      <c r="I691" s="218" t="str" cm="1">
        <f t="array" ref="I691">IFERROR(INDEX(Region, VLOOKUP($F691, X!$A$2:$K$5744, 11, FALSE), $C$1), "")</f>
        <v/>
      </c>
      <c r="J691" s="235"/>
      <c r="K691" s="236"/>
      <c r="L691" s="220" cm="1">
        <f t="array" ref="L691">IFERROR(INDEX(E_alt, $A691, $X691), 0)</f>
        <v>0</v>
      </c>
      <c r="M691" s="238"/>
      <c r="N691" s="237"/>
      <c r="O691" s="236"/>
      <c r="P691" s="223"/>
      <c r="Q691" s="220" cm="1">
        <f t="array" ref="Q691">IFERROR(INDEX(E_neu, $A691, $X691), 0)</f>
        <v>0</v>
      </c>
      <c r="R691" s="232"/>
      <c r="S691" s="231"/>
      <c r="T691" s="217"/>
      <c r="U691" s="218" t="str">
        <f>IF(ISBLANK(T691), "", VLOOKUP(T691, Z!$A$2:$C$4127, 3, FALSE))</f>
        <v/>
      </c>
      <c r="V691" s="239"/>
      <c r="W691" s="222">
        <f t="shared" si="111"/>
        <v>0</v>
      </c>
      <c r="X691" s="13" t="str">
        <f>IFERROR(MATCH(_xlfn.MINIFS(Y!$F$87:$H$87, Y!$F$87:$H$87, "&gt;="&amp;J691), Y!$F$87:$H$87, 0), "-")</f>
        <v>-</v>
      </c>
    </row>
    <row r="692" spans="1:24" s="79" customFormat="1" x14ac:dyDescent="0.2">
      <c r="A692" s="13" t="str">
        <f t="shared" si="110"/>
        <v>-</v>
      </c>
      <c r="B692" s="216">
        <v>670</v>
      </c>
      <c r="C692" s="231"/>
      <c r="D692" s="231"/>
      <c r="E692" s="217"/>
      <c r="F692" s="218" t="str">
        <f>IF(ISBLANK(E692), "", VLOOKUP(E692, Z!$A$2:$C$4127, 3, FALSE))</f>
        <v/>
      </c>
      <c r="G692" s="232"/>
      <c r="H692" s="219"/>
      <c r="I692" s="218" t="str" cm="1">
        <f t="array" ref="I692">IFERROR(INDEX(Region, VLOOKUP($F692, X!$A$2:$K$5744, 11, FALSE), $C$1), "")</f>
        <v/>
      </c>
      <c r="J692" s="235"/>
      <c r="K692" s="236"/>
      <c r="L692" s="220" cm="1">
        <f t="array" ref="L692">IFERROR(INDEX(E_alt, $A692, $X692), 0)</f>
        <v>0</v>
      </c>
      <c r="M692" s="238"/>
      <c r="N692" s="237"/>
      <c r="O692" s="236"/>
      <c r="P692" s="223"/>
      <c r="Q692" s="220" cm="1">
        <f t="array" ref="Q692">IFERROR(INDEX(E_neu, $A692, $X692), 0)</f>
        <v>0</v>
      </c>
      <c r="R692" s="232"/>
      <c r="S692" s="231"/>
      <c r="T692" s="217"/>
      <c r="U692" s="218" t="str">
        <f>IF(ISBLANK(T692), "", VLOOKUP(T692, Z!$A$2:$C$4127, 3, FALSE))</f>
        <v/>
      </c>
      <c r="V692" s="239"/>
      <c r="W692" s="222">
        <f t="shared" si="111"/>
        <v>0</v>
      </c>
      <c r="X692" s="13" t="str">
        <f>IFERROR(MATCH(_xlfn.MINIFS(Y!$F$87:$H$87, Y!$F$87:$H$87, "&gt;="&amp;J692), Y!$F$87:$H$87, 0), "-")</f>
        <v>-</v>
      </c>
    </row>
    <row r="693" spans="1:24" s="79" customFormat="1" x14ac:dyDescent="0.2">
      <c r="A693" s="13" t="str">
        <f t="shared" si="110"/>
        <v>-</v>
      </c>
      <c r="B693" s="216">
        <v>671</v>
      </c>
      <c r="C693" s="231"/>
      <c r="D693" s="231"/>
      <c r="E693" s="217"/>
      <c r="F693" s="218" t="str">
        <f>IF(ISBLANK(E693), "", VLOOKUP(E693, Z!$A$2:$C$4127, 3, FALSE))</f>
        <v/>
      </c>
      <c r="G693" s="232"/>
      <c r="H693" s="219"/>
      <c r="I693" s="218" t="str" cm="1">
        <f t="array" ref="I693">IFERROR(INDEX(Region, VLOOKUP($F693, X!$A$2:$K$5744, 11, FALSE), $C$1), "")</f>
        <v/>
      </c>
      <c r="J693" s="235"/>
      <c r="K693" s="236"/>
      <c r="L693" s="220" cm="1">
        <f t="array" ref="L693">IFERROR(INDEX(E_alt, $A693, $X693), 0)</f>
        <v>0</v>
      </c>
      <c r="M693" s="238"/>
      <c r="N693" s="237"/>
      <c r="O693" s="236"/>
      <c r="P693" s="223"/>
      <c r="Q693" s="220" cm="1">
        <f t="array" ref="Q693">IFERROR(INDEX(E_neu, $A693, $X693), 0)</f>
        <v>0</v>
      </c>
      <c r="R693" s="232"/>
      <c r="S693" s="231"/>
      <c r="T693" s="217"/>
      <c r="U693" s="218" t="str">
        <f>IF(ISBLANK(T693), "", VLOOKUP(T693, Z!$A$2:$C$4127, 3, FALSE))</f>
        <v/>
      </c>
      <c r="V693" s="239"/>
      <c r="W693" s="222">
        <f t="shared" si="111"/>
        <v>0</v>
      </c>
      <c r="X693" s="13" t="str">
        <f>IFERROR(MATCH(_xlfn.MINIFS(Y!$F$87:$H$87, Y!$F$87:$H$87, "&gt;="&amp;J693), Y!$F$87:$H$87, 0), "-")</f>
        <v>-</v>
      </c>
    </row>
    <row r="694" spans="1:24" s="79" customFormat="1" x14ac:dyDescent="0.2">
      <c r="A694" s="13" t="str">
        <f t="shared" si="110"/>
        <v>-</v>
      </c>
      <c r="B694" s="216">
        <v>672</v>
      </c>
      <c r="C694" s="231"/>
      <c r="D694" s="231"/>
      <c r="E694" s="217"/>
      <c r="F694" s="218" t="str">
        <f>IF(ISBLANK(E694), "", VLOOKUP(E694, Z!$A$2:$C$4127, 3, FALSE))</f>
        <v/>
      </c>
      <c r="G694" s="232"/>
      <c r="H694" s="219"/>
      <c r="I694" s="218" t="str" cm="1">
        <f t="array" ref="I694">IFERROR(INDEX(Region, VLOOKUP($F694, X!$A$2:$K$5744, 11, FALSE), $C$1), "")</f>
        <v/>
      </c>
      <c r="J694" s="235"/>
      <c r="K694" s="236"/>
      <c r="L694" s="220" cm="1">
        <f t="array" ref="L694">IFERROR(INDEX(E_alt, $A694, $X694), 0)</f>
        <v>0</v>
      </c>
      <c r="M694" s="238"/>
      <c r="N694" s="237"/>
      <c r="O694" s="236"/>
      <c r="P694" s="223"/>
      <c r="Q694" s="220" cm="1">
        <f t="array" ref="Q694">IFERROR(INDEX(E_neu, $A694, $X694), 0)</f>
        <v>0</v>
      </c>
      <c r="R694" s="232"/>
      <c r="S694" s="231"/>
      <c r="T694" s="217"/>
      <c r="U694" s="218" t="str">
        <f>IF(ISBLANK(T694), "", VLOOKUP(T694, Z!$A$2:$C$4127, 3, FALSE))</f>
        <v/>
      </c>
      <c r="V694" s="239"/>
      <c r="W694" s="222">
        <f t="shared" si="111"/>
        <v>0</v>
      </c>
      <c r="X694" s="13" t="str">
        <f>IFERROR(MATCH(_xlfn.MINIFS(Y!$F$87:$H$87, Y!$F$87:$H$87, "&gt;="&amp;J694), Y!$F$87:$H$87, 0), "-")</f>
        <v>-</v>
      </c>
    </row>
    <row r="695" spans="1:24" s="79" customFormat="1" x14ac:dyDescent="0.2">
      <c r="A695" s="13" t="str">
        <f t="shared" ref="A695:A758" si="112">IFERROR(MATCH($I695,INDEX(Region,,1),0),IFERROR(MATCH($I695,INDEX(Region,,2),0),IFERROR(MATCH($I695,INDEX(Region,,3),0),"-")))</f>
        <v>-</v>
      </c>
      <c r="B695" s="216">
        <v>673</v>
      </c>
      <c r="C695" s="231"/>
      <c r="D695" s="231"/>
      <c r="E695" s="217"/>
      <c r="F695" s="218" t="str">
        <f>IF(ISBLANK(E695), "", VLOOKUP(E695, Z!$A$2:$C$4127, 3, FALSE))</f>
        <v/>
      </c>
      <c r="G695" s="232"/>
      <c r="H695" s="219"/>
      <c r="I695" s="218" t="str" cm="1">
        <f t="array" ref="I695">IFERROR(INDEX(Region, VLOOKUP($F695, X!$A$2:$K$5744, 11, FALSE), $C$1), "")</f>
        <v/>
      </c>
      <c r="J695" s="235"/>
      <c r="K695" s="236"/>
      <c r="L695" s="220" cm="1">
        <f t="array" ref="L695">IFERROR(INDEX(E_alt, $A695, $X695), 0)</f>
        <v>0</v>
      </c>
      <c r="M695" s="238"/>
      <c r="N695" s="237"/>
      <c r="O695" s="236"/>
      <c r="P695" s="223"/>
      <c r="Q695" s="220" cm="1">
        <f t="array" ref="Q695">IFERROR(INDEX(E_neu, $A695, $X695), 0)</f>
        <v>0</v>
      </c>
      <c r="R695" s="232"/>
      <c r="S695" s="231"/>
      <c r="T695" s="217"/>
      <c r="U695" s="218" t="str">
        <f>IF(ISBLANK(T695), "", VLOOKUP(T695, Z!$A$2:$C$4127, 3, FALSE))</f>
        <v/>
      </c>
      <c r="V695" s="239"/>
      <c r="W695" s="222">
        <f t="shared" si="111"/>
        <v>0</v>
      </c>
      <c r="X695" s="13" t="str">
        <f>IFERROR(MATCH(_xlfn.MINIFS(Y!$F$87:$H$87, Y!$F$87:$H$87, "&gt;="&amp;J695), Y!$F$87:$H$87, 0), "-")</f>
        <v>-</v>
      </c>
    </row>
    <row r="696" spans="1:24" s="79" customFormat="1" x14ac:dyDescent="0.2">
      <c r="A696" s="13" t="str">
        <f t="shared" si="112"/>
        <v>-</v>
      </c>
      <c r="B696" s="216">
        <v>674</v>
      </c>
      <c r="C696" s="231"/>
      <c r="D696" s="231"/>
      <c r="E696" s="217"/>
      <c r="F696" s="218" t="str">
        <f>IF(ISBLANK(E696), "", VLOOKUP(E696, Z!$A$2:$C$4127, 3, FALSE))</f>
        <v/>
      </c>
      <c r="G696" s="232"/>
      <c r="H696" s="219"/>
      <c r="I696" s="218" t="str" cm="1">
        <f t="array" ref="I696">IFERROR(INDEX(Region, VLOOKUP($F696, X!$A$2:$K$5744, 11, FALSE), $C$1), "")</f>
        <v/>
      </c>
      <c r="J696" s="235"/>
      <c r="K696" s="236"/>
      <c r="L696" s="220" cm="1">
        <f t="array" ref="L696">IFERROR(INDEX(E_alt, $A696, $X696), 0)</f>
        <v>0</v>
      </c>
      <c r="M696" s="238"/>
      <c r="N696" s="237"/>
      <c r="O696" s="236"/>
      <c r="P696" s="223"/>
      <c r="Q696" s="220" cm="1">
        <f t="array" ref="Q696">IFERROR(INDEX(E_neu, $A696, $X696), 0)</f>
        <v>0</v>
      </c>
      <c r="R696" s="232"/>
      <c r="S696" s="231"/>
      <c r="T696" s="217"/>
      <c r="U696" s="218" t="str">
        <f>IF(ISBLANK(T696), "", VLOOKUP(T696, Z!$A$2:$C$4127, 3, FALSE))</f>
        <v/>
      </c>
      <c r="V696" s="239"/>
      <c r="W696" s="222">
        <f t="shared" si="111"/>
        <v>0</v>
      </c>
      <c r="X696" s="13" t="str">
        <f>IFERROR(MATCH(_xlfn.MINIFS(Y!$F$87:$H$87, Y!$F$87:$H$87, "&gt;="&amp;J696), Y!$F$87:$H$87, 0), "-")</f>
        <v>-</v>
      </c>
    </row>
    <row r="697" spans="1:24" s="79" customFormat="1" x14ac:dyDescent="0.2">
      <c r="A697" s="13" t="str">
        <f t="shared" si="112"/>
        <v>-</v>
      </c>
      <c r="B697" s="216">
        <v>675</v>
      </c>
      <c r="C697" s="231"/>
      <c r="D697" s="231"/>
      <c r="E697" s="217"/>
      <c r="F697" s="218" t="str">
        <f>IF(ISBLANK(E697), "", VLOOKUP(E697, Z!$A$2:$C$4127, 3, FALSE))</f>
        <v/>
      </c>
      <c r="G697" s="232"/>
      <c r="H697" s="219"/>
      <c r="I697" s="218" t="str" cm="1">
        <f t="array" ref="I697">IFERROR(INDEX(Region, VLOOKUP($F697, X!$A$2:$K$5744, 11, FALSE), $C$1), "")</f>
        <v/>
      </c>
      <c r="J697" s="235"/>
      <c r="K697" s="236"/>
      <c r="L697" s="220" cm="1">
        <f t="array" ref="L697">IFERROR(INDEX(E_alt, $A697, $X697), 0)</f>
        <v>0</v>
      </c>
      <c r="M697" s="238"/>
      <c r="N697" s="237"/>
      <c r="O697" s="236"/>
      <c r="P697" s="223"/>
      <c r="Q697" s="220" cm="1">
        <f t="array" ref="Q697">IFERROR(INDEX(E_neu, $A697, $X697), 0)</f>
        <v>0</v>
      </c>
      <c r="R697" s="232"/>
      <c r="S697" s="231"/>
      <c r="T697" s="217"/>
      <c r="U697" s="218" t="str">
        <f>IF(ISBLANK(T697), "", VLOOKUP(T697, Z!$A$2:$C$4127, 3, FALSE))</f>
        <v/>
      </c>
      <c r="V697" s="239"/>
      <c r="W697" s="222">
        <f t="shared" si="111"/>
        <v>0</v>
      </c>
      <c r="X697" s="13" t="str">
        <f>IFERROR(MATCH(_xlfn.MINIFS(Y!$F$87:$H$87, Y!$F$87:$H$87, "&gt;="&amp;J697), Y!$F$87:$H$87, 0), "-")</f>
        <v>-</v>
      </c>
    </row>
    <row r="698" spans="1:24" s="79" customFormat="1" x14ac:dyDescent="0.2">
      <c r="A698" s="13" t="str">
        <f t="shared" si="112"/>
        <v>-</v>
      </c>
      <c r="B698" s="216">
        <v>676</v>
      </c>
      <c r="C698" s="231"/>
      <c r="D698" s="231"/>
      <c r="E698" s="217"/>
      <c r="F698" s="218" t="str">
        <f>IF(ISBLANK(E698), "", VLOOKUP(E698, Z!$A$2:$C$4127, 3, FALSE))</f>
        <v/>
      </c>
      <c r="G698" s="232"/>
      <c r="H698" s="219"/>
      <c r="I698" s="218" t="str" cm="1">
        <f t="array" ref="I698">IFERROR(INDEX(Region, VLOOKUP($F698, X!$A$2:$K$5744, 11, FALSE), $C$1), "")</f>
        <v/>
      </c>
      <c r="J698" s="235"/>
      <c r="K698" s="236"/>
      <c r="L698" s="220" cm="1">
        <f t="array" ref="L698">IFERROR(INDEX(E_alt, $A698, $X698), 0)</f>
        <v>0</v>
      </c>
      <c r="M698" s="238"/>
      <c r="N698" s="237"/>
      <c r="O698" s="236"/>
      <c r="P698" s="223"/>
      <c r="Q698" s="220" cm="1">
        <f t="array" ref="Q698">IFERROR(INDEX(E_neu, $A698, $X698), 0)</f>
        <v>0</v>
      </c>
      <c r="R698" s="232"/>
      <c r="S698" s="231"/>
      <c r="T698" s="217"/>
      <c r="U698" s="218" t="str">
        <f>IF(ISBLANK(T698), "", VLOOKUP(T698, Z!$A$2:$C$4127, 3, FALSE))</f>
        <v/>
      </c>
      <c r="V698" s="239"/>
      <c r="W698" s="222">
        <f t="shared" si="111"/>
        <v>0</v>
      </c>
      <c r="X698" s="13" t="str">
        <f>IFERROR(MATCH(_xlfn.MINIFS(Y!$F$87:$H$87, Y!$F$87:$H$87, "&gt;="&amp;J698), Y!$F$87:$H$87, 0), "-")</f>
        <v>-</v>
      </c>
    </row>
    <row r="699" spans="1:24" s="79" customFormat="1" x14ac:dyDescent="0.2">
      <c r="A699" s="13" t="str">
        <f t="shared" si="112"/>
        <v>-</v>
      </c>
      <c r="B699" s="216">
        <v>677</v>
      </c>
      <c r="C699" s="231"/>
      <c r="D699" s="231"/>
      <c r="E699" s="217"/>
      <c r="F699" s="218" t="str">
        <f>IF(ISBLANK(E699), "", VLOOKUP(E699, Z!$A$2:$C$4127, 3, FALSE))</f>
        <v/>
      </c>
      <c r="G699" s="232"/>
      <c r="H699" s="219"/>
      <c r="I699" s="218" t="str" cm="1">
        <f t="array" ref="I699">IFERROR(INDEX(Region, VLOOKUP($F699, X!$A$2:$K$5744, 11, FALSE), $C$1), "")</f>
        <v/>
      </c>
      <c r="J699" s="235"/>
      <c r="K699" s="236"/>
      <c r="L699" s="220" cm="1">
        <f t="array" ref="L699">IFERROR(INDEX(E_alt, $A699, $X699), 0)</f>
        <v>0</v>
      </c>
      <c r="M699" s="238"/>
      <c r="N699" s="237"/>
      <c r="O699" s="236"/>
      <c r="P699" s="223"/>
      <c r="Q699" s="220" cm="1">
        <f t="array" ref="Q699">IFERROR(INDEX(E_neu, $A699, $X699), 0)</f>
        <v>0</v>
      </c>
      <c r="R699" s="232"/>
      <c r="S699" s="231"/>
      <c r="T699" s="217"/>
      <c r="U699" s="218" t="str">
        <f>IF(ISBLANK(T699), "", VLOOKUP(T699, Z!$A$2:$C$4127, 3, FALSE))</f>
        <v/>
      </c>
      <c r="V699" s="239"/>
      <c r="W699" s="222">
        <f t="shared" si="111"/>
        <v>0</v>
      </c>
      <c r="X699" s="13" t="str">
        <f>IFERROR(MATCH(_xlfn.MINIFS(Y!$F$87:$H$87, Y!$F$87:$H$87, "&gt;="&amp;J699), Y!$F$87:$H$87, 0), "-")</f>
        <v>-</v>
      </c>
    </row>
    <row r="700" spans="1:24" s="79" customFormat="1" x14ac:dyDescent="0.2">
      <c r="A700" s="13" t="str">
        <f t="shared" si="112"/>
        <v>-</v>
      </c>
      <c r="B700" s="216">
        <v>678</v>
      </c>
      <c r="C700" s="231"/>
      <c r="D700" s="231"/>
      <c r="E700" s="217"/>
      <c r="F700" s="218" t="str">
        <f>IF(ISBLANK(E700), "", VLOOKUP(E700, Z!$A$2:$C$4127, 3, FALSE))</f>
        <v/>
      </c>
      <c r="G700" s="232"/>
      <c r="H700" s="219"/>
      <c r="I700" s="218" t="str" cm="1">
        <f t="array" ref="I700">IFERROR(INDEX(Region, VLOOKUP($F700, X!$A$2:$K$5744, 11, FALSE), $C$1), "")</f>
        <v/>
      </c>
      <c r="J700" s="235"/>
      <c r="K700" s="236"/>
      <c r="L700" s="220" cm="1">
        <f t="array" ref="L700">IFERROR(INDEX(E_alt, $A700, $X700), 0)</f>
        <v>0</v>
      </c>
      <c r="M700" s="238"/>
      <c r="N700" s="237"/>
      <c r="O700" s="236"/>
      <c r="P700" s="223"/>
      <c r="Q700" s="220" cm="1">
        <f t="array" ref="Q700">IFERROR(INDEX(E_neu, $A700, $X700), 0)</f>
        <v>0</v>
      </c>
      <c r="R700" s="232"/>
      <c r="S700" s="231"/>
      <c r="T700" s="217"/>
      <c r="U700" s="218" t="str">
        <f>IF(ISBLANK(T700), "", VLOOKUP(T700, Z!$A$2:$C$4127, 3, FALSE))</f>
        <v/>
      </c>
      <c r="V700" s="239"/>
      <c r="W700" s="222">
        <f t="shared" si="111"/>
        <v>0</v>
      </c>
      <c r="X700" s="13" t="str">
        <f>IFERROR(MATCH(_xlfn.MINIFS(Y!$F$87:$H$87, Y!$F$87:$H$87, "&gt;="&amp;J700), Y!$F$87:$H$87, 0), "-")</f>
        <v>-</v>
      </c>
    </row>
    <row r="701" spans="1:24" s="79" customFormat="1" x14ac:dyDescent="0.2">
      <c r="A701" s="13" t="str">
        <f t="shared" si="112"/>
        <v>-</v>
      </c>
      <c r="B701" s="216">
        <v>679</v>
      </c>
      <c r="C701" s="231"/>
      <c r="D701" s="231"/>
      <c r="E701" s="217"/>
      <c r="F701" s="218" t="str">
        <f>IF(ISBLANK(E701), "", VLOOKUP(E701, Z!$A$2:$C$4127, 3, FALSE))</f>
        <v/>
      </c>
      <c r="G701" s="232"/>
      <c r="H701" s="219"/>
      <c r="I701" s="218" t="str" cm="1">
        <f t="array" ref="I701">IFERROR(INDEX(Region, VLOOKUP($F701, X!$A$2:$K$5744, 11, FALSE), $C$1), "")</f>
        <v/>
      </c>
      <c r="J701" s="235"/>
      <c r="K701" s="236"/>
      <c r="L701" s="220" cm="1">
        <f t="array" ref="L701">IFERROR(INDEX(E_alt, $A701, $X701), 0)</f>
        <v>0</v>
      </c>
      <c r="M701" s="238"/>
      <c r="N701" s="237"/>
      <c r="O701" s="236"/>
      <c r="P701" s="223"/>
      <c r="Q701" s="220" cm="1">
        <f t="array" ref="Q701">IFERROR(INDEX(E_neu, $A701, $X701), 0)</f>
        <v>0</v>
      </c>
      <c r="R701" s="232"/>
      <c r="S701" s="231"/>
      <c r="T701" s="217"/>
      <c r="U701" s="218" t="str">
        <f>IF(ISBLANK(T701), "", VLOOKUP(T701, Z!$A$2:$C$4127, 3, FALSE))</f>
        <v/>
      </c>
      <c r="V701" s="239"/>
      <c r="W701" s="222">
        <f t="shared" si="111"/>
        <v>0</v>
      </c>
      <c r="X701" s="13" t="str">
        <f>IFERROR(MATCH(_xlfn.MINIFS(Y!$F$87:$H$87, Y!$F$87:$H$87, "&gt;="&amp;J701), Y!$F$87:$H$87, 0), "-")</f>
        <v>-</v>
      </c>
    </row>
    <row r="702" spans="1:24" s="79" customFormat="1" x14ac:dyDescent="0.2">
      <c r="A702" s="13" t="str">
        <f t="shared" si="112"/>
        <v>-</v>
      </c>
      <c r="B702" s="216">
        <v>680</v>
      </c>
      <c r="C702" s="231"/>
      <c r="D702" s="231"/>
      <c r="E702" s="217"/>
      <c r="F702" s="218" t="str">
        <f>IF(ISBLANK(E702), "", VLOOKUP(E702, Z!$A$2:$C$4127, 3, FALSE))</f>
        <v/>
      </c>
      <c r="G702" s="232"/>
      <c r="H702" s="219"/>
      <c r="I702" s="218" t="str" cm="1">
        <f t="array" ref="I702">IFERROR(INDEX(Region, VLOOKUP($F702, X!$A$2:$K$5744, 11, FALSE), $C$1), "")</f>
        <v/>
      </c>
      <c r="J702" s="235"/>
      <c r="K702" s="236"/>
      <c r="L702" s="220" cm="1">
        <f t="array" ref="L702">IFERROR(INDEX(E_alt, $A702, $X702), 0)</f>
        <v>0</v>
      </c>
      <c r="M702" s="238"/>
      <c r="N702" s="237"/>
      <c r="O702" s="236"/>
      <c r="P702" s="223"/>
      <c r="Q702" s="220" cm="1">
        <f t="array" ref="Q702">IFERROR(INDEX(E_neu, $A702, $X702), 0)</f>
        <v>0</v>
      </c>
      <c r="R702" s="232"/>
      <c r="S702" s="231"/>
      <c r="T702" s="217"/>
      <c r="U702" s="218" t="str">
        <f>IF(ISBLANK(T702), "", VLOOKUP(T702, Z!$A$2:$C$4127, 3, FALSE))</f>
        <v/>
      </c>
      <c r="V702" s="239"/>
      <c r="W702" s="222">
        <f t="shared" si="111"/>
        <v>0</v>
      </c>
      <c r="X702" s="13" t="str">
        <f>IFERROR(MATCH(_xlfn.MINIFS(Y!$F$87:$H$87, Y!$F$87:$H$87, "&gt;="&amp;J702), Y!$F$87:$H$87, 0), "-")</f>
        <v>-</v>
      </c>
    </row>
    <row r="703" spans="1:24" s="79" customFormat="1" x14ac:dyDescent="0.2">
      <c r="A703" s="13" t="str">
        <f t="shared" si="112"/>
        <v>-</v>
      </c>
      <c r="B703" s="216">
        <v>681</v>
      </c>
      <c r="C703" s="231"/>
      <c r="D703" s="231"/>
      <c r="E703" s="217"/>
      <c r="F703" s="218" t="str">
        <f>IF(ISBLANK(E703), "", VLOOKUP(E703, Z!$A$2:$C$4127, 3, FALSE))</f>
        <v/>
      </c>
      <c r="G703" s="232"/>
      <c r="H703" s="219"/>
      <c r="I703" s="218" t="str" cm="1">
        <f t="array" ref="I703">IFERROR(INDEX(Region, VLOOKUP($F703, X!$A$2:$K$5744, 11, FALSE), $C$1), "")</f>
        <v/>
      </c>
      <c r="J703" s="235"/>
      <c r="K703" s="236"/>
      <c r="L703" s="220" cm="1">
        <f t="array" ref="L703">IFERROR(INDEX(E_alt, $A703, $X703), 0)</f>
        <v>0</v>
      </c>
      <c r="M703" s="238"/>
      <c r="N703" s="237"/>
      <c r="O703" s="236"/>
      <c r="P703" s="223"/>
      <c r="Q703" s="220" cm="1">
        <f t="array" ref="Q703">IFERROR(INDEX(E_neu, $A703, $X703), 0)</f>
        <v>0</v>
      </c>
      <c r="R703" s="232"/>
      <c r="S703" s="231"/>
      <c r="T703" s="217"/>
      <c r="U703" s="218" t="str">
        <f>IF(ISBLANK(T703), "", VLOOKUP(T703, Z!$A$2:$C$4127, 3, FALSE))</f>
        <v/>
      </c>
      <c r="V703" s="239"/>
      <c r="W703" s="222">
        <f t="shared" si="111"/>
        <v>0</v>
      </c>
      <c r="X703" s="13" t="str">
        <f>IFERROR(MATCH(_xlfn.MINIFS(Y!$F$87:$H$87, Y!$F$87:$H$87, "&gt;="&amp;J703), Y!$F$87:$H$87, 0), "-")</f>
        <v>-</v>
      </c>
    </row>
    <row r="704" spans="1:24" s="79" customFormat="1" x14ac:dyDescent="0.2">
      <c r="A704" s="13" t="str">
        <f t="shared" si="112"/>
        <v>-</v>
      </c>
      <c r="B704" s="216">
        <v>682</v>
      </c>
      <c r="C704" s="231"/>
      <c r="D704" s="231"/>
      <c r="E704" s="217"/>
      <c r="F704" s="218" t="str">
        <f>IF(ISBLANK(E704), "", VLOOKUP(E704, Z!$A$2:$C$4127, 3, FALSE))</f>
        <v/>
      </c>
      <c r="G704" s="232"/>
      <c r="H704" s="219"/>
      <c r="I704" s="218" t="str" cm="1">
        <f t="array" ref="I704">IFERROR(INDEX(Region, VLOOKUP($F704, X!$A$2:$K$5744, 11, FALSE), $C$1), "")</f>
        <v/>
      </c>
      <c r="J704" s="235"/>
      <c r="K704" s="236"/>
      <c r="L704" s="220" cm="1">
        <f t="array" ref="L704">IFERROR(INDEX(E_alt, $A704, $X704), 0)</f>
        <v>0</v>
      </c>
      <c r="M704" s="238"/>
      <c r="N704" s="237"/>
      <c r="O704" s="236"/>
      <c r="P704" s="223"/>
      <c r="Q704" s="220" cm="1">
        <f t="array" ref="Q704">IFERROR(INDEX(E_neu, $A704, $X704), 0)</f>
        <v>0</v>
      </c>
      <c r="R704" s="232"/>
      <c r="S704" s="231"/>
      <c r="T704" s="217"/>
      <c r="U704" s="218" t="str">
        <f>IF(ISBLANK(T704), "", VLOOKUP(T704, Z!$A$2:$C$4127, 3, FALSE))</f>
        <v/>
      </c>
      <c r="V704" s="239"/>
      <c r="W704" s="222">
        <f t="shared" si="111"/>
        <v>0</v>
      </c>
      <c r="X704" s="13" t="str">
        <f>IFERROR(MATCH(_xlfn.MINIFS(Y!$F$87:$H$87, Y!$F$87:$H$87, "&gt;="&amp;J704), Y!$F$87:$H$87, 0), "-")</f>
        <v>-</v>
      </c>
    </row>
    <row r="705" spans="1:24" s="79" customFormat="1" x14ac:dyDescent="0.2">
      <c r="A705" s="13" t="str">
        <f t="shared" si="112"/>
        <v>-</v>
      </c>
      <c r="B705" s="216">
        <v>683</v>
      </c>
      <c r="C705" s="231"/>
      <c r="D705" s="231"/>
      <c r="E705" s="217"/>
      <c r="F705" s="218" t="str">
        <f>IF(ISBLANK(E705), "", VLOOKUP(E705, Z!$A$2:$C$4127, 3, FALSE))</f>
        <v/>
      </c>
      <c r="G705" s="232"/>
      <c r="H705" s="219"/>
      <c r="I705" s="218" t="str" cm="1">
        <f t="array" ref="I705">IFERROR(INDEX(Region, VLOOKUP($F705, X!$A$2:$K$5744, 11, FALSE), $C$1), "")</f>
        <v/>
      </c>
      <c r="J705" s="235"/>
      <c r="K705" s="236"/>
      <c r="L705" s="220" cm="1">
        <f t="array" ref="L705">IFERROR(INDEX(E_alt, $A705, $X705), 0)</f>
        <v>0</v>
      </c>
      <c r="M705" s="238"/>
      <c r="N705" s="237"/>
      <c r="O705" s="236"/>
      <c r="P705" s="223"/>
      <c r="Q705" s="220" cm="1">
        <f t="array" ref="Q705">IFERROR(INDEX(E_neu, $A705, $X705), 0)</f>
        <v>0</v>
      </c>
      <c r="R705" s="232"/>
      <c r="S705" s="231"/>
      <c r="T705" s="217"/>
      <c r="U705" s="218" t="str">
        <f>IF(ISBLANK(T705), "", VLOOKUP(T705, Z!$A$2:$C$4127, 3, FALSE))</f>
        <v/>
      </c>
      <c r="V705" s="239"/>
      <c r="W705" s="222">
        <f t="shared" si="111"/>
        <v>0</v>
      </c>
      <c r="X705" s="13" t="str">
        <f>IFERROR(MATCH(_xlfn.MINIFS(Y!$F$87:$H$87, Y!$F$87:$H$87, "&gt;="&amp;J705), Y!$F$87:$H$87, 0), "-")</f>
        <v>-</v>
      </c>
    </row>
    <row r="706" spans="1:24" s="79" customFormat="1" x14ac:dyDescent="0.2">
      <c r="A706" s="13" t="str">
        <f t="shared" si="112"/>
        <v>-</v>
      </c>
      <c r="B706" s="216">
        <v>684</v>
      </c>
      <c r="C706" s="231"/>
      <c r="D706" s="231"/>
      <c r="E706" s="217"/>
      <c r="F706" s="218" t="str">
        <f>IF(ISBLANK(E706), "", VLOOKUP(E706, Z!$A$2:$C$4127, 3, FALSE))</f>
        <v/>
      </c>
      <c r="G706" s="232"/>
      <c r="H706" s="219"/>
      <c r="I706" s="218" t="str" cm="1">
        <f t="array" ref="I706">IFERROR(INDEX(Region, VLOOKUP($F706, X!$A$2:$K$5744, 11, FALSE), $C$1), "")</f>
        <v/>
      </c>
      <c r="J706" s="235"/>
      <c r="K706" s="236"/>
      <c r="L706" s="220" cm="1">
        <f t="array" ref="L706">IFERROR(INDEX(E_alt, $A706, $X706), 0)</f>
        <v>0</v>
      </c>
      <c r="M706" s="238"/>
      <c r="N706" s="237"/>
      <c r="O706" s="236"/>
      <c r="P706" s="223"/>
      <c r="Q706" s="220" cm="1">
        <f t="array" ref="Q706">IFERROR(INDEX(E_neu, $A706, $X706), 0)</f>
        <v>0</v>
      </c>
      <c r="R706" s="232"/>
      <c r="S706" s="231"/>
      <c r="T706" s="217"/>
      <c r="U706" s="218" t="str">
        <f>IF(ISBLANK(T706), "", VLOOKUP(T706, Z!$A$2:$C$4127, 3, FALSE))</f>
        <v/>
      </c>
      <c r="V706" s="239"/>
      <c r="W706" s="222">
        <f t="shared" si="111"/>
        <v>0</v>
      </c>
      <c r="X706" s="13" t="str">
        <f>IFERROR(MATCH(_xlfn.MINIFS(Y!$F$87:$H$87, Y!$F$87:$H$87, "&gt;="&amp;J706), Y!$F$87:$H$87, 0), "-")</f>
        <v>-</v>
      </c>
    </row>
    <row r="707" spans="1:24" s="79" customFormat="1" x14ac:dyDescent="0.2">
      <c r="A707" s="13" t="str">
        <f t="shared" si="112"/>
        <v>-</v>
      </c>
      <c r="B707" s="216">
        <v>685</v>
      </c>
      <c r="C707" s="231"/>
      <c r="D707" s="231"/>
      <c r="E707" s="217"/>
      <c r="F707" s="218" t="str">
        <f>IF(ISBLANK(E707), "", VLOOKUP(E707, Z!$A$2:$C$4127, 3, FALSE))</f>
        <v/>
      </c>
      <c r="G707" s="232"/>
      <c r="H707" s="219"/>
      <c r="I707" s="218" t="str" cm="1">
        <f t="array" ref="I707">IFERROR(INDEX(Region, VLOOKUP($F707, X!$A$2:$K$5744, 11, FALSE), $C$1), "")</f>
        <v/>
      </c>
      <c r="J707" s="235"/>
      <c r="K707" s="236"/>
      <c r="L707" s="220" cm="1">
        <f t="array" ref="L707">IFERROR(INDEX(E_alt, $A707, $X707), 0)</f>
        <v>0</v>
      </c>
      <c r="M707" s="238"/>
      <c r="N707" s="237"/>
      <c r="O707" s="236"/>
      <c r="P707" s="223"/>
      <c r="Q707" s="220" cm="1">
        <f t="array" ref="Q707">IFERROR(INDEX(E_neu, $A707, $X707), 0)</f>
        <v>0</v>
      </c>
      <c r="R707" s="232"/>
      <c r="S707" s="231"/>
      <c r="T707" s="217"/>
      <c r="U707" s="218" t="str">
        <f>IF(ISBLANK(T707), "", VLOOKUP(T707, Z!$A$2:$C$4127, 3, FALSE))</f>
        <v/>
      </c>
      <c r="V707" s="239"/>
      <c r="W707" s="222">
        <f t="shared" si="111"/>
        <v>0</v>
      </c>
      <c r="X707" s="13" t="str">
        <f>IFERROR(MATCH(_xlfn.MINIFS(Y!$F$87:$H$87, Y!$F$87:$H$87, "&gt;="&amp;J707), Y!$F$87:$H$87, 0), "-")</f>
        <v>-</v>
      </c>
    </row>
    <row r="708" spans="1:24" s="79" customFormat="1" x14ac:dyDescent="0.2">
      <c r="A708" s="13" t="str">
        <f t="shared" si="112"/>
        <v>-</v>
      </c>
      <c r="B708" s="216">
        <v>686</v>
      </c>
      <c r="C708" s="231"/>
      <c r="D708" s="231"/>
      <c r="E708" s="217"/>
      <c r="F708" s="218" t="str">
        <f>IF(ISBLANK(E708), "", VLOOKUP(E708, Z!$A$2:$C$4127, 3, FALSE))</f>
        <v/>
      </c>
      <c r="G708" s="232"/>
      <c r="H708" s="219"/>
      <c r="I708" s="218" t="str" cm="1">
        <f t="array" ref="I708">IFERROR(INDEX(Region, VLOOKUP($F708, X!$A$2:$K$5744, 11, FALSE), $C$1), "")</f>
        <v/>
      </c>
      <c r="J708" s="235"/>
      <c r="K708" s="236"/>
      <c r="L708" s="220" cm="1">
        <f t="array" ref="L708">IFERROR(INDEX(E_alt, $A708, $X708), 0)</f>
        <v>0</v>
      </c>
      <c r="M708" s="238"/>
      <c r="N708" s="237"/>
      <c r="O708" s="236"/>
      <c r="P708" s="223"/>
      <c r="Q708" s="220" cm="1">
        <f t="array" ref="Q708">IFERROR(INDEX(E_neu, $A708, $X708), 0)</f>
        <v>0</v>
      </c>
      <c r="R708" s="232"/>
      <c r="S708" s="231"/>
      <c r="T708" s="217"/>
      <c r="U708" s="218" t="str">
        <f>IF(ISBLANK(T708), "", VLOOKUP(T708, Z!$A$2:$C$4127, 3, FALSE))</f>
        <v/>
      </c>
      <c r="V708" s="239"/>
      <c r="W708" s="222">
        <f t="shared" si="111"/>
        <v>0</v>
      </c>
      <c r="X708" s="13" t="str">
        <f>IFERROR(MATCH(_xlfn.MINIFS(Y!$F$87:$H$87, Y!$F$87:$H$87, "&gt;="&amp;J708), Y!$F$87:$H$87, 0), "-")</f>
        <v>-</v>
      </c>
    </row>
    <row r="709" spans="1:24" s="79" customFormat="1" x14ac:dyDescent="0.2">
      <c r="A709" s="13" t="str">
        <f t="shared" si="112"/>
        <v>-</v>
      </c>
      <c r="B709" s="216">
        <v>687</v>
      </c>
      <c r="C709" s="231"/>
      <c r="D709" s="231"/>
      <c r="E709" s="217"/>
      <c r="F709" s="218" t="str">
        <f>IF(ISBLANK(E709), "", VLOOKUP(E709, Z!$A$2:$C$4127, 3, FALSE))</f>
        <v/>
      </c>
      <c r="G709" s="232"/>
      <c r="H709" s="219"/>
      <c r="I709" s="218" t="str" cm="1">
        <f t="array" ref="I709">IFERROR(INDEX(Region, VLOOKUP($F709, X!$A$2:$K$5744, 11, FALSE), $C$1), "")</f>
        <v/>
      </c>
      <c r="J709" s="235"/>
      <c r="K709" s="236"/>
      <c r="L709" s="220" cm="1">
        <f t="array" ref="L709">IFERROR(INDEX(E_alt, $A709, $X709), 0)</f>
        <v>0</v>
      </c>
      <c r="M709" s="238"/>
      <c r="N709" s="237"/>
      <c r="O709" s="236"/>
      <c r="P709" s="223"/>
      <c r="Q709" s="220" cm="1">
        <f t="array" ref="Q709">IFERROR(INDEX(E_neu, $A709, $X709), 0)</f>
        <v>0</v>
      </c>
      <c r="R709" s="232"/>
      <c r="S709" s="231"/>
      <c r="T709" s="217"/>
      <c r="U709" s="218" t="str">
        <f>IF(ISBLANK(T709), "", VLOOKUP(T709, Z!$A$2:$C$4127, 3, FALSE))</f>
        <v/>
      </c>
      <c r="V709" s="239"/>
      <c r="W709" s="222">
        <f t="shared" si="111"/>
        <v>0</v>
      </c>
      <c r="X709" s="13" t="str">
        <f>IFERROR(MATCH(_xlfn.MINIFS(Y!$F$87:$H$87, Y!$F$87:$H$87, "&gt;="&amp;J709), Y!$F$87:$H$87, 0), "-")</f>
        <v>-</v>
      </c>
    </row>
    <row r="710" spans="1:24" s="79" customFormat="1" x14ac:dyDescent="0.2">
      <c r="A710" s="13" t="str">
        <f t="shared" si="112"/>
        <v>-</v>
      </c>
      <c r="B710" s="216">
        <v>688</v>
      </c>
      <c r="C710" s="231"/>
      <c r="D710" s="231"/>
      <c r="E710" s="217"/>
      <c r="F710" s="218" t="str">
        <f>IF(ISBLANK(E710), "", VLOOKUP(E710, Z!$A$2:$C$4127, 3, FALSE))</f>
        <v/>
      </c>
      <c r="G710" s="232"/>
      <c r="H710" s="219"/>
      <c r="I710" s="218" t="str" cm="1">
        <f t="array" ref="I710">IFERROR(INDEX(Region, VLOOKUP($F710, X!$A$2:$K$5744, 11, FALSE), $C$1), "")</f>
        <v/>
      </c>
      <c r="J710" s="235"/>
      <c r="K710" s="236"/>
      <c r="L710" s="220" cm="1">
        <f t="array" ref="L710">IFERROR(INDEX(E_alt, $A710, $X710), 0)</f>
        <v>0</v>
      </c>
      <c r="M710" s="238"/>
      <c r="N710" s="237"/>
      <c r="O710" s="236"/>
      <c r="P710" s="223"/>
      <c r="Q710" s="220" cm="1">
        <f t="array" ref="Q710">IFERROR(INDEX(E_neu, $A710, $X710), 0)</f>
        <v>0</v>
      </c>
      <c r="R710" s="232"/>
      <c r="S710" s="231"/>
      <c r="T710" s="217"/>
      <c r="U710" s="218" t="str">
        <f>IF(ISBLANK(T710), "", VLOOKUP(T710, Z!$A$2:$C$4127, 3, FALSE))</f>
        <v/>
      </c>
      <c r="V710" s="239"/>
      <c r="W710" s="222">
        <f t="shared" si="111"/>
        <v>0</v>
      </c>
      <c r="X710" s="13" t="str">
        <f>IFERROR(MATCH(_xlfn.MINIFS(Y!$F$87:$H$87, Y!$F$87:$H$87, "&gt;="&amp;J710), Y!$F$87:$H$87, 0), "-")</f>
        <v>-</v>
      </c>
    </row>
    <row r="711" spans="1:24" s="79" customFormat="1" x14ac:dyDescent="0.2">
      <c r="A711" s="13" t="str">
        <f t="shared" si="112"/>
        <v>-</v>
      </c>
      <c r="B711" s="216">
        <v>689</v>
      </c>
      <c r="C711" s="231"/>
      <c r="D711" s="231"/>
      <c r="E711" s="217"/>
      <c r="F711" s="218" t="str">
        <f>IF(ISBLANK(E711), "", VLOOKUP(E711, Z!$A$2:$C$4127, 3, FALSE))</f>
        <v/>
      </c>
      <c r="G711" s="232"/>
      <c r="H711" s="219"/>
      <c r="I711" s="218" t="str" cm="1">
        <f t="array" ref="I711">IFERROR(INDEX(Region, VLOOKUP($F711, X!$A$2:$K$5744, 11, FALSE), $C$1), "")</f>
        <v/>
      </c>
      <c r="J711" s="235"/>
      <c r="K711" s="236"/>
      <c r="L711" s="220" cm="1">
        <f t="array" ref="L711">IFERROR(INDEX(E_alt, $A711, $X711), 0)</f>
        <v>0</v>
      </c>
      <c r="M711" s="238"/>
      <c r="N711" s="237"/>
      <c r="O711" s="236"/>
      <c r="P711" s="223"/>
      <c r="Q711" s="220" cm="1">
        <f t="array" ref="Q711">IFERROR(INDEX(E_neu, $A711, $X711), 0)</f>
        <v>0</v>
      </c>
      <c r="R711" s="232"/>
      <c r="S711" s="231"/>
      <c r="T711" s="217"/>
      <c r="U711" s="218" t="str">
        <f>IF(ISBLANK(T711), "", VLOOKUP(T711, Z!$A$2:$C$4127, 3, FALSE))</f>
        <v/>
      </c>
      <c r="V711" s="239"/>
      <c r="W711" s="222">
        <f t="shared" si="111"/>
        <v>0</v>
      </c>
      <c r="X711" s="13" t="str">
        <f>IFERROR(MATCH(_xlfn.MINIFS(Y!$F$87:$H$87, Y!$F$87:$H$87, "&gt;="&amp;J711), Y!$F$87:$H$87, 0), "-")</f>
        <v>-</v>
      </c>
    </row>
    <row r="712" spans="1:24" s="79" customFormat="1" x14ac:dyDescent="0.2">
      <c r="A712" s="13" t="str">
        <f t="shared" si="112"/>
        <v>-</v>
      </c>
      <c r="B712" s="216">
        <v>690</v>
      </c>
      <c r="C712" s="231"/>
      <c r="D712" s="231"/>
      <c r="E712" s="217"/>
      <c r="F712" s="218" t="str">
        <f>IF(ISBLANK(E712), "", VLOOKUP(E712, Z!$A$2:$C$4127, 3, FALSE))</f>
        <v/>
      </c>
      <c r="G712" s="232"/>
      <c r="H712" s="219"/>
      <c r="I712" s="218" t="str" cm="1">
        <f t="array" ref="I712">IFERROR(INDEX(Region, VLOOKUP($F712, X!$A$2:$K$5744, 11, FALSE), $C$1), "")</f>
        <v/>
      </c>
      <c r="J712" s="235"/>
      <c r="K712" s="236"/>
      <c r="L712" s="220" cm="1">
        <f t="array" ref="L712">IFERROR(INDEX(E_alt, $A712, $X712), 0)</f>
        <v>0</v>
      </c>
      <c r="M712" s="238"/>
      <c r="N712" s="237"/>
      <c r="O712" s="236"/>
      <c r="P712" s="223"/>
      <c r="Q712" s="220" cm="1">
        <f t="array" ref="Q712">IFERROR(INDEX(E_neu, $A712, $X712), 0)</f>
        <v>0</v>
      </c>
      <c r="R712" s="232"/>
      <c r="S712" s="231"/>
      <c r="T712" s="217"/>
      <c r="U712" s="218" t="str">
        <f>IF(ISBLANK(T712), "", VLOOKUP(T712, Z!$A$2:$C$4127, 3, FALSE))</f>
        <v/>
      </c>
      <c r="V712" s="239"/>
      <c r="W712" s="222">
        <f t="shared" si="111"/>
        <v>0</v>
      </c>
      <c r="X712" s="13" t="str">
        <f>IFERROR(MATCH(_xlfn.MINIFS(Y!$F$87:$H$87, Y!$F$87:$H$87, "&gt;="&amp;J712), Y!$F$87:$H$87, 0), "-")</f>
        <v>-</v>
      </c>
    </row>
    <row r="713" spans="1:24" s="79" customFormat="1" x14ac:dyDescent="0.2">
      <c r="A713" s="13" t="str">
        <f t="shared" si="112"/>
        <v>-</v>
      </c>
      <c r="B713" s="216">
        <v>691</v>
      </c>
      <c r="C713" s="231"/>
      <c r="D713" s="231"/>
      <c r="E713" s="217"/>
      <c r="F713" s="218" t="str">
        <f>IF(ISBLANK(E713), "", VLOOKUP(E713, Z!$A$2:$C$4127, 3, FALSE))</f>
        <v/>
      </c>
      <c r="G713" s="232"/>
      <c r="H713" s="219"/>
      <c r="I713" s="218" t="str" cm="1">
        <f t="array" ref="I713">IFERROR(INDEX(Region, VLOOKUP($F713, X!$A$2:$K$5744, 11, FALSE), $C$1), "")</f>
        <v/>
      </c>
      <c r="J713" s="235"/>
      <c r="K713" s="236"/>
      <c r="L713" s="220" cm="1">
        <f t="array" ref="L713">IFERROR(INDEX(E_alt, $A713, $X713), 0)</f>
        <v>0</v>
      </c>
      <c r="M713" s="238"/>
      <c r="N713" s="237"/>
      <c r="O713" s="236"/>
      <c r="P713" s="223"/>
      <c r="Q713" s="220" cm="1">
        <f t="array" ref="Q713">IFERROR(INDEX(E_neu, $A713, $X713), 0)</f>
        <v>0</v>
      </c>
      <c r="R713" s="232"/>
      <c r="S713" s="231"/>
      <c r="T713" s="217"/>
      <c r="U713" s="218" t="str">
        <f>IF(ISBLANK(T713), "", VLOOKUP(T713, Z!$A$2:$C$4127, 3, FALSE))</f>
        <v/>
      </c>
      <c r="V713" s="239"/>
      <c r="W713" s="222">
        <f t="shared" si="111"/>
        <v>0</v>
      </c>
      <c r="X713" s="13" t="str">
        <f>IFERROR(MATCH(_xlfn.MINIFS(Y!$F$87:$H$87, Y!$F$87:$H$87, "&gt;="&amp;J713), Y!$F$87:$H$87, 0), "-")</f>
        <v>-</v>
      </c>
    </row>
    <row r="714" spans="1:24" s="79" customFormat="1" x14ac:dyDescent="0.2">
      <c r="A714" s="13" t="str">
        <f t="shared" si="112"/>
        <v>-</v>
      </c>
      <c r="B714" s="216">
        <v>692</v>
      </c>
      <c r="C714" s="231"/>
      <c r="D714" s="231"/>
      <c r="E714" s="217"/>
      <c r="F714" s="218" t="str">
        <f>IF(ISBLANK(E714), "", VLOOKUP(E714, Z!$A$2:$C$4127, 3, FALSE))</f>
        <v/>
      </c>
      <c r="G714" s="232"/>
      <c r="H714" s="219"/>
      <c r="I714" s="218" t="str" cm="1">
        <f t="array" ref="I714">IFERROR(INDEX(Region, VLOOKUP($F714, X!$A$2:$K$5744, 11, FALSE), $C$1), "")</f>
        <v/>
      </c>
      <c r="J714" s="235"/>
      <c r="K714" s="236"/>
      <c r="L714" s="220" cm="1">
        <f t="array" ref="L714">IFERROR(INDEX(E_alt, $A714, $X714), 0)</f>
        <v>0</v>
      </c>
      <c r="M714" s="238"/>
      <c r="N714" s="237"/>
      <c r="O714" s="236"/>
      <c r="P714" s="223"/>
      <c r="Q714" s="220" cm="1">
        <f t="array" ref="Q714">IFERROR(INDEX(E_neu, $A714, $X714), 0)</f>
        <v>0</v>
      </c>
      <c r="R714" s="232"/>
      <c r="S714" s="231"/>
      <c r="T714" s="217"/>
      <c r="U714" s="218" t="str">
        <f>IF(ISBLANK(T714), "", VLOOKUP(T714, Z!$A$2:$C$4127, 3, FALSE))</f>
        <v/>
      </c>
      <c r="V714" s="239"/>
      <c r="W714" s="222">
        <f t="shared" si="111"/>
        <v>0</v>
      </c>
      <c r="X714" s="13" t="str">
        <f>IFERROR(MATCH(_xlfn.MINIFS(Y!$F$87:$H$87, Y!$F$87:$H$87, "&gt;="&amp;J714), Y!$F$87:$H$87, 0), "-")</f>
        <v>-</v>
      </c>
    </row>
    <row r="715" spans="1:24" s="79" customFormat="1" x14ac:dyDescent="0.2">
      <c r="A715" s="13" t="str">
        <f t="shared" si="112"/>
        <v>-</v>
      </c>
      <c r="B715" s="216">
        <v>693</v>
      </c>
      <c r="C715" s="231"/>
      <c r="D715" s="231"/>
      <c r="E715" s="217"/>
      <c r="F715" s="218" t="str">
        <f>IF(ISBLANK(E715), "", VLOOKUP(E715, Z!$A$2:$C$4127, 3, FALSE))</f>
        <v/>
      </c>
      <c r="G715" s="232"/>
      <c r="H715" s="219"/>
      <c r="I715" s="218" t="str" cm="1">
        <f t="array" ref="I715">IFERROR(INDEX(Region, VLOOKUP($F715, X!$A$2:$K$5744, 11, FALSE), $C$1), "")</f>
        <v/>
      </c>
      <c r="J715" s="235"/>
      <c r="K715" s="236"/>
      <c r="L715" s="220" cm="1">
        <f t="array" ref="L715">IFERROR(INDEX(E_alt, $A715, $X715), 0)</f>
        <v>0</v>
      </c>
      <c r="M715" s="238"/>
      <c r="N715" s="237"/>
      <c r="O715" s="236"/>
      <c r="P715" s="223"/>
      <c r="Q715" s="220" cm="1">
        <f t="array" ref="Q715">IFERROR(INDEX(E_neu, $A715, $X715), 0)</f>
        <v>0</v>
      </c>
      <c r="R715" s="232"/>
      <c r="S715" s="231"/>
      <c r="T715" s="217"/>
      <c r="U715" s="218" t="str">
        <f>IF(ISBLANK(T715), "", VLOOKUP(T715, Z!$A$2:$C$4127, 3, FALSE))</f>
        <v/>
      </c>
      <c r="V715" s="239"/>
      <c r="W715" s="222">
        <f t="shared" si="111"/>
        <v>0</v>
      </c>
      <c r="X715" s="13" t="str">
        <f>IFERROR(MATCH(_xlfn.MINIFS(Y!$F$87:$H$87, Y!$F$87:$H$87, "&gt;="&amp;J715), Y!$F$87:$H$87, 0), "-")</f>
        <v>-</v>
      </c>
    </row>
    <row r="716" spans="1:24" s="79" customFormat="1" x14ac:dyDescent="0.2">
      <c r="A716" s="13" t="str">
        <f t="shared" si="112"/>
        <v>-</v>
      </c>
      <c r="B716" s="216">
        <v>694</v>
      </c>
      <c r="C716" s="231"/>
      <c r="D716" s="231"/>
      <c r="E716" s="217"/>
      <c r="F716" s="218" t="str">
        <f>IF(ISBLANK(E716), "", VLOOKUP(E716, Z!$A$2:$C$4127, 3, FALSE))</f>
        <v/>
      </c>
      <c r="G716" s="232"/>
      <c r="H716" s="219"/>
      <c r="I716" s="218" t="str" cm="1">
        <f t="array" ref="I716">IFERROR(INDEX(Region, VLOOKUP($F716, X!$A$2:$K$5744, 11, FALSE), $C$1), "")</f>
        <v/>
      </c>
      <c r="J716" s="235"/>
      <c r="K716" s="236"/>
      <c r="L716" s="220" cm="1">
        <f t="array" ref="L716">IFERROR(INDEX(E_alt, $A716, $X716), 0)</f>
        <v>0</v>
      </c>
      <c r="M716" s="238"/>
      <c r="N716" s="237"/>
      <c r="O716" s="236"/>
      <c r="P716" s="223"/>
      <c r="Q716" s="220" cm="1">
        <f t="array" ref="Q716">IFERROR(INDEX(E_neu, $A716, $X716), 0)</f>
        <v>0</v>
      </c>
      <c r="R716" s="232"/>
      <c r="S716" s="231"/>
      <c r="T716" s="217"/>
      <c r="U716" s="218" t="str">
        <f>IF(ISBLANK(T716), "", VLOOKUP(T716, Z!$A$2:$C$4127, 3, FALSE))</f>
        <v/>
      </c>
      <c r="V716" s="239"/>
      <c r="W716" s="222">
        <f t="shared" si="111"/>
        <v>0</v>
      </c>
      <c r="X716" s="13" t="str">
        <f>IFERROR(MATCH(_xlfn.MINIFS(Y!$F$87:$H$87, Y!$F$87:$H$87, "&gt;="&amp;J716), Y!$F$87:$H$87, 0), "-")</f>
        <v>-</v>
      </c>
    </row>
    <row r="717" spans="1:24" s="79" customFormat="1" x14ac:dyDescent="0.2">
      <c r="A717" s="13" t="str">
        <f t="shared" si="112"/>
        <v>-</v>
      </c>
      <c r="B717" s="216">
        <v>695</v>
      </c>
      <c r="C717" s="231"/>
      <c r="D717" s="231"/>
      <c r="E717" s="217"/>
      <c r="F717" s="218" t="str">
        <f>IF(ISBLANK(E717), "", VLOOKUP(E717, Z!$A$2:$C$4127, 3, FALSE))</f>
        <v/>
      </c>
      <c r="G717" s="232"/>
      <c r="H717" s="219"/>
      <c r="I717" s="218" t="str" cm="1">
        <f t="array" ref="I717">IFERROR(INDEX(Region, VLOOKUP($F717, X!$A$2:$K$5744, 11, FALSE), $C$1), "")</f>
        <v/>
      </c>
      <c r="J717" s="235"/>
      <c r="K717" s="236"/>
      <c r="L717" s="220" cm="1">
        <f t="array" ref="L717">IFERROR(INDEX(E_alt, $A717, $X717), 0)</f>
        <v>0</v>
      </c>
      <c r="M717" s="238"/>
      <c r="N717" s="237"/>
      <c r="O717" s="236"/>
      <c r="P717" s="223"/>
      <c r="Q717" s="220" cm="1">
        <f t="array" ref="Q717">IFERROR(INDEX(E_neu, $A717, $X717), 0)</f>
        <v>0</v>
      </c>
      <c r="R717" s="232"/>
      <c r="S717" s="231"/>
      <c r="T717" s="217"/>
      <c r="U717" s="218" t="str">
        <f>IF(ISBLANK(T717), "", VLOOKUP(T717, Z!$A$2:$C$4127, 3, FALSE))</f>
        <v/>
      </c>
      <c r="V717" s="239"/>
      <c r="W717" s="222">
        <f t="shared" si="111"/>
        <v>0</v>
      </c>
      <c r="X717" s="13" t="str">
        <f>IFERROR(MATCH(_xlfn.MINIFS(Y!$F$87:$H$87, Y!$F$87:$H$87, "&gt;="&amp;J717), Y!$F$87:$H$87, 0), "-")</f>
        <v>-</v>
      </c>
    </row>
    <row r="718" spans="1:24" s="79" customFormat="1" x14ac:dyDescent="0.2">
      <c r="A718" s="13" t="str">
        <f t="shared" si="112"/>
        <v>-</v>
      </c>
      <c r="B718" s="216">
        <v>696</v>
      </c>
      <c r="C718" s="231"/>
      <c r="D718" s="231"/>
      <c r="E718" s="217"/>
      <c r="F718" s="218" t="str">
        <f>IF(ISBLANK(E718), "", VLOOKUP(E718, Z!$A$2:$C$4127, 3, FALSE))</f>
        <v/>
      </c>
      <c r="G718" s="232"/>
      <c r="H718" s="219"/>
      <c r="I718" s="218" t="str" cm="1">
        <f t="array" ref="I718">IFERROR(INDEX(Region, VLOOKUP($F718, X!$A$2:$K$5744, 11, FALSE), $C$1), "")</f>
        <v/>
      </c>
      <c r="J718" s="235"/>
      <c r="K718" s="236"/>
      <c r="L718" s="220" cm="1">
        <f t="array" ref="L718">IFERROR(INDEX(E_alt, $A718, $X718), 0)</f>
        <v>0</v>
      </c>
      <c r="M718" s="238"/>
      <c r="N718" s="237"/>
      <c r="O718" s="236"/>
      <c r="P718" s="223"/>
      <c r="Q718" s="220" cm="1">
        <f t="array" ref="Q718">IFERROR(INDEX(E_neu, $A718, $X718), 0)</f>
        <v>0</v>
      </c>
      <c r="R718" s="232"/>
      <c r="S718" s="231"/>
      <c r="T718" s="217"/>
      <c r="U718" s="218" t="str">
        <f>IF(ISBLANK(T718), "", VLOOKUP(T718, Z!$A$2:$C$4127, 3, FALSE))</f>
        <v/>
      </c>
      <c r="V718" s="239"/>
      <c r="W718" s="222">
        <f t="shared" si="111"/>
        <v>0</v>
      </c>
      <c r="X718" s="13" t="str">
        <f>IFERROR(MATCH(_xlfn.MINIFS(Y!$F$87:$H$87, Y!$F$87:$H$87, "&gt;="&amp;J718), Y!$F$87:$H$87, 0), "-")</f>
        <v>-</v>
      </c>
    </row>
    <row r="719" spans="1:24" s="79" customFormat="1" x14ac:dyDescent="0.2">
      <c r="A719" s="13" t="str">
        <f t="shared" si="112"/>
        <v>-</v>
      </c>
      <c r="B719" s="216">
        <v>697</v>
      </c>
      <c r="C719" s="231"/>
      <c r="D719" s="231"/>
      <c r="E719" s="217"/>
      <c r="F719" s="218" t="str">
        <f>IF(ISBLANK(E719), "", VLOOKUP(E719, Z!$A$2:$C$4127, 3, FALSE))</f>
        <v/>
      </c>
      <c r="G719" s="232"/>
      <c r="H719" s="219"/>
      <c r="I719" s="218" t="str" cm="1">
        <f t="array" ref="I719">IFERROR(INDEX(Region, VLOOKUP($F719, X!$A$2:$K$5744, 11, FALSE), $C$1), "")</f>
        <v/>
      </c>
      <c r="J719" s="235"/>
      <c r="K719" s="236"/>
      <c r="L719" s="220" cm="1">
        <f t="array" ref="L719">IFERROR(INDEX(E_alt, $A719, $X719), 0)</f>
        <v>0</v>
      </c>
      <c r="M719" s="238"/>
      <c r="N719" s="237"/>
      <c r="O719" s="236"/>
      <c r="P719" s="223"/>
      <c r="Q719" s="220" cm="1">
        <f t="array" ref="Q719">IFERROR(INDEX(E_neu, $A719, $X719), 0)</f>
        <v>0</v>
      </c>
      <c r="R719" s="232"/>
      <c r="S719" s="231"/>
      <c r="T719" s="217"/>
      <c r="U719" s="218" t="str">
        <f>IF(ISBLANK(T719), "", VLOOKUP(T719, Z!$A$2:$C$4127, 3, FALSE))</f>
        <v/>
      </c>
      <c r="V719" s="239"/>
      <c r="W719" s="222">
        <f t="shared" si="111"/>
        <v>0</v>
      </c>
      <c r="X719" s="13" t="str">
        <f>IFERROR(MATCH(_xlfn.MINIFS(Y!$F$87:$H$87, Y!$F$87:$H$87, "&gt;="&amp;J719), Y!$F$87:$H$87, 0), "-")</f>
        <v>-</v>
      </c>
    </row>
    <row r="720" spans="1:24" s="79" customFormat="1" x14ac:dyDescent="0.2">
      <c r="A720" s="13" t="str">
        <f t="shared" si="112"/>
        <v>-</v>
      </c>
      <c r="B720" s="216">
        <v>698</v>
      </c>
      <c r="C720" s="231"/>
      <c r="D720" s="231"/>
      <c r="E720" s="217"/>
      <c r="F720" s="218" t="str">
        <f>IF(ISBLANK(E720), "", VLOOKUP(E720, Z!$A$2:$C$4127, 3, FALSE))</f>
        <v/>
      </c>
      <c r="G720" s="232"/>
      <c r="H720" s="219"/>
      <c r="I720" s="218" t="str" cm="1">
        <f t="array" ref="I720">IFERROR(INDEX(Region, VLOOKUP($F720, X!$A$2:$K$5744, 11, FALSE), $C$1), "")</f>
        <v/>
      </c>
      <c r="J720" s="235"/>
      <c r="K720" s="236"/>
      <c r="L720" s="220" cm="1">
        <f t="array" ref="L720">IFERROR(INDEX(E_alt, $A720, $X720), 0)</f>
        <v>0</v>
      </c>
      <c r="M720" s="238"/>
      <c r="N720" s="237"/>
      <c r="O720" s="236"/>
      <c r="P720" s="223"/>
      <c r="Q720" s="220" cm="1">
        <f t="array" ref="Q720">IFERROR(INDEX(E_neu, $A720, $X720), 0)</f>
        <v>0</v>
      </c>
      <c r="R720" s="232"/>
      <c r="S720" s="231"/>
      <c r="T720" s="217"/>
      <c r="U720" s="218" t="str">
        <f>IF(ISBLANK(T720), "", VLOOKUP(T720, Z!$A$2:$C$4127, 3, FALSE))</f>
        <v/>
      </c>
      <c r="V720" s="239"/>
      <c r="W720" s="222">
        <f t="shared" si="111"/>
        <v>0</v>
      </c>
      <c r="X720" s="13" t="str">
        <f>IFERROR(MATCH(_xlfn.MINIFS(Y!$F$87:$H$87, Y!$F$87:$H$87, "&gt;="&amp;J720), Y!$F$87:$H$87, 0), "-")</f>
        <v>-</v>
      </c>
    </row>
    <row r="721" spans="1:24" s="79" customFormat="1" x14ac:dyDescent="0.2">
      <c r="A721" s="13" t="str">
        <f t="shared" si="112"/>
        <v>-</v>
      </c>
      <c r="B721" s="216">
        <v>699</v>
      </c>
      <c r="C721" s="231"/>
      <c r="D721" s="231"/>
      <c r="E721" s="217"/>
      <c r="F721" s="218" t="str">
        <f>IF(ISBLANK(E721), "", VLOOKUP(E721, Z!$A$2:$C$4127, 3, FALSE))</f>
        <v/>
      </c>
      <c r="G721" s="232"/>
      <c r="H721" s="219"/>
      <c r="I721" s="218" t="str" cm="1">
        <f t="array" ref="I721">IFERROR(INDEX(Region, VLOOKUP($F721, X!$A$2:$K$5744, 11, FALSE), $C$1), "")</f>
        <v/>
      </c>
      <c r="J721" s="235"/>
      <c r="K721" s="236"/>
      <c r="L721" s="220" cm="1">
        <f t="array" ref="L721">IFERROR(INDEX(E_alt, $A721, $X721), 0)</f>
        <v>0</v>
      </c>
      <c r="M721" s="238"/>
      <c r="N721" s="237"/>
      <c r="O721" s="236"/>
      <c r="P721" s="223"/>
      <c r="Q721" s="220" cm="1">
        <f t="array" ref="Q721">IFERROR(INDEX(E_neu, $A721, $X721), 0)</f>
        <v>0</v>
      </c>
      <c r="R721" s="232"/>
      <c r="S721" s="231"/>
      <c r="T721" s="217"/>
      <c r="U721" s="218" t="str">
        <f>IF(ISBLANK(T721), "", VLOOKUP(T721, Z!$A$2:$C$4127, 3, FALSE))</f>
        <v/>
      </c>
      <c r="V721" s="239"/>
      <c r="W721" s="222">
        <f t="shared" si="111"/>
        <v>0</v>
      </c>
      <c r="X721" s="13" t="str">
        <f>IFERROR(MATCH(_xlfn.MINIFS(Y!$F$87:$H$87, Y!$F$87:$H$87, "&gt;="&amp;J721), Y!$F$87:$H$87, 0), "-")</f>
        <v>-</v>
      </c>
    </row>
    <row r="722" spans="1:24" s="79" customFormat="1" x14ac:dyDescent="0.2">
      <c r="A722" s="13" t="str">
        <f t="shared" si="112"/>
        <v>-</v>
      </c>
      <c r="B722" s="216">
        <v>700</v>
      </c>
      <c r="C722" s="231"/>
      <c r="D722" s="231"/>
      <c r="E722" s="217"/>
      <c r="F722" s="218" t="str">
        <f>IF(ISBLANK(E722), "", VLOOKUP(E722, Z!$A$2:$C$4127, 3, FALSE))</f>
        <v/>
      </c>
      <c r="G722" s="232"/>
      <c r="H722" s="219"/>
      <c r="I722" s="218" t="str" cm="1">
        <f t="array" ref="I722">IFERROR(INDEX(Region, VLOOKUP($F722, X!$A$2:$K$5744, 11, FALSE), $C$1), "")</f>
        <v/>
      </c>
      <c r="J722" s="235"/>
      <c r="K722" s="236"/>
      <c r="L722" s="220" cm="1">
        <f t="array" ref="L722">IFERROR(INDEX(E_alt, $A722, $X722), 0)</f>
        <v>0</v>
      </c>
      <c r="M722" s="238"/>
      <c r="N722" s="237"/>
      <c r="O722" s="236"/>
      <c r="P722" s="223"/>
      <c r="Q722" s="220" cm="1">
        <f t="array" ref="Q722">IFERROR(INDEX(E_neu, $A722, $X722), 0)</f>
        <v>0</v>
      </c>
      <c r="R722" s="232"/>
      <c r="S722" s="231"/>
      <c r="T722" s="217"/>
      <c r="U722" s="218" t="str">
        <f>IF(ISBLANK(T722), "", VLOOKUP(T722, Z!$A$2:$C$4127, 3, FALSE))</f>
        <v/>
      </c>
      <c r="V722" s="239"/>
      <c r="W722" s="222">
        <f t="shared" si="111"/>
        <v>0</v>
      </c>
      <c r="X722" s="13" t="str">
        <f>IFERROR(MATCH(_xlfn.MINIFS(Y!$F$87:$H$87, Y!$F$87:$H$87, "&gt;="&amp;J722), Y!$F$87:$H$87, 0), "-")</f>
        <v>-</v>
      </c>
    </row>
    <row r="723" spans="1:24" s="79" customFormat="1" x14ac:dyDescent="0.2">
      <c r="A723" s="13" t="str">
        <f t="shared" si="112"/>
        <v>-</v>
      </c>
      <c r="B723" s="216">
        <v>701</v>
      </c>
      <c r="C723" s="231"/>
      <c r="D723" s="231"/>
      <c r="E723" s="217"/>
      <c r="F723" s="218" t="str">
        <f>IF(ISBLANK(E723), "", VLOOKUP(E723, Z!$A$2:$C$4127, 3, FALSE))</f>
        <v/>
      </c>
      <c r="G723" s="232"/>
      <c r="H723" s="219"/>
      <c r="I723" s="218" t="str" cm="1">
        <f t="array" ref="I723">IFERROR(INDEX(Region, VLOOKUP($F723, X!$A$2:$K$5744, 11, FALSE), $C$1), "")</f>
        <v/>
      </c>
      <c r="J723" s="235"/>
      <c r="K723" s="236"/>
      <c r="L723" s="220" cm="1">
        <f t="array" ref="L723">IFERROR(INDEX(E_alt, $A723, $X723), 0)</f>
        <v>0</v>
      </c>
      <c r="M723" s="238"/>
      <c r="N723" s="237"/>
      <c r="O723" s="236"/>
      <c r="P723" s="223"/>
      <c r="Q723" s="220" cm="1">
        <f t="array" ref="Q723">IFERROR(INDEX(E_neu, $A723, $X723), 0)</f>
        <v>0</v>
      </c>
      <c r="R723" s="232"/>
      <c r="S723" s="231"/>
      <c r="T723" s="217"/>
      <c r="U723" s="218" t="str">
        <f>IF(ISBLANK(T723), "", VLOOKUP(T723, Z!$A$2:$C$4127, 3, FALSE))</f>
        <v/>
      </c>
      <c r="V723" s="239"/>
      <c r="W723" s="222">
        <f t="shared" si="111"/>
        <v>0</v>
      </c>
      <c r="X723" s="13" t="str">
        <f>IFERROR(MATCH(_xlfn.MINIFS(Y!$F$87:$H$87, Y!$F$87:$H$87, "&gt;="&amp;J723), Y!$F$87:$H$87, 0), "-")</f>
        <v>-</v>
      </c>
    </row>
    <row r="724" spans="1:24" s="79" customFormat="1" x14ac:dyDescent="0.2">
      <c r="A724" s="13" t="str">
        <f t="shared" si="112"/>
        <v>-</v>
      </c>
      <c r="B724" s="216">
        <v>702</v>
      </c>
      <c r="C724" s="231"/>
      <c r="D724" s="231"/>
      <c r="E724" s="217"/>
      <c r="F724" s="218" t="str">
        <f>IF(ISBLANK(E724), "", VLOOKUP(E724, Z!$A$2:$C$4127, 3, FALSE))</f>
        <v/>
      </c>
      <c r="G724" s="232"/>
      <c r="H724" s="219"/>
      <c r="I724" s="218" t="str" cm="1">
        <f t="array" ref="I724">IFERROR(INDEX(Region, VLOOKUP($F724, X!$A$2:$K$5744, 11, FALSE), $C$1), "")</f>
        <v/>
      </c>
      <c r="J724" s="235"/>
      <c r="K724" s="236"/>
      <c r="L724" s="220" cm="1">
        <f t="array" ref="L724">IFERROR(INDEX(E_alt, $A724, $X724), 0)</f>
        <v>0</v>
      </c>
      <c r="M724" s="238"/>
      <c r="N724" s="237"/>
      <c r="O724" s="236"/>
      <c r="P724" s="223"/>
      <c r="Q724" s="220" cm="1">
        <f t="array" ref="Q724">IFERROR(INDEX(E_neu, $A724, $X724), 0)</f>
        <v>0</v>
      </c>
      <c r="R724" s="232"/>
      <c r="S724" s="231"/>
      <c r="T724" s="217"/>
      <c r="U724" s="218" t="str">
        <f>IF(ISBLANK(T724), "", VLOOKUP(T724, Z!$A$2:$C$4127, 3, FALSE))</f>
        <v/>
      </c>
      <c r="V724" s="239"/>
      <c r="W724" s="222">
        <f t="shared" si="111"/>
        <v>0</v>
      </c>
      <c r="X724" s="13" t="str">
        <f>IFERROR(MATCH(_xlfn.MINIFS(Y!$F$87:$H$87, Y!$F$87:$H$87, "&gt;="&amp;J724), Y!$F$87:$H$87, 0), "-")</f>
        <v>-</v>
      </c>
    </row>
    <row r="725" spans="1:24" s="79" customFormat="1" x14ac:dyDescent="0.2">
      <c r="A725" s="13" t="str">
        <f t="shared" si="112"/>
        <v>-</v>
      </c>
      <c r="B725" s="216">
        <v>703</v>
      </c>
      <c r="C725" s="231"/>
      <c r="D725" s="231"/>
      <c r="E725" s="217"/>
      <c r="F725" s="218" t="str">
        <f>IF(ISBLANK(E725), "", VLOOKUP(E725, Z!$A$2:$C$4127, 3, FALSE))</f>
        <v/>
      </c>
      <c r="G725" s="232"/>
      <c r="H725" s="219"/>
      <c r="I725" s="218" t="str" cm="1">
        <f t="array" ref="I725">IFERROR(INDEX(Region, VLOOKUP($F725, X!$A$2:$K$5744, 11, FALSE), $C$1), "")</f>
        <v/>
      </c>
      <c r="J725" s="235"/>
      <c r="K725" s="236"/>
      <c r="L725" s="220" cm="1">
        <f t="array" ref="L725">IFERROR(INDEX(E_alt, $A725, $X725), 0)</f>
        <v>0</v>
      </c>
      <c r="M725" s="238"/>
      <c r="N725" s="237"/>
      <c r="O725" s="236"/>
      <c r="P725" s="223"/>
      <c r="Q725" s="220" cm="1">
        <f t="array" ref="Q725">IFERROR(INDEX(E_neu, $A725, $X725), 0)</f>
        <v>0</v>
      </c>
      <c r="R725" s="232"/>
      <c r="S725" s="231"/>
      <c r="T725" s="217"/>
      <c r="U725" s="218" t="str">
        <f>IF(ISBLANK(T725), "", VLOOKUP(T725, Z!$A$2:$C$4127, 3, FALSE))</f>
        <v/>
      </c>
      <c r="V725" s="239"/>
      <c r="W725" s="222">
        <f t="shared" si="111"/>
        <v>0</v>
      </c>
      <c r="X725" s="13" t="str">
        <f>IFERROR(MATCH(_xlfn.MINIFS(Y!$F$87:$H$87, Y!$F$87:$H$87, "&gt;="&amp;J725), Y!$F$87:$H$87, 0), "-")</f>
        <v>-</v>
      </c>
    </row>
    <row r="726" spans="1:24" s="79" customFormat="1" x14ac:dyDescent="0.2">
      <c r="A726" s="13" t="str">
        <f t="shared" si="112"/>
        <v>-</v>
      </c>
      <c r="B726" s="216">
        <v>704</v>
      </c>
      <c r="C726" s="231"/>
      <c r="D726" s="231"/>
      <c r="E726" s="217"/>
      <c r="F726" s="218" t="str">
        <f>IF(ISBLANK(E726), "", VLOOKUP(E726, Z!$A$2:$C$4127, 3, FALSE))</f>
        <v/>
      </c>
      <c r="G726" s="232"/>
      <c r="H726" s="219"/>
      <c r="I726" s="218" t="str" cm="1">
        <f t="array" ref="I726">IFERROR(INDEX(Region, VLOOKUP($F726, X!$A$2:$K$5744, 11, FALSE), $C$1), "")</f>
        <v/>
      </c>
      <c r="J726" s="235"/>
      <c r="K726" s="236"/>
      <c r="L726" s="220" cm="1">
        <f t="array" ref="L726">IFERROR(INDEX(E_alt, $A726, $X726), 0)</f>
        <v>0</v>
      </c>
      <c r="M726" s="238"/>
      <c r="N726" s="237"/>
      <c r="O726" s="236"/>
      <c r="P726" s="223"/>
      <c r="Q726" s="220" cm="1">
        <f t="array" ref="Q726">IFERROR(INDEX(E_neu, $A726, $X726), 0)</f>
        <v>0</v>
      </c>
      <c r="R726" s="232"/>
      <c r="S726" s="231"/>
      <c r="T726" s="217"/>
      <c r="U726" s="218" t="str">
        <f>IF(ISBLANK(T726), "", VLOOKUP(T726, Z!$A$2:$C$4127, 3, FALSE))</f>
        <v/>
      </c>
      <c r="V726" s="239"/>
      <c r="W726" s="222">
        <f t="shared" si="111"/>
        <v>0</v>
      </c>
      <c r="X726" s="13" t="str">
        <f>IFERROR(MATCH(_xlfn.MINIFS(Y!$F$87:$H$87, Y!$F$87:$H$87, "&gt;="&amp;J726), Y!$F$87:$H$87, 0), "-")</f>
        <v>-</v>
      </c>
    </row>
    <row r="727" spans="1:24" s="79" customFormat="1" x14ac:dyDescent="0.2">
      <c r="A727" s="13" t="str">
        <f t="shared" si="112"/>
        <v>-</v>
      </c>
      <c r="B727" s="216">
        <v>705</v>
      </c>
      <c r="C727" s="231"/>
      <c r="D727" s="231"/>
      <c r="E727" s="217"/>
      <c r="F727" s="218" t="str">
        <f>IF(ISBLANK(E727), "", VLOOKUP(E727, Z!$A$2:$C$4127, 3, FALSE))</f>
        <v/>
      </c>
      <c r="G727" s="232"/>
      <c r="H727" s="219"/>
      <c r="I727" s="218" t="str" cm="1">
        <f t="array" ref="I727">IFERROR(INDEX(Region, VLOOKUP($F727, X!$A$2:$K$5744, 11, FALSE), $C$1), "")</f>
        <v/>
      </c>
      <c r="J727" s="235"/>
      <c r="K727" s="236"/>
      <c r="L727" s="220" cm="1">
        <f t="array" ref="L727">IFERROR(INDEX(E_alt, $A727, $X727), 0)</f>
        <v>0</v>
      </c>
      <c r="M727" s="238"/>
      <c r="N727" s="237"/>
      <c r="O727" s="236"/>
      <c r="P727" s="223"/>
      <c r="Q727" s="220" cm="1">
        <f t="array" ref="Q727">IFERROR(INDEX(E_neu, $A727, $X727), 0)</f>
        <v>0</v>
      </c>
      <c r="R727" s="232"/>
      <c r="S727" s="231"/>
      <c r="T727" s="217"/>
      <c r="U727" s="218" t="str">
        <f>IF(ISBLANK(T727), "", VLOOKUP(T727, Z!$A$2:$C$4127, 3, FALSE))</f>
        <v/>
      </c>
      <c r="V727" s="239"/>
      <c r="W727" s="222">
        <f t="shared" si="111"/>
        <v>0</v>
      </c>
      <c r="X727" s="13" t="str">
        <f>IFERROR(MATCH(_xlfn.MINIFS(Y!$F$87:$H$87, Y!$F$87:$H$87, "&gt;="&amp;J727), Y!$F$87:$H$87, 0), "-")</f>
        <v>-</v>
      </c>
    </row>
    <row r="728" spans="1:24" s="79" customFormat="1" x14ac:dyDescent="0.2">
      <c r="A728" s="13" t="str">
        <f t="shared" si="112"/>
        <v>-</v>
      </c>
      <c r="B728" s="216">
        <v>706</v>
      </c>
      <c r="C728" s="231"/>
      <c r="D728" s="231"/>
      <c r="E728" s="217"/>
      <c r="F728" s="218" t="str">
        <f>IF(ISBLANK(E728), "", VLOOKUP(E728, Z!$A$2:$C$4127, 3, FALSE))</f>
        <v/>
      </c>
      <c r="G728" s="232"/>
      <c r="H728" s="219"/>
      <c r="I728" s="218" t="str" cm="1">
        <f t="array" ref="I728">IFERROR(INDEX(Region, VLOOKUP($F728, X!$A$2:$K$5744, 11, FALSE), $C$1), "")</f>
        <v/>
      </c>
      <c r="J728" s="235"/>
      <c r="K728" s="236"/>
      <c r="L728" s="220" cm="1">
        <f t="array" ref="L728">IFERROR(INDEX(E_alt, $A728, $X728), 0)</f>
        <v>0</v>
      </c>
      <c r="M728" s="238"/>
      <c r="N728" s="237"/>
      <c r="O728" s="236"/>
      <c r="P728" s="223"/>
      <c r="Q728" s="220" cm="1">
        <f t="array" ref="Q728">IFERROR(INDEX(E_neu, $A728, $X728), 0)</f>
        <v>0</v>
      </c>
      <c r="R728" s="232"/>
      <c r="S728" s="231"/>
      <c r="T728" s="217"/>
      <c r="U728" s="218" t="str">
        <f>IF(ISBLANK(T728), "", VLOOKUP(T728, Z!$A$2:$C$4127, 3, FALSE))</f>
        <v/>
      </c>
      <c r="V728" s="239"/>
      <c r="W728" s="222">
        <f t="shared" ref="W728:W791" si="113">ROUND(12*0.75*(L728-Q728),1)</f>
        <v>0</v>
      </c>
      <c r="X728" s="13" t="str">
        <f>IFERROR(MATCH(_xlfn.MINIFS(Y!$F$87:$H$87, Y!$F$87:$H$87, "&gt;="&amp;J728), Y!$F$87:$H$87, 0), "-")</f>
        <v>-</v>
      </c>
    </row>
    <row r="729" spans="1:24" s="79" customFormat="1" x14ac:dyDescent="0.2">
      <c r="A729" s="13" t="str">
        <f t="shared" si="112"/>
        <v>-</v>
      </c>
      <c r="B729" s="216">
        <v>707</v>
      </c>
      <c r="C729" s="231"/>
      <c r="D729" s="231"/>
      <c r="E729" s="217"/>
      <c r="F729" s="218" t="str">
        <f>IF(ISBLANK(E729), "", VLOOKUP(E729, Z!$A$2:$C$4127, 3, FALSE))</f>
        <v/>
      </c>
      <c r="G729" s="232"/>
      <c r="H729" s="219"/>
      <c r="I729" s="218" t="str" cm="1">
        <f t="array" ref="I729">IFERROR(INDEX(Region, VLOOKUP($F729, X!$A$2:$K$5744, 11, FALSE), $C$1), "")</f>
        <v/>
      </c>
      <c r="J729" s="235"/>
      <c r="K729" s="236"/>
      <c r="L729" s="220" cm="1">
        <f t="array" ref="L729">IFERROR(INDEX(E_alt, $A729, $X729), 0)</f>
        <v>0</v>
      </c>
      <c r="M729" s="238"/>
      <c r="N729" s="237"/>
      <c r="O729" s="236"/>
      <c r="P729" s="223"/>
      <c r="Q729" s="220" cm="1">
        <f t="array" ref="Q729">IFERROR(INDEX(E_neu, $A729, $X729), 0)</f>
        <v>0</v>
      </c>
      <c r="R729" s="232"/>
      <c r="S729" s="231"/>
      <c r="T729" s="217"/>
      <c r="U729" s="218" t="str">
        <f>IF(ISBLANK(T729), "", VLOOKUP(T729, Z!$A$2:$C$4127, 3, FALSE))</f>
        <v/>
      </c>
      <c r="V729" s="239"/>
      <c r="W729" s="222">
        <f t="shared" si="113"/>
        <v>0</v>
      </c>
      <c r="X729" s="13" t="str">
        <f>IFERROR(MATCH(_xlfn.MINIFS(Y!$F$87:$H$87, Y!$F$87:$H$87, "&gt;="&amp;J729), Y!$F$87:$H$87, 0), "-")</f>
        <v>-</v>
      </c>
    </row>
    <row r="730" spans="1:24" s="79" customFormat="1" x14ac:dyDescent="0.2">
      <c r="A730" s="13" t="str">
        <f t="shared" si="112"/>
        <v>-</v>
      </c>
      <c r="B730" s="216">
        <v>708</v>
      </c>
      <c r="C730" s="231"/>
      <c r="D730" s="231"/>
      <c r="E730" s="217"/>
      <c r="F730" s="218" t="str">
        <f>IF(ISBLANK(E730), "", VLOOKUP(E730, Z!$A$2:$C$4127, 3, FALSE))</f>
        <v/>
      </c>
      <c r="G730" s="232"/>
      <c r="H730" s="219"/>
      <c r="I730" s="218" t="str" cm="1">
        <f t="array" ref="I730">IFERROR(INDEX(Region, VLOOKUP($F730, X!$A$2:$K$5744, 11, FALSE), $C$1), "")</f>
        <v/>
      </c>
      <c r="J730" s="235"/>
      <c r="K730" s="236"/>
      <c r="L730" s="220" cm="1">
        <f t="array" ref="L730">IFERROR(INDEX(E_alt, $A730, $X730), 0)</f>
        <v>0</v>
      </c>
      <c r="M730" s="238"/>
      <c r="N730" s="237"/>
      <c r="O730" s="236"/>
      <c r="P730" s="223"/>
      <c r="Q730" s="220" cm="1">
        <f t="array" ref="Q730">IFERROR(INDEX(E_neu, $A730, $X730), 0)</f>
        <v>0</v>
      </c>
      <c r="R730" s="232"/>
      <c r="S730" s="231"/>
      <c r="T730" s="217"/>
      <c r="U730" s="218" t="str">
        <f>IF(ISBLANK(T730), "", VLOOKUP(T730, Z!$A$2:$C$4127, 3, FALSE))</f>
        <v/>
      </c>
      <c r="V730" s="239"/>
      <c r="W730" s="222">
        <f t="shared" si="113"/>
        <v>0</v>
      </c>
      <c r="X730" s="13" t="str">
        <f>IFERROR(MATCH(_xlfn.MINIFS(Y!$F$87:$H$87, Y!$F$87:$H$87, "&gt;="&amp;J730), Y!$F$87:$H$87, 0), "-")</f>
        <v>-</v>
      </c>
    </row>
    <row r="731" spans="1:24" s="79" customFormat="1" x14ac:dyDescent="0.2">
      <c r="A731" s="13" t="str">
        <f t="shared" si="112"/>
        <v>-</v>
      </c>
      <c r="B731" s="216">
        <v>709</v>
      </c>
      <c r="C731" s="231"/>
      <c r="D731" s="231"/>
      <c r="E731" s="217"/>
      <c r="F731" s="218" t="str">
        <f>IF(ISBLANK(E731), "", VLOOKUP(E731, Z!$A$2:$C$4127, 3, FALSE))</f>
        <v/>
      </c>
      <c r="G731" s="232"/>
      <c r="H731" s="219"/>
      <c r="I731" s="218" t="str" cm="1">
        <f t="array" ref="I731">IFERROR(INDEX(Region, VLOOKUP($F731, X!$A$2:$K$5744, 11, FALSE), $C$1), "")</f>
        <v/>
      </c>
      <c r="J731" s="235"/>
      <c r="K731" s="236"/>
      <c r="L731" s="220" cm="1">
        <f t="array" ref="L731">IFERROR(INDEX(E_alt, $A731, $X731), 0)</f>
        <v>0</v>
      </c>
      <c r="M731" s="238"/>
      <c r="N731" s="237"/>
      <c r="O731" s="236"/>
      <c r="P731" s="223"/>
      <c r="Q731" s="220" cm="1">
        <f t="array" ref="Q731">IFERROR(INDEX(E_neu, $A731, $X731), 0)</f>
        <v>0</v>
      </c>
      <c r="R731" s="232"/>
      <c r="S731" s="231"/>
      <c r="T731" s="217"/>
      <c r="U731" s="218" t="str">
        <f>IF(ISBLANK(T731), "", VLOOKUP(T731, Z!$A$2:$C$4127, 3, FALSE))</f>
        <v/>
      </c>
      <c r="V731" s="239"/>
      <c r="W731" s="222">
        <f t="shared" si="113"/>
        <v>0</v>
      </c>
      <c r="X731" s="13" t="str">
        <f>IFERROR(MATCH(_xlfn.MINIFS(Y!$F$87:$H$87, Y!$F$87:$H$87, "&gt;="&amp;J731), Y!$F$87:$H$87, 0), "-")</f>
        <v>-</v>
      </c>
    </row>
    <row r="732" spans="1:24" s="79" customFormat="1" x14ac:dyDescent="0.2">
      <c r="A732" s="13" t="str">
        <f t="shared" si="112"/>
        <v>-</v>
      </c>
      <c r="B732" s="216">
        <v>710</v>
      </c>
      <c r="C732" s="231"/>
      <c r="D732" s="231"/>
      <c r="E732" s="217"/>
      <c r="F732" s="218" t="str">
        <f>IF(ISBLANK(E732), "", VLOOKUP(E732, Z!$A$2:$C$4127, 3, FALSE))</f>
        <v/>
      </c>
      <c r="G732" s="232"/>
      <c r="H732" s="219"/>
      <c r="I732" s="218" t="str" cm="1">
        <f t="array" ref="I732">IFERROR(INDEX(Region, VLOOKUP($F732, X!$A$2:$K$5744, 11, FALSE), $C$1), "")</f>
        <v/>
      </c>
      <c r="J732" s="235"/>
      <c r="K732" s="236"/>
      <c r="L732" s="220" cm="1">
        <f t="array" ref="L732">IFERROR(INDEX(E_alt, $A732, $X732), 0)</f>
        <v>0</v>
      </c>
      <c r="M732" s="238"/>
      <c r="N732" s="237"/>
      <c r="O732" s="236"/>
      <c r="P732" s="223"/>
      <c r="Q732" s="220" cm="1">
        <f t="array" ref="Q732">IFERROR(INDEX(E_neu, $A732, $X732), 0)</f>
        <v>0</v>
      </c>
      <c r="R732" s="232"/>
      <c r="S732" s="231"/>
      <c r="T732" s="217"/>
      <c r="U732" s="218" t="str">
        <f>IF(ISBLANK(T732), "", VLOOKUP(T732, Z!$A$2:$C$4127, 3, FALSE))</f>
        <v/>
      </c>
      <c r="V732" s="239"/>
      <c r="W732" s="222">
        <f t="shared" si="113"/>
        <v>0</v>
      </c>
      <c r="X732" s="13" t="str">
        <f>IFERROR(MATCH(_xlfn.MINIFS(Y!$F$87:$H$87, Y!$F$87:$H$87, "&gt;="&amp;J732), Y!$F$87:$H$87, 0), "-")</f>
        <v>-</v>
      </c>
    </row>
    <row r="733" spans="1:24" s="79" customFormat="1" x14ac:dyDescent="0.2">
      <c r="A733" s="13" t="str">
        <f t="shared" si="112"/>
        <v>-</v>
      </c>
      <c r="B733" s="216">
        <v>711</v>
      </c>
      <c r="C733" s="231"/>
      <c r="D733" s="231"/>
      <c r="E733" s="217"/>
      <c r="F733" s="218" t="str">
        <f>IF(ISBLANK(E733), "", VLOOKUP(E733, Z!$A$2:$C$4127, 3, FALSE))</f>
        <v/>
      </c>
      <c r="G733" s="232"/>
      <c r="H733" s="219"/>
      <c r="I733" s="218" t="str" cm="1">
        <f t="array" ref="I733">IFERROR(INDEX(Region, VLOOKUP($F733, X!$A$2:$K$5744, 11, FALSE), $C$1), "")</f>
        <v/>
      </c>
      <c r="J733" s="235"/>
      <c r="K733" s="236"/>
      <c r="L733" s="220" cm="1">
        <f t="array" ref="L733">IFERROR(INDEX(E_alt, $A733, $X733), 0)</f>
        <v>0</v>
      </c>
      <c r="M733" s="238"/>
      <c r="N733" s="237"/>
      <c r="O733" s="236"/>
      <c r="P733" s="223"/>
      <c r="Q733" s="220" cm="1">
        <f t="array" ref="Q733">IFERROR(INDEX(E_neu, $A733, $X733), 0)</f>
        <v>0</v>
      </c>
      <c r="R733" s="232"/>
      <c r="S733" s="231"/>
      <c r="T733" s="217"/>
      <c r="U733" s="218" t="str">
        <f>IF(ISBLANK(T733), "", VLOOKUP(T733, Z!$A$2:$C$4127, 3, FALSE))</f>
        <v/>
      </c>
      <c r="V733" s="239"/>
      <c r="W733" s="222">
        <f t="shared" si="113"/>
        <v>0</v>
      </c>
      <c r="X733" s="13" t="str">
        <f>IFERROR(MATCH(_xlfn.MINIFS(Y!$F$87:$H$87, Y!$F$87:$H$87, "&gt;="&amp;J733), Y!$F$87:$H$87, 0), "-")</f>
        <v>-</v>
      </c>
    </row>
    <row r="734" spans="1:24" s="79" customFormat="1" x14ac:dyDescent="0.2">
      <c r="A734" s="13" t="str">
        <f t="shared" si="112"/>
        <v>-</v>
      </c>
      <c r="B734" s="216">
        <v>712</v>
      </c>
      <c r="C734" s="231"/>
      <c r="D734" s="231"/>
      <c r="E734" s="217"/>
      <c r="F734" s="218" t="str">
        <f>IF(ISBLANK(E734), "", VLOOKUP(E734, Z!$A$2:$C$4127, 3, FALSE))</f>
        <v/>
      </c>
      <c r="G734" s="232"/>
      <c r="H734" s="219"/>
      <c r="I734" s="218" t="str" cm="1">
        <f t="array" ref="I734">IFERROR(INDEX(Region, VLOOKUP($F734, X!$A$2:$K$5744, 11, FALSE), $C$1), "")</f>
        <v/>
      </c>
      <c r="J734" s="235"/>
      <c r="K734" s="236"/>
      <c r="L734" s="220" cm="1">
        <f t="array" ref="L734">IFERROR(INDEX(E_alt, $A734, $X734), 0)</f>
        <v>0</v>
      </c>
      <c r="M734" s="238"/>
      <c r="N734" s="237"/>
      <c r="O734" s="236"/>
      <c r="P734" s="223"/>
      <c r="Q734" s="220" cm="1">
        <f t="array" ref="Q734">IFERROR(INDEX(E_neu, $A734, $X734), 0)</f>
        <v>0</v>
      </c>
      <c r="R734" s="232"/>
      <c r="S734" s="231"/>
      <c r="T734" s="217"/>
      <c r="U734" s="218" t="str">
        <f>IF(ISBLANK(T734), "", VLOOKUP(T734, Z!$A$2:$C$4127, 3, FALSE))</f>
        <v/>
      </c>
      <c r="V734" s="239"/>
      <c r="W734" s="222">
        <f t="shared" si="113"/>
        <v>0</v>
      </c>
      <c r="X734" s="13" t="str">
        <f>IFERROR(MATCH(_xlfn.MINIFS(Y!$F$87:$H$87, Y!$F$87:$H$87, "&gt;="&amp;J734), Y!$F$87:$H$87, 0), "-")</f>
        <v>-</v>
      </c>
    </row>
    <row r="735" spans="1:24" s="79" customFormat="1" x14ac:dyDescent="0.2">
      <c r="A735" s="13" t="str">
        <f t="shared" si="112"/>
        <v>-</v>
      </c>
      <c r="B735" s="216">
        <v>713</v>
      </c>
      <c r="C735" s="231"/>
      <c r="D735" s="231"/>
      <c r="E735" s="217"/>
      <c r="F735" s="218" t="str">
        <f>IF(ISBLANK(E735), "", VLOOKUP(E735, Z!$A$2:$C$4127, 3, FALSE))</f>
        <v/>
      </c>
      <c r="G735" s="232"/>
      <c r="H735" s="219"/>
      <c r="I735" s="218" t="str" cm="1">
        <f t="array" ref="I735">IFERROR(INDEX(Region, VLOOKUP($F735, X!$A$2:$K$5744, 11, FALSE), $C$1), "")</f>
        <v/>
      </c>
      <c r="J735" s="235"/>
      <c r="K735" s="236"/>
      <c r="L735" s="220" cm="1">
        <f t="array" ref="L735">IFERROR(INDEX(E_alt, $A735, $X735), 0)</f>
        <v>0</v>
      </c>
      <c r="M735" s="238"/>
      <c r="N735" s="237"/>
      <c r="O735" s="236"/>
      <c r="P735" s="223"/>
      <c r="Q735" s="220" cm="1">
        <f t="array" ref="Q735">IFERROR(INDEX(E_neu, $A735, $X735), 0)</f>
        <v>0</v>
      </c>
      <c r="R735" s="232"/>
      <c r="S735" s="231"/>
      <c r="T735" s="217"/>
      <c r="U735" s="218" t="str">
        <f>IF(ISBLANK(T735), "", VLOOKUP(T735, Z!$A$2:$C$4127, 3, FALSE))</f>
        <v/>
      </c>
      <c r="V735" s="239"/>
      <c r="W735" s="222">
        <f t="shared" si="113"/>
        <v>0</v>
      </c>
      <c r="X735" s="13" t="str">
        <f>IFERROR(MATCH(_xlfn.MINIFS(Y!$F$87:$H$87, Y!$F$87:$H$87, "&gt;="&amp;J735), Y!$F$87:$H$87, 0), "-")</f>
        <v>-</v>
      </c>
    </row>
    <row r="736" spans="1:24" s="79" customFormat="1" x14ac:dyDescent="0.2">
      <c r="A736" s="13" t="str">
        <f t="shared" si="112"/>
        <v>-</v>
      </c>
      <c r="B736" s="216">
        <v>714</v>
      </c>
      <c r="C736" s="231"/>
      <c r="D736" s="231"/>
      <c r="E736" s="217"/>
      <c r="F736" s="218" t="str">
        <f>IF(ISBLANK(E736), "", VLOOKUP(E736, Z!$A$2:$C$4127, 3, FALSE))</f>
        <v/>
      </c>
      <c r="G736" s="232"/>
      <c r="H736" s="219"/>
      <c r="I736" s="218" t="str" cm="1">
        <f t="array" ref="I736">IFERROR(INDEX(Region, VLOOKUP($F736, X!$A$2:$K$5744, 11, FALSE), $C$1), "")</f>
        <v/>
      </c>
      <c r="J736" s="235"/>
      <c r="K736" s="236"/>
      <c r="L736" s="220" cm="1">
        <f t="array" ref="L736">IFERROR(INDEX(E_alt, $A736, $X736), 0)</f>
        <v>0</v>
      </c>
      <c r="M736" s="238"/>
      <c r="N736" s="237"/>
      <c r="O736" s="236"/>
      <c r="P736" s="223"/>
      <c r="Q736" s="220" cm="1">
        <f t="array" ref="Q736">IFERROR(INDEX(E_neu, $A736, $X736), 0)</f>
        <v>0</v>
      </c>
      <c r="R736" s="232"/>
      <c r="S736" s="231"/>
      <c r="T736" s="217"/>
      <c r="U736" s="218" t="str">
        <f>IF(ISBLANK(T736), "", VLOOKUP(T736, Z!$A$2:$C$4127, 3, FALSE))</f>
        <v/>
      </c>
      <c r="V736" s="239"/>
      <c r="W736" s="222">
        <f t="shared" si="113"/>
        <v>0</v>
      </c>
      <c r="X736" s="13" t="str">
        <f>IFERROR(MATCH(_xlfn.MINIFS(Y!$F$87:$H$87, Y!$F$87:$H$87, "&gt;="&amp;J736), Y!$F$87:$H$87, 0), "-")</f>
        <v>-</v>
      </c>
    </row>
    <row r="737" spans="1:24" s="79" customFormat="1" x14ac:dyDescent="0.2">
      <c r="A737" s="13" t="str">
        <f t="shared" si="112"/>
        <v>-</v>
      </c>
      <c r="B737" s="216">
        <v>715</v>
      </c>
      <c r="C737" s="231"/>
      <c r="D737" s="231"/>
      <c r="E737" s="217"/>
      <c r="F737" s="218" t="str">
        <f>IF(ISBLANK(E737), "", VLOOKUP(E737, Z!$A$2:$C$4127, 3, FALSE))</f>
        <v/>
      </c>
      <c r="G737" s="232"/>
      <c r="H737" s="219"/>
      <c r="I737" s="218" t="str" cm="1">
        <f t="array" ref="I737">IFERROR(INDEX(Region, VLOOKUP($F737, X!$A$2:$K$5744, 11, FALSE), $C$1), "")</f>
        <v/>
      </c>
      <c r="J737" s="235"/>
      <c r="K737" s="236"/>
      <c r="L737" s="220" cm="1">
        <f t="array" ref="L737">IFERROR(INDEX(E_alt, $A737, $X737), 0)</f>
        <v>0</v>
      </c>
      <c r="M737" s="238"/>
      <c r="N737" s="237"/>
      <c r="O737" s="236"/>
      <c r="P737" s="223"/>
      <c r="Q737" s="220" cm="1">
        <f t="array" ref="Q737">IFERROR(INDEX(E_neu, $A737, $X737), 0)</f>
        <v>0</v>
      </c>
      <c r="R737" s="232"/>
      <c r="S737" s="231"/>
      <c r="T737" s="217"/>
      <c r="U737" s="218" t="str">
        <f>IF(ISBLANK(T737), "", VLOOKUP(T737, Z!$A$2:$C$4127, 3, FALSE))</f>
        <v/>
      </c>
      <c r="V737" s="239"/>
      <c r="W737" s="222">
        <f t="shared" si="113"/>
        <v>0</v>
      </c>
      <c r="X737" s="13" t="str">
        <f>IFERROR(MATCH(_xlfn.MINIFS(Y!$F$87:$H$87, Y!$F$87:$H$87, "&gt;="&amp;J737), Y!$F$87:$H$87, 0), "-")</f>
        <v>-</v>
      </c>
    </row>
    <row r="738" spans="1:24" s="79" customFormat="1" x14ac:dyDescent="0.2">
      <c r="A738" s="13" t="str">
        <f t="shared" si="112"/>
        <v>-</v>
      </c>
      <c r="B738" s="216">
        <v>716</v>
      </c>
      <c r="C738" s="231"/>
      <c r="D738" s="231"/>
      <c r="E738" s="217"/>
      <c r="F738" s="218" t="str">
        <f>IF(ISBLANK(E738), "", VLOOKUP(E738, Z!$A$2:$C$4127, 3, FALSE))</f>
        <v/>
      </c>
      <c r="G738" s="232"/>
      <c r="H738" s="219"/>
      <c r="I738" s="218" t="str" cm="1">
        <f t="array" ref="I738">IFERROR(INDEX(Region, VLOOKUP($F738, X!$A$2:$K$5744, 11, FALSE), $C$1), "")</f>
        <v/>
      </c>
      <c r="J738" s="235"/>
      <c r="K738" s="236"/>
      <c r="L738" s="220" cm="1">
        <f t="array" ref="L738">IFERROR(INDEX(E_alt, $A738, $X738), 0)</f>
        <v>0</v>
      </c>
      <c r="M738" s="238"/>
      <c r="N738" s="237"/>
      <c r="O738" s="236"/>
      <c r="P738" s="223"/>
      <c r="Q738" s="220" cm="1">
        <f t="array" ref="Q738">IFERROR(INDEX(E_neu, $A738, $X738), 0)</f>
        <v>0</v>
      </c>
      <c r="R738" s="232"/>
      <c r="S738" s="231"/>
      <c r="T738" s="217"/>
      <c r="U738" s="218" t="str">
        <f>IF(ISBLANK(T738), "", VLOOKUP(T738, Z!$A$2:$C$4127, 3, FALSE))</f>
        <v/>
      </c>
      <c r="V738" s="239"/>
      <c r="W738" s="222">
        <f t="shared" si="113"/>
        <v>0</v>
      </c>
      <c r="X738" s="13" t="str">
        <f>IFERROR(MATCH(_xlfn.MINIFS(Y!$F$87:$H$87, Y!$F$87:$H$87, "&gt;="&amp;J738), Y!$F$87:$H$87, 0), "-")</f>
        <v>-</v>
      </c>
    </row>
    <row r="739" spans="1:24" s="79" customFormat="1" x14ac:dyDescent="0.2">
      <c r="A739" s="13" t="str">
        <f t="shared" si="112"/>
        <v>-</v>
      </c>
      <c r="B739" s="216">
        <v>717</v>
      </c>
      <c r="C739" s="231"/>
      <c r="D739" s="231"/>
      <c r="E739" s="217"/>
      <c r="F739" s="218" t="str">
        <f>IF(ISBLANK(E739), "", VLOOKUP(E739, Z!$A$2:$C$4127, 3, FALSE))</f>
        <v/>
      </c>
      <c r="G739" s="232"/>
      <c r="H739" s="219"/>
      <c r="I739" s="218" t="str" cm="1">
        <f t="array" ref="I739">IFERROR(INDEX(Region, VLOOKUP($F739, X!$A$2:$K$5744, 11, FALSE), $C$1), "")</f>
        <v/>
      </c>
      <c r="J739" s="235"/>
      <c r="K739" s="236"/>
      <c r="L739" s="220" cm="1">
        <f t="array" ref="L739">IFERROR(INDEX(E_alt, $A739, $X739), 0)</f>
        <v>0</v>
      </c>
      <c r="M739" s="238"/>
      <c r="N739" s="237"/>
      <c r="O739" s="236"/>
      <c r="P739" s="223"/>
      <c r="Q739" s="220" cm="1">
        <f t="array" ref="Q739">IFERROR(INDEX(E_neu, $A739, $X739), 0)</f>
        <v>0</v>
      </c>
      <c r="R739" s="232"/>
      <c r="S739" s="231"/>
      <c r="T739" s="217"/>
      <c r="U739" s="218" t="str">
        <f>IF(ISBLANK(T739), "", VLOOKUP(T739, Z!$A$2:$C$4127, 3, FALSE))</f>
        <v/>
      </c>
      <c r="V739" s="239"/>
      <c r="W739" s="222">
        <f t="shared" si="113"/>
        <v>0</v>
      </c>
      <c r="X739" s="13" t="str">
        <f>IFERROR(MATCH(_xlfn.MINIFS(Y!$F$87:$H$87, Y!$F$87:$H$87, "&gt;="&amp;J739), Y!$F$87:$H$87, 0), "-")</f>
        <v>-</v>
      </c>
    </row>
    <row r="740" spans="1:24" s="79" customFormat="1" x14ac:dyDescent="0.2">
      <c r="A740" s="13" t="str">
        <f t="shared" si="112"/>
        <v>-</v>
      </c>
      <c r="B740" s="216">
        <v>718</v>
      </c>
      <c r="C740" s="231"/>
      <c r="D740" s="231"/>
      <c r="E740" s="217"/>
      <c r="F740" s="218" t="str">
        <f>IF(ISBLANK(E740), "", VLOOKUP(E740, Z!$A$2:$C$4127, 3, FALSE))</f>
        <v/>
      </c>
      <c r="G740" s="232"/>
      <c r="H740" s="219"/>
      <c r="I740" s="218" t="str" cm="1">
        <f t="array" ref="I740">IFERROR(INDEX(Region, VLOOKUP($F740, X!$A$2:$K$5744, 11, FALSE), $C$1), "")</f>
        <v/>
      </c>
      <c r="J740" s="235"/>
      <c r="K740" s="236"/>
      <c r="L740" s="220" cm="1">
        <f t="array" ref="L740">IFERROR(INDEX(E_alt, $A740, $X740), 0)</f>
        <v>0</v>
      </c>
      <c r="M740" s="238"/>
      <c r="N740" s="237"/>
      <c r="O740" s="236"/>
      <c r="P740" s="223"/>
      <c r="Q740" s="220" cm="1">
        <f t="array" ref="Q740">IFERROR(INDEX(E_neu, $A740, $X740), 0)</f>
        <v>0</v>
      </c>
      <c r="R740" s="232"/>
      <c r="S740" s="231"/>
      <c r="T740" s="217"/>
      <c r="U740" s="218" t="str">
        <f>IF(ISBLANK(T740), "", VLOOKUP(T740, Z!$A$2:$C$4127, 3, FALSE))</f>
        <v/>
      </c>
      <c r="V740" s="239"/>
      <c r="W740" s="222">
        <f t="shared" si="113"/>
        <v>0</v>
      </c>
      <c r="X740" s="13" t="str">
        <f>IFERROR(MATCH(_xlfn.MINIFS(Y!$F$87:$H$87, Y!$F$87:$H$87, "&gt;="&amp;J740), Y!$F$87:$H$87, 0), "-")</f>
        <v>-</v>
      </c>
    </row>
    <row r="741" spans="1:24" s="79" customFormat="1" x14ac:dyDescent="0.2">
      <c r="A741" s="13" t="str">
        <f t="shared" si="112"/>
        <v>-</v>
      </c>
      <c r="B741" s="216">
        <v>719</v>
      </c>
      <c r="C741" s="231"/>
      <c r="D741" s="231"/>
      <c r="E741" s="217"/>
      <c r="F741" s="218" t="str">
        <f>IF(ISBLANK(E741), "", VLOOKUP(E741, Z!$A$2:$C$4127, 3, FALSE))</f>
        <v/>
      </c>
      <c r="G741" s="232"/>
      <c r="H741" s="219"/>
      <c r="I741" s="218" t="str" cm="1">
        <f t="array" ref="I741">IFERROR(INDEX(Region, VLOOKUP($F741, X!$A$2:$K$5744, 11, FALSE), $C$1), "")</f>
        <v/>
      </c>
      <c r="J741" s="235"/>
      <c r="K741" s="236"/>
      <c r="L741" s="220" cm="1">
        <f t="array" ref="L741">IFERROR(INDEX(E_alt, $A741, $X741), 0)</f>
        <v>0</v>
      </c>
      <c r="M741" s="238"/>
      <c r="N741" s="237"/>
      <c r="O741" s="236"/>
      <c r="P741" s="223"/>
      <c r="Q741" s="220" cm="1">
        <f t="array" ref="Q741">IFERROR(INDEX(E_neu, $A741, $X741), 0)</f>
        <v>0</v>
      </c>
      <c r="R741" s="232"/>
      <c r="S741" s="231"/>
      <c r="T741" s="217"/>
      <c r="U741" s="218" t="str">
        <f>IF(ISBLANK(T741), "", VLOOKUP(T741, Z!$A$2:$C$4127, 3, FALSE))</f>
        <v/>
      </c>
      <c r="V741" s="239"/>
      <c r="W741" s="222">
        <f t="shared" si="113"/>
        <v>0</v>
      </c>
      <c r="X741" s="13" t="str">
        <f>IFERROR(MATCH(_xlfn.MINIFS(Y!$F$87:$H$87, Y!$F$87:$H$87, "&gt;="&amp;J741), Y!$F$87:$H$87, 0), "-")</f>
        <v>-</v>
      </c>
    </row>
    <row r="742" spans="1:24" s="79" customFormat="1" x14ac:dyDescent="0.2">
      <c r="A742" s="13" t="str">
        <f t="shared" si="112"/>
        <v>-</v>
      </c>
      <c r="B742" s="216">
        <v>720</v>
      </c>
      <c r="C742" s="231"/>
      <c r="D742" s="231"/>
      <c r="E742" s="217"/>
      <c r="F742" s="218" t="str">
        <f>IF(ISBLANK(E742), "", VLOOKUP(E742, Z!$A$2:$C$4127, 3, FALSE))</f>
        <v/>
      </c>
      <c r="G742" s="232"/>
      <c r="H742" s="219"/>
      <c r="I742" s="218" t="str" cm="1">
        <f t="array" ref="I742">IFERROR(INDEX(Region, VLOOKUP($F742, X!$A$2:$K$5744, 11, FALSE), $C$1), "")</f>
        <v/>
      </c>
      <c r="J742" s="235"/>
      <c r="K742" s="236"/>
      <c r="L742" s="220" cm="1">
        <f t="array" ref="L742">IFERROR(INDEX(E_alt, $A742, $X742), 0)</f>
        <v>0</v>
      </c>
      <c r="M742" s="238"/>
      <c r="N742" s="237"/>
      <c r="O742" s="236"/>
      <c r="P742" s="223"/>
      <c r="Q742" s="220" cm="1">
        <f t="array" ref="Q742">IFERROR(INDEX(E_neu, $A742, $X742), 0)</f>
        <v>0</v>
      </c>
      <c r="R742" s="232"/>
      <c r="S742" s="231"/>
      <c r="T742" s="217"/>
      <c r="U742" s="218" t="str">
        <f>IF(ISBLANK(T742), "", VLOOKUP(T742, Z!$A$2:$C$4127, 3, FALSE))</f>
        <v/>
      </c>
      <c r="V742" s="239"/>
      <c r="W742" s="222">
        <f t="shared" si="113"/>
        <v>0</v>
      </c>
      <c r="X742" s="13" t="str">
        <f>IFERROR(MATCH(_xlfn.MINIFS(Y!$F$87:$H$87, Y!$F$87:$H$87, "&gt;="&amp;J742), Y!$F$87:$H$87, 0), "-")</f>
        <v>-</v>
      </c>
    </row>
    <row r="743" spans="1:24" s="79" customFormat="1" x14ac:dyDescent="0.2">
      <c r="A743" s="13" t="str">
        <f t="shared" si="112"/>
        <v>-</v>
      </c>
      <c r="B743" s="216">
        <v>721</v>
      </c>
      <c r="C743" s="231"/>
      <c r="D743" s="231"/>
      <c r="E743" s="217"/>
      <c r="F743" s="218" t="str">
        <f>IF(ISBLANK(E743), "", VLOOKUP(E743, Z!$A$2:$C$4127, 3, FALSE))</f>
        <v/>
      </c>
      <c r="G743" s="232"/>
      <c r="H743" s="219"/>
      <c r="I743" s="218" t="str" cm="1">
        <f t="array" ref="I743">IFERROR(INDEX(Region, VLOOKUP($F743, X!$A$2:$K$5744, 11, FALSE), $C$1), "")</f>
        <v/>
      </c>
      <c r="J743" s="235"/>
      <c r="K743" s="236"/>
      <c r="L743" s="220" cm="1">
        <f t="array" ref="L743">IFERROR(INDEX(E_alt, $A743, $X743), 0)</f>
        <v>0</v>
      </c>
      <c r="M743" s="238"/>
      <c r="N743" s="237"/>
      <c r="O743" s="236"/>
      <c r="P743" s="223"/>
      <c r="Q743" s="220" cm="1">
        <f t="array" ref="Q743">IFERROR(INDEX(E_neu, $A743, $X743), 0)</f>
        <v>0</v>
      </c>
      <c r="R743" s="232"/>
      <c r="S743" s="231"/>
      <c r="T743" s="217"/>
      <c r="U743" s="218" t="str">
        <f>IF(ISBLANK(T743), "", VLOOKUP(T743, Z!$A$2:$C$4127, 3, FALSE))</f>
        <v/>
      </c>
      <c r="V743" s="239"/>
      <c r="W743" s="222">
        <f t="shared" si="113"/>
        <v>0</v>
      </c>
      <c r="X743" s="13" t="str">
        <f>IFERROR(MATCH(_xlfn.MINIFS(Y!$F$87:$H$87, Y!$F$87:$H$87, "&gt;="&amp;J743), Y!$F$87:$H$87, 0), "-")</f>
        <v>-</v>
      </c>
    </row>
    <row r="744" spans="1:24" s="79" customFormat="1" x14ac:dyDescent="0.2">
      <c r="A744" s="13" t="str">
        <f t="shared" si="112"/>
        <v>-</v>
      </c>
      <c r="B744" s="216">
        <v>722</v>
      </c>
      <c r="C744" s="231"/>
      <c r="D744" s="231"/>
      <c r="E744" s="217"/>
      <c r="F744" s="218" t="str">
        <f>IF(ISBLANK(E744), "", VLOOKUP(E744, Z!$A$2:$C$4127, 3, FALSE))</f>
        <v/>
      </c>
      <c r="G744" s="232"/>
      <c r="H744" s="219"/>
      <c r="I744" s="218" t="str" cm="1">
        <f t="array" ref="I744">IFERROR(INDEX(Region, VLOOKUP($F744, X!$A$2:$K$5744, 11, FALSE), $C$1), "")</f>
        <v/>
      </c>
      <c r="J744" s="235"/>
      <c r="K744" s="236"/>
      <c r="L744" s="220" cm="1">
        <f t="array" ref="L744">IFERROR(INDEX(E_alt, $A744, $X744), 0)</f>
        <v>0</v>
      </c>
      <c r="M744" s="238"/>
      <c r="N744" s="237"/>
      <c r="O744" s="236"/>
      <c r="P744" s="223"/>
      <c r="Q744" s="220" cm="1">
        <f t="array" ref="Q744">IFERROR(INDEX(E_neu, $A744, $X744), 0)</f>
        <v>0</v>
      </c>
      <c r="R744" s="232"/>
      <c r="S744" s="231"/>
      <c r="T744" s="217"/>
      <c r="U744" s="218" t="str">
        <f>IF(ISBLANK(T744), "", VLOOKUP(T744, Z!$A$2:$C$4127, 3, FALSE))</f>
        <v/>
      </c>
      <c r="V744" s="239"/>
      <c r="W744" s="222">
        <f t="shared" si="113"/>
        <v>0</v>
      </c>
      <c r="X744" s="13" t="str">
        <f>IFERROR(MATCH(_xlfn.MINIFS(Y!$F$87:$H$87, Y!$F$87:$H$87, "&gt;="&amp;J744), Y!$F$87:$H$87, 0), "-")</f>
        <v>-</v>
      </c>
    </row>
    <row r="745" spans="1:24" s="79" customFormat="1" x14ac:dyDescent="0.2">
      <c r="A745" s="13" t="str">
        <f t="shared" si="112"/>
        <v>-</v>
      </c>
      <c r="B745" s="216">
        <v>723</v>
      </c>
      <c r="C745" s="231"/>
      <c r="D745" s="231"/>
      <c r="E745" s="217"/>
      <c r="F745" s="218" t="str">
        <f>IF(ISBLANK(E745), "", VLOOKUP(E745, Z!$A$2:$C$4127, 3, FALSE))</f>
        <v/>
      </c>
      <c r="G745" s="232"/>
      <c r="H745" s="219"/>
      <c r="I745" s="218" t="str" cm="1">
        <f t="array" ref="I745">IFERROR(INDEX(Region, VLOOKUP($F745, X!$A$2:$K$5744, 11, FALSE), $C$1), "")</f>
        <v/>
      </c>
      <c r="J745" s="235"/>
      <c r="K745" s="236"/>
      <c r="L745" s="220" cm="1">
        <f t="array" ref="L745">IFERROR(INDEX(E_alt, $A745, $X745), 0)</f>
        <v>0</v>
      </c>
      <c r="M745" s="238"/>
      <c r="N745" s="237"/>
      <c r="O745" s="236"/>
      <c r="P745" s="223"/>
      <c r="Q745" s="220" cm="1">
        <f t="array" ref="Q745">IFERROR(INDEX(E_neu, $A745, $X745), 0)</f>
        <v>0</v>
      </c>
      <c r="R745" s="232"/>
      <c r="S745" s="231"/>
      <c r="T745" s="217"/>
      <c r="U745" s="218" t="str">
        <f>IF(ISBLANK(T745), "", VLOOKUP(T745, Z!$A$2:$C$4127, 3, FALSE))</f>
        <v/>
      </c>
      <c r="V745" s="239"/>
      <c r="W745" s="222">
        <f t="shared" si="113"/>
        <v>0</v>
      </c>
      <c r="X745" s="13" t="str">
        <f>IFERROR(MATCH(_xlfn.MINIFS(Y!$F$87:$H$87, Y!$F$87:$H$87, "&gt;="&amp;J745), Y!$F$87:$H$87, 0), "-")</f>
        <v>-</v>
      </c>
    </row>
    <row r="746" spans="1:24" s="79" customFormat="1" x14ac:dyDescent="0.2">
      <c r="A746" s="13" t="str">
        <f t="shared" si="112"/>
        <v>-</v>
      </c>
      <c r="B746" s="216">
        <v>724</v>
      </c>
      <c r="C746" s="231"/>
      <c r="D746" s="231"/>
      <c r="E746" s="217"/>
      <c r="F746" s="218" t="str">
        <f>IF(ISBLANK(E746), "", VLOOKUP(E746, Z!$A$2:$C$4127, 3, FALSE))</f>
        <v/>
      </c>
      <c r="G746" s="232"/>
      <c r="H746" s="219"/>
      <c r="I746" s="218" t="str" cm="1">
        <f t="array" ref="I746">IFERROR(INDEX(Region, VLOOKUP($F746, X!$A$2:$K$5744, 11, FALSE), $C$1), "")</f>
        <v/>
      </c>
      <c r="J746" s="235"/>
      <c r="K746" s="236"/>
      <c r="L746" s="220" cm="1">
        <f t="array" ref="L746">IFERROR(INDEX(E_alt, $A746, $X746), 0)</f>
        <v>0</v>
      </c>
      <c r="M746" s="238"/>
      <c r="N746" s="237"/>
      <c r="O746" s="236"/>
      <c r="P746" s="223"/>
      <c r="Q746" s="220" cm="1">
        <f t="array" ref="Q746">IFERROR(INDEX(E_neu, $A746, $X746), 0)</f>
        <v>0</v>
      </c>
      <c r="R746" s="232"/>
      <c r="S746" s="231"/>
      <c r="T746" s="217"/>
      <c r="U746" s="218" t="str">
        <f>IF(ISBLANK(T746), "", VLOOKUP(T746, Z!$A$2:$C$4127, 3, FALSE))</f>
        <v/>
      </c>
      <c r="V746" s="239"/>
      <c r="W746" s="222">
        <f t="shared" si="113"/>
        <v>0</v>
      </c>
      <c r="X746" s="13" t="str">
        <f>IFERROR(MATCH(_xlfn.MINIFS(Y!$F$87:$H$87, Y!$F$87:$H$87, "&gt;="&amp;J746), Y!$F$87:$H$87, 0), "-")</f>
        <v>-</v>
      </c>
    </row>
    <row r="747" spans="1:24" s="79" customFormat="1" x14ac:dyDescent="0.2">
      <c r="A747" s="13" t="str">
        <f t="shared" si="112"/>
        <v>-</v>
      </c>
      <c r="B747" s="216">
        <v>725</v>
      </c>
      <c r="C747" s="231"/>
      <c r="D747" s="231"/>
      <c r="E747" s="217"/>
      <c r="F747" s="218" t="str">
        <f>IF(ISBLANK(E747), "", VLOOKUP(E747, Z!$A$2:$C$4127, 3, FALSE))</f>
        <v/>
      </c>
      <c r="G747" s="232"/>
      <c r="H747" s="219"/>
      <c r="I747" s="218" t="str" cm="1">
        <f t="array" ref="I747">IFERROR(INDEX(Region, VLOOKUP($F747, X!$A$2:$K$5744, 11, FALSE), $C$1), "")</f>
        <v/>
      </c>
      <c r="J747" s="235"/>
      <c r="K747" s="236"/>
      <c r="L747" s="220" cm="1">
        <f t="array" ref="L747">IFERROR(INDEX(E_alt, $A747, $X747), 0)</f>
        <v>0</v>
      </c>
      <c r="M747" s="238"/>
      <c r="N747" s="237"/>
      <c r="O747" s="236"/>
      <c r="P747" s="223"/>
      <c r="Q747" s="220" cm="1">
        <f t="array" ref="Q747">IFERROR(INDEX(E_neu, $A747, $X747), 0)</f>
        <v>0</v>
      </c>
      <c r="R747" s="232"/>
      <c r="S747" s="231"/>
      <c r="T747" s="217"/>
      <c r="U747" s="218" t="str">
        <f>IF(ISBLANK(T747), "", VLOOKUP(T747, Z!$A$2:$C$4127, 3, FALSE))</f>
        <v/>
      </c>
      <c r="V747" s="239"/>
      <c r="W747" s="222">
        <f t="shared" si="113"/>
        <v>0</v>
      </c>
      <c r="X747" s="13" t="str">
        <f>IFERROR(MATCH(_xlfn.MINIFS(Y!$F$87:$H$87, Y!$F$87:$H$87, "&gt;="&amp;J747), Y!$F$87:$H$87, 0), "-")</f>
        <v>-</v>
      </c>
    </row>
    <row r="748" spans="1:24" s="79" customFormat="1" x14ac:dyDescent="0.2">
      <c r="A748" s="13" t="str">
        <f t="shared" si="112"/>
        <v>-</v>
      </c>
      <c r="B748" s="216">
        <v>726</v>
      </c>
      <c r="C748" s="231"/>
      <c r="D748" s="231"/>
      <c r="E748" s="217"/>
      <c r="F748" s="218" t="str">
        <f>IF(ISBLANK(E748), "", VLOOKUP(E748, Z!$A$2:$C$4127, 3, FALSE))</f>
        <v/>
      </c>
      <c r="G748" s="232"/>
      <c r="H748" s="219"/>
      <c r="I748" s="218" t="str" cm="1">
        <f t="array" ref="I748">IFERROR(INDEX(Region, VLOOKUP($F748, X!$A$2:$K$5744, 11, FALSE), $C$1), "")</f>
        <v/>
      </c>
      <c r="J748" s="235"/>
      <c r="K748" s="236"/>
      <c r="L748" s="220" cm="1">
        <f t="array" ref="L748">IFERROR(INDEX(E_alt, $A748, $X748), 0)</f>
        <v>0</v>
      </c>
      <c r="M748" s="238"/>
      <c r="N748" s="237"/>
      <c r="O748" s="236"/>
      <c r="P748" s="223"/>
      <c r="Q748" s="220" cm="1">
        <f t="array" ref="Q748">IFERROR(INDEX(E_neu, $A748, $X748), 0)</f>
        <v>0</v>
      </c>
      <c r="R748" s="232"/>
      <c r="S748" s="231"/>
      <c r="T748" s="217"/>
      <c r="U748" s="218" t="str">
        <f>IF(ISBLANK(T748), "", VLOOKUP(T748, Z!$A$2:$C$4127, 3, FALSE))</f>
        <v/>
      </c>
      <c r="V748" s="239"/>
      <c r="W748" s="222">
        <f t="shared" si="113"/>
        <v>0</v>
      </c>
      <c r="X748" s="13" t="str">
        <f>IFERROR(MATCH(_xlfn.MINIFS(Y!$F$87:$H$87, Y!$F$87:$H$87, "&gt;="&amp;J748), Y!$F$87:$H$87, 0), "-")</f>
        <v>-</v>
      </c>
    </row>
    <row r="749" spans="1:24" s="79" customFormat="1" x14ac:dyDescent="0.2">
      <c r="A749" s="13" t="str">
        <f t="shared" si="112"/>
        <v>-</v>
      </c>
      <c r="B749" s="216">
        <v>727</v>
      </c>
      <c r="C749" s="231"/>
      <c r="D749" s="231"/>
      <c r="E749" s="217"/>
      <c r="F749" s="218" t="str">
        <f>IF(ISBLANK(E749), "", VLOOKUP(E749, Z!$A$2:$C$4127, 3, FALSE))</f>
        <v/>
      </c>
      <c r="G749" s="232"/>
      <c r="H749" s="219"/>
      <c r="I749" s="218" t="str" cm="1">
        <f t="array" ref="I749">IFERROR(INDEX(Region, VLOOKUP($F749, X!$A$2:$K$5744, 11, FALSE), $C$1), "")</f>
        <v/>
      </c>
      <c r="J749" s="235"/>
      <c r="K749" s="236"/>
      <c r="L749" s="220" cm="1">
        <f t="array" ref="L749">IFERROR(INDEX(E_alt, $A749, $X749), 0)</f>
        <v>0</v>
      </c>
      <c r="M749" s="238"/>
      <c r="N749" s="237"/>
      <c r="O749" s="236"/>
      <c r="P749" s="223"/>
      <c r="Q749" s="220" cm="1">
        <f t="array" ref="Q749">IFERROR(INDEX(E_neu, $A749, $X749), 0)</f>
        <v>0</v>
      </c>
      <c r="R749" s="232"/>
      <c r="S749" s="231"/>
      <c r="T749" s="217"/>
      <c r="U749" s="218" t="str">
        <f>IF(ISBLANK(T749), "", VLOOKUP(T749, Z!$A$2:$C$4127, 3, FALSE))</f>
        <v/>
      </c>
      <c r="V749" s="239"/>
      <c r="W749" s="222">
        <f t="shared" si="113"/>
        <v>0</v>
      </c>
      <c r="X749" s="13" t="str">
        <f>IFERROR(MATCH(_xlfn.MINIFS(Y!$F$87:$H$87, Y!$F$87:$H$87, "&gt;="&amp;J749), Y!$F$87:$H$87, 0), "-")</f>
        <v>-</v>
      </c>
    </row>
    <row r="750" spans="1:24" s="79" customFormat="1" x14ac:dyDescent="0.2">
      <c r="A750" s="13" t="str">
        <f t="shared" si="112"/>
        <v>-</v>
      </c>
      <c r="B750" s="216">
        <v>728</v>
      </c>
      <c r="C750" s="231"/>
      <c r="D750" s="231"/>
      <c r="E750" s="217"/>
      <c r="F750" s="218" t="str">
        <f>IF(ISBLANK(E750), "", VLOOKUP(E750, Z!$A$2:$C$4127, 3, FALSE))</f>
        <v/>
      </c>
      <c r="G750" s="232"/>
      <c r="H750" s="219"/>
      <c r="I750" s="218" t="str" cm="1">
        <f t="array" ref="I750">IFERROR(INDEX(Region, VLOOKUP($F750, X!$A$2:$K$5744, 11, FALSE), $C$1), "")</f>
        <v/>
      </c>
      <c r="J750" s="235"/>
      <c r="K750" s="236"/>
      <c r="L750" s="220" cm="1">
        <f t="array" ref="L750">IFERROR(INDEX(E_alt, $A750, $X750), 0)</f>
        <v>0</v>
      </c>
      <c r="M750" s="238"/>
      <c r="N750" s="237"/>
      <c r="O750" s="236"/>
      <c r="P750" s="223"/>
      <c r="Q750" s="220" cm="1">
        <f t="array" ref="Q750">IFERROR(INDEX(E_neu, $A750, $X750), 0)</f>
        <v>0</v>
      </c>
      <c r="R750" s="232"/>
      <c r="S750" s="231"/>
      <c r="T750" s="217"/>
      <c r="U750" s="218" t="str">
        <f>IF(ISBLANK(T750), "", VLOOKUP(T750, Z!$A$2:$C$4127, 3, FALSE))</f>
        <v/>
      </c>
      <c r="V750" s="239"/>
      <c r="W750" s="222">
        <f t="shared" si="113"/>
        <v>0</v>
      </c>
      <c r="X750" s="13" t="str">
        <f>IFERROR(MATCH(_xlfn.MINIFS(Y!$F$87:$H$87, Y!$F$87:$H$87, "&gt;="&amp;J750), Y!$F$87:$H$87, 0), "-")</f>
        <v>-</v>
      </c>
    </row>
    <row r="751" spans="1:24" s="79" customFormat="1" x14ac:dyDescent="0.2">
      <c r="A751" s="13" t="str">
        <f t="shared" si="112"/>
        <v>-</v>
      </c>
      <c r="B751" s="216">
        <v>729</v>
      </c>
      <c r="C751" s="231"/>
      <c r="D751" s="231"/>
      <c r="E751" s="217"/>
      <c r="F751" s="218" t="str">
        <f>IF(ISBLANK(E751), "", VLOOKUP(E751, Z!$A$2:$C$4127, 3, FALSE))</f>
        <v/>
      </c>
      <c r="G751" s="232"/>
      <c r="H751" s="219"/>
      <c r="I751" s="218" t="str" cm="1">
        <f t="array" ref="I751">IFERROR(INDEX(Region, VLOOKUP($F751, X!$A$2:$K$5744, 11, FALSE), $C$1), "")</f>
        <v/>
      </c>
      <c r="J751" s="235"/>
      <c r="K751" s="236"/>
      <c r="L751" s="220" cm="1">
        <f t="array" ref="L751">IFERROR(INDEX(E_alt, $A751, $X751), 0)</f>
        <v>0</v>
      </c>
      <c r="M751" s="238"/>
      <c r="N751" s="237"/>
      <c r="O751" s="236"/>
      <c r="P751" s="223"/>
      <c r="Q751" s="220" cm="1">
        <f t="array" ref="Q751">IFERROR(INDEX(E_neu, $A751, $X751), 0)</f>
        <v>0</v>
      </c>
      <c r="R751" s="232"/>
      <c r="S751" s="231"/>
      <c r="T751" s="217"/>
      <c r="U751" s="218" t="str">
        <f>IF(ISBLANK(T751), "", VLOOKUP(T751, Z!$A$2:$C$4127, 3, FALSE))</f>
        <v/>
      </c>
      <c r="V751" s="239"/>
      <c r="W751" s="222">
        <f t="shared" si="113"/>
        <v>0</v>
      </c>
      <c r="X751" s="13" t="str">
        <f>IFERROR(MATCH(_xlfn.MINIFS(Y!$F$87:$H$87, Y!$F$87:$H$87, "&gt;="&amp;J751), Y!$F$87:$H$87, 0), "-")</f>
        <v>-</v>
      </c>
    </row>
    <row r="752" spans="1:24" s="79" customFormat="1" x14ac:dyDescent="0.2">
      <c r="A752" s="13" t="str">
        <f t="shared" si="112"/>
        <v>-</v>
      </c>
      <c r="B752" s="216">
        <v>730</v>
      </c>
      <c r="C752" s="231"/>
      <c r="D752" s="231"/>
      <c r="E752" s="217"/>
      <c r="F752" s="218" t="str">
        <f>IF(ISBLANK(E752), "", VLOOKUP(E752, Z!$A$2:$C$4127, 3, FALSE))</f>
        <v/>
      </c>
      <c r="G752" s="232"/>
      <c r="H752" s="219"/>
      <c r="I752" s="218" t="str" cm="1">
        <f t="array" ref="I752">IFERROR(INDEX(Region, VLOOKUP($F752, X!$A$2:$K$5744, 11, FALSE), $C$1), "")</f>
        <v/>
      </c>
      <c r="J752" s="235"/>
      <c r="K752" s="236"/>
      <c r="L752" s="220" cm="1">
        <f t="array" ref="L752">IFERROR(INDEX(E_alt, $A752, $X752), 0)</f>
        <v>0</v>
      </c>
      <c r="M752" s="238"/>
      <c r="N752" s="237"/>
      <c r="O752" s="236"/>
      <c r="P752" s="223"/>
      <c r="Q752" s="220" cm="1">
        <f t="array" ref="Q752">IFERROR(INDEX(E_neu, $A752, $X752), 0)</f>
        <v>0</v>
      </c>
      <c r="R752" s="232"/>
      <c r="S752" s="231"/>
      <c r="T752" s="217"/>
      <c r="U752" s="218" t="str">
        <f>IF(ISBLANK(T752), "", VLOOKUP(T752, Z!$A$2:$C$4127, 3, FALSE))</f>
        <v/>
      </c>
      <c r="V752" s="239"/>
      <c r="W752" s="222">
        <f t="shared" si="113"/>
        <v>0</v>
      </c>
      <c r="X752" s="13" t="str">
        <f>IFERROR(MATCH(_xlfn.MINIFS(Y!$F$87:$H$87, Y!$F$87:$H$87, "&gt;="&amp;J752), Y!$F$87:$H$87, 0), "-")</f>
        <v>-</v>
      </c>
    </row>
    <row r="753" spans="1:24" s="79" customFormat="1" x14ac:dyDescent="0.2">
      <c r="A753" s="13" t="str">
        <f t="shared" si="112"/>
        <v>-</v>
      </c>
      <c r="B753" s="216">
        <v>731</v>
      </c>
      <c r="C753" s="231"/>
      <c r="D753" s="231"/>
      <c r="E753" s="217"/>
      <c r="F753" s="218" t="str">
        <f>IF(ISBLANK(E753), "", VLOOKUP(E753, Z!$A$2:$C$4127, 3, FALSE))</f>
        <v/>
      </c>
      <c r="G753" s="232"/>
      <c r="H753" s="219"/>
      <c r="I753" s="218" t="str" cm="1">
        <f t="array" ref="I753">IFERROR(INDEX(Region, VLOOKUP($F753, X!$A$2:$K$5744, 11, FALSE), $C$1), "")</f>
        <v/>
      </c>
      <c r="J753" s="235"/>
      <c r="K753" s="236"/>
      <c r="L753" s="220" cm="1">
        <f t="array" ref="L753">IFERROR(INDEX(E_alt, $A753, $X753), 0)</f>
        <v>0</v>
      </c>
      <c r="M753" s="238"/>
      <c r="N753" s="237"/>
      <c r="O753" s="236"/>
      <c r="P753" s="223"/>
      <c r="Q753" s="220" cm="1">
        <f t="array" ref="Q753">IFERROR(INDEX(E_neu, $A753, $X753), 0)</f>
        <v>0</v>
      </c>
      <c r="R753" s="232"/>
      <c r="S753" s="231"/>
      <c r="T753" s="217"/>
      <c r="U753" s="218" t="str">
        <f>IF(ISBLANK(T753), "", VLOOKUP(T753, Z!$A$2:$C$4127, 3, FALSE))</f>
        <v/>
      </c>
      <c r="V753" s="239"/>
      <c r="W753" s="222">
        <f t="shared" si="113"/>
        <v>0</v>
      </c>
      <c r="X753" s="13" t="str">
        <f>IFERROR(MATCH(_xlfn.MINIFS(Y!$F$87:$H$87, Y!$F$87:$H$87, "&gt;="&amp;J753), Y!$F$87:$H$87, 0), "-")</f>
        <v>-</v>
      </c>
    </row>
    <row r="754" spans="1:24" s="79" customFormat="1" x14ac:dyDescent="0.2">
      <c r="A754" s="13" t="str">
        <f t="shared" si="112"/>
        <v>-</v>
      </c>
      <c r="B754" s="216">
        <v>732</v>
      </c>
      <c r="C754" s="231"/>
      <c r="D754" s="231"/>
      <c r="E754" s="217"/>
      <c r="F754" s="218" t="str">
        <f>IF(ISBLANK(E754), "", VLOOKUP(E754, Z!$A$2:$C$4127, 3, FALSE))</f>
        <v/>
      </c>
      <c r="G754" s="232"/>
      <c r="H754" s="219"/>
      <c r="I754" s="218" t="str" cm="1">
        <f t="array" ref="I754">IFERROR(INDEX(Region, VLOOKUP($F754, X!$A$2:$K$5744, 11, FALSE), $C$1), "")</f>
        <v/>
      </c>
      <c r="J754" s="235"/>
      <c r="K754" s="236"/>
      <c r="L754" s="220" cm="1">
        <f t="array" ref="L754">IFERROR(INDEX(E_alt, $A754, $X754), 0)</f>
        <v>0</v>
      </c>
      <c r="M754" s="238"/>
      <c r="N754" s="237"/>
      <c r="O754" s="236"/>
      <c r="P754" s="223"/>
      <c r="Q754" s="220" cm="1">
        <f t="array" ref="Q754">IFERROR(INDEX(E_neu, $A754, $X754), 0)</f>
        <v>0</v>
      </c>
      <c r="R754" s="232"/>
      <c r="S754" s="231"/>
      <c r="T754" s="217"/>
      <c r="U754" s="218" t="str">
        <f>IF(ISBLANK(T754), "", VLOOKUP(T754, Z!$A$2:$C$4127, 3, FALSE))</f>
        <v/>
      </c>
      <c r="V754" s="239"/>
      <c r="W754" s="222">
        <f t="shared" si="113"/>
        <v>0</v>
      </c>
      <c r="X754" s="13" t="str">
        <f>IFERROR(MATCH(_xlfn.MINIFS(Y!$F$87:$H$87, Y!$F$87:$H$87, "&gt;="&amp;J754), Y!$F$87:$H$87, 0), "-")</f>
        <v>-</v>
      </c>
    </row>
    <row r="755" spans="1:24" s="79" customFormat="1" x14ac:dyDescent="0.2">
      <c r="A755" s="13" t="str">
        <f t="shared" si="112"/>
        <v>-</v>
      </c>
      <c r="B755" s="216">
        <v>733</v>
      </c>
      <c r="C755" s="231"/>
      <c r="D755" s="231"/>
      <c r="E755" s="217"/>
      <c r="F755" s="218" t="str">
        <f>IF(ISBLANK(E755), "", VLOOKUP(E755, Z!$A$2:$C$4127, 3, FALSE))</f>
        <v/>
      </c>
      <c r="G755" s="232"/>
      <c r="H755" s="219"/>
      <c r="I755" s="218" t="str" cm="1">
        <f t="array" ref="I755">IFERROR(INDEX(Region, VLOOKUP($F755, X!$A$2:$K$5744, 11, FALSE), $C$1), "")</f>
        <v/>
      </c>
      <c r="J755" s="235"/>
      <c r="K755" s="236"/>
      <c r="L755" s="220" cm="1">
        <f t="array" ref="L755">IFERROR(INDEX(E_alt, $A755, $X755), 0)</f>
        <v>0</v>
      </c>
      <c r="M755" s="238"/>
      <c r="N755" s="237"/>
      <c r="O755" s="236"/>
      <c r="P755" s="223"/>
      <c r="Q755" s="220" cm="1">
        <f t="array" ref="Q755">IFERROR(INDEX(E_neu, $A755, $X755), 0)</f>
        <v>0</v>
      </c>
      <c r="R755" s="232"/>
      <c r="S755" s="231"/>
      <c r="T755" s="217"/>
      <c r="U755" s="218" t="str">
        <f>IF(ISBLANK(T755), "", VLOOKUP(T755, Z!$A$2:$C$4127, 3, FALSE))</f>
        <v/>
      </c>
      <c r="V755" s="239"/>
      <c r="W755" s="222">
        <f t="shared" si="113"/>
        <v>0</v>
      </c>
      <c r="X755" s="13" t="str">
        <f>IFERROR(MATCH(_xlfn.MINIFS(Y!$F$87:$H$87, Y!$F$87:$H$87, "&gt;="&amp;J755), Y!$F$87:$H$87, 0), "-")</f>
        <v>-</v>
      </c>
    </row>
    <row r="756" spans="1:24" s="79" customFormat="1" x14ac:dyDescent="0.2">
      <c r="A756" s="13" t="str">
        <f t="shared" si="112"/>
        <v>-</v>
      </c>
      <c r="B756" s="216">
        <v>734</v>
      </c>
      <c r="C756" s="231"/>
      <c r="D756" s="231"/>
      <c r="E756" s="217"/>
      <c r="F756" s="218" t="str">
        <f>IF(ISBLANK(E756), "", VLOOKUP(E756, Z!$A$2:$C$4127, 3, FALSE))</f>
        <v/>
      </c>
      <c r="G756" s="232"/>
      <c r="H756" s="219"/>
      <c r="I756" s="218" t="str" cm="1">
        <f t="array" ref="I756">IFERROR(INDEX(Region, VLOOKUP($F756, X!$A$2:$K$5744, 11, FALSE), $C$1), "")</f>
        <v/>
      </c>
      <c r="J756" s="235"/>
      <c r="K756" s="236"/>
      <c r="L756" s="220" cm="1">
        <f t="array" ref="L756">IFERROR(INDEX(E_alt, $A756, $X756), 0)</f>
        <v>0</v>
      </c>
      <c r="M756" s="238"/>
      <c r="N756" s="237"/>
      <c r="O756" s="236"/>
      <c r="P756" s="223"/>
      <c r="Q756" s="220" cm="1">
        <f t="array" ref="Q756">IFERROR(INDEX(E_neu, $A756, $X756), 0)</f>
        <v>0</v>
      </c>
      <c r="R756" s="232"/>
      <c r="S756" s="231"/>
      <c r="T756" s="217"/>
      <c r="U756" s="218" t="str">
        <f>IF(ISBLANK(T756), "", VLOOKUP(T756, Z!$A$2:$C$4127, 3, FALSE))</f>
        <v/>
      </c>
      <c r="V756" s="239"/>
      <c r="W756" s="222">
        <f t="shared" si="113"/>
        <v>0</v>
      </c>
      <c r="X756" s="13" t="str">
        <f>IFERROR(MATCH(_xlfn.MINIFS(Y!$F$87:$H$87, Y!$F$87:$H$87, "&gt;="&amp;J756), Y!$F$87:$H$87, 0), "-")</f>
        <v>-</v>
      </c>
    </row>
    <row r="757" spans="1:24" s="79" customFormat="1" x14ac:dyDescent="0.2">
      <c r="A757" s="13" t="str">
        <f t="shared" si="112"/>
        <v>-</v>
      </c>
      <c r="B757" s="216">
        <v>735</v>
      </c>
      <c r="C757" s="231"/>
      <c r="D757" s="231"/>
      <c r="E757" s="217"/>
      <c r="F757" s="218" t="str">
        <f>IF(ISBLANK(E757), "", VLOOKUP(E757, Z!$A$2:$C$4127, 3, FALSE))</f>
        <v/>
      </c>
      <c r="G757" s="232"/>
      <c r="H757" s="219"/>
      <c r="I757" s="218" t="str" cm="1">
        <f t="array" ref="I757">IFERROR(INDEX(Region, VLOOKUP($F757, X!$A$2:$K$5744, 11, FALSE), $C$1), "")</f>
        <v/>
      </c>
      <c r="J757" s="235"/>
      <c r="K757" s="236"/>
      <c r="L757" s="220" cm="1">
        <f t="array" ref="L757">IFERROR(INDEX(E_alt, $A757, $X757), 0)</f>
        <v>0</v>
      </c>
      <c r="M757" s="238"/>
      <c r="N757" s="237"/>
      <c r="O757" s="236"/>
      <c r="P757" s="223"/>
      <c r="Q757" s="220" cm="1">
        <f t="array" ref="Q757">IFERROR(INDEX(E_neu, $A757, $X757), 0)</f>
        <v>0</v>
      </c>
      <c r="R757" s="232"/>
      <c r="S757" s="231"/>
      <c r="T757" s="217"/>
      <c r="U757" s="218" t="str">
        <f>IF(ISBLANK(T757), "", VLOOKUP(T757, Z!$A$2:$C$4127, 3, FALSE))</f>
        <v/>
      </c>
      <c r="V757" s="239"/>
      <c r="W757" s="222">
        <f t="shared" si="113"/>
        <v>0</v>
      </c>
      <c r="X757" s="13" t="str">
        <f>IFERROR(MATCH(_xlfn.MINIFS(Y!$F$87:$H$87, Y!$F$87:$H$87, "&gt;="&amp;J757), Y!$F$87:$H$87, 0), "-")</f>
        <v>-</v>
      </c>
    </row>
    <row r="758" spans="1:24" s="79" customFormat="1" x14ac:dyDescent="0.2">
      <c r="A758" s="13" t="str">
        <f t="shared" si="112"/>
        <v>-</v>
      </c>
      <c r="B758" s="216">
        <v>736</v>
      </c>
      <c r="C758" s="231"/>
      <c r="D758" s="231"/>
      <c r="E758" s="217"/>
      <c r="F758" s="218" t="str">
        <f>IF(ISBLANK(E758), "", VLOOKUP(E758, Z!$A$2:$C$4127, 3, FALSE))</f>
        <v/>
      </c>
      <c r="G758" s="232"/>
      <c r="H758" s="219"/>
      <c r="I758" s="218" t="str" cm="1">
        <f t="array" ref="I758">IFERROR(INDEX(Region, VLOOKUP($F758, X!$A$2:$K$5744, 11, FALSE), $C$1), "")</f>
        <v/>
      </c>
      <c r="J758" s="235"/>
      <c r="K758" s="236"/>
      <c r="L758" s="220" cm="1">
        <f t="array" ref="L758">IFERROR(INDEX(E_alt, $A758, $X758), 0)</f>
        <v>0</v>
      </c>
      <c r="M758" s="238"/>
      <c r="N758" s="237"/>
      <c r="O758" s="236"/>
      <c r="P758" s="223"/>
      <c r="Q758" s="220" cm="1">
        <f t="array" ref="Q758">IFERROR(INDEX(E_neu, $A758, $X758), 0)</f>
        <v>0</v>
      </c>
      <c r="R758" s="232"/>
      <c r="S758" s="231"/>
      <c r="T758" s="217"/>
      <c r="U758" s="218" t="str">
        <f>IF(ISBLANK(T758), "", VLOOKUP(T758, Z!$A$2:$C$4127, 3, FALSE))</f>
        <v/>
      </c>
      <c r="V758" s="239"/>
      <c r="W758" s="222">
        <f t="shared" si="113"/>
        <v>0</v>
      </c>
      <c r="X758" s="13" t="str">
        <f>IFERROR(MATCH(_xlfn.MINIFS(Y!$F$87:$H$87, Y!$F$87:$H$87, "&gt;="&amp;J758), Y!$F$87:$H$87, 0), "-")</f>
        <v>-</v>
      </c>
    </row>
    <row r="759" spans="1:24" s="79" customFormat="1" x14ac:dyDescent="0.2">
      <c r="A759" s="13" t="str">
        <f t="shared" ref="A759:A822" si="114">IFERROR(MATCH($I759,INDEX(Region,,1),0),IFERROR(MATCH($I759,INDEX(Region,,2),0),IFERROR(MATCH($I759,INDEX(Region,,3),0),"-")))</f>
        <v>-</v>
      </c>
      <c r="B759" s="216">
        <v>737</v>
      </c>
      <c r="C759" s="231"/>
      <c r="D759" s="231"/>
      <c r="E759" s="217"/>
      <c r="F759" s="218" t="str">
        <f>IF(ISBLANK(E759), "", VLOOKUP(E759, Z!$A$2:$C$4127, 3, FALSE))</f>
        <v/>
      </c>
      <c r="G759" s="232"/>
      <c r="H759" s="219"/>
      <c r="I759" s="218" t="str" cm="1">
        <f t="array" ref="I759">IFERROR(INDEX(Region, VLOOKUP($F759, X!$A$2:$K$5744, 11, FALSE), $C$1), "")</f>
        <v/>
      </c>
      <c r="J759" s="235"/>
      <c r="K759" s="236"/>
      <c r="L759" s="220" cm="1">
        <f t="array" ref="L759">IFERROR(INDEX(E_alt, $A759, $X759), 0)</f>
        <v>0</v>
      </c>
      <c r="M759" s="238"/>
      <c r="N759" s="237"/>
      <c r="O759" s="236"/>
      <c r="P759" s="223"/>
      <c r="Q759" s="220" cm="1">
        <f t="array" ref="Q759">IFERROR(INDEX(E_neu, $A759, $X759), 0)</f>
        <v>0</v>
      </c>
      <c r="R759" s="232"/>
      <c r="S759" s="231"/>
      <c r="T759" s="217"/>
      <c r="U759" s="218" t="str">
        <f>IF(ISBLANK(T759), "", VLOOKUP(T759, Z!$A$2:$C$4127, 3, FALSE))</f>
        <v/>
      </c>
      <c r="V759" s="239"/>
      <c r="W759" s="222">
        <f t="shared" si="113"/>
        <v>0</v>
      </c>
      <c r="X759" s="13" t="str">
        <f>IFERROR(MATCH(_xlfn.MINIFS(Y!$F$87:$H$87, Y!$F$87:$H$87, "&gt;="&amp;J759), Y!$F$87:$H$87, 0), "-")</f>
        <v>-</v>
      </c>
    </row>
    <row r="760" spans="1:24" s="79" customFormat="1" x14ac:dyDescent="0.2">
      <c r="A760" s="13" t="str">
        <f t="shared" si="114"/>
        <v>-</v>
      </c>
      <c r="B760" s="216">
        <v>738</v>
      </c>
      <c r="C760" s="231"/>
      <c r="D760" s="231"/>
      <c r="E760" s="217"/>
      <c r="F760" s="218" t="str">
        <f>IF(ISBLANK(E760), "", VLOOKUP(E760, Z!$A$2:$C$4127, 3, FALSE))</f>
        <v/>
      </c>
      <c r="G760" s="232"/>
      <c r="H760" s="219"/>
      <c r="I760" s="218" t="str" cm="1">
        <f t="array" ref="I760">IFERROR(INDEX(Region, VLOOKUP($F760, X!$A$2:$K$5744, 11, FALSE), $C$1), "")</f>
        <v/>
      </c>
      <c r="J760" s="235"/>
      <c r="K760" s="236"/>
      <c r="L760" s="220" cm="1">
        <f t="array" ref="L760">IFERROR(INDEX(E_alt, $A760, $X760), 0)</f>
        <v>0</v>
      </c>
      <c r="M760" s="238"/>
      <c r="N760" s="237"/>
      <c r="O760" s="236"/>
      <c r="P760" s="223"/>
      <c r="Q760" s="220" cm="1">
        <f t="array" ref="Q760">IFERROR(INDEX(E_neu, $A760, $X760), 0)</f>
        <v>0</v>
      </c>
      <c r="R760" s="232"/>
      <c r="S760" s="231"/>
      <c r="T760" s="217"/>
      <c r="U760" s="218" t="str">
        <f>IF(ISBLANK(T760), "", VLOOKUP(T760, Z!$A$2:$C$4127, 3, FALSE))</f>
        <v/>
      </c>
      <c r="V760" s="239"/>
      <c r="W760" s="222">
        <f t="shared" si="113"/>
        <v>0</v>
      </c>
      <c r="X760" s="13" t="str">
        <f>IFERROR(MATCH(_xlfn.MINIFS(Y!$F$87:$H$87, Y!$F$87:$H$87, "&gt;="&amp;J760), Y!$F$87:$H$87, 0), "-")</f>
        <v>-</v>
      </c>
    </row>
    <row r="761" spans="1:24" s="79" customFormat="1" x14ac:dyDescent="0.2">
      <c r="A761" s="13" t="str">
        <f t="shared" si="114"/>
        <v>-</v>
      </c>
      <c r="B761" s="216">
        <v>739</v>
      </c>
      <c r="C761" s="231"/>
      <c r="D761" s="231"/>
      <c r="E761" s="217"/>
      <c r="F761" s="218" t="str">
        <f>IF(ISBLANK(E761), "", VLOOKUP(E761, Z!$A$2:$C$4127, 3, FALSE))</f>
        <v/>
      </c>
      <c r="G761" s="232"/>
      <c r="H761" s="219"/>
      <c r="I761" s="218" t="str" cm="1">
        <f t="array" ref="I761">IFERROR(INDEX(Region, VLOOKUP($F761, X!$A$2:$K$5744, 11, FALSE), $C$1), "")</f>
        <v/>
      </c>
      <c r="J761" s="235"/>
      <c r="K761" s="236"/>
      <c r="L761" s="220" cm="1">
        <f t="array" ref="L761">IFERROR(INDEX(E_alt, $A761, $X761), 0)</f>
        <v>0</v>
      </c>
      <c r="M761" s="238"/>
      <c r="N761" s="237"/>
      <c r="O761" s="236"/>
      <c r="P761" s="223"/>
      <c r="Q761" s="220" cm="1">
        <f t="array" ref="Q761">IFERROR(INDEX(E_neu, $A761, $X761), 0)</f>
        <v>0</v>
      </c>
      <c r="R761" s="232"/>
      <c r="S761" s="231"/>
      <c r="T761" s="217"/>
      <c r="U761" s="218" t="str">
        <f>IF(ISBLANK(T761), "", VLOOKUP(T761, Z!$A$2:$C$4127, 3, FALSE))</f>
        <v/>
      </c>
      <c r="V761" s="239"/>
      <c r="W761" s="222">
        <f t="shared" si="113"/>
        <v>0</v>
      </c>
      <c r="X761" s="13" t="str">
        <f>IFERROR(MATCH(_xlfn.MINIFS(Y!$F$87:$H$87, Y!$F$87:$H$87, "&gt;="&amp;J761), Y!$F$87:$H$87, 0), "-")</f>
        <v>-</v>
      </c>
    </row>
    <row r="762" spans="1:24" s="79" customFormat="1" x14ac:dyDescent="0.2">
      <c r="A762" s="13" t="str">
        <f t="shared" si="114"/>
        <v>-</v>
      </c>
      <c r="B762" s="216">
        <v>740</v>
      </c>
      <c r="C762" s="231"/>
      <c r="D762" s="231"/>
      <c r="E762" s="217"/>
      <c r="F762" s="218" t="str">
        <f>IF(ISBLANK(E762), "", VLOOKUP(E762, Z!$A$2:$C$4127, 3, FALSE))</f>
        <v/>
      </c>
      <c r="G762" s="232"/>
      <c r="H762" s="219"/>
      <c r="I762" s="218" t="str" cm="1">
        <f t="array" ref="I762">IFERROR(INDEX(Region, VLOOKUP($F762, X!$A$2:$K$5744, 11, FALSE), $C$1), "")</f>
        <v/>
      </c>
      <c r="J762" s="235"/>
      <c r="K762" s="236"/>
      <c r="L762" s="220" cm="1">
        <f t="array" ref="L762">IFERROR(INDEX(E_alt, $A762, $X762), 0)</f>
        <v>0</v>
      </c>
      <c r="M762" s="238"/>
      <c r="N762" s="237"/>
      <c r="O762" s="236"/>
      <c r="P762" s="223"/>
      <c r="Q762" s="220" cm="1">
        <f t="array" ref="Q762">IFERROR(INDEX(E_neu, $A762, $X762), 0)</f>
        <v>0</v>
      </c>
      <c r="R762" s="232"/>
      <c r="S762" s="231"/>
      <c r="T762" s="217"/>
      <c r="U762" s="218" t="str">
        <f>IF(ISBLANK(T762), "", VLOOKUP(T762, Z!$A$2:$C$4127, 3, FALSE))</f>
        <v/>
      </c>
      <c r="V762" s="239"/>
      <c r="W762" s="222">
        <f t="shared" si="113"/>
        <v>0</v>
      </c>
      <c r="X762" s="13" t="str">
        <f>IFERROR(MATCH(_xlfn.MINIFS(Y!$F$87:$H$87, Y!$F$87:$H$87, "&gt;="&amp;J762), Y!$F$87:$H$87, 0), "-")</f>
        <v>-</v>
      </c>
    </row>
    <row r="763" spans="1:24" s="79" customFormat="1" x14ac:dyDescent="0.2">
      <c r="A763" s="13" t="str">
        <f t="shared" si="114"/>
        <v>-</v>
      </c>
      <c r="B763" s="216">
        <v>741</v>
      </c>
      <c r="C763" s="231"/>
      <c r="D763" s="231"/>
      <c r="E763" s="217"/>
      <c r="F763" s="218" t="str">
        <f>IF(ISBLANK(E763), "", VLOOKUP(E763, Z!$A$2:$C$4127, 3, FALSE))</f>
        <v/>
      </c>
      <c r="G763" s="232"/>
      <c r="H763" s="219"/>
      <c r="I763" s="218" t="str" cm="1">
        <f t="array" ref="I763">IFERROR(INDEX(Region, VLOOKUP($F763, X!$A$2:$K$5744, 11, FALSE), $C$1), "")</f>
        <v/>
      </c>
      <c r="J763" s="235"/>
      <c r="K763" s="236"/>
      <c r="L763" s="220" cm="1">
        <f t="array" ref="L763">IFERROR(INDEX(E_alt, $A763, $X763), 0)</f>
        <v>0</v>
      </c>
      <c r="M763" s="238"/>
      <c r="N763" s="237"/>
      <c r="O763" s="236"/>
      <c r="P763" s="223"/>
      <c r="Q763" s="220" cm="1">
        <f t="array" ref="Q763">IFERROR(INDEX(E_neu, $A763, $X763), 0)</f>
        <v>0</v>
      </c>
      <c r="R763" s="232"/>
      <c r="S763" s="231"/>
      <c r="T763" s="217"/>
      <c r="U763" s="218" t="str">
        <f>IF(ISBLANK(T763), "", VLOOKUP(T763, Z!$A$2:$C$4127, 3, FALSE))</f>
        <v/>
      </c>
      <c r="V763" s="239"/>
      <c r="W763" s="222">
        <f t="shared" si="113"/>
        <v>0</v>
      </c>
      <c r="X763" s="13" t="str">
        <f>IFERROR(MATCH(_xlfn.MINIFS(Y!$F$87:$H$87, Y!$F$87:$H$87, "&gt;="&amp;J763), Y!$F$87:$H$87, 0), "-")</f>
        <v>-</v>
      </c>
    </row>
    <row r="764" spans="1:24" s="79" customFormat="1" x14ac:dyDescent="0.2">
      <c r="A764" s="13" t="str">
        <f t="shared" si="114"/>
        <v>-</v>
      </c>
      <c r="B764" s="216">
        <v>742</v>
      </c>
      <c r="C764" s="231"/>
      <c r="D764" s="231"/>
      <c r="E764" s="217"/>
      <c r="F764" s="218" t="str">
        <f>IF(ISBLANK(E764), "", VLOOKUP(E764, Z!$A$2:$C$4127, 3, FALSE))</f>
        <v/>
      </c>
      <c r="G764" s="232"/>
      <c r="H764" s="219"/>
      <c r="I764" s="218" t="str" cm="1">
        <f t="array" ref="I764">IFERROR(INDEX(Region, VLOOKUP($F764, X!$A$2:$K$5744, 11, FALSE), $C$1), "")</f>
        <v/>
      </c>
      <c r="J764" s="235"/>
      <c r="K764" s="236"/>
      <c r="L764" s="220" cm="1">
        <f t="array" ref="L764">IFERROR(INDEX(E_alt, $A764, $X764), 0)</f>
        <v>0</v>
      </c>
      <c r="M764" s="238"/>
      <c r="N764" s="237"/>
      <c r="O764" s="236"/>
      <c r="P764" s="223"/>
      <c r="Q764" s="220" cm="1">
        <f t="array" ref="Q764">IFERROR(INDEX(E_neu, $A764, $X764), 0)</f>
        <v>0</v>
      </c>
      <c r="R764" s="232"/>
      <c r="S764" s="231"/>
      <c r="T764" s="217"/>
      <c r="U764" s="218" t="str">
        <f>IF(ISBLANK(T764), "", VLOOKUP(T764, Z!$A$2:$C$4127, 3, FALSE))</f>
        <v/>
      </c>
      <c r="V764" s="239"/>
      <c r="W764" s="222">
        <f t="shared" si="113"/>
        <v>0</v>
      </c>
      <c r="X764" s="13" t="str">
        <f>IFERROR(MATCH(_xlfn.MINIFS(Y!$F$87:$H$87, Y!$F$87:$H$87, "&gt;="&amp;J764), Y!$F$87:$H$87, 0), "-")</f>
        <v>-</v>
      </c>
    </row>
    <row r="765" spans="1:24" s="79" customFormat="1" x14ac:dyDescent="0.2">
      <c r="A765" s="13" t="str">
        <f t="shared" si="114"/>
        <v>-</v>
      </c>
      <c r="B765" s="216">
        <v>743</v>
      </c>
      <c r="C765" s="231"/>
      <c r="D765" s="231"/>
      <c r="E765" s="217"/>
      <c r="F765" s="218" t="str">
        <f>IF(ISBLANK(E765), "", VLOOKUP(E765, Z!$A$2:$C$4127, 3, FALSE))</f>
        <v/>
      </c>
      <c r="G765" s="232"/>
      <c r="H765" s="219"/>
      <c r="I765" s="218" t="str" cm="1">
        <f t="array" ref="I765">IFERROR(INDEX(Region, VLOOKUP($F765, X!$A$2:$K$5744, 11, FALSE), $C$1), "")</f>
        <v/>
      </c>
      <c r="J765" s="235"/>
      <c r="K765" s="236"/>
      <c r="L765" s="220" cm="1">
        <f t="array" ref="L765">IFERROR(INDEX(E_alt, $A765, $X765), 0)</f>
        <v>0</v>
      </c>
      <c r="M765" s="238"/>
      <c r="N765" s="237"/>
      <c r="O765" s="236"/>
      <c r="P765" s="223"/>
      <c r="Q765" s="220" cm="1">
        <f t="array" ref="Q765">IFERROR(INDEX(E_neu, $A765, $X765), 0)</f>
        <v>0</v>
      </c>
      <c r="R765" s="232"/>
      <c r="S765" s="231"/>
      <c r="T765" s="217"/>
      <c r="U765" s="218" t="str">
        <f>IF(ISBLANK(T765), "", VLOOKUP(T765, Z!$A$2:$C$4127, 3, FALSE))</f>
        <v/>
      </c>
      <c r="V765" s="239"/>
      <c r="W765" s="222">
        <f t="shared" si="113"/>
        <v>0</v>
      </c>
      <c r="X765" s="13" t="str">
        <f>IFERROR(MATCH(_xlfn.MINIFS(Y!$F$87:$H$87, Y!$F$87:$H$87, "&gt;="&amp;J765), Y!$F$87:$H$87, 0), "-")</f>
        <v>-</v>
      </c>
    </row>
    <row r="766" spans="1:24" s="79" customFormat="1" x14ac:dyDescent="0.2">
      <c r="A766" s="13" t="str">
        <f t="shared" si="114"/>
        <v>-</v>
      </c>
      <c r="B766" s="216">
        <v>744</v>
      </c>
      <c r="C766" s="231"/>
      <c r="D766" s="231"/>
      <c r="E766" s="217"/>
      <c r="F766" s="218" t="str">
        <f>IF(ISBLANK(E766), "", VLOOKUP(E766, Z!$A$2:$C$4127, 3, FALSE))</f>
        <v/>
      </c>
      <c r="G766" s="232"/>
      <c r="H766" s="219"/>
      <c r="I766" s="218" t="str" cm="1">
        <f t="array" ref="I766">IFERROR(INDEX(Region, VLOOKUP($F766, X!$A$2:$K$5744, 11, FALSE), $C$1), "")</f>
        <v/>
      </c>
      <c r="J766" s="235"/>
      <c r="K766" s="236"/>
      <c r="L766" s="220" cm="1">
        <f t="array" ref="L766">IFERROR(INDEX(E_alt, $A766, $X766), 0)</f>
        <v>0</v>
      </c>
      <c r="M766" s="238"/>
      <c r="N766" s="237"/>
      <c r="O766" s="236"/>
      <c r="P766" s="223"/>
      <c r="Q766" s="220" cm="1">
        <f t="array" ref="Q766">IFERROR(INDEX(E_neu, $A766, $X766), 0)</f>
        <v>0</v>
      </c>
      <c r="R766" s="232"/>
      <c r="S766" s="231"/>
      <c r="T766" s="217"/>
      <c r="U766" s="218" t="str">
        <f>IF(ISBLANK(T766), "", VLOOKUP(T766, Z!$A$2:$C$4127, 3, FALSE))</f>
        <v/>
      </c>
      <c r="V766" s="239"/>
      <c r="W766" s="222">
        <f t="shared" si="113"/>
        <v>0</v>
      </c>
      <c r="X766" s="13" t="str">
        <f>IFERROR(MATCH(_xlfn.MINIFS(Y!$F$87:$H$87, Y!$F$87:$H$87, "&gt;="&amp;J766), Y!$F$87:$H$87, 0), "-")</f>
        <v>-</v>
      </c>
    </row>
    <row r="767" spans="1:24" s="79" customFormat="1" x14ac:dyDescent="0.2">
      <c r="A767" s="13" t="str">
        <f t="shared" si="114"/>
        <v>-</v>
      </c>
      <c r="B767" s="216">
        <v>745</v>
      </c>
      <c r="C767" s="231"/>
      <c r="D767" s="231"/>
      <c r="E767" s="217"/>
      <c r="F767" s="218" t="str">
        <f>IF(ISBLANK(E767), "", VLOOKUP(E767, Z!$A$2:$C$4127, 3, FALSE))</f>
        <v/>
      </c>
      <c r="G767" s="232"/>
      <c r="H767" s="219"/>
      <c r="I767" s="218" t="str" cm="1">
        <f t="array" ref="I767">IFERROR(INDEX(Region, VLOOKUP($F767, X!$A$2:$K$5744, 11, FALSE), $C$1), "")</f>
        <v/>
      </c>
      <c r="J767" s="235"/>
      <c r="K767" s="236"/>
      <c r="L767" s="220" cm="1">
        <f t="array" ref="L767">IFERROR(INDEX(E_alt, $A767, $X767), 0)</f>
        <v>0</v>
      </c>
      <c r="M767" s="238"/>
      <c r="N767" s="237"/>
      <c r="O767" s="236"/>
      <c r="P767" s="223"/>
      <c r="Q767" s="220" cm="1">
        <f t="array" ref="Q767">IFERROR(INDEX(E_neu, $A767, $X767), 0)</f>
        <v>0</v>
      </c>
      <c r="R767" s="232"/>
      <c r="S767" s="231"/>
      <c r="T767" s="217"/>
      <c r="U767" s="218" t="str">
        <f>IF(ISBLANK(T767), "", VLOOKUP(T767, Z!$A$2:$C$4127, 3, FALSE))</f>
        <v/>
      </c>
      <c r="V767" s="239"/>
      <c r="W767" s="222">
        <f t="shared" si="113"/>
        <v>0</v>
      </c>
      <c r="X767" s="13" t="str">
        <f>IFERROR(MATCH(_xlfn.MINIFS(Y!$F$87:$H$87, Y!$F$87:$H$87, "&gt;="&amp;J767), Y!$F$87:$H$87, 0), "-")</f>
        <v>-</v>
      </c>
    </row>
    <row r="768" spans="1:24" s="79" customFormat="1" x14ac:dyDescent="0.2">
      <c r="A768" s="13" t="str">
        <f t="shared" si="114"/>
        <v>-</v>
      </c>
      <c r="B768" s="216">
        <v>746</v>
      </c>
      <c r="C768" s="231"/>
      <c r="D768" s="231"/>
      <c r="E768" s="217"/>
      <c r="F768" s="218" t="str">
        <f>IF(ISBLANK(E768), "", VLOOKUP(E768, Z!$A$2:$C$4127, 3, FALSE))</f>
        <v/>
      </c>
      <c r="G768" s="232"/>
      <c r="H768" s="219"/>
      <c r="I768" s="218" t="str" cm="1">
        <f t="array" ref="I768">IFERROR(INDEX(Region, VLOOKUP($F768, X!$A$2:$K$5744, 11, FALSE), $C$1), "")</f>
        <v/>
      </c>
      <c r="J768" s="235"/>
      <c r="K768" s="236"/>
      <c r="L768" s="220" cm="1">
        <f t="array" ref="L768">IFERROR(INDEX(E_alt, $A768, $X768), 0)</f>
        <v>0</v>
      </c>
      <c r="M768" s="238"/>
      <c r="N768" s="237"/>
      <c r="O768" s="236"/>
      <c r="P768" s="223"/>
      <c r="Q768" s="220" cm="1">
        <f t="array" ref="Q768">IFERROR(INDEX(E_neu, $A768, $X768), 0)</f>
        <v>0</v>
      </c>
      <c r="R768" s="232"/>
      <c r="S768" s="231"/>
      <c r="T768" s="217"/>
      <c r="U768" s="218" t="str">
        <f>IF(ISBLANK(T768), "", VLOOKUP(T768, Z!$A$2:$C$4127, 3, FALSE))</f>
        <v/>
      </c>
      <c r="V768" s="239"/>
      <c r="W768" s="222">
        <f t="shared" si="113"/>
        <v>0</v>
      </c>
      <c r="X768" s="13" t="str">
        <f>IFERROR(MATCH(_xlfn.MINIFS(Y!$F$87:$H$87, Y!$F$87:$H$87, "&gt;="&amp;J768), Y!$F$87:$H$87, 0), "-")</f>
        <v>-</v>
      </c>
    </row>
    <row r="769" spans="1:24" s="79" customFormat="1" x14ac:dyDescent="0.2">
      <c r="A769" s="13" t="str">
        <f t="shared" si="114"/>
        <v>-</v>
      </c>
      <c r="B769" s="216">
        <v>747</v>
      </c>
      <c r="C769" s="231"/>
      <c r="D769" s="231"/>
      <c r="E769" s="217"/>
      <c r="F769" s="218" t="str">
        <f>IF(ISBLANK(E769), "", VLOOKUP(E769, Z!$A$2:$C$4127, 3, FALSE))</f>
        <v/>
      </c>
      <c r="G769" s="232"/>
      <c r="H769" s="219"/>
      <c r="I769" s="218" t="str" cm="1">
        <f t="array" ref="I769">IFERROR(INDEX(Region, VLOOKUP($F769, X!$A$2:$K$5744, 11, FALSE), $C$1), "")</f>
        <v/>
      </c>
      <c r="J769" s="235"/>
      <c r="K769" s="236"/>
      <c r="L769" s="220" cm="1">
        <f t="array" ref="L769">IFERROR(INDEX(E_alt, $A769, $X769), 0)</f>
        <v>0</v>
      </c>
      <c r="M769" s="238"/>
      <c r="N769" s="237"/>
      <c r="O769" s="236"/>
      <c r="P769" s="223"/>
      <c r="Q769" s="220" cm="1">
        <f t="array" ref="Q769">IFERROR(INDEX(E_neu, $A769, $X769), 0)</f>
        <v>0</v>
      </c>
      <c r="R769" s="232"/>
      <c r="S769" s="231"/>
      <c r="T769" s="217"/>
      <c r="U769" s="218" t="str">
        <f>IF(ISBLANK(T769), "", VLOOKUP(T769, Z!$A$2:$C$4127, 3, FALSE))</f>
        <v/>
      </c>
      <c r="V769" s="239"/>
      <c r="W769" s="222">
        <f t="shared" si="113"/>
        <v>0</v>
      </c>
      <c r="X769" s="13" t="str">
        <f>IFERROR(MATCH(_xlfn.MINIFS(Y!$F$87:$H$87, Y!$F$87:$H$87, "&gt;="&amp;J769), Y!$F$87:$H$87, 0), "-")</f>
        <v>-</v>
      </c>
    </row>
    <row r="770" spans="1:24" s="79" customFormat="1" x14ac:dyDescent="0.2">
      <c r="A770" s="13" t="str">
        <f t="shared" si="114"/>
        <v>-</v>
      </c>
      <c r="B770" s="216">
        <v>748</v>
      </c>
      <c r="C770" s="231"/>
      <c r="D770" s="231"/>
      <c r="E770" s="217"/>
      <c r="F770" s="218" t="str">
        <f>IF(ISBLANK(E770), "", VLOOKUP(E770, Z!$A$2:$C$4127, 3, FALSE))</f>
        <v/>
      </c>
      <c r="G770" s="232"/>
      <c r="H770" s="219"/>
      <c r="I770" s="218" t="str" cm="1">
        <f t="array" ref="I770">IFERROR(INDEX(Region, VLOOKUP($F770, X!$A$2:$K$5744, 11, FALSE), $C$1), "")</f>
        <v/>
      </c>
      <c r="J770" s="235"/>
      <c r="K770" s="236"/>
      <c r="L770" s="220" cm="1">
        <f t="array" ref="L770">IFERROR(INDEX(E_alt, $A770, $X770), 0)</f>
        <v>0</v>
      </c>
      <c r="M770" s="238"/>
      <c r="N770" s="237"/>
      <c r="O770" s="236"/>
      <c r="P770" s="223"/>
      <c r="Q770" s="220" cm="1">
        <f t="array" ref="Q770">IFERROR(INDEX(E_neu, $A770, $X770), 0)</f>
        <v>0</v>
      </c>
      <c r="R770" s="232"/>
      <c r="S770" s="231"/>
      <c r="T770" s="217"/>
      <c r="U770" s="218" t="str">
        <f>IF(ISBLANK(T770), "", VLOOKUP(T770, Z!$A$2:$C$4127, 3, FALSE))</f>
        <v/>
      </c>
      <c r="V770" s="239"/>
      <c r="W770" s="222">
        <f t="shared" si="113"/>
        <v>0</v>
      </c>
      <c r="X770" s="13" t="str">
        <f>IFERROR(MATCH(_xlfn.MINIFS(Y!$F$87:$H$87, Y!$F$87:$H$87, "&gt;="&amp;J770), Y!$F$87:$H$87, 0), "-")</f>
        <v>-</v>
      </c>
    </row>
    <row r="771" spans="1:24" s="79" customFormat="1" x14ac:dyDescent="0.2">
      <c r="A771" s="13" t="str">
        <f t="shared" si="114"/>
        <v>-</v>
      </c>
      <c r="B771" s="216">
        <v>749</v>
      </c>
      <c r="C771" s="231"/>
      <c r="D771" s="231"/>
      <c r="E771" s="217"/>
      <c r="F771" s="218" t="str">
        <f>IF(ISBLANK(E771), "", VLOOKUP(E771, Z!$A$2:$C$4127, 3, FALSE))</f>
        <v/>
      </c>
      <c r="G771" s="232"/>
      <c r="H771" s="219"/>
      <c r="I771" s="218" t="str" cm="1">
        <f t="array" ref="I771">IFERROR(INDEX(Region, VLOOKUP($F771, X!$A$2:$K$5744, 11, FALSE), $C$1), "")</f>
        <v/>
      </c>
      <c r="J771" s="235"/>
      <c r="K771" s="236"/>
      <c r="L771" s="220" cm="1">
        <f t="array" ref="L771">IFERROR(INDEX(E_alt, $A771, $X771), 0)</f>
        <v>0</v>
      </c>
      <c r="M771" s="238"/>
      <c r="N771" s="237"/>
      <c r="O771" s="236"/>
      <c r="P771" s="223"/>
      <c r="Q771" s="220" cm="1">
        <f t="array" ref="Q771">IFERROR(INDEX(E_neu, $A771, $X771), 0)</f>
        <v>0</v>
      </c>
      <c r="R771" s="232"/>
      <c r="S771" s="231"/>
      <c r="T771" s="217"/>
      <c r="U771" s="218" t="str">
        <f>IF(ISBLANK(T771), "", VLOOKUP(T771, Z!$A$2:$C$4127, 3, FALSE))</f>
        <v/>
      </c>
      <c r="V771" s="239"/>
      <c r="W771" s="222">
        <f t="shared" si="113"/>
        <v>0</v>
      </c>
      <c r="X771" s="13" t="str">
        <f>IFERROR(MATCH(_xlfn.MINIFS(Y!$F$87:$H$87, Y!$F$87:$H$87, "&gt;="&amp;J771), Y!$F$87:$H$87, 0), "-")</f>
        <v>-</v>
      </c>
    </row>
    <row r="772" spans="1:24" s="79" customFormat="1" x14ac:dyDescent="0.2">
      <c r="A772" s="13" t="str">
        <f t="shared" si="114"/>
        <v>-</v>
      </c>
      <c r="B772" s="216">
        <v>750</v>
      </c>
      <c r="C772" s="231"/>
      <c r="D772" s="231"/>
      <c r="E772" s="217"/>
      <c r="F772" s="218" t="str">
        <f>IF(ISBLANK(E772), "", VLOOKUP(E772, Z!$A$2:$C$4127, 3, FALSE))</f>
        <v/>
      </c>
      <c r="G772" s="232"/>
      <c r="H772" s="219"/>
      <c r="I772" s="218" t="str" cm="1">
        <f t="array" ref="I772">IFERROR(INDEX(Region, VLOOKUP($F772, X!$A$2:$K$5744, 11, FALSE), $C$1), "")</f>
        <v/>
      </c>
      <c r="J772" s="235"/>
      <c r="K772" s="236"/>
      <c r="L772" s="220" cm="1">
        <f t="array" ref="L772">IFERROR(INDEX(E_alt, $A772, $X772), 0)</f>
        <v>0</v>
      </c>
      <c r="M772" s="238"/>
      <c r="N772" s="237"/>
      <c r="O772" s="236"/>
      <c r="P772" s="223"/>
      <c r="Q772" s="220" cm="1">
        <f t="array" ref="Q772">IFERROR(INDEX(E_neu, $A772, $X772), 0)</f>
        <v>0</v>
      </c>
      <c r="R772" s="232"/>
      <c r="S772" s="231"/>
      <c r="T772" s="217"/>
      <c r="U772" s="218" t="str">
        <f>IF(ISBLANK(T772), "", VLOOKUP(T772, Z!$A$2:$C$4127, 3, FALSE))</f>
        <v/>
      </c>
      <c r="V772" s="239"/>
      <c r="W772" s="222">
        <f t="shared" si="113"/>
        <v>0</v>
      </c>
      <c r="X772" s="13" t="str">
        <f>IFERROR(MATCH(_xlfn.MINIFS(Y!$F$87:$H$87, Y!$F$87:$H$87, "&gt;="&amp;J772), Y!$F$87:$H$87, 0), "-")</f>
        <v>-</v>
      </c>
    </row>
    <row r="773" spans="1:24" s="79" customFormat="1" x14ac:dyDescent="0.2">
      <c r="A773" s="13" t="str">
        <f t="shared" si="114"/>
        <v>-</v>
      </c>
      <c r="B773" s="216">
        <v>751</v>
      </c>
      <c r="C773" s="231"/>
      <c r="D773" s="231"/>
      <c r="E773" s="217"/>
      <c r="F773" s="218" t="str">
        <f>IF(ISBLANK(E773), "", VLOOKUP(E773, Z!$A$2:$C$4127, 3, FALSE))</f>
        <v/>
      </c>
      <c r="G773" s="232"/>
      <c r="H773" s="219"/>
      <c r="I773" s="218" t="str" cm="1">
        <f t="array" ref="I773">IFERROR(INDEX(Region, VLOOKUP($F773, X!$A$2:$K$5744, 11, FALSE), $C$1), "")</f>
        <v/>
      </c>
      <c r="J773" s="235"/>
      <c r="K773" s="236"/>
      <c r="L773" s="220" cm="1">
        <f t="array" ref="L773">IFERROR(INDEX(E_alt, $A773, $X773), 0)</f>
        <v>0</v>
      </c>
      <c r="M773" s="238"/>
      <c r="N773" s="237"/>
      <c r="O773" s="236"/>
      <c r="P773" s="223"/>
      <c r="Q773" s="220" cm="1">
        <f t="array" ref="Q773">IFERROR(INDEX(E_neu, $A773, $X773), 0)</f>
        <v>0</v>
      </c>
      <c r="R773" s="232"/>
      <c r="S773" s="231"/>
      <c r="T773" s="217"/>
      <c r="U773" s="218" t="str">
        <f>IF(ISBLANK(T773), "", VLOOKUP(T773, Z!$A$2:$C$4127, 3, FALSE))</f>
        <v/>
      </c>
      <c r="V773" s="239"/>
      <c r="W773" s="222">
        <f t="shared" si="113"/>
        <v>0</v>
      </c>
      <c r="X773" s="13" t="str">
        <f>IFERROR(MATCH(_xlfn.MINIFS(Y!$F$87:$H$87, Y!$F$87:$H$87, "&gt;="&amp;J773), Y!$F$87:$H$87, 0), "-")</f>
        <v>-</v>
      </c>
    </row>
    <row r="774" spans="1:24" s="79" customFormat="1" x14ac:dyDescent="0.2">
      <c r="A774" s="13" t="str">
        <f t="shared" si="114"/>
        <v>-</v>
      </c>
      <c r="B774" s="216">
        <v>752</v>
      </c>
      <c r="C774" s="231"/>
      <c r="D774" s="231"/>
      <c r="E774" s="217"/>
      <c r="F774" s="218" t="str">
        <f>IF(ISBLANK(E774), "", VLOOKUP(E774, Z!$A$2:$C$4127, 3, FALSE))</f>
        <v/>
      </c>
      <c r="G774" s="232"/>
      <c r="H774" s="219"/>
      <c r="I774" s="218" t="str" cm="1">
        <f t="array" ref="I774">IFERROR(INDEX(Region, VLOOKUP($F774, X!$A$2:$K$5744, 11, FALSE), $C$1), "")</f>
        <v/>
      </c>
      <c r="J774" s="235"/>
      <c r="K774" s="236"/>
      <c r="L774" s="220" cm="1">
        <f t="array" ref="L774">IFERROR(INDEX(E_alt, $A774, $X774), 0)</f>
        <v>0</v>
      </c>
      <c r="M774" s="238"/>
      <c r="N774" s="237"/>
      <c r="O774" s="236"/>
      <c r="P774" s="223"/>
      <c r="Q774" s="220" cm="1">
        <f t="array" ref="Q774">IFERROR(INDEX(E_neu, $A774, $X774), 0)</f>
        <v>0</v>
      </c>
      <c r="R774" s="232"/>
      <c r="S774" s="231"/>
      <c r="T774" s="217"/>
      <c r="U774" s="218" t="str">
        <f>IF(ISBLANK(T774), "", VLOOKUP(T774, Z!$A$2:$C$4127, 3, FALSE))</f>
        <v/>
      </c>
      <c r="V774" s="239"/>
      <c r="W774" s="222">
        <f t="shared" si="113"/>
        <v>0</v>
      </c>
      <c r="X774" s="13" t="str">
        <f>IFERROR(MATCH(_xlfn.MINIFS(Y!$F$87:$H$87, Y!$F$87:$H$87, "&gt;="&amp;J774), Y!$F$87:$H$87, 0), "-")</f>
        <v>-</v>
      </c>
    </row>
    <row r="775" spans="1:24" s="79" customFormat="1" x14ac:dyDescent="0.2">
      <c r="A775" s="13" t="str">
        <f t="shared" si="114"/>
        <v>-</v>
      </c>
      <c r="B775" s="216">
        <v>753</v>
      </c>
      <c r="C775" s="231"/>
      <c r="D775" s="231"/>
      <c r="E775" s="217"/>
      <c r="F775" s="218" t="str">
        <f>IF(ISBLANK(E775), "", VLOOKUP(E775, Z!$A$2:$C$4127, 3, FALSE))</f>
        <v/>
      </c>
      <c r="G775" s="232"/>
      <c r="H775" s="219"/>
      <c r="I775" s="218" t="str" cm="1">
        <f t="array" ref="I775">IFERROR(INDEX(Region, VLOOKUP($F775, X!$A$2:$K$5744, 11, FALSE), $C$1), "")</f>
        <v/>
      </c>
      <c r="J775" s="235"/>
      <c r="K775" s="236"/>
      <c r="L775" s="220" cm="1">
        <f t="array" ref="L775">IFERROR(INDEX(E_alt, $A775, $X775), 0)</f>
        <v>0</v>
      </c>
      <c r="M775" s="238"/>
      <c r="N775" s="237"/>
      <c r="O775" s="236"/>
      <c r="P775" s="223"/>
      <c r="Q775" s="220" cm="1">
        <f t="array" ref="Q775">IFERROR(INDEX(E_neu, $A775, $X775), 0)</f>
        <v>0</v>
      </c>
      <c r="R775" s="232"/>
      <c r="S775" s="231"/>
      <c r="T775" s="217"/>
      <c r="U775" s="218" t="str">
        <f>IF(ISBLANK(T775), "", VLOOKUP(T775, Z!$A$2:$C$4127, 3, FALSE))</f>
        <v/>
      </c>
      <c r="V775" s="239"/>
      <c r="W775" s="222">
        <f t="shared" si="113"/>
        <v>0</v>
      </c>
      <c r="X775" s="13" t="str">
        <f>IFERROR(MATCH(_xlfn.MINIFS(Y!$F$87:$H$87, Y!$F$87:$H$87, "&gt;="&amp;J775), Y!$F$87:$H$87, 0), "-")</f>
        <v>-</v>
      </c>
    </row>
    <row r="776" spans="1:24" s="79" customFormat="1" x14ac:dyDescent="0.2">
      <c r="A776" s="13" t="str">
        <f t="shared" si="114"/>
        <v>-</v>
      </c>
      <c r="B776" s="216">
        <v>754</v>
      </c>
      <c r="C776" s="231"/>
      <c r="D776" s="231"/>
      <c r="E776" s="217"/>
      <c r="F776" s="218" t="str">
        <f>IF(ISBLANK(E776), "", VLOOKUP(E776, Z!$A$2:$C$4127, 3, FALSE))</f>
        <v/>
      </c>
      <c r="G776" s="232"/>
      <c r="H776" s="219"/>
      <c r="I776" s="218" t="str" cm="1">
        <f t="array" ref="I776">IFERROR(INDEX(Region, VLOOKUP($F776, X!$A$2:$K$5744, 11, FALSE), $C$1), "")</f>
        <v/>
      </c>
      <c r="J776" s="235"/>
      <c r="K776" s="236"/>
      <c r="L776" s="220" cm="1">
        <f t="array" ref="L776">IFERROR(INDEX(E_alt, $A776, $X776), 0)</f>
        <v>0</v>
      </c>
      <c r="M776" s="238"/>
      <c r="N776" s="237"/>
      <c r="O776" s="236"/>
      <c r="P776" s="223"/>
      <c r="Q776" s="220" cm="1">
        <f t="array" ref="Q776">IFERROR(INDEX(E_neu, $A776, $X776), 0)</f>
        <v>0</v>
      </c>
      <c r="R776" s="232"/>
      <c r="S776" s="231"/>
      <c r="T776" s="217"/>
      <c r="U776" s="218" t="str">
        <f>IF(ISBLANK(T776), "", VLOOKUP(T776, Z!$A$2:$C$4127, 3, FALSE))</f>
        <v/>
      </c>
      <c r="V776" s="239"/>
      <c r="W776" s="222">
        <f t="shared" si="113"/>
        <v>0</v>
      </c>
      <c r="X776" s="13" t="str">
        <f>IFERROR(MATCH(_xlfn.MINIFS(Y!$F$87:$H$87, Y!$F$87:$H$87, "&gt;="&amp;J776), Y!$F$87:$H$87, 0), "-")</f>
        <v>-</v>
      </c>
    </row>
    <row r="777" spans="1:24" s="79" customFormat="1" x14ac:dyDescent="0.2">
      <c r="A777" s="13" t="str">
        <f t="shared" si="114"/>
        <v>-</v>
      </c>
      <c r="B777" s="216">
        <v>755</v>
      </c>
      <c r="C777" s="231"/>
      <c r="D777" s="231"/>
      <c r="E777" s="217"/>
      <c r="F777" s="218" t="str">
        <f>IF(ISBLANK(E777), "", VLOOKUP(E777, Z!$A$2:$C$4127, 3, FALSE))</f>
        <v/>
      </c>
      <c r="G777" s="232"/>
      <c r="H777" s="219"/>
      <c r="I777" s="218" t="str" cm="1">
        <f t="array" ref="I777">IFERROR(INDEX(Region, VLOOKUP($F777, X!$A$2:$K$5744, 11, FALSE), $C$1), "")</f>
        <v/>
      </c>
      <c r="J777" s="235"/>
      <c r="K777" s="236"/>
      <c r="L777" s="220" cm="1">
        <f t="array" ref="L777">IFERROR(INDEX(E_alt, $A777, $X777), 0)</f>
        <v>0</v>
      </c>
      <c r="M777" s="238"/>
      <c r="N777" s="237"/>
      <c r="O777" s="236"/>
      <c r="P777" s="223"/>
      <c r="Q777" s="220" cm="1">
        <f t="array" ref="Q777">IFERROR(INDEX(E_neu, $A777, $X777), 0)</f>
        <v>0</v>
      </c>
      <c r="R777" s="232"/>
      <c r="S777" s="231"/>
      <c r="T777" s="217"/>
      <c r="U777" s="218" t="str">
        <f>IF(ISBLANK(T777), "", VLOOKUP(T777, Z!$A$2:$C$4127, 3, FALSE))</f>
        <v/>
      </c>
      <c r="V777" s="239"/>
      <c r="W777" s="222">
        <f t="shared" si="113"/>
        <v>0</v>
      </c>
      <c r="X777" s="13" t="str">
        <f>IFERROR(MATCH(_xlfn.MINIFS(Y!$F$87:$H$87, Y!$F$87:$H$87, "&gt;="&amp;J777), Y!$F$87:$H$87, 0), "-")</f>
        <v>-</v>
      </c>
    </row>
    <row r="778" spans="1:24" s="79" customFormat="1" x14ac:dyDescent="0.2">
      <c r="A778" s="13" t="str">
        <f t="shared" si="114"/>
        <v>-</v>
      </c>
      <c r="B778" s="216">
        <v>756</v>
      </c>
      <c r="C778" s="231"/>
      <c r="D778" s="231"/>
      <c r="E778" s="217"/>
      <c r="F778" s="218" t="str">
        <f>IF(ISBLANK(E778), "", VLOOKUP(E778, Z!$A$2:$C$4127, 3, FALSE))</f>
        <v/>
      </c>
      <c r="G778" s="232"/>
      <c r="H778" s="219"/>
      <c r="I778" s="218" t="str" cm="1">
        <f t="array" ref="I778">IFERROR(INDEX(Region, VLOOKUP($F778, X!$A$2:$K$5744, 11, FALSE), $C$1), "")</f>
        <v/>
      </c>
      <c r="J778" s="235"/>
      <c r="K778" s="236"/>
      <c r="L778" s="220" cm="1">
        <f t="array" ref="L778">IFERROR(INDEX(E_alt, $A778, $X778), 0)</f>
        <v>0</v>
      </c>
      <c r="M778" s="238"/>
      <c r="N778" s="237"/>
      <c r="O778" s="236"/>
      <c r="P778" s="223"/>
      <c r="Q778" s="220" cm="1">
        <f t="array" ref="Q778">IFERROR(INDEX(E_neu, $A778, $X778), 0)</f>
        <v>0</v>
      </c>
      <c r="R778" s="232"/>
      <c r="S778" s="231"/>
      <c r="T778" s="217"/>
      <c r="U778" s="218" t="str">
        <f>IF(ISBLANK(T778), "", VLOOKUP(T778, Z!$A$2:$C$4127, 3, FALSE))</f>
        <v/>
      </c>
      <c r="V778" s="239"/>
      <c r="W778" s="222">
        <f t="shared" si="113"/>
        <v>0</v>
      </c>
      <c r="X778" s="13" t="str">
        <f>IFERROR(MATCH(_xlfn.MINIFS(Y!$F$87:$H$87, Y!$F$87:$H$87, "&gt;="&amp;J778), Y!$F$87:$H$87, 0), "-")</f>
        <v>-</v>
      </c>
    </row>
    <row r="779" spans="1:24" s="79" customFormat="1" x14ac:dyDescent="0.2">
      <c r="A779" s="13" t="str">
        <f t="shared" si="114"/>
        <v>-</v>
      </c>
      <c r="B779" s="216">
        <v>757</v>
      </c>
      <c r="C779" s="231"/>
      <c r="D779" s="231"/>
      <c r="E779" s="217"/>
      <c r="F779" s="218" t="str">
        <f>IF(ISBLANK(E779), "", VLOOKUP(E779, Z!$A$2:$C$4127, 3, FALSE))</f>
        <v/>
      </c>
      <c r="G779" s="232"/>
      <c r="H779" s="219"/>
      <c r="I779" s="218" t="str" cm="1">
        <f t="array" ref="I779">IFERROR(INDEX(Region, VLOOKUP($F779, X!$A$2:$K$5744, 11, FALSE), $C$1), "")</f>
        <v/>
      </c>
      <c r="J779" s="235"/>
      <c r="K779" s="236"/>
      <c r="L779" s="220" cm="1">
        <f t="array" ref="L779">IFERROR(INDEX(E_alt, $A779, $X779), 0)</f>
        <v>0</v>
      </c>
      <c r="M779" s="238"/>
      <c r="N779" s="237"/>
      <c r="O779" s="236"/>
      <c r="P779" s="223"/>
      <c r="Q779" s="220" cm="1">
        <f t="array" ref="Q779">IFERROR(INDEX(E_neu, $A779, $X779), 0)</f>
        <v>0</v>
      </c>
      <c r="R779" s="232"/>
      <c r="S779" s="231"/>
      <c r="T779" s="217"/>
      <c r="U779" s="218" t="str">
        <f>IF(ISBLANK(T779), "", VLOOKUP(T779, Z!$A$2:$C$4127, 3, FALSE))</f>
        <v/>
      </c>
      <c r="V779" s="239"/>
      <c r="W779" s="222">
        <f t="shared" si="113"/>
        <v>0</v>
      </c>
      <c r="X779" s="13" t="str">
        <f>IFERROR(MATCH(_xlfn.MINIFS(Y!$F$87:$H$87, Y!$F$87:$H$87, "&gt;="&amp;J779), Y!$F$87:$H$87, 0), "-")</f>
        <v>-</v>
      </c>
    </row>
    <row r="780" spans="1:24" s="79" customFormat="1" x14ac:dyDescent="0.2">
      <c r="A780" s="13" t="str">
        <f t="shared" si="114"/>
        <v>-</v>
      </c>
      <c r="B780" s="216">
        <v>758</v>
      </c>
      <c r="C780" s="231"/>
      <c r="D780" s="231"/>
      <c r="E780" s="217"/>
      <c r="F780" s="218" t="str">
        <f>IF(ISBLANK(E780), "", VLOOKUP(E780, Z!$A$2:$C$4127, 3, FALSE))</f>
        <v/>
      </c>
      <c r="G780" s="232"/>
      <c r="H780" s="219"/>
      <c r="I780" s="218" t="str" cm="1">
        <f t="array" ref="I780">IFERROR(INDEX(Region, VLOOKUP($F780, X!$A$2:$K$5744, 11, FALSE), $C$1), "")</f>
        <v/>
      </c>
      <c r="J780" s="235"/>
      <c r="K780" s="236"/>
      <c r="L780" s="220" cm="1">
        <f t="array" ref="L780">IFERROR(INDEX(E_alt, $A780, $X780), 0)</f>
        <v>0</v>
      </c>
      <c r="M780" s="238"/>
      <c r="N780" s="237"/>
      <c r="O780" s="236"/>
      <c r="P780" s="223"/>
      <c r="Q780" s="220" cm="1">
        <f t="array" ref="Q780">IFERROR(INDEX(E_neu, $A780, $X780), 0)</f>
        <v>0</v>
      </c>
      <c r="R780" s="232"/>
      <c r="S780" s="231"/>
      <c r="T780" s="217"/>
      <c r="U780" s="218" t="str">
        <f>IF(ISBLANK(T780), "", VLOOKUP(T780, Z!$A$2:$C$4127, 3, FALSE))</f>
        <v/>
      </c>
      <c r="V780" s="239"/>
      <c r="W780" s="222">
        <f t="shared" si="113"/>
        <v>0</v>
      </c>
      <c r="X780" s="13" t="str">
        <f>IFERROR(MATCH(_xlfn.MINIFS(Y!$F$87:$H$87, Y!$F$87:$H$87, "&gt;="&amp;J780), Y!$F$87:$H$87, 0), "-")</f>
        <v>-</v>
      </c>
    </row>
    <row r="781" spans="1:24" s="79" customFormat="1" x14ac:dyDescent="0.2">
      <c r="A781" s="13" t="str">
        <f t="shared" si="114"/>
        <v>-</v>
      </c>
      <c r="B781" s="216">
        <v>759</v>
      </c>
      <c r="C781" s="231"/>
      <c r="D781" s="231"/>
      <c r="E781" s="217"/>
      <c r="F781" s="218" t="str">
        <f>IF(ISBLANK(E781), "", VLOOKUP(E781, Z!$A$2:$C$4127, 3, FALSE))</f>
        <v/>
      </c>
      <c r="G781" s="232"/>
      <c r="H781" s="219"/>
      <c r="I781" s="218" t="str" cm="1">
        <f t="array" ref="I781">IFERROR(INDEX(Region, VLOOKUP($F781, X!$A$2:$K$5744, 11, FALSE), $C$1), "")</f>
        <v/>
      </c>
      <c r="J781" s="235"/>
      <c r="K781" s="236"/>
      <c r="L781" s="220" cm="1">
        <f t="array" ref="L781">IFERROR(INDEX(E_alt, $A781, $X781), 0)</f>
        <v>0</v>
      </c>
      <c r="M781" s="238"/>
      <c r="N781" s="237"/>
      <c r="O781" s="236"/>
      <c r="P781" s="223"/>
      <c r="Q781" s="220" cm="1">
        <f t="array" ref="Q781">IFERROR(INDEX(E_neu, $A781, $X781), 0)</f>
        <v>0</v>
      </c>
      <c r="R781" s="232"/>
      <c r="S781" s="231"/>
      <c r="T781" s="217"/>
      <c r="U781" s="218" t="str">
        <f>IF(ISBLANK(T781), "", VLOOKUP(T781, Z!$A$2:$C$4127, 3, FALSE))</f>
        <v/>
      </c>
      <c r="V781" s="239"/>
      <c r="W781" s="222">
        <f t="shared" si="113"/>
        <v>0</v>
      </c>
      <c r="X781" s="13" t="str">
        <f>IFERROR(MATCH(_xlfn.MINIFS(Y!$F$87:$H$87, Y!$F$87:$H$87, "&gt;="&amp;J781), Y!$F$87:$H$87, 0), "-")</f>
        <v>-</v>
      </c>
    </row>
    <row r="782" spans="1:24" s="79" customFormat="1" x14ac:dyDescent="0.2">
      <c r="A782" s="13" t="str">
        <f t="shared" si="114"/>
        <v>-</v>
      </c>
      <c r="B782" s="216">
        <v>760</v>
      </c>
      <c r="C782" s="231"/>
      <c r="D782" s="231"/>
      <c r="E782" s="217"/>
      <c r="F782" s="218" t="str">
        <f>IF(ISBLANK(E782), "", VLOOKUP(E782, Z!$A$2:$C$4127, 3, FALSE))</f>
        <v/>
      </c>
      <c r="G782" s="232"/>
      <c r="H782" s="219"/>
      <c r="I782" s="218" t="str" cm="1">
        <f t="array" ref="I782">IFERROR(INDEX(Region, VLOOKUP($F782, X!$A$2:$K$5744, 11, FALSE), $C$1), "")</f>
        <v/>
      </c>
      <c r="J782" s="235"/>
      <c r="K782" s="236"/>
      <c r="L782" s="220" cm="1">
        <f t="array" ref="L782">IFERROR(INDEX(E_alt, $A782, $X782), 0)</f>
        <v>0</v>
      </c>
      <c r="M782" s="238"/>
      <c r="N782" s="237"/>
      <c r="O782" s="236"/>
      <c r="P782" s="223"/>
      <c r="Q782" s="220" cm="1">
        <f t="array" ref="Q782">IFERROR(INDEX(E_neu, $A782, $X782), 0)</f>
        <v>0</v>
      </c>
      <c r="R782" s="232"/>
      <c r="S782" s="231"/>
      <c r="T782" s="217"/>
      <c r="U782" s="218" t="str">
        <f>IF(ISBLANK(T782), "", VLOOKUP(T782, Z!$A$2:$C$4127, 3, FALSE))</f>
        <v/>
      </c>
      <c r="V782" s="239"/>
      <c r="W782" s="222">
        <f t="shared" si="113"/>
        <v>0</v>
      </c>
      <c r="X782" s="13" t="str">
        <f>IFERROR(MATCH(_xlfn.MINIFS(Y!$F$87:$H$87, Y!$F$87:$H$87, "&gt;="&amp;J782), Y!$F$87:$H$87, 0), "-")</f>
        <v>-</v>
      </c>
    </row>
    <row r="783" spans="1:24" s="79" customFormat="1" x14ac:dyDescent="0.2">
      <c r="A783" s="13" t="str">
        <f t="shared" si="114"/>
        <v>-</v>
      </c>
      <c r="B783" s="216">
        <v>761</v>
      </c>
      <c r="C783" s="231"/>
      <c r="D783" s="231"/>
      <c r="E783" s="217"/>
      <c r="F783" s="218" t="str">
        <f>IF(ISBLANK(E783), "", VLOOKUP(E783, Z!$A$2:$C$4127, 3, FALSE))</f>
        <v/>
      </c>
      <c r="G783" s="232"/>
      <c r="H783" s="219"/>
      <c r="I783" s="218" t="str" cm="1">
        <f t="array" ref="I783">IFERROR(INDEX(Region, VLOOKUP($F783, X!$A$2:$K$5744, 11, FALSE), $C$1), "")</f>
        <v/>
      </c>
      <c r="J783" s="235"/>
      <c r="K783" s="236"/>
      <c r="L783" s="220" cm="1">
        <f t="array" ref="L783">IFERROR(INDEX(E_alt, $A783, $X783), 0)</f>
        <v>0</v>
      </c>
      <c r="M783" s="238"/>
      <c r="N783" s="237"/>
      <c r="O783" s="236"/>
      <c r="P783" s="223"/>
      <c r="Q783" s="220" cm="1">
        <f t="array" ref="Q783">IFERROR(INDEX(E_neu, $A783, $X783), 0)</f>
        <v>0</v>
      </c>
      <c r="R783" s="232"/>
      <c r="S783" s="231"/>
      <c r="T783" s="217"/>
      <c r="U783" s="218" t="str">
        <f>IF(ISBLANK(T783), "", VLOOKUP(T783, Z!$A$2:$C$4127, 3, FALSE))</f>
        <v/>
      </c>
      <c r="V783" s="239"/>
      <c r="W783" s="222">
        <f t="shared" si="113"/>
        <v>0</v>
      </c>
      <c r="X783" s="13" t="str">
        <f>IFERROR(MATCH(_xlfn.MINIFS(Y!$F$87:$H$87, Y!$F$87:$H$87, "&gt;="&amp;J783), Y!$F$87:$H$87, 0), "-")</f>
        <v>-</v>
      </c>
    </row>
    <row r="784" spans="1:24" s="79" customFormat="1" x14ac:dyDescent="0.2">
      <c r="A784" s="13" t="str">
        <f t="shared" si="114"/>
        <v>-</v>
      </c>
      <c r="B784" s="216">
        <v>762</v>
      </c>
      <c r="C784" s="231"/>
      <c r="D784" s="231"/>
      <c r="E784" s="217"/>
      <c r="F784" s="218" t="str">
        <f>IF(ISBLANK(E784), "", VLOOKUP(E784, Z!$A$2:$C$4127, 3, FALSE))</f>
        <v/>
      </c>
      <c r="G784" s="232"/>
      <c r="H784" s="219"/>
      <c r="I784" s="218" t="str" cm="1">
        <f t="array" ref="I784">IFERROR(INDEX(Region, VLOOKUP($F784, X!$A$2:$K$5744, 11, FALSE), $C$1), "")</f>
        <v/>
      </c>
      <c r="J784" s="235"/>
      <c r="K784" s="236"/>
      <c r="L784" s="220" cm="1">
        <f t="array" ref="L784">IFERROR(INDEX(E_alt, $A784, $X784), 0)</f>
        <v>0</v>
      </c>
      <c r="M784" s="238"/>
      <c r="N784" s="237"/>
      <c r="O784" s="236"/>
      <c r="P784" s="223"/>
      <c r="Q784" s="220" cm="1">
        <f t="array" ref="Q784">IFERROR(INDEX(E_neu, $A784, $X784), 0)</f>
        <v>0</v>
      </c>
      <c r="R784" s="232"/>
      <c r="S784" s="231"/>
      <c r="T784" s="217"/>
      <c r="U784" s="218" t="str">
        <f>IF(ISBLANK(T784), "", VLOOKUP(T784, Z!$A$2:$C$4127, 3, FALSE))</f>
        <v/>
      </c>
      <c r="V784" s="239"/>
      <c r="W784" s="222">
        <f t="shared" si="113"/>
        <v>0</v>
      </c>
      <c r="X784" s="13" t="str">
        <f>IFERROR(MATCH(_xlfn.MINIFS(Y!$F$87:$H$87, Y!$F$87:$H$87, "&gt;="&amp;J784), Y!$F$87:$H$87, 0), "-")</f>
        <v>-</v>
      </c>
    </row>
    <row r="785" spans="1:24" s="79" customFormat="1" x14ac:dyDescent="0.2">
      <c r="A785" s="13" t="str">
        <f t="shared" si="114"/>
        <v>-</v>
      </c>
      <c r="B785" s="216">
        <v>763</v>
      </c>
      <c r="C785" s="231"/>
      <c r="D785" s="231"/>
      <c r="E785" s="217"/>
      <c r="F785" s="218" t="str">
        <f>IF(ISBLANK(E785), "", VLOOKUP(E785, Z!$A$2:$C$4127, 3, FALSE))</f>
        <v/>
      </c>
      <c r="G785" s="232"/>
      <c r="H785" s="219"/>
      <c r="I785" s="218" t="str" cm="1">
        <f t="array" ref="I785">IFERROR(INDEX(Region, VLOOKUP($F785, X!$A$2:$K$5744, 11, FALSE), $C$1), "")</f>
        <v/>
      </c>
      <c r="J785" s="235"/>
      <c r="K785" s="236"/>
      <c r="L785" s="220" cm="1">
        <f t="array" ref="L785">IFERROR(INDEX(E_alt, $A785, $X785), 0)</f>
        <v>0</v>
      </c>
      <c r="M785" s="238"/>
      <c r="N785" s="237"/>
      <c r="O785" s="236"/>
      <c r="P785" s="223"/>
      <c r="Q785" s="220" cm="1">
        <f t="array" ref="Q785">IFERROR(INDEX(E_neu, $A785, $X785), 0)</f>
        <v>0</v>
      </c>
      <c r="R785" s="232"/>
      <c r="S785" s="231"/>
      <c r="T785" s="217"/>
      <c r="U785" s="218" t="str">
        <f>IF(ISBLANK(T785), "", VLOOKUP(T785, Z!$A$2:$C$4127, 3, FALSE))</f>
        <v/>
      </c>
      <c r="V785" s="239"/>
      <c r="W785" s="222">
        <f t="shared" si="113"/>
        <v>0</v>
      </c>
      <c r="X785" s="13" t="str">
        <f>IFERROR(MATCH(_xlfn.MINIFS(Y!$F$87:$H$87, Y!$F$87:$H$87, "&gt;="&amp;J785), Y!$F$87:$H$87, 0), "-")</f>
        <v>-</v>
      </c>
    </row>
    <row r="786" spans="1:24" s="79" customFormat="1" x14ac:dyDescent="0.2">
      <c r="A786" s="13" t="str">
        <f t="shared" si="114"/>
        <v>-</v>
      </c>
      <c r="B786" s="216">
        <v>764</v>
      </c>
      <c r="C786" s="231"/>
      <c r="D786" s="231"/>
      <c r="E786" s="217"/>
      <c r="F786" s="218" t="str">
        <f>IF(ISBLANK(E786), "", VLOOKUP(E786, Z!$A$2:$C$4127, 3, FALSE))</f>
        <v/>
      </c>
      <c r="G786" s="232"/>
      <c r="H786" s="219"/>
      <c r="I786" s="218" t="str" cm="1">
        <f t="array" ref="I786">IFERROR(INDEX(Region, VLOOKUP($F786, X!$A$2:$K$5744, 11, FALSE), $C$1), "")</f>
        <v/>
      </c>
      <c r="J786" s="235"/>
      <c r="K786" s="236"/>
      <c r="L786" s="220" cm="1">
        <f t="array" ref="L786">IFERROR(INDEX(E_alt, $A786, $X786), 0)</f>
        <v>0</v>
      </c>
      <c r="M786" s="238"/>
      <c r="N786" s="237"/>
      <c r="O786" s="236"/>
      <c r="P786" s="223"/>
      <c r="Q786" s="220" cm="1">
        <f t="array" ref="Q786">IFERROR(INDEX(E_neu, $A786, $X786), 0)</f>
        <v>0</v>
      </c>
      <c r="R786" s="232"/>
      <c r="S786" s="231"/>
      <c r="T786" s="217"/>
      <c r="U786" s="218" t="str">
        <f>IF(ISBLANK(T786), "", VLOOKUP(T786, Z!$A$2:$C$4127, 3, FALSE))</f>
        <v/>
      </c>
      <c r="V786" s="239"/>
      <c r="W786" s="222">
        <f t="shared" si="113"/>
        <v>0</v>
      </c>
      <c r="X786" s="13" t="str">
        <f>IFERROR(MATCH(_xlfn.MINIFS(Y!$F$87:$H$87, Y!$F$87:$H$87, "&gt;="&amp;J786), Y!$F$87:$H$87, 0), "-")</f>
        <v>-</v>
      </c>
    </row>
    <row r="787" spans="1:24" s="79" customFormat="1" x14ac:dyDescent="0.2">
      <c r="A787" s="13" t="str">
        <f t="shared" si="114"/>
        <v>-</v>
      </c>
      <c r="B787" s="216">
        <v>765</v>
      </c>
      <c r="C787" s="231"/>
      <c r="D787" s="231"/>
      <c r="E787" s="217"/>
      <c r="F787" s="218" t="str">
        <f>IF(ISBLANK(E787), "", VLOOKUP(E787, Z!$A$2:$C$4127, 3, FALSE))</f>
        <v/>
      </c>
      <c r="G787" s="232"/>
      <c r="H787" s="219"/>
      <c r="I787" s="218" t="str" cm="1">
        <f t="array" ref="I787">IFERROR(INDEX(Region, VLOOKUP($F787, X!$A$2:$K$5744, 11, FALSE), $C$1), "")</f>
        <v/>
      </c>
      <c r="J787" s="235"/>
      <c r="K787" s="236"/>
      <c r="L787" s="220" cm="1">
        <f t="array" ref="L787">IFERROR(INDEX(E_alt, $A787, $X787), 0)</f>
        <v>0</v>
      </c>
      <c r="M787" s="238"/>
      <c r="N787" s="237"/>
      <c r="O787" s="236"/>
      <c r="P787" s="223"/>
      <c r="Q787" s="220" cm="1">
        <f t="array" ref="Q787">IFERROR(INDEX(E_neu, $A787, $X787), 0)</f>
        <v>0</v>
      </c>
      <c r="R787" s="232"/>
      <c r="S787" s="231"/>
      <c r="T787" s="217"/>
      <c r="U787" s="218" t="str">
        <f>IF(ISBLANK(T787), "", VLOOKUP(T787, Z!$A$2:$C$4127, 3, FALSE))</f>
        <v/>
      </c>
      <c r="V787" s="239"/>
      <c r="W787" s="222">
        <f t="shared" si="113"/>
        <v>0</v>
      </c>
      <c r="X787" s="13" t="str">
        <f>IFERROR(MATCH(_xlfn.MINIFS(Y!$F$87:$H$87, Y!$F$87:$H$87, "&gt;="&amp;J787), Y!$F$87:$H$87, 0), "-")</f>
        <v>-</v>
      </c>
    </row>
    <row r="788" spans="1:24" s="79" customFormat="1" x14ac:dyDescent="0.2">
      <c r="A788" s="13" t="str">
        <f t="shared" si="114"/>
        <v>-</v>
      </c>
      <c r="B788" s="216">
        <v>766</v>
      </c>
      <c r="C788" s="231"/>
      <c r="D788" s="231"/>
      <c r="E788" s="217"/>
      <c r="F788" s="218" t="str">
        <f>IF(ISBLANK(E788), "", VLOOKUP(E788, Z!$A$2:$C$4127, 3, FALSE))</f>
        <v/>
      </c>
      <c r="G788" s="232"/>
      <c r="H788" s="219"/>
      <c r="I788" s="218" t="str" cm="1">
        <f t="array" ref="I788">IFERROR(INDEX(Region, VLOOKUP($F788, X!$A$2:$K$5744, 11, FALSE), $C$1), "")</f>
        <v/>
      </c>
      <c r="J788" s="235"/>
      <c r="K788" s="236"/>
      <c r="L788" s="220" cm="1">
        <f t="array" ref="L788">IFERROR(INDEX(E_alt, $A788, $X788), 0)</f>
        <v>0</v>
      </c>
      <c r="M788" s="238"/>
      <c r="N788" s="237"/>
      <c r="O788" s="236"/>
      <c r="P788" s="223"/>
      <c r="Q788" s="220" cm="1">
        <f t="array" ref="Q788">IFERROR(INDEX(E_neu, $A788, $X788), 0)</f>
        <v>0</v>
      </c>
      <c r="R788" s="232"/>
      <c r="S788" s="231"/>
      <c r="T788" s="217"/>
      <c r="U788" s="218" t="str">
        <f>IF(ISBLANK(T788), "", VLOOKUP(T788, Z!$A$2:$C$4127, 3, FALSE))</f>
        <v/>
      </c>
      <c r="V788" s="239"/>
      <c r="W788" s="222">
        <f t="shared" si="113"/>
        <v>0</v>
      </c>
      <c r="X788" s="13" t="str">
        <f>IFERROR(MATCH(_xlfn.MINIFS(Y!$F$87:$H$87, Y!$F$87:$H$87, "&gt;="&amp;J788), Y!$F$87:$H$87, 0), "-")</f>
        <v>-</v>
      </c>
    </row>
    <row r="789" spans="1:24" s="79" customFormat="1" x14ac:dyDescent="0.2">
      <c r="A789" s="13" t="str">
        <f t="shared" si="114"/>
        <v>-</v>
      </c>
      <c r="B789" s="216">
        <v>767</v>
      </c>
      <c r="C789" s="231"/>
      <c r="D789" s="231"/>
      <c r="E789" s="217"/>
      <c r="F789" s="218" t="str">
        <f>IF(ISBLANK(E789), "", VLOOKUP(E789, Z!$A$2:$C$4127, 3, FALSE))</f>
        <v/>
      </c>
      <c r="G789" s="232"/>
      <c r="H789" s="219"/>
      <c r="I789" s="218" t="str" cm="1">
        <f t="array" ref="I789">IFERROR(INDEX(Region, VLOOKUP($F789, X!$A$2:$K$5744, 11, FALSE), $C$1), "")</f>
        <v/>
      </c>
      <c r="J789" s="235"/>
      <c r="K789" s="236"/>
      <c r="L789" s="220" cm="1">
        <f t="array" ref="L789">IFERROR(INDEX(E_alt, $A789, $X789), 0)</f>
        <v>0</v>
      </c>
      <c r="M789" s="238"/>
      <c r="N789" s="237"/>
      <c r="O789" s="236"/>
      <c r="P789" s="223"/>
      <c r="Q789" s="220" cm="1">
        <f t="array" ref="Q789">IFERROR(INDEX(E_neu, $A789, $X789), 0)</f>
        <v>0</v>
      </c>
      <c r="R789" s="232"/>
      <c r="S789" s="231"/>
      <c r="T789" s="217"/>
      <c r="U789" s="218" t="str">
        <f>IF(ISBLANK(T789), "", VLOOKUP(T789, Z!$A$2:$C$4127, 3, FALSE))</f>
        <v/>
      </c>
      <c r="V789" s="239"/>
      <c r="W789" s="222">
        <f t="shared" si="113"/>
        <v>0</v>
      </c>
      <c r="X789" s="13" t="str">
        <f>IFERROR(MATCH(_xlfn.MINIFS(Y!$F$87:$H$87, Y!$F$87:$H$87, "&gt;="&amp;J789), Y!$F$87:$H$87, 0), "-")</f>
        <v>-</v>
      </c>
    </row>
    <row r="790" spans="1:24" s="79" customFormat="1" x14ac:dyDescent="0.2">
      <c r="A790" s="13" t="str">
        <f t="shared" si="114"/>
        <v>-</v>
      </c>
      <c r="B790" s="216">
        <v>768</v>
      </c>
      <c r="C790" s="231"/>
      <c r="D790" s="231"/>
      <c r="E790" s="217"/>
      <c r="F790" s="218" t="str">
        <f>IF(ISBLANK(E790), "", VLOOKUP(E790, Z!$A$2:$C$4127, 3, FALSE))</f>
        <v/>
      </c>
      <c r="G790" s="232"/>
      <c r="H790" s="219"/>
      <c r="I790" s="218" t="str" cm="1">
        <f t="array" ref="I790">IFERROR(INDEX(Region, VLOOKUP($F790, X!$A$2:$K$5744, 11, FALSE), $C$1), "")</f>
        <v/>
      </c>
      <c r="J790" s="235"/>
      <c r="K790" s="236"/>
      <c r="L790" s="220" cm="1">
        <f t="array" ref="L790">IFERROR(INDEX(E_alt, $A790, $X790), 0)</f>
        <v>0</v>
      </c>
      <c r="M790" s="238"/>
      <c r="N790" s="237"/>
      <c r="O790" s="236"/>
      <c r="P790" s="223"/>
      <c r="Q790" s="220" cm="1">
        <f t="array" ref="Q790">IFERROR(INDEX(E_neu, $A790, $X790), 0)</f>
        <v>0</v>
      </c>
      <c r="R790" s="232"/>
      <c r="S790" s="231"/>
      <c r="T790" s="217"/>
      <c r="U790" s="218" t="str">
        <f>IF(ISBLANK(T790), "", VLOOKUP(T790, Z!$A$2:$C$4127, 3, FALSE))</f>
        <v/>
      </c>
      <c r="V790" s="239"/>
      <c r="W790" s="222">
        <f t="shared" si="113"/>
        <v>0</v>
      </c>
      <c r="X790" s="13" t="str">
        <f>IFERROR(MATCH(_xlfn.MINIFS(Y!$F$87:$H$87, Y!$F$87:$H$87, "&gt;="&amp;J790), Y!$F$87:$H$87, 0), "-")</f>
        <v>-</v>
      </c>
    </row>
    <row r="791" spans="1:24" s="79" customFormat="1" x14ac:dyDescent="0.2">
      <c r="A791" s="13" t="str">
        <f t="shared" si="114"/>
        <v>-</v>
      </c>
      <c r="B791" s="216">
        <v>769</v>
      </c>
      <c r="C791" s="231"/>
      <c r="D791" s="231"/>
      <c r="E791" s="217"/>
      <c r="F791" s="218" t="str">
        <f>IF(ISBLANK(E791), "", VLOOKUP(E791, Z!$A$2:$C$4127, 3, FALSE))</f>
        <v/>
      </c>
      <c r="G791" s="232"/>
      <c r="H791" s="219"/>
      <c r="I791" s="218" t="str" cm="1">
        <f t="array" ref="I791">IFERROR(INDEX(Region, VLOOKUP($F791, X!$A$2:$K$5744, 11, FALSE), $C$1), "")</f>
        <v/>
      </c>
      <c r="J791" s="235"/>
      <c r="K791" s="236"/>
      <c r="L791" s="220" cm="1">
        <f t="array" ref="L791">IFERROR(INDEX(E_alt, $A791, $X791), 0)</f>
        <v>0</v>
      </c>
      <c r="M791" s="238"/>
      <c r="N791" s="237"/>
      <c r="O791" s="236"/>
      <c r="P791" s="223"/>
      <c r="Q791" s="220" cm="1">
        <f t="array" ref="Q791">IFERROR(INDEX(E_neu, $A791, $X791), 0)</f>
        <v>0</v>
      </c>
      <c r="R791" s="232"/>
      <c r="S791" s="231"/>
      <c r="T791" s="217"/>
      <c r="U791" s="218" t="str">
        <f>IF(ISBLANK(T791), "", VLOOKUP(T791, Z!$A$2:$C$4127, 3, FALSE))</f>
        <v/>
      </c>
      <c r="V791" s="239"/>
      <c r="W791" s="222">
        <f t="shared" si="113"/>
        <v>0</v>
      </c>
      <c r="X791" s="13" t="str">
        <f>IFERROR(MATCH(_xlfn.MINIFS(Y!$F$87:$H$87, Y!$F$87:$H$87, "&gt;="&amp;J791), Y!$F$87:$H$87, 0), "-")</f>
        <v>-</v>
      </c>
    </row>
    <row r="792" spans="1:24" s="79" customFormat="1" x14ac:dyDescent="0.2">
      <c r="A792" s="13" t="str">
        <f t="shared" si="114"/>
        <v>-</v>
      </c>
      <c r="B792" s="216">
        <v>770</v>
      </c>
      <c r="C792" s="231"/>
      <c r="D792" s="231"/>
      <c r="E792" s="217"/>
      <c r="F792" s="218" t="str">
        <f>IF(ISBLANK(E792), "", VLOOKUP(E792, Z!$A$2:$C$4127, 3, FALSE))</f>
        <v/>
      </c>
      <c r="G792" s="232"/>
      <c r="H792" s="219"/>
      <c r="I792" s="218" t="str" cm="1">
        <f t="array" ref="I792">IFERROR(INDEX(Region, VLOOKUP($F792, X!$A$2:$K$5744, 11, FALSE), $C$1), "")</f>
        <v/>
      </c>
      <c r="J792" s="235"/>
      <c r="K792" s="236"/>
      <c r="L792" s="220" cm="1">
        <f t="array" ref="L792">IFERROR(INDEX(E_alt, $A792, $X792), 0)</f>
        <v>0</v>
      </c>
      <c r="M792" s="238"/>
      <c r="N792" s="237"/>
      <c r="O792" s="236"/>
      <c r="P792" s="223"/>
      <c r="Q792" s="220" cm="1">
        <f t="array" ref="Q792">IFERROR(INDEX(E_neu, $A792, $X792), 0)</f>
        <v>0</v>
      </c>
      <c r="R792" s="232"/>
      <c r="S792" s="231"/>
      <c r="T792" s="217"/>
      <c r="U792" s="218" t="str">
        <f>IF(ISBLANK(T792), "", VLOOKUP(T792, Z!$A$2:$C$4127, 3, FALSE))</f>
        <v/>
      </c>
      <c r="V792" s="239"/>
      <c r="W792" s="222">
        <f t="shared" ref="W792:W855" si="115">ROUND(12*0.75*(L792-Q792),1)</f>
        <v>0</v>
      </c>
      <c r="X792" s="13" t="str">
        <f>IFERROR(MATCH(_xlfn.MINIFS(Y!$F$87:$H$87, Y!$F$87:$H$87, "&gt;="&amp;J792), Y!$F$87:$H$87, 0), "-")</f>
        <v>-</v>
      </c>
    </row>
    <row r="793" spans="1:24" s="79" customFormat="1" x14ac:dyDescent="0.2">
      <c r="A793" s="13" t="str">
        <f t="shared" si="114"/>
        <v>-</v>
      </c>
      <c r="B793" s="216">
        <v>771</v>
      </c>
      <c r="C793" s="231"/>
      <c r="D793" s="231"/>
      <c r="E793" s="217"/>
      <c r="F793" s="218" t="str">
        <f>IF(ISBLANK(E793), "", VLOOKUP(E793, Z!$A$2:$C$4127, 3, FALSE))</f>
        <v/>
      </c>
      <c r="G793" s="232"/>
      <c r="H793" s="219"/>
      <c r="I793" s="218" t="str" cm="1">
        <f t="array" ref="I793">IFERROR(INDEX(Region, VLOOKUP($F793, X!$A$2:$K$5744, 11, FALSE), $C$1), "")</f>
        <v/>
      </c>
      <c r="J793" s="235"/>
      <c r="K793" s="236"/>
      <c r="L793" s="220" cm="1">
        <f t="array" ref="L793">IFERROR(INDEX(E_alt, $A793, $X793), 0)</f>
        <v>0</v>
      </c>
      <c r="M793" s="238"/>
      <c r="N793" s="237"/>
      <c r="O793" s="236"/>
      <c r="P793" s="223"/>
      <c r="Q793" s="220" cm="1">
        <f t="array" ref="Q793">IFERROR(INDEX(E_neu, $A793, $X793), 0)</f>
        <v>0</v>
      </c>
      <c r="R793" s="232"/>
      <c r="S793" s="231"/>
      <c r="T793" s="217"/>
      <c r="U793" s="218" t="str">
        <f>IF(ISBLANK(T793), "", VLOOKUP(T793, Z!$A$2:$C$4127, 3, FALSE))</f>
        <v/>
      </c>
      <c r="V793" s="239"/>
      <c r="W793" s="222">
        <f t="shared" si="115"/>
        <v>0</v>
      </c>
      <c r="X793" s="13" t="str">
        <f>IFERROR(MATCH(_xlfn.MINIFS(Y!$F$87:$H$87, Y!$F$87:$H$87, "&gt;="&amp;J793), Y!$F$87:$H$87, 0), "-")</f>
        <v>-</v>
      </c>
    </row>
    <row r="794" spans="1:24" s="79" customFormat="1" x14ac:dyDescent="0.2">
      <c r="A794" s="13" t="str">
        <f t="shared" si="114"/>
        <v>-</v>
      </c>
      <c r="B794" s="216">
        <v>772</v>
      </c>
      <c r="C794" s="231"/>
      <c r="D794" s="231"/>
      <c r="E794" s="217"/>
      <c r="F794" s="218" t="str">
        <f>IF(ISBLANK(E794), "", VLOOKUP(E794, Z!$A$2:$C$4127, 3, FALSE))</f>
        <v/>
      </c>
      <c r="G794" s="232"/>
      <c r="H794" s="219"/>
      <c r="I794" s="218" t="str" cm="1">
        <f t="array" ref="I794">IFERROR(INDEX(Region, VLOOKUP($F794, X!$A$2:$K$5744, 11, FALSE), $C$1), "")</f>
        <v/>
      </c>
      <c r="J794" s="235"/>
      <c r="K794" s="236"/>
      <c r="L794" s="220" cm="1">
        <f t="array" ref="L794">IFERROR(INDEX(E_alt, $A794, $X794), 0)</f>
        <v>0</v>
      </c>
      <c r="M794" s="238"/>
      <c r="N794" s="237"/>
      <c r="O794" s="236"/>
      <c r="P794" s="223"/>
      <c r="Q794" s="220" cm="1">
        <f t="array" ref="Q794">IFERROR(INDEX(E_neu, $A794, $X794), 0)</f>
        <v>0</v>
      </c>
      <c r="R794" s="232"/>
      <c r="S794" s="231"/>
      <c r="T794" s="217"/>
      <c r="U794" s="218" t="str">
        <f>IF(ISBLANK(T794), "", VLOOKUP(T794, Z!$A$2:$C$4127, 3, FALSE))</f>
        <v/>
      </c>
      <c r="V794" s="239"/>
      <c r="W794" s="222">
        <f t="shared" si="115"/>
        <v>0</v>
      </c>
      <c r="X794" s="13" t="str">
        <f>IFERROR(MATCH(_xlfn.MINIFS(Y!$F$87:$H$87, Y!$F$87:$H$87, "&gt;="&amp;J794), Y!$F$87:$H$87, 0), "-")</f>
        <v>-</v>
      </c>
    </row>
    <row r="795" spans="1:24" s="79" customFormat="1" x14ac:dyDescent="0.2">
      <c r="A795" s="13" t="str">
        <f t="shared" si="114"/>
        <v>-</v>
      </c>
      <c r="B795" s="216">
        <v>773</v>
      </c>
      <c r="C795" s="231"/>
      <c r="D795" s="231"/>
      <c r="E795" s="217"/>
      <c r="F795" s="218" t="str">
        <f>IF(ISBLANK(E795), "", VLOOKUP(E795, Z!$A$2:$C$4127, 3, FALSE))</f>
        <v/>
      </c>
      <c r="G795" s="232"/>
      <c r="H795" s="219"/>
      <c r="I795" s="218" t="str" cm="1">
        <f t="array" ref="I795">IFERROR(INDEX(Region, VLOOKUP($F795, X!$A$2:$K$5744, 11, FALSE), $C$1), "")</f>
        <v/>
      </c>
      <c r="J795" s="235"/>
      <c r="K795" s="236"/>
      <c r="L795" s="220" cm="1">
        <f t="array" ref="L795">IFERROR(INDEX(E_alt, $A795, $X795), 0)</f>
        <v>0</v>
      </c>
      <c r="M795" s="238"/>
      <c r="N795" s="237"/>
      <c r="O795" s="236"/>
      <c r="P795" s="223"/>
      <c r="Q795" s="220" cm="1">
        <f t="array" ref="Q795">IFERROR(INDEX(E_neu, $A795, $X795), 0)</f>
        <v>0</v>
      </c>
      <c r="R795" s="232"/>
      <c r="S795" s="231"/>
      <c r="T795" s="217"/>
      <c r="U795" s="218" t="str">
        <f>IF(ISBLANK(T795), "", VLOOKUP(T795, Z!$A$2:$C$4127, 3, FALSE))</f>
        <v/>
      </c>
      <c r="V795" s="239"/>
      <c r="W795" s="222">
        <f t="shared" si="115"/>
        <v>0</v>
      </c>
      <c r="X795" s="13" t="str">
        <f>IFERROR(MATCH(_xlfn.MINIFS(Y!$F$87:$H$87, Y!$F$87:$H$87, "&gt;="&amp;J795), Y!$F$87:$H$87, 0), "-")</f>
        <v>-</v>
      </c>
    </row>
    <row r="796" spans="1:24" s="79" customFormat="1" x14ac:dyDescent="0.2">
      <c r="A796" s="13" t="str">
        <f t="shared" si="114"/>
        <v>-</v>
      </c>
      <c r="B796" s="216">
        <v>774</v>
      </c>
      <c r="C796" s="231"/>
      <c r="D796" s="231"/>
      <c r="E796" s="217"/>
      <c r="F796" s="218" t="str">
        <f>IF(ISBLANK(E796), "", VLOOKUP(E796, Z!$A$2:$C$4127, 3, FALSE))</f>
        <v/>
      </c>
      <c r="G796" s="232"/>
      <c r="H796" s="219"/>
      <c r="I796" s="218" t="str" cm="1">
        <f t="array" ref="I796">IFERROR(INDEX(Region, VLOOKUP($F796, X!$A$2:$K$5744, 11, FALSE), $C$1), "")</f>
        <v/>
      </c>
      <c r="J796" s="235"/>
      <c r="K796" s="236"/>
      <c r="L796" s="220" cm="1">
        <f t="array" ref="L796">IFERROR(INDEX(E_alt, $A796, $X796), 0)</f>
        <v>0</v>
      </c>
      <c r="M796" s="238"/>
      <c r="N796" s="237"/>
      <c r="O796" s="236"/>
      <c r="P796" s="223"/>
      <c r="Q796" s="220" cm="1">
        <f t="array" ref="Q796">IFERROR(INDEX(E_neu, $A796, $X796), 0)</f>
        <v>0</v>
      </c>
      <c r="R796" s="232"/>
      <c r="S796" s="231"/>
      <c r="T796" s="217"/>
      <c r="U796" s="218" t="str">
        <f>IF(ISBLANK(T796), "", VLOOKUP(T796, Z!$A$2:$C$4127, 3, FALSE))</f>
        <v/>
      </c>
      <c r="V796" s="239"/>
      <c r="W796" s="222">
        <f t="shared" si="115"/>
        <v>0</v>
      </c>
      <c r="X796" s="13" t="str">
        <f>IFERROR(MATCH(_xlfn.MINIFS(Y!$F$87:$H$87, Y!$F$87:$H$87, "&gt;="&amp;J796), Y!$F$87:$H$87, 0), "-")</f>
        <v>-</v>
      </c>
    </row>
    <row r="797" spans="1:24" s="79" customFormat="1" x14ac:dyDescent="0.2">
      <c r="A797" s="13" t="str">
        <f t="shared" si="114"/>
        <v>-</v>
      </c>
      <c r="B797" s="216">
        <v>775</v>
      </c>
      <c r="C797" s="231"/>
      <c r="D797" s="231"/>
      <c r="E797" s="217"/>
      <c r="F797" s="218" t="str">
        <f>IF(ISBLANK(E797), "", VLOOKUP(E797, Z!$A$2:$C$4127, 3, FALSE))</f>
        <v/>
      </c>
      <c r="G797" s="232"/>
      <c r="H797" s="219"/>
      <c r="I797" s="218" t="str" cm="1">
        <f t="array" ref="I797">IFERROR(INDEX(Region, VLOOKUP($F797, X!$A$2:$K$5744, 11, FALSE), $C$1), "")</f>
        <v/>
      </c>
      <c r="J797" s="235"/>
      <c r="K797" s="236"/>
      <c r="L797" s="220" cm="1">
        <f t="array" ref="L797">IFERROR(INDEX(E_alt, $A797, $X797), 0)</f>
        <v>0</v>
      </c>
      <c r="M797" s="238"/>
      <c r="N797" s="237"/>
      <c r="O797" s="236"/>
      <c r="P797" s="223"/>
      <c r="Q797" s="220" cm="1">
        <f t="array" ref="Q797">IFERROR(INDEX(E_neu, $A797, $X797), 0)</f>
        <v>0</v>
      </c>
      <c r="R797" s="232"/>
      <c r="S797" s="231"/>
      <c r="T797" s="217"/>
      <c r="U797" s="218" t="str">
        <f>IF(ISBLANK(T797), "", VLOOKUP(T797, Z!$A$2:$C$4127, 3, FALSE))</f>
        <v/>
      </c>
      <c r="V797" s="239"/>
      <c r="W797" s="222">
        <f t="shared" si="115"/>
        <v>0</v>
      </c>
      <c r="X797" s="13" t="str">
        <f>IFERROR(MATCH(_xlfn.MINIFS(Y!$F$87:$H$87, Y!$F$87:$H$87, "&gt;="&amp;J797), Y!$F$87:$H$87, 0), "-")</f>
        <v>-</v>
      </c>
    </row>
    <row r="798" spans="1:24" s="79" customFormat="1" x14ac:dyDescent="0.2">
      <c r="A798" s="13" t="str">
        <f t="shared" si="114"/>
        <v>-</v>
      </c>
      <c r="B798" s="216">
        <v>776</v>
      </c>
      <c r="C798" s="231"/>
      <c r="D798" s="231"/>
      <c r="E798" s="217"/>
      <c r="F798" s="218" t="str">
        <f>IF(ISBLANK(E798), "", VLOOKUP(E798, Z!$A$2:$C$4127, 3, FALSE))</f>
        <v/>
      </c>
      <c r="G798" s="232"/>
      <c r="H798" s="219"/>
      <c r="I798" s="218" t="str" cm="1">
        <f t="array" ref="I798">IFERROR(INDEX(Region, VLOOKUP($F798, X!$A$2:$K$5744, 11, FALSE), $C$1), "")</f>
        <v/>
      </c>
      <c r="J798" s="235"/>
      <c r="K798" s="236"/>
      <c r="L798" s="220" cm="1">
        <f t="array" ref="L798">IFERROR(INDEX(E_alt, $A798, $X798), 0)</f>
        <v>0</v>
      </c>
      <c r="M798" s="238"/>
      <c r="N798" s="237"/>
      <c r="O798" s="236"/>
      <c r="P798" s="223"/>
      <c r="Q798" s="220" cm="1">
        <f t="array" ref="Q798">IFERROR(INDEX(E_neu, $A798, $X798), 0)</f>
        <v>0</v>
      </c>
      <c r="R798" s="232"/>
      <c r="S798" s="231"/>
      <c r="T798" s="217"/>
      <c r="U798" s="218" t="str">
        <f>IF(ISBLANK(T798), "", VLOOKUP(T798, Z!$A$2:$C$4127, 3, FALSE))</f>
        <v/>
      </c>
      <c r="V798" s="239"/>
      <c r="W798" s="222">
        <f t="shared" si="115"/>
        <v>0</v>
      </c>
      <c r="X798" s="13" t="str">
        <f>IFERROR(MATCH(_xlfn.MINIFS(Y!$F$87:$H$87, Y!$F$87:$H$87, "&gt;="&amp;J798), Y!$F$87:$H$87, 0), "-")</f>
        <v>-</v>
      </c>
    </row>
    <row r="799" spans="1:24" s="79" customFormat="1" x14ac:dyDescent="0.2">
      <c r="A799" s="13" t="str">
        <f t="shared" si="114"/>
        <v>-</v>
      </c>
      <c r="B799" s="216">
        <v>777</v>
      </c>
      <c r="C799" s="231"/>
      <c r="D799" s="231"/>
      <c r="E799" s="217"/>
      <c r="F799" s="218" t="str">
        <f>IF(ISBLANK(E799), "", VLOOKUP(E799, Z!$A$2:$C$4127, 3, FALSE))</f>
        <v/>
      </c>
      <c r="G799" s="232"/>
      <c r="H799" s="219"/>
      <c r="I799" s="218" t="str" cm="1">
        <f t="array" ref="I799">IFERROR(INDEX(Region, VLOOKUP($F799, X!$A$2:$K$5744, 11, FALSE), $C$1), "")</f>
        <v/>
      </c>
      <c r="J799" s="235"/>
      <c r="K799" s="236"/>
      <c r="L799" s="220" cm="1">
        <f t="array" ref="L799">IFERROR(INDEX(E_alt, $A799, $X799), 0)</f>
        <v>0</v>
      </c>
      <c r="M799" s="238"/>
      <c r="N799" s="237"/>
      <c r="O799" s="236"/>
      <c r="P799" s="223"/>
      <c r="Q799" s="220" cm="1">
        <f t="array" ref="Q799">IFERROR(INDEX(E_neu, $A799, $X799), 0)</f>
        <v>0</v>
      </c>
      <c r="R799" s="232"/>
      <c r="S799" s="231"/>
      <c r="T799" s="217"/>
      <c r="U799" s="218" t="str">
        <f>IF(ISBLANK(T799), "", VLOOKUP(T799, Z!$A$2:$C$4127, 3, FALSE))</f>
        <v/>
      </c>
      <c r="V799" s="239"/>
      <c r="W799" s="222">
        <f t="shared" si="115"/>
        <v>0</v>
      </c>
      <c r="X799" s="13" t="str">
        <f>IFERROR(MATCH(_xlfn.MINIFS(Y!$F$87:$H$87, Y!$F$87:$H$87, "&gt;="&amp;J799), Y!$F$87:$H$87, 0), "-")</f>
        <v>-</v>
      </c>
    </row>
    <row r="800" spans="1:24" s="79" customFormat="1" x14ac:dyDescent="0.2">
      <c r="A800" s="13" t="str">
        <f t="shared" si="114"/>
        <v>-</v>
      </c>
      <c r="B800" s="216">
        <v>778</v>
      </c>
      <c r="C800" s="231"/>
      <c r="D800" s="231"/>
      <c r="E800" s="217"/>
      <c r="F800" s="218" t="str">
        <f>IF(ISBLANK(E800), "", VLOOKUP(E800, Z!$A$2:$C$4127, 3, FALSE))</f>
        <v/>
      </c>
      <c r="G800" s="232"/>
      <c r="H800" s="219"/>
      <c r="I800" s="218" t="str" cm="1">
        <f t="array" ref="I800">IFERROR(INDEX(Region, VLOOKUP($F800, X!$A$2:$K$5744, 11, FALSE), $C$1), "")</f>
        <v/>
      </c>
      <c r="J800" s="235"/>
      <c r="K800" s="236"/>
      <c r="L800" s="220" cm="1">
        <f t="array" ref="L800">IFERROR(INDEX(E_alt, $A800, $X800), 0)</f>
        <v>0</v>
      </c>
      <c r="M800" s="238"/>
      <c r="N800" s="237"/>
      <c r="O800" s="236"/>
      <c r="P800" s="223"/>
      <c r="Q800" s="220" cm="1">
        <f t="array" ref="Q800">IFERROR(INDEX(E_neu, $A800, $X800), 0)</f>
        <v>0</v>
      </c>
      <c r="R800" s="232"/>
      <c r="S800" s="231"/>
      <c r="T800" s="217"/>
      <c r="U800" s="218" t="str">
        <f>IF(ISBLANK(T800), "", VLOOKUP(T800, Z!$A$2:$C$4127, 3, FALSE))</f>
        <v/>
      </c>
      <c r="V800" s="239"/>
      <c r="W800" s="222">
        <f t="shared" si="115"/>
        <v>0</v>
      </c>
      <c r="X800" s="13" t="str">
        <f>IFERROR(MATCH(_xlfn.MINIFS(Y!$F$87:$H$87, Y!$F$87:$H$87, "&gt;="&amp;J800), Y!$F$87:$H$87, 0), "-")</f>
        <v>-</v>
      </c>
    </row>
    <row r="801" spans="1:24" s="79" customFormat="1" x14ac:dyDescent="0.2">
      <c r="A801" s="13" t="str">
        <f t="shared" si="114"/>
        <v>-</v>
      </c>
      <c r="B801" s="216">
        <v>779</v>
      </c>
      <c r="C801" s="231"/>
      <c r="D801" s="231"/>
      <c r="E801" s="217"/>
      <c r="F801" s="218" t="str">
        <f>IF(ISBLANK(E801), "", VLOOKUP(E801, Z!$A$2:$C$4127, 3, FALSE))</f>
        <v/>
      </c>
      <c r="G801" s="232"/>
      <c r="H801" s="219"/>
      <c r="I801" s="218" t="str" cm="1">
        <f t="array" ref="I801">IFERROR(INDEX(Region, VLOOKUP($F801, X!$A$2:$K$5744, 11, FALSE), $C$1), "")</f>
        <v/>
      </c>
      <c r="J801" s="235"/>
      <c r="K801" s="236"/>
      <c r="L801" s="220" cm="1">
        <f t="array" ref="L801">IFERROR(INDEX(E_alt, $A801, $X801), 0)</f>
        <v>0</v>
      </c>
      <c r="M801" s="238"/>
      <c r="N801" s="237"/>
      <c r="O801" s="236"/>
      <c r="P801" s="223"/>
      <c r="Q801" s="220" cm="1">
        <f t="array" ref="Q801">IFERROR(INDEX(E_neu, $A801, $X801), 0)</f>
        <v>0</v>
      </c>
      <c r="R801" s="232"/>
      <c r="S801" s="231"/>
      <c r="T801" s="217"/>
      <c r="U801" s="218" t="str">
        <f>IF(ISBLANK(T801), "", VLOOKUP(T801, Z!$A$2:$C$4127, 3, FALSE))</f>
        <v/>
      </c>
      <c r="V801" s="239"/>
      <c r="W801" s="222">
        <f t="shared" si="115"/>
        <v>0</v>
      </c>
      <c r="X801" s="13" t="str">
        <f>IFERROR(MATCH(_xlfn.MINIFS(Y!$F$87:$H$87, Y!$F$87:$H$87, "&gt;="&amp;J801), Y!$F$87:$H$87, 0), "-")</f>
        <v>-</v>
      </c>
    </row>
    <row r="802" spans="1:24" s="79" customFormat="1" x14ac:dyDescent="0.2">
      <c r="A802" s="13" t="str">
        <f t="shared" si="114"/>
        <v>-</v>
      </c>
      <c r="B802" s="216">
        <v>780</v>
      </c>
      <c r="C802" s="231"/>
      <c r="D802" s="231"/>
      <c r="E802" s="217"/>
      <c r="F802" s="218" t="str">
        <f>IF(ISBLANK(E802), "", VLOOKUP(E802, Z!$A$2:$C$4127, 3, FALSE))</f>
        <v/>
      </c>
      <c r="G802" s="232"/>
      <c r="H802" s="219"/>
      <c r="I802" s="218" t="str" cm="1">
        <f t="array" ref="I802">IFERROR(INDEX(Region, VLOOKUP($F802, X!$A$2:$K$5744, 11, FALSE), $C$1), "")</f>
        <v/>
      </c>
      <c r="J802" s="235"/>
      <c r="K802" s="236"/>
      <c r="L802" s="220" cm="1">
        <f t="array" ref="L802">IFERROR(INDEX(E_alt, $A802, $X802), 0)</f>
        <v>0</v>
      </c>
      <c r="M802" s="238"/>
      <c r="N802" s="237"/>
      <c r="O802" s="236"/>
      <c r="P802" s="223"/>
      <c r="Q802" s="220" cm="1">
        <f t="array" ref="Q802">IFERROR(INDEX(E_neu, $A802, $X802), 0)</f>
        <v>0</v>
      </c>
      <c r="R802" s="232"/>
      <c r="S802" s="231"/>
      <c r="T802" s="217"/>
      <c r="U802" s="218" t="str">
        <f>IF(ISBLANK(T802), "", VLOOKUP(T802, Z!$A$2:$C$4127, 3, FALSE))</f>
        <v/>
      </c>
      <c r="V802" s="239"/>
      <c r="W802" s="222">
        <f t="shared" si="115"/>
        <v>0</v>
      </c>
      <c r="X802" s="13" t="str">
        <f>IFERROR(MATCH(_xlfn.MINIFS(Y!$F$87:$H$87, Y!$F$87:$H$87, "&gt;="&amp;J802), Y!$F$87:$H$87, 0), "-")</f>
        <v>-</v>
      </c>
    </row>
    <row r="803" spans="1:24" s="79" customFormat="1" x14ac:dyDescent="0.2">
      <c r="A803" s="13" t="str">
        <f t="shared" si="114"/>
        <v>-</v>
      </c>
      <c r="B803" s="216">
        <v>781</v>
      </c>
      <c r="C803" s="231"/>
      <c r="D803" s="231"/>
      <c r="E803" s="217"/>
      <c r="F803" s="218" t="str">
        <f>IF(ISBLANK(E803), "", VLOOKUP(E803, Z!$A$2:$C$4127, 3, FALSE))</f>
        <v/>
      </c>
      <c r="G803" s="232"/>
      <c r="H803" s="219"/>
      <c r="I803" s="218" t="str" cm="1">
        <f t="array" ref="I803">IFERROR(INDEX(Region, VLOOKUP($F803, X!$A$2:$K$5744, 11, FALSE), $C$1), "")</f>
        <v/>
      </c>
      <c r="J803" s="235"/>
      <c r="K803" s="236"/>
      <c r="L803" s="220" cm="1">
        <f t="array" ref="L803">IFERROR(INDEX(E_alt, $A803, $X803), 0)</f>
        <v>0</v>
      </c>
      <c r="M803" s="238"/>
      <c r="N803" s="237"/>
      <c r="O803" s="236"/>
      <c r="P803" s="223"/>
      <c r="Q803" s="220" cm="1">
        <f t="array" ref="Q803">IFERROR(INDEX(E_neu, $A803, $X803), 0)</f>
        <v>0</v>
      </c>
      <c r="R803" s="232"/>
      <c r="S803" s="231"/>
      <c r="T803" s="217"/>
      <c r="U803" s="218" t="str">
        <f>IF(ISBLANK(T803), "", VLOOKUP(T803, Z!$A$2:$C$4127, 3, FALSE))</f>
        <v/>
      </c>
      <c r="V803" s="239"/>
      <c r="W803" s="222">
        <f t="shared" si="115"/>
        <v>0</v>
      </c>
      <c r="X803" s="13" t="str">
        <f>IFERROR(MATCH(_xlfn.MINIFS(Y!$F$87:$H$87, Y!$F$87:$H$87, "&gt;="&amp;J803), Y!$F$87:$H$87, 0), "-")</f>
        <v>-</v>
      </c>
    </row>
    <row r="804" spans="1:24" s="79" customFormat="1" x14ac:dyDescent="0.2">
      <c r="A804" s="13" t="str">
        <f t="shared" si="114"/>
        <v>-</v>
      </c>
      <c r="B804" s="216">
        <v>782</v>
      </c>
      <c r="C804" s="231"/>
      <c r="D804" s="231"/>
      <c r="E804" s="217"/>
      <c r="F804" s="218" t="str">
        <f>IF(ISBLANK(E804), "", VLOOKUP(E804, Z!$A$2:$C$4127, 3, FALSE))</f>
        <v/>
      </c>
      <c r="G804" s="232"/>
      <c r="H804" s="219"/>
      <c r="I804" s="218" t="str" cm="1">
        <f t="array" ref="I804">IFERROR(INDEX(Region, VLOOKUP($F804, X!$A$2:$K$5744, 11, FALSE), $C$1), "")</f>
        <v/>
      </c>
      <c r="J804" s="235"/>
      <c r="K804" s="236"/>
      <c r="L804" s="220" cm="1">
        <f t="array" ref="L804">IFERROR(INDEX(E_alt, $A804, $X804), 0)</f>
        <v>0</v>
      </c>
      <c r="M804" s="238"/>
      <c r="N804" s="237"/>
      <c r="O804" s="236"/>
      <c r="P804" s="223"/>
      <c r="Q804" s="220" cm="1">
        <f t="array" ref="Q804">IFERROR(INDEX(E_neu, $A804, $X804), 0)</f>
        <v>0</v>
      </c>
      <c r="R804" s="232"/>
      <c r="S804" s="231"/>
      <c r="T804" s="217"/>
      <c r="U804" s="218" t="str">
        <f>IF(ISBLANK(T804), "", VLOOKUP(T804, Z!$A$2:$C$4127, 3, FALSE))</f>
        <v/>
      </c>
      <c r="V804" s="239"/>
      <c r="W804" s="222">
        <f t="shared" si="115"/>
        <v>0</v>
      </c>
      <c r="X804" s="13" t="str">
        <f>IFERROR(MATCH(_xlfn.MINIFS(Y!$F$87:$H$87, Y!$F$87:$H$87, "&gt;="&amp;J804), Y!$F$87:$H$87, 0), "-")</f>
        <v>-</v>
      </c>
    </row>
    <row r="805" spans="1:24" s="79" customFormat="1" x14ac:dyDescent="0.2">
      <c r="A805" s="13" t="str">
        <f t="shared" si="114"/>
        <v>-</v>
      </c>
      <c r="B805" s="216">
        <v>783</v>
      </c>
      <c r="C805" s="231"/>
      <c r="D805" s="231"/>
      <c r="E805" s="217"/>
      <c r="F805" s="218" t="str">
        <f>IF(ISBLANK(E805), "", VLOOKUP(E805, Z!$A$2:$C$4127, 3, FALSE))</f>
        <v/>
      </c>
      <c r="G805" s="232"/>
      <c r="H805" s="219"/>
      <c r="I805" s="218" t="str" cm="1">
        <f t="array" ref="I805">IFERROR(INDEX(Region, VLOOKUP($F805, X!$A$2:$K$5744, 11, FALSE), $C$1), "")</f>
        <v/>
      </c>
      <c r="J805" s="235"/>
      <c r="K805" s="236"/>
      <c r="L805" s="220" cm="1">
        <f t="array" ref="L805">IFERROR(INDEX(E_alt, $A805, $X805), 0)</f>
        <v>0</v>
      </c>
      <c r="M805" s="238"/>
      <c r="N805" s="237"/>
      <c r="O805" s="236"/>
      <c r="P805" s="223"/>
      <c r="Q805" s="220" cm="1">
        <f t="array" ref="Q805">IFERROR(INDEX(E_neu, $A805, $X805), 0)</f>
        <v>0</v>
      </c>
      <c r="R805" s="232"/>
      <c r="S805" s="231"/>
      <c r="T805" s="217"/>
      <c r="U805" s="218" t="str">
        <f>IF(ISBLANK(T805), "", VLOOKUP(T805, Z!$A$2:$C$4127, 3, FALSE))</f>
        <v/>
      </c>
      <c r="V805" s="239"/>
      <c r="W805" s="222">
        <f t="shared" si="115"/>
        <v>0</v>
      </c>
      <c r="X805" s="13" t="str">
        <f>IFERROR(MATCH(_xlfn.MINIFS(Y!$F$87:$H$87, Y!$F$87:$H$87, "&gt;="&amp;J805), Y!$F$87:$H$87, 0), "-")</f>
        <v>-</v>
      </c>
    </row>
    <row r="806" spans="1:24" s="79" customFormat="1" x14ac:dyDescent="0.2">
      <c r="A806" s="13" t="str">
        <f t="shared" si="114"/>
        <v>-</v>
      </c>
      <c r="B806" s="216">
        <v>784</v>
      </c>
      <c r="C806" s="231"/>
      <c r="D806" s="231"/>
      <c r="E806" s="217"/>
      <c r="F806" s="218" t="str">
        <f>IF(ISBLANK(E806), "", VLOOKUP(E806, Z!$A$2:$C$4127, 3, FALSE))</f>
        <v/>
      </c>
      <c r="G806" s="232"/>
      <c r="H806" s="219"/>
      <c r="I806" s="218" t="str" cm="1">
        <f t="array" ref="I806">IFERROR(INDEX(Region, VLOOKUP($F806, X!$A$2:$K$5744, 11, FALSE), $C$1), "")</f>
        <v/>
      </c>
      <c r="J806" s="235"/>
      <c r="K806" s="236"/>
      <c r="L806" s="220" cm="1">
        <f t="array" ref="L806">IFERROR(INDEX(E_alt, $A806, $X806), 0)</f>
        <v>0</v>
      </c>
      <c r="M806" s="238"/>
      <c r="N806" s="237"/>
      <c r="O806" s="236"/>
      <c r="P806" s="223"/>
      <c r="Q806" s="220" cm="1">
        <f t="array" ref="Q806">IFERROR(INDEX(E_neu, $A806, $X806), 0)</f>
        <v>0</v>
      </c>
      <c r="R806" s="232"/>
      <c r="S806" s="231"/>
      <c r="T806" s="217"/>
      <c r="U806" s="218" t="str">
        <f>IF(ISBLANK(T806), "", VLOOKUP(T806, Z!$A$2:$C$4127, 3, FALSE))</f>
        <v/>
      </c>
      <c r="V806" s="239"/>
      <c r="W806" s="222">
        <f t="shared" si="115"/>
        <v>0</v>
      </c>
      <c r="X806" s="13" t="str">
        <f>IFERROR(MATCH(_xlfn.MINIFS(Y!$F$87:$H$87, Y!$F$87:$H$87, "&gt;="&amp;J806), Y!$F$87:$H$87, 0), "-")</f>
        <v>-</v>
      </c>
    </row>
    <row r="807" spans="1:24" s="79" customFormat="1" x14ac:dyDescent="0.2">
      <c r="A807" s="13" t="str">
        <f t="shared" si="114"/>
        <v>-</v>
      </c>
      <c r="B807" s="216">
        <v>785</v>
      </c>
      <c r="C807" s="231"/>
      <c r="D807" s="231"/>
      <c r="E807" s="217"/>
      <c r="F807" s="218" t="str">
        <f>IF(ISBLANK(E807), "", VLOOKUP(E807, Z!$A$2:$C$4127, 3, FALSE))</f>
        <v/>
      </c>
      <c r="G807" s="232"/>
      <c r="H807" s="219"/>
      <c r="I807" s="218" t="str" cm="1">
        <f t="array" ref="I807">IFERROR(INDEX(Region, VLOOKUP($F807, X!$A$2:$K$5744, 11, FALSE), $C$1), "")</f>
        <v/>
      </c>
      <c r="J807" s="235"/>
      <c r="K807" s="236"/>
      <c r="L807" s="220" cm="1">
        <f t="array" ref="L807">IFERROR(INDEX(E_alt, $A807, $X807), 0)</f>
        <v>0</v>
      </c>
      <c r="M807" s="238"/>
      <c r="N807" s="237"/>
      <c r="O807" s="236"/>
      <c r="P807" s="223"/>
      <c r="Q807" s="220" cm="1">
        <f t="array" ref="Q807">IFERROR(INDEX(E_neu, $A807, $X807), 0)</f>
        <v>0</v>
      </c>
      <c r="R807" s="232"/>
      <c r="S807" s="231"/>
      <c r="T807" s="217"/>
      <c r="U807" s="218" t="str">
        <f>IF(ISBLANK(T807), "", VLOOKUP(T807, Z!$A$2:$C$4127, 3, FALSE))</f>
        <v/>
      </c>
      <c r="V807" s="239"/>
      <c r="W807" s="222">
        <f t="shared" si="115"/>
        <v>0</v>
      </c>
      <c r="X807" s="13" t="str">
        <f>IFERROR(MATCH(_xlfn.MINIFS(Y!$F$87:$H$87, Y!$F$87:$H$87, "&gt;="&amp;J807), Y!$F$87:$H$87, 0), "-")</f>
        <v>-</v>
      </c>
    </row>
    <row r="808" spans="1:24" s="79" customFormat="1" x14ac:dyDescent="0.2">
      <c r="A808" s="13" t="str">
        <f t="shared" si="114"/>
        <v>-</v>
      </c>
      <c r="B808" s="216">
        <v>786</v>
      </c>
      <c r="C808" s="231"/>
      <c r="D808" s="231"/>
      <c r="E808" s="217"/>
      <c r="F808" s="218" t="str">
        <f>IF(ISBLANK(E808), "", VLOOKUP(E808, Z!$A$2:$C$4127, 3, FALSE))</f>
        <v/>
      </c>
      <c r="G808" s="232"/>
      <c r="H808" s="219"/>
      <c r="I808" s="218" t="str" cm="1">
        <f t="array" ref="I808">IFERROR(INDEX(Region, VLOOKUP($F808, X!$A$2:$K$5744, 11, FALSE), $C$1), "")</f>
        <v/>
      </c>
      <c r="J808" s="235"/>
      <c r="K808" s="236"/>
      <c r="L808" s="220" cm="1">
        <f t="array" ref="L808">IFERROR(INDEX(E_alt, $A808, $X808), 0)</f>
        <v>0</v>
      </c>
      <c r="M808" s="238"/>
      <c r="N808" s="237"/>
      <c r="O808" s="236"/>
      <c r="P808" s="223"/>
      <c r="Q808" s="220" cm="1">
        <f t="array" ref="Q808">IFERROR(INDEX(E_neu, $A808, $X808), 0)</f>
        <v>0</v>
      </c>
      <c r="R808" s="232"/>
      <c r="S808" s="231"/>
      <c r="T808" s="217"/>
      <c r="U808" s="218" t="str">
        <f>IF(ISBLANK(T808), "", VLOOKUP(T808, Z!$A$2:$C$4127, 3, FALSE))</f>
        <v/>
      </c>
      <c r="V808" s="239"/>
      <c r="W808" s="222">
        <f t="shared" si="115"/>
        <v>0</v>
      </c>
      <c r="X808" s="13" t="str">
        <f>IFERROR(MATCH(_xlfn.MINIFS(Y!$F$87:$H$87, Y!$F$87:$H$87, "&gt;="&amp;J808), Y!$F$87:$H$87, 0), "-")</f>
        <v>-</v>
      </c>
    </row>
    <row r="809" spans="1:24" s="79" customFormat="1" x14ac:dyDescent="0.2">
      <c r="A809" s="13" t="str">
        <f t="shared" si="114"/>
        <v>-</v>
      </c>
      <c r="B809" s="216">
        <v>787</v>
      </c>
      <c r="C809" s="231"/>
      <c r="D809" s="231"/>
      <c r="E809" s="217"/>
      <c r="F809" s="218" t="str">
        <f>IF(ISBLANK(E809), "", VLOOKUP(E809, Z!$A$2:$C$4127, 3, FALSE))</f>
        <v/>
      </c>
      <c r="G809" s="232"/>
      <c r="H809" s="219"/>
      <c r="I809" s="218" t="str" cm="1">
        <f t="array" ref="I809">IFERROR(INDEX(Region, VLOOKUP($F809, X!$A$2:$K$5744, 11, FALSE), $C$1), "")</f>
        <v/>
      </c>
      <c r="J809" s="235"/>
      <c r="K809" s="236"/>
      <c r="L809" s="220" cm="1">
        <f t="array" ref="L809">IFERROR(INDEX(E_alt, $A809, $X809), 0)</f>
        <v>0</v>
      </c>
      <c r="M809" s="238"/>
      <c r="N809" s="237"/>
      <c r="O809" s="236"/>
      <c r="P809" s="223"/>
      <c r="Q809" s="220" cm="1">
        <f t="array" ref="Q809">IFERROR(INDEX(E_neu, $A809, $X809), 0)</f>
        <v>0</v>
      </c>
      <c r="R809" s="232"/>
      <c r="S809" s="231"/>
      <c r="T809" s="217"/>
      <c r="U809" s="218" t="str">
        <f>IF(ISBLANK(T809), "", VLOOKUP(T809, Z!$A$2:$C$4127, 3, FALSE))</f>
        <v/>
      </c>
      <c r="V809" s="239"/>
      <c r="W809" s="222">
        <f t="shared" si="115"/>
        <v>0</v>
      </c>
      <c r="X809" s="13" t="str">
        <f>IFERROR(MATCH(_xlfn.MINIFS(Y!$F$87:$H$87, Y!$F$87:$H$87, "&gt;="&amp;J809), Y!$F$87:$H$87, 0), "-")</f>
        <v>-</v>
      </c>
    </row>
    <row r="810" spans="1:24" s="79" customFormat="1" x14ac:dyDescent="0.2">
      <c r="A810" s="13" t="str">
        <f t="shared" si="114"/>
        <v>-</v>
      </c>
      <c r="B810" s="216">
        <v>788</v>
      </c>
      <c r="C810" s="231"/>
      <c r="D810" s="231"/>
      <c r="E810" s="217"/>
      <c r="F810" s="218" t="str">
        <f>IF(ISBLANK(E810), "", VLOOKUP(E810, Z!$A$2:$C$4127, 3, FALSE))</f>
        <v/>
      </c>
      <c r="G810" s="232"/>
      <c r="H810" s="219"/>
      <c r="I810" s="218" t="str" cm="1">
        <f t="array" ref="I810">IFERROR(INDEX(Region, VLOOKUP($F810, X!$A$2:$K$5744, 11, FALSE), $C$1), "")</f>
        <v/>
      </c>
      <c r="J810" s="235"/>
      <c r="K810" s="236"/>
      <c r="L810" s="220" cm="1">
        <f t="array" ref="L810">IFERROR(INDEX(E_alt, $A810, $X810), 0)</f>
        <v>0</v>
      </c>
      <c r="M810" s="238"/>
      <c r="N810" s="237"/>
      <c r="O810" s="236"/>
      <c r="P810" s="223"/>
      <c r="Q810" s="220" cm="1">
        <f t="array" ref="Q810">IFERROR(INDEX(E_neu, $A810, $X810), 0)</f>
        <v>0</v>
      </c>
      <c r="R810" s="232"/>
      <c r="S810" s="231"/>
      <c r="T810" s="217"/>
      <c r="U810" s="218" t="str">
        <f>IF(ISBLANK(T810), "", VLOOKUP(T810, Z!$A$2:$C$4127, 3, FALSE))</f>
        <v/>
      </c>
      <c r="V810" s="239"/>
      <c r="W810" s="222">
        <f t="shared" si="115"/>
        <v>0</v>
      </c>
      <c r="X810" s="13" t="str">
        <f>IFERROR(MATCH(_xlfn.MINIFS(Y!$F$87:$H$87, Y!$F$87:$H$87, "&gt;="&amp;J810), Y!$F$87:$H$87, 0), "-")</f>
        <v>-</v>
      </c>
    </row>
    <row r="811" spans="1:24" s="79" customFormat="1" x14ac:dyDescent="0.2">
      <c r="A811" s="13" t="str">
        <f t="shared" si="114"/>
        <v>-</v>
      </c>
      <c r="B811" s="216">
        <v>789</v>
      </c>
      <c r="C811" s="231"/>
      <c r="D811" s="231"/>
      <c r="E811" s="217"/>
      <c r="F811" s="218" t="str">
        <f>IF(ISBLANK(E811), "", VLOOKUP(E811, Z!$A$2:$C$4127, 3, FALSE))</f>
        <v/>
      </c>
      <c r="G811" s="232"/>
      <c r="H811" s="219"/>
      <c r="I811" s="218" t="str" cm="1">
        <f t="array" ref="I811">IFERROR(INDEX(Region, VLOOKUP($F811, X!$A$2:$K$5744, 11, FALSE), $C$1), "")</f>
        <v/>
      </c>
      <c r="J811" s="235"/>
      <c r="K811" s="236"/>
      <c r="L811" s="220" cm="1">
        <f t="array" ref="L811">IFERROR(INDEX(E_alt, $A811, $X811), 0)</f>
        <v>0</v>
      </c>
      <c r="M811" s="238"/>
      <c r="N811" s="237"/>
      <c r="O811" s="236"/>
      <c r="P811" s="223"/>
      <c r="Q811" s="220" cm="1">
        <f t="array" ref="Q811">IFERROR(INDEX(E_neu, $A811, $X811), 0)</f>
        <v>0</v>
      </c>
      <c r="R811" s="232"/>
      <c r="S811" s="231"/>
      <c r="T811" s="217"/>
      <c r="U811" s="218" t="str">
        <f>IF(ISBLANK(T811), "", VLOOKUP(T811, Z!$A$2:$C$4127, 3, FALSE))</f>
        <v/>
      </c>
      <c r="V811" s="239"/>
      <c r="W811" s="222">
        <f t="shared" si="115"/>
        <v>0</v>
      </c>
      <c r="X811" s="13" t="str">
        <f>IFERROR(MATCH(_xlfn.MINIFS(Y!$F$87:$H$87, Y!$F$87:$H$87, "&gt;="&amp;J811), Y!$F$87:$H$87, 0), "-")</f>
        <v>-</v>
      </c>
    </row>
    <row r="812" spans="1:24" s="79" customFormat="1" x14ac:dyDescent="0.2">
      <c r="A812" s="13" t="str">
        <f t="shared" si="114"/>
        <v>-</v>
      </c>
      <c r="B812" s="216">
        <v>790</v>
      </c>
      <c r="C812" s="231"/>
      <c r="D812" s="231"/>
      <c r="E812" s="217"/>
      <c r="F812" s="218" t="str">
        <f>IF(ISBLANK(E812), "", VLOOKUP(E812, Z!$A$2:$C$4127, 3, FALSE))</f>
        <v/>
      </c>
      <c r="G812" s="232"/>
      <c r="H812" s="219"/>
      <c r="I812" s="218" t="str" cm="1">
        <f t="array" ref="I812">IFERROR(INDEX(Region, VLOOKUP($F812, X!$A$2:$K$5744, 11, FALSE), $C$1), "")</f>
        <v/>
      </c>
      <c r="J812" s="235"/>
      <c r="K812" s="236"/>
      <c r="L812" s="220" cm="1">
        <f t="array" ref="L812">IFERROR(INDEX(E_alt, $A812, $X812), 0)</f>
        <v>0</v>
      </c>
      <c r="M812" s="238"/>
      <c r="N812" s="237"/>
      <c r="O812" s="236"/>
      <c r="P812" s="223"/>
      <c r="Q812" s="220" cm="1">
        <f t="array" ref="Q812">IFERROR(INDEX(E_neu, $A812, $X812), 0)</f>
        <v>0</v>
      </c>
      <c r="R812" s="232"/>
      <c r="S812" s="231"/>
      <c r="T812" s="217"/>
      <c r="U812" s="218" t="str">
        <f>IF(ISBLANK(T812), "", VLOOKUP(T812, Z!$A$2:$C$4127, 3, FALSE))</f>
        <v/>
      </c>
      <c r="V812" s="239"/>
      <c r="W812" s="222">
        <f t="shared" si="115"/>
        <v>0</v>
      </c>
      <c r="X812" s="13" t="str">
        <f>IFERROR(MATCH(_xlfn.MINIFS(Y!$F$87:$H$87, Y!$F$87:$H$87, "&gt;="&amp;J812), Y!$F$87:$H$87, 0), "-")</f>
        <v>-</v>
      </c>
    </row>
    <row r="813" spans="1:24" s="79" customFormat="1" x14ac:dyDescent="0.2">
      <c r="A813" s="13" t="str">
        <f t="shared" si="114"/>
        <v>-</v>
      </c>
      <c r="B813" s="216">
        <v>791</v>
      </c>
      <c r="C813" s="231"/>
      <c r="D813" s="231"/>
      <c r="E813" s="217"/>
      <c r="F813" s="218" t="str">
        <f>IF(ISBLANK(E813), "", VLOOKUP(E813, Z!$A$2:$C$4127, 3, FALSE))</f>
        <v/>
      </c>
      <c r="G813" s="232"/>
      <c r="H813" s="219"/>
      <c r="I813" s="218" t="str" cm="1">
        <f t="array" ref="I813">IFERROR(INDEX(Region, VLOOKUP($F813, X!$A$2:$K$5744, 11, FALSE), $C$1), "")</f>
        <v/>
      </c>
      <c r="J813" s="235"/>
      <c r="K813" s="236"/>
      <c r="L813" s="220" cm="1">
        <f t="array" ref="L813">IFERROR(INDEX(E_alt, $A813, $X813), 0)</f>
        <v>0</v>
      </c>
      <c r="M813" s="238"/>
      <c r="N813" s="237"/>
      <c r="O813" s="236"/>
      <c r="P813" s="223"/>
      <c r="Q813" s="220" cm="1">
        <f t="array" ref="Q813">IFERROR(INDEX(E_neu, $A813, $X813), 0)</f>
        <v>0</v>
      </c>
      <c r="R813" s="232"/>
      <c r="S813" s="231"/>
      <c r="T813" s="217"/>
      <c r="U813" s="218" t="str">
        <f>IF(ISBLANK(T813), "", VLOOKUP(T813, Z!$A$2:$C$4127, 3, FALSE))</f>
        <v/>
      </c>
      <c r="V813" s="239"/>
      <c r="W813" s="222">
        <f t="shared" si="115"/>
        <v>0</v>
      </c>
      <c r="X813" s="13" t="str">
        <f>IFERROR(MATCH(_xlfn.MINIFS(Y!$F$87:$H$87, Y!$F$87:$H$87, "&gt;="&amp;J813), Y!$F$87:$H$87, 0), "-")</f>
        <v>-</v>
      </c>
    </row>
    <row r="814" spans="1:24" s="79" customFormat="1" x14ac:dyDescent="0.2">
      <c r="A814" s="13" t="str">
        <f t="shared" si="114"/>
        <v>-</v>
      </c>
      <c r="B814" s="216">
        <v>792</v>
      </c>
      <c r="C814" s="231"/>
      <c r="D814" s="231"/>
      <c r="E814" s="217"/>
      <c r="F814" s="218" t="str">
        <f>IF(ISBLANK(E814), "", VLOOKUP(E814, Z!$A$2:$C$4127, 3, FALSE))</f>
        <v/>
      </c>
      <c r="G814" s="232"/>
      <c r="H814" s="219"/>
      <c r="I814" s="218" t="str" cm="1">
        <f t="array" ref="I814">IFERROR(INDEX(Region, VLOOKUP($F814, X!$A$2:$K$5744, 11, FALSE), $C$1), "")</f>
        <v/>
      </c>
      <c r="J814" s="235"/>
      <c r="K814" s="236"/>
      <c r="L814" s="220" cm="1">
        <f t="array" ref="L814">IFERROR(INDEX(E_alt, $A814, $X814), 0)</f>
        <v>0</v>
      </c>
      <c r="M814" s="238"/>
      <c r="N814" s="237"/>
      <c r="O814" s="236"/>
      <c r="P814" s="223"/>
      <c r="Q814" s="220" cm="1">
        <f t="array" ref="Q814">IFERROR(INDEX(E_neu, $A814, $X814), 0)</f>
        <v>0</v>
      </c>
      <c r="R814" s="232"/>
      <c r="S814" s="231"/>
      <c r="T814" s="217"/>
      <c r="U814" s="218" t="str">
        <f>IF(ISBLANK(T814), "", VLOOKUP(T814, Z!$A$2:$C$4127, 3, FALSE))</f>
        <v/>
      </c>
      <c r="V814" s="239"/>
      <c r="W814" s="222">
        <f t="shared" si="115"/>
        <v>0</v>
      </c>
      <c r="X814" s="13" t="str">
        <f>IFERROR(MATCH(_xlfn.MINIFS(Y!$F$87:$H$87, Y!$F$87:$H$87, "&gt;="&amp;J814), Y!$F$87:$H$87, 0), "-")</f>
        <v>-</v>
      </c>
    </row>
    <row r="815" spans="1:24" s="79" customFormat="1" x14ac:dyDescent="0.2">
      <c r="A815" s="13" t="str">
        <f t="shared" si="114"/>
        <v>-</v>
      </c>
      <c r="B815" s="216">
        <v>793</v>
      </c>
      <c r="C815" s="231"/>
      <c r="D815" s="231"/>
      <c r="E815" s="217"/>
      <c r="F815" s="218" t="str">
        <f>IF(ISBLANK(E815), "", VLOOKUP(E815, Z!$A$2:$C$4127, 3, FALSE))</f>
        <v/>
      </c>
      <c r="G815" s="232"/>
      <c r="H815" s="219"/>
      <c r="I815" s="218" t="str" cm="1">
        <f t="array" ref="I815">IFERROR(INDEX(Region, VLOOKUP($F815, X!$A$2:$K$5744, 11, FALSE), $C$1), "")</f>
        <v/>
      </c>
      <c r="J815" s="235"/>
      <c r="K815" s="236"/>
      <c r="L815" s="220" cm="1">
        <f t="array" ref="L815">IFERROR(INDEX(E_alt, $A815, $X815), 0)</f>
        <v>0</v>
      </c>
      <c r="M815" s="238"/>
      <c r="N815" s="237"/>
      <c r="O815" s="236"/>
      <c r="P815" s="223"/>
      <c r="Q815" s="220" cm="1">
        <f t="array" ref="Q815">IFERROR(INDEX(E_neu, $A815, $X815), 0)</f>
        <v>0</v>
      </c>
      <c r="R815" s="232"/>
      <c r="S815" s="231"/>
      <c r="T815" s="217"/>
      <c r="U815" s="218" t="str">
        <f>IF(ISBLANK(T815), "", VLOOKUP(T815, Z!$A$2:$C$4127, 3, FALSE))</f>
        <v/>
      </c>
      <c r="V815" s="239"/>
      <c r="W815" s="222">
        <f t="shared" si="115"/>
        <v>0</v>
      </c>
      <c r="X815" s="13" t="str">
        <f>IFERROR(MATCH(_xlfn.MINIFS(Y!$F$87:$H$87, Y!$F$87:$H$87, "&gt;="&amp;J815), Y!$F$87:$H$87, 0), "-")</f>
        <v>-</v>
      </c>
    </row>
    <row r="816" spans="1:24" s="79" customFormat="1" x14ac:dyDescent="0.2">
      <c r="A816" s="13" t="str">
        <f t="shared" si="114"/>
        <v>-</v>
      </c>
      <c r="B816" s="216">
        <v>794</v>
      </c>
      <c r="C816" s="231"/>
      <c r="D816" s="231"/>
      <c r="E816" s="217"/>
      <c r="F816" s="218" t="str">
        <f>IF(ISBLANK(E816), "", VLOOKUP(E816, Z!$A$2:$C$4127, 3, FALSE))</f>
        <v/>
      </c>
      <c r="G816" s="232"/>
      <c r="H816" s="219"/>
      <c r="I816" s="218" t="str" cm="1">
        <f t="array" ref="I816">IFERROR(INDEX(Region, VLOOKUP($F816, X!$A$2:$K$5744, 11, FALSE), $C$1), "")</f>
        <v/>
      </c>
      <c r="J816" s="235"/>
      <c r="K816" s="236"/>
      <c r="L816" s="220" cm="1">
        <f t="array" ref="L816">IFERROR(INDEX(E_alt, $A816, $X816), 0)</f>
        <v>0</v>
      </c>
      <c r="M816" s="238"/>
      <c r="N816" s="237"/>
      <c r="O816" s="236"/>
      <c r="P816" s="223"/>
      <c r="Q816" s="220" cm="1">
        <f t="array" ref="Q816">IFERROR(INDEX(E_neu, $A816, $X816), 0)</f>
        <v>0</v>
      </c>
      <c r="R816" s="232"/>
      <c r="S816" s="231"/>
      <c r="T816" s="217"/>
      <c r="U816" s="218" t="str">
        <f>IF(ISBLANK(T816), "", VLOOKUP(T816, Z!$A$2:$C$4127, 3, FALSE))</f>
        <v/>
      </c>
      <c r="V816" s="239"/>
      <c r="W816" s="222">
        <f t="shared" si="115"/>
        <v>0</v>
      </c>
      <c r="X816" s="13" t="str">
        <f>IFERROR(MATCH(_xlfn.MINIFS(Y!$F$87:$H$87, Y!$F$87:$H$87, "&gt;="&amp;J816), Y!$F$87:$H$87, 0), "-")</f>
        <v>-</v>
      </c>
    </row>
    <row r="817" spans="1:24" s="79" customFormat="1" x14ac:dyDescent="0.2">
      <c r="A817" s="13" t="str">
        <f t="shared" si="114"/>
        <v>-</v>
      </c>
      <c r="B817" s="216">
        <v>795</v>
      </c>
      <c r="C817" s="231"/>
      <c r="D817" s="231"/>
      <c r="E817" s="217"/>
      <c r="F817" s="218" t="str">
        <f>IF(ISBLANK(E817), "", VLOOKUP(E817, Z!$A$2:$C$4127, 3, FALSE))</f>
        <v/>
      </c>
      <c r="G817" s="232"/>
      <c r="H817" s="219"/>
      <c r="I817" s="218" t="str" cm="1">
        <f t="array" ref="I817">IFERROR(INDEX(Region, VLOOKUP($F817, X!$A$2:$K$5744, 11, FALSE), $C$1), "")</f>
        <v/>
      </c>
      <c r="J817" s="235"/>
      <c r="K817" s="236"/>
      <c r="L817" s="220" cm="1">
        <f t="array" ref="L817">IFERROR(INDEX(E_alt, $A817, $X817), 0)</f>
        <v>0</v>
      </c>
      <c r="M817" s="238"/>
      <c r="N817" s="237"/>
      <c r="O817" s="236"/>
      <c r="P817" s="223"/>
      <c r="Q817" s="220" cm="1">
        <f t="array" ref="Q817">IFERROR(INDEX(E_neu, $A817, $X817), 0)</f>
        <v>0</v>
      </c>
      <c r="R817" s="232"/>
      <c r="S817" s="231"/>
      <c r="T817" s="217"/>
      <c r="U817" s="218" t="str">
        <f>IF(ISBLANK(T817), "", VLOOKUP(T817, Z!$A$2:$C$4127, 3, FALSE))</f>
        <v/>
      </c>
      <c r="V817" s="239"/>
      <c r="W817" s="222">
        <f t="shared" si="115"/>
        <v>0</v>
      </c>
      <c r="X817" s="13" t="str">
        <f>IFERROR(MATCH(_xlfn.MINIFS(Y!$F$87:$H$87, Y!$F$87:$H$87, "&gt;="&amp;J817), Y!$F$87:$H$87, 0), "-")</f>
        <v>-</v>
      </c>
    </row>
    <row r="818" spans="1:24" s="79" customFormat="1" x14ac:dyDescent="0.2">
      <c r="A818" s="13" t="str">
        <f t="shared" si="114"/>
        <v>-</v>
      </c>
      <c r="B818" s="216">
        <v>796</v>
      </c>
      <c r="C818" s="231"/>
      <c r="D818" s="231"/>
      <c r="E818" s="217"/>
      <c r="F818" s="218" t="str">
        <f>IF(ISBLANK(E818), "", VLOOKUP(E818, Z!$A$2:$C$4127, 3, FALSE))</f>
        <v/>
      </c>
      <c r="G818" s="232"/>
      <c r="H818" s="219"/>
      <c r="I818" s="218" t="str" cm="1">
        <f t="array" ref="I818">IFERROR(INDEX(Region, VLOOKUP($F818, X!$A$2:$K$5744, 11, FALSE), $C$1), "")</f>
        <v/>
      </c>
      <c r="J818" s="235"/>
      <c r="K818" s="236"/>
      <c r="L818" s="220" cm="1">
        <f t="array" ref="L818">IFERROR(INDEX(E_alt, $A818, $X818), 0)</f>
        <v>0</v>
      </c>
      <c r="M818" s="238"/>
      <c r="N818" s="237"/>
      <c r="O818" s="236"/>
      <c r="P818" s="223"/>
      <c r="Q818" s="220" cm="1">
        <f t="array" ref="Q818">IFERROR(INDEX(E_neu, $A818, $X818), 0)</f>
        <v>0</v>
      </c>
      <c r="R818" s="232"/>
      <c r="S818" s="231"/>
      <c r="T818" s="217"/>
      <c r="U818" s="218" t="str">
        <f>IF(ISBLANK(T818), "", VLOOKUP(T818, Z!$A$2:$C$4127, 3, FALSE))</f>
        <v/>
      </c>
      <c r="V818" s="239"/>
      <c r="W818" s="222">
        <f t="shared" si="115"/>
        <v>0</v>
      </c>
      <c r="X818" s="13" t="str">
        <f>IFERROR(MATCH(_xlfn.MINIFS(Y!$F$87:$H$87, Y!$F$87:$H$87, "&gt;="&amp;J818), Y!$F$87:$H$87, 0), "-")</f>
        <v>-</v>
      </c>
    </row>
    <row r="819" spans="1:24" s="79" customFormat="1" x14ac:dyDescent="0.2">
      <c r="A819" s="13" t="str">
        <f t="shared" si="114"/>
        <v>-</v>
      </c>
      <c r="B819" s="216">
        <v>797</v>
      </c>
      <c r="C819" s="231"/>
      <c r="D819" s="231"/>
      <c r="E819" s="217"/>
      <c r="F819" s="218" t="str">
        <f>IF(ISBLANK(E819), "", VLOOKUP(E819, Z!$A$2:$C$4127, 3, FALSE))</f>
        <v/>
      </c>
      <c r="G819" s="232"/>
      <c r="H819" s="219"/>
      <c r="I819" s="218" t="str" cm="1">
        <f t="array" ref="I819">IFERROR(INDEX(Region, VLOOKUP($F819, X!$A$2:$K$5744, 11, FALSE), $C$1), "")</f>
        <v/>
      </c>
      <c r="J819" s="235"/>
      <c r="K819" s="236"/>
      <c r="L819" s="220" cm="1">
        <f t="array" ref="L819">IFERROR(INDEX(E_alt, $A819, $X819), 0)</f>
        <v>0</v>
      </c>
      <c r="M819" s="238"/>
      <c r="N819" s="237"/>
      <c r="O819" s="236"/>
      <c r="P819" s="223"/>
      <c r="Q819" s="220" cm="1">
        <f t="array" ref="Q819">IFERROR(INDEX(E_neu, $A819, $X819), 0)</f>
        <v>0</v>
      </c>
      <c r="R819" s="232"/>
      <c r="S819" s="231"/>
      <c r="T819" s="217"/>
      <c r="U819" s="218" t="str">
        <f>IF(ISBLANK(T819), "", VLOOKUP(T819, Z!$A$2:$C$4127, 3, FALSE))</f>
        <v/>
      </c>
      <c r="V819" s="239"/>
      <c r="W819" s="222">
        <f t="shared" si="115"/>
        <v>0</v>
      </c>
      <c r="X819" s="13" t="str">
        <f>IFERROR(MATCH(_xlfn.MINIFS(Y!$F$87:$H$87, Y!$F$87:$H$87, "&gt;="&amp;J819), Y!$F$87:$H$87, 0), "-")</f>
        <v>-</v>
      </c>
    </row>
    <row r="820" spans="1:24" s="79" customFormat="1" x14ac:dyDescent="0.2">
      <c r="A820" s="13" t="str">
        <f t="shared" si="114"/>
        <v>-</v>
      </c>
      <c r="B820" s="216">
        <v>798</v>
      </c>
      <c r="C820" s="231"/>
      <c r="D820" s="231"/>
      <c r="E820" s="217"/>
      <c r="F820" s="218" t="str">
        <f>IF(ISBLANK(E820), "", VLOOKUP(E820, Z!$A$2:$C$4127, 3, FALSE))</f>
        <v/>
      </c>
      <c r="G820" s="232"/>
      <c r="H820" s="219"/>
      <c r="I820" s="218" t="str" cm="1">
        <f t="array" ref="I820">IFERROR(INDEX(Region, VLOOKUP($F820, X!$A$2:$K$5744, 11, FALSE), $C$1), "")</f>
        <v/>
      </c>
      <c r="J820" s="235"/>
      <c r="K820" s="236"/>
      <c r="L820" s="220" cm="1">
        <f t="array" ref="L820">IFERROR(INDEX(E_alt, $A820, $X820), 0)</f>
        <v>0</v>
      </c>
      <c r="M820" s="238"/>
      <c r="N820" s="237"/>
      <c r="O820" s="236"/>
      <c r="P820" s="223"/>
      <c r="Q820" s="220" cm="1">
        <f t="array" ref="Q820">IFERROR(INDEX(E_neu, $A820, $X820), 0)</f>
        <v>0</v>
      </c>
      <c r="R820" s="232"/>
      <c r="S820" s="231"/>
      <c r="T820" s="217"/>
      <c r="U820" s="218" t="str">
        <f>IF(ISBLANK(T820), "", VLOOKUP(T820, Z!$A$2:$C$4127, 3, FALSE))</f>
        <v/>
      </c>
      <c r="V820" s="239"/>
      <c r="W820" s="222">
        <f t="shared" si="115"/>
        <v>0</v>
      </c>
      <c r="X820" s="13" t="str">
        <f>IFERROR(MATCH(_xlfn.MINIFS(Y!$F$87:$H$87, Y!$F$87:$H$87, "&gt;="&amp;J820), Y!$F$87:$H$87, 0), "-")</f>
        <v>-</v>
      </c>
    </row>
    <row r="821" spans="1:24" s="79" customFormat="1" x14ac:dyDescent="0.2">
      <c r="A821" s="13" t="str">
        <f t="shared" si="114"/>
        <v>-</v>
      </c>
      <c r="B821" s="216">
        <v>799</v>
      </c>
      <c r="C821" s="231"/>
      <c r="D821" s="231"/>
      <c r="E821" s="217"/>
      <c r="F821" s="218" t="str">
        <f>IF(ISBLANK(E821), "", VLOOKUP(E821, Z!$A$2:$C$4127, 3, FALSE))</f>
        <v/>
      </c>
      <c r="G821" s="232"/>
      <c r="H821" s="219"/>
      <c r="I821" s="218" t="str" cm="1">
        <f t="array" ref="I821">IFERROR(INDEX(Region, VLOOKUP($F821, X!$A$2:$K$5744, 11, FALSE), $C$1), "")</f>
        <v/>
      </c>
      <c r="J821" s="235"/>
      <c r="K821" s="236"/>
      <c r="L821" s="220" cm="1">
        <f t="array" ref="L821">IFERROR(INDEX(E_alt, $A821, $X821), 0)</f>
        <v>0</v>
      </c>
      <c r="M821" s="238"/>
      <c r="N821" s="237"/>
      <c r="O821" s="236"/>
      <c r="P821" s="223"/>
      <c r="Q821" s="220" cm="1">
        <f t="array" ref="Q821">IFERROR(INDEX(E_neu, $A821, $X821), 0)</f>
        <v>0</v>
      </c>
      <c r="R821" s="232"/>
      <c r="S821" s="231"/>
      <c r="T821" s="217"/>
      <c r="U821" s="218" t="str">
        <f>IF(ISBLANK(T821), "", VLOOKUP(T821, Z!$A$2:$C$4127, 3, FALSE))</f>
        <v/>
      </c>
      <c r="V821" s="239"/>
      <c r="W821" s="222">
        <f t="shared" si="115"/>
        <v>0</v>
      </c>
      <c r="X821" s="13" t="str">
        <f>IFERROR(MATCH(_xlfn.MINIFS(Y!$F$87:$H$87, Y!$F$87:$H$87, "&gt;="&amp;J821), Y!$F$87:$H$87, 0), "-")</f>
        <v>-</v>
      </c>
    </row>
    <row r="822" spans="1:24" s="79" customFormat="1" x14ac:dyDescent="0.2">
      <c r="A822" s="13" t="str">
        <f t="shared" si="114"/>
        <v>-</v>
      </c>
      <c r="B822" s="216">
        <v>800</v>
      </c>
      <c r="C822" s="231"/>
      <c r="D822" s="231"/>
      <c r="E822" s="217"/>
      <c r="F822" s="218" t="str">
        <f>IF(ISBLANK(E822), "", VLOOKUP(E822, Z!$A$2:$C$4127, 3, FALSE))</f>
        <v/>
      </c>
      <c r="G822" s="232"/>
      <c r="H822" s="219"/>
      <c r="I822" s="218" t="str" cm="1">
        <f t="array" ref="I822">IFERROR(INDEX(Region, VLOOKUP($F822, X!$A$2:$K$5744, 11, FALSE), $C$1), "")</f>
        <v/>
      </c>
      <c r="J822" s="235"/>
      <c r="K822" s="236"/>
      <c r="L822" s="220" cm="1">
        <f t="array" ref="L822">IFERROR(INDEX(E_alt, $A822, $X822), 0)</f>
        <v>0</v>
      </c>
      <c r="M822" s="238"/>
      <c r="N822" s="237"/>
      <c r="O822" s="236"/>
      <c r="P822" s="223"/>
      <c r="Q822" s="220" cm="1">
        <f t="array" ref="Q822">IFERROR(INDEX(E_neu, $A822, $X822), 0)</f>
        <v>0</v>
      </c>
      <c r="R822" s="232"/>
      <c r="S822" s="231"/>
      <c r="T822" s="217"/>
      <c r="U822" s="218" t="str">
        <f>IF(ISBLANK(T822), "", VLOOKUP(T822, Z!$A$2:$C$4127, 3, FALSE))</f>
        <v/>
      </c>
      <c r="V822" s="239"/>
      <c r="W822" s="222">
        <f t="shared" si="115"/>
        <v>0</v>
      </c>
      <c r="X822" s="13" t="str">
        <f>IFERROR(MATCH(_xlfn.MINIFS(Y!$F$87:$H$87, Y!$F$87:$H$87, "&gt;="&amp;J822), Y!$F$87:$H$87, 0), "-")</f>
        <v>-</v>
      </c>
    </row>
    <row r="823" spans="1:24" s="79" customFormat="1" x14ac:dyDescent="0.2">
      <c r="A823" s="13" t="str">
        <f t="shared" ref="A823:A886" si="116">IFERROR(MATCH($I823,INDEX(Region,,1),0),IFERROR(MATCH($I823,INDEX(Region,,2),0),IFERROR(MATCH($I823,INDEX(Region,,3),0),"-")))</f>
        <v>-</v>
      </c>
      <c r="B823" s="216">
        <v>801</v>
      </c>
      <c r="C823" s="231"/>
      <c r="D823" s="231"/>
      <c r="E823" s="217"/>
      <c r="F823" s="218" t="str">
        <f>IF(ISBLANK(E823), "", VLOOKUP(E823, Z!$A$2:$C$4127, 3, FALSE))</f>
        <v/>
      </c>
      <c r="G823" s="232"/>
      <c r="H823" s="219"/>
      <c r="I823" s="218" t="str" cm="1">
        <f t="array" ref="I823">IFERROR(INDEX(Region, VLOOKUP($F823, X!$A$2:$K$5744, 11, FALSE), $C$1), "")</f>
        <v/>
      </c>
      <c r="J823" s="235"/>
      <c r="K823" s="236"/>
      <c r="L823" s="220" cm="1">
        <f t="array" ref="L823">IFERROR(INDEX(E_alt, $A823, $X823), 0)</f>
        <v>0</v>
      </c>
      <c r="M823" s="238"/>
      <c r="N823" s="237"/>
      <c r="O823" s="236"/>
      <c r="P823" s="223"/>
      <c r="Q823" s="220" cm="1">
        <f t="array" ref="Q823">IFERROR(INDEX(E_neu, $A823, $X823), 0)</f>
        <v>0</v>
      </c>
      <c r="R823" s="232"/>
      <c r="S823" s="231"/>
      <c r="T823" s="217"/>
      <c r="U823" s="218" t="str">
        <f>IF(ISBLANK(T823), "", VLOOKUP(T823, Z!$A$2:$C$4127, 3, FALSE))</f>
        <v/>
      </c>
      <c r="V823" s="239"/>
      <c r="W823" s="222">
        <f t="shared" si="115"/>
        <v>0</v>
      </c>
      <c r="X823" s="13" t="str">
        <f>IFERROR(MATCH(_xlfn.MINIFS(Y!$F$87:$H$87, Y!$F$87:$H$87, "&gt;="&amp;J823), Y!$F$87:$H$87, 0), "-")</f>
        <v>-</v>
      </c>
    </row>
    <row r="824" spans="1:24" s="79" customFormat="1" x14ac:dyDescent="0.2">
      <c r="A824" s="13" t="str">
        <f t="shared" si="116"/>
        <v>-</v>
      </c>
      <c r="B824" s="216">
        <v>802</v>
      </c>
      <c r="C824" s="231"/>
      <c r="D824" s="231"/>
      <c r="E824" s="217"/>
      <c r="F824" s="218" t="str">
        <f>IF(ISBLANK(E824), "", VLOOKUP(E824, Z!$A$2:$C$4127, 3, FALSE))</f>
        <v/>
      </c>
      <c r="G824" s="232"/>
      <c r="H824" s="219"/>
      <c r="I824" s="218" t="str" cm="1">
        <f t="array" ref="I824">IFERROR(INDEX(Region, VLOOKUP($F824, X!$A$2:$K$5744, 11, FALSE), $C$1), "")</f>
        <v/>
      </c>
      <c r="J824" s="235"/>
      <c r="K824" s="236"/>
      <c r="L824" s="220" cm="1">
        <f t="array" ref="L824">IFERROR(INDEX(E_alt, $A824, $X824), 0)</f>
        <v>0</v>
      </c>
      <c r="M824" s="238"/>
      <c r="N824" s="237"/>
      <c r="O824" s="236"/>
      <c r="P824" s="223"/>
      <c r="Q824" s="220" cm="1">
        <f t="array" ref="Q824">IFERROR(INDEX(E_neu, $A824, $X824), 0)</f>
        <v>0</v>
      </c>
      <c r="R824" s="232"/>
      <c r="S824" s="231"/>
      <c r="T824" s="217"/>
      <c r="U824" s="218" t="str">
        <f>IF(ISBLANK(T824), "", VLOOKUP(T824, Z!$A$2:$C$4127, 3, FALSE))</f>
        <v/>
      </c>
      <c r="V824" s="239"/>
      <c r="W824" s="222">
        <f t="shared" si="115"/>
        <v>0</v>
      </c>
      <c r="X824" s="13" t="str">
        <f>IFERROR(MATCH(_xlfn.MINIFS(Y!$F$87:$H$87, Y!$F$87:$H$87, "&gt;="&amp;J824), Y!$F$87:$H$87, 0), "-")</f>
        <v>-</v>
      </c>
    </row>
    <row r="825" spans="1:24" s="79" customFormat="1" x14ac:dyDescent="0.2">
      <c r="A825" s="13" t="str">
        <f t="shared" si="116"/>
        <v>-</v>
      </c>
      <c r="B825" s="216">
        <v>803</v>
      </c>
      <c r="C825" s="231"/>
      <c r="D825" s="231"/>
      <c r="E825" s="217"/>
      <c r="F825" s="218" t="str">
        <f>IF(ISBLANK(E825), "", VLOOKUP(E825, Z!$A$2:$C$4127, 3, FALSE))</f>
        <v/>
      </c>
      <c r="G825" s="232"/>
      <c r="H825" s="219"/>
      <c r="I825" s="218" t="str" cm="1">
        <f t="array" ref="I825">IFERROR(INDEX(Region, VLOOKUP($F825, X!$A$2:$K$5744, 11, FALSE), $C$1), "")</f>
        <v/>
      </c>
      <c r="J825" s="235"/>
      <c r="K825" s="236"/>
      <c r="L825" s="220" cm="1">
        <f t="array" ref="L825">IFERROR(INDEX(E_alt, $A825, $X825), 0)</f>
        <v>0</v>
      </c>
      <c r="M825" s="238"/>
      <c r="N825" s="237"/>
      <c r="O825" s="236"/>
      <c r="P825" s="223"/>
      <c r="Q825" s="220" cm="1">
        <f t="array" ref="Q825">IFERROR(INDEX(E_neu, $A825, $X825), 0)</f>
        <v>0</v>
      </c>
      <c r="R825" s="232"/>
      <c r="S825" s="231"/>
      <c r="T825" s="217"/>
      <c r="U825" s="218" t="str">
        <f>IF(ISBLANK(T825), "", VLOOKUP(T825, Z!$A$2:$C$4127, 3, FALSE))</f>
        <v/>
      </c>
      <c r="V825" s="239"/>
      <c r="W825" s="222">
        <f t="shared" si="115"/>
        <v>0</v>
      </c>
      <c r="X825" s="13" t="str">
        <f>IFERROR(MATCH(_xlfn.MINIFS(Y!$F$87:$H$87, Y!$F$87:$H$87, "&gt;="&amp;J825), Y!$F$87:$H$87, 0), "-")</f>
        <v>-</v>
      </c>
    </row>
    <row r="826" spans="1:24" s="79" customFormat="1" x14ac:dyDescent="0.2">
      <c r="A826" s="13" t="str">
        <f t="shared" si="116"/>
        <v>-</v>
      </c>
      <c r="B826" s="216">
        <v>804</v>
      </c>
      <c r="C826" s="231"/>
      <c r="D826" s="231"/>
      <c r="E826" s="217"/>
      <c r="F826" s="218" t="str">
        <f>IF(ISBLANK(E826), "", VLOOKUP(E826, Z!$A$2:$C$4127, 3, FALSE))</f>
        <v/>
      </c>
      <c r="G826" s="232"/>
      <c r="H826" s="219"/>
      <c r="I826" s="218" t="str" cm="1">
        <f t="array" ref="I826">IFERROR(INDEX(Region, VLOOKUP($F826, X!$A$2:$K$5744, 11, FALSE), $C$1), "")</f>
        <v/>
      </c>
      <c r="J826" s="235"/>
      <c r="K826" s="236"/>
      <c r="L826" s="220" cm="1">
        <f t="array" ref="L826">IFERROR(INDEX(E_alt, $A826, $X826), 0)</f>
        <v>0</v>
      </c>
      <c r="M826" s="238"/>
      <c r="N826" s="237"/>
      <c r="O826" s="236"/>
      <c r="P826" s="223"/>
      <c r="Q826" s="220" cm="1">
        <f t="array" ref="Q826">IFERROR(INDEX(E_neu, $A826, $X826), 0)</f>
        <v>0</v>
      </c>
      <c r="R826" s="232"/>
      <c r="S826" s="231"/>
      <c r="T826" s="217"/>
      <c r="U826" s="218" t="str">
        <f>IF(ISBLANK(T826), "", VLOOKUP(T826, Z!$A$2:$C$4127, 3, FALSE))</f>
        <v/>
      </c>
      <c r="V826" s="239"/>
      <c r="W826" s="222">
        <f t="shared" si="115"/>
        <v>0</v>
      </c>
      <c r="X826" s="13" t="str">
        <f>IFERROR(MATCH(_xlfn.MINIFS(Y!$F$87:$H$87, Y!$F$87:$H$87, "&gt;="&amp;J826), Y!$F$87:$H$87, 0), "-")</f>
        <v>-</v>
      </c>
    </row>
    <row r="827" spans="1:24" s="79" customFormat="1" x14ac:dyDescent="0.2">
      <c r="A827" s="13" t="str">
        <f t="shared" si="116"/>
        <v>-</v>
      </c>
      <c r="B827" s="216">
        <v>805</v>
      </c>
      <c r="C827" s="231"/>
      <c r="D827" s="231"/>
      <c r="E827" s="217"/>
      <c r="F827" s="218" t="str">
        <f>IF(ISBLANK(E827), "", VLOOKUP(E827, Z!$A$2:$C$4127, 3, FALSE))</f>
        <v/>
      </c>
      <c r="G827" s="232"/>
      <c r="H827" s="219"/>
      <c r="I827" s="218" t="str" cm="1">
        <f t="array" ref="I827">IFERROR(INDEX(Region, VLOOKUP($F827, X!$A$2:$K$5744, 11, FALSE), $C$1), "")</f>
        <v/>
      </c>
      <c r="J827" s="235"/>
      <c r="K827" s="236"/>
      <c r="L827" s="220" cm="1">
        <f t="array" ref="L827">IFERROR(INDEX(E_alt, $A827, $X827), 0)</f>
        <v>0</v>
      </c>
      <c r="M827" s="238"/>
      <c r="N827" s="237"/>
      <c r="O827" s="236"/>
      <c r="P827" s="223"/>
      <c r="Q827" s="220" cm="1">
        <f t="array" ref="Q827">IFERROR(INDEX(E_neu, $A827, $X827), 0)</f>
        <v>0</v>
      </c>
      <c r="R827" s="232"/>
      <c r="S827" s="231"/>
      <c r="T827" s="217"/>
      <c r="U827" s="218" t="str">
        <f>IF(ISBLANK(T827), "", VLOOKUP(T827, Z!$A$2:$C$4127, 3, FALSE))</f>
        <v/>
      </c>
      <c r="V827" s="239"/>
      <c r="W827" s="222">
        <f t="shared" si="115"/>
        <v>0</v>
      </c>
      <c r="X827" s="13" t="str">
        <f>IFERROR(MATCH(_xlfn.MINIFS(Y!$F$87:$H$87, Y!$F$87:$H$87, "&gt;="&amp;J827), Y!$F$87:$H$87, 0), "-")</f>
        <v>-</v>
      </c>
    </row>
    <row r="828" spans="1:24" s="79" customFormat="1" x14ac:dyDescent="0.2">
      <c r="A828" s="13" t="str">
        <f t="shared" si="116"/>
        <v>-</v>
      </c>
      <c r="B828" s="216">
        <v>806</v>
      </c>
      <c r="C828" s="231"/>
      <c r="D828" s="231"/>
      <c r="E828" s="217"/>
      <c r="F828" s="218" t="str">
        <f>IF(ISBLANK(E828), "", VLOOKUP(E828, Z!$A$2:$C$4127, 3, FALSE))</f>
        <v/>
      </c>
      <c r="G828" s="232"/>
      <c r="H828" s="219"/>
      <c r="I828" s="218" t="str" cm="1">
        <f t="array" ref="I828">IFERROR(INDEX(Region, VLOOKUP($F828, X!$A$2:$K$5744, 11, FALSE), $C$1), "")</f>
        <v/>
      </c>
      <c r="J828" s="235"/>
      <c r="K828" s="236"/>
      <c r="L828" s="220" cm="1">
        <f t="array" ref="L828">IFERROR(INDEX(E_alt, $A828, $X828), 0)</f>
        <v>0</v>
      </c>
      <c r="M828" s="238"/>
      <c r="N828" s="237"/>
      <c r="O828" s="236"/>
      <c r="P828" s="223"/>
      <c r="Q828" s="220" cm="1">
        <f t="array" ref="Q828">IFERROR(INDEX(E_neu, $A828, $X828), 0)</f>
        <v>0</v>
      </c>
      <c r="R828" s="232"/>
      <c r="S828" s="231"/>
      <c r="T828" s="217"/>
      <c r="U828" s="218" t="str">
        <f>IF(ISBLANK(T828), "", VLOOKUP(T828, Z!$A$2:$C$4127, 3, FALSE))</f>
        <v/>
      </c>
      <c r="V828" s="239"/>
      <c r="W828" s="222">
        <f t="shared" si="115"/>
        <v>0</v>
      </c>
      <c r="X828" s="13" t="str">
        <f>IFERROR(MATCH(_xlfn.MINIFS(Y!$F$87:$H$87, Y!$F$87:$H$87, "&gt;="&amp;J828), Y!$F$87:$H$87, 0), "-")</f>
        <v>-</v>
      </c>
    </row>
    <row r="829" spans="1:24" s="79" customFormat="1" x14ac:dyDescent="0.2">
      <c r="A829" s="13" t="str">
        <f t="shared" si="116"/>
        <v>-</v>
      </c>
      <c r="B829" s="216">
        <v>807</v>
      </c>
      <c r="C829" s="231"/>
      <c r="D829" s="231"/>
      <c r="E829" s="217"/>
      <c r="F829" s="218" t="str">
        <f>IF(ISBLANK(E829), "", VLOOKUP(E829, Z!$A$2:$C$4127, 3, FALSE))</f>
        <v/>
      </c>
      <c r="G829" s="232"/>
      <c r="H829" s="219"/>
      <c r="I829" s="218" t="str" cm="1">
        <f t="array" ref="I829">IFERROR(INDEX(Region, VLOOKUP($F829, X!$A$2:$K$5744, 11, FALSE), $C$1), "")</f>
        <v/>
      </c>
      <c r="J829" s="235"/>
      <c r="K829" s="236"/>
      <c r="L829" s="220" cm="1">
        <f t="array" ref="L829">IFERROR(INDEX(E_alt, $A829, $X829), 0)</f>
        <v>0</v>
      </c>
      <c r="M829" s="238"/>
      <c r="N829" s="237"/>
      <c r="O829" s="236"/>
      <c r="P829" s="223"/>
      <c r="Q829" s="220" cm="1">
        <f t="array" ref="Q829">IFERROR(INDEX(E_neu, $A829, $X829), 0)</f>
        <v>0</v>
      </c>
      <c r="R829" s="232"/>
      <c r="S829" s="231"/>
      <c r="T829" s="217"/>
      <c r="U829" s="218" t="str">
        <f>IF(ISBLANK(T829), "", VLOOKUP(T829, Z!$A$2:$C$4127, 3, FALSE))</f>
        <v/>
      </c>
      <c r="V829" s="239"/>
      <c r="W829" s="222">
        <f t="shared" si="115"/>
        <v>0</v>
      </c>
      <c r="X829" s="13" t="str">
        <f>IFERROR(MATCH(_xlfn.MINIFS(Y!$F$87:$H$87, Y!$F$87:$H$87, "&gt;="&amp;J829), Y!$F$87:$H$87, 0), "-")</f>
        <v>-</v>
      </c>
    </row>
    <row r="830" spans="1:24" s="79" customFormat="1" x14ac:dyDescent="0.2">
      <c r="A830" s="13" t="str">
        <f t="shared" si="116"/>
        <v>-</v>
      </c>
      <c r="B830" s="216">
        <v>808</v>
      </c>
      <c r="C830" s="231"/>
      <c r="D830" s="231"/>
      <c r="E830" s="217"/>
      <c r="F830" s="218" t="str">
        <f>IF(ISBLANK(E830), "", VLOOKUP(E830, Z!$A$2:$C$4127, 3, FALSE))</f>
        <v/>
      </c>
      <c r="G830" s="232"/>
      <c r="H830" s="219"/>
      <c r="I830" s="218" t="str" cm="1">
        <f t="array" ref="I830">IFERROR(INDEX(Region, VLOOKUP($F830, X!$A$2:$K$5744, 11, FALSE), $C$1), "")</f>
        <v/>
      </c>
      <c r="J830" s="235"/>
      <c r="K830" s="236"/>
      <c r="L830" s="220" cm="1">
        <f t="array" ref="L830">IFERROR(INDEX(E_alt, $A830, $X830), 0)</f>
        <v>0</v>
      </c>
      <c r="M830" s="238"/>
      <c r="N830" s="237"/>
      <c r="O830" s="236"/>
      <c r="P830" s="223"/>
      <c r="Q830" s="220" cm="1">
        <f t="array" ref="Q830">IFERROR(INDEX(E_neu, $A830, $X830), 0)</f>
        <v>0</v>
      </c>
      <c r="R830" s="232"/>
      <c r="S830" s="231"/>
      <c r="T830" s="217"/>
      <c r="U830" s="218" t="str">
        <f>IF(ISBLANK(T830), "", VLOOKUP(T830, Z!$A$2:$C$4127, 3, FALSE))</f>
        <v/>
      </c>
      <c r="V830" s="239"/>
      <c r="W830" s="222">
        <f t="shared" si="115"/>
        <v>0</v>
      </c>
      <c r="X830" s="13" t="str">
        <f>IFERROR(MATCH(_xlfn.MINIFS(Y!$F$87:$H$87, Y!$F$87:$H$87, "&gt;="&amp;J830), Y!$F$87:$H$87, 0), "-")</f>
        <v>-</v>
      </c>
    </row>
    <row r="831" spans="1:24" s="79" customFormat="1" x14ac:dyDescent="0.2">
      <c r="A831" s="13" t="str">
        <f t="shared" si="116"/>
        <v>-</v>
      </c>
      <c r="B831" s="216">
        <v>809</v>
      </c>
      <c r="C831" s="231"/>
      <c r="D831" s="231"/>
      <c r="E831" s="217"/>
      <c r="F831" s="218" t="str">
        <f>IF(ISBLANK(E831), "", VLOOKUP(E831, Z!$A$2:$C$4127, 3, FALSE))</f>
        <v/>
      </c>
      <c r="G831" s="232"/>
      <c r="H831" s="219"/>
      <c r="I831" s="218" t="str" cm="1">
        <f t="array" ref="I831">IFERROR(INDEX(Region, VLOOKUP($F831, X!$A$2:$K$5744, 11, FALSE), $C$1), "")</f>
        <v/>
      </c>
      <c r="J831" s="235"/>
      <c r="K831" s="236"/>
      <c r="L831" s="220" cm="1">
        <f t="array" ref="L831">IFERROR(INDEX(E_alt, $A831, $X831), 0)</f>
        <v>0</v>
      </c>
      <c r="M831" s="238"/>
      <c r="N831" s="237"/>
      <c r="O831" s="236"/>
      <c r="P831" s="223"/>
      <c r="Q831" s="220" cm="1">
        <f t="array" ref="Q831">IFERROR(INDEX(E_neu, $A831, $X831), 0)</f>
        <v>0</v>
      </c>
      <c r="R831" s="232"/>
      <c r="S831" s="231"/>
      <c r="T831" s="217"/>
      <c r="U831" s="218" t="str">
        <f>IF(ISBLANK(T831), "", VLOOKUP(T831, Z!$A$2:$C$4127, 3, FALSE))</f>
        <v/>
      </c>
      <c r="V831" s="239"/>
      <c r="W831" s="222">
        <f t="shared" si="115"/>
        <v>0</v>
      </c>
      <c r="X831" s="13" t="str">
        <f>IFERROR(MATCH(_xlfn.MINIFS(Y!$F$87:$H$87, Y!$F$87:$H$87, "&gt;="&amp;J831), Y!$F$87:$H$87, 0), "-")</f>
        <v>-</v>
      </c>
    </row>
    <row r="832" spans="1:24" s="79" customFormat="1" x14ac:dyDescent="0.2">
      <c r="A832" s="13" t="str">
        <f t="shared" si="116"/>
        <v>-</v>
      </c>
      <c r="B832" s="216">
        <v>810</v>
      </c>
      <c r="C832" s="231"/>
      <c r="D832" s="231"/>
      <c r="E832" s="217"/>
      <c r="F832" s="218" t="str">
        <f>IF(ISBLANK(E832), "", VLOOKUP(E832, Z!$A$2:$C$4127, 3, FALSE))</f>
        <v/>
      </c>
      <c r="G832" s="232"/>
      <c r="H832" s="219"/>
      <c r="I832" s="218" t="str" cm="1">
        <f t="array" ref="I832">IFERROR(INDEX(Region, VLOOKUP($F832, X!$A$2:$K$5744, 11, FALSE), $C$1), "")</f>
        <v/>
      </c>
      <c r="J832" s="235"/>
      <c r="K832" s="236"/>
      <c r="L832" s="220" cm="1">
        <f t="array" ref="L832">IFERROR(INDEX(E_alt, $A832, $X832), 0)</f>
        <v>0</v>
      </c>
      <c r="M832" s="238"/>
      <c r="N832" s="237"/>
      <c r="O832" s="236"/>
      <c r="P832" s="223"/>
      <c r="Q832" s="220" cm="1">
        <f t="array" ref="Q832">IFERROR(INDEX(E_neu, $A832, $X832), 0)</f>
        <v>0</v>
      </c>
      <c r="R832" s="232"/>
      <c r="S832" s="231"/>
      <c r="T832" s="217"/>
      <c r="U832" s="218" t="str">
        <f>IF(ISBLANK(T832), "", VLOOKUP(T832, Z!$A$2:$C$4127, 3, FALSE))</f>
        <v/>
      </c>
      <c r="V832" s="239"/>
      <c r="W832" s="222">
        <f t="shared" si="115"/>
        <v>0</v>
      </c>
      <c r="X832" s="13" t="str">
        <f>IFERROR(MATCH(_xlfn.MINIFS(Y!$F$87:$H$87, Y!$F$87:$H$87, "&gt;="&amp;J832), Y!$F$87:$H$87, 0), "-")</f>
        <v>-</v>
      </c>
    </row>
    <row r="833" spans="1:24" s="79" customFormat="1" x14ac:dyDescent="0.2">
      <c r="A833" s="13" t="str">
        <f t="shared" si="116"/>
        <v>-</v>
      </c>
      <c r="B833" s="216">
        <v>811</v>
      </c>
      <c r="C833" s="231"/>
      <c r="D833" s="231"/>
      <c r="E833" s="217"/>
      <c r="F833" s="218" t="str">
        <f>IF(ISBLANK(E833), "", VLOOKUP(E833, Z!$A$2:$C$4127, 3, FALSE))</f>
        <v/>
      </c>
      <c r="G833" s="232"/>
      <c r="H833" s="219"/>
      <c r="I833" s="218" t="str" cm="1">
        <f t="array" ref="I833">IFERROR(INDEX(Region, VLOOKUP($F833, X!$A$2:$K$5744, 11, FALSE), $C$1), "")</f>
        <v/>
      </c>
      <c r="J833" s="235"/>
      <c r="K833" s="236"/>
      <c r="L833" s="220" cm="1">
        <f t="array" ref="L833">IFERROR(INDEX(E_alt, $A833, $X833), 0)</f>
        <v>0</v>
      </c>
      <c r="M833" s="238"/>
      <c r="N833" s="237"/>
      <c r="O833" s="236"/>
      <c r="P833" s="223"/>
      <c r="Q833" s="220" cm="1">
        <f t="array" ref="Q833">IFERROR(INDEX(E_neu, $A833, $X833), 0)</f>
        <v>0</v>
      </c>
      <c r="R833" s="232"/>
      <c r="S833" s="231"/>
      <c r="T833" s="217"/>
      <c r="U833" s="218" t="str">
        <f>IF(ISBLANK(T833), "", VLOOKUP(T833, Z!$A$2:$C$4127, 3, FALSE))</f>
        <v/>
      </c>
      <c r="V833" s="239"/>
      <c r="W833" s="222">
        <f t="shared" si="115"/>
        <v>0</v>
      </c>
      <c r="X833" s="13" t="str">
        <f>IFERROR(MATCH(_xlfn.MINIFS(Y!$F$87:$H$87, Y!$F$87:$H$87, "&gt;="&amp;J833), Y!$F$87:$H$87, 0), "-")</f>
        <v>-</v>
      </c>
    </row>
    <row r="834" spans="1:24" s="79" customFormat="1" x14ac:dyDescent="0.2">
      <c r="A834" s="13" t="str">
        <f t="shared" si="116"/>
        <v>-</v>
      </c>
      <c r="B834" s="216">
        <v>812</v>
      </c>
      <c r="C834" s="231"/>
      <c r="D834" s="231"/>
      <c r="E834" s="217"/>
      <c r="F834" s="218" t="str">
        <f>IF(ISBLANK(E834), "", VLOOKUP(E834, Z!$A$2:$C$4127, 3, FALSE))</f>
        <v/>
      </c>
      <c r="G834" s="232"/>
      <c r="H834" s="219"/>
      <c r="I834" s="218" t="str" cm="1">
        <f t="array" ref="I834">IFERROR(INDEX(Region, VLOOKUP($F834, X!$A$2:$K$5744, 11, FALSE), $C$1), "")</f>
        <v/>
      </c>
      <c r="J834" s="235"/>
      <c r="K834" s="236"/>
      <c r="L834" s="220" cm="1">
        <f t="array" ref="L834">IFERROR(INDEX(E_alt, $A834, $X834), 0)</f>
        <v>0</v>
      </c>
      <c r="M834" s="238"/>
      <c r="N834" s="237"/>
      <c r="O834" s="236"/>
      <c r="P834" s="223"/>
      <c r="Q834" s="220" cm="1">
        <f t="array" ref="Q834">IFERROR(INDEX(E_neu, $A834, $X834), 0)</f>
        <v>0</v>
      </c>
      <c r="R834" s="232"/>
      <c r="S834" s="231"/>
      <c r="T834" s="217"/>
      <c r="U834" s="218" t="str">
        <f>IF(ISBLANK(T834), "", VLOOKUP(T834, Z!$A$2:$C$4127, 3, FALSE))</f>
        <v/>
      </c>
      <c r="V834" s="239"/>
      <c r="W834" s="222">
        <f t="shared" si="115"/>
        <v>0</v>
      </c>
      <c r="X834" s="13" t="str">
        <f>IFERROR(MATCH(_xlfn.MINIFS(Y!$F$87:$H$87, Y!$F$87:$H$87, "&gt;="&amp;J834), Y!$F$87:$H$87, 0), "-")</f>
        <v>-</v>
      </c>
    </row>
    <row r="835" spans="1:24" s="79" customFormat="1" x14ac:dyDescent="0.2">
      <c r="A835" s="13" t="str">
        <f t="shared" si="116"/>
        <v>-</v>
      </c>
      <c r="B835" s="216">
        <v>813</v>
      </c>
      <c r="C835" s="231"/>
      <c r="D835" s="231"/>
      <c r="E835" s="217"/>
      <c r="F835" s="218" t="str">
        <f>IF(ISBLANK(E835), "", VLOOKUP(E835, Z!$A$2:$C$4127, 3, FALSE))</f>
        <v/>
      </c>
      <c r="G835" s="232"/>
      <c r="H835" s="219"/>
      <c r="I835" s="218" t="str" cm="1">
        <f t="array" ref="I835">IFERROR(INDEX(Region, VLOOKUP($F835, X!$A$2:$K$5744, 11, FALSE), $C$1), "")</f>
        <v/>
      </c>
      <c r="J835" s="235"/>
      <c r="K835" s="236"/>
      <c r="L835" s="220" cm="1">
        <f t="array" ref="L835">IFERROR(INDEX(E_alt, $A835, $X835), 0)</f>
        <v>0</v>
      </c>
      <c r="M835" s="238"/>
      <c r="N835" s="237"/>
      <c r="O835" s="236"/>
      <c r="P835" s="223"/>
      <c r="Q835" s="220" cm="1">
        <f t="array" ref="Q835">IFERROR(INDEX(E_neu, $A835, $X835), 0)</f>
        <v>0</v>
      </c>
      <c r="R835" s="232"/>
      <c r="S835" s="231"/>
      <c r="T835" s="217"/>
      <c r="U835" s="218" t="str">
        <f>IF(ISBLANK(T835), "", VLOOKUP(T835, Z!$A$2:$C$4127, 3, FALSE))</f>
        <v/>
      </c>
      <c r="V835" s="239"/>
      <c r="W835" s="222">
        <f t="shared" si="115"/>
        <v>0</v>
      </c>
      <c r="X835" s="13" t="str">
        <f>IFERROR(MATCH(_xlfn.MINIFS(Y!$F$87:$H$87, Y!$F$87:$H$87, "&gt;="&amp;J835), Y!$F$87:$H$87, 0), "-")</f>
        <v>-</v>
      </c>
    </row>
    <row r="836" spans="1:24" s="79" customFormat="1" x14ac:dyDescent="0.2">
      <c r="A836" s="13" t="str">
        <f t="shared" si="116"/>
        <v>-</v>
      </c>
      <c r="B836" s="216">
        <v>814</v>
      </c>
      <c r="C836" s="231"/>
      <c r="D836" s="231"/>
      <c r="E836" s="217"/>
      <c r="F836" s="218" t="str">
        <f>IF(ISBLANK(E836), "", VLOOKUP(E836, Z!$A$2:$C$4127, 3, FALSE))</f>
        <v/>
      </c>
      <c r="G836" s="232"/>
      <c r="H836" s="219"/>
      <c r="I836" s="218" t="str" cm="1">
        <f t="array" ref="I836">IFERROR(INDEX(Region, VLOOKUP($F836, X!$A$2:$K$5744, 11, FALSE), $C$1), "")</f>
        <v/>
      </c>
      <c r="J836" s="235"/>
      <c r="K836" s="236"/>
      <c r="L836" s="220" cm="1">
        <f t="array" ref="L836">IFERROR(INDEX(E_alt, $A836, $X836), 0)</f>
        <v>0</v>
      </c>
      <c r="M836" s="238"/>
      <c r="N836" s="237"/>
      <c r="O836" s="236"/>
      <c r="P836" s="223"/>
      <c r="Q836" s="220" cm="1">
        <f t="array" ref="Q836">IFERROR(INDEX(E_neu, $A836, $X836), 0)</f>
        <v>0</v>
      </c>
      <c r="R836" s="232"/>
      <c r="S836" s="231"/>
      <c r="T836" s="217"/>
      <c r="U836" s="218" t="str">
        <f>IF(ISBLANK(T836), "", VLOOKUP(T836, Z!$A$2:$C$4127, 3, FALSE))</f>
        <v/>
      </c>
      <c r="V836" s="239"/>
      <c r="W836" s="222">
        <f t="shared" si="115"/>
        <v>0</v>
      </c>
      <c r="X836" s="13" t="str">
        <f>IFERROR(MATCH(_xlfn.MINIFS(Y!$F$87:$H$87, Y!$F$87:$H$87, "&gt;="&amp;J836), Y!$F$87:$H$87, 0), "-")</f>
        <v>-</v>
      </c>
    </row>
    <row r="837" spans="1:24" s="79" customFormat="1" x14ac:dyDescent="0.2">
      <c r="A837" s="13" t="str">
        <f t="shared" si="116"/>
        <v>-</v>
      </c>
      <c r="B837" s="216">
        <v>815</v>
      </c>
      <c r="C837" s="231"/>
      <c r="D837" s="231"/>
      <c r="E837" s="217"/>
      <c r="F837" s="218" t="str">
        <f>IF(ISBLANK(E837), "", VLOOKUP(E837, Z!$A$2:$C$4127, 3, FALSE))</f>
        <v/>
      </c>
      <c r="G837" s="232"/>
      <c r="H837" s="219"/>
      <c r="I837" s="218" t="str" cm="1">
        <f t="array" ref="I837">IFERROR(INDEX(Region, VLOOKUP($F837, X!$A$2:$K$5744, 11, FALSE), $C$1), "")</f>
        <v/>
      </c>
      <c r="J837" s="235"/>
      <c r="K837" s="236"/>
      <c r="L837" s="220" cm="1">
        <f t="array" ref="L837">IFERROR(INDEX(E_alt, $A837, $X837), 0)</f>
        <v>0</v>
      </c>
      <c r="M837" s="238"/>
      <c r="N837" s="237"/>
      <c r="O837" s="236"/>
      <c r="P837" s="223"/>
      <c r="Q837" s="220" cm="1">
        <f t="array" ref="Q837">IFERROR(INDEX(E_neu, $A837, $X837), 0)</f>
        <v>0</v>
      </c>
      <c r="R837" s="232"/>
      <c r="S837" s="231"/>
      <c r="T837" s="217"/>
      <c r="U837" s="218" t="str">
        <f>IF(ISBLANK(T837), "", VLOOKUP(T837, Z!$A$2:$C$4127, 3, FALSE))</f>
        <v/>
      </c>
      <c r="V837" s="239"/>
      <c r="W837" s="222">
        <f t="shared" si="115"/>
        <v>0</v>
      </c>
      <c r="X837" s="13" t="str">
        <f>IFERROR(MATCH(_xlfn.MINIFS(Y!$F$87:$H$87, Y!$F$87:$H$87, "&gt;="&amp;J837), Y!$F$87:$H$87, 0), "-")</f>
        <v>-</v>
      </c>
    </row>
    <row r="838" spans="1:24" s="79" customFormat="1" x14ac:dyDescent="0.2">
      <c r="A838" s="13" t="str">
        <f t="shared" si="116"/>
        <v>-</v>
      </c>
      <c r="B838" s="216">
        <v>816</v>
      </c>
      <c r="C838" s="231"/>
      <c r="D838" s="231"/>
      <c r="E838" s="217"/>
      <c r="F838" s="218" t="str">
        <f>IF(ISBLANK(E838), "", VLOOKUP(E838, Z!$A$2:$C$4127, 3, FALSE))</f>
        <v/>
      </c>
      <c r="G838" s="232"/>
      <c r="H838" s="219"/>
      <c r="I838" s="218" t="str" cm="1">
        <f t="array" ref="I838">IFERROR(INDEX(Region, VLOOKUP($F838, X!$A$2:$K$5744, 11, FALSE), $C$1), "")</f>
        <v/>
      </c>
      <c r="J838" s="235"/>
      <c r="K838" s="236"/>
      <c r="L838" s="220" cm="1">
        <f t="array" ref="L838">IFERROR(INDEX(E_alt, $A838, $X838), 0)</f>
        <v>0</v>
      </c>
      <c r="M838" s="238"/>
      <c r="N838" s="237"/>
      <c r="O838" s="236"/>
      <c r="P838" s="223"/>
      <c r="Q838" s="220" cm="1">
        <f t="array" ref="Q838">IFERROR(INDEX(E_neu, $A838, $X838), 0)</f>
        <v>0</v>
      </c>
      <c r="R838" s="232"/>
      <c r="S838" s="231"/>
      <c r="T838" s="217"/>
      <c r="U838" s="218" t="str">
        <f>IF(ISBLANK(T838), "", VLOOKUP(T838, Z!$A$2:$C$4127, 3, FALSE))</f>
        <v/>
      </c>
      <c r="V838" s="239"/>
      <c r="W838" s="222">
        <f t="shared" si="115"/>
        <v>0</v>
      </c>
      <c r="X838" s="13" t="str">
        <f>IFERROR(MATCH(_xlfn.MINIFS(Y!$F$87:$H$87, Y!$F$87:$H$87, "&gt;="&amp;J838), Y!$F$87:$H$87, 0), "-")</f>
        <v>-</v>
      </c>
    </row>
    <row r="839" spans="1:24" s="79" customFormat="1" x14ac:dyDescent="0.2">
      <c r="A839" s="13" t="str">
        <f t="shared" si="116"/>
        <v>-</v>
      </c>
      <c r="B839" s="216">
        <v>817</v>
      </c>
      <c r="C839" s="231"/>
      <c r="D839" s="231"/>
      <c r="E839" s="217"/>
      <c r="F839" s="218" t="str">
        <f>IF(ISBLANK(E839), "", VLOOKUP(E839, Z!$A$2:$C$4127, 3, FALSE))</f>
        <v/>
      </c>
      <c r="G839" s="232"/>
      <c r="H839" s="219"/>
      <c r="I839" s="218" t="str" cm="1">
        <f t="array" ref="I839">IFERROR(INDEX(Region, VLOOKUP($F839, X!$A$2:$K$5744, 11, FALSE), $C$1), "")</f>
        <v/>
      </c>
      <c r="J839" s="235"/>
      <c r="K839" s="236"/>
      <c r="L839" s="220" cm="1">
        <f t="array" ref="L839">IFERROR(INDEX(E_alt, $A839, $X839), 0)</f>
        <v>0</v>
      </c>
      <c r="M839" s="238"/>
      <c r="N839" s="237"/>
      <c r="O839" s="236"/>
      <c r="P839" s="223"/>
      <c r="Q839" s="220" cm="1">
        <f t="array" ref="Q839">IFERROR(INDEX(E_neu, $A839, $X839), 0)</f>
        <v>0</v>
      </c>
      <c r="R839" s="232"/>
      <c r="S839" s="231"/>
      <c r="T839" s="217"/>
      <c r="U839" s="218" t="str">
        <f>IF(ISBLANK(T839), "", VLOOKUP(T839, Z!$A$2:$C$4127, 3, FALSE))</f>
        <v/>
      </c>
      <c r="V839" s="239"/>
      <c r="W839" s="222">
        <f t="shared" si="115"/>
        <v>0</v>
      </c>
      <c r="X839" s="13" t="str">
        <f>IFERROR(MATCH(_xlfn.MINIFS(Y!$F$87:$H$87, Y!$F$87:$H$87, "&gt;="&amp;J839), Y!$F$87:$H$87, 0), "-")</f>
        <v>-</v>
      </c>
    </row>
    <row r="840" spans="1:24" s="79" customFormat="1" x14ac:dyDescent="0.2">
      <c r="A840" s="13" t="str">
        <f t="shared" si="116"/>
        <v>-</v>
      </c>
      <c r="B840" s="216">
        <v>818</v>
      </c>
      <c r="C840" s="231"/>
      <c r="D840" s="231"/>
      <c r="E840" s="217"/>
      <c r="F840" s="218" t="str">
        <f>IF(ISBLANK(E840), "", VLOOKUP(E840, Z!$A$2:$C$4127, 3, FALSE))</f>
        <v/>
      </c>
      <c r="G840" s="232"/>
      <c r="H840" s="219"/>
      <c r="I840" s="218" t="str" cm="1">
        <f t="array" ref="I840">IFERROR(INDEX(Region, VLOOKUP($F840, X!$A$2:$K$5744, 11, FALSE), $C$1), "")</f>
        <v/>
      </c>
      <c r="J840" s="235"/>
      <c r="K840" s="236"/>
      <c r="L840" s="220" cm="1">
        <f t="array" ref="L840">IFERROR(INDEX(E_alt, $A840, $X840), 0)</f>
        <v>0</v>
      </c>
      <c r="M840" s="238"/>
      <c r="N840" s="237"/>
      <c r="O840" s="236"/>
      <c r="P840" s="223"/>
      <c r="Q840" s="220" cm="1">
        <f t="array" ref="Q840">IFERROR(INDEX(E_neu, $A840, $X840), 0)</f>
        <v>0</v>
      </c>
      <c r="R840" s="232"/>
      <c r="S840" s="231"/>
      <c r="T840" s="217"/>
      <c r="U840" s="218" t="str">
        <f>IF(ISBLANK(T840), "", VLOOKUP(T840, Z!$A$2:$C$4127, 3, FALSE))</f>
        <v/>
      </c>
      <c r="V840" s="239"/>
      <c r="W840" s="222">
        <f t="shared" si="115"/>
        <v>0</v>
      </c>
      <c r="X840" s="13" t="str">
        <f>IFERROR(MATCH(_xlfn.MINIFS(Y!$F$87:$H$87, Y!$F$87:$H$87, "&gt;="&amp;J840), Y!$F$87:$H$87, 0), "-")</f>
        <v>-</v>
      </c>
    </row>
    <row r="841" spans="1:24" s="79" customFormat="1" x14ac:dyDescent="0.2">
      <c r="A841" s="13" t="str">
        <f t="shared" si="116"/>
        <v>-</v>
      </c>
      <c r="B841" s="216">
        <v>819</v>
      </c>
      <c r="C841" s="231"/>
      <c r="D841" s="231"/>
      <c r="E841" s="217"/>
      <c r="F841" s="218" t="str">
        <f>IF(ISBLANK(E841), "", VLOOKUP(E841, Z!$A$2:$C$4127, 3, FALSE))</f>
        <v/>
      </c>
      <c r="G841" s="232"/>
      <c r="H841" s="219"/>
      <c r="I841" s="218" t="str" cm="1">
        <f t="array" ref="I841">IFERROR(INDEX(Region, VLOOKUP($F841, X!$A$2:$K$5744, 11, FALSE), $C$1), "")</f>
        <v/>
      </c>
      <c r="J841" s="235"/>
      <c r="K841" s="236"/>
      <c r="L841" s="220" cm="1">
        <f t="array" ref="L841">IFERROR(INDEX(E_alt, $A841, $X841), 0)</f>
        <v>0</v>
      </c>
      <c r="M841" s="238"/>
      <c r="N841" s="237"/>
      <c r="O841" s="236"/>
      <c r="P841" s="223"/>
      <c r="Q841" s="220" cm="1">
        <f t="array" ref="Q841">IFERROR(INDEX(E_neu, $A841, $X841), 0)</f>
        <v>0</v>
      </c>
      <c r="R841" s="232"/>
      <c r="S841" s="231"/>
      <c r="T841" s="217"/>
      <c r="U841" s="218" t="str">
        <f>IF(ISBLANK(T841), "", VLOOKUP(T841, Z!$A$2:$C$4127, 3, FALSE))</f>
        <v/>
      </c>
      <c r="V841" s="239"/>
      <c r="W841" s="222">
        <f t="shared" si="115"/>
        <v>0</v>
      </c>
      <c r="X841" s="13" t="str">
        <f>IFERROR(MATCH(_xlfn.MINIFS(Y!$F$87:$H$87, Y!$F$87:$H$87, "&gt;="&amp;J841), Y!$F$87:$H$87, 0), "-")</f>
        <v>-</v>
      </c>
    </row>
    <row r="842" spans="1:24" s="79" customFormat="1" x14ac:dyDescent="0.2">
      <c r="A842" s="13" t="str">
        <f t="shared" si="116"/>
        <v>-</v>
      </c>
      <c r="B842" s="216">
        <v>820</v>
      </c>
      <c r="C842" s="231"/>
      <c r="D842" s="231"/>
      <c r="E842" s="217"/>
      <c r="F842" s="218" t="str">
        <f>IF(ISBLANK(E842), "", VLOOKUP(E842, Z!$A$2:$C$4127, 3, FALSE))</f>
        <v/>
      </c>
      <c r="G842" s="232"/>
      <c r="H842" s="219"/>
      <c r="I842" s="218" t="str" cm="1">
        <f t="array" ref="I842">IFERROR(INDEX(Region, VLOOKUP($F842, X!$A$2:$K$5744, 11, FALSE), $C$1), "")</f>
        <v/>
      </c>
      <c r="J842" s="235"/>
      <c r="K842" s="236"/>
      <c r="L842" s="220" cm="1">
        <f t="array" ref="L842">IFERROR(INDEX(E_alt, $A842, $X842), 0)</f>
        <v>0</v>
      </c>
      <c r="M842" s="238"/>
      <c r="N842" s="237"/>
      <c r="O842" s="236"/>
      <c r="P842" s="223"/>
      <c r="Q842" s="220" cm="1">
        <f t="array" ref="Q842">IFERROR(INDEX(E_neu, $A842, $X842), 0)</f>
        <v>0</v>
      </c>
      <c r="R842" s="232"/>
      <c r="S842" s="231"/>
      <c r="T842" s="217"/>
      <c r="U842" s="218" t="str">
        <f>IF(ISBLANK(T842), "", VLOOKUP(T842, Z!$A$2:$C$4127, 3, FALSE))</f>
        <v/>
      </c>
      <c r="V842" s="239"/>
      <c r="W842" s="222">
        <f t="shared" si="115"/>
        <v>0</v>
      </c>
      <c r="X842" s="13" t="str">
        <f>IFERROR(MATCH(_xlfn.MINIFS(Y!$F$87:$H$87, Y!$F$87:$H$87, "&gt;="&amp;J842), Y!$F$87:$H$87, 0), "-")</f>
        <v>-</v>
      </c>
    </row>
    <row r="843" spans="1:24" s="79" customFormat="1" x14ac:dyDescent="0.2">
      <c r="A843" s="13" t="str">
        <f t="shared" si="116"/>
        <v>-</v>
      </c>
      <c r="B843" s="216">
        <v>821</v>
      </c>
      <c r="C843" s="231"/>
      <c r="D843" s="231"/>
      <c r="E843" s="217"/>
      <c r="F843" s="218" t="str">
        <f>IF(ISBLANK(E843), "", VLOOKUP(E843, Z!$A$2:$C$4127, 3, FALSE))</f>
        <v/>
      </c>
      <c r="G843" s="232"/>
      <c r="H843" s="219"/>
      <c r="I843" s="218" t="str" cm="1">
        <f t="array" ref="I843">IFERROR(INDEX(Region, VLOOKUP($F843, X!$A$2:$K$5744, 11, FALSE), $C$1), "")</f>
        <v/>
      </c>
      <c r="J843" s="235"/>
      <c r="K843" s="236"/>
      <c r="L843" s="220" cm="1">
        <f t="array" ref="L843">IFERROR(INDEX(E_alt, $A843, $X843), 0)</f>
        <v>0</v>
      </c>
      <c r="M843" s="238"/>
      <c r="N843" s="237"/>
      <c r="O843" s="236"/>
      <c r="P843" s="223"/>
      <c r="Q843" s="220" cm="1">
        <f t="array" ref="Q843">IFERROR(INDEX(E_neu, $A843, $X843), 0)</f>
        <v>0</v>
      </c>
      <c r="R843" s="232"/>
      <c r="S843" s="231"/>
      <c r="T843" s="217"/>
      <c r="U843" s="218" t="str">
        <f>IF(ISBLANK(T843), "", VLOOKUP(T843, Z!$A$2:$C$4127, 3, FALSE))</f>
        <v/>
      </c>
      <c r="V843" s="239"/>
      <c r="W843" s="222">
        <f t="shared" si="115"/>
        <v>0</v>
      </c>
      <c r="X843" s="13" t="str">
        <f>IFERROR(MATCH(_xlfn.MINIFS(Y!$F$87:$H$87, Y!$F$87:$H$87, "&gt;="&amp;J843), Y!$F$87:$H$87, 0), "-")</f>
        <v>-</v>
      </c>
    </row>
    <row r="844" spans="1:24" s="79" customFormat="1" x14ac:dyDescent="0.2">
      <c r="A844" s="13" t="str">
        <f t="shared" si="116"/>
        <v>-</v>
      </c>
      <c r="B844" s="216">
        <v>822</v>
      </c>
      <c r="C844" s="231"/>
      <c r="D844" s="231"/>
      <c r="E844" s="217"/>
      <c r="F844" s="218" t="str">
        <f>IF(ISBLANK(E844), "", VLOOKUP(E844, Z!$A$2:$C$4127, 3, FALSE))</f>
        <v/>
      </c>
      <c r="G844" s="232"/>
      <c r="H844" s="219"/>
      <c r="I844" s="218" t="str" cm="1">
        <f t="array" ref="I844">IFERROR(INDEX(Region, VLOOKUP($F844, X!$A$2:$K$5744, 11, FALSE), $C$1), "")</f>
        <v/>
      </c>
      <c r="J844" s="235"/>
      <c r="K844" s="236"/>
      <c r="L844" s="220" cm="1">
        <f t="array" ref="L844">IFERROR(INDEX(E_alt, $A844, $X844), 0)</f>
        <v>0</v>
      </c>
      <c r="M844" s="238"/>
      <c r="N844" s="237"/>
      <c r="O844" s="236"/>
      <c r="P844" s="223"/>
      <c r="Q844" s="220" cm="1">
        <f t="array" ref="Q844">IFERROR(INDEX(E_neu, $A844, $X844), 0)</f>
        <v>0</v>
      </c>
      <c r="R844" s="232"/>
      <c r="S844" s="231"/>
      <c r="T844" s="217"/>
      <c r="U844" s="218" t="str">
        <f>IF(ISBLANK(T844), "", VLOOKUP(T844, Z!$A$2:$C$4127, 3, FALSE))</f>
        <v/>
      </c>
      <c r="V844" s="239"/>
      <c r="W844" s="222">
        <f t="shared" si="115"/>
        <v>0</v>
      </c>
      <c r="X844" s="13" t="str">
        <f>IFERROR(MATCH(_xlfn.MINIFS(Y!$F$87:$H$87, Y!$F$87:$H$87, "&gt;="&amp;J844), Y!$F$87:$H$87, 0), "-")</f>
        <v>-</v>
      </c>
    </row>
    <row r="845" spans="1:24" s="79" customFormat="1" x14ac:dyDescent="0.2">
      <c r="A845" s="13" t="str">
        <f t="shared" si="116"/>
        <v>-</v>
      </c>
      <c r="B845" s="216">
        <v>823</v>
      </c>
      <c r="C845" s="231"/>
      <c r="D845" s="231"/>
      <c r="E845" s="217"/>
      <c r="F845" s="218" t="str">
        <f>IF(ISBLANK(E845), "", VLOOKUP(E845, Z!$A$2:$C$4127, 3, FALSE))</f>
        <v/>
      </c>
      <c r="G845" s="232"/>
      <c r="H845" s="219"/>
      <c r="I845" s="218" t="str" cm="1">
        <f t="array" ref="I845">IFERROR(INDEX(Region, VLOOKUP($F845, X!$A$2:$K$5744, 11, FALSE), $C$1), "")</f>
        <v/>
      </c>
      <c r="J845" s="235"/>
      <c r="K845" s="236"/>
      <c r="L845" s="220" cm="1">
        <f t="array" ref="L845">IFERROR(INDEX(E_alt, $A845, $X845), 0)</f>
        <v>0</v>
      </c>
      <c r="M845" s="238"/>
      <c r="N845" s="237"/>
      <c r="O845" s="236"/>
      <c r="P845" s="223"/>
      <c r="Q845" s="220" cm="1">
        <f t="array" ref="Q845">IFERROR(INDEX(E_neu, $A845, $X845), 0)</f>
        <v>0</v>
      </c>
      <c r="R845" s="232"/>
      <c r="S845" s="231"/>
      <c r="T845" s="217"/>
      <c r="U845" s="218" t="str">
        <f>IF(ISBLANK(T845), "", VLOOKUP(T845, Z!$A$2:$C$4127, 3, FALSE))</f>
        <v/>
      </c>
      <c r="V845" s="239"/>
      <c r="W845" s="222">
        <f t="shared" si="115"/>
        <v>0</v>
      </c>
      <c r="X845" s="13" t="str">
        <f>IFERROR(MATCH(_xlfn.MINIFS(Y!$F$87:$H$87, Y!$F$87:$H$87, "&gt;="&amp;J845), Y!$F$87:$H$87, 0), "-")</f>
        <v>-</v>
      </c>
    </row>
    <row r="846" spans="1:24" s="79" customFormat="1" x14ac:dyDescent="0.2">
      <c r="A846" s="13" t="str">
        <f t="shared" si="116"/>
        <v>-</v>
      </c>
      <c r="B846" s="216">
        <v>824</v>
      </c>
      <c r="C846" s="231"/>
      <c r="D846" s="231"/>
      <c r="E846" s="217"/>
      <c r="F846" s="218" t="str">
        <f>IF(ISBLANK(E846), "", VLOOKUP(E846, Z!$A$2:$C$4127, 3, FALSE))</f>
        <v/>
      </c>
      <c r="G846" s="232"/>
      <c r="H846" s="219"/>
      <c r="I846" s="218" t="str" cm="1">
        <f t="array" ref="I846">IFERROR(INDEX(Region, VLOOKUP($F846, X!$A$2:$K$5744, 11, FALSE), $C$1), "")</f>
        <v/>
      </c>
      <c r="J846" s="235"/>
      <c r="K846" s="236"/>
      <c r="L846" s="220" cm="1">
        <f t="array" ref="L846">IFERROR(INDEX(E_alt, $A846, $X846), 0)</f>
        <v>0</v>
      </c>
      <c r="M846" s="238"/>
      <c r="N846" s="237"/>
      <c r="O846" s="236"/>
      <c r="P846" s="223"/>
      <c r="Q846" s="220" cm="1">
        <f t="array" ref="Q846">IFERROR(INDEX(E_neu, $A846, $X846), 0)</f>
        <v>0</v>
      </c>
      <c r="R846" s="232"/>
      <c r="S846" s="231"/>
      <c r="T846" s="217"/>
      <c r="U846" s="218" t="str">
        <f>IF(ISBLANK(T846), "", VLOOKUP(T846, Z!$A$2:$C$4127, 3, FALSE))</f>
        <v/>
      </c>
      <c r="V846" s="239"/>
      <c r="W846" s="222">
        <f t="shared" si="115"/>
        <v>0</v>
      </c>
      <c r="X846" s="13" t="str">
        <f>IFERROR(MATCH(_xlfn.MINIFS(Y!$F$87:$H$87, Y!$F$87:$H$87, "&gt;="&amp;J846), Y!$F$87:$H$87, 0), "-")</f>
        <v>-</v>
      </c>
    </row>
    <row r="847" spans="1:24" s="79" customFormat="1" x14ac:dyDescent="0.2">
      <c r="A847" s="13" t="str">
        <f t="shared" si="116"/>
        <v>-</v>
      </c>
      <c r="B847" s="216">
        <v>825</v>
      </c>
      <c r="C847" s="231"/>
      <c r="D847" s="231"/>
      <c r="E847" s="217"/>
      <c r="F847" s="218" t="str">
        <f>IF(ISBLANK(E847), "", VLOOKUP(E847, Z!$A$2:$C$4127, 3, FALSE))</f>
        <v/>
      </c>
      <c r="G847" s="232"/>
      <c r="H847" s="219"/>
      <c r="I847" s="218" t="str" cm="1">
        <f t="array" ref="I847">IFERROR(INDEX(Region, VLOOKUP($F847, X!$A$2:$K$5744, 11, FALSE), $C$1), "")</f>
        <v/>
      </c>
      <c r="J847" s="235"/>
      <c r="K847" s="236"/>
      <c r="L847" s="220" cm="1">
        <f t="array" ref="L847">IFERROR(INDEX(E_alt, $A847, $X847), 0)</f>
        <v>0</v>
      </c>
      <c r="M847" s="238"/>
      <c r="N847" s="237"/>
      <c r="O847" s="236"/>
      <c r="P847" s="223"/>
      <c r="Q847" s="220" cm="1">
        <f t="array" ref="Q847">IFERROR(INDEX(E_neu, $A847, $X847), 0)</f>
        <v>0</v>
      </c>
      <c r="R847" s="232"/>
      <c r="S847" s="231"/>
      <c r="T847" s="217"/>
      <c r="U847" s="218" t="str">
        <f>IF(ISBLANK(T847), "", VLOOKUP(T847, Z!$A$2:$C$4127, 3, FALSE))</f>
        <v/>
      </c>
      <c r="V847" s="239"/>
      <c r="W847" s="222">
        <f t="shared" si="115"/>
        <v>0</v>
      </c>
      <c r="X847" s="13" t="str">
        <f>IFERROR(MATCH(_xlfn.MINIFS(Y!$F$87:$H$87, Y!$F$87:$H$87, "&gt;="&amp;J847), Y!$F$87:$H$87, 0), "-")</f>
        <v>-</v>
      </c>
    </row>
    <row r="848" spans="1:24" s="79" customFormat="1" x14ac:dyDescent="0.2">
      <c r="A848" s="13" t="str">
        <f t="shared" si="116"/>
        <v>-</v>
      </c>
      <c r="B848" s="216">
        <v>826</v>
      </c>
      <c r="C848" s="231"/>
      <c r="D848" s="231"/>
      <c r="E848" s="217"/>
      <c r="F848" s="218" t="str">
        <f>IF(ISBLANK(E848), "", VLOOKUP(E848, Z!$A$2:$C$4127, 3, FALSE))</f>
        <v/>
      </c>
      <c r="G848" s="232"/>
      <c r="H848" s="219"/>
      <c r="I848" s="218" t="str" cm="1">
        <f t="array" ref="I848">IFERROR(INDEX(Region, VLOOKUP($F848, X!$A$2:$K$5744, 11, FALSE), $C$1), "")</f>
        <v/>
      </c>
      <c r="J848" s="235"/>
      <c r="K848" s="236"/>
      <c r="L848" s="220" cm="1">
        <f t="array" ref="L848">IFERROR(INDEX(E_alt, $A848, $X848), 0)</f>
        <v>0</v>
      </c>
      <c r="M848" s="238"/>
      <c r="N848" s="237"/>
      <c r="O848" s="236"/>
      <c r="P848" s="223"/>
      <c r="Q848" s="220" cm="1">
        <f t="array" ref="Q848">IFERROR(INDEX(E_neu, $A848, $X848), 0)</f>
        <v>0</v>
      </c>
      <c r="R848" s="232"/>
      <c r="S848" s="231"/>
      <c r="T848" s="217"/>
      <c r="U848" s="218" t="str">
        <f>IF(ISBLANK(T848), "", VLOOKUP(T848, Z!$A$2:$C$4127, 3, FALSE))</f>
        <v/>
      </c>
      <c r="V848" s="239"/>
      <c r="W848" s="222">
        <f t="shared" si="115"/>
        <v>0</v>
      </c>
      <c r="X848" s="13" t="str">
        <f>IFERROR(MATCH(_xlfn.MINIFS(Y!$F$87:$H$87, Y!$F$87:$H$87, "&gt;="&amp;J848), Y!$F$87:$H$87, 0), "-")</f>
        <v>-</v>
      </c>
    </row>
    <row r="849" spans="1:24" s="79" customFormat="1" x14ac:dyDescent="0.2">
      <c r="A849" s="13" t="str">
        <f t="shared" si="116"/>
        <v>-</v>
      </c>
      <c r="B849" s="216">
        <v>827</v>
      </c>
      <c r="C849" s="231"/>
      <c r="D849" s="231"/>
      <c r="E849" s="217"/>
      <c r="F849" s="218" t="str">
        <f>IF(ISBLANK(E849), "", VLOOKUP(E849, Z!$A$2:$C$4127, 3, FALSE))</f>
        <v/>
      </c>
      <c r="G849" s="232"/>
      <c r="H849" s="219"/>
      <c r="I849" s="218" t="str" cm="1">
        <f t="array" ref="I849">IFERROR(INDEX(Region, VLOOKUP($F849, X!$A$2:$K$5744, 11, FALSE), $C$1), "")</f>
        <v/>
      </c>
      <c r="J849" s="235"/>
      <c r="K849" s="236"/>
      <c r="L849" s="220" cm="1">
        <f t="array" ref="L849">IFERROR(INDEX(E_alt, $A849, $X849), 0)</f>
        <v>0</v>
      </c>
      <c r="M849" s="238"/>
      <c r="N849" s="237"/>
      <c r="O849" s="236"/>
      <c r="P849" s="223"/>
      <c r="Q849" s="220" cm="1">
        <f t="array" ref="Q849">IFERROR(INDEX(E_neu, $A849, $X849), 0)</f>
        <v>0</v>
      </c>
      <c r="R849" s="232"/>
      <c r="S849" s="231"/>
      <c r="T849" s="217"/>
      <c r="U849" s="218" t="str">
        <f>IF(ISBLANK(T849), "", VLOOKUP(T849, Z!$A$2:$C$4127, 3, FALSE))</f>
        <v/>
      </c>
      <c r="V849" s="239"/>
      <c r="W849" s="222">
        <f t="shared" si="115"/>
        <v>0</v>
      </c>
      <c r="X849" s="13" t="str">
        <f>IFERROR(MATCH(_xlfn.MINIFS(Y!$F$87:$H$87, Y!$F$87:$H$87, "&gt;="&amp;J849), Y!$F$87:$H$87, 0), "-")</f>
        <v>-</v>
      </c>
    </row>
    <row r="850" spans="1:24" s="79" customFormat="1" x14ac:dyDescent="0.2">
      <c r="A850" s="13" t="str">
        <f t="shared" si="116"/>
        <v>-</v>
      </c>
      <c r="B850" s="216">
        <v>828</v>
      </c>
      <c r="C850" s="231"/>
      <c r="D850" s="231"/>
      <c r="E850" s="217"/>
      <c r="F850" s="218" t="str">
        <f>IF(ISBLANK(E850), "", VLOOKUP(E850, Z!$A$2:$C$4127, 3, FALSE))</f>
        <v/>
      </c>
      <c r="G850" s="232"/>
      <c r="H850" s="219"/>
      <c r="I850" s="218" t="str" cm="1">
        <f t="array" ref="I850">IFERROR(INDEX(Region, VLOOKUP($F850, X!$A$2:$K$5744, 11, FALSE), $C$1), "")</f>
        <v/>
      </c>
      <c r="J850" s="235"/>
      <c r="K850" s="236"/>
      <c r="L850" s="220" cm="1">
        <f t="array" ref="L850">IFERROR(INDEX(E_alt, $A850, $X850), 0)</f>
        <v>0</v>
      </c>
      <c r="M850" s="238"/>
      <c r="N850" s="237"/>
      <c r="O850" s="236"/>
      <c r="P850" s="223"/>
      <c r="Q850" s="220" cm="1">
        <f t="array" ref="Q850">IFERROR(INDEX(E_neu, $A850, $X850), 0)</f>
        <v>0</v>
      </c>
      <c r="R850" s="232"/>
      <c r="S850" s="231"/>
      <c r="T850" s="217"/>
      <c r="U850" s="218" t="str">
        <f>IF(ISBLANK(T850), "", VLOOKUP(T850, Z!$A$2:$C$4127, 3, FALSE))</f>
        <v/>
      </c>
      <c r="V850" s="239"/>
      <c r="W850" s="222">
        <f t="shared" si="115"/>
        <v>0</v>
      </c>
      <c r="X850" s="13" t="str">
        <f>IFERROR(MATCH(_xlfn.MINIFS(Y!$F$87:$H$87, Y!$F$87:$H$87, "&gt;="&amp;J850), Y!$F$87:$H$87, 0), "-")</f>
        <v>-</v>
      </c>
    </row>
    <row r="851" spans="1:24" s="79" customFormat="1" x14ac:dyDescent="0.2">
      <c r="A851" s="13" t="str">
        <f t="shared" si="116"/>
        <v>-</v>
      </c>
      <c r="B851" s="216">
        <v>829</v>
      </c>
      <c r="C851" s="231"/>
      <c r="D851" s="231"/>
      <c r="E851" s="217"/>
      <c r="F851" s="218" t="str">
        <f>IF(ISBLANK(E851), "", VLOOKUP(E851, Z!$A$2:$C$4127, 3, FALSE))</f>
        <v/>
      </c>
      <c r="G851" s="232"/>
      <c r="H851" s="219"/>
      <c r="I851" s="218" t="str" cm="1">
        <f t="array" ref="I851">IFERROR(INDEX(Region, VLOOKUP($F851, X!$A$2:$K$5744, 11, FALSE), $C$1), "")</f>
        <v/>
      </c>
      <c r="J851" s="235"/>
      <c r="K851" s="236"/>
      <c r="L851" s="220" cm="1">
        <f t="array" ref="L851">IFERROR(INDEX(E_alt, $A851, $X851), 0)</f>
        <v>0</v>
      </c>
      <c r="M851" s="238"/>
      <c r="N851" s="237"/>
      <c r="O851" s="236"/>
      <c r="P851" s="223"/>
      <c r="Q851" s="220" cm="1">
        <f t="array" ref="Q851">IFERROR(INDEX(E_neu, $A851, $X851), 0)</f>
        <v>0</v>
      </c>
      <c r="R851" s="232"/>
      <c r="S851" s="231"/>
      <c r="T851" s="217"/>
      <c r="U851" s="218" t="str">
        <f>IF(ISBLANK(T851), "", VLOOKUP(T851, Z!$A$2:$C$4127, 3, FALSE))</f>
        <v/>
      </c>
      <c r="V851" s="239"/>
      <c r="W851" s="222">
        <f t="shared" si="115"/>
        <v>0</v>
      </c>
      <c r="X851" s="13" t="str">
        <f>IFERROR(MATCH(_xlfn.MINIFS(Y!$F$87:$H$87, Y!$F$87:$H$87, "&gt;="&amp;J851), Y!$F$87:$H$87, 0), "-")</f>
        <v>-</v>
      </c>
    </row>
    <row r="852" spans="1:24" s="79" customFormat="1" x14ac:dyDescent="0.2">
      <c r="A852" s="13" t="str">
        <f t="shared" si="116"/>
        <v>-</v>
      </c>
      <c r="B852" s="216">
        <v>830</v>
      </c>
      <c r="C852" s="231"/>
      <c r="D852" s="231"/>
      <c r="E852" s="217"/>
      <c r="F852" s="218" t="str">
        <f>IF(ISBLANK(E852), "", VLOOKUP(E852, Z!$A$2:$C$4127, 3, FALSE))</f>
        <v/>
      </c>
      <c r="G852" s="232"/>
      <c r="H852" s="219"/>
      <c r="I852" s="218" t="str" cm="1">
        <f t="array" ref="I852">IFERROR(INDEX(Region, VLOOKUP($F852, X!$A$2:$K$5744, 11, FALSE), $C$1), "")</f>
        <v/>
      </c>
      <c r="J852" s="235"/>
      <c r="K852" s="236"/>
      <c r="L852" s="220" cm="1">
        <f t="array" ref="L852">IFERROR(INDEX(E_alt, $A852, $X852), 0)</f>
        <v>0</v>
      </c>
      <c r="M852" s="238"/>
      <c r="N852" s="237"/>
      <c r="O852" s="236"/>
      <c r="P852" s="223"/>
      <c r="Q852" s="220" cm="1">
        <f t="array" ref="Q852">IFERROR(INDEX(E_neu, $A852, $X852), 0)</f>
        <v>0</v>
      </c>
      <c r="R852" s="232"/>
      <c r="S852" s="231"/>
      <c r="T852" s="217"/>
      <c r="U852" s="218" t="str">
        <f>IF(ISBLANK(T852), "", VLOOKUP(T852, Z!$A$2:$C$4127, 3, FALSE))</f>
        <v/>
      </c>
      <c r="V852" s="239"/>
      <c r="W852" s="222">
        <f t="shared" si="115"/>
        <v>0</v>
      </c>
      <c r="X852" s="13" t="str">
        <f>IFERROR(MATCH(_xlfn.MINIFS(Y!$F$87:$H$87, Y!$F$87:$H$87, "&gt;="&amp;J852), Y!$F$87:$H$87, 0), "-")</f>
        <v>-</v>
      </c>
    </row>
    <row r="853" spans="1:24" s="79" customFormat="1" x14ac:dyDescent="0.2">
      <c r="A853" s="13" t="str">
        <f t="shared" si="116"/>
        <v>-</v>
      </c>
      <c r="B853" s="216">
        <v>831</v>
      </c>
      <c r="C853" s="231"/>
      <c r="D853" s="231"/>
      <c r="E853" s="217"/>
      <c r="F853" s="218" t="str">
        <f>IF(ISBLANK(E853), "", VLOOKUP(E853, Z!$A$2:$C$4127, 3, FALSE))</f>
        <v/>
      </c>
      <c r="G853" s="232"/>
      <c r="H853" s="219"/>
      <c r="I853" s="218" t="str" cm="1">
        <f t="array" ref="I853">IFERROR(INDEX(Region, VLOOKUP($F853, X!$A$2:$K$5744, 11, FALSE), $C$1), "")</f>
        <v/>
      </c>
      <c r="J853" s="235"/>
      <c r="K853" s="236"/>
      <c r="L853" s="220" cm="1">
        <f t="array" ref="L853">IFERROR(INDEX(E_alt, $A853, $X853), 0)</f>
        <v>0</v>
      </c>
      <c r="M853" s="238"/>
      <c r="N853" s="237"/>
      <c r="O853" s="236"/>
      <c r="P853" s="223"/>
      <c r="Q853" s="220" cm="1">
        <f t="array" ref="Q853">IFERROR(INDEX(E_neu, $A853, $X853), 0)</f>
        <v>0</v>
      </c>
      <c r="R853" s="232"/>
      <c r="S853" s="231"/>
      <c r="T853" s="217"/>
      <c r="U853" s="218" t="str">
        <f>IF(ISBLANK(T853), "", VLOOKUP(T853, Z!$A$2:$C$4127, 3, FALSE))</f>
        <v/>
      </c>
      <c r="V853" s="239"/>
      <c r="W853" s="222">
        <f t="shared" si="115"/>
        <v>0</v>
      </c>
      <c r="X853" s="13" t="str">
        <f>IFERROR(MATCH(_xlfn.MINIFS(Y!$F$87:$H$87, Y!$F$87:$H$87, "&gt;="&amp;J853), Y!$F$87:$H$87, 0), "-")</f>
        <v>-</v>
      </c>
    </row>
    <row r="854" spans="1:24" s="79" customFormat="1" x14ac:dyDescent="0.2">
      <c r="A854" s="13" t="str">
        <f t="shared" si="116"/>
        <v>-</v>
      </c>
      <c r="B854" s="216">
        <v>832</v>
      </c>
      <c r="C854" s="231"/>
      <c r="D854" s="231"/>
      <c r="E854" s="217"/>
      <c r="F854" s="218" t="str">
        <f>IF(ISBLANK(E854), "", VLOOKUP(E854, Z!$A$2:$C$4127, 3, FALSE))</f>
        <v/>
      </c>
      <c r="G854" s="232"/>
      <c r="H854" s="219"/>
      <c r="I854" s="218" t="str" cm="1">
        <f t="array" ref="I854">IFERROR(INDEX(Region, VLOOKUP($F854, X!$A$2:$K$5744, 11, FALSE), $C$1), "")</f>
        <v/>
      </c>
      <c r="J854" s="235"/>
      <c r="K854" s="236"/>
      <c r="L854" s="220" cm="1">
        <f t="array" ref="L854">IFERROR(INDEX(E_alt, $A854, $X854), 0)</f>
        <v>0</v>
      </c>
      <c r="M854" s="238"/>
      <c r="N854" s="237"/>
      <c r="O854" s="236"/>
      <c r="P854" s="223"/>
      <c r="Q854" s="220" cm="1">
        <f t="array" ref="Q854">IFERROR(INDEX(E_neu, $A854, $X854), 0)</f>
        <v>0</v>
      </c>
      <c r="R854" s="232"/>
      <c r="S854" s="231"/>
      <c r="T854" s="217"/>
      <c r="U854" s="218" t="str">
        <f>IF(ISBLANK(T854), "", VLOOKUP(T854, Z!$A$2:$C$4127, 3, FALSE))</f>
        <v/>
      </c>
      <c r="V854" s="239"/>
      <c r="W854" s="222">
        <f t="shared" si="115"/>
        <v>0</v>
      </c>
      <c r="X854" s="13" t="str">
        <f>IFERROR(MATCH(_xlfn.MINIFS(Y!$F$87:$H$87, Y!$F$87:$H$87, "&gt;="&amp;J854), Y!$F$87:$H$87, 0), "-")</f>
        <v>-</v>
      </c>
    </row>
    <row r="855" spans="1:24" s="79" customFormat="1" x14ac:dyDescent="0.2">
      <c r="A855" s="13" t="str">
        <f t="shared" si="116"/>
        <v>-</v>
      </c>
      <c r="B855" s="216">
        <v>833</v>
      </c>
      <c r="C855" s="231"/>
      <c r="D855" s="231"/>
      <c r="E855" s="217"/>
      <c r="F855" s="218" t="str">
        <f>IF(ISBLANK(E855), "", VLOOKUP(E855, Z!$A$2:$C$4127, 3, FALSE))</f>
        <v/>
      </c>
      <c r="G855" s="232"/>
      <c r="H855" s="219"/>
      <c r="I855" s="218" t="str" cm="1">
        <f t="array" ref="I855">IFERROR(INDEX(Region, VLOOKUP($F855, X!$A$2:$K$5744, 11, FALSE), $C$1), "")</f>
        <v/>
      </c>
      <c r="J855" s="235"/>
      <c r="K855" s="236"/>
      <c r="L855" s="220" cm="1">
        <f t="array" ref="L855">IFERROR(INDEX(E_alt, $A855, $X855), 0)</f>
        <v>0</v>
      </c>
      <c r="M855" s="238"/>
      <c r="N855" s="237"/>
      <c r="O855" s="236"/>
      <c r="P855" s="223"/>
      <c r="Q855" s="220" cm="1">
        <f t="array" ref="Q855">IFERROR(INDEX(E_neu, $A855, $X855), 0)</f>
        <v>0</v>
      </c>
      <c r="R855" s="232"/>
      <c r="S855" s="231"/>
      <c r="T855" s="217"/>
      <c r="U855" s="218" t="str">
        <f>IF(ISBLANK(T855), "", VLOOKUP(T855, Z!$A$2:$C$4127, 3, FALSE))</f>
        <v/>
      </c>
      <c r="V855" s="239"/>
      <c r="W855" s="222">
        <f t="shared" si="115"/>
        <v>0</v>
      </c>
      <c r="X855" s="13" t="str">
        <f>IFERROR(MATCH(_xlfn.MINIFS(Y!$F$87:$H$87, Y!$F$87:$H$87, "&gt;="&amp;J855), Y!$F$87:$H$87, 0), "-")</f>
        <v>-</v>
      </c>
    </row>
    <row r="856" spans="1:24" s="79" customFormat="1" x14ac:dyDescent="0.2">
      <c r="A856" s="13" t="str">
        <f t="shared" si="116"/>
        <v>-</v>
      </c>
      <c r="B856" s="216">
        <v>834</v>
      </c>
      <c r="C856" s="231"/>
      <c r="D856" s="231"/>
      <c r="E856" s="217"/>
      <c r="F856" s="218" t="str">
        <f>IF(ISBLANK(E856), "", VLOOKUP(E856, Z!$A$2:$C$4127, 3, FALSE))</f>
        <v/>
      </c>
      <c r="G856" s="232"/>
      <c r="H856" s="219"/>
      <c r="I856" s="218" t="str" cm="1">
        <f t="array" ref="I856">IFERROR(INDEX(Region, VLOOKUP($F856, X!$A$2:$K$5744, 11, FALSE), $C$1), "")</f>
        <v/>
      </c>
      <c r="J856" s="235"/>
      <c r="K856" s="236"/>
      <c r="L856" s="220" cm="1">
        <f t="array" ref="L856">IFERROR(INDEX(E_alt, $A856, $X856), 0)</f>
        <v>0</v>
      </c>
      <c r="M856" s="238"/>
      <c r="N856" s="237"/>
      <c r="O856" s="236"/>
      <c r="P856" s="223"/>
      <c r="Q856" s="220" cm="1">
        <f t="array" ref="Q856">IFERROR(INDEX(E_neu, $A856, $X856), 0)</f>
        <v>0</v>
      </c>
      <c r="R856" s="232"/>
      <c r="S856" s="231"/>
      <c r="T856" s="217"/>
      <c r="U856" s="218" t="str">
        <f>IF(ISBLANK(T856), "", VLOOKUP(T856, Z!$A$2:$C$4127, 3, FALSE))</f>
        <v/>
      </c>
      <c r="V856" s="239"/>
      <c r="W856" s="222">
        <f t="shared" ref="W856:W919" si="117">ROUND(12*0.75*(L856-Q856),1)</f>
        <v>0</v>
      </c>
      <c r="X856" s="13" t="str">
        <f>IFERROR(MATCH(_xlfn.MINIFS(Y!$F$87:$H$87, Y!$F$87:$H$87, "&gt;="&amp;J856), Y!$F$87:$H$87, 0), "-")</f>
        <v>-</v>
      </c>
    </row>
    <row r="857" spans="1:24" s="79" customFormat="1" x14ac:dyDescent="0.2">
      <c r="A857" s="13" t="str">
        <f t="shared" si="116"/>
        <v>-</v>
      </c>
      <c r="B857" s="216">
        <v>835</v>
      </c>
      <c r="C857" s="231"/>
      <c r="D857" s="231"/>
      <c r="E857" s="217"/>
      <c r="F857" s="218" t="str">
        <f>IF(ISBLANK(E857), "", VLOOKUP(E857, Z!$A$2:$C$4127, 3, FALSE))</f>
        <v/>
      </c>
      <c r="G857" s="232"/>
      <c r="H857" s="219"/>
      <c r="I857" s="218" t="str" cm="1">
        <f t="array" ref="I857">IFERROR(INDEX(Region, VLOOKUP($F857, X!$A$2:$K$5744, 11, FALSE), $C$1), "")</f>
        <v/>
      </c>
      <c r="J857" s="235"/>
      <c r="K857" s="236"/>
      <c r="L857" s="220" cm="1">
        <f t="array" ref="L857">IFERROR(INDEX(E_alt, $A857, $X857), 0)</f>
        <v>0</v>
      </c>
      <c r="M857" s="238"/>
      <c r="N857" s="237"/>
      <c r="O857" s="236"/>
      <c r="P857" s="223"/>
      <c r="Q857" s="220" cm="1">
        <f t="array" ref="Q857">IFERROR(INDEX(E_neu, $A857, $X857), 0)</f>
        <v>0</v>
      </c>
      <c r="R857" s="232"/>
      <c r="S857" s="231"/>
      <c r="T857" s="217"/>
      <c r="U857" s="218" t="str">
        <f>IF(ISBLANK(T857), "", VLOOKUP(T857, Z!$A$2:$C$4127, 3, FALSE))</f>
        <v/>
      </c>
      <c r="V857" s="239"/>
      <c r="W857" s="222">
        <f t="shared" si="117"/>
        <v>0</v>
      </c>
      <c r="X857" s="13" t="str">
        <f>IFERROR(MATCH(_xlfn.MINIFS(Y!$F$87:$H$87, Y!$F$87:$H$87, "&gt;="&amp;J857), Y!$F$87:$H$87, 0), "-")</f>
        <v>-</v>
      </c>
    </row>
    <row r="858" spans="1:24" s="79" customFormat="1" x14ac:dyDescent="0.2">
      <c r="A858" s="13" t="str">
        <f t="shared" si="116"/>
        <v>-</v>
      </c>
      <c r="B858" s="216">
        <v>836</v>
      </c>
      <c r="C858" s="231"/>
      <c r="D858" s="231"/>
      <c r="E858" s="217"/>
      <c r="F858" s="218" t="str">
        <f>IF(ISBLANK(E858), "", VLOOKUP(E858, Z!$A$2:$C$4127, 3, FALSE))</f>
        <v/>
      </c>
      <c r="G858" s="232"/>
      <c r="H858" s="219"/>
      <c r="I858" s="218" t="str" cm="1">
        <f t="array" ref="I858">IFERROR(INDEX(Region, VLOOKUP($F858, X!$A$2:$K$5744, 11, FALSE), $C$1), "")</f>
        <v/>
      </c>
      <c r="J858" s="235"/>
      <c r="K858" s="236"/>
      <c r="L858" s="220" cm="1">
        <f t="array" ref="L858">IFERROR(INDEX(E_alt, $A858, $X858), 0)</f>
        <v>0</v>
      </c>
      <c r="M858" s="238"/>
      <c r="N858" s="237"/>
      <c r="O858" s="236"/>
      <c r="P858" s="223"/>
      <c r="Q858" s="220" cm="1">
        <f t="array" ref="Q858">IFERROR(INDEX(E_neu, $A858, $X858), 0)</f>
        <v>0</v>
      </c>
      <c r="R858" s="232"/>
      <c r="S858" s="231"/>
      <c r="T858" s="217"/>
      <c r="U858" s="218" t="str">
        <f>IF(ISBLANK(T858), "", VLOOKUP(T858, Z!$A$2:$C$4127, 3, FALSE))</f>
        <v/>
      </c>
      <c r="V858" s="239"/>
      <c r="W858" s="222">
        <f t="shared" si="117"/>
        <v>0</v>
      </c>
      <c r="X858" s="13" t="str">
        <f>IFERROR(MATCH(_xlfn.MINIFS(Y!$F$87:$H$87, Y!$F$87:$H$87, "&gt;="&amp;J858), Y!$F$87:$H$87, 0), "-")</f>
        <v>-</v>
      </c>
    </row>
    <row r="859" spans="1:24" s="79" customFormat="1" x14ac:dyDescent="0.2">
      <c r="A859" s="13" t="str">
        <f t="shared" si="116"/>
        <v>-</v>
      </c>
      <c r="B859" s="216">
        <v>837</v>
      </c>
      <c r="C859" s="231"/>
      <c r="D859" s="231"/>
      <c r="E859" s="217"/>
      <c r="F859" s="218" t="str">
        <f>IF(ISBLANK(E859), "", VLOOKUP(E859, Z!$A$2:$C$4127, 3, FALSE))</f>
        <v/>
      </c>
      <c r="G859" s="232"/>
      <c r="H859" s="219"/>
      <c r="I859" s="218" t="str" cm="1">
        <f t="array" ref="I859">IFERROR(INDEX(Region, VLOOKUP($F859, X!$A$2:$K$5744, 11, FALSE), $C$1), "")</f>
        <v/>
      </c>
      <c r="J859" s="235"/>
      <c r="K859" s="236"/>
      <c r="L859" s="220" cm="1">
        <f t="array" ref="L859">IFERROR(INDEX(E_alt, $A859, $X859), 0)</f>
        <v>0</v>
      </c>
      <c r="M859" s="238"/>
      <c r="N859" s="237"/>
      <c r="O859" s="236"/>
      <c r="P859" s="223"/>
      <c r="Q859" s="220" cm="1">
        <f t="array" ref="Q859">IFERROR(INDEX(E_neu, $A859, $X859), 0)</f>
        <v>0</v>
      </c>
      <c r="R859" s="232"/>
      <c r="S859" s="231"/>
      <c r="T859" s="217"/>
      <c r="U859" s="218" t="str">
        <f>IF(ISBLANK(T859), "", VLOOKUP(T859, Z!$A$2:$C$4127, 3, FALSE))</f>
        <v/>
      </c>
      <c r="V859" s="239"/>
      <c r="W859" s="222">
        <f t="shared" si="117"/>
        <v>0</v>
      </c>
      <c r="X859" s="13" t="str">
        <f>IFERROR(MATCH(_xlfn.MINIFS(Y!$F$87:$H$87, Y!$F$87:$H$87, "&gt;="&amp;J859), Y!$F$87:$H$87, 0), "-")</f>
        <v>-</v>
      </c>
    </row>
    <row r="860" spans="1:24" s="79" customFormat="1" x14ac:dyDescent="0.2">
      <c r="A860" s="13" t="str">
        <f t="shared" si="116"/>
        <v>-</v>
      </c>
      <c r="B860" s="216">
        <v>838</v>
      </c>
      <c r="C860" s="231"/>
      <c r="D860" s="231"/>
      <c r="E860" s="217"/>
      <c r="F860" s="218" t="str">
        <f>IF(ISBLANK(E860), "", VLOOKUP(E860, Z!$A$2:$C$4127, 3, FALSE))</f>
        <v/>
      </c>
      <c r="G860" s="232"/>
      <c r="H860" s="219"/>
      <c r="I860" s="218" t="str" cm="1">
        <f t="array" ref="I860">IFERROR(INDEX(Region, VLOOKUP($F860, X!$A$2:$K$5744, 11, FALSE), $C$1), "")</f>
        <v/>
      </c>
      <c r="J860" s="235"/>
      <c r="K860" s="236"/>
      <c r="L860" s="220" cm="1">
        <f t="array" ref="L860">IFERROR(INDEX(E_alt, $A860, $X860), 0)</f>
        <v>0</v>
      </c>
      <c r="M860" s="238"/>
      <c r="N860" s="237"/>
      <c r="O860" s="236"/>
      <c r="P860" s="223"/>
      <c r="Q860" s="220" cm="1">
        <f t="array" ref="Q860">IFERROR(INDEX(E_neu, $A860, $X860), 0)</f>
        <v>0</v>
      </c>
      <c r="R860" s="232"/>
      <c r="S860" s="231"/>
      <c r="T860" s="217"/>
      <c r="U860" s="218" t="str">
        <f>IF(ISBLANK(T860), "", VLOOKUP(T860, Z!$A$2:$C$4127, 3, FALSE))</f>
        <v/>
      </c>
      <c r="V860" s="239"/>
      <c r="W860" s="222">
        <f t="shared" si="117"/>
        <v>0</v>
      </c>
      <c r="X860" s="13" t="str">
        <f>IFERROR(MATCH(_xlfn.MINIFS(Y!$F$87:$H$87, Y!$F$87:$H$87, "&gt;="&amp;J860), Y!$F$87:$H$87, 0), "-")</f>
        <v>-</v>
      </c>
    </row>
    <row r="861" spans="1:24" s="79" customFormat="1" x14ac:dyDescent="0.2">
      <c r="A861" s="13" t="str">
        <f t="shared" si="116"/>
        <v>-</v>
      </c>
      <c r="B861" s="216">
        <v>839</v>
      </c>
      <c r="C861" s="231"/>
      <c r="D861" s="231"/>
      <c r="E861" s="217"/>
      <c r="F861" s="218" t="str">
        <f>IF(ISBLANK(E861), "", VLOOKUP(E861, Z!$A$2:$C$4127, 3, FALSE))</f>
        <v/>
      </c>
      <c r="G861" s="232"/>
      <c r="H861" s="219"/>
      <c r="I861" s="218" t="str" cm="1">
        <f t="array" ref="I861">IFERROR(INDEX(Region, VLOOKUP($F861, X!$A$2:$K$5744, 11, FALSE), $C$1), "")</f>
        <v/>
      </c>
      <c r="J861" s="235"/>
      <c r="K861" s="236"/>
      <c r="L861" s="220" cm="1">
        <f t="array" ref="L861">IFERROR(INDEX(E_alt, $A861, $X861), 0)</f>
        <v>0</v>
      </c>
      <c r="M861" s="238"/>
      <c r="N861" s="237"/>
      <c r="O861" s="236"/>
      <c r="P861" s="223"/>
      <c r="Q861" s="220" cm="1">
        <f t="array" ref="Q861">IFERROR(INDEX(E_neu, $A861, $X861), 0)</f>
        <v>0</v>
      </c>
      <c r="R861" s="232"/>
      <c r="S861" s="231"/>
      <c r="T861" s="217"/>
      <c r="U861" s="218" t="str">
        <f>IF(ISBLANK(T861), "", VLOOKUP(T861, Z!$A$2:$C$4127, 3, FALSE))</f>
        <v/>
      </c>
      <c r="V861" s="239"/>
      <c r="W861" s="222">
        <f t="shared" si="117"/>
        <v>0</v>
      </c>
      <c r="X861" s="13" t="str">
        <f>IFERROR(MATCH(_xlfn.MINIFS(Y!$F$87:$H$87, Y!$F$87:$H$87, "&gt;="&amp;J861), Y!$F$87:$H$87, 0), "-")</f>
        <v>-</v>
      </c>
    </row>
    <row r="862" spans="1:24" s="79" customFormat="1" x14ac:dyDescent="0.2">
      <c r="A862" s="13" t="str">
        <f t="shared" si="116"/>
        <v>-</v>
      </c>
      <c r="B862" s="216">
        <v>840</v>
      </c>
      <c r="C862" s="231"/>
      <c r="D862" s="231"/>
      <c r="E862" s="217"/>
      <c r="F862" s="218" t="str">
        <f>IF(ISBLANK(E862), "", VLOOKUP(E862, Z!$A$2:$C$4127, 3, FALSE))</f>
        <v/>
      </c>
      <c r="G862" s="232"/>
      <c r="H862" s="219"/>
      <c r="I862" s="218" t="str" cm="1">
        <f t="array" ref="I862">IFERROR(INDEX(Region, VLOOKUP($F862, X!$A$2:$K$5744, 11, FALSE), $C$1), "")</f>
        <v/>
      </c>
      <c r="J862" s="235"/>
      <c r="K862" s="236"/>
      <c r="L862" s="220" cm="1">
        <f t="array" ref="L862">IFERROR(INDEX(E_alt, $A862, $X862), 0)</f>
        <v>0</v>
      </c>
      <c r="M862" s="238"/>
      <c r="N862" s="237"/>
      <c r="O862" s="236"/>
      <c r="P862" s="223"/>
      <c r="Q862" s="220" cm="1">
        <f t="array" ref="Q862">IFERROR(INDEX(E_neu, $A862, $X862), 0)</f>
        <v>0</v>
      </c>
      <c r="R862" s="232"/>
      <c r="S862" s="231"/>
      <c r="T862" s="217"/>
      <c r="U862" s="218" t="str">
        <f>IF(ISBLANK(T862), "", VLOOKUP(T862, Z!$A$2:$C$4127, 3, FALSE))</f>
        <v/>
      </c>
      <c r="V862" s="239"/>
      <c r="W862" s="222">
        <f t="shared" si="117"/>
        <v>0</v>
      </c>
      <c r="X862" s="13" t="str">
        <f>IFERROR(MATCH(_xlfn.MINIFS(Y!$F$87:$H$87, Y!$F$87:$H$87, "&gt;="&amp;J862), Y!$F$87:$H$87, 0), "-")</f>
        <v>-</v>
      </c>
    </row>
    <row r="863" spans="1:24" s="79" customFormat="1" x14ac:dyDescent="0.2">
      <c r="A863" s="13" t="str">
        <f t="shared" si="116"/>
        <v>-</v>
      </c>
      <c r="B863" s="216">
        <v>841</v>
      </c>
      <c r="C863" s="231"/>
      <c r="D863" s="231"/>
      <c r="E863" s="217"/>
      <c r="F863" s="218" t="str">
        <f>IF(ISBLANK(E863), "", VLOOKUP(E863, Z!$A$2:$C$4127, 3, FALSE))</f>
        <v/>
      </c>
      <c r="G863" s="232"/>
      <c r="H863" s="219"/>
      <c r="I863" s="218" t="str" cm="1">
        <f t="array" ref="I863">IFERROR(INDEX(Region, VLOOKUP($F863, X!$A$2:$K$5744, 11, FALSE), $C$1), "")</f>
        <v/>
      </c>
      <c r="J863" s="235"/>
      <c r="K863" s="236"/>
      <c r="L863" s="220" cm="1">
        <f t="array" ref="L863">IFERROR(INDEX(E_alt, $A863, $X863), 0)</f>
        <v>0</v>
      </c>
      <c r="M863" s="238"/>
      <c r="N863" s="237"/>
      <c r="O863" s="236"/>
      <c r="P863" s="223"/>
      <c r="Q863" s="220" cm="1">
        <f t="array" ref="Q863">IFERROR(INDEX(E_neu, $A863, $X863), 0)</f>
        <v>0</v>
      </c>
      <c r="R863" s="232"/>
      <c r="S863" s="231"/>
      <c r="T863" s="217"/>
      <c r="U863" s="218" t="str">
        <f>IF(ISBLANK(T863), "", VLOOKUP(T863, Z!$A$2:$C$4127, 3, FALSE))</f>
        <v/>
      </c>
      <c r="V863" s="239"/>
      <c r="W863" s="222">
        <f t="shared" si="117"/>
        <v>0</v>
      </c>
      <c r="X863" s="13" t="str">
        <f>IFERROR(MATCH(_xlfn.MINIFS(Y!$F$87:$H$87, Y!$F$87:$H$87, "&gt;="&amp;J863), Y!$F$87:$H$87, 0), "-")</f>
        <v>-</v>
      </c>
    </row>
    <row r="864" spans="1:24" s="79" customFormat="1" x14ac:dyDescent="0.2">
      <c r="A864" s="13" t="str">
        <f t="shared" si="116"/>
        <v>-</v>
      </c>
      <c r="B864" s="216">
        <v>842</v>
      </c>
      <c r="C864" s="231"/>
      <c r="D864" s="231"/>
      <c r="E864" s="217"/>
      <c r="F864" s="218" t="str">
        <f>IF(ISBLANK(E864), "", VLOOKUP(E864, Z!$A$2:$C$4127, 3, FALSE))</f>
        <v/>
      </c>
      <c r="G864" s="232"/>
      <c r="H864" s="219"/>
      <c r="I864" s="218" t="str" cm="1">
        <f t="array" ref="I864">IFERROR(INDEX(Region, VLOOKUP($F864, X!$A$2:$K$5744, 11, FALSE), $C$1), "")</f>
        <v/>
      </c>
      <c r="J864" s="235"/>
      <c r="K864" s="236"/>
      <c r="L864" s="220" cm="1">
        <f t="array" ref="L864">IFERROR(INDEX(E_alt, $A864, $X864), 0)</f>
        <v>0</v>
      </c>
      <c r="M864" s="238"/>
      <c r="N864" s="237"/>
      <c r="O864" s="236"/>
      <c r="P864" s="223"/>
      <c r="Q864" s="220" cm="1">
        <f t="array" ref="Q864">IFERROR(INDEX(E_neu, $A864, $X864), 0)</f>
        <v>0</v>
      </c>
      <c r="R864" s="232"/>
      <c r="S864" s="231"/>
      <c r="T864" s="217"/>
      <c r="U864" s="218" t="str">
        <f>IF(ISBLANK(T864), "", VLOOKUP(T864, Z!$A$2:$C$4127, 3, FALSE))</f>
        <v/>
      </c>
      <c r="V864" s="239"/>
      <c r="W864" s="222">
        <f t="shared" si="117"/>
        <v>0</v>
      </c>
      <c r="X864" s="13" t="str">
        <f>IFERROR(MATCH(_xlfn.MINIFS(Y!$F$87:$H$87, Y!$F$87:$H$87, "&gt;="&amp;J864), Y!$F$87:$H$87, 0), "-")</f>
        <v>-</v>
      </c>
    </row>
    <row r="865" spans="1:24" s="79" customFormat="1" x14ac:dyDescent="0.2">
      <c r="A865" s="13" t="str">
        <f t="shared" si="116"/>
        <v>-</v>
      </c>
      <c r="B865" s="216">
        <v>843</v>
      </c>
      <c r="C865" s="231"/>
      <c r="D865" s="231"/>
      <c r="E865" s="217"/>
      <c r="F865" s="218" t="str">
        <f>IF(ISBLANK(E865), "", VLOOKUP(E865, Z!$A$2:$C$4127, 3, FALSE))</f>
        <v/>
      </c>
      <c r="G865" s="232"/>
      <c r="H865" s="219"/>
      <c r="I865" s="218" t="str" cm="1">
        <f t="array" ref="I865">IFERROR(INDEX(Region, VLOOKUP($F865, X!$A$2:$K$5744, 11, FALSE), $C$1), "")</f>
        <v/>
      </c>
      <c r="J865" s="235"/>
      <c r="K865" s="236"/>
      <c r="L865" s="220" cm="1">
        <f t="array" ref="L865">IFERROR(INDEX(E_alt, $A865, $X865), 0)</f>
        <v>0</v>
      </c>
      <c r="M865" s="238"/>
      <c r="N865" s="237"/>
      <c r="O865" s="236"/>
      <c r="P865" s="223"/>
      <c r="Q865" s="220" cm="1">
        <f t="array" ref="Q865">IFERROR(INDEX(E_neu, $A865, $X865), 0)</f>
        <v>0</v>
      </c>
      <c r="R865" s="232"/>
      <c r="S865" s="231"/>
      <c r="T865" s="217"/>
      <c r="U865" s="218" t="str">
        <f>IF(ISBLANK(T865), "", VLOOKUP(T865, Z!$A$2:$C$4127, 3, FALSE))</f>
        <v/>
      </c>
      <c r="V865" s="239"/>
      <c r="W865" s="222">
        <f t="shared" si="117"/>
        <v>0</v>
      </c>
      <c r="X865" s="13" t="str">
        <f>IFERROR(MATCH(_xlfn.MINIFS(Y!$F$87:$H$87, Y!$F$87:$H$87, "&gt;="&amp;J865), Y!$F$87:$H$87, 0), "-")</f>
        <v>-</v>
      </c>
    </row>
    <row r="866" spans="1:24" s="79" customFormat="1" x14ac:dyDescent="0.2">
      <c r="A866" s="13" t="str">
        <f t="shared" si="116"/>
        <v>-</v>
      </c>
      <c r="B866" s="216">
        <v>844</v>
      </c>
      <c r="C866" s="231"/>
      <c r="D866" s="231"/>
      <c r="E866" s="217"/>
      <c r="F866" s="218" t="str">
        <f>IF(ISBLANK(E866), "", VLOOKUP(E866, Z!$A$2:$C$4127, 3, FALSE))</f>
        <v/>
      </c>
      <c r="G866" s="232"/>
      <c r="H866" s="219"/>
      <c r="I866" s="218" t="str" cm="1">
        <f t="array" ref="I866">IFERROR(INDEX(Region, VLOOKUP($F866, X!$A$2:$K$5744, 11, FALSE), $C$1), "")</f>
        <v/>
      </c>
      <c r="J866" s="235"/>
      <c r="K866" s="236"/>
      <c r="L866" s="220" cm="1">
        <f t="array" ref="L866">IFERROR(INDEX(E_alt, $A866, $X866), 0)</f>
        <v>0</v>
      </c>
      <c r="M866" s="238"/>
      <c r="N866" s="237"/>
      <c r="O866" s="236"/>
      <c r="P866" s="223"/>
      <c r="Q866" s="220" cm="1">
        <f t="array" ref="Q866">IFERROR(INDEX(E_neu, $A866, $X866), 0)</f>
        <v>0</v>
      </c>
      <c r="R866" s="232"/>
      <c r="S866" s="231"/>
      <c r="T866" s="217"/>
      <c r="U866" s="218" t="str">
        <f>IF(ISBLANK(T866), "", VLOOKUP(T866, Z!$A$2:$C$4127, 3, FALSE))</f>
        <v/>
      </c>
      <c r="V866" s="239"/>
      <c r="W866" s="222">
        <f t="shared" si="117"/>
        <v>0</v>
      </c>
      <c r="X866" s="13" t="str">
        <f>IFERROR(MATCH(_xlfn.MINIFS(Y!$F$87:$H$87, Y!$F$87:$H$87, "&gt;="&amp;J866), Y!$F$87:$H$87, 0), "-")</f>
        <v>-</v>
      </c>
    </row>
    <row r="867" spans="1:24" s="79" customFormat="1" x14ac:dyDescent="0.2">
      <c r="A867" s="13" t="str">
        <f t="shared" si="116"/>
        <v>-</v>
      </c>
      <c r="B867" s="216">
        <v>845</v>
      </c>
      <c r="C867" s="231"/>
      <c r="D867" s="231"/>
      <c r="E867" s="217"/>
      <c r="F867" s="218" t="str">
        <f>IF(ISBLANK(E867), "", VLOOKUP(E867, Z!$A$2:$C$4127, 3, FALSE))</f>
        <v/>
      </c>
      <c r="G867" s="232"/>
      <c r="H867" s="219"/>
      <c r="I867" s="218" t="str" cm="1">
        <f t="array" ref="I867">IFERROR(INDEX(Region, VLOOKUP($F867, X!$A$2:$K$5744, 11, FALSE), $C$1), "")</f>
        <v/>
      </c>
      <c r="J867" s="235"/>
      <c r="K867" s="236"/>
      <c r="L867" s="220" cm="1">
        <f t="array" ref="L867">IFERROR(INDEX(E_alt, $A867, $X867), 0)</f>
        <v>0</v>
      </c>
      <c r="M867" s="238"/>
      <c r="N867" s="237"/>
      <c r="O867" s="236"/>
      <c r="P867" s="223"/>
      <c r="Q867" s="220" cm="1">
        <f t="array" ref="Q867">IFERROR(INDEX(E_neu, $A867, $X867), 0)</f>
        <v>0</v>
      </c>
      <c r="R867" s="232"/>
      <c r="S867" s="231"/>
      <c r="T867" s="217"/>
      <c r="U867" s="218" t="str">
        <f>IF(ISBLANK(T867), "", VLOOKUP(T867, Z!$A$2:$C$4127, 3, FALSE))</f>
        <v/>
      </c>
      <c r="V867" s="239"/>
      <c r="W867" s="222">
        <f t="shared" si="117"/>
        <v>0</v>
      </c>
      <c r="X867" s="13" t="str">
        <f>IFERROR(MATCH(_xlfn.MINIFS(Y!$F$87:$H$87, Y!$F$87:$H$87, "&gt;="&amp;J867), Y!$F$87:$H$87, 0), "-")</f>
        <v>-</v>
      </c>
    </row>
    <row r="868" spans="1:24" s="79" customFormat="1" x14ac:dyDescent="0.2">
      <c r="A868" s="13" t="str">
        <f t="shared" si="116"/>
        <v>-</v>
      </c>
      <c r="B868" s="216">
        <v>846</v>
      </c>
      <c r="C868" s="231"/>
      <c r="D868" s="231"/>
      <c r="E868" s="217"/>
      <c r="F868" s="218" t="str">
        <f>IF(ISBLANK(E868), "", VLOOKUP(E868, Z!$A$2:$C$4127, 3, FALSE))</f>
        <v/>
      </c>
      <c r="G868" s="232"/>
      <c r="H868" s="219"/>
      <c r="I868" s="218" t="str" cm="1">
        <f t="array" ref="I868">IFERROR(INDEX(Region, VLOOKUP($F868, X!$A$2:$K$5744, 11, FALSE), $C$1), "")</f>
        <v/>
      </c>
      <c r="J868" s="235"/>
      <c r="K868" s="236"/>
      <c r="L868" s="220" cm="1">
        <f t="array" ref="L868">IFERROR(INDEX(E_alt, $A868, $X868), 0)</f>
        <v>0</v>
      </c>
      <c r="M868" s="238"/>
      <c r="N868" s="237"/>
      <c r="O868" s="236"/>
      <c r="P868" s="223"/>
      <c r="Q868" s="220" cm="1">
        <f t="array" ref="Q868">IFERROR(INDEX(E_neu, $A868, $X868), 0)</f>
        <v>0</v>
      </c>
      <c r="R868" s="232"/>
      <c r="S868" s="231"/>
      <c r="T868" s="217"/>
      <c r="U868" s="218" t="str">
        <f>IF(ISBLANK(T868), "", VLOOKUP(T868, Z!$A$2:$C$4127, 3, FALSE))</f>
        <v/>
      </c>
      <c r="V868" s="239"/>
      <c r="W868" s="222">
        <f t="shared" si="117"/>
        <v>0</v>
      </c>
      <c r="X868" s="13" t="str">
        <f>IFERROR(MATCH(_xlfn.MINIFS(Y!$F$87:$H$87, Y!$F$87:$H$87, "&gt;="&amp;J868), Y!$F$87:$H$87, 0), "-")</f>
        <v>-</v>
      </c>
    </row>
    <row r="869" spans="1:24" s="79" customFormat="1" x14ac:dyDescent="0.2">
      <c r="A869" s="13" t="str">
        <f t="shared" si="116"/>
        <v>-</v>
      </c>
      <c r="B869" s="216">
        <v>847</v>
      </c>
      <c r="C869" s="231"/>
      <c r="D869" s="231"/>
      <c r="E869" s="217"/>
      <c r="F869" s="218" t="str">
        <f>IF(ISBLANK(E869), "", VLOOKUP(E869, Z!$A$2:$C$4127, 3, FALSE))</f>
        <v/>
      </c>
      <c r="G869" s="232"/>
      <c r="H869" s="219"/>
      <c r="I869" s="218" t="str" cm="1">
        <f t="array" ref="I869">IFERROR(INDEX(Region, VLOOKUP($F869, X!$A$2:$K$5744, 11, FALSE), $C$1), "")</f>
        <v/>
      </c>
      <c r="J869" s="235"/>
      <c r="K869" s="236"/>
      <c r="L869" s="220" cm="1">
        <f t="array" ref="L869">IFERROR(INDEX(E_alt, $A869, $X869), 0)</f>
        <v>0</v>
      </c>
      <c r="M869" s="238"/>
      <c r="N869" s="237"/>
      <c r="O869" s="236"/>
      <c r="P869" s="223"/>
      <c r="Q869" s="220" cm="1">
        <f t="array" ref="Q869">IFERROR(INDEX(E_neu, $A869, $X869), 0)</f>
        <v>0</v>
      </c>
      <c r="R869" s="232"/>
      <c r="S869" s="231"/>
      <c r="T869" s="217"/>
      <c r="U869" s="218" t="str">
        <f>IF(ISBLANK(T869), "", VLOOKUP(T869, Z!$A$2:$C$4127, 3, FALSE))</f>
        <v/>
      </c>
      <c r="V869" s="239"/>
      <c r="W869" s="222">
        <f t="shared" si="117"/>
        <v>0</v>
      </c>
      <c r="X869" s="13" t="str">
        <f>IFERROR(MATCH(_xlfn.MINIFS(Y!$F$87:$H$87, Y!$F$87:$H$87, "&gt;="&amp;J869), Y!$F$87:$H$87, 0), "-")</f>
        <v>-</v>
      </c>
    </row>
    <row r="870" spans="1:24" s="79" customFormat="1" x14ac:dyDescent="0.2">
      <c r="A870" s="13" t="str">
        <f t="shared" si="116"/>
        <v>-</v>
      </c>
      <c r="B870" s="216">
        <v>848</v>
      </c>
      <c r="C870" s="231"/>
      <c r="D870" s="231"/>
      <c r="E870" s="217"/>
      <c r="F870" s="218" t="str">
        <f>IF(ISBLANK(E870), "", VLOOKUP(E870, Z!$A$2:$C$4127, 3, FALSE))</f>
        <v/>
      </c>
      <c r="G870" s="232"/>
      <c r="H870" s="219"/>
      <c r="I870" s="218" t="str" cm="1">
        <f t="array" ref="I870">IFERROR(INDEX(Region, VLOOKUP($F870, X!$A$2:$K$5744, 11, FALSE), $C$1), "")</f>
        <v/>
      </c>
      <c r="J870" s="235"/>
      <c r="K870" s="236"/>
      <c r="L870" s="220" cm="1">
        <f t="array" ref="L870">IFERROR(INDEX(E_alt, $A870, $X870), 0)</f>
        <v>0</v>
      </c>
      <c r="M870" s="238"/>
      <c r="N870" s="237"/>
      <c r="O870" s="236"/>
      <c r="P870" s="223"/>
      <c r="Q870" s="220" cm="1">
        <f t="array" ref="Q870">IFERROR(INDEX(E_neu, $A870, $X870), 0)</f>
        <v>0</v>
      </c>
      <c r="R870" s="232"/>
      <c r="S870" s="231"/>
      <c r="T870" s="217"/>
      <c r="U870" s="218" t="str">
        <f>IF(ISBLANK(T870), "", VLOOKUP(T870, Z!$A$2:$C$4127, 3, FALSE))</f>
        <v/>
      </c>
      <c r="V870" s="239"/>
      <c r="W870" s="222">
        <f t="shared" si="117"/>
        <v>0</v>
      </c>
      <c r="X870" s="13" t="str">
        <f>IFERROR(MATCH(_xlfn.MINIFS(Y!$F$87:$H$87, Y!$F$87:$H$87, "&gt;="&amp;J870), Y!$F$87:$H$87, 0), "-")</f>
        <v>-</v>
      </c>
    </row>
    <row r="871" spans="1:24" s="79" customFormat="1" x14ac:dyDescent="0.2">
      <c r="A871" s="13" t="str">
        <f t="shared" si="116"/>
        <v>-</v>
      </c>
      <c r="B871" s="216">
        <v>849</v>
      </c>
      <c r="C871" s="231"/>
      <c r="D871" s="231"/>
      <c r="E871" s="217"/>
      <c r="F871" s="218" t="str">
        <f>IF(ISBLANK(E871), "", VLOOKUP(E871, Z!$A$2:$C$4127, 3, FALSE))</f>
        <v/>
      </c>
      <c r="G871" s="232"/>
      <c r="H871" s="219"/>
      <c r="I871" s="218" t="str" cm="1">
        <f t="array" ref="I871">IFERROR(INDEX(Region, VLOOKUP($F871, X!$A$2:$K$5744, 11, FALSE), $C$1), "")</f>
        <v/>
      </c>
      <c r="J871" s="235"/>
      <c r="K871" s="236"/>
      <c r="L871" s="220" cm="1">
        <f t="array" ref="L871">IFERROR(INDEX(E_alt, $A871, $X871), 0)</f>
        <v>0</v>
      </c>
      <c r="M871" s="238"/>
      <c r="N871" s="237"/>
      <c r="O871" s="236"/>
      <c r="P871" s="223"/>
      <c r="Q871" s="220" cm="1">
        <f t="array" ref="Q871">IFERROR(INDEX(E_neu, $A871, $X871), 0)</f>
        <v>0</v>
      </c>
      <c r="R871" s="232"/>
      <c r="S871" s="231"/>
      <c r="T871" s="217"/>
      <c r="U871" s="218" t="str">
        <f>IF(ISBLANK(T871), "", VLOOKUP(T871, Z!$A$2:$C$4127, 3, FALSE))</f>
        <v/>
      </c>
      <c r="V871" s="239"/>
      <c r="W871" s="222">
        <f t="shared" si="117"/>
        <v>0</v>
      </c>
      <c r="X871" s="13" t="str">
        <f>IFERROR(MATCH(_xlfn.MINIFS(Y!$F$87:$H$87, Y!$F$87:$H$87, "&gt;="&amp;J871), Y!$F$87:$H$87, 0), "-")</f>
        <v>-</v>
      </c>
    </row>
    <row r="872" spans="1:24" s="79" customFormat="1" x14ac:dyDescent="0.2">
      <c r="A872" s="13" t="str">
        <f t="shared" si="116"/>
        <v>-</v>
      </c>
      <c r="B872" s="216">
        <v>850</v>
      </c>
      <c r="C872" s="231"/>
      <c r="D872" s="231"/>
      <c r="E872" s="217"/>
      <c r="F872" s="218" t="str">
        <f>IF(ISBLANK(E872), "", VLOOKUP(E872, Z!$A$2:$C$4127, 3, FALSE))</f>
        <v/>
      </c>
      <c r="G872" s="232"/>
      <c r="H872" s="219"/>
      <c r="I872" s="218" t="str" cm="1">
        <f t="array" ref="I872">IFERROR(INDEX(Region, VLOOKUP($F872, X!$A$2:$K$5744, 11, FALSE), $C$1), "")</f>
        <v/>
      </c>
      <c r="J872" s="235"/>
      <c r="K872" s="236"/>
      <c r="L872" s="220" cm="1">
        <f t="array" ref="L872">IFERROR(INDEX(E_alt, $A872, $X872), 0)</f>
        <v>0</v>
      </c>
      <c r="M872" s="238"/>
      <c r="N872" s="237"/>
      <c r="O872" s="236"/>
      <c r="P872" s="223"/>
      <c r="Q872" s="220" cm="1">
        <f t="array" ref="Q872">IFERROR(INDEX(E_neu, $A872, $X872), 0)</f>
        <v>0</v>
      </c>
      <c r="R872" s="232"/>
      <c r="S872" s="231"/>
      <c r="T872" s="217"/>
      <c r="U872" s="218" t="str">
        <f>IF(ISBLANK(T872), "", VLOOKUP(T872, Z!$A$2:$C$4127, 3, FALSE))</f>
        <v/>
      </c>
      <c r="V872" s="239"/>
      <c r="W872" s="222">
        <f t="shared" si="117"/>
        <v>0</v>
      </c>
      <c r="X872" s="13" t="str">
        <f>IFERROR(MATCH(_xlfn.MINIFS(Y!$F$87:$H$87, Y!$F$87:$H$87, "&gt;="&amp;J872), Y!$F$87:$H$87, 0), "-")</f>
        <v>-</v>
      </c>
    </row>
    <row r="873" spans="1:24" s="79" customFormat="1" x14ac:dyDescent="0.2">
      <c r="A873" s="13" t="str">
        <f t="shared" si="116"/>
        <v>-</v>
      </c>
      <c r="B873" s="216">
        <v>851</v>
      </c>
      <c r="C873" s="231"/>
      <c r="D873" s="231"/>
      <c r="E873" s="217"/>
      <c r="F873" s="218" t="str">
        <f>IF(ISBLANK(E873), "", VLOOKUP(E873, Z!$A$2:$C$4127, 3, FALSE))</f>
        <v/>
      </c>
      <c r="G873" s="232"/>
      <c r="H873" s="219"/>
      <c r="I873" s="218" t="str" cm="1">
        <f t="array" ref="I873">IFERROR(INDEX(Region, VLOOKUP($F873, X!$A$2:$K$5744, 11, FALSE), $C$1), "")</f>
        <v/>
      </c>
      <c r="J873" s="235"/>
      <c r="K873" s="236"/>
      <c r="L873" s="220" cm="1">
        <f t="array" ref="L873">IFERROR(INDEX(E_alt, $A873, $X873), 0)</f>
        <v>0</v>
      </c>
      <c r="M873" s="238"/>
      <c r="N873" s="237"/>
      <c r="O873" s="236"/>
      <c r="P873" s="223"/>
      <c r="Q873" s="220" cm="1">
        <f t="array" ref="Q873">IFERROR(INDEX(E_neu, $A873, $X873), 0)</f>
        <v>0</v>
      </c>
      <c r="R873" s="232"/>
      <c r="S873" s="231"/>
      <c r="T873" s="217"/>
      <c r="U873" s="218" t="str">
        <f>IF(ISBLANK(T873), "", VLOOKUP(T873, Z!$A$2:$C$4127, 3, FALSE))</f>
        <v/>
      </c>
      <c r="V873" s="239"/>
      <c r="W873" s="222">
        <f t="shared" si="117"/>
        <v>0</v>
      </c>
      <c r="X873" s="13" t="str">
        <f>IFERROR(MATCH(_xlfn.MINIFS(Y!$F$87:$H$87, Y!$F$87:$H$87, "&gt;="&amp;J873), Y!$F$87:$H$87, 0), "-")</f>
        <v>-</v>
      </c>
    </row>
    <row r="874" spans="1:24" s="79" customFormat="1" x14ac:dyDescent="0.2">
      <c r="A874" s="13" t="str">
        <f t="shared" si="116"/>
        <v>-</v>
      </c>
      <c r="B874" s="216">
        <v>852</v>
      </c>
      <c r="C874" s="231"/>
      <c r="D874" s="231"/>
      <c r="E874" s="217"/>
      <c r="F874" s="218" t="str">
        <f>IF(ISBLANK(E874), "", VLOOKUP(E874, Z!$A$2:$C$4127, 3, FALSE))</f>
        <v/>
      </c>
      <c r="G874" s="232"/>
      <c r="H874" s="219"/>
      <c r="I874" s="218" t="str" cm="1">
        <f t="array" ref="I874">IFERROR(INDEX(Region, VLOOKUP($F874, X!$A$2:$K$5744, 11, FALSE), $C$1), "")</f>
        <v/>
      </c>
      <c r="J874" s="235"/>
      <c r="K874" s="236"/>
      <c r="L874" s="220" cm="1">
        <f t="array" ref="L874">IFERROR(INDEX(E_alt, $A874, $X874), 0)</f>
        <v>0</v>
      </c>
      <c r="M874" s="238"/>
      <c r="N874" s="237"/>
      <c r="O874" s="236"/>
      <c r="P874" s="223"/>
      <c r="Q874" s="220" cm="1">
        <f t="array" ref="Q874">IFERROR(INDEX(E_neu, $A874, $X874), 0)</f>
        <v>0</v>
      </c>
      <c r="R874" s="232"/>
      <c r="S874" s="231"/>
      <c r="T874" s="217"/>
      <c r="U874" s="218" t="str">
        <f>IF(ISBLANK(T874), "", VLOOKUP(T874, Z!$A$2:$C$4127, 3, FALSE))</f>
        <v/>
      </c>
      <c r="V874" s="239"/>
      <c r="W874" s="222">
        <f t="shared" si="117"/>
        <v>0</v>
      </c>
      <c r="X874" s="13" t="str">
        <f>IFERROR(MATCH(_xlfn.MINIFS(Y!$F$87:$H$87, Y!$F$87:$H$87, "&gt;="&amp;J874), Y!$F$87:$H$87, 0), "-")</f>
        <v>-</v>
      </c>
    </row>
    <row r="875" spans="1:24" s="79" customFormat="1" x14ac:dyDescent="0.2">
      <c r="A875" s="13" t="str">
        <f t="shared" si="116"/>
        <v>-</v>
      </c>
      <c r="B875" s="216">
        <v>853</v>
      </c>
      <c r="C875" s="231"/>
      <c r="D875" s="231"/>
      <c r="E875" s="217"/>
      <c r="F875" s="218" t="str">
        <f>IF(ISBLANK(E875), "", VLOOKUP(E875, Z!$A$2:$C$4127, 3, FALSE))</f>
        <v/>
      </c>
      <c r="G875" s="232"/>
      <c r="H875" s="219"/>
      <c r="I875" s="218" t="str" cm="1">
        <f t="array" ref="I875">IFERROR(INDEX(Region, VLOOKUP($F875, X!$A$2:$K$5744, 11, FALSE), $C$1), "")</f>
        <v/>
      </c>
      <c r="J875" s="235"/>
      <c r="K875" s="236"/>
      <c r="L875" s="220" cm="1">
        <f t="array" ref="L875">IFERROR(INDEX(E_alt, $A875, $X875), 0)</f>
        <v>0</v>
      </c>
      <c r="M875" s="238"/>
      <c r="N875" s="237"/>
      <c r="O875" s="236"/>
      <c r="P875" s="223"/>
      <c r="Q875" s="220" cm="1">
        <f t="array" ref="Q875">IFERROR(INDEX(E_neu, $A875, $X875), 0)</f>
        <v>0</v>
      </c>
      <c r="R875" s="232"/>
      <c r="S875" s="231"/>
      <c r="T875" s="217"/>
      <c r="U875" s="218" t="str">
        <f>IF(ISBLANK(T875), "", VLOOKUP(T875, Z!$A$2:$C$4127, 3, FALSE))</f>
        <v/>
      </c>
      <c r="V875" s="239"/>
      <c r="W875" s="222">
        <f t="shared" si="117"/>
        <v>0</v>
      </c>
      <c r="X875" s="13" t="str">
        <f>IFERROR(MATCH(_xlfn.MINIFS(Y!$F$87:$H$87, Y!$F$87:$H$87, "&gt;="&amp;J875), Y!$F$87:$H$87, 0), "-")</f>
        <v>-</v>
      </c>
    </row>
    <row r="876" spans="1:24" s="79" customFormat="1" x14ac:dyDescent="0.2">
      <c r="A876" s="13" t="str">
        <f t="shared" si="116"/>
        <v>-</v>
      </c>
      <c r="B876" s="216">
        <v>854</v>
      </c>
      <c r="C876" s="231"/>
      <c r="D876" s="231"/>
      <c r="E876" s="217"/>
      <c r="F876" s="218" t="str">
        <f>IF(ISBLANK(E876), "", VLOOKUP(E876, Z!$A$2:$C$4127, 3, FALSE))</f>
        <v/>
      </c>
      <c r="G876" s="232"/>
      <c r="H876" s="219"/>
      <c r="I876" s="218" t="str" cm="1">
        <f t="array" ref="I876">IFERROR(INDEX(Region, VLOOKUP($F876, X!$A$2:$K$5744, 11, FALSE), $C$1), "")</f>
        <v/>
      </c>
      <c r="J876" s="235"/>
      <c r="K876" s="236"/>
      <c r="L876" s="220" cm="1">
        <f t="array" ref="L876">IFERROR(INDEX(E_alt, $A876, $X876), 0)</f>
        <v>0</v>
      </c>
      <c r="M876" s="238"/>
      <c r="N876" s="237"/>
      <c r="O876" s="236"/>
      <c r="P876" s="223"/>
      <c r="Q876" s="220" cm="1">
        <f t="array" ref="Q876">IFERROR(INDEX(E_neu, $A876, $X876), 0)</f>
        <v>0</v>
      </c>
      <c r="R876" s="232"/>
      <c r="S876" s="231"/>
      <c r="T876" s="217"/>
      <c r="U876" s="218" t="str">
        <f>IF(ISBLANK(T876), "", VLOOKUP(T876, Z!$A$2:$C$4127, 3, FALSE))</f>
        <v/>
      </c>
      <c r="V876" s="239"/>
      <c r="W876" s="222">
        <f t="shared" si="117"/>
        <v>0</v>
      </c>
      <c r="X876" s="13" t="str">
        <f>IFERROR(MATCH(_xlfn.MINIFS(Y!$F$87:$H$87, Y!$F$87:$H$87, "&gt;="&amp;J876), Y!$F$87:$H$87, 0), "-")</f>
        <v>-</v>
      </c>
    </row>
    <row r="877" spans="1:24" s="79" customFormat="1" x14ac:dyDescent="0.2">
      <c r="A877" s="13" t="str">
        <f t="shared" si="116"/>
        <v>-</v>
      </c>
      <c r="B877" s="216">
        <v>855</v>
      </c>
      <c r="C877" s="231"/>
      <c r="D877" s="231"/>
      <c r="E877" s="217"/>
      <c r="F877" s="218" t="str">
        <f>IF(ISBLANK(E877), "", VLOOKUP(E877, Z!$A$2:$C$4127, 3, FALSE))</f>
        <v/>
      </c>
      <c r="G877" s="232"/>
      <c r="H877" s="219"/>
      <c r="I877" s="218" t="str" cm="1">
        <f t="array" ref="I877">IFERROR(INDEX(Region, VLOOKUP($F877, X!$A$2:$K$5744, 11, FALSE), $C$1), "")</f>
        <v/>
      </c>
      <c r="J877" s="235"/>
      <c r="K877" s="236"/>
      <c r="L877" s="220" cm="1">
        <f t="array" ref="L877">IFERROR(INDEX(E_alt, $A877, $X877), 0)</f>
        <v>0</v>
      </c>
      <c r="M877" s="238"/>
      <c r="N877" s="237"/>
      <c r="O877" s="236"/>
      <c r="P877" s="223"/>
      <c r="Q877" s="220" cm="1">
        <f t="array" ref="Q877">IFERROR(INDEX(E_neu, $A877, $X877), 0)</f>
        <v>0</v>
      </c>
      <c r="R877" s="232"/>
      <c r="S877" s="231"/>
      <c r="T877" s="217"/>
      <c r="U877" s="218" t="str">
        <f>IF(ISBLANK(T877), "", VLOOKUP(T877, Z!$A$2:$C$4127, 3, FALSE))</f>
        <v/>
      </c>
      <c r="V877" s="239"/>
      <c r="W877" s="222">
        <f t="shared" si="117"/>
        <v>0</v>
      </c>
      <c r="X877" s="13" t="str">
        <f>IFERROR(MATCH(_xlfn.MINIFS(Y!$F$87:$H$87, Y!$F$87:$H$87, "&gt;="&amp;J877), Y!$F$87:$H$87, 0), "-")</f>
        <v>-</v>
      </c>
    </row>
    <row r="878" spans="1:24" s="79" customFormat="1" x14ac:dyDescent="0.2">
      <c r="A878" s="13" t="str">
        <f t="shared" si="116"/>
        <v>-</v>
      </c>
      <c r="B878" s="216">
        <v>856</v>
      </c>
      <c r="C878" s="231"/>
      <c r="D878" s="231"/>
      <c r="E878" s="217"/>
      <c r="F878" s="218" t="str">
        <f>IF(ISBLANK(E878), "", VLOOKUP(E878, Z!$A$2:$C$4127, 3, FALSE))</f>
        <v/>
      </c>
      <c r="G878" s="232"/>
      <c r="H878" s="219"/>
      <c r="I878" s="218" t="str" cm="1">
        <f t="array" ref="I878">IFERROR(INDEX(Region, VLOOKUP($F878, X!$A$2:$K$5744, 11, FALSE), $C$1), "")</f>
        <v/>
      </c>
      <c r="J878" s="235"/>
      <c r="K878" s="236"/>
      <c r="L878" s="220" cm="1">
        <f t="array" ref="L878">IFERROR(INDEX(E_alt, $A878, $X878), 0)</f>
        <v>0</v>
      </c>
      <c r="M878" s="238"/>
      <c r="N878" s="237"/>
      <c r="O878" s="236"/>
      <c r="P878" s="223"/>
      <c r="Q878" s="220" cm="1">
        <f t="array" ref="Q878">IFERROR(INDEX(E_neu, $A878, $X878), 0)</f>
        <v>0</v>
      </c>
      <c r="R878" s="232"/>
      <c r="S878" s="231"/>
      <c r="T878" s="217"/>
      <c r="U878" s="218" t="str">
        <f>IF(ISBLANK(T878), "", VLOOKUP(T878, Z!$A$2:$C$4127, 3, FALSE))</f>
        <v/>
      </c>
      <c r="V878" s="239"/>
      <c r="W878" s="222">
        <f t="shared" si="117"/>
        <v>0</v>
      </c>
      <c r="X878" s="13" t="str">
        <f>IFERROR(MATCH(_xlfn.MINIFS(Y!$F$87:$H$87, Y!$F$87:$H$87, "&gt;="&amp;J878), Y!$F$87:$H$87, 0), "-")</f>
        <v>-</v>
      </c>
    </row>
    <row r="879" spans="1:24" s="79" customFormat="1" x14ac:dyDescent="0.2">
      <c r="A879" s="13" t="str">
        <f t="shared" si="116"/>
        <v>-</v>
      </c>
      <c r="B879" s="216">
        <v>857</v>
      </c>
      <c r="C879" s="231"/>
      <c r="D879" s="231"/>
      <c r="E879" s="217"/>
      <c r="F879" s="218" t="str">
        <f>IF(ISBLANK(E879), "", VLOOKUP(E879, Z!$A$2:$C$4127, 3, FALSE))</f>
        <v/>
      </c>
      <c r="G879" s="232"/>
      <c r="H879" s="219"/>
      <c r="I879" s="218" t="str" cm="1">
        <f t="array" ref="I879">IFERROR(INDEX(Region, VLOOKUP($F879, X!$A$2:$K$5744, 11, FALSE), $C$1), "")</f>
        <v/>
      </c>
      <c r="J879" s="235"/>
      <c r="K879" s="236"/>
      <c r="L879" s="220" cm="1">
        <f t="array" ref="L879">IFERROR(INDEX(E_alt, $A879, $X879), 0)</f>
        <v>0</v>
      </c>
      <c r="M879" s="238"/>
      <c r="N879" s="237"/>
      <c r="O879" s="236"/>
      <c r="P879" s="223"/>
      <c r="Q879" s="220" cm="1">
        <f t="array" ref="Q879">IFERROR(INDEX(E_neu, $A879, $X879), 0)</f>
        <v>0</v>
      </c>
      <c r="R879" s="232"/>
      <c r="S879" s="231"/>
      <c r="T879" s="217"/>
      <c r="U879" s="218" t="str">
        <f>IF(ISBLANK(T879), "", VLOOKUP(T879, Z!$A$2:$C$4127, 3, FALSE))</f>
        <v/>
      </c>
      <c r="V879" s="239"/>
      <c r="W879" s="222">
        <f t="shared" si="117"/>
        <v>0</v>
      </c>
      <c r="X879" s="13" t="str">
        <f>IFERROR(MATCH(_xlfn.MINIFS(Y!$F$87:$H$87, Y!$F$87:$H$87, "&gt;="&amp;J879), Y!$F$87:$H$87, 0), "-")</f>
        <v>-</v>
      </c>
    </row>
    <row r="880" spans="1:24" s="79" customFormat="1" x14ac:dyDescent="0.2">
      <c r="A880" s="13" t="str">
        <f t="shared" si="116"/>
        <v>-</v>
      </c>
      <c r="B880" s="216">
        <v>858</v>
      </c>
      <c r="C880" s="231"/>
      <c r="D880" s="231"/>
      <c r="E880" s="217"/>
      <c r="F880" s="218" t="str">
        <f>IF(ISBLANK(E880), "", VLOOKUP(E880, Z!$A$2:$C$4127, 3, FALSE))</f>
        <v/>
      </c>
      <c r="G880" s="232"/>
      <c r="H880" s="219"/>
      <c r="I880" s="218" t="str" cm="1">
        <f t="array" ref="I880">IFERROR(INDEX(Region, VLOOKUP($F880, X!$A$2:$K$5744, 11, FALSE), $C$1), "")</f>
        <v/>
      </c>
      <c r="J880" s="235"/>
      <c r="K880" s="236"/>
      <c r="L880" s="220" cm="1">
        <f t="array" ref="L880">IFERROR(INDEX(E_alt, $A880, $X880), 0)</f>
        <v>0</v>
      </c>
      <c r="M880" s="238"/>
      <c r="N880" s="237"/>
      <c r="O880" s="236"/>
      <c r="P880" s="223"/>
      <c r="Q880" s="220" cm="1">
        <f t="array" ref="Q880">IFERROR(INDEX(E_neu, $A880, $X880), 0)</f>
        <v>0</v>
      </c>
      <c r="R880" s="232"/>
      <c r="S880" s="231"/>
      <c r="T880" s="217"/>
      <c r="U880" s="218" t="str">
        <f>IF(ISBLANK(T880), "", VLOOKUP(T880, Z!$A$2:$C$4127, 3, FALSE))</f>
        <v/>
      </c>
      <c r="V880" s="239"/>
      <c r="W880" s="222">
        <f t="shared" si="117"/>
        <v>0</v>
      </c>
      <c r="X880" s="13" t="str">
        <f>IFERROR(MATCH(_xlfn.MINIFS(Y!$F$87:$H$87, Y!$F$87:$H$87, "&gt;="&amp;J880), Y!$F$87:$H$87, 0), "-")</f>
        <v>-</v>
      </c>
    </row>
    <row r="881" spans="1:24" s="79" customFormat="1" x14ac:dyDescent="0.2">
      <c r="A881" s="13" t="str">
        <f t="shared" si="116"/>
        <v>-</v>
      </c>
      <c r="B881" s="216">
        <v>859</v>
      </c>
      <c r="C881" s="231"/>
      <c r="D881" s="231"/>
      <c r="E881" s="217"/>
      <c r="F881" s="218" t="str">
        <f>IF(ISBLANK(E881), "", VLOOKUP(E881, Z!$A$2:$C$4127, 3, FALSE))</f>
        <v/>
      </c>
      <c r="G881" s="232"/>
      <c r="H881" s="219"/>
      <c r="I881" s="218" t="str" cm="1">
        <f t="array" ref="I881">IFERROR(INDEX(Region, VLOOKUP($F881, X!$A$2:$K$5744, 11, FALSE), $C$1), "")</f>
        <v/>
      </c>
      <c r="J881" s="235"/>
      <c r="K881" s="236"/>
      <c r="L881" s="220" cm="1">
        <f t="array" ref="L881">IFERROR(INDEX(E_alt, $A881, $X881), 0)</f>
        <v>0</v>
      </c>
      <c r="M881" s="238"/>
      <c r="N881" s="237"/>
      <c r="O881" s="236"/>
      <c r="P881" s="223"/>
      <c r="Q881" s="220" cm="1">
        <f t="array" ref="Q881">IFERROR(INDEX(E_neu, $A881, $X881), 0)</f>
        <v>0</v>
      </c>
      <c r="R881" s="232"/>
      <c r="S881" s="231"/>
      <c r="T881" s="217"/>
      <c r="U881" s="218" t="str">
        <f>IF(ISBLANK(T881), "", VLOOKUP(T881, Z!$A$2:$C$4127, 3, FALSE))</f>
        <v/>
      </c>
      <c r="V881" s="239"/>
      <c r="W881" s="222">
        <f t="shared" si="117"/>
        <v>0</v>
      </c>
      <c r="X881" s="13" t="str">
        <f>IFERROR(MATCH(_xlfn.MINIFS(Y!$F$87:$H$87, Y!$F$87:$H$87, "&gt;="&amp;J881), Y!$F$87:$H$87, 0), "-")</f>
        <v>-</v>
      </c>
    </row>
    <row r="882" spans="1:24" s="79" customFormat="1" x14ac:dyDescent="0.2">
      <c r="A882" s="13" t="str">
        <f t="shared" si="116"/>
        <v>-</v>
      </c>
      <c r="B882" s="216">
        <v>860</v>
      </c>
      <c r="C882" s="231"/>
      <c r="D882" s="231"/>
      <c r="E882" s="217"/>
      <c r="F882" s="218" t="str">
        <f>IF(ISBLANK(E882), "", VLOOKUP(E882, Z!$A$2:$C$4127, 3, FALSE))</f>
        <v/>
      </c>
      <c r="G882" s="232"/>
      <c r="H882" s="219"/>
      <c r="I882" s="218" t="str" cm="1">
        <f t="array" ref="I882">IFERROR(INDEX(Region, VLOOKUP($F882, X!$A$2:$K$5744, 11, FALSE), $C$1), "")</f>
        <v/>
      </c>
      <c r="J882" s="235"/>
      <c r="K882" s="236"/>
      <c r="L882" s="220" cm="1">
        <f t="array" ref="L882">IFERROR(INDEX(E_alt, $A882, $X882), 0)</f>
        <v>0</v>
      </c>
      <c r="M882" s="238"/>
      <c r="N882" s="237"/>
      <c r="O882" s="236"/>
      <c r="P882" s="223"/>
      <c r="Q882" s="220" cm="1">
        <f t="array" ref="Q882">IFERROR(INDEX(E_neu, $A882, $X882), 0)</f>
        <v>0</v>
      </c>
      <c r="R882" s="232"/>
      <c r="S882" s="231"/>
      <c r="T882" s="217"/>
      <c r="U882" s="218" t="str">
        <f>IF(ISBLANK(T882), "", VLOOKUP(T882, Z!$A$2:$C$4127, 3, FALSE))</f>
        <v/>
      </c>
      <c r="V882" s="239"/>
      <c r="W882" s="222">
        <f t="shared" si="117"/>
        <v>0</v>
      </c>
      <c r="X882" s="13" t="str">
        <f>IFERROR(MATCH(_xlfn.MINIFS(Y!$F$87:$H$87, Y!$F$87:$H$87, "&gt;="&amp;J882), Y!$F$87:$H$87, 0), "-")</f>
        <v>-</v>
      </c>
    </row>
    <row r="883" spans="1:24" s="79" customFormat="1" x14ac:dyDescent="0.2">
      <c r="A883" s="13" t="str">
        <f t="shared" si="116"/>
        <v>-</v>
      </c>
      <c r="B883" s="216">
        <v>861</v>
      </c>
      <c r="C883" s="231"/>
      <c r="D883" s="231"/>
      <c r="E883" s="217"/>
      <c r="F883" s="218" t="str">
        <f>IF(ISBLANK(E883), "", VLOOKUP(E883, Z!$A$2:$C$4127, 3, FALSE))</f>
        <v/>
      </c>
      <c r="G883" s="232"/>
      <c r="H883" s="219"/>
      <c r="I883" s="218" t="str" cm="1">
        <f t="array" ref="I883">IFERROR(INDEX(Region, VLOOKUP($F883, X!$A$2:$K$5744, 11, FALSE), $C$1), "")</f>
        <v/>
      </c>
      <c r="J883" s="235"/>
      <c r="K883" s="236"/>
      <c r="L883" s="220" cm="1">
        <f t="array" ref="L883">IFERROR(INDEX(E_alt, $A883, $X883), 0)</f>
        <v>0</v>
      </c>
      <c r="M883" s="238"/>
      <c r="N883" s="237"/>
      <c r="O883" s="236"/>
      <c r="P883" s="223"/>
      <c r="Q883" s="220" cm="1">
        <f t="array" ref="Q883">IFERROR(INDEX(E_neu, $A883, $X883), 0)</f>
        <v>0</v>
      </c>
      <c r="R883" s="232"/>
      <c r="S883" s="231"/>
      <c r="T883" s="217"/>
      <c r="U883" s="218" t="str">
        <f>IF(ISBLANK(T883), "", VLOOKUP(T883, Z!$A$2:$C$4127, 3, FALSE))</f>
        <v/>
      </c>
      <c r="V883" s="239"/>
      <c r="W883" s="222">
        <f t="shared" si="117"/>
        <v>0</v>
      </c>
      <c r="X883" s="13" t="str">
        <f>IFERROR(MATCH(_xlfn.MINIFS(Y!$F$87:$H$87, Y!$F$87:$H$87, "&gt;="&amp;J883), Y!$F$87:$H$87, 0), "-")</f>
        <v>-</v>
      </c>
    </row>
    <row r="884" spans="1:24" s="79" customFormat="1" x14ac:dyDescent="0.2">
      <c r="A884" s="13" t="str">
        <f t="shared" si="116"/>
        <v>-</v>
      </c>
      <c r="B884" s="216">
        <v>862</v>
      </c>
      <c r="C884" s="231"/>
      <c r="D884" s="231"/>
      <c r="E884" s="217"/>
      <c r="F884" s="218" t="str">
        <f>IF(ISBLANK(E884), "", VLOOKUP(E884, Z!$A$2:$C$4127, 3, FALSE))</f>
        <v/>
      </c>
      <c r="G884" s="232"/>
      <c r="H884" s="219"/>
      <c r="I884" s="218" t="str" cm="1">
        <f t="array" ref="I884">IFERROR(INDEX(Region, VLOOKUP($F884, X!$A$2:$K$5744, 11, FALSE), $C$1), "")</f>
        <v/>
      </c>
      <c r="J884" s="235"/>
      <c r="K884" s="236"/>
      <c r="L884" s="220" cm="1">
        <f t="array" ref="L884">IFERROR(INDEX(E_alt, $A884, $X884), 0)</f>
        <v>0</v>
      </c>
      <c r="M884" s="238"/>
      <c r="N884" s="237"/>
      <c r="O884" s="236"/>
      <c r="P884" s="223"/>
      <c r="Q884" s="220" cm="1">
        <f t="array" ref="Q884">IFERROR(INDEX(E_neu, $A884, $X884), 0)</f>
        <v>0</v>
      </c>
      <c r="R884" s="232"/>
      <c r="S884" s="231"/>
      <c r="T884" s="217"/>
      <c r="U884" s="218" t="str">
        <f>IF(ISBLANK(T884), "", VLOOKUP(T884, Z!$A$2:$C$4127, 3, FALSE))</f>
        <v/>
      </c>
      <c r="V884" s="239"/>
      <c r="W884" s="222">
        <f t="shared" si="117"/>
        <v>0</v>
      </c>
      <c r="X884" s="13" t="str">
        <f>IFERROR(MATCH(_xlfn.MINIFS(Y!$F$87:$H$87, Y!$F$87:$H$87, "&gt;="&amp;J884), Y!$F$87:$H$87, 0), "-")</f>
        <v>-</v>
      </c>
    </row>
    <row r="885" spans="1:24" s="79" customFormat="1" x14ac:dyDescent="0.2">
      <c r="A885" s="13" t="str">
        <f t="shared" si="116"/>
        <v>-</v>
      </c>
      <c r="B885" s="216">
        <v>863</v>
      </c>
      <c r="C885" s="231"/>
      <c r="D885" s="231"/>
      <c r="E885" s="217"/>
      <c r="F885" s="218" t="str">
        <f>IF(ISBLANK(E885), "", VLOOKUP(E885, Z!$A$2:$C$4127, 3, FALSE))</f>
        <v/>
      </c>
      <c r="G885" s="232"/>
      <c r="H885" s="219"/>
      <c r="I885" s="218" t="str" cm="1">
        <f t="array" ref="I885">IFERROR(INDEX(Region, VLOOKUP($F885, X!$A$2:$K$5744, 11, FALSE), $C$1), "")</f>
        <v/>
      </c>
      <c r="J885" s="235"/>
      <c r="K885" s="236"/>
      <c r="L885" s="220" cm="1">
        <f t="array" ref="L885">IFERROR(INDEX(E_alt, $A885, $X885), 0)</f>
        <v>0</v>
      </c>
      <c r="M885" s="238"/>
      <c r="N885" s="237"/>
      <c r="O885" s="236"/>
      <c r="P885" s="223"/>
      <c r="Q885" s="220" cm="1">
        <f t="array" ref="Q885">IFERROR(INDEX(E_neu, $A885, $X885), 0)</f>
        <v>0</v>
      </c>
      <c r="R885" s="232"/>
      <c r="S885" s="231"/>
      <c r="T885" s="217"/>
      <c r="U885" s="218" t="str">
        <f>IF(ISBLANK(T885), "", VLOOKUP(T885, Z!$A$2:$C$4127, 3, FALSE))</f>
        <v/>
      </c>
      <c r="V885" s="239"/>
      <c r="W885" s="222">
        <f t="shared" si="117"/>
        <v>0</v>
      </c>
      <c r="X885" s="13" t="str">
        <f>IFERROR(MATCH(_xlfn.MINIFS(Y!$F$87:$H$87, Y!$F$87:$H$87, "&gt;="&amp;J885), Y!$F$87:$H$87, 0), "-")</f>
        <v>-</v>
      </c>
    </row>
    <row r="886" spans="1:24" s="79" customFormat="1" x14ac:dyDescent="0.2">
      <c r="A886" s="13" t="str">
        <f t="shared" si="116"/>
        <v>-</v>
      </c>
      <c r="B886" s="216">
        <v>864</v>
      </c>
      <c r="C886" s="231"/>
      <c r="D886" s="231"/>
      <c r="E886" s="217"/>
      <c r="F886" s="218" t="str">
        <f>IF(ISBLANK(E886), "", VLOOKUP(E886, Z!$A$2:$C$4127, 3, FALSE))</f>
        <v/>
      </c>
      <c r="G886" s="232"/>
      <c r="H886" s="219"/>
      <c r="I886" s="218" t="str" cm="1">
        <f t="array" ref="I886">IFERROR(INDEX(Region, VLOOKUP($F886, X!$A$2:$K$5744, 11, FALSE), $C$1), "")</f>
        <v/>
      </c>
      <c r="J886" s="235"/>
      <c r="K886" s="236"/>
      <c r="L886" s="220" cm="1">
        <f t="array" ref="L886">IFERROR(INDEX(E_alt, $A886, $X886), 0)</f>
        <v>0</v>
      </c>
      <c r="M886" s="238"/>
      <c r="N886" s="237"/>
      <c r="O886" s="236"/>
      <c r="P886" s="223"/>
      <c r="Q886" s="220" cm="1">
        <f t="array" ref="Q886">IFERROR(INDEX(E_neu, $A886, $X886), 0)</f>
        <v>0</v>
      </c>
      <c r="R886" s="232"/>
      <c r="S886" s="231"/>
      <c r="T886" s="217"/>
      <c r="U886" s="218" t="str">
        <f>IF(ISBLANK(T886), "", VLOOKUP(T886, Z!$A$2:$C$4127, 3, FALSE))</f>
        <v/>
      </c>
      <c r="V886" s="239"/>
      <c r="W886" s="222">
        <f t="shared" si="117"/>
        <v>0</v>
      </c>
      <c r="X886" s="13" t="str">
        <f>IFERROR(MATCH(_xlfn.MINIFS(Y!$F$87:$H$87, Y!$F$87:$H$87, "&gt;="&amp;J886), Y!$F$87:$H$87, 0), "-")</f>
        <v>-</v>
      </c>
    </row>
    <row r="887" spans="1:24" s="79" customFormat="1" x14ac:dyDescent="0.2">
      <c r="A887" s="13" t="str">
        <f t="shared" ref="A887:A950" si="118">IFERROR(MATCH($I887,INDEX(Region,,1),0),IFERROR(MATCH($I887,INDEX(Region,,2),0),IFERROR(MATCH($I887,INDEX(Region,,3),0),"-")))</f>
        <v>-</v>
      </c>
      <c r="B887" s="216">
        <v>865</v>
      </c>
      <c r="C887" s="231"/>
      <c r="D887" s="231"/>
      <c r="E887" s="217"/>
      <c r="F887" s="218" t="str">
        <f>IF(ISBLANK(E887), "", VLOOKUP(E887, Z!$A$2:$C$4127, 3, FALSE))</f>
        <v/>
      </c>
      <c r="G887" s="232"/>
      <c r="H887" s="219"/>
      <c r="I887" s="218" t="str" cm="1">
        <f t="array" ref="I887">IFERROR(INDEX(Region, VLOOKUP($F887, X!$A$2:$K$5744, 11, FALSE), $C$1), "")</f>
        <v/>
      </c>
      <c r="J887" s="235"/>
      <c r="K887" s="236"/>
      <c r="L887" s="220" cm="1">
        <f t="array" ref="L887">IFERROR(INDEX(E_alt, $A887, $X887), 0)</f>
        <v>0</v>
      </c>
      <c r="M887" s="238"/>
      <c r="N887" s="237"/>
      <c r="O887" s="236"/>
      <c r="P887" s="223"/>
      <c r="Q887" s="220" cm="1">
        <f t="array" ref="Q887">IFERROR(INDEX(E_neu, $A887, $X887), 0)</f>
        <v>0</v>
      </c>
      <c r="R887" s="232"/>
      <c r="S887" s="231"/>
      <c r="T887" s="217"/>
      <c r="U887" s="218" t="str">
        <f>IF(ISBLANK(T887), "", VLOOKUP(T887, Z!$A$2:$C$4127, 3, FALSE))</f>
        <v/>
      </c>
      <c r="V887" s="239"/>
      <c r="W887" s="222">
        <f t="shared" si="117"/>
        <v>0</v>
      </c>
      <c r="X887" s="13" t="str">
        <f>IFERROR(MATCH(_xlfn.MINIFS(Y!$F$87:$H$87, Y!$F$87:$H$87, "&gt;="&amp;J887), Y!$F$87:$H$87, 0), "-")</f>
        <v>-</v>
      </c>
    </row>
    <row r="888" spans="1:24" s="79" customFormat="1" x14ac:dyDescent="0.2">
      <c r="A888" s="13" t="str">
        <f t="shared" si="118"/>
        <v>-</v>
      </c>
      <c r="B888" s="216">
        <v>866</v>
      </c>
      <c r="C888" s="231"/>
      <c r="D888" s="231"/>
      <c r="E888" s="217"/>
      <c r="F888" s="218" t="str">
        <f>IF(ISBLANK(E888), "", VLOOKUP(E888, Z!$A$2:$C$4127, 3, FALSE))</f>
        <v/>
      </c>
      <c r="G888" s="232"/>
      <c r="H888" s="219"/>
      <c r="I888" s="218" t="str" cm="1">
        <f t="array" ref="I888">IFERROR(INDEX(Region, VLOOKUP($F888, X!$A$2:$K$5744, 11, FALSE), $C$1), "")</f>
        <v/>
      </c>
      <c r="J888" s="235"/>
      <c r="K888" s="236"/>
      <c r="L888" s="220" cm="1">
        <f t="array" ref="L888">IFERROR(INDEX(E_alt, $A888, $X888), 0)</f>
        <v>0</v>
      </c>
      <c r="M888" s="238"/>
      <c r="N888" s="237"/>
      <c r="O888" s="236"/>
      <c r="P888" s="223"/>
      <c r="Q888" s="220" cm="1">
        <f t="array" ref="Q888">IFERROR(INDEX(E_neu, $A888, $X888), 0)</f>
        <v>0</v>
      </c>
      <c r="R888" s="232"/>
      <c r="S888" s="231"/>
      <c r="T888" s="217"/>
      <c r="U888" s="218" t="str">
        <f>IF(ISBLANK(T888), "", VLOOKUP(T888, Z!$A$2:$C$4127, 3, FALSE))</f>
        <v/>
      </c>
      <c r="V888" s="239"/>
      <c r="W888" s="222">
        <f t="shared" si="117"/>
        <v>0</v>
      </c>
      <c r="X888" s="13" t="str">
        <f>IFERROR(MATCH(_xlfn.MINIFS(Y!$F$87:$H$87, Y!$F$87:$H$87, "&gt;="&amp;J888), Y!$F$87:$H$87, 0), "-")</f>
        <v>-</v>
      </c>
    </row>
    <row r="889" spans="1:24" s="79" customFormat="1" x14ac:dyDescent="0.2">
      <c r="A889" s="13" t="str">
        <f t="shared" si="118"/>
        <v>-</v>
      </c>
      <c r="B889" s="216">
        <v>867</v>
      </c>
      <c r="C889" s="231"/>
      <c r="D889" s="231"/>
      <c r="E889" s="217"/>
      <c r="F889" s="218" t="str">
        <f>IF(ISBLANK(E889), "", VLOOKUP(E889, Z!$A$2:$C$4127, 3, FALSE))</f>
        <v/>
      </c>
      <c r="G889" s="232"/>
      <c r="H889" s="219"/>
      <c r="I889" s="218" t="str" cm="1">
        <f t="array" ref="I889">IFERROR(INDEX(Region, VLOOKUP($F889, X!$A$2:$K$5744, 11, FALSE), $C$1), "")</f>
        <v/>
      </c>
      <c r="J889" s="235"/>
      <c r="K889" s="236"/>
      <c r="L889" s="220" cm="1">
        <f t="array" ref="L889">IFERROR(INDEX(E_alt, $A889, $X889), 0)</f>
        <v>0</v>
      </c>
      <c r="M889" s="238"/>
      <c r="N889" s="237"/>
      <c r="O889" s="236"/>
      <c r="P889" s="223"/>
      <c r="Q889" s="220" cm="1">
        <f t="array" ref="Q889">IFERROR(INDEX(E_neu, $A889, $X889), 0)</f>
        <v>0</v>
      </c>
      <c r="R889" s="232"/>
      <c r="S889" s="231"/>
      <c r="T889" s="217"/>
      <c r="U889" s="218" t="str">
        <f>IF(ISBLANK(T889), "", VLOOKUP(T889, Z!$A$2:$C$4127, 3, FALSE))</f>
        <v/>
      </c>
      <c r="V889" s="239"/>
      <c r="W889" s="222">
        <f t="shared" si="117"/>
        <v>0</v>
      </c>
      <c r="X889" s="13" t="str">
        <f>IFERROR(MATCH(_xlfn.MINIFS(Y!$F$87:$H$87, Y!$F$87:$H$87, "&gt;="&amp;J889), Y!$F$87:$H$87, 0), "-")</f>
        <v>-</v>
      </c>
    </row>
    <row r="890" spans="1:24" s="79" customFormat="1" x14ac:dyDescent="0.2">
      <c r="A890" s="13" t="str">
        <f t="shared" si="118"/>
        <v>-</v>
      </c>
      <c r="B890" s="216">
        <v>868</v>
      </c>
      <c r="C890" s="231"/>
      <c r="D890" s="231"/>
      <c r="E890" s="217"/>
      <c r="F890" s="218" t="str">
        <f>IF(ISBLANK(E890), "", VLOOKUP(E890, Z!$A$2:$C$4127, 3, FALSE))</f>
        <v/>
      </c>
      <c r="G890" s="232"/>
      <c r="H890" s="219"/>
      <c r="I890" s="218" t="str" cm="1">
        <f t="array" ref="I890">IFERROR(INDEX(Region, VLOOKUP($F890, X!$A$2:$K$5744, 11, FALSE), $C$1), "")</f>
        <v/>
      </c>
      <c r="J890" s="235"/>
      <c r="K890" s="236"/>
      <c r="L890" s="220" cm="1">
        <f t="array" ref="L890">IFERROR(INDEX(E_alt, $A890, $X890), 0)</f>
        <v>0</v>
      </c>
      <c r="M890" s="238"/>
      <c r="N890" s="237"/>
      <c r="O890" s="236"/>
      <c r="P890" s="223"/>
      <c r="Q890" s="220" cm="1">
        <f t="array" ref="Q890">IFERROR(INDEX(E_neu, $A890, $X890), 0)</f>
        <v>0</v>
      </c>
      <c r="R890" s="232"/>
      <c r="S890" s="231"/>
      <c r="T890" s="217"/>
      <c r="U890" s="218" t="str">
        <f>IF(ISBLANK(T890), "", VLOOKUP(T890, Z!$A$2:$C$4127, 3, FALSE))</f>
        <v/>
      </c>
      <c r="V890" s="239"/>
      <c r="W890" s="222">
        <f t="shared" si="117"/>
        <v>0</v>
      </c>
      <c r="X890" s="13" t="str">
        <f>IFERROR(MATCH(_xlfn.MINIFS(Y!$F$87:$H$87, Y!$F$87:$H$87, "&gt;="&amp;J890), Y!$F$87:$H$87, 0), "-")</f>
        <v>-</v>
      </c>
    </row>
    <row r="891" spans="1:24" s="79" customFormat="1" x14ac:dyDescent="0.2">
      <c r="A891" s="13" t="str">
        <f t="shared" si="118"/>
        <v>-</v>
      </c>
      <c r="B891" s="216">
        <v>869</v>
      </c>
      <c r="C891" s="231"/>
      <c r="D891" s="231"/>
      <c r="E891" s="217"/>
      <c r="F891" s="218" t="str">
        <f>IF(ISBLANK(E891), "", VLOOKUP(E891, Z!$A$2:$C$4127, 3, FALSE))</f>
        <v/>
      </c>
      <c r="G891" s="232"/>
      <c r="H891" s="219"/>
      <c r="I891" s="218" t="str" cm="1">
        <f t="array" ref="I891">IFERROR(INDEX(Region, VLOOKUP($F891, X!$A$2:$K$5744, 11, FALSE), $C$1), "")</f>
        <v/>
      </c>
      <c r="J891" s="235"/>
      <c r="K891" s="236"/>
      <c r="L891" s="220" cm="1">
        <f t="array" ref="L891">IFERROR(INDEX(E_alt, $A891, $X891), 0)</f>
        <v>0</v>
      </c>
      <c r="M891" s="238"/>
      <c r="N891" s="237"/>
      <c r="O891" s="236"/>
      <c r="P891" s="223"/>
      <c r="Q891" s="220" cm="1">
        <f t="array" ref="Q891">IFERROR(INDEX(E_neu, $A891, $X891), 0)</f>
        <v>0</v>
      </c>
      <c r="R891" s="232"/>
      <c r="S891" s="231"/>
      <c r="T891" s="217"/>
      <c r="U891" s="218" t="str">
        <f>IF(ISBLANK(T891), "", VLOOKUP(T891, Z!$A$2:$C$4127, 3, FALSE))</f>
        <v/>
      </c>
      <c r="V891" s="239"/>
      <c r="W891" s="222">
        <f t="shared" si="117"/>
        <v>0</v>
      </c>
      <c r="X891" s="13" t="str">
        <f>IFERROR(MATCH(_xlfn.MINIFS(Y!$F$87:$H$87, Y!$F$87:$H$87, "&gt;="&amp;J891), Y!$F$87:$H$87, 0), "-")</f>
        <v>-</v>
      </c>
    </row>
    <row r="892" spans="1:24" s="79" customFormat="1" x14ac:dyDescent="0.2">
      <c r="A892" s="13" t="str">
        <f t="shared" si="118"/>
        <v>-</v>
      </c>
      <c r="B892" s="216">
        <v>870</v>
      </c>
      <c r="C892" s="231"/>
      <c r="D892" s="231"/>
      <c r="E892" s="217"/>
      <c r="F892" s="218" t="str">
        <f>IF(ISBLANK(E892), "", VLOOKUP(E892, Z!$A$2:$C$4127, 3, FALSE))</f>
        <v/>
      </c>
      <c r="G892" s="232"/>
      <c r="H892" s="219"/>
      <c r="I892" s="218" t="str" cm="1">
        <f t="array" ref="I892">IFERROR(INDEX(Region, VLOOKUP($F892, X!$A$2:$K$5744, 11, FALSE), $C$1), "")</f>
        <v/>
      </c>
      <c r="J892" s="235"/>
      <c r="K892" s="236"/>
      <c r="L892" s="220" cm="1">
        <f t="array" ref="L892">IFERROR(INDEX(E_alt, $A892, $X892), 0)</f>
        <v>0</v>
      </c>
      <c r="M892" s="238"/>
      <c r="N892" s="237"/>
      <c r="O892" s="236"/>
      <c r="P892" s="223"/>
      <c r="Q892" s="220" cm="1">
        <f t="array" ref="Q892">IFERROR(INDEX(E_neu, $A892, $X892), 0)</f>
        <v>0</v>
      </c>
      <c r="R892" s="232"/>
      <c r="S892" s="231"/>
      <c r="T892" s="217"/>
      <c r="U892" s="218" t="str">
        <f>IF(ISBLANK(T892), "", VLOOKUP(T892, Z!$A$2:$C$4127, 3, FALSE))</f>
        <v/>
      </c>
      <c r="V892" s="239"/>
      <c r="W892" s="222">
        <f t="shared" si="117"/>
        <v>0</v>
      </c>
      <c r="X892" s="13" t="str">
        <f>IFERROR(MATCH(_xlfn.MINIFS(Y!$F$87:$H$87, Y!$F$87:$H$87, "&gt;="&amp;J892), Y!$F$87:$H$87, 0), "-")</f>
        <v>-</v>
      </c>
    </row>
    <row r="893" spans="1:24" s="79" customFormat="1" x14ac:dyDescent="0.2">
      <c r="A893" s="13" t="str">
        <f t="shared" si="118"/>
        <v>-</v>
      </c>
      <c r="B893" s="216">
        <v>871</v>
      </c>
      <c r="C893" s="231"/>
      <c r="D893" s="231"/>
      <c r="E893" s="217"/>
      <c r="F893" s="218" t="str">
        <f>IF(ISBLANK(E893), "", VLOOKUP(E893, Z!$A$2:$C$4127, 3, FALSE))</f>
        <v/>
      </c>
      <c r="G893" s="232"/>
      <c r="H893" s="219"/>
      <c r="I893" s="218" t="str" cm="1">
        <f t="array" ref="I893">IFERROR(INDEX(Region, VLOOKUP($F893, X!$A$2:$K$5744, 11, FALSE), $C$1), "")</f>
        <v/>
      </c>
      <c r="J893" s="235"/>
      <c r="K893" s="236"/>
      <c r="L893" s="220" cm="1">
        <f t="array" ref="L893">IFERROR(INDEX(E_alt, $A893, $X893), 0)</f>
        <v>0</v>
      </c>
      <c r="M893" s="238"/>
      <c r="N893" s="237"/>
      <c r="O893" s="236"/>
      <c r="P893" s="223"/>
      <c r="Q893" s="220" cm="1">
        <f t="array" ref="Q893">IFERROR(INDEX(E_neu, $A893, $X893), 0)</f>
        <v>0</v>
      </c>
      <c r="R893" s="232"/>
      <c r="S893" s="231"/>
      <c r="T893" s="217"/>
      <c r="U893" s="218" t="str">
        <f>IF(ISBLANK(T893), "", VLOOKUP(T893, Z!$A$2:$C$4127, 3, FALSE))</f>
        <v/>
      </c>
      <c r="V893" s="239"/>
      <c r="W893" s="222">
        <f t="shared" si="117"/>
        <v>0</v>
      </c>
      <c r="X893" s="13" t="str">
        <f>IFERROR(MATCH(_xlfn.MINIFS(Y!$F$87:$H$87, Y!$F$87:$H$87, "&gt;="&amp;J893), Y!$F$87:$H$87, 0), "-")</f>
        <v>-</v>
      </c>
    </row>
    <row r="894" spans="1:24" s="79" customFormat="1" x14ac:dyDescent="0.2">
      <c r="A894" s="13" t="str">
        <f t="shared" si="118"/>
        <v>-</v>
      </c>
      <c r="B894" s="216">
        <v>872</v>
      </c>
      <c r="C894" s="231"/>
      <c r="D894" s="231"/>
      <c r="E894" s="217"/>
      <c r="F894" s="218" t="str">
        <f>IF(ISBLANK(E894), "", VLOOKUP(E894, Z!$A$2:$C$4127, 3, FALSE))</f>
        <v/>
      </c>
      <c r="G894" s="232"/>
      <c r="H894" s="219"/>
      <c r="I894" s="218" t="str" cm="1">
        <f t="array" ref="I894">IFERROR(INDEX(Region, VLOOKUP($F894, X!$A$2:$K$5744, 11, FALSE), $C$1), "")</f>
        <v/>
      </c>
      <c r="J894" s="235"/>
      <c r="K894" s="236"/>
      <c r="L894" s="220" cm="1">
        <f t="array" ref="L894">IFERROR(INDEX(E_alt, $A894, $X894), 0)</f>
        <v>0</v>
      </c>
      <c r="M894" s="238"/>
      <c r="N894" s="237"/>
      <c r="O894" s="236"/>
      <c r="P894" s="223"/>
      <c r="Q894" s="220" cm="1">
        <f t="array" ref="Q894">IFERROR(INDEX(E_neu, $A894, $X894), 0)</f>
        <v>0</v>
      </c>
      <c r="R894" s="232"/>
      <c r="S894" s="231"/>
      <c r="T894" s="217"/>
      <c r="U894" s="218" t="str">
        <f>IF(ISBLANK(T894), "", VLOOKUP(T894, Z!$A$2:$C$4127, 3, FALSE))</f>
        <v/>
      </c>
      <c r="V894" s="239"/>
      <c r="W894" s="222">
        <f t="shared" si="117"/>
        <v>0</v>
      </c>
      <c r="X894" s="13" t="str">
        <f>IFERROR(MATCH(_xlfn.MINIFS(Y!$F$87:$H$87, Y!$F$87:$H$87, "&gt;="&amp;J894), Y!$F$87:$H$87, 0), "-")</f>
        <v>-</v>
      </c>
    </row>
    <row r="895" spans="1:24" s="79" customFormat="1" x14ac:dyDescent="0.2">
      <c r="A895" s="13" t="str">
        <f t="shared" si="118"/>
        <v>-</v>
      </c>
      <c r="B895" s="216">
        <v>873</v>
      </c>
      <c r="C895" s="231"/>
      <c r="D895" s="231"/>
      <c r="E895" s="217"/>
      <c r="F895" s="218" t="str">
        <f>IF(ISBLANK(E895), "", VLOOKUP(E895, Z!$A$2:$C$4127, 3, FALSE))</f>
        <v/>
      </c>
      <c r="G895" s="232"/>
      <c r="H895" s="219"/>
      <c r="I895" s="218" t="str" cm="1">
        <f t="array" ref="I895">IFERROR(INDEX(Region, VLOOKUP($F895, X!$A$2:$K$5744, 11, FALSE), $C$1), "")</f>
        <v/>
      </c>
      <c r="J895" s="235"/>
      <c r="K895" s="236"/>
      <c r="L895" s="220" cm="1">
        <f t="array" ref="L895">IFERROR(INDEX(E_alt, $A895, $X895), 0)</f>
        <v>0</v>
      </c>
      <c r="M895" s="238"/>
      <c r="N895" s="237"/>
      <c r="O895" s="236"/>
      <c r="P895" s="223"/>
      <c r="Q895" s="220" cm="1">
        <f t="array" ref="Q895">IFERROR(INDEX(E_neu, $A895, $X895), 0)</f>
        <v>0</v>
      </c>
      <c r="R895" s="232"/>
      <c r="S895" s="231"/>
      <c r="T895" s="217"/>
      <c r="U895" s="218" t="str">
        <f>IF(ISBLANK(T895), "", VLOOKUP(T895, Z!$A$2:$C$4127, 3, FALSE))</f>
        <v/>
      </c>
      <c r="V895" s="239"/>
      <c r="W895" s="222">
        <f t="shared" si="117"/>
        <v>0</v>
      </c>
      <c r="X895" s="13" t="str">
        <f>IFERROR(MATCH(_xlfn.MINIFS(Y!$F$87:$H$87, Y!$F$87:$H$87, "&gt;="&amp;J895), Y!$F$87:$H$87, 0), "-")</f>
        <v>-</v>
      </c>
    </row>
    <row r="896" spans="1:24" s="79" customFormat="1" x14ac:dyDescent="0.2">
      <c r="A896" s="13" t="str">
        <f t="shared" si="118"/>
        <v>-</v>
      </c>
      <c r="B896" s="216">
        <v>874</v>
      </c>
      <c r="C896" s="231"/>
      <c r="D896" s="231"/>
      <c r="E896" s="217"/>
      <c r="F896" s="218" t="str">
        <f>IF(ISBLANK(E896), "", VLOOKUP(E896, Z!$A$2:$C$4127, 3, FALSE))</f>
        <v/>
      </c>
      <c r="G896" s="232"/>
      <c r="H896" s="219"/>
      <c r="I896" s="218" t="str" cm="1">
        <f t="array" ref="I896">IFERROR(INDEX(Region, VLOOKUP($F896, X!$A$2:$K$5744, 11, FALSE), $C$1), "")</f>
        <v/>
      </c>
      <c r="J896" s="235"/>
      <c r="K896" s="236"/>
      <c r="L896" s="220" cm="1">
        <f t="array" ref="L896">IFERROR(INDEX(E_alt, $A896, $X896), 0)</f>
        <v>0</v>
      </c>
      <c r="M896" s="238"/>
      <c r="N896" s="237"/>
      <c r="O896" s="236"/>
      <c r="P896" s="223"/>
      <c r="Q896" s="220" cm="1">
        <f t="array" ref="Q896">IFERROR(INDEX(E_neu, $A896, $X896), 0)</f>
        <v>0</v>
      </c>
      <c r="R896" s="232"/>
      <c r="S896" s="231"/>
      <c r="T896" s="217"/>
      <c r="U896" s="218" t="str">
        <f>IF(ISBLANK(T896), "", VLOOKUP(T896, Z!$A$2:$C$4127, 3, FALSE))</f>
        <v/>
      </c>
      <c r="V896" s="239"/>
      <c r="W896" s="222">
        <f t="shared" si="117"/>
        <v>0</v>
      </c>
      <c r="X896" s="13" t="str">
        <f>IFERROR(MATCH(_xlfn.MINIFS(Y!$F$87:$H$87, Y!$F$87:$H$87, "&gt;="&amp;J896), Y!$F$87:$H$87, 0), "-")</f>
        <v>-</v>
      </c>
    </row>
    <row r="897" spans="1:24" s="79" customFormat="1" x14ac:dyDescent="0.2">
      <c r="A897" s="13" t="str">
        <f t="shared" si="118"/>
        <v>-</v>
      </c>
      <c r="B897" s="216">
        <v>875</v>
      </c>
      <c r="C897" s="231"/>
      <c r="D897" s="231"/>
      <c r="E897" s="217"/>
      <c r="F897" s="218" t="str">
        <f>IF(ISBLANK(E897), "", VLOOKUP(E897, Z!$A$2:$C$4127, 3, FALSE))</f>
        <v/>
      </c>
      <c r="G897" s="232"/>
      <c r="H897" s="219"/>
      <c r="I897" s="218" t="str" cm="1">
        <f t="array" ref="I897">IFERROR(INDEX(Region, VLOOKUP($F897, X!$A$2:$K$5744, 11, FALSE), $C$1), "")</f>
        <v/>
      </c>
      <c r="J897" s="235"/>
      <c r="K897" s="236"/>
      <c r="L897" s="220" cm="1">
        <f t="array" ref="L897">IFERROR(INDEX(E_alt, $A897, $X897), 0)</f>
        <v>0</v>
      </c>
      <c r="M897" s="238"/>
      <c r="N897" s="237"/>
      <c r="O897" s="236"/>
      <c r="P897" s="223"/>
      <c r="Q897" s="220" cm="1">
        <f t="array" ref="Q897">IFERROR(INDEX(E_neu, $A897, $X897), 0)</f>
        <v>0</v>
      </c>
      <c r="R897" s="232"/>
      <c r="S897" s="231"/>
      <c r="T897" s="217"/>
      <c r="U897" s="218" t="str">
        <f>IF(ISBLANK(T897), "", VLOOKUP(T897, Z!$A$2:$C$4127, 3, FALSE))</f>
        <v/>
      </c>
      <c r="V897" s="239"/>
      <c r="W897" s="222">
        <f t="shared" si="117"/>
        <v>0</v>
      </c>
      <c r="X897" s="13" t="str">
        <f>IFERROR(MATCH(_xlfn.MINIFS(Y!$F$87:$H$87, Y!$F$87:$H$87, "&gt;="&amp;J897), Y!$F$87:$H$87, 0), "-")</f>
        <v>-</v>
      </c>
    </row>
    <row r="898" spans="1:24" s="79" customFormat="1" x14ac:dyDescent="0.2">
      <c r="A898" s="13" t="str">
        <f t="shared" si="118"/>
        <v>-</v>
      </c>
      <c r="B898" s="216">
        <v>876</v>
      </c>
      <c r="C898" s="231"/>
      <c r="D898" s="231"/>
      <c r="E898" s="217"/>
      <c r="F898" s="218" t="str">
        <f>IF(ISBLANK(E898), "", VLOOKUP(E898, Z!$A$2:$C$4127, 3, FALSE))</f>
        <v/>
      </c>
      <c r="G898" s="232"/>
      <c r="H898" s="219"/>
      <c r="I898" s="218" t="str" cm="1">
        <f t="array" ref="I898">IFERROR(INDEX(Region, VLOOKUP($F898, X!$A$2:$K$5744, 11, FALSE), $C$1), "")</f>
        <v/>
      </c>
      <c r="J898" s="235"/>
      <c r="K898" s="236"/>
      <c r="L898" s="220" cm="1">
        <f t="array" ref="L898">IFERROR(INDEX(E_alt, $A898, $X898), 0)</f>
        <v>0</v>
      </c>
      <c r="M898" s="238"/>
      <c r="N898" s="237"/>
      <c r="O898" s="236"/>
      <c r="P898" s="223"/>
      <c r="Q898" s="220" cm="1">
        <f t="array" ref="Q898">IFERROR(INDEX(E_neu, $A898, $X898), 0)</f>
        <v>0</v>
      </c>
      <c r="R898" s="232"/>
      <c r="S898" s="231"/>
      <c r="T898" s="217"/>
      <c r="U898" s="218" t="str">
        <f>IF(ISBLANK(T898), "", VLOOKUP(T898, Z!$A$2:$C$4127, 3, FALSE))</f>
        <v/>
      </c>
      <c r="V898" s="239"/>
      <c r="W898" s="222">
        <f t="shared" si="117"/>
        <v>0</v>
      </c>
      <c r="X898" s="13" t="str">
        <f>IFERROR(MATCH(_xlfn.MINIFS(Y!$F$87:$H$87, Y!$F$87:$H$87, "&gt;="&amp;J898), Y!$F$87:$H$87, 0), "-")</f>
        <v>-</v>
      </c>
    </row>
    <row r="899" spans="1:24" s="79" customFormat="1" x14ac:dyDescent="0.2">
      <c r="A899" s="13" t="str">
        <f t="shared" si="118"/>
        <v>-</v>
      </c>
      <c r="B899" s="216">
        <v>877</v>
      </c>
      <c r="C899" s="231"/>
      <c r="D899" s="231"/>
      <c r="E899" s="217"/>
      <c r="F899" s="218" t="str">
        <f>IF(ISBLANK(E899), "", VLOOKUP(E899, Z!$A$2:$C$4127, 3, FALSE))</f>
        <v/>
      </c>
      <c r="G899" s="232"/>
      <c r="H899" s="219"/>
      <c r="I899" s="218" t="str" cm="1">
        <f t="array" ref="I899">IFERROR(INDEX(Region, VLOOKUP($F899, X!$A$2:$K$5744, 11, FALSE), $C$1), "")</f>
        <v/>
      </c>
      <c r="J899" s="235"/>
      <c r="K899" s="236"/>
      <c r="L899" s="220" cm="1">
        <f t="array" ref="L899">IFERROR(INDEX(E_alt, $A899, $X899), 0)</f>
        <v>0</v>
      </c>
      <c r="M899" s="238"/>
      <c r="N899" s="237"/>
      <c r="O899" s="236"/>
      <c r="P899" s="223"/>
      <c r="Q899" s="220" cm="1">
        <f t="array" ref="Q899">IFERROR(INDEX(E_neu, $A899, $X899), 0)</f>
        <v>0</v>
      </c>
      <c r="R899" s="232"/>
      <c r="S899" s="231"/>
      <c r="T899" s="217"/>
      <c r="U899" s="218" t="str">
        <f>IF(ISBLANK(T899), "", VLOOKUP(T899, Z!$A$2:$C$4127, 3, FALSE))</f>
        <v/>
      </c>
      <c r="V899" s="239"/>
      <c r="W899" s="222">
        <f t="shared" si="117"/>
        <v>0</v>
      </c>
      <c r="X899" s="13" t="str">
        <f>IFERROR(MATCH(_xlfn.MINIFS(Y!$F$87:$H$87, Y!$F$87:$H$87, "&gt;="&amp;J899), Y!$F$87:$H$87, 0), "-")</f>
        <v>-</v>
      </c>
    </row>
    <row r="900" spans="1:24" s="79" customFormat="1" x14ac:dyDescent="0.2">
      <c r="A900" s="13" t="str">
        <f t="shared" si="118"/>
        <v>-</v>
      </c>
      <c r="B900" s="216">
        <v>878</v>
      </c>
      <c r="C900" s="231"/>
      <c r="D900" s="231"/>
      <c r="E900" s="217"/>
      <c r="F900" s="218" t="str">
        <f>IF(ISBLANK(E900), "", VLOOKUP(E900, Z!$A$2:$C$4127, 3, FALSE))</f>
        <v/>
      </c>
      <c r="G900" s="232"/>
      <c r="H900" s="219"/>
      <c r="I900" s="218" t="str" cm="1">
        <f t="array" ref="I900">IFERROR(INDEX(Region, VLOOKUP($F900, X!$A$2:$K$5744, 11, FALSE), $C$1), "")</f>
        <v/>
      </c>
      <c r="J900" s="235"/>
      <c r="K900" s="236"/>
      <c r="L900" s="220" cm="1">
        <f t="array" ref="L900">IFERROR(INDEX(E_alt, $A900, $X900), 0)</f>
        <v>0</v>
      </c>
      <c r="M900" s="238"/>
      <c r="N900" s="237"/>
      <c r="O900" s="236"/>
      <c r="P900" s="223"/>
      <c r="Q900" s="220" cm="1">
        <f t="array" ref="Q900">IFERROR(INDEX(E_neu, $A900, $X900), 0)</f>
        <v>0</v>
      </c>
      <c r="R900" s="232"/>
      <c r="S900" s="231"/>
      <c r="T900" s="217"/>
      <c r="U900" s="218" t="str">
        <f>IF(ISBLANK(T900), "", VLOOKUP(T900, Z!$A$2:$C$4127, 3, FALSE))</f>
        <v/>
      </c>
      <c r="V900" s="239"/>
      <c r="W900" s="222">
        <f t="shared" si="117"/>
        <v>0</v>
      </c>
      <c r="X900" s="13" t="str">
        <f>IFERROR(MATCH(_xlfn.MINIFS(Y!$F$87:$H$87, Y!$F$87:$H$87, "&gt;="&amp;J900), Y!$F$87:$H$87, 0), "-")</f>
        <v>-</v>
      </c>
    </row>
    <row r="901" spans="1:24" s="79" customFormat="1" x14ac:dyDescent="0.2">
      <c r="A901" s="13" t="str">
        <f t="shared" si="118"/>
        <v>-</v>
      </c>
      <c r="B901" s="216">
        <v>879</v>
      </c>
      <c r="C901" s="231"/>
      <c r="D901" s="231"/>
      <c r="E901" s="217"/>
      <c r="F901" s="218" t="str">
        <f>IF(ISBLANK(E901), "", VLOOKUP(E901, Z!$A$2:$C$4127, 3, FALSE))</f>
        <v/>
      </c>
      <c r="G901" s="232"/>
      <c r="H901" s="219"/>
      <c r="I901" s="218" t="str" cm="1">
        <f t="array" ref="I901">IFERROR(INDEX(Region, VLOOKUP($F901, X!$A$2:$K$5744, 11, FALSE), $C$1), "")</f>
        <v/>
      </c>
      <c r="J901" s="235"/>
      <c r="K901" s="236"/>
      <c r="L901" s="220" cm="1">
        <f t="array" ref="L901">IFERROR(INDEX(E_alt, $A901, $X901), 0)</f>
        <v>0</v>
      </c>
      <c r="M901" s="238"/>
      <c r="N901" s="237"/>
      <c r="O901" s="236"/>
      <c r="P901" s="223"/>
      <c r="Q901" s="220" cm="1">
        <f t="array" ref="Q901">IFERROR(INDEX(E_neu, $A901, $X901), 0)</f>
        <v>0</v>
      </c>
      <c r="R901" s="232"/>
      <c r="S901" s="231"/>
      <c r="T901" s="217"/>
      <c r="U901" s="218" t="str">
        <f>IF(ISBLANK(T901), "", VLOOKUP(T901, Z!$A$2:$C$4127, 3, FALSE))</f>
        <v/>
      </c>
      <c r="V901" s="239"/>
      <c r="W901" s="222">
        <f t="shared" si="117"/>
        <v>0</v>
      </c>
      <c r="X901" s="13" t="str">
        <f>IFERROR(MATCH(_xlfn.MINIFS(Y!$F$87:$H$87, Y!$F$87:$H$87, "&gt;="&amp;J901), Y!$F$87:$H$87, 0), "-")</f>
        <v>-</v>
      </c>
    </row>
    <row r="902" spans="1:24" s="79" customFormat="1" x14ac:dyDescent="0.2">
      <c r="A902" s="13" t="str">
        <f t="shared" si="118"/>
        <v>-</v>
      </c>
      <c r="B902" s="216">
        <v>880</v>
      </c>
      <c r="C902" s="231"/>
      <c r="D902" s="231"/>
      <c r="E902" s="217"/>
      <c r="F902" s="218" t="str">
        <f>IF(ISBLANK(E902), "", VLOOKUP(E902, Z!$A$2:$C$4127, 3, FALSE))</f>
        <v/>
      </c>
      <c r="G902" s="232"/>
      <c r="H902" s="219"/>
      <c r="I902" s="218" t="str" cm="1">
        <f t="array" ref="I902">IFERROR(INDEX(Region, VLOOKUP($F902, X!$A$2:$K$5744, 11, FALSE), $C$1), "")</f>
        <v/>
      </c>
      <c r="J902" s="235"/>
      <c r="K902" s="236"/>
      <c r="L902" s="220" cm="1">
        <f t="array" ref="L902">IFERROR(INDEX(E_alt, $A902, $X902), 0)</f>
        <v>0</v>
      </c>
      <c r="M902" s="238"/>
      <c r="N902" s="237"/>
      <c r="O902" s="236"/>
      <c r="P902" s="223"/>
      <c r="Q902" s="220" cm="1">
        <f t="array" ref="Q902">IFERROR(INDEX(E_neu, $A902, $X902), 0)</f>
        <v>0</v>
      </c>
      <c r="R902" s="232"/>
      <c r="S902" s="231"/>
      <c r="T902" s="217"/>
      <c r="U902" s="218" t="str">
        <f>IF(ISBLANK(T902), "", VLOOKUP(T902, Z!$A$2:$C$4127, 3, FALSE))</f>
        <v/>
      </c>
      <c r="V902" s="239"/>
      <c r="W902" s="222">
        <f t="shared" si="117"/>
        <v>0</v>
      </c>
      <c r="X902" s="13" t="str">
        <f>IFERROR(MATCH(_xlfn.MINIFS(Y!$F$87:$H$87, Y!$F$87:$H$87, "&gt;="&amp;J902), Y!$F$87:$H$87, 0), "-")</f>
        <v>-</v>
      </c>
    </row>
    <row r="903" spans="1:24" s="79" customFormat="1" x14ac:dyDescent="0.2">
      <c r="A903" s="13" t="str">
        <f t="shared" si="118"/>
        <v>-</v>
      </c>
      <c r="B903" s="216">
        <v>881</v>
      </c>
      <c r="C903" s="231"/>
      <c r="D903" s="231"/>
      <c r="E903" s="217"/>
      <c r="F903" s="218" t="str">
        <f>IF(ISBLANK(E903), "", VLOOKUP(E903, Z!$A$2:$C$4127, 3, FALSE))</f>
        <v/>
      </c>
      <c r="G903" s="232"/>
      <c r="H903" s="219"/>
      <c r="I903" s="218" t="str" cm="1">
        <f t="array" ref="I903">IFERROR(INDEX(Region, VLOOKUP($F903, X!$A$2:$K$5744, 11, FALSE), $C$1), "")</f>
        <v/>
      </c>
      <c r="J903" s="235"/>
      <c r="K903" s="236"/>
      <c r="L903" s="220" cm="1">
        <f t="array" ref="L903">IFERROR(INDEX(E_alt, $A903, $X903), 0)</f>
        <v>0</v>
      </c>
      <c r="M903" s="238"/>
      <c r="N903" s="237"/>
      <c r="O903" s="236"/>
      <c r="P903" s="223"/>
      <c r="Q903" s="220" cm="1">
        <f t="array" ref="Q903">IFERROR(INDEX(E_neu, $A903, $X903), 0)</f>
        <v>0</v>
      </c>
      <c r="R903" s="232"/>
      <c r="S903" s="231"/>
      <c r="T903" s="217"/>
      <c r="U903" s="218" t="str">
        <f>IF(ISBLANK(T903), "", VLOOKUP(T903, Z!$A$2:$C$4127, 3, FALSE))</f>
        <v/>
      </c>
      <c r="V903" s="239"/>
      <c r="W903" s="222">
        <f t="shared" si="117"/>
        <v>0</v>
      </c>
      <c r="X903" s="13" t="str">
        <f>IFERROR(MATCH(_xlfn.MINIFS(Y!$F$87:$H$87, Y!$F$87:$H$87, "&gt;="&amp;J903), Y!$F$87:$H$87, 0), "-")</f>
        <v>-</v>
      </c>
    </row>
    <row r="904" spans="1:24" s="79" customFormat="1" x14ac:dyDescent="0.2">
      <c r="A904" s="13" t="str">
        <f t="shared" si="118"/>
        <v>-</v>
      </c>
      <c r="B904" s="216">
        <v>882</v>
      </c>
      <c r="C904" s="231"/>
      <c r="D904" s="231"/>
      <c r="E904" s="217"/>
      <c r="F904" s="218" t="str">
        <f>IF(ISBLANK(E904), "", VLOOKUP(E904, Z!$A$2:$C$4127, 3, FALSE))</f>
        <v/>
      </c>
      <c r="G904" s="232"/>
      <c r="H904" s="219"/>
      <c r="I904" s="218" t="str" cm="1">
        <f t="array" ref="I904">IFERROR(INDEX(Region, VLOOKUP($F904, X!$A$2:$K$5744, 11, FALSE), $C$1), "")</f>
        <v/>
      </c>
      <c r="J904" s="235"/>
      <c r="K904" s="236"/>
      <c r="L904" s="220" cm="1">
        <f t="array" ref="L904">IFERROR(INDEX(E_alt, $A904, $X904), 0)</f>
        <v>0</v>
      </c>
      <c r="M904" s="238"/>
      <c r="N904" s="237"/>
      <c r="O904" s="236"/>
      <c r="P904" s="223"/>
      <c r="Q904" s="220" cm="1">
        <f t="array" ref="Q904">IFERROR(INDEX(E_neu, $A904, $X904), 0)</f>
        <v>0</v>
      </c>
      <c r="R904" s="232"/>
      <c r="S904" s="231"/>
      <c r="T904" s="217"/>
      <c r="U904" s="218" t="str">
        <f>IF(ISBLANK(T904), "", VLOOKUP(T904, Z!$A$2:$C$4127, 3, FALSE))</f>
        <v/>
      </c>
      <c r="V904" s="239"/>
      <c r="W904" s="222">
        <f t="shared" si="117"/>
        <v>0</v>
      </c>
      <c r="X904" s="13" t="str">
        <f>IFERROR(MATCH(_xlfn.MINIFS(Y!$F$87:$H$87, Y!$F$87:$H$87, "&gt;="&amp;J904), Y!$F$87:$H$87, 0), "-")</f>
        <v>-</v>
      </c>
    </row>
    <row r="905" spans="1:24" s="79" customFormat="1" x14ac:dyDescent="0.2">
      <c r="A905" s="13" t="str">
        <f t="shared" si="118"/>
        <v>-</v>
      </c>
      <c r="B905" s="216">
        <v>883</v>
      </c>
      <c r="C905" s="231"/>
      <c r="D905" s="231"/>
      <c r="E905" s="217"/>
      <c r="F905" s="218" t="str">
        <f>IF(ISBLANK(E905), "", VLOOKUP(E905, Z!$A$2:$C$4127, 3, FALSE))</f>
        <v/>
      </c>
      <c r="G905" s="232"/>
      <c r="H905" s="219"/>
      <c r="I905" s="218" t="str" cm="1">
        <f t="array" ref="I905">IFERROR(INDEX(Region, VLOOKUP($F905, X!$A$2:$K$5744, 11, FALSE), $C$1), "")</f>
        <v/>
      </c>
      <c r="J905" s="235"/>
      <c r="K905" s="236"/>
      <c r="L905" s="220" cm="1">
        <f t="array" ref="L905">IFERROR(INDEX(E_alt, $A905, $X905), 0)</f>
        <v>0</v>
      </c>
      <c r="M905" s="238"/>
      <c r="N905" s="237"/>
      <c r="O905" s="236"/>
      <c r="P905" s="223"/>
      <c r="Q905" s="220" cm="1">
        <f t="array" ref="Q905">IFERROR(INDEX(E_neu, $A905, $X905), 0)</f>
        <v>0</v>
      </c>
      <c r="R905" s="232"/>
      <c r="S905" s="231"/>
      <c r="T905" s="217"/>
      <c r="U905" s="218" t="str">
        <f>IF(ISBLANK(T905), "", VLOOKUP(T905, Z!$A$2:$C$4127, 3, FALSE))</f>
        <v/>
      </c>
      <c r="V905" s="239"/>
      <c r="W905" s="222">
        <f t="shared" si="117"/>
        <v>0</v>
      </c>
      <c r="X905" s="13" t="str">
        <f>IFERROR(MATCH(_xlfn.MINIFS(Y!$F$87:$H$87, Y!$F$87:$H$87, "&gt;="&amp;J905), Y!$F$87:$H$87, 0), "-")</f>
        <v>-</v>
      </c>
    </row>
    <row r="906" spans="1:24" s="79" customFormat="1" x14ac:dyDescent="0.2">
      <c r="A906" s="13" t="str">
        <f t="shared" si="118"/>
        <v>-</v>
      </c>
      <c r="B906" s="216">
        <v>884</v>
      </c>
      <c r="C906" s="231"/>
      <c r="D906" s="231"/>
      <c r="E906" s="217"/>
      <c r="F906" s="218" t="str">
        <f>IF(ISBLANK(E906), "", VLOOKUP(E906, Z!$A$2:$C$4127, 3, FALSE))</f>
        <v/>
      </c>
      <c r="G906" s="232"/>
      <c r="H906" s="219"/>
      <c r="I906" s="218" t="str" cm="1">
        <f t="array" ref="I906">IFERROR(INDEX(Region, VLOOKUP($F906, X!$A$2:$K$5744, 11, FALSE), $C$1), "")</f>
        <v/>
      </c>
      <c r="J906" s="235"/>
      <c r="K906" s="236"/>
      <c r="L906" s="220" cm="1">
        <f t="array" ref="L906">IFERROR(INDEX(E_alt, $A906, $X906), 0)</f>
        <v>0</v>
      </c>
      <c r="M906" s="238"/>
      <c r="N906" s="237"/>
      <c r="O906" s="236"/>
      <c r="P906" s="223"/>
      <c r="Q906" s="220" cm="1">
        <f t="array" ref="Q906">IFERROR(INDEX(E_neu, $A906, $X906), 0)</f>
        <v>0</v>
      </c>
      <c r="R906" s="232"/>
      <c r="S906" s="231"/>
      <c r="T906" s="217"/>
      <c r="U906" s="218" t="str">
        <f>IF(ISBLANK(T906), "", VLOOKUP(T906, Z!$A$2:$C$4127, 3, FALSE))</f>
        <v/>
      </c>
      <c r="V906" s="239"/>
      <c r="W906" s="222">
        <f t="shared" si="117"/>
        <v>0</v>
      </c>
      <c r="X906" s="13" t="str">
        <f>IFERROR(MATCH(_xlfn.MINIFS(Y!$F$87:$H$87, Y!$F$87:$H$87, "&gt;="&amp;J906), Y!$F$87:$H$87, 0), "-")</f>
        <v>-</v>
      </c>
    </row>
    <row r="907" spans="1:24" s="79" customFormat="1" x14ac:dyDescent="0.2">
      <c r="A907" s="13" t="str">
        <f t="shared" si="118"/>
        <v>-</v>
      </c>
      <c r="B907" s="216">
        <v>885</v>
      </c>
      <c r="C907" s="231"/>
      <c r="D907" s="231"/>
      <c r="E907" s="217"/>
      <c r="F907" s="218" t="str">
        <f>IF(ISBLANK(E907), "", VLOOKUP(E907, Z!$A$2:$C$4127, 3, FALSE))</f>
        <v/>
      </c>
      <c r="G907" s="232"/>
      <c r="H907" s="219"/>
      <c r="I907" s="218" t="str" cm="1">
        <f t="array" ref="I907">IFERROR(INDEX(Region, VLOOKUP($F907, X!$A$2:$K$5744, 11, FALSE), $C$1), "")</f>
        <v/>
      </c>
      <c r="J907" s="235"/>
      <c r="K907" s="236"/>
      <c r="L907" s="220" cm="1">
        <f t="array" ref="L907">IFERROR(INDEX(E_alt, $A907, $X907), 0)</f>
        <v>0</v>
      </c>
      <c r="M907" s="238"/>
      <c r="N907" s="237"/>
      <c r="O907" s="236"/>
      <c r="P907" s="223"/>
      <c r="Q907" s="220" cm="1">
        <f t="array" ref="Q907">IFERROR(INDEX(E_neu, $A907, $X907), 0)</f>
        <v>0</v>
      </c>
      <c r="R907" s="232"/>
      <c r="S907" s="231"/>
      <c r="T907" s="217"/>
      <c r="U907" s="218" t="str">
        <f>IF(ISBLANK(T907), "", VLOOKUP(T907, Z!$A$2:$C$4127, 3, FALSE))</f>
        <v/>
      </c>
      <c r="V907" s="239"/>
      <c r="W907" s="222">
        <f t="shared" si="117"/>
        <v>0</v>
      </c>
      <c r="X907" s="13" t="str">
        <f>IFERROR(MATCH(_xlfn.MINIFS(Y!$F$87:$H$87, Y!$F$87:$H$87, "&gt;="&amp;J907), Y!$F$87:$H$87, 0), "-")</f>
        <v>-</v>
      </c>
    </row>
    <row r="908" spans="1:24" s="79" customFormat="1" x14ac:dyDescent="0.2">
      <c r="A908" s="13" t="str">
        <f t="shared" si="118"/>
        <v>-</v>
      </c>
      <c r="B908" s="216">
        <v>886</v>
      </c>
      <c r="C908" s="231"/>
      <c r="D908" s="231"/>
      <c r="E908" s="217"/>
      <c r="F908" s="218" t="str">
        <f>IF(ISBLANK(E908), "", VLOOKUP(E908, Z!$A$2:$C$4127, 3, FALSE))</f>
        <v/>
      </c>
      <c r="G908" s="232"/>
      <c r="H908" s="219"/>
      <c r="I908" s="218" t="str" cm="1">
        <f t="array" ref="I908">IFERROR(INDEX(Region, VLOOKUP($F908, X!$A$2:$K$5744, 11, FALSE), $C$1), "")</f>
        <v/>
      </c>
      <c r="J908" s="235"/>
      <c r="K908" s="236"/>
      <c r="L908" s="220" cm="1">
        <f t="array" ref="L908">IFERROR(INDEX(E_alt, $A908, $X908), 0)</f>
        <v>0</v>
      </c>
      <c r="M908" s="238"/>
      <c r="N908" s="237"/>
      <c r="O908" s="236"/>
      <c r="P908" s="223"/>
      <c r="Q908" s="220" cm="1">
        <f t="array" ref="Q908">IFERROR(INDEX(E_neu, $A908, $X908), 0)</f>
        <v>0</v>
      </c>
      <c r="R908" s="232"/>
      <c r="S908" s="231"/>
      <c r="T908" s="217"/>
      <c r="U908" s="218" t="str">
        <f>IF(ISBLANK(T908), "", VLOOKUP(T908, Z!$A$2:$C$4127, 3, FALSE))</f>
        <v/>
      </c>
      <c r="V908" s="239"/>
      <c r="W908" s="222">
        <f t="shared" si="117"/>
        <v>0</v>
      </c>
      <c r="X908" s="13" t="str">
        <f>IFERROR(MATCH(_xlfn.MINIFS(Y!$F$87:$H$87, Y!$F$87:$H$87, "&gt;="&amp;J908), Y!$F$87:$H$87, 0), "-")</f>
        <v>-</v>
      </c>
    </row>
    <row r="909" spans="1:24" s="79" customFormat="1" x14ac:dyDescent="0.2">
      <c r="A909" s="13" t="str">
        <f t="shared" si="118"/>
        <v>-</v>
      </c>
      <c r="B909" s="216">
        <v>887</v>
      </c>
      <c r="C909" s="231"/>
      <c r="D909" s="231"/>
      <c r="E909" s="217"/>
      <c r="F909" s="218" t="str">
        <f>IF(ISBLANK(E909), "", VLOOKUP(E909, Z!$A$2:$C$4127, 3, FALSE))</f>
        <v/>
      </c>
      <c r="G909" s="232"/>
      <c r="H909" s="219"/>
      <c r="I909" s="218" t="str" cm="1">
        <f t="array" ref="I909">IFERROR(INDEX(Region, VLOOKUP($F909, X!$A$2:$K$5744, 11, FALSE), $C$1), "")</f>
        <v/>
      </c>
      <c r="J909" s="235"/>
      <c r="K909" s="236"/>
      <c r="L909" s="220" cm="1">
        <f t="array" ref="L909">IFERROR(INDEX(E_alt, $A909, $X909), 0)</f>
        <v>0</v>
      </c>
      <c r="M909" s="238"/>
      <c r="N909" s="237"/>
      <c r="O909" s="236"/>
      <c r="P909" s="223"/>
      <c r="Q909" s="220" cm="1">
        <f t="array" ref="Q909">IFERROR(INDEX(E_neu, $A909, $X909), 0)</f>
        <v>0</v>
      </c>
      <c r="R909" s="232"/>
      <c r="S909" s="231"/>
      <c r="T909" s="217"/>
      <c r="U909" s="218" t="str">
        <f>IF(ISBLANK(T909), "", VLOOKUP(T909, Z!$A$2:$C$4127, 3, FALSE))</f>
        <v/>
      </c>
      <c r="V909" s="239"/>
      <c r="W909" s="222">
        <f t="shared" si="117"/>
        <v>0</v>
      </c>
      <c r="X909" s="13" t="str">
        <f>IFERROR(MATCH(_xlfn.MINIFS(Y!$F$87:$H$87, Y!$F$87:$H$87, "&gt;="&amp;J909), Y!$F$87:$H$87, 0), "-")</f>
        <v>-</v>
      </c>
    </row>
    <row r="910" spans="1:24" s="79" customFormat="1" x14ac:dyDescent="0.2">
      <c r="A910" s="13" t="str">
        <f t="shared" si="118"/>
        <v>-</v>
      </c>
      <c r="B910" s="216">
        <v>888</v>
      </c>
      <c r="C910" s="231"/>
      <c r="D910" s="231"/>
      <c r="E910" s="217"/>
      <c r="F910" s="218" t="str">
        <f>IF(ISBLANK(E910), "", VLOOKUP(E910, Z!$A$2:$C$4127, 3, FALSE))</f>
        <v/>
      </c>
      <c r="G910" s="232"/>
      <c r="H910" s="219"/>
      <c r="I910" s="218" t="str" cm="1">
        <f t="array" ref="I910">IFERROR(INDEX(Region, VLOOKUP($F910, X!$A$2:$K$5744, 11, FALSE), $C$1), "")</f>
        <v/>
      </c>
      <c r="J910" s="235"/>
      <c r="K910" s="236"/>
      <c r="L910" s="220" cm="1">
        <f t="array" ref="L910">IFERROR(INDEX(E_alt, $A910, $X910), 0)</f>
        <v>0</v>
      </c>
      <c r="M910" s="238"/>
      <c r="N910" s="237"/>
      <c r="O910" s="236"/>
      <c r="P910" s="223"/>
      <c r="Q910" s="220" cm="1">
        <f t="array" ref="Q910">IFERROR(INDEX(E_neu, $A910, $X910), 0)</f>
        <v>0</v>
      </c>
      <c r="R910" s="232"/>
      <c r="S910" s="231"/>
      <c r="T910" s="217"/>
      <c r="U910" s="218" t="str">
        <f>IF(ISBLANK(T910), "", VLOOKUP(T910, Z!$A$2:$C$4127, 3, FALSE))</f>
        <v/>
      </c>
      <c r="V910" s="239"/>
      <c r="W910" s="222">
        <f t="shared" si="117"/>
        <v>0</v>
      </c>
      <c r="X910" s="13" t="str">
        <f>IFERROR(MATCH(_xlfn.MINIFS(Y!$F$87:$H$87, Y!$F$87:$H$87, "&gt;="&amp;J910), Y!$F$87:$H$87, 0), "-")</f>
        <v>-</v>
      </c>
    </row>
    <row r="911" spans="1:24" s="79" customFormat="1" x14ac:dyDescent="0.2">
      <c r="A911" s="13" t="str">
        <f t="shared" si="118"/>
        <v>-</v>
      </c>
      <c r="B911" s="216">
        <v>889</v>
      </c>
      <c r="C911" s="231"/>
      <c r="D911" s="231"/>
      <c r="E911" s="217"/>
      <c r="F911" s="218" t="str">
        <f>IF(ISBLANK(E911), "", VLOOKUP(E911, Z!$A$2:$C$4127, 3, FALSE))</f>
        <v/>
      </c>
      <c r="G911" s="232"/>
      <c r="H911" s="219"/>
      <c r="I911" s="218" t="str" cm="1">
        <f t="array" ref="I911">IFERROR(INDEX(Region, VLOOKUP($F911, X!$A$2:$K$5744, 11, FALSE), $C$1), "")</f>
        <v/>
      </c>
      <c r="J911" s="235"/>
      <c r="K911" s="236"/>
      <c r="L911" s="220" cm="1">
        <f t="array" ref="L911">IFERROR(INDEX(E_alt, $A911, $X911), 0)</f>
        <v>0</v>
      </c>
      <c r="M911" s="238"/>
      <c r="N911" s="237"/>
      <c r="O911" s="236"/>
      <c r="P911" s="223"/>
      <c r="Q911" s="220" cm="1">
        <f t="array" ref="Q911">IFERROR(INDEX(E_neu, $A911, $X911), 0)</f>
        <v>0</v>
      </c>
      <c r="R911" s="232"/>
      <c r="S911" s="231"/>
      <c r="T911" s="217"/>
      <c r="U911" s="218" t="str">
        <f>IF(ISBLANK(T911), "", VLOOKUP(T911, Z!$A$2:$C$4127, 3, FALSE))</f>
        <v/>
      </c>
      <c r="V911" s="239"/>
      <c r="W911" s="222">
        <f t="shared" si="117"/>
        <v>0</v>
      </c>
      <c r="X911" s="13" t="str">
        <f>IFERROR(MATCH(_xlfn.MINIFS(Y!$F$87:$H$87, Y!$F$87:$H$87, "&gt;="&amp;J911), Y!$F$87:$H$87, 0), "-")</f>
        <v>-</v>
      </c>
    </row>
    <row r="912" spans="1:24" s="79" customFormat="1" x14ac:dyDescent="0.2">
      <c r="A912" s="13" t="str">
        <f t="shared" si="118"/>
        <v>-</v>
      </c>
      <c r="B912" s="216">
        <v>890</v>
      </c>
      <c r="C912" s="231"/>
      <c r="D912" s="231"/>
      <c r="E912" s="217"/>
      <c r="F912" s="218" t="str">
        <f>IF(ISBLANK(E912), "", VLOOKUP(E912, Z!$A$2:$C$4127, 3, FALSE))</f>
        <v/>
      </c>
      <c r="G912" s="232"/>
      <c r="H912" s="219"/>
      <c r="I912" s="218" t="str" cm="1">
        <f t="array" ref="I912">IFERROR(INDEX(Region, VLOOKUP($F912, X!$A$2:$K$5744, 11, FALSE), $C$1), "")</f>
        <v/>
      </c>
      <c r="J912" s="235"/>
      <c r="K912" s="236"/>
      <c r="L912" s="220" cm="1">
        <f t="array" ref="L912">IFERROR(INDEX(E_alt, $A912, $X912), 0)</f>
        <v>0</v>
      </c>
      <c r="M912" s="238"/>
      <c r="N912" s="237"/>
      <c r="O912" s="236"/>
      <c r="P912" s="223"/>
      <c r="Q912" s="220" cm="1">
        <f t="array" ref="Q912">IFERROR(INDEX(E_neu, $A912, $X912), 0)</f>
        <v>0</v>
      </c>
      <c r="R912" s="232"/>
      <c r="S912" s="231"/>
      <c r="T912" s="217"/>
      <c r="U912" s="218" t="str">
        <f>IF(ISBLANK(T912), "", VLOOKUP(T912, Z!$A$2:$C$4127, 3, FALSE))</f>
        <v/>
      </c>
      <c r="V912" s="239"/>
      <c r="W912" s="222">
        <f t="shared" si="117"/>
        <v>0</v>
      </c>
      <c r="X912" s="13" t="str">
        <f>IFERROR(MATCH(_xlfn.MINIFS(Y!$F$87:$H$87, Y!$F$87:$H$87, "&gt;="&amp;J912), Y!$F$87:$H$87, 0), "-")</f>
        <v>-</v>
      </c>
    </row>
    <row r="913" spans="1:24" s="79" customFormat="1" x14ac:dyDescent="0.2">
      <c r="A913" s="13" t="str">
        <f t="shared" si="118"/>
        <v>-</v>
      </c>
      <c r="B913" s="216">
        <v>891</v>
      </c>
      <c r="C913" s="231"/>
      <c r="D913" s="231"/>
      <c r="E913" s="217"/>
      <c r="F913" s="218" t="str">
        <f>IF(ISBLANK(E913), "", VLOOKUP(E913, Z!$A$2:$C$4127, 3, FALSE))</f>
        <v/>
      </c>
      <c r="G913" s="232"/>
      <c r="H913" s="219"/>
      <c r="I913" s="218" t="str" cm="1">
        <f t="array" ref="I913">IFERROR(INDEX(Region, VLOOKUP($F913, X!$A$2:$K$5744, 11, FALSE), $C$1), "")</f>
        <v/>
      </c>
      <c r="J913" s="235"/>
      <c r="K913" s="236"/>
      <c r="L913" s="220" cm="1">
        <f t="array" ref="L913">IFERROR(INDEX(E_alt, $A913, $X913), 0)</f>
        <v>0</v>
      </c>
      <c r="M913" s="238"/>
      <c r="N913" s="237"/>
      <c r="O913" s="236"/>
      <c r="P913" s="223"/>
      <c r="Q913" s="220" cm="1">
        <f t="array" ref="Q913">IFERROR(INDEX(E_neu, $A913, $X913), 0)</f>
        <v>0</v>
      </c>
      <c r="R913" s="232"/>
      <c r="S913" s="231"/>
      <c r="T913" s="217"/>
      <c r="U913" s="218" t="str">
        <f>IF(ISBLANK(T913), "", VLOOKUP(T913, Z!$A$2:$C$4127, 3, FALSE))</f>
        <v/>
      </c>
      <c r="V913" s="239"/>
      <c r="W913" s="222">
        <f t="shared" si="117"/>
        <v>0</v>
      </c>
      <c r="X913" s="13" t="str">
        <f>IFERROR(MATCH(_xlfn.MINIFS(Y!$F$87:$H$87, Y!$F$87:$H$87, "&gt;="&amp;J913), Y!$F$87:$H$87, 0), "-")</f>
        <v>-</v>
      </c>
    </row>
    <row r="914" spans="1:24" s="79" customFormat="1" x14ac:dyDescent="0.2">
      <c r="A914" s="13" t="str">
        <f t="shared" si="118"/>
        <v>-</v>
      </c>
      <c r="B914" s="216">
        <v>892</v>
      </c>
      <c r="C914" s="231"/>
      <c r="D914" s="231"/>
      <c r="E914" s="217"/>
      <c r="F914" s="218" t="str">
        <f>IF(ISBLANK(E914), "", VLOOKUP(E914, Z!$A$2:$C$4127, 3, FALSE))</f>
        <v/>
      </c>
      <c r="G914" s="232"/>
      <c r="H914" s="219"/>
      <c r="I914" s="218" t="str" cm="1">
        <f t="array" ref="I914">IFERROR(INDEX(Region, VLOOKUP($F914, X!$A$2:$K$5744, 11, FALSE), $C$1), "")</f>
        <v/>
      </c>
      <c r="J914" s="235"/>
      <c r="K914" s="236"/>
      <c r="L914" s="220" cm="1">
        <f t="array" ref="L914">IFERROR(INDEX(E_alt, $A914, $X914), 0)</f>
        <v>0</v>
      </c>
      <c r="M914" s="238"/>
      <c r="N914" s="237"/>
      <c r="O914" s="236"/>
      <c r="P914" s="223"/>
      <c r="Q914" s="220" cm="1">
        <f t="array" ref="Q914">IFERROR(INDEX(E_neu, $A914, $X914), 0)</f>
        <v>0</v>
      </c>
      <c r="R914" s="232"/>
      <c r="S914" s="231"/>
      <c r="T914" s="217"/>
      <c r="U914" s="218" t="str">
        <f>IF(ISBLANK(T914), "", VLOOKUP(T914, Z!$A$2:$C$4127, 3, FALSE))</f>
        <v/>
      </c>
      <c r="V914" s="239"/>
      <c r="W914" s="222">
        <f t="shared" si="117"/>
        <v>0</v>
      </c>
      <c r="X914" s="13" t="str">
        <f>IFERROR(MATCH(_xlfn.MINIFS(Y!$F$87:$H$87, Y!$F$87:$H$87, "&gt;="&amp;J914), Y!$F$87:$H$87, 0), "-")</f>
        <v>-</v>
      </c>
    </row>
    <row r="915" spans="1:24" s="79" customFormat="1" x14ac:dyDescent="0.2">
      <c r="A915" s="13" t="str">
        <f t="shared" si="118"/>
        <v>-</v>
      </c>
      <c r="B915" s="216">
        <v>893</v>
      </c>
      <c r="C915" s="231"/>
      <c r="D915" s="231"/>
      <c r="E915" s="217"/>
      <c r="F915" s="218" t="str">
        <f>IF(ISBLANK(E915), "", VLOOKUP(E915, Z!$A$2:$C$4127, 3, FALSE))</f>
        <v/>
      </c>
      <c r="G915" s="232"/>
      <c r="H915" s="219"/>
      <c r="I915" s="218" t="str" cm="1">
        <f t="array" ref="I915">IFERROR(INDEX(Region, VLOOKUP($F915, X!$A$2:$K$5744, 11, FALSE), $C$1), "")</f>
        <v/>
      </c>
      <c r="J915" s="235"/>
      <c r="K915" s="236"/>
      <c r="L915" s="220" cm="1">
        <f t="array" ref="L915">IFERROR(INDEX(E_alt, $A915, $X915), 0)</f>
        <v>0</v>
      </c>
      <c r="M915" s="238"/>
      <c r="N915" s="237"/>
      <c r="O915" s="236"/>
      <c r="P915" s="223"/>
      <c r="Q915" s="220" cm="1">
        <f t="array" ref="Q915">IFERROR(INDEX(E_neu, $A915, $X915), 0)</f>
        <v>0</v>
      </c>
      <c r="R915" s="232"/>
      <c r="S915" s="231"/>
      <c r="T915" s="217"/>
      <c r="U915" s="218" t="str">
        <f>IF(ISBLANK(T915), "", VLOOKUP(T915, Z!$A$2:$C$4127, 3, FALSE))</f>
        <v/>
      </c>
      <c r="V915" s="239"/>
      <c r="W915" s="222">
        <f t="shared" si="117"/>
        <v>0</v>
      </c>
      <c r="X915" s="13" t="str">
        <f>IFERROR(MATCH(_xlfn.MINIFS(Y!$F$87:$H$87, Y!$F$87:$H$87, "&gt;="&amp;J915), Y!$F$87:$H$87, 0), "-")</f>
        <v>-</v>
      </c>
    </row>
    <row r="916" spans="1:24" s="79" customFormat="1" x14ac:dyDescent="0.2">
      <c r="A916" s="13" t="str">
        <f t="shared" si="118"/>
        <v>-</v>
      </c>
      <c r="B916" s="216">
        <v>894</v>
      </c>
      <c r="C916" s="231"/>
      <c r="D916" s="231"/>
      <c r="E916" s="217"/>
      <c r="F916" s="218" t="str">
        <f>IF(ISBLANK(E916), "", VLOOKUP(E916, Z!$A$2:$C$4127, 3, FALSE))</f>
        <v/>
      </c>
      <c r="G916" s="232"/>
      <c r="H916" s="219"/>
      <c r="I916" s="218" t="str" cm="1">
        <f t="array" ref="I916">IFERROR(INDEX(Region, VLOOKUP($F916, X!$A$2:$K$5744, 11, FALSE), $C$1), "")</f>
        <v/>
      </c>
      <c r="J916" s="235"/>
      <c r="K916" s="236"/>
      <c r="L916" s="220" cm="1">
        <f t="array" ref="L916">IFERROR(INDEX(E_alt, $A916, $X916), 0)</f>
        <v>0</v>
      </c>
      <c r="M916" s="238"/>
      <c r="N916" s="237"/>
      <c r="O916" s="236"/>
      <c r="P916" s="223"/>
      <c r="Q916" s="220" cm="1">
        <f t="array" ref="Q916">IFERROR(INDEX(E_neu, $A916, $X916), 0)</f>
        <v>0</v>
      </c>
      <c r="R916" s="232"/>
      <c r="S916" s="231"/>
      <c r="T916" s="217"/>
      <c r="U916" s="218" t="str">
        <f>IF(ISBLANK(T916), "", VLOOKUP(T916, Z!$A$2:$C$4127, 3, FALSE))</f>
        <v/>
      </c>
      <c r="V916" s="239"/>
      <c r="W916" s="222">
        <f t="shared" si="117"/>
        <v>0</v>
      </c>
      <c r="X916" s="13" t="str">
        <f>IFERROR(MATCH(_xlfn.MINIFS(Y!$F$87:$H$87, Y!$F$87:$H$87, "&gt;="&amp;J916), Y!$F$87:$H$87, 0), "-")</f>
        <v>-</v>
      </c>
    </row>
    <row r="917" spans="1:24" s="79" customFormat="1" x14ac:dyDescent="0.2">
      <c r="A917" s="13" t="str">
        <f t="shared" si="118"/>
        <v>-</v>
      </c>
      <c r="B917" s="216">
        <v>895</v>
      </c>
      <c r="C917" s="231"/>
      <c r="D917" s="231"/>
      <c r="E917" s="217"/>
      <c r="F917" s="218" t="str">
        <f>IF(ISBLANK(E917), "", VLOOKUP(E917, Z!$A$2:$C$4127, 3, FALSE))</f>
        <v/>
      </c>
      <c r="G917" s="232"/>
      <c r="H917" s="219"/>
      <c r="I917" s="218" t="str" cm="1">
        <f t="array" ref="I917">IFERROR(INDEX(Region, VLOOKUP($F917, X!$A$2:$K$5744, 11, FALSE), $C$1), "")</f>
        <v/>
      </c>
      <c r="J917" s="235"/>
      <c r="K917" s="236"/>
      <c r="L917" s="220" cm="1">
        <f t="array" ref="L917">IFERROR(INDEX(E_alt, $A917, $X917), 0)</f>
        <v>0</v>
      </c>
      <c r="M917" s="238"/>
      <c r="N917" s="237"/>
      <c r="O917" s="236"/>
      <c r="P917" s="223"/>
      <c r="Q917" s="220" cm="1">
        <f t="array" ref="Q917">IFERROR(INDEX(E_neu, $A917, $X917), 0)</f>
        <v>0</v>
      </c>
      <c r="R917" s="232"/>
      <c r="S917" s="231"/>
      <c r="T917" s="217"/>
      <c r="U917" s="218" t="str">
        <f>IF(ISBLANK(T917), "", VLOOKUP(T917, Z!$A$2:$C$4127, 3, FALSE))</f>
        <v/>
      </c>
      <c r="V917" s="239"/>
      <c r="W917" s="222">
        <f t="shared" si="117"/>
        <v>0</v>
      </c>
      <c r="X917" s="13" t="str">
        <f>IFERROR(MATCH(_xlfn.MINIFS(Y!$F$87:$H$87, Y!$F$87:$H$87, "&gt;="&amp;J917), Y!$F$87:$H$87, 0), "-")</f>
        <v>-</v>
      </c>
    </row>
    <row r="918" spans="1:24" s="79" customFormat="1" x14ac:dyDescent="0.2">
      <c r="A918" s="13" t="str">
        <f t="shared" si="118"/>
        <v>-</v>
      </c>
      <c r="B918" s="216">
        <v>896</v>
      </c>
      <c r="C918" s="231"/>
      <c r="D918" s="231"/>
      <c r="E918" s="217"/>
      <c r="F918" s="218" t="str">
        <f>IF(ISBLANK(E918), "", VLOOKUP(E918, Z!$A$2:$C$4127, 3, FALSE))</f>
        <v/>
      </c>
      <c r="G918" s="232"/>
      <c r="H918" s="219"/>
      <c r="I918" s="218" t="str" cm="1">
        <f t="array" ref="I918">IFERROR(INDEX(Region, VLOOKUP($F918, X!$A$2:$K$5744, 11, FALSE), $C$1), "")</f>
        <v/>
      </c>
      <c r="J918" s="235"/>
      <c r="K918" s="236"/>
      <c r="L918" s="220" cm="1">
        <f t="array" ref="L918">IFERROR(INDEX(E_alt, $A918, $X918), 0)</f>
        <v>0</v>
      </c>
      <c r="M918" s="238"/>
      <c r="N918" s="237"/>
      <c r="O918" s="236"/>
      <c r="P918" s="223"/>
      <c r="Q918" s="220" cm="1">
        <f t="array" ref="Q918">IFERROR(INDEX(E_neu, $A918, $X918), 0)</f>
        <v>0</v>
      </c>
      <c r="R918" s="232"/>
      <c r="S918" s="231"/>
      <c r="T918" s="217"/>
      <c r="U918" s="218" t="str">
        <f>IF(ISBLANK(T918), "", VLOOKUP(T918, Z!$A$2:$C$4127, 3, FALSE))</f>
        <v/>
      </c>
      <c r="V918" s="239"/>
      <c r="W918" s="222">
        <f t="shared" si="117"/>
        <v>0</v>
      </c>
      <c r="X918" s="13" t="str">
        <f>IFERROR(MATCH(_xlfn.MINIFS(Y!$F$87:$H$87, Y!$F$87:$H$87, "&gt;="&amp;J918), Y!$F$87:$H$87, 0), "-")</f>
        <v>-</v>
      </c>
    </row>
    <row r="919" spans="1:24" s="79" customFormat="1" x14ac:dyDescent="0.2">
      <c r="A919" s="13" t="str">
        <f t="shared" si="118"/>
        <v>-</v>
      </c>
      <c r="B919" s="216">
        <v>897</v>
      </c>
      <c r="C919" s="231"/>
      <c r="D919" s="231"/>
      <c r="E919" s="217"/>
      <c r="F919" s="218" t="str">
        <f>IF(ISBLANK(E919), "", VLOOKUP(E919, Z!$A$2:$C$4127, 3, FALSE))</f>
        <v/>
      </c>
      <c r="G919" s="232"/>
      <c r="H919" s="219"/>
      <c r="I919" s="218" t="str" cm="1">
        <f t="array" ref="I919">IFERROR(INDEX(Region, VLOOKUP($F919, X!$A$2:$K$5744, 11, FALSE), $C$1), "")</f>
        <v/>
      </c>
      <c r="J919" s="235"/>
      <c r="K919" s="236"/>
      <c r="L919" s="220" cm="1">
        <f t="array" ref="L919">IFERROR(INDEX(E_alt, $A919, $X919), 0)</f>
        <v>0</v>
      </c>
      <c r="M919" s="238"/>
      <c r="N919" s="237"/>
      <c r="O919" s="236"/>
      <c r="P919" s="223"/>
      <c r="Q919" s="220" cm="1">
        <f t="array" ref="Q919">IFERROR(INDEX(E_neu, $A919, $X919), 0)</f>
        <v>0</v>
      </c>
      <c r="R919" s="232"/>
      <c r="S919" s="231"/>
      <c r="T919" s="217"/>
      <c r="U919" s="218" t="str">
        <f>IF(ISBLANK(T919), "", VLOOKUP(T919, Z!$A$2:$C$4127, 3, FALSE))</f>
        <v/>
      </c>
      <c r="V919" s="239"/>
      <c r="W919" s="222">
        <f t="shared" si="117"/>
        <v>0</v>
      </c>
      <c r="X919" s="13" t="str">
        <f>IFERROR(MATCH(_xlfn.MINIFS(Y!$F$87:$H$87, Y!$F$87:$H$87, "&gt;="&amp;J919), Y!$F$87:$H$87, 0), "-")</f>
        <v>-</v>
      </c>
    </row>
    <row r="920" spans="1:24" s="79" customFormat="1" x14ac:dyDescent="0.2">
      <c r="A920" s="13" t="str">
        <f t="shared" si="118"/>
        <v>-</v>
      </c>
      <c r="B920" s="216">
        <v>898</v>
      </c>
      <c r="C920" s="231"/>
      <c r="D920" s="231"/>
      <c r="E920" s="217"/>
      <c r="F920" s="218" t="str">
        <f>IF(ISBLANK(E920), "", VLOOKUP(E920, Z!$A$2:$C$4127, 3, FALSE))</f>
        <v/>
      </c>
      <c r="G920" s="232"/>
      <c r="H920" s="219"/>
      <c r="I920" s="218" t="str" cm="1">
        <f t="array" ref="I920">IFERROR(INDEX(Region, VLOOKUP($F920, X!$A$2:$K$5744, 11, FALSE), $C$1), "")</f>
        <v/>
      </c>
      <c r="J920" s="235"/>
      <c r="K920" s="236"/>
      <c r="L920" s="220" cm="1">
        <f t="array" ref="L920">IFERROR(INDEX(E_alt, $A920, $X920), 0)</f>
        <v>0</v>
      </c>
      <c r="M920" s="238"/>
      <c r="N920" s="237"/>
      <c r="O920" s="236"/>
      <c r="P920" s="223"/>
      <c r="Q920" s="220" cm="1">
        <f t="array" ref="Q920">IFERROR(INDEX(E_neu, $A920, $X920), 0)</f>
        <v>0</v>
      </c>
      <c r="R920" s="232"/>
      <c r="S920" s="231"/>
      <c r="T920" s="217"/>
      <c r="U920" s="218" t="str">
        <f>IF(ISBLANK(T920), "", VLOOKUP(T920, Z!$A$2:$C$4127, 3, FALSE))</f>
        <v/>
      </c>
      <c r="V920" s="239"/>
      <c r="W920" s="222">
        <f t="shared" ref="W920:W983" si="119">ROUND(12*0.75*(L920-Q920),1)</f>
        <v>0</v>
      </c>
      <c r="X920" s="13" t="str">
        <f>IFERROR(MATCH(_xlfn.MINIFS(Y!$F$87:$H$87, Y!$F$87:$H$87, "&gt;="&amp;J920), Y!$F$87:$H$87, 0), "-")</f>
        <v>-</v>
      </c>
    </row>
    <row r="921" spans="1:24" s="79" customFormat="1" x14ac:dyDescent="0.2">
      <c r="A921" s="13" t="str">
        <f t="shared" si="118"/>
        <v>-</v>
      </c>
      <c r="B921" s="216">
        <v>899</v>
      </c>
      <c r="C921" s="231"/>
      <c r="D921" s="231"/>
      <c r="E921" s="217"/>
      <c r="F921" s="218" t="str">
        <f>IF(ISBLANK(E921), "", VLOOKUP(E921, Z!$A$2:$C$4127, 3, FALSE))</f>
        <v/>
      </c>
      <c r="G921" s="232"/>
      <c r="H921" s="219"/>
      <c r="I921" s="218" t="str" cm="1">
        <f t="array" ref="I921">IFERROR(INDEX(Region, VLOOKUP($F921, X!$A$2:$K$5744, 11, FALSE), $C$1), "")</f>
        <v/>
      </c>
      <c r="J921" s="235"/>
      <c r="K921" s="236"/>
      <c r="L921" s="220" cm="1">
        <f t="array" ref="L921">IFERROR(INDEX(E_alt, $A921, $X921), 0)</f>
        <v>0</v>
      </c>
      <c r="M921" s="238"/>
      <c r="N921" s="237"/>
      <c r="O921" s="236"/>
      <c r="P921" s="223"/>
      <c r="Q921" s="220" cm="1">
        <f t="array" ref="Q921">IFERROR(INDEX(E_neu, $A921, $X921), 0)</f>
        <v>0</v>
      </c>
      <c r="R921" s="232"/>
      <c r="S921" s="231"/>
      <c r="T921" s="217"/>
      <c r="U921" s="218" t="str">
        <f>IF(ISBLANK(T921), "", VLOOKUP(T921, Z!$A$2:$C$4127, 3, FALSE))</f>
        <v/>
      </c>
      <c r="V921" s="239"/>
      <c r="W921" s="222">
        <f t="shared" si="119"/>
        <v>0</v>
      </c>
      <c r="X921" s="13" t="str">
        <f>IFERROR(MATCH(_xlfn.MINIFS(Y!$F$87:$H$87, Y!$F$87:$H$87, "&gt;="&amp;J921), Y!$F$87:$H$87, 0), "-")</f>
        <v>-</v>
      </c>
    </row>
    <row r="922" spans="1:24" s="79" customFormat="1" x14ac:dyDescent="0.2">
      <c r="A922" s="13" t="str">
        <f t="shared" si="118"/>
        <v>-</v>
      </c>
      <c r="B922" s="216">
        <v>900</v>
      </c>
      <c r="C922" s="231"/>
      <c r="D922" s="231"/>
      <c r="E922" s="217"/>
      <c r="F922" s="218" t="str">
        <f>IF(ISBLANK(E922), "", VLOOKUP(E922, Z!$A$2:$C$4127, 3, FALSE))</f>
        <v/>
      </c>
      <c r="G922" s="232"/>
      <c r="H922" s="219"/>
      <c r="I922" s="218" t="str" cm="1">
        <f t="array" ref="I922">IFERROR(INDEX(Region, VLOOKUP($F922, X!$A$2:$K$5744, 11, FALSE), $C$1), "")</f>
        <v/>
      </c>
      <c r="J922" s="235"/>
      <c r="K922" s="236"/>
      <c r="L922" s="220" cm="1">
        <f t="array" ref="L922">IFERROR(INDEX(E_alt, $A922, $X922), 0)</f>
        <v>0</v>
      </c>
      <c r="M922" s="238"/>
      <c r="N922" s="237"/>
      <c r="O922" s="236"/>
      <c r="P922" s="223"/>
      <c r="Q922" s="220" cm="1">
        <f t="array" ref="Q922">IFERROR(INDEX(E_neu, $A922, $X922), 0)</f>
        <v>0</v>
      </c>
      <c r="R922" s="232"/>
      <c r="S922" s="231"/>
      <c r="T922" s="217"/>
      <c r="U922" s="218" t="str">
        <f>IF(ISBLANK(T922), "", VLOOKUP(T922, Z!$A$2:$C$4127, 3, FALSE))</f>
        <v/>
      </c>
      <c r="V922" s="239"/>
      <c r="W922" s="222">
        <f t="shared" si="119"/>
        <v>0</v>
      </c>
      <c r="X922" s="13" t="str">
        <f>IFERROR(MATCH(_xlfn.MINIFS(Y!$F$87:$H$87, Y!$F$87:$H$87, "&gt;="&amp;J922), Y!$F$87:$H$87, 0), "-")</f>
        <v>-</v>
      </c>
    </row>
    <row r="923" spans="1:24" s="79" customFormat="1" x14ac:dyDescent="0.2">
      <c r="A923" s="13" t="str">
        <f t="shared" si="118"/>
        <v>-</v>
      </c>
      <c r="B923" s="216">
        <v>901</v>
      </c>
      <c r="C923" s="231"/>
      <c r="D923" s="231"/>
      <c r="E923" s="217"/>
      <c r="F923" s="218" t="str">
        <f>IF(ISBLANK(E923), "", VLOOKUP(E923, Z!$A$2:$C$4127, 3, FALSE))</f>
        <v/>
      </c>
      <c r="G923" s="232"/>
      <c r="H923" s="219"/>
      <c r="I923" s="218" t="str" cm="1">
        <f t="array" ref="I923">IFERROR(INDEX(Region, VLOOKUP($F923, X!$A$2:$K$5744, 11, FALSE), $C$1), "")</f>
        <v/>
      </c>
      <c r="J923" s="235"/>
      <c r="K923" s="236"/>
      <c r="L923" s="220" cm="1">
        <f t="array" ref="L923">IFERROR(INDEX(E_alt, $A923, $X923), 0)</f>
        <v>0</v>
      </c>
      <c r="M923" s="238"/>
      <c r="N923" s="237"/>
      <c r="O923" s="236"/>
      <c r="P923" s="223"/>
      <c r="Q923" s="220" cm="1">
        <f t="array" ref="Q923">IFERROR(INDEX(E_neu, $A923, $X923), 0)</f>
        <v>0</v>
      </c>
      <c r="R923" s="232"/>
      <c r="S923" s="231"/>
      <c r="T923" s="217"/>
      <c r="U923" s="218" t="str">
        <f>IF(ISBLANK(T923), "", VLOOKUP(T923, Z!$A$2:$C$4127, 3, FALSE))</f>
        <v/>
      </c>
      <c r="V923" s="239"/>
      <c r="W923" s="222">
        <f t="shared" si="119"/>
        <v>0</v>
      </c>
      <c r="X923" s="13" t="str">
        <f>IFERROR(MATCH(_xlfn.MINIFS(Y!$F$87:$H$87, Y!$F$87:$H$87, "&gt;="&amp;J923), Y!$F$87:$H$87, 0), "-")</f>
        <v>-</v>
      </c>
    </row>
    <row r="924" spans="1:24" s="79" customFormat="1" x14ac:dyDescent="0.2">
      <c r="A924" s="13" t="str">
        <f t="shared" si="118"/>
        <v>-</v>
      </c>
      <c r="B924" s="216">
        <v>902</v>
      </c>
      <c r="C924" s="231"/>
      <c r="D924" s="231"/>
      <c r="E924" s="217"/>
      <c r="F924" s="218" t="str">
        <f>IF(ISBLANK(E924), "", VLOOKUP(E924, Z!$A$2:$C$4127, 3, FALSE))</f>
        <v/>
      </c>
      <c r="G924" s="232"/>
      <c r="H924" s="219"/>
      <c r="I924" s="218" t="str" cm="1">
        <f t="array" ref="I924">IFERROR(INDEX(Region, VLOOKUP($F924, X!$A$2:$K$5744, 11, FALSE), $C$1), "")</f>
        <v/>
      </c>
      <c r="J924" s="235"/>
      <c r="K924" s="236"/>
      <c r="L924" s="220" cm="1">
        <f t="array" ref="L924">IFERROR(INDEX(E_alt, $A924, $X924), 0)</f>
        <v>0</v>
      </c>
      <c r="M924" s="238"/>
      <c r="N924" s="237"/>
      <c r="O924" s="236"/>
      <c r="P924" s="223"/>
      <c r="Q924" s="220" cm="1">
        <f t="array" ref="Q924">IFERROR(INDEX(E_neu, $A924, $X924), 0)</f>
        <v>0</v>
      </c>
      <c r="R924" s="232"/>
      <c r="S924" s="231"/>
      <c r="T924" s="217"/>
      <c r="U924" s="218" t="str">
        <f>IF(ISBLANK(T924), "", VLOOKUP(T924, Z!$A$2:$C$4127, 3, FALSE))</f>
        <v/>
      </c>
      <c r="V924" s="239"/>
      <c r="W924" s="222">
        <f t="shared" si="119"/>
        <v>0</v>
      </c>
      <c r="X924" s="13" t="str">
        <f>IFERROR(MATCH(_xlfn.MINIFS(Y!$F$87:$H$87, Y!$F$87:$H$87, "&gt;="&amp;J924), Y!$F$87:$H$87, 0), "-")</f>
        <v>-</v>
      </c>
    </row>
    <row r="925" spans="1:24" s="79" customFormat="1" x14ac:dyDescent="0.2">
      <c r="A925" s="13" t="str">
        <f t="shared" si="118"/>
        <v>-</v>
      </c>
      <c r="B925" s="216">
        <v>903</v>
      </c>
      <c r="C925" s="231"/>
      <c r="D925" s="231"/>
      <c r="E925" s="217"/>
      <c r="F925" s="218" t="str">
        <f>IF(ISBLANK(E925), "", VLOOKUP(E925, Z!$A$2:$C$4127, 3, FALSE))</f>
        <v/>
      </c>
      <c r="G925" s="232"/>
      <c r="H925" s="219"/>
      <c r="I925" s="218" t="str" cm="1">
        <f t="array" ref="I925">IFERROR(INDEX(Region, VLOOKUP($F925, X!$A$2:$K$5744, 11, FALSE), $C$1), "")</f>
        <v/>
      </c>
      <c r="J925" s="235"/>
      <c r="K925" s="236"/>
      <c r="L925" s="220" cm="1">
        <f t="array" ref="L925">IFERROR(INDEX(E_alt, $A925, $X925), 0)</f>
        <v>0</v>
      </c>
      <c r="M925" s="238"/>
      <c r="N925" s="237"/>
      <c r="O925" s="236"/>
      <c r="P925" s="223"/>
      <c r="Q925" s="220" cm="1">
        <f t="array" ref="Q925">IFERROR(INDEX(E_neu, $A925, $X925), 0)</f>
        <v>0</v>
      </c>
      <c r="R925" s="232"/>
      <c r="S925" s="231"/>
      <c r="T925" s="217"/>
      <c r="U925" s="218" t="str">
        <f>IF(ISBLANK(T925), "", VLOOKUP(T925, Z!$A$2:$C$4127, 3, FALSE))</f>
        <v/>
      </c>
      <c r="V925" s="239"/>
      <c r="W925" s="222">
        <f t="shared" si="119"/>
        <v>0</v>
      </c>
      <c r="X925" s="13" t="str">
        <f>IFERROR(MATCH(_xlfn.MINIFS(Y!$F$87:$H$87, Y!$F$87:$H$87, "&gt;="&amp;J925), Y!$F$87:$H$87, 0), "-")</f>
        <v>-</v>
      </c>
    </row>
    <row r="926" spans="1:24" s="79" customFormat="1" x14ac:dyDescent="0.2">
      <c r="A926" s="13" t="str">
        <f t="shared" si="118"/>
        <v>-</v>
      </c>
      <c r="B926" s="216">
        <v>904</v>
      </c>
      <c r="C926" s="231"/>
      <c r="D926" s="231"/>
      <c r="E926" s="217"/>
      <c r="F926" s="218" t="str">
        <f>IF(ISBLANK(E926), "", VLOOKUP(E926, Z!$A$2:$C$4127, 3, FALSE))</f>
        <v/>
      </c>
      <c r="G926" s="232"/>
      <c r="H926" s="219"/>
      <c r="I926" s="218" t="str" cm="1">
        <f t="array" ref="I926">IFERROR(INDEX(Region, VLOOKUP($F926, X!$A$2:$K$5744, 11, FALSE), $C$1), "")</f>
        <v/>
      </c>
      <c r="J926" s="235"/>
      <c r="K926" s="236"/>
      <c r="L926" s="220" cm="1">
        <f t="array" ref="L926">IFERROR(INDEX(E_alt, $A926, $X926), 0)</f>
        <v>0</v>
      </c>
      <c r="M926" s="238"/>
      <c r="N926" s="237"/>
      <c r="O926" s="236"/>
      <c r="P926" s="223"/>
      <c r="Q926" s="220" cm="1">
        <f t="array" ref="Q926">IFERROR(INDEX(E_neu, $A926, $X926), 0)</f>
        <v>0</v>
      </c>
      <c r="R926" s="232"/>
      <c r="S926" s="231"/>
      <c r="T926" s="217"/>
      <c r="U926" s="218" t="str">
        <f>IF(ISBLANK(T926), "", VLOOKUP(T926, Z!$A$2:$C$4127, 3, FALSE))</f>
        <v/>
      </c>
      <c r="V926" s="239"/>
      <c r="W926" s="222">
        <f t="shared" si="119"/>
        <v>0</v>
      </c>
      <c r="X926" s="13" t="str">
        <f>IFERROR(MATCH(_xlfn.MINIFS(Y!$F$87:$H$87, Y!$F$87:$H$87, "&gt;="&amp;J926), Y!$F$87:$H$87, 0), "-")</f>
        <v>-</v>
      </c>
    </row>
    <row r="927" spans="1:24" s="79" customFormat="1" x14ac:dyDescent="0.2">
      <c r="A927" s="13" t="str">
        <f t="shared" si="118"/>
        <v>-</v>
      </c>
      <c r="B927" s="216">
        <v>905</v>
      </c>
      <c r="C927" s="231"/>
      <c r="D927" s="231"/>
      <c r="E927" s="217"/>
      <c r="F927" s="218" t="str">
        <f>IF(ISBLANK(E927), "", VLOOKUP(E927, Z!$A$2:$C$4127, 3, FALSE))</f>
        <v/>
      </c>
      <c r="G927" s="232"/>
      <c r="H927" s="219"/>
      <c r="I927" s="218" t="str" cm="1">
        <f t="array" ref="I927">IFERROR(INDEX(Region, VLOOKUP($F927, X!$A$2:$K$5744, 11, FALSE), $C$1), "")</f>
        <v/>
      </c>
      <c r="J927" s="235"/>
      <c r="K927" s="236"/>
      <c r="L927" s="220" cm="1">
        <f t="array" ref="L927">IFERROR(INDEX(E_alt, $A927, $X927), 0)</f>
        <v>0</v>
      </c>
      <c r="M927" s="238"/>
      <c r="N927" s="237"/>
      <c r="O927" s="236"/>
      <c r="P927" s="223"/>
      <c r="Q927" s="220" cm="1">
        <f t="array" ref="Q927">IFERROR(INDEX(E_neu, $A927, $X927), 0)</f>
        <v>0</v>
      </c>
      <c r="R927" s="232"/>
      <c r="S927" s="231"/>
      <c r="T927" s="217"/>
      <c r="U927" s="218" t="str">
        <f>IF(ISBLANK(T927), "", VLOOKUP(T927, Z!$A$2:$C$4127, 3, FALSE))</f>
        <v/>
      </c>
      <c r="V927" s="239"/>
      <c r="W927" s="222">
        <f t="shared" si="119"/>
        <v>0</v>
      </c>
      <c r="X927" s="13" t="str">
        <f>IFERROR(MATCH(_xlfn.MINIFS(Y!$F$87:$H$87, Y!$F$87:$H$87, "&gt;="&amp;J927), Y!$F$87:$H$87, 0), "-")</f>
        <v>-</v>
      </c>
    </row>
    <row r="928" spans="1:24" s="79" customFormat="1" x14ac:dyDescent="0.2">
      <c r="A928" s="13" t="str">
        <f t="shared" si="118"/>
        <v>-</v>
      </c>
      <c r="B928" s="216">
        <v>906</v>
      </c>
      <c r="C928" s="231"/>
      <c r="D928" s="231"/>
      <c r="E928" s="217"/>
      <c r="F928" s="218" t="str">
        <f>IF(ISBLANK(E928), "", VLOOKUP(E928, Z!$A$2:$C$4127, 3, FALSE))</f>
        <v/>
      </c>
      <c r="G928" s="232"/>
      <c r="H928" s="219"/>
      <c r="I928" s="218" t="str" cm="1">
        <f t="array" ref="I928">IFERROR(INDEX(Region, VLOOKUP($F928, X!$A$2:$K$5744, 11, FALSE), $C$1), "")</f>
        <v/>
      </c>
      <c r="J928" s="235"/>
      <c r="K928" s="236"/>
      <c r="L928" s="220" cm="1">
        <f t="array" ref="L928">IFERROR(INDEX(E_alt, $A928, $X928), 0)</f>
        <v>0</v>
      </c>
      <c r="M928" s="238"/>
      <c r="N928" s="237"/>
      <c r="O928" s="236"/>
      <c r="P928" s="223"/>
      <c r="Q928" s="220" cm="1">
        <f t="array" ref="Q928">IFERROR(INDEX(E_neu, $A928, $X928), 0)</f>
        <v>0</v>
      </c>
      <c r="R928" s="232"/>
      <c r="S928" s="231"/>
      <c r="T928" s="217"/>
      <c r="U928" s="218" t="str">
        <f>IF(ISBLANK(T928), "", VLOOKUP(T928, Z!$A$2:$C$4127, 3, FALSE))</f>
        <v/>
      </c>
      <c r="V928" s="239"/>
      <c r="W928" s="222">
        <f t="shared" si="119"/>
        <v>0</v>
      </c>
      <c r="X928" s="13" t="str">
        <f>IFERROR(MATCH(_xlfn.MINIFS(Y!$F$87:$H$87, Y!$F$87:$H$87, "&gt;="&amp;J928), Y!$F$87:$H$87, 0), "-")</f>
        <v>-</v>
      </c>
    </row>
    <row r="929" spans="1:24" s="79" customFormat="1" x14ac:dyDescent="0.2">
      <c r="A929" s="13" t="str">
        <f t="shared" si="118"/>
        <v>-</v>
      </c>
      <c r="B929" s="216">
        <v>907</v>
      </c>
      <c r="C929" s="231"/>
      <c r="D929" s="231"/>
      <c r="E929" s="217"/>
      <c r="F929" s="218" t="str">
        <f>IF(ISBLANK(E929), "", VLOOKUP(E929, Z!$A$2:$C$4127, 3, FALSE))</f>
        <v/>
      </c>
      <c r="G929" s="232"/>
      <c r="H929" s="219"/>
      <c r="I929" s="218" t="str" cm="1">
        <f t="array" ref="I929">IFERROR(INDEX(Region, VLOOKUP($F929, X!$A$2:$K$5744, 11, FALSE), $C$1), "")</f>
        <v/>
      </c>
      <c r="J929" s="235"/>
      <c r="K929" s="236"/>
      <c r="L929" s="220" cm="1">
        <f t="array" ref="L929">IFERROR(INDEX(E_alt, $A929, $X929), 0)</f>
        <v>0</v>
      </c>
      <c r="M929" s="238"/>
      <c r="N929" s="237"/>
      <c r="O929" s="236"/>
      <c r="P929" s="223"/>
      <c r="Q929" s="220" cm="1">
        <f t="array" ref="Q929">IFERROR(INDEX(E_neu, $A929, $X929), 0)</f>
        <v>0</v>
      </c>
      <c r="R929" s="232"/>
      <c r="S929" s="231"/>
      <c r="T929" s="217"/>
      <c r="U929" s="218" t="str">
        <f>IF(ISBLANK(T929), "", VLOOKUP(T929, Z!$A$2:$C$4127, 3, FALSE))</f>
        <v/>
      </c>
      <c r="V929" s="239"/>
      <c r="W929" s="222">
        <f t="shared" si="119"/>
        <v>0</v>
      </c>
      <c r="X929" s="13" t="str">
        <f>IFERROR(MATCH(_xlfn.MINIFS(Y!$F$87:$H$87, Y!$F$87:$H$87, "&gt;="&amp;J929), Y!$F$87:$H$87, 0), "-")</f>
        <v>-</v>
      </c>
    </row>
    <row r="930" spans="1:24" s="79" customFormat="1" x14ac:dyDescent="0.2">
      <c r="A930" s="13" t="str">
        <f t="shared" si="118"/>
        <v>-</v>
      </c>
      <c r="B930" s="216">
        <v>908</v>
      </c>
      <c r="C930" s="231"/>
      <c r="D930" s="231"/>
      <c r="E930" s="217"/>
      <c r="F930" s="218" t="str">
        <f>IF(ISBLANK(E930), "", VLOOKUP(E930, Z!$A$2:$C$4127, 3, FALSE))</f>
        <v/>
      </c>
      <c r="G930" s="232"/>
      <c r="H930" s="219"/>
      <c r="I930" s="218" t="str" cm="1">
        <f t="array" ref="I930">IFERROR(INDEX(Region, VLOOKUP($F930, X!$A$2:$K$5744, 11, FALSE), $C$1), "")</f>
        <v/>
      </c>
      <c r="J930" s="235"/>
      <c r="K930" s="236"/>
      <c r="L930" s="220" cm="1">
        <f t="array" ref="L930">IFERROR(INDEX(E_alt, $A930, $X930), 0)</f>
        <v>0</v>
      </c>
      <c r="M930" s="238"/>
      <c r="N930" s="237"/>
      <c r="O930" s="236"/>
      <c r="P930" s="223"/>
      <c r="Q930" s="220" cm="1">
        <f t="array" ref="Q930">IFERROR(INDEX(E_neu, $A930, $X930), 0)</f>
        <v>0</v>
      </c>
      <c r="R930" s="232"/>
      <c r="S930" s="231"/>
      <c r="T930" s="217"/>
      <c r="U930" s="218" t="str">
        <f>IF(ISBLANK(T930), "", VLOOKUP(T930, Z!$A$2:$C$4127, 3, FALSE))</f>
        <v/>
      </c>
      <c r="V930" s="239"/>
      <c r="W930" s="222">
        <f t="shared" si="119"/>
        <v>0</v>
      </c>
      <c r="X930" s="13" t="str">
        <f>IFERROR(MATCH(_xlfn.MINIFS(Y!$F$87:$H$87, Y!$F$87:$H$87, "&gt;="&amp;J930), Y!$F$87:$H$87, 0), "-")</f>
        <v>-</v>
      </c>
    </row>
    <row r="931" spans="1:24" s="79" customFormat="1" x14ac:dyDescent="0.2">
      <c r="A931" s="13" t="str">
        <f t="shared" si="118"/>
        <v>-</v>
      </c>
      <c r="B931" s="216">
        <v>909</v>
      </c>
      <c r="C931" s="231"/>
      <c r="D931" s="231"/>
      <c r="E931" s="217"/>
      <c r="F931" s="218" t="str">
        <f>IF(ISBLANK(E931), "", VLOOKUP(E931, Z!$A$2:$C$4127, 3, FALSE))</f>
        <v/>
      </c>
      <c r="G931" s="232"/>
      <c r="H931" s="219"/>
      <c r="I931" s="218" t="str" cm="1">
        <f t="array" ref="I931">IFERROR(INDEX(Region, VLOOKUP($F931, X!$A$2:$K$5744, 11, FALSE), $C$1), "")</f>
        <v/>
      </c>
      <c r="J931" s="235"/>
      <c r="K931" s="236"/>
      <c r="L931" s="220" cm="1">
        <f t="array" ref="L931">IFERROR(INDEX(E_alt, $A931, $X931), 0)</f>
        <v>0</v>
      </c>
      <c r="M931" s="238"/>
      <c r="N931" s="237"/>
      <c r="O931" s="236"/>
      <c r="P931" s="223"/>
      <c r="Q931" s="220" cm="1">
        <f t="array" ref="Q931">IFERROR(INDEX(E_neu, $A931, $X931), 0)</f>
        <v>0</v>
      </c>
      <c r="R931" s="232"/>
      <c r="S931" s="231"/>
      <c r="T931" s="217"/>
      <c r="U931" s="218" t="str">
        <f>IF(ISBLANK(T931), "", VLOOKUP(T931, Z!$A$2:$C$4127, 3, FALSE))</f>
        <v/>
      </c>
      <c r="V931" s="239"/>
      <c r="W931" s="222">
        <f t="shared" si="119"/>
        <v>0</v>
      </c>
      <c r="X931" s="13" t="str">
        <f>IFERROR(MATCH(_xlfn.MINIFS(Y!$F$87:$H$87, Y!$F$87:$H$87, "&gt;="&amp;J931), Y!$F$87:$H$87, 0), "-")</f>
        <v>-</v>
      </c>
    </row>
    <row r="932" spans="1:24" s="79" customFormat="1" x14ac:dyDescent="0.2">
      <c r="A932" s="13" t="str">
        <f t="shared" si="118"/>
        <v>-</v>
      </c>
      <c r="B932" s="216">
        <v>910</v>
      </c>
      <c r="C932" s="231"/>
      <c r="D932" s="231"/>
      <c r="E932" s="217"/>
      <c r="F932" s="218" t="str">
        <f>IF(ISBLANK(E932), "", VLOOKUP(E932, Z!$A$2:$C$4127, 3, FALSE))</f>
        <v/>
      </c>
      <c r="G932" s="232"/>
      <c r="H932" s="219"/>
      <c r="I932" s="218" t="str" cm="1">
        <f t="array" ref="I932">IFERROR(INDEX(Region, VLOOKUP($F932, X!$A$2:$K$5744, 11, FALSE), $C$1), "")</f>
        <v/>
      </c>
      <c r="J932" s="235"/>
      <c r="K932" s="236"/>
      <c r="L932" s="220" cm="1">
        <f t="array" ref="L932">IFERROR(INDEX(E_alt, $A932, $X932), 0)</f>
        <v>0</v>
      </c>
      <c r="M932" s="238"/>
      <c r="N932" s="237"/>
      <c r="O932" s="236"/>
      <c r="P932" s="223"/>
      <c r="Q932" s="220" cm="1">
        <f t="array" ref="Q932">IFERROR(INDEX(E_neu, $A932, $X932), 0)</f>
        <v>0</v>
      </c>
      <c r="R932" s="232"/>
      <c r="S932" s="231"/>
      <c r="T932" s="217"/>
      <c r="U932" s="218" t="str">
        <f>IF(ISBLANK(T932), "", VLOOKUP(T932, Z!$A$2:$C$4127, 3, FALSE))</f>
        <v/>
      </c>
      <c r="V932" s="239"/>
      <c r="W932" s="222">
        <f t="shared" si="119"/>
        <v>0</v>
      </c>
      <c r="X932" s="13" t="str">
        <f>IFERROR(MATCH(_xlfn.MINIFS(Y!$F$87:$H$87, Y!$F$87:$H$87, "&gt;="&amp;J932), Y!$F$87:$H$87, 0), "-")</f>
        <v>-</v>
      </c>
    </row>
    <row r="933" spans="1:24" s="79" customFormat="1" x14ac:dyDescent="0.2">
      <c r="A933" s="13" t="str">
        <f t="shared" si="118"/>
        <v>-</v>
      </c>
      <c r="B933" s="216">
        <v>911</v>
      </c>
      <c r="C933" s="231"/>
      <c r="D933" s="231"/>
      <c r="E933" s="217"/>
      <c r="F933" s="218" t="str">
        <f>IF(ISBLANK(E933), "", VLOOKUP(E933, Z!$A$2:$C$4127, 3, FALSE))</f>
        <v/>
      </c>
      <c r="G933" s="232"/>
      <c r="H933" s="219"/>
      <c r="I933" s="218" t="str" cm="1">
        <f t="array" ref="I933">IFERROR(INDEX(Region, VLOOKUP($F933, X!$A$2:$K$5744, 11, FALSE), $C$1), "")</f>
        <v/>
      </c>
      <c r="J933" s="235"/>
      <c r="K933" s="236"/>
      <c r="L933" s="220" cm="1">
        <f t="array" ref="L933">IFERROR(INDEX(E_alt, $A933, $X933), 0)</f>
        <v>0</v>
      </c>
      <c r="M933" s="238"/>
      <c r="N933" s="237"/>
      <c r="O933" s="236"/>
      <c r="P933" s="223"/>
      <c r="Q933" s="220" cm="1">
        <f t="array" ref="Q933">IFERROR(INDEX(E_neu, $A933, $X933), 0)</f>
        <v>0</v>
      </c>
      <c r="R933" s="232"/>
      <c r="S933" s="231"/>
      <c r="T933" s="217"/>
      <c r="U933" s="218" t="str">
        <f>IF(ISBLANK(T933), "", VLOOKUP(T933, Z!$A$2:$C$4127, 3, FALSE))</f>
        <v/>
      </c>
      <c r="V933" s="239"/>
      <c r="W933" s="222">
        <f t="shared" si="119"/>
        <v>0</v>
      </c>
      <c r="X933" s="13" t="str">
        <f>IFERROR(MATCH(_xlfn.MINIFS(Y!$F$87:$H$87, Y!$F$87:$H$87, "&gt;="&amp;J933), Y!$F$87:$H$87, 0), "-")</f>
        <v>-</v>
      </c>
    </row>
    <row r="934" spans="1:24" s="79" customFormat="1" x14ac:dyDescent="0.2">
      <c r="A934" s="13" t="str">
        <f t="shared" si="118"/>
        <v>-</v>
      </c>
      <c r="B934" s="216">
        <v>912</v>
      </c>
      <c r="C934" s="231"/>
      <c r="D934" s="231"/>
      <c r="E934" s="217"/>
      <c r="F934" s="218" t="str">
        <f>IF(ISBLANK(E934), "", VLOOKUP(E934, Z!$A$2:$C$4127, 3, FALSE))</f>
        <v/>
      </c>
      <c r="G934" s="232"/>
      <c r="H934" s="219"/>
      <c r="I934" s="218" t="str" cm="1">
        <f t="array" ref="I934">IFERROR(INDEX(Region, VLOOKUP($F934, X!$A$2:$K$5744, 11, FALSE), $C$1), "")</f>
        <v/>
      </c>
      <c r="J934" s="235"/>
      <c r="K934" s="236"/>
      <c r="L934" s="220" cm="1">
        <f t="array" ref="L934">IFERROR(INDEX(E_alt, $A934, $X934), 0)</f>
        <v>0</v>
      </c>
      <c r="M934" s="238"/>
      <c r="N934" s="237"/>
      <c r="O934" s="236"/>
      <c r="P934" s="223"/>
      <c r="Q934" s="220" cm="1">
        <f t="array" ref="Q934">IFERROR(INDEX(E_neu, $A934, $X934), 0)</f>
        <v>0</v>
      </c>
      <c r="R934" s="232"/>
      <c r="S934" s="231"/>
      <c r="T934" s="217"/>
      <c r="U934" s="218" t="str">
        <f>IF(ISBLANK(T934), "", VLOOKUP(T934, Z!$A$2:$C$4127, 3, FALSE))</f>
        <v/>
      </c>
      <c r="V934" s="239"/>
      <c r="W934" s="222">
        <f t="shared" si="119"/>
        <v>0</v>
      </c>
      <c r="X934" s="13" t="str">
        <f>IFERROR(MATCH(_xlfn.MINIFS(Y!$F$87:$H$87, Y!$F$87:$H$87, "&gt;="&amp;J934), Y!$F$87:$H$87, 0), "-")</f>
        <v>-</v>
      </c>
    </row>
    <row r="935" spans="1:24" s="79" customFormat="1" x14ac:dyDescent="0.2">
      <c r="A935" s="13" t="str">
        <f t="shared" si="118"/>
        <v>-</v>
      </c>
      <c r="B935" s="216">
        <v>913</v>
      </c>
      <c r="C935" s="231"/>
      <c r="D935" s="231"/>
      <c r="E935" s="217"/>
      <c r="F935" s="218" t="str">
        <f>IF(ISBLANK(E935), "", VLOOKUP(E935, Z!$A$2:$C$4127, 3, FALSE))</f>
        <v/>
      </c>
      <c r="G935" s="232"/>
      <c r="H935" s="219"/>
      <c r="I935" s="218" t="str" cm="1">
        <f t="array" ref="I935">IFERROR(INDEX(Region, VLOOKUP($F935, X!$A$2:$K$5744, 11, FALSE), $C$1), "")</f>
        <v/>
      </c>
      <c r="J935" s="235"/>
      <c r="K935" s="236"/>
      <c r="L935" s="220" cm="1">
        <f t="array" ref="L935">IFERROR(INDEX(E_alt, $A935, $X935), 0)</f>
        <v>0</v>
      </c>
      <c r="M935" s="238"/>
      <c r="N935" s="237"/>
      <c r="O935" s="236"/>
      <c r="P935" s="223"/>
      <c r="Q935" s="220" cm="1">
        <f t="array" ref="Q935">IFERROR(INDEX(E_neu, $A935, $X935), 0)</f>
        <v>0</v>
      </c>
      <c r="R935" s="232"/>
      <c r="S935" s="231"/>
      <c r="T935" s="217"/>
      <c r="U935" s="218" t="str">
        <f>IF(ISBLANK(T935), "", VLOOKUP(T935, Z!$A$2:$C$4127, 3, FALSE))</f>
        <v/>
      </c>
      <c r="V935" s="239"/>
      <c r="W935" s="222">
        <f t="shared" si="119"/>
        <v>0</v>
      </c>
      <c r="X935" s="13" t="str">
        <f>IFERROR(MATCH(_xlfn.MINIFS(Y!$F$87:$H$87, Y!$F$87:$H$87, "&gt;="&amp;J935), Y!$F$87:$H$87, 0), "-")</f>
        <v>-</v>
      </c>
    </row>
    <row r="936" spans="1:24" s="79" customFormat="1" x14ac:dyDescent="0.2">
      <c r="A936" s="13" t="str">
        <f t="shared" si="118"/>
        <v>-</v>
      </c>
      <c r="B936" s="216">
        <v>914</v>
      </c>
      <c r="C936" s="231"/>
      <c r="D936" s="231"/>
      <c r="E936" s="217"/>
      <c r="F936" s="218" t="str">
        <f>IF(ISBLANK(E936), "", VLOOKUP(E936, Z!$A$2:$C$4127, 3, FALSE))</f>
        <v/>
      </c>
      <c r="G936" s="232"/>
      <c r="H936" s="219"/>
      <c r="I936" s="218" t="str" cm="1">
        <f t="array" ref="I936">IFERROR(INDEX(Region, VLOOKUP($F936, X!$A$2:$K$5744, 11, FALSE), $C$1), "")</f>
        <v/>
      </c>
      <c r="J936" s="235"/>
      <c r="K936" s="236"/>
      <c r="L936" s="220" cm="1">
        <f t="array" ref="L936">IFERROR(INDEX(E_alt, $A936, $X936), 0)</f>
        <v>0</v>
      </c>
      <c r="M936" s="238"/>
      <c r="N936" s="237"/>
      <c r="O936" s="236"/>
      <c r="P936" s="223"/>
      <c r="Q936" s="220" cm="1">
        <f t="array" ref="Q936">IFERROR(INDEX(E_neu, $A936, $X936), 0)</f>
        <v>0</v>
      </c>
      <c r="R936" s="232"/>
      <c r="S936" s="231"/>
      <c r="T936" s="217"/>
      <c r="U936" s="218" t="str">
        <f>IF(ISBLANK(T936), "", VLOOKUP(T936, Z!$A$2:$C$4127, 3, FALSE))</f>
        <v/>
      </c>
      <c r="V936" s="239"/>
      <c r="W936" s="222">
        <f t="shared" si="119"/>
        <v>0</v>
      </c>
      <c r="X936" s="13" t="str">
        <f>IFERROR(MATCH(_xlfn.MINIFS(Y!$F$87:$H$87, Y!$F$87:$H$87, "&gt;="&amp;J936), Y!$F$87:$H$87, 0), "-")</f>
        <v>-</v>
      </c>
    </row>
    <row r="937" spans="1:24" s="79" customFormat="1" x14ac:dyDescent="0.2">
      <c r="A937" s="13" t="str">
        <f t="shared" si="118"/>
        <v>-</v>
      </c>
      <c r="B937" s="216">
        <v>915</v>
      </c>
      <c r="C937" s="231"/>
      <c r="D937" s="231"/>
      <c r="E937" s="217"/>
      <c r="F937" s="218" t="str">
        <f>IF(ISBLANK(E937), "", VLOOKUP(E937, Z!$A$2:$C$4127, 3, FALSE))</f>
        <v/>
      </c>
      <c r="G937" s="232"/>
      <c r="H937" s="219"/>
      <c r="I937" s="218" t="str" cm="1">
        <f t="array" ref="I937">IFERROR(INDEX(Region, VLOOKUP($F937, X!$A$2:$K$5744, 11, FALSE), $C$1), "")</f>
        <v/>
      </c>
      <c r="J937" s="235"/>
      <c r="K937" s="236"/>
      <c r="L937" s="220" cm="1">
        <f t="array" ref="L937">IFERROR(INDEX(E_alt, $A937, $X937), 0)</f>
        <v>0</v>
      </c>
      <c r="M937" s="238"/>
      <c r="N937" s="237"/>
      <c r="O937" s="236"/>
      <c r="P937" s="223"/>
      <c r="Q937" s="220" cm="1">
        <f t="array" ref="Q937">IFERROR(INDEX(E_neu, $A937, $X937), 0)</f>
        <v>0</v>
      </c>
      <c r="R937" s="232"/>
      <c r="S937" s="231"/>
      <c r="T937" s="217"/>
      <c r="U937" s="218" t="str">
        <f>IF(ISBLANK(T937), "", VLOOKUP(T937, Z!$A$2:$C$4127, 3, FALSE))</f>
        <v/>
      </c>
      <c r="V937" s="239"/>
      <c r="W937" s="222">
        <f t="shared" si="119"/>
        <v>0</v>
      </c>
      <c r="X937" s="13" t="str">
        <f>IFERROR(MATCH(_xlfn.MINIFS(Y!$F$87:$H$87, Y!$F$87:$H$87, "&gt;="&amp;J937), Y!$F$87:$H$87, 0), "-")</f>
        <v>-</v>
      </c>
    </row>
    <row r="938" spans="1:24" s="79" customFormat="1" x14ac:dyDescent="0.2">
      <c r="A938" s="13" t="str">
        <f t="shared" si="118"/>
        <v>-</v>
      </c>
      <c r="B938" s="216">
        <v>916</v>
      </c>
      <c r="C938" s="231"/>
      <c r="D938" s="231"/>
      <c r="E938" s="217"/>
      <c r="F938" s="218" t="str">
        <f>IF(ISBLANK(E938), "", VLOOKUP(E938, Z!$A$2:$C$4127, 3, FALSE))</f>
        <v/>
      </c>
      <c r="G938" s="232"/>
      <c r="H938" s="219"/>
      <c r="I938" s="218" t="str" cm="1">
        <f t="array" ref="I938">IFERROR(INDEX(Region, VLOOKUP($F938, X!$A$2:$K$5744, 11, FALSE), $C$1), "")</f>
        <v/>
      </c>
      <c r="J938" s="235"/>
      <c r="K938" s="236"/>
      <c r="L938" s="220" cm="1">
        <f t="array" ref="L938">IFERROR(INDEX(E_alt, $A938, $X938), 0)</f>
        <v>0</v>
      </c>
      <c r="M938" s="238"/>
      <c r="N938" s="237"/>
      <c r="O938" s="236"/>
      <c r="P938" s="223"/>
      <c r="Q938" s="220" cm="1">
        <f t="array" ref="Q938">IFERROR(INDEX(E_neu, $A938, $X938), 0)</f>
        <v>0</v>
      </c>
      <c r="R938" s="232"/>
      <c r="S938" s="231"/>
      <c r="T938" s="217"/>
      <c r="U938" s="218" t="str">
        <f>IF(ISBLANK(T938), "", VLOOKUP(T938, Z!$A$2:$C$4127, 3, FALSE))</f>
        <v/>
      </c>
      <c r="V938" s="239"/>
      <c r="W938" s="222">
        <f t="shared" si="119"/>
        <v>0</v>
      </c>
      <c r="X938" s="13" t="str">
        <f>IFERROR(MATCH(_xlfn.MINIFS(Y!$F$87:$H$87, Y!$F$87:$H$87, "&gt;="&amp;J938), Y!$F$87:$H$87, 0), "-")</f>
        <v>-</v>
      </c>
    </row>
    <row r="939" spans="1:24" s="79" customFormat="1" x14ac:dyDescent="0.2">
      <c r="A939" s="13" t="str">
        <f t="shared" si="118"/>
        <v>-</v>
      </c>
      <c r="B939" s="216">
        <v>917</v>
      </c>
      <c r="C939" s="231"/>
      <c r="D939" s="231"/>
      <c r="E939" s="217"/>
      <c r="F939" s="218" t="str">
        <f>IF(ISBLANK(E939), "", VLOOKUP(E939, Z!$A$2:$C$4127, 3, FALSE))</f>
        <v/>
      </c>
      <c r="G939" s="232"/>
      <c r="H939" s="219"/>
      <c r="I939" s="218" t="str" cm="1">
        <f t="array" ref="I939">IFERROR(INDEX(Region, VLOOKUP($F939, X!$A$2:$K$5744, 11, FALSE), $C$1), "")</f>
        <v/>
      </c>
      <c r="J939" s="235"/>
      <c r="K939" s="236"/>
      <c r="L939" s="220" cm="1">
        <f t="array" ref="L939">IFERROR(INDEX(E_alt, $A939, $X939), 0)</f>
        <v>0</v>
      </c>
      <c r="M939" s="238"/>
      <c r="N939" s="237"/>
      <c r="O939" s="236"/>
      <c r="P939" s="223"/>
      <c r="Q939" s="220" cm="1">
        <f t="array" ref="Q939">IFERROR(INDEX(E_neu, $A939, $X939), 0)</f>
        <v>0</v>
      </c>
      <c r="R939" s="232"/>
      <c r="S939" s="231"/>
      <c r="T939" s="217"/>
      <c r="U939" s="218" t="str">
        <f>IF(ISBLANK(T939), "", VLOOKUP(T939, Z!$A$2:$C$4127, 3, FALSE))</f>
        <v/>
      </c>
      <c r="V939" s="239"/>
      <c r="W939" s="222">
        <f t="shared" si="119"/>
        <v>0</v>
      </c>
      <c r="X939" s="13" t="str">
        <f>IFERROR(MATCH(_xlfn.MINIFS(Y!$F$87:$H$87, Y!$F$87:$H$87, "&gt;="&amp;J939), Y!$F$87:$H$87, 0), "-")</f>
        <v>-</v>
      </c>
    </row>
    <row r="940" spans="1:24" s="79" customFormat="1" x14ac:dyDescent="0.2">
      <c r="A940" s="13" t="str">
        <f t="shared" si="118"/>
        <v>-</v>
      </c>
      <c r="B940" s="216">
        <v>918</v>
      </c>
      <c r="C940" s="231"/>
      <c r="D940" s="231"/>
      <c r="E940" s="217"/>
      <c r="F940" s="218" t="str">
        <f>IF(ISBLANK(E940), "", VLOOKUP(E940, Z!$A$2:$C$4127, 3, FALSE))</f>
        <v/>
      </c>
      <c r="G940" s="232"/>
      <c r="H940" s="219"/>
      <c r="I940" s="218" t="str" cm="1">
        <f t="array" ref="I940">IFERROR(INDEX(Region, VLOOKUP($F940, X!$A$2:$K$5744, 11, FALSE), $C$1), "")</f>
        <v/>
      </c>
      <c r="J940" s="235"/>
      <c r="K940" s="236"/>
      <c r="L940" s="220" cm="1">
        <f t="array" ref="L940">IFERROR(INDEX(E_alt, $A940, $X940), 0)</f>
        <v>0</v>
      </c>
      <c r="M940" s="238"/>
      <c r="N940" s="237"/>
      <c r="O940" s="236"/>
      <c r="P940" s="223"/>
      <c r="Q940" s="220" cm="1">
        <f t="array" ref="Q940">IFERROR(INDEX(E_neu, $A940, $X940), 0)</f>
        <v>0</v>
      </c>
      <c r="R940" s="232"/>
      <c r="S940" s="231"/>
      <c r="T940" s="217"/>
      <c r="U940" s="218" t="str">
        <f>IF(ISBLANK(T940), "", VLOOKUP(T940, Z!$A$2:$C$4127, 3, FALSE))</f>
        <v/>
      </c>
      <c r="V940" s="239"/>
      <c r="W940" s="222">
        <f t="shared" si="119"/>
        <v>0</v>
      </c>
      <c r="X940" s="13" t="str">
        <f>IFERROR(MATCH(_xlfn.MINIFS(Y!$F$87:$H$87, Y!$F$87:$H$87, "&gt;="&amp;J940), Y!$F$87:$H$87, 0), "-")</f>
        <v>-</v>
      </c>
    </row>
    <row r="941" spans="1:24" s="79" customFormat="1" x14ac:dyDescent="0.2">
      <c r="A941" s="13" t="str">
        <f t="shared" si="118"/>
        <v>-</v>
      </c>
      <c r="B941" s="216">
        <v>919</v>
      </c>
      <c r="C941" s="231"/>
      <c r="D941" s="231"/>
      <c r="E941" s="217"/>
      <c r="F941" s="218" t="str">
        <f>IF(ISBLANK(E941), "", VLOOKUP(E941, Z!$A$2:$C$4127, 3, FALSE))</f>
        <v/>
      </c>
      <c r="G941" s="232"/>
      <c r="H941" s="219"/>
      <c r="I941" s="218" t="str" cm="1">
        <f t="array" ref="I941">IFERROR(INDEX(Region, VLOOKUP($F941, X!$A$2:$K$5744, 11, FALSE), $C$1), "")</f>
        <v/>
      </c>
      <c r="J941" s="235"/>
      <c r="K941" s="236"/>
      <c r="L941" s="220" cm="1">
        <f t="array" ref="L941">IFERROR(INDEX(E_alt, $A941, $X941), 0)</f>
        <v>0</v>
      </c>
      <c r="M941" s="238"/>
      <c r="N941" s="237"/>
      <c r="O941" s="236"/>
      <c r="P941" s="223"/>
      <c r="Q941" s="220" cm="1">
        <f t="array" ref="Q941">IFERROR(INDEX(E_neu, $A941, $X941), 0)</f>
        <v>0</v>
      </c>
      <c r="R941" s="232"/>
      <c r="S941" s="231"/>
      <c r="T941" s="217"/>
      <c r="U941" s="218" t="str">
        <f>IF(ISBLANK(T941), "", VLOOKUP(T941, Z!$A$2:$C$4127, 3, FALSE))</f>
        <v/>
      </c>
      <c r="V941" s="239"/>
      <c r="W941" s="222">
        <f t="shared" si="119"/>
        <v>0</v>
      </c>
      <c r="X941" s="13" t="str">
        <f>IFERROR(MATCH(_xlfn.MINIFS(Y!$F$87:$H$87, Y!$F$87:$H$87, "&gt;="&amp;J941), Y!$F$87:$H$87, 0), "-")</f>
        <v>-</v>
      </c>
    </row>
    <row r="942" spans="1:24" s="79" customFormat="1" x14ac:dyDescent="0.2">
      <c r="A942" s="13" t="str">
        <f t="shared" si="118"/>
        <v>-</v>
      </c>
      <c r="B942" s="216">
        <v>920</v>
      </c>
      <c r="C942" s="231"/>
      <c r="D942" s="231"/>
      <c r="E942" s="217"/>
      <c r="F942" s="218" t="str">
        <f>IF(ISBLANK(E942), "", VLOOKUP(E942, Z!$A$2:$C$4127, 3, FALSE))</f>
        <v/>
      </c>
      <c r="G942" s="232"/>
      <c r="H942" s="219"/>
      <c r="I942" s="218" t="str" cm="1">
        <f t="array" ref="I942">IFERROR(INDEX(Region, VLOOKUP($F942, X!$A$2:$K$5744, 11, FALSE), $C$1), "")</f>
        <v/>
      </c>
      <c r="J942" s="235"/>
      <c r="K942" s="236"/>
      <c r="L942" s="220" cm="1">
        <f t="array" ref="L942">IFERROR(INDEX(E_alt, $A942, $X942), 0)</f>
        <v>0</v>
      </c>
      <c r="M942" s="238"/>
      <c r="N942" s="237"/>
      <c r="O942" s="236"/>
      <c r="P942" s="223"/>
      <c r="Q942" s="220" cm="1">
        <f t="array" ref="Q942">IFERROR(INDEX(E_neu, $A942, $X942), 0)</f>
        <v>0</v>
      </c>
      <c r="R942" s="232"/>
      <c r="S942" s="231"/>
      <c r="T942" s="217"/>
      <c r="U942" s="218" t="str">
        <f>IF(ISBLANK(T942), "", VLOOKUP(T942, Z!$A$2:$C$4127, 3, FALSE))</f>
        <v/>
      </c>
      <c r="V942" s="239"/>
      <c r="W942" s="222">
        <f t="shared" si="119"/>
        <v>0</v>
      </c>
      <c r="X942" s="13" t="str">
        <f>IFERROR(MATCH(_xlfn.MINIFS(Y!$F$87:$H$87, Y!$F$87:$H$87, "&gt;="&amp;J942), Y!$F$87:$H$87, 0), "-")</f>
        <v>-</v>
      </c>
    </row>
    <row r="943" spans="1:24" s="79" customFormat="1" x14ac:dyDescent="0.2">
      <c r="A943" s="13" t="str">
        <f t="shared" si="118"/>
        <v>-</v>
      </c>
      <c r="B943" s="216">
        <v>921</v>
      </c>
      <c r="C943" s="231"/>
      <c r="D943" s="231"/>
      <c r="E943" s="217"/>
      <c r="F943" s="218" t="str">
        <f>IF(ISBLANK(E943), "", VLOOKUP(E943, Z!$A$2:$C$4127, 3, FALSE))</f>
        <v/>
      </c>
      <c r="G943" s="232"/>
      <c r="H943" s="219"/>
      <c r="I943" s="218" t="str" cm="1">
        <f t="array" ref="I943">IFERROR(INDEX(Region, VLOOKUP($F943, X!$A$2:$K$5744, 11, FALSE), $C$1), "")</f>
        <v/>
      </c>
      <c r="J943" s="235"/>
      <c r="K943" s="236"/>
      <c r="L943" s="220" cm="1">
        <f t="array" ref="L943">IFERROR(INDEX(E_alt, $A943, $X943), 0)</f>
        <v>0</v>
      </c>
      <c r="M943" s="238"/>
      <c r="N943" s="237"/>
      <c r="O943" s="236"/>
      <c r="P943" s="223"/>
      <c r="Q943" s="220" cm="1">
        <f t="array" ref="Q943">IFERROR(INDEX(E_neu, $A943, $X943), 0)</f>
        <v>0</v>
      </c>
      <c r="R943" s="232"/>
      <c r="S943" s="231"/>
      <c r="T943" s="217"/>
      <c r="U943" s="218" t="str">
        <f>IF(ISBLANK(T943), "", VLOOKUP(T943, Z!$A$2:$C$4127, 3, FALSE))</f>
        <v/>
      </c>
      <c r="V943" s="239"/>
      <c r="W943" s="222">
        <f t="shared" si="119"/>
        <v>0</v>
      </c>
      <c r="X943" s="13" t="str">
        <f>IFERROR(MATCH(_xlfn.MINIFS(Y!$F$87:$H$87, Y!$F$87:$H$87, "&gt;="&amp;J943), Y!$F$87:$H$87, 0), "-")</f>
        <v>-</v>
      </c>
    </row>
    <row r="944" spans="1:24" s="79" customFormat="1" x14ac:dyDescent="0.2">
      <c r="A944" s="13" t="str">
        <f t="shared" si="118"/>
        <v>-</v>
      </c>
      <c r="B944" s="216">
        <v>922</v>
      </c>
      <c r="C944" s="231"/>
      <c r="D944" s="231"/>
      <c r="E944" s="217"/>
      <c r="F944" s="218" t="str">
        <f>IF(ISBLANK(E944), "", VLOOKUP(E944, Z!$A$2:$C$4127, 3, FALSE))</f>
        <v/>
      </c>
      <c r="G944" s="232"/>
      <c r="H944" s="219"/>
      <c r="I944" s="218" t="str" cm="1">
        <f t="array" ref="I944">IFERROR(INDEX(Region, VLOOKUP($F944, X!$A$2:$K$5744, 11, FALSE), $C$1), "")</f>
        <v/>
      </c>
      <c r="J944" s="235"/>
      <c r="K944" s="236"/>
      <c r="L944" s="220" cm="1">
        <f t="array" ref="L944">IFERROR(INDEX(E_alt, $A944, $X944), 0)</f>
        <v>0</v>
      </c>
      <c r="M944" s="238"/>
      <c r="N944" s="237"/>
      <c r="O944" s="236"/>
      <c r="P944" s="223"/>
      <c r="Q944" s="220" cm="1">
        <f t="array" ref="Q944">IFERROR(INDEX(E_neu, $A944, $X944), 0)</f>
        <v>0</v>
      </c>
      <c r="R944" s="232"/>
      <c r="S944" s="231"/>
      <c r="T944" s="217"/>
      <c r="U944" s="218" t="str">
        <f>IF(ISBLANK(T944), "", VLOOKUP(T944, Z!$A$2:$C$4127, 3, FALSE))</f>
        <v/>
      </c>
      <c r="V944" s="239"/>
      <c r="W944" s="222">
        <f t="shared" si="119"/>
        <v>0</v>
      </c>
      <c r="X944" s="13" t="str">
        <f>IFERROR(MATCH(_xlfn.MINIFS(Y!$F$87:$H$87, Y!$F$87:$H$87, "&gt;="&amp;J944), Y!$F$87:$H$87, 0), "-")</f>
        <v>-</v>
      </c>
    </row>
    <row r="945" spans="1:24" s="79" customFormat="1" x14ac:dyDescent="0.2">
      <c r="A945" s="13" t="str">
        <f t="shared" si="118"/>
        <v>-</v>
      </c>
      <c r="B945" s="216">
        <v>923</v>
      </c>
      <c r="C945" s="231"/>
      <c r="D945" s="231"/>
      <c r="E945" s="217"/>
      <c r="F945" s="218" t="str">
        <f>IF(ISBLANK(E945), "", VLOOKUP(E945, Z!$A$2:$C$4127, 3, FALSE))</f>
        <v/>
      </c>
      <c r="G945" s="232"/>
      <c r="H945" s="219"/>
      <c r="I945" s="218" t="str" cm="1">
        <f t="array" ref="I945">IFERROR(INDEX(Region, VLOOKUP($F945, X!$A$2:$K$5744, 11, FALSE), $C$1), "")</f>
        <v/>
      </c>
      <c r="J945" s="235"/>
      <c r="K945" s="236"/>
      <c r="L945" s="220" cm="1">
        <f t="array" ref="L945">IFERROR(INDEX(E_alt, $A945, $X945), 0)</f>
        <v>0</v>
      </c>
      <c r="M945" s="238"/>
      <c r="N945" s="237"/>
      <c r="O945" s="236"/>
      <c r="P945" s="223"/>
      <c r="Q945" s="220" cm="1">
        <f t="array" ref="Q945">IFERROR(INDEX(E_neu, $A945, $X945), 0)</f>
        <v>0</v>
      </c>
      <c r="R945" s="232"/>
      <c r="S945" s="231"/>
      <c r="T945" s="217"/>
      <c r="U945" s="218" t="str">
        <f>IF(ISBLANK(T945), "", VLOOKUP(T945, Z!$A$2:$C$4127, 3, FALSE))</f>
        <v/>
      </c>
      <c r="V945" s="239"/>
      <c r="W945" s="222">
        <f t="shared" si="119"/>
        <v>0</v>
      </c>
      <c r="X945" s="13" t="str">
        <f>IFERROR(MATCH(_xlfn.MINIFS(Y!$F$87:$H$87, Y!$F$87:$H$87, "&gt;="&amp;J945), Y!$F$87:$H$87, 0), "-")</f>
        <v>-</v>
      </c>
    </row>
    <row r="946" spans="1:24" s="79" customFormat="1" x14ac:dyDescent="0.2">
      <c r="A946" s="13" t="str">
        <f t="shared" si="118"/>
        <v>-</v>
      </c>
      <c r="B946" s="216">
        <v>924</v>
      </c>
      <c r="C946" s="231"/>
      <c r="D946" s="231"/>
      <c r="E946" s="217"/>
      <c r="F946" s="218" t="str">
        <f>IF(ISBLANK(E946), "", VLOOKUP(E946, Z!$A$2:$C$4127, 3, FALSE))</f>
        <v/>
      </c>
      <c r="G946" s="232"/>
      <c r="H946" s="219"/>
      <c r="I946" s="218" t="str" cm="1">
        <f t="array" ref="I946">IFERROR(INDEX(Region, VLOOKUP($F946, X!$A$2:$K$5744, 11, FALSE), $C$1), "")</f>
        <v/>
      </c>
      <c r="J946" s="235"/>
      <c r="K946" s="236"/>
      <c r="L946" s="220" cm="1">
        <f t="array" ref="L946">IFERROR(INDEX(E_alt, $A946, $X946), 0)</f>
        <v>0</v>
      </c>
      <c r="M946" s="238"/>
      <c r="N946" s="237"/>
      <c r="O946" s="236"/>
      <c r="P946" s="223"/>
      <c r="Q946" s="220" cm="1">
        <f t="array" ref="Q946">IFERROR(INDEX(E_neu, $A946, $X946), 0)</f>
        <v>0</v>
      </c>
      <c r="R946" s="232"/>
      <c r="S946" s="231"/>
      <c r="T946" s="217"/>
      <c r="U946" s="218" t="str">
        <f>IF(ISBLANK(T946), "", VLOOKUP(T946, Z!$A$2:$C$4127, 3, FALSE))</f>
        <v/>
      </c>
      <c r="V946" s="239"/>
      <c r="W946" s="222">
        <f t="shared" si="119"/>
        <v>0</v>
      </c>
      <c r="X946" s="13" t="str">
        <f>IFERROR(MATCH(_xlfn.MINIFS(Y!$F$87:$H$87, Y!$F$87:$H$87, "&gt;="&amp;J946), Y!$F$87:$H$87, 0), "-")</f>
        <v>-</v>
      </c>
    </row>
    <row r="947" spans="1:24" s="79" customFormat="1" x14ac:dyDescent="0.2">
      <c r="A947" s="13" t="str">
        <f t="shared" si="118"/>
        <v>-</v>
      </c>
      <c r="B947" s="216">
        <v>925</v>
      </c>
      <c r="C947" s="231"/>
      <c r="D947" s="231"/>
      <c r="E947" s="217"/>
      <c r="F947" s="218" t="str">
        <f>IF(ISBLANK(E947), "", VLOOKUP(E947, Z!$A$2:$C$4127, 3, FALSE))</f>
        <v/>
      </c>
      <c r="G947" s="232"/>
      <c r="H947" s="219"/>
      <c r="I947" s="218" t="str" cm="1">
        <f t="array" ref="I947">IFERROR(INDEX(Region, VLOOKUP($F947, X!$A$2:$K$5744, 11, FALSE), $C$1), "")</f>
        <v/>
      </c>
      <c r="J947" s="235"/>
      <c r="K947" s="236"/>
      <c r="L947" s="220" cm="1">
        <f t="array" ref="L947">IFERROR(INDEX(E_alt, $A947, $X947), 0)</f>
        <v>0</v>
      </c>
      <c r="M947" s="238"/>
      <c r="N947" s="237"/>
      <c r="O947" s="236"/>
      <c r="P947" s="223"/>
      <c r="Q947" s="220" cm="1">
        <f t="array" ref="Q947">IFERROR(INDEX(E_neu, $A947, $X947), 0)</f>
        <v>0</v>
      </c>
      <c r="R947" s="232"/>
      <c r="S947" s="231"/>
      <c r="T947" s="217"/>
      <c r="U947" s="218" t="str">
        <f>IF(ISBLANK(T947), "", VLOOKUP(T947, Z!$A$2:$C$4127, 3, FALSE))</f>
        <v/>
      </c>
      <c r="V947" s="239"/>
      <c r="W947" s="222">
        <f t="shared" si="119"/>
        <v>0</v>
      </c>
      <c r="X947" s="13" t="str">
        <f>IFERROR(MATCH(_xlfn.MINIFS(Y!$F$87:$H$87, Y!$F$87:$H$87, "&gt;="&amp;J947), Y!$F$87:$H$87, 0), "-")</f>
        <v>-</v>
      </c>
    </row>
    <row r="948" spans="1:24" s="79" customFormat="1" x14ac:dyDescent="0.2">
      <c r="A948" s="13" t="str">
        <f t="shared" si="118"/>
        <v>-</v>
      </c>
      <c r="B948" s="216">
        <v>926</v>
      </c>
      <c r="C948" s="231"/>
      <c r="D948" s="231"/>
      <c r="E948" s="217"/>
      <c r="F948" s="218" t="str">
        <f>IF(ISBLANK(E948), "", VLOOKUP(E948, Z!$A$2:$C$4127, 3, FALSE))</f>
        <v/>
      </c>
      <c r="G948" s="232"/>
      <c r="H948" s="219"/>
      <c r="I948" s="218" t="str" cm="1">
        <f t="array" ref="I948">IFERROR(INDEX(Region, VLOOKUP($F948, X!$A$2:$K$5744, 11, FALSE), $C$1), "")</f>
        <v/>
      </c>
      <c r="J948" s="235"/>
      <c r="K948" s="236"/>
      <c r="L948" s="220" cm="1">
        <f t="array" ref="L948">IFERROR(INDEX(E_alt, $A948, $X948), 0)</f>
        <v>0</v>
      </c>
      <c r="M948" s="238"/>
      <c r="N948" s="237"/>
      <c r="O948" s="236"/>
      <c r="P948" s="223"/>
      <c r="Q948" s="220" cm="1">
        <f t="array" ref="Q948">IFERROR(INDEX(E_neu, $A948, $X948), 0)</f>
        <v>0</v>
      </c>
      <c r="R948" s="232"/>
      <c r="S948" s="231"/>
      <c r="T948" s="217"/>
      <c r="U948" s="218" t="str">
        <f>IF(ISBLANK(T948), "", VLOOKUP(T948, Z!$A$2:$C$4127, 3, FALSE))</f>
        <v/>
      </c>
      <c r="V948" s="239"/>
      <c r="W948" s="222">
        <f t="shared" si="119"/>
        <v>0</v>
      </c>
      <c r="X948" s="13" t="str">
        <f>IFERROR(MATCH(_xlfn.MINIFS(Y!$F$87:$H$87, Y!$F$87:$H$87, "&gt;="&amp;J948), Y!$F$87:$H$87, 0), "-")</f>
        <v>-</v>
      </c>
    </row>
    <row r="949" spans="1:24" s="79" customFormat="1" x14ac:dyDescent="0.2">
      <c r="A949" s="13" t="str">
        <f t="shared" si="118"/>
        <v>-</v>
      </c>
      <c r="B949" s="216">
        <v>927</v>
      </c>
      <c r="C949" s="231"/>
      <c r="D949" s="231"/>
      <c r="E949" s="217"/>
      <c r="F949" s="218" t="str">
        <f>IF(ISBLANK(E949), "", VLOOKUP(E949, Z!$A$2:$C$4127, 3, FALSE))</f>
        <v/>
      </c>
      <c r="G949" s="232"/>
      <c r="H949" s="219"/>
      <c r="I949" s="218" t="str" cm="1">
        <f t="array" ref="I949">IFERROR(INDEX(Region, VLOOKUP($F949, X!$A$2:$K$5744, 11, FALSE), $C$1), "")</f>
        <v/>
      </c>
      <c r="J949" s="235"/>
      <c r="K949" s="236"/>
      <c r="L949" s="220" cm="1">
        <f t="array" ref="L949">IFERROR(INDEX(E_alt, $A949, $X949), 0)</f>
        <v>0</v>
      </c>
      <c r="M949" s="238"/>
      <c r="N949" s="237"/>
      <c r="O949" s="236"/>
      <c r="P949" s="223"/>
      <c r="Q949" s="220" cm="1">
        <f t="array" ref="Q949">IFERROR(INDEX(E_neu, $A949, $X949), 0)</f>
        <v>0</v>
      </c>
      <c r="R949" s="232"/>
      <c r="S949" s="231"/>
      <c r="T949" s="217"/>
      <c r="U949" s="218" t="str">
        <f>IF(ISBLANK(T949), "", VLOOKUP(T949, Z!$A$2:$C$4127, 3, FALSE))</f>
        <v/>
      </c>
      <c r="V949" s="239"/>
      <c r="W949" s="222">
        <f t="shared" si="119"/>
        <v>0</v>
      </c>
      <c r="X949" s="13" t="str">
        <f>IFERROR(MATCH(_xlfn.MINIFS(Y!$F$87:$H$87, Y!$F$87:$H$87, "&gt;="&amp;J949), Y!$F$87:$H$87, 0), "-")</f>
        <v>-</v>
      </c>
    </row>
    <row r="950" spans="1:24" s="79" customFormat="1" x14ac:dyDescent="0.2">
      <c r="A950" s="13" t="str">
        <f t="shared" si="118"/>
        <v>-</v>
      </c>
      <c r="B950" s="216">
        <v>928</v>
      </c>
      <c r="C950" s="231"/>
      <c r="D950" s="231"/>
      <c r="E950" s="217"/>
      <c r="F950" s="218" t="str">
        <f>IF(ISBLANK(E950), "", VLOOKUP(E950, Z!$A$2:$C$4127, 3, FALSE))</f>
        <v/>
      </c>
      <c r="G950" s="232"/>
      <c r="H950" s="219"/>
      <c r="I950" s="218" t="str" cm="1">
        <f t="array" ref="I950">IFERROR(INDEX(Region, VLOOKUP($F950, X!$A$2:$K$5744, 11, FALSE), $C$1), "")</f>
        <v/>
      </c>
      <c r="J950" s="235"/>
      <c r="K950" s="236"/>
      <c r="L950" s="220" cm="1">
        <f t="array" ref="L950">IFERROR(INDEX(E_alt, $A950, $X950), 0)</f>
        <v>0</v>
      </c>
      <c r="M950" s="238"/>
      <c r="N950" s="237"/>
      <c r="O950" s="236"/>
      <c r="P950" s="223"/>
      <c r="Q950" s="220" cm="1">
        <f t="array" ref="Q950">IFERROR(INDEX(E_neu, $A950, $X950), 0)</f>
        <v>0</v>
      </c>
      <c r="R950" s="232"/>
      <c r="S950" s="231"/>
      <c r="T950" s="217"/>
      <c r="U950" s="218" t="str">
        <f>IF(ISBLANK(T950), "", VLOOKUP(T950, Z!$A$2:$C$4127, 3, FALSE))</f>
        <v/>
      </c>
      <c r="V950" s="239"/>
      <c r="W950" s="222">
        <f t="shared" si="119"/>
        <v>0</v>
      </c>
      <c r="X950" s="13" t="str">
        <f>IFERROR(MATCH(_xlfn.MINIFS(Y!$F$87:$H$87, Y!$F$87:$H$87, "&gt;="&amp;J950), Y!$F$87:$H$87, 0), "-")</f>
        <v>-</v>
      </c>
    </row>
    <row r="951" spans="1:24" s="79" customFormat="1" x14ac:dyDescent="0.2">
      <c r="A951" s="13" t="str">
        <f t="shared" ref="A951:A1014" si="120">IFERROR(MATCH($I951,INDEX(Region,,1),0),IFERROR(MATCH($I951,INDEX(Region,,2),0),IFERROR(MATCH($I951,INDEX(Region,,3),0),"-")))</f>
        <v>-</v>
      </c>
      <c r="B951" s="216">
        <v>929</v>
      </c>
      <c r="C951" s="231"/>
      <c r="D951" s="231"/>
      <c r="E951" s="217"/>
      <c r="F951" s="218" t="str">
        <f>IF(ISBLANK(E951), "", VLOOKUP(E951, Z!$A$2:$C$4127, 3, FALSE))</f>
        <v/>
      </c>
      <c r="G951" s="232"/>
      <c r="H951" s="219"/>
      <c r="I951" s="218" t="str" cm="1">
        <f t="array" ref="I951">IFERROR(INDEX(Region, VLOOKUP($F951, X!$A$2:$K$5744, 11, FALSE), $C$1), "")</f>
        <v/>
      </c>
      <c r="J951" s="235"/>
      <c r="K951" s="236"/>
      <c r="L951" s="220" cm="1">
        <f t="array" ref="L951">IFERROR(INDEX(E_alt, $A951, $X951), 0)</f>
        <v>0</v>
      </c>
      <c r="M951" s="238"/>
      <c r="N951" s="237"/>
      <c r="O951" s="236"/>
      <c r="P951" s="223"/>
      <c r="Q951" s="220" cm="1">
        <f t="array" ref="Q951">IFERROR(INDEX(E_neu, $A951, $X951), 0)</f>
        <v>0</v>
      </c>
      <c r="R951" s="232"/>
      <c r="S951" s="231"/>
      <c r="T951" s="217"/>
      <c r="U951" s="218" t="str">
        <f>IF(ISBLANK(T951), "", VLOOKUP(T951, Z!$A$2:$C$4127, 3, FALSE))</f>
        <v/>
      </c>
      <c r="V951" s="239"/>
      <c r="W951" s="222">
        <f t="shared" si="119"/>
        <v>0</v>
      </c>
      <c r="X951" s="13" t="str">
        <f>IFERROR(MATCH(_xlfn.MINIFS(Y!$F$87:$H$87, Y!$F$87:$H$87, "&gt;="&amp;J951), Y!$F$87:$H$87, 0), "-")</f>
        <v>-</v>
      </c>
    </row>
    <row r="952" spans="1:24" s="79" customFormat="1" x14ac:dyDescent="0.2">
      <c r="A952" s="13" t="str">
        <f t="shared" si="120"/>
        <v>-</v>
      </c>
      <c r="B952" s="216">
        <v>930</v>
      </c>
      <c r="C952" s="231"/>
      <c r="D952" s="231"/>
      <c r="E952" s="217"/>
      <c r="F952" s="218" t="str">
        <f>IF(ISBLANK(E952), "", VLOOKUP(E952, Z!$A$2:$C$4127, 3, FALSE))</f>
        <v/>
      </c>
      <c r="G952" s="232"/>
      <c r="H952" s="219"/>
      <c r="I952" s="218" t="str" cm="1">
        <f t="array" ref="I952">IFERROR(INDEX(Region, VLOOKUP($F952, X!$A$2:$K$5744, 11, FALSE), $C$1), "")</f>
        <v/>
      </c>
      <c r="J952" s="235"/>
      <c r="K952" s="236"/>
      <c r="L952" s="220" cm="1">
        <f t="array" ref="L952">IFERROR(INDEX(E_alt, $A952, $X952), 0)</f>
        <v>0</v>
      </c>
      <c r="M952" s="238"/>
      <c r="N952" s="237"/>
      <c r="O952" s="236"/>
      <c r="P952" s="223"/>
      <c r="Q952" s="220" cm="1">
        <f t="array" ref="Q952">IFERROR(INDEX(E_neu, $A952, $X952), 0)</f>
        <v>0</v>
      </c>
      <c r="R952" s="232"/>
      <c r="S952" s="231"/>
      <c r="T952" s="217"/>
      <c r="U952" s="218" t="str">
        <f>IF(ISBLANK(T952), "", VLOOKUP(T952, Z!$A$2:$C$4127, 3, FALSE))</f>
        <v/>
      </c>
      <c r="V952" s="239"/>
      <c r="W952" s="222">
        <f t="shared" si="119"/>
        <v>0</v>
      </c>
      <c r="X952" s="13" t="str">
        <f>IFERROR(MATCH(_xlfn.MINIFS(Y!$F$87:$H$87, Y!$F$87:$H$87, "&gt;="&amp;J952), Y!$F$87:$H$87, 0), "-")</f>
        <v>-</v>
      </c>
    </row>
    <row r="953" spans="1:24" s="79" customFormat="1" x14ac:dyDescent="0.2">
      <c r="A953" s="13" t="str">
        <f t="shared" si="120"/>
        <v>-</v>
      </c>
      <c r="B953" s="216">
        <v>931</v>
      </c>
      <c r="C953" s="231"/>
      <c r="D953" s="231"/>
      <c r="E953" s="217"/>
      <c r="F953" s="218" t="str">
        <f>IF(ISBLANK(E953), "", VLOOKUP(E953, Z!$A$2:$C$4127, 3, FALSE))</f>
        <v/>
      </c>
      <c r="G953" s="232"/>
      <c r="H953" s="219"/>
      <c r="I953" s="218" t="str" cm="1">
        <f t="array" ref="I953">IFERROR(INDEX(Region, VLOOKUP($F953, X!$A$2:$K$5744, 11, FALSE), $C$1), "")</f>
        <v/>
      </c>
      <c r="J953" s="235"/>
      <c r="K953" s="236"/>
      <c r="L953" s="220" cm="1">
        <f t="array" ref="L953">IFERROR(INDEX(E_alt, $A953, $X953), 0)</f>
        <v>0</v>
      </c>
      <c r="M953" s="238"/>
      <c r="N953" s="237"/>
      <c r="O953" s="236"/>
      <c r="P953" s="223"/>
      <c r="Q953" s="220" cm="1">
        <f t="array" ref="Q953">IFERROR(INDEX(E_neu, $A953, $X953), 0)</f>
        <v>0</v>
      </c>
      <c r="R953" s="232"/>
      <c r="S953" s="231"/>
      <c r="T953" s="217"/>
      <c r="U953" s="218" t="str">
        <f>IF(ISBLANK(T953), "", VLOOKUP(T953, Z!$A$2:$C$4127, 3, FALSE))</f>
        <v/>
      </c>
      <c r="V953" s="239"/>
      <c r="W953" s="222">
        <f t="shared" si="119"/>
        <v>0</v>
      </c>
      <c r="X953" s="13" t="str">
        <f>IFERROR(MATCH(_xlfn.MINIFS(Y!$F$87:$H$87, Y!$F$87:$H$87, "&gt;="&amp;J953), Y!$F$87:$H$87, 0), "-")</f>
        <v>-</v>
      </c>
    </row>
    <row r="954" spans="1:24" s="79" customFormat="1" x14ac:dyDescent="0.2">
      <c r="A954" s="13" t="str">
        <f t="shared" si="120"/>
        <v>-</v>
      </c>
      <c r="B954" s="216">
        <v>932</v>
      </c>
      <c r="C954" s="231"/>
      <c r="D954" s="231"/>
      <c r="E954" s="217"/>
      <c r="F954" s="218" t="str">
        <f>IF(ISBLANK(E954), "", VLOOKUP(E954, Z!$A$2:$C$4127, 3, FALSE))</f>
        <v/>
      </c>
      <c r="G954" s="232"/>
      <c r="H954" s="219"/>
      <c r="I954" s="218" t="str" cm="1">
        <f t="array" ref="I954">IFERROR(INDEX(Region, VLOOKUP($F954, X!$A$2:$K$5744, 11, FALSE), $C$1), "")</f>
        <v/>
      </c>
      <c r="J954" s="235"/>
      <c r="K954" s="236"/>
      <c r="L954" s="220" cm="1">
        <f t="array" ref="L954">IFERROR(INDEX(E_alt, $A954, $X954), 0)</f>
        <v>0</v>
      </c>
      <c r="M954" s="238"/>
      <c r="N954" s="237"/>
      <c r="O954" s="236"/>
      <c r="P954" s="223"/>
      <c r="Q954" s="220" cm="1">
        <f t="array" ref="Q954">IFERROR(INDEX(E_neu, $A954, $X954), 0)</f>
        <v>0</v>
      </c>
      <c r="R954" s="232"/>
      <c r="S954" s="231"/>
      <c r="T954" s="217"/>
      <c r="U954" s="218" t="str">
        <f>IF(ISBLANK(T954), "", VLOOKUP(T954, Z!$A$2:$C$4127, 3, FALSE))</f>
        <v/>
      </c>
      <c r="V954" s="239"/>
      <c r="W954" s="222">
        <f t="shared" si="119"/>
        <v>0</v>
      </c>
      <c r="X954" s="13" t="str">
        <f>IFERROR(MATCH(_xlfn.MINIFS(Y!$F$87:$H$87, Y!$F$87:$H$87, "&gt;="&amp;J954), Y!$F$87:$H$87, 0), "-")</f>
        <v>-</v>
      </c>
    </row>
    <row r="955" spans="1:24" s="79" customFormat="1" x14ac:dyDescent="0.2">
      <c r="A955" s="13" t="str">
        <f t="shared" si="120"/>
        <v>-</v>
      </c>
      <c r="B955" s="216">
        <v>933</v>
      </c>
      <c r="C955" s="231"/>
      <c r="D955" s="231"/>
      <c r="E955" s="217"/>
      <c r="F955" s="218" t="str">
        <f>IF(ISBLANK(E955), "", VLOOKUP(E955, Z!$A$2:$C$4127, 3, FALSE))</f>
        <v/>
      </c>
      <c r="G955" s="232"/>
      <c r="H955" s="219"/>
      <c r="I955" s="218" t="str" cm="1">
        <f t="array" ref="I955">IFERROR(INDEX(Region, VLOOKUP($F955, X!$A$2:$K$5744, 11, FALSE), $C$1), "")</f>
        <v/>
      </c>
      <c r="J955" s="235"/>
      <c r="K955" s="236"/>
      <c r="L955" s="220" cm="1">
        <f t="array" ref="L955">IFERROR(INDEX(E_alt, $A955, $X955), 0)</f>
        <v>0</v>
      </c>
      <c r="M955" s="238"/>
      <c r="N955" s="237"/>
      <c r="O955" s="236"/>
      <c r="P955" s="223"/>
      <c r="Q955" s="220" cm="1">
        <f t="array" ref="Q955">IFERROR(INDEX(E_neu, $A955, $X955), 0)</f>
        <v>0</v>
      </c>
      <c r="R955" s="232"/>
      <c r="S955" s="231"/>
      <c r="T955" s="217"/>
      <c r="U955" s="218" t="str">
        <f>IF(ISBLANK(T955), "", VLOOKUP(T955, Z!$A$2:$C$4127, 3, FALSE))</f>
        <v/>
      </c>
      <c r="V955" s="239"/>
      <c r="W955" s="222">
        <f t="shared" si="119"/>
        <v>0</v>
      </c>
      <c r="X955" s="13" t="str">
        <f>IFERROR(MATCH(_xlfn.MINIFS(Y!$F$87:$H$87, Y!$F$87:$H$87, "&gt;="&amp;J955), Y!$F$87:$H$87, 0), "-")</f>
        <v>-</v>
      </c>
    </row>
    <row r="956" spans="1:24" s="79" customFormat="1" x14ac:dyDescent="0.2">
      <c r="A956" s="13" t="str">
        <f t="shared" si="120"/>
        <v>-</v>
      </c>
      <c r="B956" s="216">
        <v>934</v>
      </c>
      <c r="C956" s="231"/>
      <c r="D956" s="231"/>
      <c r="E956" s="217"/>
      <c r="F956" s="218" t="str">
        <f>IF(ISBLANK(E956), "", VLOOKUP(E956, Z!$A$2:$C$4127, 3, FALSE))</f>
        <v/>
      </c>
      <c r="G956" s="232"/>
      <c r="H956" s="219"/>
      <c r="I956" s="218" t="str" cm="1">
        <f t="array" ref="I956">IFERROR(INDEX(Region, VLOOKUP($F956, X!$A$2:$K$5744, 11, FALSE), $C$1), "")</f>
        <v/>
      </c>
      <c r="J956" s="235"/>
      <c r="K956" s="236"/>
      <c r="L956" s="220" cm="1">
        <f t="array" ref="L956">IFERROR(INDEX(E_alt, $A956, $X956), 0)</f>
        <v>0</v>
      </c>
      <c r="M956" s="238"/>
      <c r="N956" s="237"/>
      <c r="O956" s="236"/>
      <c r="P956" s="223"/>
      <c r="Q956" s="220" cm="1">
        <f t="array" ref="Q956">IFERROR(INDEX(E_neu, $A956, $X956), 0)</f>
        <v>0</v>
      </c>
      <c r="R956" s="232"/>
      <c r="S956" s="231"/>
      <c r="T956" s="217"/>
      <c r="U956" s="218" t="str">
        <f>IF(ISBLANK(T956), "", VLOOKUP(T956, Z!$A$2:$C$4127, 3, FALSE))</f>
        <v/>
      </c>
      <c r="V956" s="239"/>
      <c r="W956" s="222">
        <f t="shared" si="119"/>
        <v>0</v>
      </c>
      <c r="X956" s="13" t="str">
        <f>IFERROR(MATCH(_xlfn.MINIFS(Y!$F$87:$H$87, Y!$F$87:$H$87, "&gt;="&amp;J956), Y!$F$87:$H$87, 0), "-")</f>
        <v>-</v>
      </c>
    </row>
    <row r="957" spans="1:24" s="79" customFormat="1" x14ac:dyDescent="0.2">
      <c r="A957" s="13" t="str">
        <f t="shared" si="120"/>
        <v>-</v>
      </c>
      <c r="B957" s="216">
        <v>935</v>
      </c>
      <c r="C957" s="231"/>
      <c r="D957" s="231"/>
      <c r="E957" s="217"/>
      <c r="F957" s="218" t="str">
        <f>IF(ISBLANK(E957), "", VLOOKUP(E957, Z!$A$2:$C$4127, 3, FALSE))</f>
        <v/>
      </c>
      <c r="G957" s="232"/>
      <c r="H957" s="219"/>
      <c r="I957" s="218" t="str" cm="1">
        <f t="array" ref="I957">IFERROR(INDEX(Region, VLOOKUP($F957, X!$A$2:$K$5744, 11, FALSE), $C$1), "")</f>
        <v/>
      </c>
      <c r="J957" s="235"/>
      <c r="K957" s="236"/>
      <c r="L957" s="220" cm="1">
        <f t="array" ref="L957">IFERROR(INDEX(E_alt, $A957, $X957), 0)</f>
        <v>0</v>
      </c>
      <c r="M957" s="238"/>
      <c r="N957" s="237"/>
      <c r="O957" s="236"/>
      <c r="P957" s="223"/>
      <c r="Q957" s="220" cm="1">
        <f t="array" ref="Q957">IFERROR(INDEX(E_neu, $A957, $X957), 0)</f>
        <v>0</v>
      </c>
      <c r="R957" s="232"/>
      <c r="S957" s="231"/>
      <c r="T957" s="217"/>
      <c r="U957" s="218" t="str">
        <f>IF(ISBLANK(T957), "", VLOOKUP(T957, Z!$A$2:$C$4127, 3, FALSE))</f>
        <v/>
      </c>
      <c r="V957" s="239"/>
      <c r="W957" s="222">
        <f t="shared" si="119"/>
        <v>0</v>
      </c>
      <c r="X957" s="13" t="str">
        <f>IFERROR(MATCH(_xlfn.MINIFS(Y!$F$87:$H$87, Y!$F$87:$H$87, "&gt;="&amp;J957), Y!$F$87:$H$87, 0), "-")</f>
        <v>-</v>
      </c>
    </row>
    <row r="958" spans="1:24" s="79" customFormat="1" x14ac:dyDescent="0.2">
      <c r="A958" s="13" t="str">
        <f t="shared" si="120"/>
        <v>-</v>
      </c>
      <c r="B958" s="216">
        <v>936</v>
      </c>
      <c r="C958" s="231"/>
      <c r="D958" s="231"/>
      <c r="E958" s="217"/>
      <c r="F958" s="218" t="str">
        <f>IF(ISBLANK(E958), "", VLOOKUP(E958, Z!$A$2:$C$4127, 3, FALSE))</f>
        <v/>
      </c>
      <c r="G958" s="232"/>
      <c r="H958" s="219"/>
      <c r="I958" s="218" t="str" cm="1">
        <f t="array" ref="I958">IFERROR(INDEX(Region, VLOOKUP($F958, X!$A$2:$K$5744, 11, FALSE), $C$1), "")</f>
        <v/>
      </c>
      <c r="J958" s="235"/>
      <c r="K958" s="236"/>
      <c r="L958" s="220" cm="1">
        <f t="array" ref="L958">IFERROR(INDEX(E_alt, $A958, $X958), 0)</f>
        <v>0</v>
      </c>
      <c r="M958" s="238"/>
      <c r="N958" s="237"/>
      <c r="O958" s="236"/>
      <c r="P958" s="223"/>
      <c r="Q958" s="220" cm="1">
        <f t="array" ref="Q958">IFERROR(INDEX(E_neu, $A958, $X958), 0)</f>
        <v>0</v>
      </c>
      <c r="R958" s="232"/>
      <c r="S958" s="231"/>
      <c r="T958" s="217"/>
      <c r="U958" s="218" t="str">
        <f>IF(ISBLANK(T958), "", VLOOKUP(T958, Z!$A$2:$C$4127, 3, FALSE))</f>
        <v/>
      </c>
      <c r="V958" s="239"/>
      <c r="W958" s="222">
        <f t="shared" si="119"/>
        <v>0</v>
      </c>
      <c r="X958" s="13" t="str">
        <f>IFERROR(MATCH(_xlfn.MINIFS(Y!$F$87:$H$87, Y!$F$87:$H$87, "&gt;="&amp;J958), Y!$F$87:$H$87, 0), "-")</f>
        <v>-</v>
      </c>
    </row>
    <row r="959" spans="1:24" s="79" customFormat="1" x14ac:dyDescent="0.2">
      <c r="A959" s="13" t="str">
        <f t="shared" si="120"/>
        <v>-</v>
      </c>
      <c r="B959" s="216">
        <v>937</v>
      </c>
      <c r="C959" s="231"/>
      <c r="D959" s="231"/>
      <c r="E959" s="217"/>
      <c r="F959" s="218" t="str">
        <f>IF(ISBLANK(E959), "", VLOOKUP(E959, Z!$A$2:$C$4127, 3, FALSE))</f>
        <v/>
      </c>
      <c r="G959" s="232"/>
      <c r="H959" s="219"/>
      <c r="I959" s="218" t="str" cm="1">
        <f t="array" ref="I959">IFERROR(INDEX(Region, VLOOKUP($F959, X!$A$2:$K$5744, 11, FALSE), $C$1), "")</f>
        <v/>
      </c>
      <c r="J959" s="235"/>
      <c r="K959" s="236"/>
      <c r="L959" s="220" cm="1">
        <f t="array" ref="L959">IFERROR(INDEX(E_alt, $A959, $X959), 0)</f>
        <v>0</v>
      </c>
      <c r="M959" s="238"/>
      <c r="N959" s="237"/>
      <c r="O959" s="236"/>
      <c r="P959" s="223"/>
      <c r="Q959" s="220" cm="1">
        <f t="array" ref="Q959">IFERROR(INDEX(E_neu, $A959, $X959), 0)</f>
        <v>0</v>
      </c>
      <c r="R959" s="232"/>
      <c r="S959" s="231"/>
      <c r="T959" s="217"/>
      <c r="U959" s="218" t="str">
        <f>IF(ISBLANK(T959), "", VLOOKUP(T959, Z!$A$2:$C$4127, 3, FALSE))</f>
        <v/>
      </c>
      <c r="V959" s="239"/>
      <c r="W959" s="222">
        <f t="shared" si="119"/>
        <v>0</v>
      </c>
      <c r="X959" s="13" t="str">
        <f>IFERROR(MATCH(_xlfn.MINIFS(Y!$F$87:$H$87, Y!$F$87:$H$87, "&gt;="&amp;J959), Y!$F$87:$H$87, 0), "-")</f>
        <v>-</v>
      </c>
    </row>
    <row r="960" spans="1:24" s="79" customFormat="1" x14ac:dyDescent="0.2">
      <c r="A960" s="13" t="str">
        <f t="shared" si="120"/>
        <v>-</v>
      </c>
      <c r="B960" s="216">
        <v>938</v>
      </c>
      <c r="C960" s="231"/>
      <c r="D960" s="231"/>
      <c r="E960" s="217"/>
      <c r="F960" s="218" t="str">
        <f>IF(ISBLANK(E960), "", VLOOKUP(E960, Z!$A$2:$C$4127, 3, FALSE))</f>
        <v/>
      </c>
      <c r="G960" s="232"/>
      <c r="H960" s="219"/>
      <c r="I960" s="218" t="str" cm="1">
        <f t="array" ref="I960">IFERROR(INDEX(Region, VLOOKUP($F960, X!$A$2:$K$5744, 11, FALSE), $C$1), "")</f>
        <v/>
      </c>
      <c r="J960" s="235"/>
      <c r="K960" s="236"/>
      <c r="L960" s="220" cm="1">
        <f t="array" ref="L960">IFERROR(INDEX(E_alt, $A960, $X960), 0)</f>
        <v>0</v>
      </c>
      <c r="M960" s="238"/>
      <c r="N960" s="237"/>
      <c r="O960" s="236"/>
      <c r="P960" s="223"/>
      <c r="Q960" s="220" cm="1">
        <f t="array" ref="Q960">IFERROR(INDEX(E_neu, $A960, $X960), 0)</f>
        <v>0</v>
      </c>
      <c r="R960" s="232"/>
      <c r="S960" s="231"/>
      <c r="T960" s="217"/>
      <c r="U960" s="218" t="str">
        <f>IF(ISBLANK(T960), "", VLOOKUP(T960, Z!$A$2:$C$4127, 3, FALSE))</f>
        <v/>
      </c>
      <c r="V960" s="239"/>
      <c r="W960" s="222">
        <f t="shared" si="119"/>
        <v>0</v>
      </c>
      <c r="X960" s="13" t="str">
        <f>IFERROR(MATCH(_xlfn.MINIFS(Y!$F$87:$H$87, Y!$F$87:$H$87, "&gt;="&amp;J960), Y!$F$87:$H$87, 0), "-")</f>
        <v>-</v>
      </c>
    </row>
    <row r="961" spans="1:24" s="79" customFormat="1" x14ac:dyDescent="0.2">
      <c r="A961" s="13" t="str">
        <f t="shared" si="120"/>
        <v>-</v>
      </c>
      <c r="B961" s="216">
        <v>939</v>
      </c>
      <c r="C961" s="231"/>
      <c r="D961" s="231"/>
      <c r="E961" s="217"/>
      <c r="F961" s="218" t="str">
        <f>IF(ISBLANK(E961), "", VLOOKUP(E961, Z!$A$2:$C$4127, 3, FALSE))</f>
        <v/>
      </c>
      <c r="G961" s="232"/>
      <c r="H961" s="219"/>
      <c r="I961" s="218" t="str" cm="1">
        <f t="array" ref="I961">IFERROR(INDEX(Region, VLOOKUP($F961, X!$A$2:$K$5744, 11, FALSE), $C$1), "")</f>
        <v/>
      </c>
      <c r="J961" s="235"/>
      <c r="K961" s="236"/>
      <c r="L961" s="220" cm="1">
        <f t="array" ref="L961">IFERROR(INDEX(E_alt, $A961, $X961), 0)</f>
        <v>0</v>
      </c>
      <c r="M961" s="238"/>
      <c r="N961" s="237"/>
      <c r="O961" s="236"/>
      <c r="P961" s="223"/>
      <c r="Q961" s="220" cm="1">
        <f t="array" ref="Q961">IFERROR(INDEX(E_neu, $A961, $X961), 0)</f>
        <v>0</v>
      </c>
      <c r="R961" s="232"/>
      <c r="S961" s="231"/>
      <c r="T961" s="217"/>
      <c r="U961" s="218" t="str">
        <f>IF(ISBLANK(T961), "", VLOOKUP(T961, Z!$A$2:$C$4127, 3, FALSE))</f>
        <v/>
      </c>
      <c r="V961" s="239"/>
      <c r="W961" s="222">
        <f t="shared" si="119"/>
        <v>0</v>
      </c>
      <c r="X961" s="13" t="str">
        <f>IFERROR(MATCH(_xlfn.MINIFS(Y!$F$87:$H$87, Y!$F$87:$H$87, "&gt;="&amp;J961), Y!$F$87:$H$87, 0), "-")</f>
        <v>-</v>
      </c>
    </row>
    <row r="962" spans="1:24" s="79" customFormat="1" x14ac:dyDescent="0.2">
      <c r="A962" s="13" t="str">
        <f t="shared" si="120"/>
        <v>-</v>
      </c>
      <c r="B962" s="216">
        <v>940</v>
      </c>
      <c r="C962" s="231"/>
      <c r="D962" s="231"/>
      <c r="E962" s="217"/>
      <c r="F962" s="218" t="str">
        <f>IF(ISBLANK(E962), "", VLOOKUP(E962, Z!$A$2:$C$4127, 3, FALSE))</f>
        <v/>
      </c>
      <c r="G962" s="232"/>
      <c r="H962" s="219"/>
      <c r="I962" s="218" t="str" cm="1">
        <f t="array" ref="I962">IFERROR(INDEX(Region, VLOOKUP($F962, X!$A$2:$K$5744, 11, FALSE), $C$1), "")</f>
        <v/>
      </c>
      <c r="J962" s="235"/>
      <c r="K962" s="236"/>
      <c r="L962" s="220" cm="1">
        <f t="array" ref="L962">IFERROR(INDEX(E_alt, $A962, $X962), 0)</f>
        <v>0</v>
      </c>
      <c r="M962" s="238"/>
      <c r="N962" s="237"/>
      <c r="O962" s="236"/>
      <c r="P962" s="223"/>
      <c r="Q962" s="220" cm="1">
        <f t="array" ref="Q962">IFERROR(INDEX(E_neu, $A962, $X962), 0)</f>
        <v>0</v>
      </c>
      <c r="R962" s="232"/>
      <c r="S962" s="231"/>
      <c r="T962" s="217"/>
      <c r="U962" s="218" t="str">
        <f>IF(ISBLANK(T962), "", VLOOKUP(T962, Z!$A$2:$C$4127, 3, FALSE))</f>
        <v/>
      </c>
      <c r="V962" s="239"/>
      <c r="W962" s="222">
        <f t="shared" si="119"/>
        <v>0</v>
      </c>
      <c r="X962" s="13" t="str">
        <f>IFERROR(MATCH(_xlfn.MINIFS(Y!$F$87:$H$87, Y!$F$87:$H$87, "&gt;="&amp;J962), Y!$F$87:$H$87, 0), "-")</f>
        <v>-</v>
      </c>
    </row>
    <row r="963" spans="1:24" s="79" customFormat="1" x14ac:dyDescent="0.2">
      <c r="A963" s="13" t="str">
        <f t="shared" si="120"/>
        <v>-</v>
      </c>
      <c r="B963" s="216">
        <v>941</v>
      </c>
      <c r="C963" s="231"/>
      <c r="D963" s="231"/>
      <c r="E963" s="217"/>
      <c r="F963" s="218" t="str">
        <f>IF(ISBLANK(E963), "", VLOOKUP(E963, Z!$A$2:$C$4127, 3, FALSE))</f>
        <v/>
      </c>
      <c r="G963" s="232"/>
      <c r="H963" s="219"/>
      <c r="I963" s="218" t="str" cm="1">
        <f t="array" ref="I963">IFERROR(INDEX(Region, VLOOKUP($F963, X!$A$2:$K$5744, 11, FALSE), $C$1), "")</f>
        <v/>
      </c>
      <c r="J963" s="235"/>
      <c r="K963" s="236"/>
      <c r="L963" s="220" cm="1">
        <f t="array" ref="L963">IFERROR(INDEX(E_alt, $A963, $X963), 0)</f>
        <v>0</v>
      </c>
      <c r="M963" s="238"/>
      <c r="N963" s="237"/>
      <c r="O963" s="236"/>
      <c r="P963" s="223"/>
      <c r="Q963" s="220" cm="1">
        <f t="array" ref="Q963">IFERROR(INDEX(E_neu, $A963, $X963), 0)</f>
        <v>0</v>
      </c>
      <c r="R963" s="232"/>
      <c r="S963" s="231"/>
      <c r="T963" s="217"/>
      <c r="U963" s="218" t="str">
        <f>IF(ISBLANK(T963), "", VLOOKUP(T963, Z!$A$2:$C$4127, 3, FALSE))</f>
        <v/>
      </c>
      <c r="V963" s="239"/>
      <c r="W963" s="222">
        <f t="shared" si="119"/>
        <v>0</v>
      </c>
      <c r="X963" s="13" t="str">
        <f>IFERROR(MATCH(_xlfn.MINIFS(Y!$F$87:$H$87, Y!$F$87:$H$87, "&gt;="&amp;J963), Y!$F$87:$H$87, 0), "-")</f>
        <v>-</v>
      </c>
    </row>
    <row r="964" spans="1:24" s="79" customFormat="1" x14ac:dyDescent="0.2">
      <c r="A964" s="13" t="str">
        <f t="shared" si="120"/>
        <v>-</v>
      </c>
      <c r="B964" s="216">
        <v>942</v>
      </c>
      <c r="C964" s="231"/>
      <c r="D964" s="231"/>
      <c r="E964" s="217"/>
      <c r="F964" s="218" t="str">
        <f>IF(ISBLANK(E964), "", VLOOKUP(E964, Z!$A$2:$C$4127, 3, FALSE))</f>
        <v/>
      </c>
      <c r="G964" s="232"/>
      <c r="H964" s="219"/>
      <c r="I964" s="218" t="str" cm="1">
        <f t="array" ref="I964">IFERROR(INDEX(Region, VLOOKUP($F964, X!$A$2:$K$5744, 11, FALSE), $C$1), "")</f>
        <v/>
      </c>
      <c r="J964" s="235"/>
      <c r="K964" s="236"/>
      <c r="L964" s="220" cm="1">
        <f t="array" ref="L964">IFERROR(INDEX(E_alt, $A964, $X964), 0)</f>
        <v>0</v>
      </c>
      <c r="M964" s="238"/>
      <c r="N964" s="237"/>
      <c r="O964" s="236"/>
      <c r="P964" s="223"/>
      <c r="Q964" s="220" cm="1">
        <f t="array" ref="Q964">IFERROR(INDEX(E_neu, $A964, $X964), 0)</f>
        <v>0</v>
      </c>
      <c r="R964" s="232"/>
      <c r="S964" s="231"/>
      <c r="T964" s="217"/>
      <c r="U964" s="218" t="str">
        <f>IF(ISBLANK(T964), "", VLOOKUP(T964, Z!$A$2:$C$4127, 3, FALSE))</f>
        <v/>
      </c>
      <c r="V964" s="239"/>
      <c r="W964" s="222">
        <f t="shared" si="119"/>
        <v>0</v>
      </c>
      <c r="X964" s="13" t="str">
        <f>IFERROR(MATCH(_xlfn.MINIFS(Y!$F$87:$H$87, Y!$F$87:$H$87, "&gt;="&amp;J964), Y!$F$87:$H$87, 0), "-")</f>
        <v>-</v>
      </c>
    </row>
    <row r="965" spans="1:24" s="79" customFormat="1" x14ac:dyDescent="0.2">
      <c r="A965" s="13" t="str">
        <f t="shared" si="120"/>
        <v>-</v>
      </c>
      <c r="B965" s="216">
        <v>943</v>
      </c>
      <c r="C965" s="231"/>
      <c r="D965" s="231"/>
      <c r="E965" s="217"/>
      <c r="F965" s="218" t="str">
        <f>IF(ISBLANK(E965), "", VLOOKUP(E965, Z!$A$2:$C$4127, 3, FALSE))</f>
        <v/>
      </c>
      <c r="G965" s="232"/>
      <c r="H965" s="219"/>
      <c r="I965" s="218" t="str" cm="1">
        <f t="array" ref="I965">IFERROR(INDEX(Region, VLOOKUP($F965, X!$A$2:$K$5744, 11, FALSE), $C$1), "")</f>
        <v/>
      </c>
      <c r="J965" s="235"/>
      <c r="K965" s="236"/>
      <c r="L965" s="220" cm="1">
        <f t="array" ref="L965">IFERROR(INDEX(E_alt, $A965, $X965), 0)</f>
        <v>0</v>
      </c>
      <c r="M965" s="238"/>
      <c r="N965" s="237"/>
      <c r="O965" s="236"/>
      <c r="P965" s="223"/>
      <c r="Q965" s="220" cm="1">
        <f t="array" ref="Q965">IFERROR(INDEX(E_neu, $A965, $X965), 0)</f>
        <v>0</v>
      </c>
      <c r="R965" s="232"/>
      <c r="S965" s="231"/>
      <c r="T965" s="217"/>
      <c r="U965" s="218" t="str">
        <f>IF(ISBLANK(T965), "", VLOOKUP(T965, Z!$A$2:$C$4127, 3, FALSE))</f>
        <v/>
      </c>
      <c r="V965" s="239"/>
      <c r="W965" s="222">
        <f t="shared" si="119"/>
        <v>0</v>
      </c>
      <c r="X965" s="13" t="str">
        <f>IFERROR(MATCH(_xlfn.MINIFS(Y!$F$87:$H$87, Y!$F$87:$H$87, "&gt;="&amp;J965), Y!$F$87:$H$87, 0), "-")</f>
        <v>-</v>
      </c>
    </row>
    <row r="966" spans="1:24" s="79" customFormat="1" x14ac:dyDescent="0.2">
      <c r="A966" s="13" t="str">
        <f t="shared" si="120"/>
        <v>-</v>
      </c>
      <c r="B966" s="216">
        <v>944</v>
      </c>
      <c r="C966" s="231"/>
      <c r="D966" s="231"/>
      <c r="E966" s="217"/>
      <c r="F966" s="218" t="str">
        <f>IF(ISBLANK(E966), "", VLOOKUP(E966, Z!$A$2:$C$4127, 3, FALSE))</f>
        <v/>
      </c>
      <c r="G966" s="232"/>
      <c r="H966" s="219"/>
      <c r="I966" s="218" t="str" cm="1">
        <f t="array" ref="I966">IFERROR(INDEX(Region, VLOOKUP($F966, X!$A$2:$K$5744, 11, FALSE), $C$1), "")</f>
        <v/>
      </c>
      <c r="J966" s="235"/>
      <c r="K966" s="236"/>
      <c r="L966" s="220" cm="1">
        <f t="array" ref="L966">IFERROR(INDEX(E_alt, $A966, $X966), 0)</f>
        <v>0</v>
      </c>
      <c r="M966" s="238"/>
      <c r="N966" s="237"/>
      <c r="O966" s="236"/>
      <c r="P966" s="223"/>
      <c r="Q966" s="220" cm="1">
        <f t="array" ref="Q966">IFERROR(INDEX(E_neu, $A966, $X966), 0)</f>
        <v>0</v>
      </c>
      <c r="R966" s="232"/>
      <c r="S966" s="231"/>
      <c r="T966" s="217"/>
      <c r="U966" s="218" t="str">
        <f>IF(ISBLANK(T966), "", VLOOKUP(T966, Z!$A$2:$C$4127, 3, FALSE))</f>
        <v/>
      </c>
      <c r="V966" s="239"/>
      <c r="W966" s="222">
        <f t="shared" si="119"/>
        <v>0</v>
      </c>
      <c r="X966" s="13" t="str">
        <f>IFERROR(MATCH(_xlfn.MINIFS(Y!$F$87:$H$87, Y!$F$87:$H$87, "&gt;="&amp;J966), Y!$F$87:$H$87, 0), "-")</f>
        <v>-</v>
      </c>
    </row>
    <row r="967" spans="1:24" s="79" customFormat="1" x14ac:dyDescent="0.2">
      <c r="A967" s="13" t="str">
        <f t="shared" si="120"/>
        <v>-</v>
      </c>
      <c r="B967" s="216">
        <v>945</v>
      </c>
      <c r="C967" s="231"/>
      <c r="D967" s="231"/>
      <c r="E967" s="217"/>
      <c r="F967" s="218" t="str">
        <f>IF(ISBLANK(E967), "", VLOOKUP(E967, Z!$A$2:$C$4127, 3, FALSE))</f>
        <v/>
      </c>
      <c r="G967" s="232"/>
      <c r="H967" s="219"/>
      <c r="I967" s="218" t="str" cm="1">
        <f t="array" ref="I967">IFERROR(INDEX(Region, VLOOKUP($F967, X!$A$2:$K$5744, 11, FALSE), $C$1), "")</f>
        <v/>
      </c>
      <c r="J967" s="235"/>
      <c r="K967" s="236"/>
      <c r="L967" s="220" cm="1">
        <f t="array" ref="L967">IFERROR(INDEX(E_alt, $A967, $X967), 0)</f>
        <v>0</v>
      </c>
      <c r="M967" s="238"/>
      <c r="N967" s="237"/>
      <c r="O967" s="236"/>
      <c r="P967" s="223"/>
      <c r="Q967" s="220" cm="1">
        <f t="array" ref="Q967">IFERROR(INDEX(E_neu, $A967, $X967), 0)</f>
        <v>0</v>
      </c>
      <c r="R967" s="232"/>
      <c r="S967" s="231"/>
      <c r="T967" s="217"/>
      <c r="U967" s="218" t="str">
        <f>IF(ISBLANK(T967), "", VLOOKUP(T967, Z!$A$2:$C$4127, 3, FALSE))</f>
        <v/>
      </c>
      <c r="V967" s="239"/>
      <c r="W967" s="222">
        <f t="shared" si="119"/>
        <v>0</v>
      </c>
      <c r="X967" s="13" t="str">
        <f>IFERROR(MATCH(_xlfn.MINIFS(Y!$F$87:$H$87, Y!$F$87:$H$87, "&gt;="&amp;J967), Y!$F$87:$H$87, 0), "-")</f>
        <v>-</v>
      </c>
    </row>
    <row r="968" spans="1:24" s="79" customFormat="1" x14ac:dyDescent="0.2">
      <c r="A968" s="13" t="str">
        <f t="shared" si="120"/>
        <v>-</v>
      </c>
      <c r="B968" s="216">
        <v>946</v>
      </c>
      <c r="C968" s="231"/>
      <c r="D968" s="231"/>
      <c r="E968" s="217"/>
      <c r="F968" s="218" t="str">
        <f>IF(ISBLANK(E968), "", VLOOKUP(E968, Z!$A$2:$C$4127, 3, FALSE))</f>
        <v/>
      </c>
      <c r="G968" s="232"/>
      <c r="H968" s="219"/>
      <c r="I968" s="218" t="str" cm="1">
        <f t="array" ref="I968">IFERROR(INDEX(Region, VLOOKUP($F968, X!$A$2:$K$5744, 11, FALSE), $C$1), "")</f>
        <v/>
      </c>
      <c r="J968" s="235"/>
      <c r="K968" s="236"/>
      <c r="L968" s="220" cm="1">
        <f t="array" ref="L968">IFERROR(INDEX(E_alt, $A968, $X968), 0)</f>
        <v>0</v>
      </c>
      <c r="M968" s="238"/>
      <c r="N968" s="237"/>
      <c r="O968" s="236"/>
      <c r="P968" s="223"/>
      <c r="Q968" s="220" cm="1">
        <f t="array" ref="Q968">IFERROR(INDEX(E_neu, $A968, $X968), 0)</f>
        <v>0</v>
      </c>
      <c r="R968" s="232"/>
      <c r="S968" s="231"/>
      <c r="T968" s="217"/>
      <c r="U968" s="218" t="str">
        <f>IF(ISBLANK(T968), "", VLOOKUP(T968, Z!$A$2:$C$4127, 3, FALSE))</f>
        <v/>
      </c>
      <c r="V968" s="239"/>
      <c r="W968" s="222">
        <f t="shared" si="119"/>
        <v>0</v>
      </c>
      <c r="X968" s="13" t="str">
        <f>IFERROR(MATCH(_xlfn.MINIFS(Y!$F$87:$H$87, Y!$F$87:$H$87, "&gt;="&amp;J968), Y!$F$87:$H$87, 0), "-")</f>
        <v>-</v>
      </c>
    </row>
    <row r="969" spans="1:24" s="79" customFormat="1" x14ac:dyDescent="0.2">
      <c r="A969" s="13" t="str">
        <f t="shared" si="120"/>
        <v>-</v>
      </c>
      <c r="B969" s="216">
        <v>947</v>
      </c>
      <c r="C969" s="231"/>
      <c r="D969" s="231"/>
      <c r="E969" s="217"/>
      <c r="F969" s="218" t="str">
        <f>IF(ISBLANK(E969), "", VLOOKUP(E969, Z!$A$2:$C$4127, 3, FALSE))</f>
        <v/>
      </c>
      <c r="G969" s="232"/>
      <c r="H969" s="219"/>
      <c r="I969" s="218" t="str" cm="1">
        <f t="array" ref="I969">IFERROR(INDEX(Region, VLOOKUP($F969, X!$A$2:$K$5744, 11, FALSE), $C$1), "")</f>
        <v/>
      </c>
      <c r="J969" s="235"/>
      <c r="K969" s="236"/>
      <c r="L969" s="220" cm="1">
        <f t="array" ref="L969">IFERROR(INDEX(E_alt, $A969, $X969), 0)</f>
        <v>0</v>
      </c>
      <c r="M969" s="238"/>
      <c r="N969" s="237"/>
      <c r="O969" s="236"/>
      <c r="P969" s="223"/>
      <c r="Q969" s="220" cm="1">
        <f t="array" ref="Q969">IFERROR(INDEX(E_neu, $A969, $X969), 0)</f>
        <v>0</v>
      </c>
      <c r="R969" s="232"/>
      <c r="S969" s="231"/>
      <c r="T969" s="217"/>
      <c r="U969" s="218" t="str">
        <f>IF(ISBLANK(T969), "", VLOOKUP(T969, Z!$A$2:$C$4127, 3, FALSE))</f>
        <v/>
      </c>
      <c r="V969" s="239"/>
      <c r="W969" s="222">
        <f t="shared" si="119"/>
        <v>0</v>
      </c>
      <c r="X969" s="13" t="str">
        <f>IFERROR(MATCH(_xlfn.MINIFS(Y!$F$87:$H$87, Y!$F$87:$H$87, "&gt;="&amp;J969), Y!$F$87:$H$87, 0), "-")</f>
        <v>-</v>
      </c>
    </row>
    <row r="970" spans="1:24" s="79" customFormat="1" x14ac:dyDescent="0.2">
      <c r="A970" s="13" t="str">
        <f t="shared" si="120"/>
        <v>-</v>
      </c>
      <c r="B970" s="216">
        <v>948</v>
      </c>
      <c r="C970" s="231"/>
      <c r="D970" s="231"/>
      <c r="E970" s="217"/>
      <c r="F970" s="218" t="str">
        <f>IF(ISBLANK(E970), "", VLOOKUP(E970, Z!$A$2:$C$4127, 3, FALSE))</f>
        <v/>
      </c>
      <c r="G970" s="232"/>
      <c r="H970" s="219"/>
      <c r="I970" s="218" t="str" cm="1">
        <f t="array" ref="I970">IFERROR(INDEX(Region, VLOOKUP($F970, X!$A$2:$K$5744, 11, FALSE), $C$1), "")</f>
        <v/>
      </c>
      <c r="J970" s="235"/>
      <c r="K970" s="236"/>
      <c r="L970" s="220" cm="1">
        <f t="array" ref="L970">IFERROR(INDEX(E_alt, $A970, $X970), 0)</f>
        <v>0</v>
      </c>
      <c r="M970" s="238"/>
      <c r="N970" s="237"/>
      <c r="O970" s="236"/>
      <c r="P970" s="223"/>
      <c r="Q970" s="220" cm="1">
        <f t="array" ref="Q970">IFERROR(INDEX(E_neu, $A970, $X970), 0)</f>
        <v>0</v>
      </c>
      <c r="R970" s="232"/>
      <c r="S970" s="231"/>
      <c r="T970" s="217"/>
      <c r="U970" s="218" t="str">
        <f>IF(ISBLANK(T970), "", VLOOKUP(T970, Z!$A$2:$C$4127, 3, FALSE))</f>
        <v/>
      </c>
      <c r="V970" s="239"/>
      <c r="W970" s="222">
        <f t="shared" si="119"/>
        <v>0</v>
      </c>
      <c r="X970" s="13" t="str">
        <f>IFERROR(MATCH(_xlfn.MINIFS(Y!$F$87:$H$87, Y!$F$87:$H$87, "&gt;="&amp;J970), Y!$F$87:$H$87, 0), "-")</f>
        <v>-</v>
      </c>
    </row>
    <row r="971" spans="1:24" s="79" customFormat="1" x14ac:dyDescent="0.2">
      <c r="A971" s="13" t="str">
        <f t="shared" si="120"/>
        <v>-</v>
      </c>
      <c r="B971" s="216">
        <v>949</v>
      </c>
      <c r="C971" s="231"/>
      <c r="D971" s="231"/>
      <c r="E971" s="217"/>
      <c r="F971" s="218" t="str">
        <f>IF(ISBLANK(E971), "", VLOOKUP(E971, Z!$A$2:$C$4127, 3, FALSE))</f>
        <v/>
      </c>
      <c r="G971" s="232"/>
      <c r="H971" s="219"/>
      <c r="I971" s="218" t="str" cm="1">
        <f t="array" ref="I971">IFERROR(INDEX(Region, VLOOKUP($F971, X!$A$2:$K$5744, 11, FALSE), $C$1), "")</f>
        <v/>
      </c>
      <c r="J971" s="235"/>
      <c r="K971" s="236"/>
      <c r="L971" s="220" cm="1">
        <f t="array" ref="L971">IFERROR(INDEX(E_alt, $A971, $X971), 0)</f>
        <v>0</v>
      </c>
      <c r="M971" s="238"/>
      <c r="N971" s="237"/>
      <c r="O971" s="236"/>
      <c r="P971" s="223"/>
      <c r="Q971" s="220" cm="1">
        <f t="array" ref="Q971">IFERROR(INDEX(E_neu, $A971, $X971), 0)</f>
        <v>0</v>
      </c>
      <c r="R971" s="232"/>
      <c r="S971" s="231"/>
      <c r="T971" s="217"/>
      <c r="U971" s="218" t="str">
        <f>IF(ISBLANK(T971), "", VLOOKUP(T971, Z!$A$2:$C$4127, 3, FALSE))</f>
        <v/>
      </c>
      <c r="V971" s="239"/>
      <c r="W971" s="222">
        <f t="shared" si="119"/>
        <v>0</v>
      </c>
      <c r="X971" s="13" t="str">
        <f>IFERROR(MATCH(_xlfn.MINIFS(Y!$F$87:$H$87, Y!$F$87:$H$87, "&gt;="&amp;J971), Y!$F$87:$H$87, 0), "-")</f>
        <v>-</v>
      </c>
    </row>
    <row r="972" spans="1:24" s="79" customFormat="1" x14ac:dyDescent="0.2">
      <c r="A972" s="13" t="str">
        <f t="shared" si="120"/>
        <v>-</v>
      </c>
      <c r="B972" s="216">
        <v>950</v>
      </c>
      <c r="C972" s="231"/>
      <c r="D972" s="231"/>
      <c r="E972" s="217"/>
      <c r="F972" s="218" t="str">
        <f>IF(ISBLANK(E972), "", VLOOKUP(E972, Z!$A$2:$C$4127, 3, FALSE))</f>
        <v/>
      </c>
      <c r="G972" s="232"/>
      <c r="H972" s="219"/>
      <c r="I972" s="218" t="str" cm="1">
        <f t="array" ref="I972">IFERROR(INDEX(Region, VLOOKUP($F972, X!$A$2:$K$5744, 11, FALSE), $C$1), "")</f>
        <v/>
      </c>
      <c r="J972" s="235"/>
      <c r="K972" s="236"/>
      <c r="L972" s="220" cm="1">
        <f t="array" ref="L972">IFERROR(INDEX(E_alt, $A972, $X972), 0)</f>
        <v>0</v>
      </c>
      <c r="M972" s="238"/>
      <c r="N972" s="237"/>
      <c r="O972" s="236"/>
      <c r="P972" s="223"/>
      <c r="Q972" s="220" cm="1">
        <f t="array" ref="Q972">IFERROR(INDEX(E_neu, $A972, $X972), 0)</f>
        <v>0</v>
      </c>
      <c r="R972" s="232"/>
      <c r="S972" s="231"/>
      <c r="T972" s="217"/>
      <c r="U972" s="218" t="str">
        <f>IF(ISBLANK(T972), "", VLOOKUP(T972, Z!$A$2:$C$4127, 3, FALSE))</f>
        <v/>
      </c>
      <c r="V972" s="239"/>
      <c r="W972" s="222">
        <f t="shared" si="119"/>
        <v>0</v>
      </c>
      <c r="X972" s="13" t="str">
        <f>IFERROR(MATCH(_xlfn.MINIFS(Y!$F$87:$H$87, Y!$F$87:$H$87, "&gt;="&amp;J972), Y!$F$87:$H$87, 0), "-")</f>
        <v>-</v>
      </c>
    </row>
    <row r="973" spans="1:24" s="79" customFormat="1" x14ac:dyDescent="0.2">
      <c r="A973" s="13" t="str">
        <f t="shared" si="120"/>
        <v>-</v>
      </c>
      <c r="B973" s="216">
        <v>951</v>
      </c>
      <c r="C973" s="231"/>
      <c r="D973" s="231"/>
      <c r="E973" s="217"/>
      <c r="F973" s="218" t="str">
        <f>IF(ISBLANK(E973), "", VLOOKUP(E973, Z!$A$2:$C$4127, 3, FALSE))</f>
        <v/>
      </c>
      <c r="G973" s="232"/>
      <c r="H973" s="219"/>
      <c r="I973" s="218" t="str" cm="1">
        <f t="array" ref="I973">IFERROR(INDEX(Region, VLOOKUP($F973, X!$A$2:$K$5744, 11, FALSE), $C$1), "")</f>
        <v/>
      </c>
      <c r="J973" s="235"/>
      <c r="K973" s="236"/>
      <c r="L973" s="220" cm="1">
        <f t="array" ref="L973">IFERROR(INDEX(E_alt, $A973, $X973), 0)</f>
        <v>0</v>
      </c>
      <c r="M973" s="238"/>
      <c r="N973" s="237"/>
      <c r="O973" s="236"/>
      <c r="P973" s="223"/>
      <c r="Q973" s="220" cm="1">
        <f t="array" ref="Q973">IFERROR(INDEX(E_neu, $A973, $X973), 0)</f>
        <v>0</v>
      </c>
      <c r="R973" s="232"/>
      <c r="S973" s="231"/>
      <c r="T973" s="217"/>
      <c r="U973" s="218" t="str">
        <f>IF(ISBLANK(T973), "", VLOOKUP(T973, Z!$A$2:$C$4127, 3, FALSE))</f>
        <v/>
      </c>
      <c r="V973" s="239"/>
      <c r="W973" s="222">
        <f t="shared" si="119"/>
        <v>0</v>
      </c>
      <c r="X973" s="13" t="str">
        <f>IFERROR(MATCH(_xlfn.MINIFS(Y!$F$87:$H$87, Y!$F$87:$H$87, "&gt;="&amp;J973), Y!$F$87:$H$87, 0), "-")</f>
        <v>-</v>
      </c>
    </row>
    <row r="974" spans="1:24" s="79" customFormat="1" x14ac:dyDescent="0.2">
      <c r="A974" s="13" t="str">
        <f t="shared" si="120"/>
        <v>-</v>
      </c>
      <c r="B974" s="216">
        <v>952</v>
      </c>
      <c r="C974" s="231"/>
      <c r="D974" s="231"/>
      <c r="E974" s="217"/>
      <c r="F974" s="218" t="str">
        <f>IF(ISBLANK(E974), "", VLOOKUP(E974, Z!$A$2:$C$4127, 3, FALSE))</f>
        <v/>
      </c>
      <c r="G974" s="232"/>
      <c r="H974" s="219"/>
      <c r="I974" s="218" t="str" cm="1">
        <f t="array" ref="I974">IFERROR(INDEX(Region, VLOOKUP($F974, X!$A$2:$K$5744, 11, FALSE), $C$1), "")</f>
        <v/>
      </c>
      <c r="J974" s="235"/>
      <c r="K974" s="236"/>
      <c r="L974" s="220" cm="1">
        <f t="array" ref="L974">IFERROR(INDEX(E_alt, $A974, $X974), 0)</f>
        <v>0</v>
      </c>
      <c r="M974" s="238"/>
      <c r="N974" s="237"/>
      <c r="O974" s="236"/>
      <c r="P974" s="223"/>
      <c r="Q974" s="220" cm="1">
        <f t="array" ref="Q974">IFERROR(INDEX(E_neu, $A974, $X974), 0)</f>
        <v>0</v>
      </c>
      <c r="R974" s="232"/>
      <c r="S974" s="231"/>
      <c r="T974" s="217"/>
      <c r="U974" s="218" t="str">
        <f>IF(ISBLANK(T974), "", VLOOKUP(T974, Z!$A$2:$C$4127, 3, FALSE))</f>
        <v/>
      </c>
      <c r="V974" s="239"/>
      <c r="W974" s="222">
        <f t="shared" si="119"/>
        <v>0</v>
      </c>
      <c r="X974" s="13" t="str">
        <f>IFERROR(MATCH(_xlfn.MINIFS(Y!$F$87:$H$87, Y!$F$87:$H$87, "&gt;="&amp;J974), Y!$F$87:$H$87, 0), "-")</f>
        <v>-</v>
      </c>
    </row>
    <row r="975" spans="1:24" s="79" customFormat="1" x14ac:dyDescent="0.2">
      <c r="A975" s="13" t="str">
        <f t="shared" si="120"/>
        <v>-</v>
      </c>
      <c r="B975" s="216">
        <v>953</v>
      </c>
      <c r="C975" s="231"/>
      <c r="D975" s="231"/>
      <c r="E975" s="217"/>
      <c r="F975" s="218" t="str">
        <f>IF(ISBLANK(E975), "", VLOOKUP(E975, Z!$A$2:$C$4127, 3, FALSE))</f>
        <v/>
      </c>
      <c r="G975" s="232"/>
      <c r="H975" s="219"/>
      <c r="I975" s="218" t="str" cm="1">
        <f t="array" ref="I975">IFERROR(INDEX(Region, VLOOKUP($F975, X!$A$2:$K$5744, 11, FALSE), $C$1), "")</f>
        <v/>
      </c>
      <c r="J975" s="235"/>
      <c r="K975" s="236"/>
      <c r="L975" s="220" cm="1">
        <f t="array" ref="L975">IFERROR(INDEX(E_alt, $A975, $X975), 0)</f>
        <v>0</v>
      </c>
      <c r="M975" s="238"/>
      <c r="N975" s="237"/>
      <c r="O975" s="236"/>
      <c r="P975" s="223"/>
      <c r="Q975" s="220" cm="1">
        <f t="array" ref="Q975">IFERROR(INDEX(E_neu, $A975, $X975), 0)</f>
        <v>0</v>
      </c>
      <c r="R975" s="232"/>
      <c r="S975" s="231"/>
      <c r="T975" s="217"/>
      <c r="U975" s="218" t="str">
        <f>IF(ISBLANK(T975), "", VLOOKUP(T975, Z!$A$2:$C$4127, 3, FALSE))</f>
        <v/>
      </c>
      <c r="V975" s="239"/>
      <c r="W975" s="222">
        <f t="shared" si="119"/>
        <v>0</v>
      </c>
      <c r="X975" s="13" t="str">
        <f>IFERROR(MATCH(_xlfn.MINIFS(Y!$F$87:$H$87, Y!$F$87:$H$87, "&gt;="&amp;J975), Y!$F$87:$H$87, 0), "-")</f>
        <v>-</v>
      </c>
    </row>
    <row r="976" spans="1:24" s="79" customFormat="1" x14ac:dyDescent="0.2">
      <c r="A976" s="13" t="str">
        <f t="shared" si="120"/>
        <v>-</v>
      </c>
      <c r="B976" s="216">
        <v>954</v>
      </c>
      <c r="C976" s="231"/>
      <c r="D976" s="231"/>
      <c r="E976" s="217"/>
      <c r="F976" s="218" t="str">
        <f>IF(ISBLANK(E976), "", VLOOKUP(E976, Z!$A$2:$C$4127, 3, FALSE))</f>
        <v/>
      </c>
      <c r="G976" s="232"/>
      <c r="H976" s="219"/>
      <c r="I976" s="218" t="str" cm="1">
        <f t="array" ref="I976">IFERROR(INDEX(Region, VLOOKUP($F976, X!$A$2:$K$5744, 11, FALSE), $C$1), "")</f>
        <v/>
      </c>
      <c r="J976" s="235"/>
      <c r="K976" s="236"/>
      <c r="L976" s="220" cm="1">
        <f t="array" ref="L976">IFERROR(INDEX(E_alt, $A976, $X976), 0)</f>
        <v>0</v>
      </c>
      <c r="M976" s="238"/>
      <c r="N976" s="237"/>
      <c r="O976" s="236"/>
      <c r="P976" s="223"/>
      <c r="Q976" s="220" cm="1">
        <f t="array" ref="Q976">IFERROR(INDEX(E_neu, $A976, $X976), 0)</f>
        <v>0</v>
      </c>
      <c r="R976" s="232"/>
      <c r="S976" s="231"/>
      <c r="T976" s="217"/>
      <c r="U976" s="218" t="str">
        <f>IF(ISBLANK(T976), "", VLOOKUP(T976, Z!$A$2:$C$4127, 3, FALSE))</f>
        <v/>
      </c>
      <c r="V976" s="239"/>
      <c r="W976" s="222">
        <f t="shared" si="119"/>
        <v>0</v>
      </c>
      <c r="X976" s="13" t="str">
        <f>IFERROR(MATCH(_xlfn.MINIFS(Y!$F$87:$H$87, Y!$F$87:$H$87, "&gt;="&amp;J976), Y!$F$87:$H$87, 0), "-")</f>
        <v>-</v>
      </c>
    </row>
    <row r="977" spans="1:24" s="79" customFormat="1" x14ac:dyDescent="0.2">
      <c r="A977" s="13" t="str">
        <f t="shared" si="120"/>
        <v>-</v>
      </c>
      <c r="B977" s="216">
        <v>955</v>
      </c>
      <c r="C977" s="231"/>
      <c r="D977" s="231"/>
      <c r="E977" s="217"/>
      <c r="F977" s="218" t="str">
        <f>IF(ISBLANK(E977), "", VLOOKUP(E977, Z!$A$2:$C$4127, 3, FALSE))</f>
        <v/>
      </c>
      <c r="G977" s="232"/>
      <c r="H977" s="219"/>
      <c r="I977" s="218" t="str" cm="1">
        <f t="array" ref="I977">IFERROR(INDEX(Region, VLOOKUP($F977, X!$A$2:$K$5744, 11, FALSE), $C$1), "")</f>
        <v/>
      </c>
      <c r="J977" s="235"/>
      <c r="K977" s="236"/>
      <c r="L977" s="220" cm="1">
        <f t="array" ref="L977">IFERROR(INDEX(E_alt, $A977, $X977), 0)</f>
        <v>0</v>
      </c>
      <c r="M977" s="238"/>
      <c r="N977" s="237"/>
      <c r="O977" s="236"/>
      <c r="P977" s="223"/>
      <c r="Q977" s="220" cm="1">
        <f t="array" ref="Q977">IFERROR(INDEX(E_neu, $A977, $X977), 0)</f>
        <v>0</v>
      </c>
      <c r="R977" s="232"/>
      <c r="S977" s="231"/>
      <c r="T977" s="217"/>
      <c r="U977" s="218" t="str">
        <f>IF(ISBLANK(T977), "", VLOOKUP(T977, Z!$A$2:$C$4127, 3, FALSE))</f>
        <v/>
      </c>
      <c r="V977" s="239"/>
      <c r="W977" s="222">
        <f t="shared" si="119"/>
        <v>0</v>
      </c>
      <c r="X977" s="13" t="str">
        <f>IFERROR(MATCH(_xlfn.MINIFS(Y!$F$87:$H$87, Y!$F$87:$H$87, "&gt;="&amp;J977), Y!$F$87:$H$87, 0), "-")</f>
        <v>-</v>
      </c>
    </row>
    <row r="978" spans="1:24" s="79" customFormat="1" x14ac:dyDescent="0.2">
      <c r="A978" s="13" t="str">
        <f t="shared" si="120"/>
        <v>-</v>
      </c>
      <c r="B978" s="216">
        <v>956</v>
      </c>
      <c r="C978" s="231"/>
      <c r="D978" s="231"/>
      <c r="E978" s="217"/>
      <c r="F978" s="218" t="str">
        <f>IF(ISBLANK(E978), "", VLOOKUP(E978, Z!$A$2:$C$4127, 3, FALSE))</f>
        <v/>
      </c>
      <c r="G978" s="232"/>
      <c r="H978" s="219"/>
      <c r="I978" s="218" t="str" cm="1">
        <f t="array" ref="I978">IFERROR(INDEX(Region, VLOOKUP($F978, X!$A$2:$K$5744, 11, FALSE), $C$1), "")</f>
        <v/>
      </c>
      <c r="J978" s="235"/>
      <c r="K978" s="236"/>
      <c r="L978" s="220" cm="1">
        <f t="array" ref="L978">IFERROR(INDEX(E_alt, $A978, $X978), 0)</f>
        <v>0</v>
      </c>
      <c r="M978" s="238"/>
      <c r="N978" s="237"/>
      <c r="O978" s="236"/>
      <c r="P978" s="223"/>
      <c r="Q978" s="220" cm="1">
        <f t="array" ref="Q978">IFERROR(INDEX(E_neu, $A978, $X978), 0)</f>
        <v>0</v>
      </c>
      <c r="R978" s="232"/>
      <c r="S978" s="231"/>
      <c r="T978" s="217"/>
      <c r="U978" s="218" t="str">
        <f>IF(ISBLANK(T978), "", VLOOKUP(T978, Z!$A$2:$C$4127, 3, FALSE))</f>
        <v/>
      </c>
      <c r="V978" s="239"/>
      <c r="W978" s="222">
        <f t="shared" si="119"/>
        <v>0</v>
      </c>
      <c r="X978" s="13" t="str">
        <f>IFERROR(MATCH(_xlfn.MINIFS(Y!$F$87:$H$87, Y!$F$87:$H$87, "&gt;="&amp;J978), Y!$F$87:$H$87, 0), "-")</f>
        <v>-</v>
      </c>
    </row>
    <row r="979" spans="1:24" s="79" customFormat="1" x14ac:dyDescent="0.2">
      <c r="A979" s="13" t="str">
        <f t="shared" si="120"/>
        <v>-</v>
      </c>
      <c r="B979" s="216">
        <v>957</v>
      </c>
      <c r="C979" s="231"/>
      <c r="D979" s="231"/>
      <c r="E979" s="217"/>
      <c r="F979" s="218" t="str">
        <f>IF(ISBLANK(E979), "", VLOOKUP(E979, Z!$A$2:$C$4127, 3, FALSE))</f>
        <v/>
      </c>
      <c r="G979" s="232"/>
      <c r="H979" s="219"/>
      <c r="I979" s="218" t="str" cm="1">
        <f t="array" ref="I979">IFERROR(INDEX(Region, VLOOKUP($F979, X!$A$2:$K$5744, 11, FALSE), $C$1), "")</f>
        <v/>
      </c>
      <c r="J979" s="235"/>
      <c r="K979" s="236"/>
      <c r="L979" s="220" cm="1">
        <f t="array" ref="L979">IFERROR(INDEX(E_alt, $A979, $X979), 0)</f>
        <v>0</v>
      </c>
      <c r="M979" s="238"/>
      <c r="N979" s="237"/>
      <c r="O979" s="236"/>
      <c r="P979" s="223"/>
      <c r="Q979" s="220" cm="1">
        <f t="array" ref="Q979">IFERROR(INDEX(E_neu, $A979, $X979), 0)</f>
        <v>0</v>
      </c>
      <c r="R979" s="232"/>
      <c r="S979" s="231"/>
      <c r="T979" s="217"/>
      <c r="U979" s="218" t="str">
        <f>IF(ISBLANK(T979), "", VLOOKUP(T979, Z!$A$2:$C$4127, 3, FALSE))</f>
        <v/>
      </c>
      <c r="V979" s="239"/>
      <c r="W979" s="222">
        <f t="shared" si="119"/>
        <v>0</v>
      </c>
      <c r="X979" s="13" t="str">
        <f>IFERROR(MATCH(_xlfn.MINIFS(Y!$F$87:$H$87, Y!$F$87:$H$87, "&gt;="&amp;J979), Y!$F$87:$H$87, 0), "-")</f>
        <v>-</v>
      </c>
    </row>
    <row r="980" spans="1:24" s="79" customFormat="1" x14ac:dyDescent="0.2">
      <c r="A980" s="13" t="str">
        <f t="shared" si="120"/>
        <v>-</v>
      </c>
      <c r="B980" s="216">
        <v>958</v>
      </c>
      <c r="C980" s="231"/>
      <c r="D980" s="231"/>
      <c r="E980" s="217"/>
      <c r="F980" s="218" t="str">
        <f>IF(ISBLANK(E980), "", VLOOKUP(E980, Z!$A$2:$C$4127, 3, FALSE))</f>
        <v/>
      </c>
      <c r="G980" s="232"/>
      <c r="H980" s="219"/>
      <c r="I980" s="218" t="str" cm="1">
        <f t="array" ref="I980">IFERROR(INDEX(Region, VLOOKUP($F980, X!$A$2:$K$5744, 11, FALSE), $C$1), "")</f>
        <v/>
      </c>
      <c r="J980" s="235"/>
      <c r="K980" s="236"/>
      <c r="L980" s="220" cm="1">
        <f t="array" ref="L980">IFERROR(INDEX(E_alt, $A980, $X980), 0)</f>
        <v>0</v>
      </c>
      <c r="M980" s="238"/>
      <c r="N980" s="237"/>
      <c r="O980" s="236"/>
      <c r="P980" s="223"/>
      <c r="Q980" s="220" cm="1">
        <f t="array" ref="Q980">IFERROR(INDEX(E_neu, $A980, $X980), 0)</f>
        <v>0</v>
      </c>
      <c r="R980" s="232"/>
      <c r="S980" s="231"/>
      <c r="T980" s="217"/>
      <c r="U980" s="218" t="str">
        <f>IF(ISBLANK(T980), "", VLOOKUP(T980, Z!$A$2:$C$4127, 3, FALSE))</f>
        <v/>
      </c>
      <c r="V980" s="239"/>
      <c r="W980" s="222">
        <f t="shared" si="119"/>
        <v>0</v>
      </c>
      <c r="X980" s="13" t="str">
        <f>IFERROR(MATCH(_xlfn.MINIFS(Y!$F$87:$H$87, Y!$F$87:$H$87, "&gt;="&amp;J980), Y!$F$87:$H$87, 0), "-")</f>
        <v>-</v>
      </c>
    </row>
    <row r="981" spans="1:24" s="79" customFormat="1" x14ac:dyDescent="0.2">
      <c r="A981" s="13" t="str">
        <f t="shared" si="120"/>
        <v>-</v>
      </c>
      <c r="B981" s="216">
        <v>959</v>
      </c>
      <c r="C981" s="231"/>
      <c r="D981" s="231"/>
      <c r="E981" s="217"/>
      <c r="F981" s="218" t="str">
        <f>IF(ISBLANK(E981), "", VLOOKUP(E981, Z!$A$2:$C$4127, 3, FALSE))</f>
        <v/>
      </c>
      <c r="G981" s="232"/>
      <c r="H981" s="219"/>
      <c r="I981" s="218" t="str" cm="1">
        <f t="array" ref="I981">IFERROR(INDEX(Region, VLOOKUP($F981, X!$A$2:$K$5744, 11, FALSE), $C$1), "")</f>
        <v/>
      </c>
      <c r="J981" s="235"/>
      <c r="K981" s="236"/>
      <c r="L981" s="220" cm="1">
        <f t="array" ref="L981">IFERROR(INDEX(E_alt, $A981, $X981), 0)</f>
        <v>0</v>
      </c>
      <c r="M981" s="238"/>
      <c r="N981" s="237"/>
      <c r="O981" s="236"/>
      <c r="P981" s="223"/>
      <c r="Q981" s="220" cm="1">
        <f t="array" ref="Q981">IFERROR(INDEX(E_neu, $A981, $X981), 0)</f>
        <v>0</v>
      </c>
      <c r="R981" s="232"/>
      <c r="S981" s="231"/>
      <c r="T981" s="217"/>
      <c r="U981" s="218" t="str">
        <f>IF(ISBLANK(T981), "", VLOOKUP(T981, Z!$A$2:$C$4127, 3, FALSE))</f>
        <v/>
      </c>
      <c r="V981" s="239"/>
      <c r="W981" s="222">
        <f t="shared" si="119"/>
        <v>0</v>
      </c>
      <c r="X981" s="13" t="str">
        <f>IFERROR(MATCH(_xlfn.MINIFS(Y!$F$87:$H$87, Y!$F$87:$H$87, "&gt;="&amp;J981), Y!$F$87:$H$87, 0), "-")</f>
        <v>-</v>
      </c>
    </row>
    <row r="982" spans="1:24" s="79" customFormat="1" x14ac:dyDescent="0.2">
      <c r="A982" s="13" t="str">
        <f t="shared" si="120"/>
        <v>-</v>
      </c>
      <c r="B982" s="216">
        <v>960</v>
      </c>
      <c r="C982" s="231"/>
      <c r="D982" s="231"/>
      <c r="E982" s="217"/>
      <c r="F982" s="218" t="str">
        <f>IF(ISBLANK(E982), "", VLOOKUP(E982, Z!$A$2:$C$4127, 3, FALSE))</f>
        <v/>
      </c>
      <c r="G982" s="232"/>
      <c r="H982" s="219"/>
      <c r="I982" s="218" t="str" cm="1">
        <f t="array" ref="I982">IFERROR(INDEX(Region, VLOOKUP($F982, X!$A$2:$K$5744, 11, FALSE), $C$1), "")</f>
        <v/>
      </c>
      <c r="J982" s="235"/>
      <c r="K982" s="236"/>
      <c r="L982" s="220" cm="1">
        <f t="array" ref="L982">IFERROR(INDEX(E_alt, $A982, $X982), 0)</f>
        <v>0</v>
      </c>
      <c r="M982" s="238"/>
      <c r="N982" s="237"/>
      <c r="O982" s="236"/>
      <c r="P982" s="223"/>
      <c r="Q982" s="220" cm="1">
        <f t="array" ref="Q982">IFERROR(INDEX(E_neu, $A982, $X982), 0)</f>
        <v>0</v>
      </c>
      <c r="R982" s="232"/>
      <c r="S982" s="231"/>
      <c r="T982" s="217"/>
      <c r="U982" s="218" t="str">
        <f>IF(ISBLANK(T982), "", VLOOKUP(T982, Z!$A$2:$C$4127, 3, FALSE))</f>
        <v/>
      </c>
      <c r="V982" s="239"/>
      <c r="W982" s="222">
        <f t="shared" si="119"/>
        <v>0</v>
      </c>
      <c r="X982" s="13" t="str">
        <f>IFERROR(MATCH(_xlfn.MINIFS(Y!$F$87:$H$87, Y!$F$87:$H$87, "&gt;="&amp;J982), Y!$F$87:$H$87, 0), "-")</f>
        <v>-</v>
      </c>
    </row>
    <row r="983" spans="1:24" s="79" customFormat="1" x14ac:dyDescent="0.2">
      <c r="A983" s="13" t="str">
        <f t="shared" si="120"/>
        <v>-</v>
      </c>
      <c r="B983" s="216">
        <v>961</v>
      </c>
      <c r="C983" s="231"/>
      <c r="D983" s="231"/>
      <c r="E983" s="217"/>
      <c r="F983" s="218" t="str">
        <f>IF(ISBLANK(E983), "", VLOOKUP(E983, Z!$A$2:$C$4127, 3, FALSE))</f>
        <v/>
      </c>
      <c r="G983" s="232"/>
      <c r="H983" s="219"/>
      <c r="I983" s="218" t="str" cm="1">
        <f t="array" ref="I983">IFERROR(INDEX(Region, VLOOKUP($F983, X!$A$2:$K$5744, 11, FALSE), $C$1), "")</f>
        <v/>
      </c>
      <c r="J983" s="235"/>
      <c r="K983" s="236"/>
      <c r="L983" s="220" cm="1">
        <f t="array" ref="L983">IFERROR(INDEX(E_alt, $A983, $X983), 0)</f>
        <v>0</v>
      </c>
      <c r="M983" s="238"/>
      <c r="N983" s="237"/>
      <c r="O983" s="236"/>
      <c r="P983" s="223"/>
      <c r="Q983" s="220" cm="1">
        <f t="array" ref="Q983">IFERROR(INDEX(E_neu, $A983, $X983), 0)</f>
        <v>0</v>
      </c>
      <c r="R983" s="232"/>
      <c r="S983" s="231"/>
      <c r="T983" s="217"/>
      <c r="U983" s="218" t="str">
        <f>IF(ISBLANK(T983), "", VLOOKUP(T983, Z!$A$2:$C$4127, 3, FALSE))</f>
        <v/>
      </c>
      <c r="V983" s="239"/>
      <c r="W983" s="222">
        <f t="shared" si="119"/>
        <v>0</v>
      </c>
      <c r="X983" s="13" t="str">
        <f>IFERROR(MATCH(_xlfn.MINIFS(Y!$F$87:$H$87, Y!$F$87:$H$87, "&gt;="&amp;J983), Y!$F$87:$H$87, 0), "-")</f>
        <v>-</v>
      </c>
    </row>
    <row r="984" spans="1:24" s="79" customFormat="1" x14ac:dyDescent="0.2">
      <c r="A984" s="13" t="str">
        <f t="shared" si="120"/>
        <v>-</v>
      </c>
      <c r="B984" s="216">
        <v>962</v>
      </c>
      <c r="C984" s="231"/>
      <c r="D984" s="231"/>
      <c r="E984" s="217"/>
      <c r="F984" s="218" t="str">
        <f>IF(ISBLANK(E984), "", VLOOKUP(E984, Z!$A$2:$C$4127, 3, FALSE))</f>
        <v/>
      </c>
      <c r="G984" s="232"/>
      <c r="H984" s="219"/>
      <c r="I984" s="218" t="str" cm="1">
        <f t="array" ref="I984">IFERROR(INDEX(Region, VLOOKUP($F984, X!$A$2:$K$5744, 11, FALSE), $C$1), "")</f>
        <v/>
      </c>
      <c r="J984" s="235"/>
      <c r="K984" s="236"/>
      <c r="L984" s="220" cm="1">
        <f t="array" ref="L984">IFERROR(INDEX(E_alt, $A984, $X984), 0)</f>
        <v>0</v>
      </c>
      <c r="M984" s="238"/>
      <c r="N984" s="237"/>
      <c r="O984" s="236"/>
      <c r="P984" s="223"/>
      <c r="Q984" s="220" cm="1">
        <f t="array" ref="Q984">IFERROR(INDEX(E_neu, $A984, $X984), 0)</f>
        <v>0</v>
      </c>
      <c r="R984" s="232"/>
      <c r="S984" s="231"/>
      <c r="T984" s="217"/>
      <c r="U984" s="218" t="str">
        <f>IF(ISBLANK(T984), "", VLOOKUP(T984, Z!$A$2:$C$4127, 3, FALSE))</f>
        <v/>
      </c>
      <c r="V984" s="239"/>
      <c r="W984" s="222">
        <f t="shared" ref="W984:W1022" si="121">ROUND(12*0.75*(L984-Q984),1)</f>
        <v>0</v>
      </c>
      <c r="X984" s="13" t="str">
        <f>IFERROR(MATCH(_xlfn.MINIFS(Y!$F$87:$H$87, Y!$F$87:$H$87, "&gt;="&amp;J984), Y!$F$87:$H$87, 0), "-")</f>
        <v>-</v>
      </c>
    </row>
    <row r="985" spans="1:24" s="79" customFormat="1" x14ac:dyDescent="0.2">
      <c r="A985" s="13" t="str">
        <f t="shared" si="120"/>
        <v>-</v>
      </c>
      <c r="B985" s="216">
        <v>963</v>
      </c>
      <c r="C985" s="231"/>
      <c r="D985" s="231"/>
      <c r="E985" s="217"/>
      <c r="F985" s="218" t="str">
        <f>IF(ISBLANK(E985), "", VLOOKUP(E985, Z!$A$2:$C$4127, 3, FALSE))</f>
        <v/>
      </c>
      <c r="G985" s="232"/>
      <c r="H985" s="219"/>
      <c r="I985" s="218" t="str" cm="1">
        <f t="array" ref="I985">IFERROR(INDEX(Region, VLOOKUP($F985, X!$A$2:$K$5744, 11, FALSE), $C$1), "")</f>
        <v/>
      </c>
      <c r="J985" s="235"/>
      <c r="K985" s="236"/>
      <c r="L985" s="220" cm="1">
        <f t="array" ref="L985">IFERROR(INDEX(E_alt, $A985, $X985), 0)</f>
        <v>0</v>
      </c>
      <c r="M985" s="238"/>
      <c r="N985" s="237"/>
      <c r="O985" s="236"/>
      <c r="P985" s="223"/>
      <c r="Q985" s="220" cm="1">
        <f t="array" ref="Q985">IFERROR(INDEX(E_neu, $A985, $X985), 0)</f>
        <v>0</v>
      </c>
      <c r="R985" s="232"/>
      <c r="S985" s="231"/>
      <c r="T985" s="217"/>
      <c r="U985" s="218" t="str">
        <f>IF(ISBLANK(T985), "", VLOOKUP(T985, Z!$A$2:$C$4127, 3, FALSE))</f>
        <v/>
      </c>
      <c r="V985" s="239"/>
      <c r="W985" s="222">
        <f t="shared" si="121"/>
        <v>0</v>
      </c>
      <c r="X985" s="13" t="str">
        <f>IFERROR(MATCH(_xlfn.MINIFS(Y!$F$87:$H$87, Y!$F$87:$H$87, "&gt;="&amp;J985), Y!$F$87:$H$87, 0), "-")</f>
        <v>-</v>
      </c>
    </row>
    <row r="986" spans="1:24" s="79" customFormat="1" x14ac:dyDescent="0.2">
      <c r="A986" s="13" t="str">
        <f t="shared" si="120"/>
        <v>-</v>
      </c>
      <c r="B986" s="216">
        <v>964</v>
      </c>
      <c r="C986" s="231"/>
      <c r="D986" s="231"/>
      <c r="E986" s="217"/>
      <c r="F986" s="218" t="str">
        <f>IF(ISBLANK(E986), "", VLOOKUP(E986, Z!$A$2:$C$4127, 3, FALSE))</f>
        <v/>
      </c>
      <c r="G986" s="232"/>
      <c r="H986" s="219"/>
      <c r="I986" s="218" t="str" cm="1">
        <f t="array" ref="I986">IFERROR(INDEX(Region, VLOOKUP($F986, X!$A$2:$K$5744, 11, FALSE), $C$1), "")</f>
        <v/>
      </c>
      <c r="J986" s="235"/>
      <c r="K986" s="236"/>
      <c r="L986" s="220" cm="1">
        <f t="array" ref="L986">IFERROR(INDEX(E_alt, $A986, $X986), 0)</f>
        <v>0</v>
      </c>
      <c r="M986" s="238"/>
      <c r="N986" s="237"/>
      <c r="O986" s="236"/>
      <c r="P986" s="223"/>
      <c r="Q986" s="220" cm="1">
        <f t="array" ref="Q986">IFERROR(INDEX(E_neu, $A986, $X986), 0)</f>
        <v>0</v>
      </c>
      <c r="R986" s="232"/>
      <c r="S986" s="231"/>
      <c r="T986" s="217"/>
      <c r="U986" s="218" t="str">
        <f>IF(ISBLANK(T986), "", VLOOKUP(T986, Z!$A$2:$C$4127, 3, FALSE))</f>
        <v/>
      </c>
      <c r="V986" s="239"/>
      <c r="W986" s="222">
        <f t="shared" si="121"/>
        <v>0</v>
      </c>
      <c r="X986" s="13" t="str">
        <f>IFERROR(MATCH(_xlfn.MINIFS(Y!$F$87:$H$87, Y!$F$87:$H$87, "&gt;="&amp;J986), Y!$F$87:$H$87, 0), "-")</f>
        <v>-</v>
      </c>
    </row>
    <row r="987" spans="1:24" s="79" customFormat="1" x14ac:dyDescent="0.2">
      <c r="A987" s="13" t="str">
        <f t="shared" si="120"/>
        <v>-</v>
      </c>
      <c r="B987" s="216">
        <v>965</v>
      </c>
      <c r="C987" s="231"/>
      <c r="D987" s="231"/>
      <c r="E987" s="217"/>
      <c r="F987" s="218" t="str">
        <f>IF(ISBLANK(E987), "", VLOOKUP(E987, Z!$A$2:$C$4127, 3, FALSE))</f>
        <v/>
      </c>
      <c r="G987" s="232"/>
      <c r="H987" s="219"/>
      <c r="I987" s="218" t="str" cm="1">
        <f t="array" ref="I987">IFERROR(INDEX(Region, VLOOKUP($F987, X!$A$2:$K$5744, 11, FALSE), $C$1), "")</f>
        <v/>
      </c>
      <c r="J987" s="235"/>
      <c r="K987" s="236"/>
      <c r="L987" s="220" cm="1">
        <f t="array" ref="L987">IFERROR(INDEX(E_alt, $A987, $X987), 0)</f>
        <v>0</v>
      </c>
      <c r="M987" s="238"/>
      <c r="N987" s="237"/>
      <c r="O987" s="236"/>
      <c r="P987" s="223"/>
      <c r="Q987" s="220" cm="1">
        <f t="array" ref="Q987">IFERROR(INDEX(E_neu, $A987, $X987), 0)</f>
        <v>0</v>
      </c>
      <c r="R987" s="232"/>
      <c r="S987" s="231"/>
      <c r="T987" s="217"/>
      <c r="U987" s="218" t="str">
        <f>IF(ISBLANK(T987), "", VLOOKUP(T987, Z!$A$2:$C$4127, 3, FALSE))</f>
        <v/>
      </c>
      <c r="V987" s="239"/>
      <c r="W987" s="222">
        <f t="shared" si="121"/>
        <v>0</v>
      </c>
      <c r="X987" s="13" t="str">
        <f>IFERROR(MATCH(_xlfn.MINIFS(Y!$F$87:$H$87, Y!$F$87:$H$87, "&gt;="&amp;J987), Y!$F$87:$H$87, 0), "-")</f>
        <v>-</v>
      </c>
    </row>
    <row r="988" spans="1:24" s="79" customFormat="1" x14ac:dyDescent="0.2">
      <c r="A988" s="13" t="str">
        <f t="shared" si="120"/>
        <v>-</v>
      </c>
      <c r="B988" s="216">
        <v>966</v>
      </c>
      <c r="C988" s="231"/>
      <c r="D988" s="231"/>
      <c r="E988" s="217"/>
      <c r="F988" s="218" t="str">
        <f>IF(ISBLANK(E988), "", VLOOKUP(E988, Z!$A$2:$C$4127, 3, FALSE))</f>
        <v/>
      </c>
      <c r="G988" s="232"/>
      <c r="H988" s="219"/>
      <c r="I988" s="218" t="str" cm="1">
        <f t="array" ref="I988">IFERROR(INDEX(Region, VLOOKUP($F988, X!$A$2:$K$5744, 11, FALSE), $C$1), "")</f>
        <v/>
      </c>
      <c r="J988" s="235"/>
      <c r="K988" s="236"/>
      <c r="L988" s="220" cm="1">
        <f t="array" ref="L988">IFERROR(INDEX(E_alt, $A988, $X988), 0)</f>
        <v>0</v>
      </c>
      <c r="M988" s="238"/>
      <c r="N988" s="237"/>
      <c r="O988" s="236"/>
      <c r="P988" s="223"/>
      <c r="Q988" s="220" cm="1">
        <f t="array" ref="Q988">IFERROR(INDEX(E_neu, $A988, $X988), 0)</f>
        <v>0</v>
      </c>
      <c r="R988" s="232"/>
      <c r="S988" s="231"/>
      <c r="T988" s="217"/>
      <c r="U988" s="218" t="str">
        <f>IF(ISBLANK(T988), "", VLOOKUP(T988, Z!$A$2:$C$4127, 3, FALSE))</f>
        <v/>
      </c>
      <c r="V988" s="239"/>
      <c r="W988" s="222">
        <f t="shared" si="121"/>
        <v>0</v>
      </c>
      <c r="X988" s="13" t="str">
        <f>IFERROR(MATCH(_xlfn.MINIFS(Y!$F$87:$H$87, Y!$F$87:$H$87, "&gt;="&amp;J988), Y!$F$87:$H$87, 0), "-")</f>
        <v>-</v>
      </c>
    </row>
    <row r="989" spans="1:24" s="79" customFormat="1" x14ac:dyDescent="0.2">
      <c r="A989" s="13" t="str">
        <f t="shared" si="120"/>
        <v>-</v>
      </c>
      <c r="B989" s="216">
        <v>967</v>
      </c>
      <c r="C989" s="231"/>
      <c r="D989" s="231"/>
      <c r="E989" s="217"/>
      <c r="F989" s="218" t="str">
        <f>IF(ISBLANK(E989), "", VLOOKUP(E989, Z!$A$2:$C$4127, 3, FALSE))</f>
        <v/>
      </c>
      <c r="G989" s="232"/>
      <c r="H989" s="219"/>
      <c r="I989" s="218" t="str" cm="1">
        <f t="array" ref="I989">IFERROR(INDEX(Region, VLOOKUP($F989, X!$A$2:$K$5744, 11, FALSE), $C$1), "")</f>
        <v/>
      </c>
      <c r="J989" s="235"/>
      <c r="K989" s="236"/>
      <c r="L989" s="220" cm="1">
        <f t="array" ref="L989">IFERROR(INDEX(E_alt, $A989, $X989), 0)</f>
        <v>0</v>
      </c>
      <c r="M989" s="238"/>
      <c r="N989" s="237"/>
      <c r="O989" s="236"/>
      <c r="P989" s="223"/>
      <c r="Q989" s="220" cm="1">
        <f t="array" ref="Q989">IFERROR(INDEX(E_neu, $A989, $X989), 0)</f>
        <v>0</v>
      </c>
      <c r="R989" s="232"/>
      <c r="S989" s="231"/>
      <c r="T989" s="217"/>
      <c r="U989" s="218" t="str">
        <f>IF(ISBLANK(T989), "", VLOOKUP(T989, Z!$A$2:$C$4127, 3, FALSE))</f>
        <v/>
      </c>
      <c r="V989" s="239"/>
      <c r="W989" s="222">
        <f t="shared" si="121"/>
        <v>0</v>
      </c>
      <c r="X989" s="13" t="str">
        <f>IFERROR(MATCH(_xlfn.MINIFS(Y!$F$87:$H$87, Y!$F$87:$H$87, "&gt;="&amp;J989), Y!$F$87:$H$87, 0), "-")</f>
        <v>-</v>
      </c>
    </row>
    <row r="990" spans="1:24" s="79" customFormat="1" x14ac:dyDescent="0.2">
      <c r="A990" s="13" t="str">
        <f t="shared" si="120"/>
        <v>-</v>
      </c>
      <c r="B990" s="216">
        <v>968</v>
      </c>
      <c r="C990" s="231"/>
      <c r="D990" s="231"/>
      <c r="E990" s="217"/>
      <c r="F990" s="218" t="str">
        <f>IF(ISBLANK(E990), "", VLOOKUP(E990, Z!$A$2:$C$4127, 3, FALSE))</f>
        <v/>
      </c>
      <c r="G990" s="232"/>
      <c r="H990" s="219"/>
      <c r="I990" s="218" t="str" cm="1">
        <f t="array" ref="I990">IFERROR(INDEX(Region, VLOOKUP($F990, X!$A$2:$K$5744, 11, FALSE), $C$1), "")</f>
        <v/>
      </c>
      <c r="J990" s="235"/>
      <c r="K990" s="236"/>
      <c r="L990" s="220" cm="1">
        <f t="array" ref="L990">IFERROR(INDEX(E_alt, $A990, $X990), 0)</f>
        <v>0</v>
      </c>
      <c r="M990" s="238"/>
      <c r="N990" s="237"/>
      <c r="O990" s="236"/>
      <c r="P990" s="223"/>
      <c r="Q990" s="220" cm="1">
        <f t="array" ref="Q990">IFERROR(INDEX(E_neu, $A990, $X990), 0)</f>
        <v>0</v>
      </c>
      <c r="R990" s="232"/>
      <c r="S990" s="231"/>
      <c r="T990" s="217"/>
      <c r="U990" s="218" t="str">
        <f>IF(ISBLANK(T990), "", VLOOKUP(T990, Z!$A$2:$C$4127, 3, FALSE))</f>
        <v/>
      </c>
      <c r="V990" s="239"/>
      <c r="W990" s="222">
        <f t="shared" si="121"/>
        <v>0</v>
      </c>
      <c r="X990" s="13" t="str">
        <f>IFERROR(MATCH(_xlfn.MINIFS(Y!$F$87:$H$87, Y!$F$87:$H$87, "&gt;="&amp;J990), Y!$F$87:$H$87, 0), "-")</f>
        <v>-</v>
      </c>
    </row>
    <row r="991" spans="1:24" s="79" customFormat="1" x14ac:dyDescent="0.2">
      <c r="A991" s="13" t="str">
        <f t="shared" si="120"/>
        <v>-</v>
      </c>
      <c r="B991" s="216">
        <v>969</v>
      </c>
      <c r="C991" s="231"/>
      <c r="D991" s="231"/>
      <c r="E991" s="217"/>
      <c r="F991" s="218" t="str">
        <f>IF(ISBLANK(E991), "", VLOOKUP(E991, Z!$A$2:$C$4127, 3, FALSE))</f>
        <v/>
      </c>
      <c r="G991" s="232"/>
      <c r="H991" s="219"/>
      <c r="I991" s="218" t="str" cm="1">
        <f t="array" ref="I991">IFERROR(INDEX(Region, VLOOKUP($F991, X!$A$2:$K$5744, 11, FALSE), $C$1), "")</f>
        <v/>
      </c>
      <c r="J991" s="235"/>
      <c r="K991" s="236"/>
      <c r="L991" s="220" cm="1">
        <f t="array" ref="L991">IFERROR(INDEX(E_alt, $A991, $X991), 0)</f>
        <v>0</v>
      </c>
      <c r="M991" s="238"/>
      <c r="N991" s="237"/>
      <c r="O991" s="236"/>
      <c r="P991" s="223"/>
      <c r="Q991" s="220" cm="1">
        <f t="array" ref="Q991">IFERROR(INDEX(E_neu, $A991, $X991), 0)</f>
        <v>0</v>
      </c>
      <c r="R991" s="232"/>
      <c r="S991" s="231"/>
      <c r="T991" s="217"/>
      <c r="U991" s="218" t="str">
        <f>IF(ISBLANK(T991), "", VLOOKUP(T991, Z!$A$2:$C$4127, 3, FALSE))</f>
        <v/>
      </c>
      <c r="V991" s="239"/>
      <c r="W991" s="222">
        <f t="shared" si="121"/>
        <v>0</v>
      </c>
      <c r="X991" s="13" t="str">
        <f>IFERROR(MATCH(_xlfn.MINIFS(Y!$F$87:$H$87, Y!$F$87:$H$87, "&gt;="&amp;J991), Y!$F$87:$H$87, 0), "-")</f>
        <v>-</v>
      </c>
    </row>
    <row r="992" spans="1:24" s="79" customFormat="1" x14ac:dyDescent="0.2">
      <c r="A992" s="13" t="str">
        <f t="shared" si="120"/>
        <v>-</v>
      </c>
      <c r="B992" s="216">
        <v>970</v>
      </c>
      <c r="C992" s="231"/>
      <c r="D992" s="231"/>
      <c r="E992" s="217"/>
      <c r="F992" s="218" t="str">
        <f>IF(ISBLANK(E992), "", VLOOKUP(E992, Z!$A$2:$C$4127, 3, FALSE))</f>
        <v/>
      </c>
      <c r="G992" s="232"/>
      <c r="H992" s="219"/>
      <c r="I992" s="218" t="str" cm="1">
        <f t="array" ref="I992">IFERROR(INDEX(Region, VLOOKUP($F992, X!$A$2:$K$5744, 11, FALSE), $C$1), "")</f>
        <v/>
      </c>
      <c r="J992" s="235"/>
      <c r="K992" s="236"/>
      <c r="L992" s="220" cm="1">
        <f t="array" ref="L992">IFERROR(INDEX(E_alt, $A992, $X992), 0)</f>
        <v>0</v>
      </c>
      <c r="M992" s="238"/>
      <c r="N992" s="237"/>
      <c r="O992" s="236"/>
      <c r="P992" s="223"/>
      <c r="Q992" s="220" cm="1">
        <f t="array" ref="Q992">IFERROR(INDEX(E_neu, $A992, $X992), 0)</f>
        <v>0</v>
      </c>
      <c r="R992" s="232"/>
      <c r="S992" s="231"/>
      <c r="T992" s="217"/>
      <c r="U992" s="218" t="str">
        <f>IF(ISBLANK(T992), "", VLOOKUP(T992, Z!$A$2:$C$4127, 3, FALSE))</f>
        <v/>
      </c>
      <c r="V992" s="239"/>
      <c r="W992" s="222">
        <f t="shared" si="121"/>
        <v>0</v>
      </c>
      <c r="X992" s="13" t="str">
        <f>IFERROR(MATCH(_xlfn.MINIFS(Y!$F$87:$H$87, Y!$F$87:$H$87, "&gt;="&amp;J992), Y!$F$87:$H$87, 0), "-")</f>
        <v>-</v>
      </c>
    </row>
    <row r="993" spans="1:24" s="79" customFormat="1" x14ac:dyDescent="0.2">
      <c r="A993" s="13" t="str">
        <f t="shared" si="120"/>
        <v>-</v>
      </c>
      <c r="B993" s="216">
        <v>971</v>
      </c>
      <c r="C993" s="231"/>
      <c r="D993" s="231"/>
      <c r="E993" s="217"/>
      <c r="F993" s="218" t="str">
        <f>IF(ISBLANK(E993), "", VLOOKUP(E993, Z!$A$2:$C$4127, 3, FALSE))</f>
        <v/>
      </c>
      <c r="G993" s="232"/>
      <c r="H993" s="219"/>
      <c r="I993" s="218" t="str" cm="1">
        <f t="array" ref="I993">IFERROR(INDEX(Region, VLOOKUP($F993, X!$A$2:$K$5744, 11, FALSE), $C$1), "")</f>
        <v/>
      </c>
      <c r="J993" s="235"/>
      <c r="K993" s="236"/>
      <c r="L993" s="220" cm="1">
        <f t="array" ref="L993">IFERROR(INDEX(E_alt, $A993, $X993), 0)</f>
        <v>0</v>
      </c>
      <c r="M993" s="238"/>
      <c r="N993" s="237"/>
      <c r="O993" s="236"/>
      <c r="P993" s="223"/>
      <c r="Q993" s="220" cm="1">
        <f t="array" ref="Q993">IFERROR(INDEX(E_neu, $A993, $X993), 0)</f>
        <v>0</v>
      </c>
      <c r="R993" s="232"/>
      <c r="S993" s="231"/>
      <c r="T993" s="217"/>
      <c r="U993" s="218" t="str">
        <f>IF(ISBLANK(T993), "", VLOOKUP(T993, Z!$A$2:$C$4127, 3, FALSE))</f>
        <v/>
      </c>
      <c r="V993" s="239"/>
      <c r="W993" s="222">
        <f t="shared" si="121"/>
        <v>0</v>
      </c>
      <c r="X993" s="13" t="str">
        <f>IFERROR(MATCH(_xlfn.MINIFS(Y!$F$87:$H$87, Y!$F$87:$H$87, "&gt;="&amp;J993), Y!$F$87:$H$87, 0), "-")</f>
        <v>-</v>
      </c>
    </row>
    <row r="994" spans="1:24" s="79" customFormat="1" x14ac:dyDescent="0.2">
      <c r="A994" s="13" t="str">
        <f t="shared" si="120"/>
        <v>-</v>
      </c>
      <c r="B994" s="216">
        <v>972</v>
      </c>
      <c r="C994" s="231"/>
      <c r="D994" s="231"/>
      <c r="E994" s="217"/>
      <c r="F994" s="218" t="str">
        <f>IF(ISBLANK(E994), "", VLOOKUP(E994, Z!$A$2:$C$4127, 3, FALSE))</f>
        <v/>
      </c>
      <c r="G994" s="232"/>
      <c r="H994" s="219"/>
      <c r="I994" s="218" t="str" cm="1">
        <f t="array" ref="I994">IFERROR(INDEX(Region, VLOOKUP($F994, X!$A$2:$K$5744, 11, FALSE), $C$1), "")</f>
        <v/>
      </c>
      <c r="J994" s="235"/>
      <c r="K994" s="236"/>
      <c r="L994" s="220" cm="1">
        <f t="array" ref="L994">IFERROR(INDEX(E_alt, $A994, $X994), 0)</f>
        <v>0</v>
      </c>
      <c r="M994" s="238"/>
      <c r="N994" s="237"/>
      <c r="O994" s="236"/>
      <c r="P994" s="223"/>
      <c r="Q994" s="220" cm="1">
        <f t="array" ref="Q994">IFERROR(INDEX(E_neu, $A994, $X994), 0)</f>
        <v>0</v>
      </c>
      <c r="R994" s="232"/>
      <c r="S994" s="231"/>
      <c r="T994" s="217"/>
      <c r="U994" s="218" t="str">
        <f>IF(ISBLANK(T994), "", VLOOKUP(T994, Z!$A$2:$C$4127, 3, FALSE))</f>
        <v/>
      </c>
      <c r="V994" s="239"/>
      <c r="W994" s="222">
        <f t="shared" si="121"/>
        <v>0</v>
      </c>
      <c r="X994" s="13" t="str">
        <f>IFERROR(MATCH(_xlfn.MINIFS(Y!$F$87:$H$87, Y!$F$87:$H$87, "&gt;="&amp;J994), Y!$F$87:$H$87, 0), "-")</f>
        <v>-</v>
      </c>
    </row>
    <row r="995" spans="1:24" s="79" customFormat="1" x14ac:dyDescent="0.2">
      <c r="A995" s="13" t="str">
        <f t="shared" si="120"/>
        <v>-</v>
      </c>
      <c r="B995" s="216">
        <v>973</v>
      </c>
      <c r="C995" s="231"/>
      <c r="D995" s="231"/>
      <c r="E995" s="217"/>
      <c r="F995" s="218" t="str">
        <f>IF(ISBLANK(E995), "", VLOOKUP(E995, Z!$A$2:$C$4127, 3, FALSE))</f>
        <v/>
      </c>
      <c r="G995" s="232"/>
      <c r="H995" s="219"/>
      <c r="I995" s="218" t="str" cm="1">
        <f t="array" ref="I995">IFERROR(INDEX(Region, VLOOKUP($F995, X!$A$2:$K$5744, 11, FALSE), $C$1), "")</f>
        <v/>
      </c>
      <c r="J995" s="235"/>
      <c r="K995" s="236"/>
      <c r="L995" s="220" cm="1">
        <f t="array" ref="L995">IFERROR(INDEX(E_alt, $A995, $X995), 0)</f>
        <v>0</v>
      </c>
      <c r="M995" s="238"/>
      <c r="N995" s="237"/>
      <c r="O995" s="236"/>
      <c r="P995" s="223"/>
      <c r="Q995" s="220" cm="1">
        <f t="array" ref="Q995">IFERROR(INDEX(E_neu, $A995, $X995), 0)</f>
        <v>0</v>
      </c>
      <c r="R995" s="232"/>
      <c r="S995" s="231"/>
      <c r="T995" s="217"/>
      <c r="U995" s="218" t="str">
        <f>IF(ISBLANK(T995), "", VLOOKUP(T995, Z!$A$2:$C$4127, 3, FALSE))</f>
        <v/>
      </c>
      <c r="V995" s="239"/>
      <c r="W995" s="222">
        <f t="shared" si="121"/>
        <v>0</v>
      </c>
      <c r="X995" s="13" t="str">
        <f>IFERROR(MATCH(_xlfn.MINIFS(Y!$F$87:$H$87, Y!$F$87:$H$87, "&gt;="&amp;J995), Y!$F$87:$H$87, 0), "-")</f>
        <v>-</v>
      </c>
    </row>
    <row r="996" spans="1:24" s="79" customFormat="1" x14ac:dyDescent="0.2">
      <c r="A996" s="13" t="str">
        <f t="shared" si="120"/>
        <v>-</v>
      </c>
      <c r="B996" s="216">
        <v>974</v>
      </c>
      <c r="C996" s="231"/>
      <c r="D996" s="231"/>
      <c r="E996" s="217"/>
      <c r="F996" s="218" t="str">
        <f>IF(ISBLANK(E996), "", VLOOKUP(E996, Z!$A$2:$C$4127, 3, FALSE))</f>
        <v/>
      </c>
      <c r="G996" s="232"/>
      <c r="H996" s="219"/>
      <c r="I996" s="218" t="str" cm="1">
        <f t="array" ref="I996">IFERROR(INDEX(Region, VLOOKUP($F996, X!$A$2:$K$5744, 11, FALSE), $C$1), "")</f>
        <v/>
      </c>
      <c r="J996" s="235"/>
      <c r="K996" s="236"/>
      <c r="L996" s="220" cm="1">
        <f t="array" ref="L996">IFERROR(INDEX(E_alt, $A996, $X996), 0)</f>
        <v>0</v>
      </c>
      <c r="M996" s="238"/>
      <c r="N996" s="237"/>
      <c r="O996" s="236"/>
      <c r="P996" s="223"/>
      <c r="Q996" s="220" cm="1">
        <f t="array" ref="Q996">IFERROR(INDEX(E_neu, $A996, $X996), 0)</f>
        <v>0</v>
      </c>
      <c r="R996" s="232"/>
      <c r="S996" s="231"/>
      <c r="T996" s="217"/>
      <c r="U996" s="218" t="str">
        <f>IF(ISBLANK(T996), "", VLOOKUP(T996, Z!$A$2:$C$4127, 3, FALSE))</f>
        <v/>
      </c>
      <c r="V996" s="239"/>
      <c r="W996" s="222">
        <f t="shared" si="121"/>
        <v>0</v>
      </c>
      <c r="X996" s="13" t="str">
        <f>IFERROR(MATCH(_xlfn.MINIFS(Y!$F$87:$H$87, Y!$F$87:$H$87, "&gt;="&amp;J996), Y!$F$87:$H$87, 0), "-")</f>
        <v>-</v>
      </c>
    </row>
    <row r="997" spans="1:24" s="79" customFormat="1" x14ac:dyDescent="0.2">
      <c r="A997" s="13" t="str">
        <f t="shared" si="120"/>
        <v>-</v>
      </c>
      <c r="B997" s="216">
        <v>975</v>
      </c>
      <c r="C997" s="231"/>
      <c r="D997" s="231"/>
      <c r="E997" s="217"/>
      <c r="F997" s="218" t="str">
        <f>IF(ISBLANK(E997), "", VLOOKUP(E997, Z!$A$2:$C$4127, 3, FALSE))</f>
        <v/>
      </c>
      <c r="G997" s="232"/>
      <c r="H997" s="219"/>
      <c r="I997" s="218" t="str" cm="1">
        <f t="array" ref="I997">IFERROR(INDEX(Region, VLOOKUP($F997, X!$A$2:$K$5744, 11, FALSE), $C$1), "")</f>
        <v/>
      </c>
      <c r="J997" s="235"/>
      <c r="K997" s="236"/>
      <c r="L997" s="220" cm="1">
        <f t="array" ref="L997">IFERROR(INDEX(E_alt, $A997, $X997), 0)</f>
        <v>0</v>
      </c>
      <c r="M997" s="238"/>
      <c r="N997" s="237"/>
      <c r="O997" s="236"/>
      <c r="P997" s="223"/>
      <c r="Q997" s="220" cm="1">
        <f t="array" ref="Q997">IFERROR(INDEX(E_neu, $A997, $X997), 0)</f>
        <v>0</v>
      </c>
      <c r="R997" s="232"/>
      <c r="S997" s="231"/>
      <c r="T997" s="217"/>
      <c r="U997" s="218" t="str">
        <f>IF(ISBLANK(T997), "", VLOOKUP(T997, Z!$A$2:$C$4127, 3, FALSE))</f>
        <v/>
      </c>
      <c r="V997" s="239"/>
      <c r="W997" s="222">
        <f t="shared" si="121"/>
        <v>0</v>
      </c>
      <c r="X997" s="13" t="str">
        <f>IFERROR(MATCH(_xlfn.MINIFS(Y!$F$87:$H$87, Y!$F$87:$H$87, "&gt;="&amp;J997), Y!$F$87:$H$87, 0), "-")</f>
        <v>-</v>
      </c>
    </row>
    <row r="998" spans="1:24" s="79" customFormat="1" x14ac:dyDescent="0.2">
      <c r="A998" s="13" t="str">
        <f t="shared" si="120"/>
        <v>-</v>
      </c>
      <c r="B998" s="216">
        <v>976</v>
      </c>
      <c r="C998" s="231"/>
      <c r="D998" s="231"/>
      <c r="E998" s="217"/>
      <c r="F998" s="218" t="str">
        <f>IF(ISBLANK(E998), "", VLOOKUP(E998, Z!$A$2:$C$4127, 3, FALSE))</f>
        <v/>
      </c>
      <c r="G998" s="232"/>
      <c r="H998" s="219"/>
      <c r="I998" s="218" t="str" cm="1">
        <f t="array" ref="I998">IFERROR(INDEX(Region, VLOOKUP($F998, X!$A$2:$K$5744, 11, FALSE), $C$1), "")</f>
        <v/>
      </c>
      <c r="J998" s="235"/>
      <c r="K998" s="236"/>
      <c r="L998" s="220" cm="1">
        <f t="array" ref="L998">IFERROR(INDEX(E_alt, $A998, $X998), 0)</f>
        <v>0</v>
      </c>
      <c r="M998" s="238"/>
      <c r="N998" s="237"/>
      <c r="O998" s="236"/>
      <c r="P998" s="223"/>
      <c r="Q998" s="220" cm="1">
        <f t="array" ref="Q998">IFERROR(INDEX(E_neu, $A998, $X998), 0)</f>
        <v>0</v>
      </c>
      <c r="R998" s="232"/>
      <c r="S998" s="231"/>
      <c r="T998" s="217"/>
      <c r="U998" s="218" t="str">
        <f>IF(ISBLANK(T998), "", VLOOKUP(T998, Z!$A$2:$C$4127, 3, FALSE))</f>
        <v/>
      </c>
      <c r="V998" s="239"/>
      <c r="W998" s="222">
        <f t="shared" si="121"/>
        <v>0</v>
      </c>
      <c r="X998" s="13" t="str">
        <f>IFERROR(MATCH(_xlfn.MINIFS(Y!$F$87:$H$87, Y!$F$87:$H$87, "&gt;="&amp;J998), Y!$F$87:$H$87, 0), "-")</f>
        <v>-</v>
      </c>
    </row>
    <row r="999" spans="1:24" s="79" customFormat="1" x14ac:dyDescent="0.2">
      <c r="A999" s="13" t="str">
        <f t="shared" si="120"/>
        <v>-</v>
      </c>
      <c r="B999" s="216">
        <v>977</v>
      </c>
      <c r="C999" s="231"/>
      <c r="D999" s="231"/>
      <c r="E999" s="217"/>
      <c r="F999" s="218" t="str">
        <f>IF(ISBLANK(E999), "", VLOOKUP(E999, Z!$A$2:$C$4127, 3, FALSE))</f>
        <v/>
      </c>
      <c r="G999" s="232"/>
      <c r="H999" s="219"/>
      <c r="I999" s="218" t="str" cm="1">
        <f t="array" ref="I999">IFERROR(INDEX(Region, VLOOKUP($F999, X!$A$2:$K$5744, 11, FALSE), $C$1), "")</f>
        <v/>
      </c>
      <c r="J999" s="235"/>
      <c r="K999" s="236"/>
      <c r="L999" s="220" cm="1">
        <f t="array" ref="L999">IFERROR(INDEX(E_alt, $A999, $X999), 0)</f>
        <v>0</v>
      </c>
      <c r="M999" s="238"/>
      <c r="N999" s="237"/>
      <c r="O999" s="236"/>
      <c r="P999" s="223"/>
      <c r="Q999" s="220" cm="1">
        <f t="array" ref="Q999">IFERROR(INDEX(E_neu, $A999, $X999), 0)</f>
        <v>0</v>
      </c>
      <c r="R999" s="232"/>
      <c r="S999" s="231"/>
      <c r="T999" s="217"/>
      <c r="U999" s="218" t="str">
        <f>IF(ISBLANK(T999), "", VLOOKUP(T999, Z!$A$2:$C$4127, 3, FALSE))</f>
        <v/>
      </c>
      <c r="V999" s="239"/>
      <c r="W999" s="222">
        <f t="shared" si="121"/>
        <v>0</v>
      </c>
      <c r="X999" s="13" t="str">
        <f>IFERROR(MATCH(_xlfn.MINIFS(Y!$F$87:$H$87, Y!$F$87:$H$87, "&gt;="&amp;J999), Y!$F$87:$H$87, 0), "-")</f>
        <v>-</v>
      </c>
    </row>
    <row r="1000" spans="1:24" s="79" customFormat="1" x14ac:dyDescent="0.2">
      <c r="A1000" s="13" t="str">
        <f t="shared" si="120"/>
        <v>-</v>
      </c>
      <c r="B1000" s="216">
        <v>978</v>
      </c>
      <c r="C1000" s="231"/>
      <c r="D1000" s="231"/>
      <c r="E1000" s="217"/>
      <c r="F1000" s="218" t="str">
        <f>IF(ISBLANK(E1000), "", VLOOKUP(E1000, Z!$A$2:$C$4127, 3, FALSE))</f>
        <v/>
      </c>
      <c r="G1000" s="232"/>
      <c r="H1000" s="219"/>
      <c r="I1000" s="218" t="str" cm="1">
        <f t="array" ref="I1000">IFERROR(INDEX(Region, VLOOKUP($F1000, X!$A$2:$K$5744, 11, FALSE), $C$1), "")</f>
        <v/>
      </c>
      <c r="J1000" s="235"/>
      <c r="K1000" s="236"/>
      <c r="L1000" s="220" cm="1">
        <f t="array" ref="L1000">IFERROR(INDEX(E_alt, $A1000, $X1000), 0)</f>
        <v>0</v>
      </c>
      <c r="M1000" s="238"/>
      <c r="N1000" s="237"/>
      <c r="O1000" s="236"/>
      <c r="P1000" s="223"/>
      <c r="Q1000" s="220" cm="1">
        <f t="array" ref="Q1000">IFERROR(INDEX(E_neu, $A1000, $X1000), 0)</f>
        <v>0</v>
      </c>
      <c r="R1000" s="232"/>
      <c r="S1000" s="231"/>
      <c r="T1000" s="217"/>
      <c r="U1000" s="218" t="str">
        <f>IF(ISBLANK(T1000), "", VLOOKUP(T1000, Z!$A$2:$C$4127, 3, FALSE))</f>
        <v/>
      </c>
      <c r="V1000" s="239"/>
      <c r="W1000" s="222">
        <f t="shared" si="121"/>
        <v>0</v>
      </c>
      <c r="X1000" s="13" t="str">
        <f>IFERROR(MATCH(_xlfn.MINIFS(Y!$F$87:$H$87, Y!$F$87:$H$87, "&gt;="&amp;J1000), Y!$F$87:$H$87, 0), "-")</f>
        <v>-</v>
      </c>
    </row>
    <row r="1001" spans="1:24" s="79" customFormat="1" x14ac:dyDescent="0.2">
      <c r="A1001" s="13" t="str">
        <f t="shared" si="120"/>
        <v>-</v>
      </c>
      <c r="B1001" s="216">
        <v>979</v>
      </c>
      <c r="C1001" s="231"/>
      <c r="D1001" s="231"/>
      <c r="E1001" s="217"/>
      <c r="F1001" s="218" t="str">
        <f>IF(ISBLANK(E1001), "", VLOOKUP(E1001, Z!$A$2:$C$4127, 3, FALSE))</f>
        <v/>
      </c>
      <c r="G1001" s="232"/>
      <c r="H1001" s="219"/>
      <c r="I1001" s="218" t="str" cm="1">
        <f t="array" ref="I1001">IFERROR(INDEX(Region, VLOOKUP($F1001, X!$A$2:$K$5744, 11, FALSE), $C$1), "")</f>
        <v/>
      </c>
      <c r="J1001" s="235"/>
      <c r="K1001" s="236"/>
      <c r="L1001" s="220" cm="1">
        <f t="array" ref="L1001">IFERROR(INDEX(E_alt, $A1001, $X1001), 0)</f>
        <v>0</v>
      </c>
      <c r="M1001" s="238"/>
      <c r="N1001" s="237"/>
      <c r="O1001" s="236"/>
      <c r="P1001" s="223"/>
      <c r="Q1001" s="220" cm="1">
        <f t="array" ref="Q1001">IFERROR(INDEX(E_neu, $A1001, $X1001), 0)</f>
        <v>0</v>
      </c>
      <c r="R1001" s="232"/>
      <c r="S1001" s="231"/>
      <c r="T1001" s="217"/>
      <c r="U1001" s="218" t="str">
        <f>IF(ISBLANK(T1001), "", VLOOKUP(T1001, Z!$A$2:$C$4127, 3, FALSE))</f>
        <v/>
      </c>
      <c r="V1001" s="239"/>
      <c r="W1001" s="222">
        <f t="shared" si="121"/>
        <v>0</v>
      </c>
      <c r="X1001" s="13" t="str">
        <f>IFERROR(MATCH(_xlfn.MINIFS(Y!$F$87:$H$87, Y!$F$87:$H$87, "&gt;="&amp;J1001), Y!$F$87:$H$87, 0), "-")</f>
        <v>-</v>
      </c>
    </row>
    <row r="1002" spans="1:24" s="79" customFormat="1" x14ac:dyDescent="0.2">
      <c r="A1002" s="13" t="str">
        <f t="shared" si="120"/>
        <v>-</v>
      </c>
      <c r="B1002" s="216">
        <v>980</v>
      </c>
      <c r="C1002" s="231"/>
      <c r="D1002" s="231"/>
      <c r="E1002" s="217"/>
      <c r="F1002" s="218" t="str">
        <f>IF(ISBLANK(E1002), "", VLOOKUP(E1002, Z!$A$2:$C$4127, 3, FALSE))</f>
        <v/>
      </c>
      <c r="G1002" s="232"/>
      <c r="H1002" s="219"/>
      <c r="I1002" s="218" t="str" cm="1">
        <f t="array" ref="I1002">IFERROR(INDEX(Region, VLOOKUP($F1002, X!$A$2:$K$5744, 11, FALSE), $C$1), "")</f>
        <v/>
      </c>
      <c r="J1002" s="235"/>
      <c r="K1002" s="236"/>
      <c r="L1002" s="220" cm="1">
        <f t="array" ref="L1002">IFERROR(INDEX(E_alt, $A1002, $X1002), 0)</f>
        <v>0</v>
      </c>
      <c r="M1002" s="238"/>
      <c r="N1002" s="237"/>
      <c r="O1002" s="236"/>
      <c r="P1002" s="223"/>
      <c r="Q1002" s="220" cm="1">
        <f t="array" ref="Q1002">IFERROR(INDEX(E_neu, $A1002, $X1002), 0)</f>
        <v>0</v>
      </c>
      <c r="R1002" s="232"/>
      <c r="S1002" s="231"/>
      <c r="T1002" s="217"/>
      <c r="U1002" s="218" t="str">
        <f>IF(ISBLANK(T1002), "", VLOOKUP(T1002, Z!$A$2:$C$4127, 3, FALSE))</f>
        <v/>
      </c>
      <c r="V1002" s="239"/>
      <c r="W1002" s="222">
        <f t="shared" si="121"/>
        <v>0</v>
      </c>
      <c r="X1002" s="13" t="str">
        <f>IFERROR(MATCH(_xlfn.MINIFS(Y!$F$87:$H$87, Y!$F$87:$H$87, "&gt;="&amp;J1002), Y!$F$87:$H$87, 0), "-")</f>
        <v>-</v>
      </c>
    </row>
    <row r="1003" spans="1:24" s="79" customFormat="1" x14ac:dyDescent="0.2">
      <c r="A1003" s="13" t="str">
        <f t="shared" si="120"/>
        <v>-</v>
      </c>
      <c r="B1003" s="216">
        <v>981</v>
      </c>
      <c r="C1003" s="231"/>
      <c r="D1003" s="231"/>
      <c r="E1003" s="217"/>
      <c r="F1003" s="218" t="str">
        <f>IF(ISBLANK(E1003), "", VLOOKUP(E1003, Z!$A$2:$C$4127, 3, FALSE))</f>
        <v/>
      </c>
      <c r="G1003" s="232"/>
      <c r="H1003" s="219"/>
      <c r="I1003" s="218" t="str" cm="1">
        <f t="array" ref="I1003">IFERROR(INDEX(Region, VLOOKUP($F1003, X!$A$2:$K$5744, 11, FALSE), $C$1), "")</f>
        <v/>
      </c>
      <c r="J1003" s="235"/>
      <c r="K1003" s="236"/>
      <c r="L1003" s="220" cm="1">
        <f t="array" ref="L1003">IFERROR(INDEX(E_alt, $A1003, $X1003), 0)</f>
        <v>0</v>
      </c>
      <c r="M1003" s="238"/>
      <c r="N1003" s="237"/>
      <c r="O1003" s="236"/>
      <c r="P1003" s="223"/>
      <c r="Q1003" s="220" cm="1">
        <f t="array" ref="Q1003">IFERROR(INDEX(E_neu, $A1003, $X1003), 0)</f>
        <v>0</v>
      </c>
      <c r="R1003" s="232"/>
      <c r="S1003" s="231"/>
      <c r="T1003" s="217"/>
      <c r="U1003" s="218" t="str">
        <f>IF(ISBLANK(T1003), "", VLOOKUP(T1003, Z!$A$2:$C$4127, 3, FALSE))</f>
        <v/>
      </c>
      <c r="V1003" s="239"/>
      <c r="W1003" s="222">
        <f t="shared" si="121"/>
        <v>0</v>
      </c>
      <c r="X1003" s="13" t="str">
        <f>IFERROR(MATCH(_xlfn.MINIFS(Y!$F$87:$H$87, Y!$F$87:$H$87, "&gt;="&amp;J1003), Y!$F$87:$H$87, 0), "-")</f>
        <v>-</v>
      </c>
    </row>
    <row r="1004" spans="1:24" s="79" customFormat="1" x14ac:dyDescent="0.2">
      <c r="A1004" s="13" t="str">
        <f t="shared" si="120"/>
        <v>-</v>
      </c>
      <c r="B1004" s="216">
        <v>982</v>
      </c>
      <c r="C1004" s="231"/>
      <c r="D1004" s="231"/>
      <c r="E1004" s="217"/>
      <c r="F1004" s="218" t="str">
        <f>IF(ISBLANK(E1004), "", VLOOKUP(E1004, Z!$A$2:$C$4127, 3, FALSE))</f>
        <v/>
      </c>
      <c r="G1004" s="232"/>
      <c r="H1004" s="219"/>
      <c r="I1004" s="218" t="str" cm="1">
        <f t="array" ref="I1004">IFERROR(INDEX(Region, VLOOKUP($F1004, X!$A$2:$K$5744, 11, FALSE), $C$1), "")</f>
        <v/>
      </c>
      <c r="J1004" s="235"/>
      <c r="K1004" s="236"/>
      <c r="L1004" s="220" cm="1">
        <f t="array" ref="L1004">IFERROR(INDEX(E_alt, $A1004, $X1004), 0)</f>
        <v>0</v>
      </c>
      <c r="M1004" s="238"/>
      <c r="N1004" s="237"/>
      <c r="O1004" s="236"/>
      <c r="P1004" s="223"/>
      <c r="Q1004" s="220" cm="1">
        <f t="array" ref="Q1004">IFERROR(INDEX(E_neu, $A1004, $X1004), 0)</f>
        <v>0</v>
      </c>
      <c r="R1004" s="232"/>
      <c r="S1004" s="231"/>
      <c r="T1004" s="217"/>
      <c r="U1004" s="218" t="str">
        <f>IF(ISBLANK(T1004), "", VLOOKUP(T1004, Z!$A$2:$C$4127, 3, FALSE))</f>
        <v/>
      </c>
      <c r="V1004" s="239"/>
      <c r="W1004" s="222">
        <f t="shared" si="121"/>
        <v>0</v>
      </c>
      <c r="X1004" s="13" t="str">
        <f>IFERROR(MATCH(_xlfn.MINIFS(Y!$F$87:$H$87, Y!$F$87:$H$87, "&gt;="&amp;J1004), Y!$F$87:$H$87, 0), "-")</f>
        <v>-</v>
      </c>
    </row>
    <row r="1005" spans="1:24" s="79" customFormat="1" x14ac:dyDescent="0.2">
      <c r="A1005" s="13" t="str">
        <f t="shared" si="120"/>
        <v>-</v>
      </c>
      <c r="B1005" s="216">
        <v>983</v>
      </c>
      <c r="C1005" s="231"/>
      <c r="D1005" s="231"/>
      <c r="E1005" s="217"/>
      <c r="F1005" s="218" t="str">
        <f>IF(ISBLANK(E1005), "", VLOOKUP(E1005, Z!$A$2:$C$4127, 3, FALSE))</f>
        <v/>
      </c>
      <c r="G1005" s="232"/>
      <c r="H1005" s="219"/>
      <c r="I1005" s="218" t="str" cm="1">
        <f t="array" ref="I1005">IFERROR(INDEX(Region, VLOOKUP($F1005, X!$A$2:$K$5744, 11, FALSE), $C$1), "")</f>
        <v/>
      </c>
      <c r="J1005" s="235"/>
      <c r="K1005" s="236"/>
      <c r="L1005" s="220" cm="1">
        <f t="array" ref="L1005">IFERROR(INDEX(E_alt, $A1005, $X1005), 0)</f>
        <v>0</v>
      </c>
      <c r="M1005" s="238"/>
      <c r="N1005" s="237"/>
      <c r="O1005" s="236"/>
      <c r="P1005" s="223"/>
      <c r="Q1005" s="220" cm="1">
        <f t="array" ref="Q1005">IFERROR(INDEX(E_neu, $A1005, $X1005), 0)</f>
        <v>0</v>
      </c>
      <c r="R1005" s="232"/>
      <c r="S1005" s="231"/>
      <c r="T1005" s="217"/>
      <c r="U1005" s="218" t="str">
        <f>IF(ISBLANK(T1005), "", VLOOKUP(T1005, Z!$A$2:$C$4127, 3, FALSE))</f>
        <v/>
      </c>
      <c r="V1005" s="239"/>
      <c r="W1005" s="222">
        <f t="shared" si="121"/>
        <v>0</v>
      </c>
      <c r="X1005" s="13" t="str">
        <f>IFERROR(MATCH(_xlfn.MINIFS(Y!$F$87:$H$87, Y!$F$87:$H$87, "&gt;="&amp;J1005), Y!$F$87:$H$87, 0), "-")</f>
        <v>-</v>
      </c>
    </row>
    <row r="1006" spans="1:24" s="79" customFormat="1" x14ac:dyDescent="0.2">
      <c r="A1006" s="13" t="str">
        <f t="shared" si="120"/>
        <v>-</v>
      </c>
      <c r="B1006" s="216">
        <v>984</v>
      </c>
      <c r="C1006" s="231"/>
      <c r="D1006" s="231"/>
      <c r="E1006" s="217"/>
      <c r="F1006" s="218" t="str">
        <f>IF(ISBLANK(E1006), "", VLOOKUP(E1006, Z!$A$2:$C$4127, 3, FALSE))</f>
        <v/>
      </c>
      <c r="G1006" s="232"/>
      <c r="H1006" s="219"/>
      <c r="I1006" s="218" t="str" cm="1">
        <f t="array" ref="I1006">IFERROR(INDEX(Region, VLOOKUP($F1006, X!$A$2:$K$5744, 11, FALSE), $C$1), "")</f>
        <v/>
      </c>
      <c r="J1006" s="235"/>
      <c r="K1006" s="236"/>
      <c r="L1006" s="220" cm="1">
        <f t="array" ref="L1006">IFERROR(INDEX(E_alt, $A1006, $X1006), 0)</f>
        <v>0</v>
      </c>
      <c r="M1006" s="238"/>
      <c r="N1006" s="237"/>
      <c r="O1006" s="236"/>
      <c r="P1006" s="223"/>
      <c r="Q1006" s="220" cm="1">
        <f t="array" ref="Q1006">IFERROR(INDEX(E_neu, $A1006, $X1006), 0)</f>
        <v>0</v>
      </c>
      <c r="R1006" s="232"/>
      <c r="S1006" s="231"/>
      <c r="T1006" s="217"/>
      <c r="U1006" s="218" t="str">
        <f>IF(ISBLANK(T1006), "", VLOOKUP(T1006, Z!$A$2:$C$4127, 3, FALSE))</f>
        <v/>
      </c>
      <c r="V1006" s="239"/>
      <c r="W1006" s="222">
        <f t="shared" si="121"/>
        <v>0</v>
      </c>
      <c r="X1006" s="13" t="str">
        <f>IFERROR(MATCH(_xlfn.MINIFS(Y!$F$87:$H$87, Y!$F$87:$H$87, "&gt;="&amp;J1006), Y!$F$87:$H$87, 0), "-")</f>
        <v>-</v>
      </c>
    </row>
    <row r="1007" spans="1:24" s="79" customFormat="1" x14ac:dyDescent="0.2">
      <c r="A1007" s="13" t="str">
        <f t="shared" si="120"/>
        <v>-</v>
      </c>
      <c r="B1007" s="216">
        <v>985</v>
      </c>
      <c r="C1007" s="231"/>
      <c r="D1007" s="231"/>
      <c r="E1007" s="217"/>
      <c r="F1007" s="218" t="str">
        <f>IF(ISBLANK(E1007), "", VLOOKUP(E1007, Z!$A$2:$C$4127, 3, FALSE))</f>
        <v/>
      </c>
      <c r="G1007" s="232"/>
      <c r="H1007" s="219"/>
      <c r="I1007" s="218" t="str" cm="1">
        <f t="array" ref="I1007">IFERROR(INDEX(Region, VLOOKUP($F1007, X!$A$2:$K$5744, 11, FALSE), $C$1), "")</f>
        <v/>
      </c>
      <c r="J1007" s="235"/>
      <c r="K1007" s="236"/>
      <c r="L1007" s="220" cm="1">
        <f t="array" ref="L1007">IFERROR(INDEX(E_alt, $A1007, $X1007), 0)</f>
        <v>0</v>
      </c>
      <c r="M1007" s="238"/>
      <c r="N1007" s="237"/>
      <c r="O1007" s="236"/>
      <c r="P1007" s="223"/>
      <c r="Q1007" s="220" cm="1">
        <f t="array" ref="Q1007">IFERROR(INDEX(E_neu, $A1007, $X1007), 0)</f>
        <v>0</v>
      </c>
      <c r="R1007" s="232"/>
      <c r="S1007" s="231"/>
      <c r="T1007" s="217"/>
      <c r="U1007" s="218" t="str">
        <f>IF(ISBLANK(T1007), "", VLOOKUP(T1007, Z!$A$2:$C$4127, 3, FALSE))</f>
        <v/>
      </c>
      <c r="V1007" s="239"/>
      <c r="W1007" s="222">
        <f t="shared" si="121"/>
        <v>0</v>
      </c>
      <c r="X1007" s="13" t="str">
        <f>IFERROR(MATCH(_xlfn.MINIFS(Y!$F$87:$H$87, Y!$F$87:$H$87, "&gt;="&amp;J1007), Y!$F$87:$H$87, 0), "-")</f>
        <v>-</v>
      </c>
    </row>
    <row r="1008" spans="1:24" s="79" customFormat="1" x14ac:dyDescent="0.2">
      <c r="A1008" s="13" t="str">
        <f t="shared" si="120"/>
        <v>-</v>
      </c>
      <c r="B1008" s="216">
        <v>986</v>
      </c>
      <c r="C1008" s="231"/>
      <c r="D1008" s="231"/>
      <c r="E1008" s="217"/>
      <c r="F1008" s="218" t="str">
        <f>IF(ISBLANK(E1008), "", VLOOKUP(E1008, Z!$A$2:$C$4127, 3, FALSE))</f>
        <v/>
      </c>
      <c r="G1008" s="232"/>
      <c r="H1008" s="219"/>
      <c r="I1008" s="218" t="str" cm="1">
        <f t="array" ref="I1008">IFERROR(INDEX(Region, VLOOKUP($F1008, X!$A$2:$K$5744, 11, FALSE), $C$1), "")</f>
        <v/>
      </c>
      <c r="J1008" s="235"/>
      <c r="K1008" s="236"/>
      <c r="L1008" s="220" cm="1">
        <f t="array" ref="L1008">IFERROR(INDEX(E_alt, $A1008, $X1008), 0)</f>
        <v>0</v>
      </c>
      <c r="M1008" s="238"/>
      <c r="N1008" s="237"/>
      <c r="O1008" s="236"/>
      <c r="P1008" s="223"/>
      <c r="Q1008" s="220" cm="1">
        <f t="array" ref="Q1008">IFERROR(INDEX(E_neu, $A1008, $X1008), 0)</f>
        <v>0</v>
      </c>
      <c r="R1008" s="232"/>
      <c r="S1008" s="231"/>
      <c r="T1008" s="217"/>
      <c r="U1008" s="218" t="str">
        <f>IF(ISBLANK(T1008), "", VLOOKUP(T1008, Z!$A$2:$C$4127, 3, FALSE))</f>
        <v/>
      </c>
      <c r="V1008" s="239"/>
      <c r="W1008" s="222">
        <f t="shared" si="121"/>
        <v>0</v>
      </c>
      <c r="X1008" s="13" t="str">
        <f>IFERROR(MATCH(_xlfn.MINIFS(Y!$F$87:$H$87, Y!$F$87:$H$87, "&gt;="&amp;J1008), Y!$F$87:$H$87, 0), "-")</f>
        <v>-</v>
      </c>
    </row>
    <row r="1009" spans="1:24" s="79" customFormat="1" x14ac:dyDescent="0.2">
      <c r="A1009" s="13" t="str">
        <f t="shared" si="120"/>
        <v>-</v>
      </c>
      <c r="B1009" s="216">
        <v>987</v>
      </c>
      <c r="C1009" s="231"/>
      <c r="D1009" s="231"/>
      <c r="E1009" s="217"/>
      <c r="F1009" s="218" t="str">
        <f>IF(ISBLANK(E1009), "", VLOOKUP(E1009, Z!$A$2:$C$4127, 3, FALSE))</f>
        <v/>
      </c>
      <c r="G1009" s="232"/>
      <c r="H1009" s="219"/>
      <c r="I1009" s="218" t="str" cm="1">
        <f t="array" ref="I1009">IFERROR(INDEX(Region, VLOOKUP($F1009, X!$A$2:$K$5744, 11, FALSE), $C$1), "")</f>
        <v/>
      </c>
      <c r="J1009" s="235"/>
      <c r="K1009" s="236"/>
      <c r="L1009" s="220" cm="1">
        <f t="array" ref="L1009">IFERROR(INDEX(E_alt, $A1009, $X1009), 0)</f>
        <v>0</v>
      </c>
      <c r="M1009" s="238"/>
      <c r="N1009" s="237"/>
      <c r="O1009" s="236"/>
      <c r="P1009" s="223"/>
      <c r="Q1009" s="220" cm="1">
        <f t="array" ref="Q1009">IFERROR(INDEX(E_neu, $A1009, $X1009), 0)</f>
        <v>0</v>
      </c>
      <c r="R1009" s="232"/>
      <c r="S1009" s="231"/>
      <c r="T1009" s="217"/>
      <c r="U1009" s="218" t="str">
        <f>IF(ISBLANK(T1009), "", VLOOKUP(T1009, Z!$A$2:$C$4127, 3, FALSE))</f>
        <v/>
      </c>
      <c r="V1009" s="239"/>
      <c r="W1009" s="222">
        <f t="shared" si="121"/>
        <v>0</v>
      </c>
      <c r="X1009" s="13" t="str">
        <f>IFERROR(MATCH(_xlfn.MINIFS(Y!$F$87:$H$87, Y!$F$87:$H$87, "&gt;="&amp;J1009), Y!$F$87:$H$87, 0), "-")</f>
        <v>-</v>
      </c>
    </row>
    <row r="1010" spans="1:24" s="79" customFormat="1" x14ac:dyDescent="0.2">
      <c r="A1010" s="13" t="str">
        <f t="shared" si="120"/>
        <v>-</v>
      </c>
      <c r="B1010" s="216">
        <v>988</v>
      </c>
      <c r="C1010" s="231"/>
      <c r="D1010" s="231"/>
      <c r="E1010" s="217"/>
      <c r="F1010" s="218" t="str">
        <f>IF(ISBLANK(E1010), "", VLOOKUP(E1010, Z!$A$2:$C$4127, 3, FALSE))</f>
        <v/>
      </c>
      <c r="G1010" s="232"/>
      <c r="H1010" s="219"/>
      <c r="I1010" s="218" t="str" cm="1">
        <f t="array" ref="I1010">IFERROR(INDEX(Region, VLOOKUP($F1010, X!$A$2:$K$5744, 11, FALSE), $C$1), "")</f>
        <v/>
      </c>
      <c r="J1010" s="235"/>
      <c r="K1010" s="236"/>
      <c r="L1010" s="220" cm="1">
        <f t="array" ref="L1010">IFERROR(INDEX(E_alt, $A1010, $X1010), 0)</f>
        <v>0</v>
      </c>
      <c r="M1010" s="238"/>
      <c r="N1010" s="237"/>
      <c r="O1010" s="236"/>
      <c r="P1010" s="223"/>
      <c r="Q1010" s="220" cm="1">
        <f t="array" ref="Q1010">IFERROR(INDEX(E_neu, $A1010, $X1010), 0)</f>
        <v>0</v>
      </c>
      <c r="R1010" s="232"/>
      <c r="S1010" s="231"/>
      <c r="T1010" s="217"/>
      <c r="U1010" s="218" t="str">
        <f>IF(ISBLANK(T1010), "", VLOOKUP(T1010, Z!$A$2:$C$4127, 3, FALSE))</f>
        <v/>
      </c>
      <c r="V1010" s="239"/>
      <c r="W1010" s="222">
        <f t="shared" si="121"/>
        <v>0</v>
      </c>
      <c r="X1010" s="13" t="str">
        <f>IFERROR(MATCH(_xlfn.MINIFS(Y!$F$87:$H$87, Y!$F$87:$H$87, "&gt;="&amp;J1010), Y!$F$87:$H$87, 0), "-")</f>
        <v>-</v>
      </c>
    </row>
    <row r="1011" spans="1:24" s="79" customFormat="1" x14ac:dyDescent="0.2">
      <c r="A1011" s="13" t="str">
        <f t="shared" si="120"/>
        <v>-</v>
      </c>
      <c r="B1011" s="216">
        <v>989</v>
      </c>
      <c r="C1011" s="231"/>
      <c r="D1011" s="231"/>
      <c r="E1011" s="217"/>
      <c r="F1011" s="218" t="str">
        <f>IF(ISBLANK(E1011), "", VLOOKUP(E1011, Z!$A$2:$C$4127, 3, FALSE))</f>
        <v/>
      </c>
      <c r="G1011" s="232"/>
      <c r="H1011" s="219"/>
      <c r="I1011" s="218" t="str" cm="1">
        <f t="array" ref="I1011">IFERROR(INDEX(Region, VLOOKUP($F1011, X!$A$2:$K$5744, 11, FALSE), $C$1), "")</f>
        <v/>
      </c>
      <c r="J1011" s="235"/>
      <c r="K1011" s="236"/>
      <c r="L1011" s="220" cm="1">
        <f t="array" ref="L1011">IFERROR(INDEX(E_alt, $A1011, $X1011), 0)</f>
        <v>0</v>
      </c>
      <c r="M1011" s="238"/>
      <c r="N1011" s="237"/>
      <c r="O1011" s="236"/>
      <c r="P1011" s="223"/>
      <c r="Q1011" s="220" cm="1">
        <f t="array" ref="Q1011">IFERROR(INDEX(E_neu, $A1011, $X1011), 0)</f>
        <v>0</v>
      </c>
      <c r="R1011" s="232"/>
      <c r="S1011" s="231"/>
      <c r="T1011" s="217"/>
      <c r="U1011" s="218" t="str">
        <f>IF(ISBLANK(T1011), "", VLOOKUP(T1011, Z!$A$2:$C$4127, 3, FALSE))</f>
        <v/>
      </c>
      <c r="V1011" s="239"/>
      <c r="W1011" s="222">
        <f t="shared" si="121"/>
        <v>0</v>
      </c>
      <c r="X1011" s="13" t="str">
        <f>IFERROR(MATCH(_xlfn.MINIFS(Y!$F$87:$H$87, Y!$F$87:$H$87, "&gt;="&amp;J1011), Y!$F$87:$H$87, 0), "-")</f>
        <v>-</v>
      </c>
    </row>
    <row r="1012" spans="1:24" s="79" customFormat="1" x14ac:dyDescent="0.2">
      <c r="A1012" s="13" t="str">
        <f t="shared" si="120"/>
        <v>-</v>
      </c>
      <c r="B1012" s="216">
        <v>990</v>
      </c>
      <c r="C1012" s="231"/>
      <c r="D1012" s="231"/>
      <c r="E1012" s="217"/>
      <c r="F1012" s="218" t="str">
        <f>IF(ISBLANK(E1012), "", VLOOKUP(E1012, Z!$A$2:$C$4127, 3, FALSE))</f>
        <v/>
      </c>
      <c r="G1012" s="232"/>
      <c r="H1012" s="219"/>
      <c r="I1012" s="218" t="str" cm="1">
        <f t="array" ref="I1012">IFERROR(INDEX(Region, VLOOKUP($F1012, X!$A$2:$K$5744, 11, FALSE), $C$1), "")</f>
        <v/>
      </c>
      <c r="J1012" s="235"/>
      <c r="K1012" s="236"/>
      <c r="L1012" s="220" cm="1">
        <f t="array" ref="L1012">IFERROR(INDEX(E_alt, $A1012, $X1012), 0)</f>
        <v>0</v>
      </c>
      <c r="M1012" s="238"/>
      <c r="N1012" s="237"/>
      <c r="O1012" s="236"/>
      <c r="P1012" s="223"/>
      <c r="Q1012" s="220" cm="1">
        <f t="array" ref="Q1012">IFERROR(INDEX(E_neu, $A1012, $X1012), 0)</f>
        <v>0</v>
      </c>
      <c r="R1012" s="232"/>
      <c r="S1012" s="231"/>
      <c r="T1012" s="217"/>
      <c r="U1012" s="218" t="str">
        <f>IF(ISBLANK(T1012), "", VLOOKUP(T1012, Z!$A$2:$C$4127, 3, FALSE))</f>
        <v/>
      </c>
      <c r="V1012" s="239"/>
      <c r="W1012" s="222">
        <f t="shared" si="121"/>
        <v>0</v>
      </c>
      <c r="X1012" s="13" t="str">
        <f>IFERROR(MATCH(_xlfn.MINIFS(Y!$F$87:$H$87, Y!$F$87:$H$87, "&gt;="&amp;J1012), Y!$F$87:$H$87, 0), "-")</f>
        <v>-</v>
      </c>
    </row>
    <row r="1013" spans="1:24" s="79" customFormat="1" x14ac:dyDescent="0.2">
      <c r="A1013" s="13" t="str">
        <f t="shared" si="120"/>
        <v>-</v>
      </c>
      <c r="B1013" s="216">
        <v>991</v>
      </c>
      <c r="C1013" s="231"/>
      <c r="D1013" s="231"/>
      <c r="E1013" s="217"/>
      <c r="F1013" s="218" t="str">
        <f>IF(ISBLANK(E1013), "", VLOOKUP(E1013, Z!$A$2:$C$4127, 3, FALSE))</f>
        <v/>
      </c>
      <c r="G1013" s="232"/>
      <c r="H1013" s="219"/>
      <c r="I1013" s="218" t="str" cm="1">
        <f t="array" ref="I1013">IFERROR(INDEX(Region, VLOOKUP($F1013, X!$A$2:$K$5744, 11, FALSE), $C$1), "")</f>
        <v/>
      </c>
      <c r="J1013" s="235"/>
      <c r="K1013" s="236"/>
      <c r="L1013" s="220" cm="1">
        <f t="array" ref="L1013">IFERROR(INDEX(E_alt, $A1013, $X1013), 0)</f>
        <v>0</v>
      </c>
      <c r="M1013" s="238"/>
      <c r="N1013" s="237"/>
      <c r="O1013" s="236"/>
      <c r="P1013" s="223"/>
      <c r="Q1013" s="220" cm="1">
        <f t="array" ref="Q1013">IFERROR(INDEX(E_neu, $A1013, $X1013), 0)</f>
        <v>0</v>
      </c>
      <c r="R1013" s="232"/>
      <c r="S1013" s="231"/>
      <c r="T1013" s="217"/>
      <c r="U1013" s="218" t="str">
        <f>IF(ISBLANK(T1013), "", VLOOKUP(T1013, Z!$A$2:$C$4127, 3, FALSE))</f>
        <v/>
      </c>
      <c r="V1013" s="239"/>
      <c r="W1013" s="222">
        <f t="shared" si="121"/>
        <v>0</v>
      </c>
      <c r="X1013" s="13" t="str">
        <f>IFERROR(MATCH(_xlfn.MINIFS(Y!$F$87:$H$87, Y!$F$87:$H$87, "&gt;="&amp;J1013), Y!$F$87:$H$87, 0), "-")</f>
        <v>-</v>
      </c>
    </row>
    <row r="1014" spans="1:24" s="79" customFormat="1" x14ac:dyDescent="0.2">
      <c r="A1014" s="13" t="str">
        <f t="shared" si="120"/>
        <v>-</v>
      </c>
      <c r="B1014" s="216">
        <v>992</v>
      </c>
      <c r="C1014" s="231"/>
      <c r="D1014" s="231"/>
      <c r="E1014" s="217"/>
      <c r="F1014" s="218" t="str">
        <f>IF(ISBLANK(E1014), "", VLOOKUP(E1014, Z!$A$2:$C$4127, 3, FALSE))</f>
        <v/>
      </c>
      <c r="G1014" s="232"/>
      <c r="H1014" s="219"/>
      <c r="I1014" s="218" t="str" cm="1">
        <f t="array" ref="I1014">IFERROR(INDEX(Region, VLOOKUP($F1014, X!$A$2:$K$5744, 11, FALSE), $C$1), "")</f>
        <v/>
      </c>
      <c r="J1014" s="235"/>
      <c r="K1014" s="236"/>
      <c r="L1014" s="220" cm="1">
        <f t="array" ref="L1014">IFERROR(INDEX(E_alt, $A1014, $X1014), 0)</f>
        <v>0</v>
      </c>
      <c r="M1014" s="238"/>
      <c r="N1014" s="237"/>
      <c r="O1014" s="236"/>
      <c r="P1014" s="223"/>
      <c r="Q1014" s="220" cm="1">
        <f t="array" ref="Q1014">IFERROR(INDEX(E_neu, $A1014, $X1014), 0)</f>
        <v>0</v>
      </c>
      <c r="R1014" s="232"/>
      <c r="S1014" s="231"/>
      <c r="T1014" s="217"/>
      <c r="U1014" s="218" t="str">
        <f>IF(ISBLANK(T1014), "", VLOOKUP(T1014, Z!$A$2:$C$4127, 3, FALSE))</f>
        <v/>
      </c>
      <c r="V1014" s="239"/>
      <c r="W1014" s="222">
        <f t="shared" si="121"/>
        <v>0</v>
      </c>
      <c r="X1014" s="13" t="str">
        <f>IFERROR(MATCH(_xlfn.MINIFS(Y!$F$87:$H$87, Y!$F$87:$H$87, "&gt;="&amp;J1014), Y!$F$87:$H$87, 0), "-")</f>
        <v>-</v>
      </c>
    </row>
    <row r="1015" spans="1:24" s="79" customFormat="1" x14ac:dyDescent="0.2">
      <c r="A1015" s="13" t="str">
        <f t="shared" ref="A1015:A1022" si="122">IFERROR(MATCH($I1015,INDEX(Region,,1),0),IFERROR(MATCH($I1015,INDEX(Region,,2),0),IFERROR(MATCH($I1015,INDEX(Region,,3),0),"-")))</f>
        <v>-</v>
      </c>
      <c r="B1015" s="216">
        <v>993</v>
      </c>
      <c r="C1015" s="231"/>
      <c r="D1015" s="231"/>
      <c r="E1015" s="217"/>
      <c r="F1015" s="218" t="str">
        <f>IF(ISBLANK(E1015), "", VLOOKUP(E1015, Z!$A$2:$C$4127, 3, FALSE))</f>
        <v/>
      </c>
      <c r="G1015" s="232"/>
      <c r="H1015" s="219"/>
      <c r="I1015" s="218" t="str" cm="1">
        <f t="array" ref="I1015">IFERROR(INDEX(Region, VLOOKUP($F1015, X!$A$2:$K$5744, 11, FALSE), $C$1), "")</f>
        <v/>
      </c>
      <c r="J1015" s="235"/>
      <c r="K1015" s="236"/>
      <c r="L1015" s="220" cm="1">
        <f t="array" ref="L1015">IFERROR(INDEX(E_alt, $A1015, $X1015), 0)</f>
        <v>0</v>
      </c>
      <c r="M1015" s="238"/>
      <c r="N1015" s="237"/>
      <c r="O1015" s="236"/>
      <c r="P1015" s="223"/>
      <c r="Q1015" s="220" cm="1">
        <f t="array" ref="Q1015">IFERROR(INDEX(E_neu, $A1015, $X1015), 0)</f>
        <v>0</v>
      </c>
      <c r="R1015" s="232"/>
      <c r="S1015" s="231"/>
      <c r="T1015" s="217"/>
      <c r="U1015" s="218" t="str">
        <f>IF(ISBLANK(T1015), "", VLOOKUP(T1015, Z!$A$2:$C$4127, 3, FALSE))</f>
        <v/>
      </c>
      <c r="V1015" s="239"/>
      <c r="W1015" s="222">
        <f t="shared" si="121"/>
        <v>0</v>
      </c>
      <c r="X1015" s="13" t="str">
        <f>IFERROR(MATCH(_xlfn.MINIFS(Y!$F$87:$H$87, Y!$F$87:$H$87, "&gt;="&amp;J1015), Y!$F$87:$H$87, 0), "-")</f>
        <v>-</v>
      </c>
    </row>
    <row r="1016" spans="1:24" s="79" customFormat="1" x14ac:dyDescent="0.2">
      <c r="A1016" s="13" t="str">
        <f t="shared" si="122"/>
        <v>-</v>
      </c>
      <c r="B1016" s="216">
        <v>994</v>
      </c>
      <c r="C1016" s="231"/>
      <c r="D1016" s="231"/>
      <c r="E1016" s="217"/>
      <c r="F1016" s="218" t="str">
        <f>IF(ISBLANK(E1016), "", VLOOKUP(E1016, Z!$A$2:$C$4127, 3, FALSE))</f>
        <v/>
      </c>
      <c r="G1016" s="232"/>
      <c r="H1016" s="219"/>
      <c r="I1016" s="218" t="str" cm="1">
        <f t="array" ref="I1016">IFERROR(INDEX(Region, VLOOKUP($F1016, X!$A$2:$K$5744, 11, FALSE), $C$1), "")</f>
        <v/>
      </c>
      <c r="J1016" s="235"/>
      <c r="K1016" s="236"/>
      <c r="L1016" s="220" cm="1">
        <f t="array" ref="L1016">IFERROR(INDEX(E_alt, $A1016, $X1016), 0)</f>
        <v>0</v>
      </c>
      <c r="M1016" s="238"/>
      <c r="N1016" s="237"/>
      <c r="O1016" s="236"/>
      <c r="P1016" s="223"/>
      <c r="Q1016" s="220" cm="1">
        <f t="array" ref="Q1016">IFERROR(INDEX(E_neu, $A1016, $X1016), 0)</f>
        <v>0</v>
      </c>
      <c r="R1016" s="232"/>
      <c r="S1016" s="231"/>
      <c r="T1016" s="217"/>
      <c r="U1016" s="218" t="str">
        <f>IF(ISBLANK(T1016), "", VLOOKUP(T1016, Z!$A$2:$C$4127, 3, FALSE))</f>
        <v/>
      </c>
      <c r="V1016" s="239"/>
      <c r="W1016" s="222">
        <f t="shared" si="121"/>
        <v>0</v>
      </c>
      <c r="X1016" s="13" t="str">
        <f>IFERROR(MATCH(_xlfn.MINIFS(Y!$F$87:$H$87, Y!$F$87:$H$87, "&gt;="&amp;J1016), Y!$F$87:$H$87, 0), "-")</f>
        <v>-</v>
      </c>
    </row>
    <row r="1017" spans="1:24" s="79" customFormat="1" x14ac:dyDescent="0.2">
      <c r="A1017" s="13" t="str">
        <f t="shared" si="122"/>
        <v>-</v>
      </c>
      <c r="B1017" s="216">
        <v>995</v>
      </c>
      <c r="C1017" s="231"/>
      <c r="D1017" s="231"/>
      <c r="E1017" s="217"/>
      <c r="F1017" s="218" t="str">
        <f>IF(ISBLANK(E1017), "", VLOOKUP(E1017, Z!$A$2:$C$4127, 3, FALSE))</f>
        <v/>
      </c>
      <c r="G1017" s="232"/>
      <c r="H1017" s="219"/>
      <c r="I1017" s="218" t="str" cm="1">
        <f t="array" ref="I1017">IFERROR(INDEX(Region, VLOOKUP($F1017, X!$A$2:$K$5744, 11, FALSE), $C$1), "")</f>
        <v/>
      </c>
      <c r="J1017" s="235"/>
      <c r="K1017" s="236"/>
      <c r="L1017" s="220" cm="1">
        <f t="array" ref="L1017">IFERROR(INDEX(E_alt, $A1017, $X1017), 0)</f>
        <v>0</v>
      </c>
      <c r="M1017" s="238"/>
      <c r="N1017" s="237"/>
      <c r="O1017" s="236"/>
      <c r="P1017" s="223"/>
      <c r="Q1017" s="220" cm="1">
        <f t="array" ref="Q1017">IFERROR(INDEX(E_neu, $A1017, $X1017), 0)</f>
        <v>0</v>
      </c>
      <c r="R1017" s="232"/>
      <c r="S1017" s="231"/>
      <c r="T1017" s="217"/>
      <c r="U1017" s="218" t="str">
        <f>IF(ISBLANK(T1017), "", VLOOKUP(T1017, Z!$A$2:$C$4127, 3, FALSE))</f>
        <v/>
      </c>
      <c r="V1017" s="239"/>
      <c r="W1017" s="222">
        <f t="shared" si="121"/>
        <v>0</v>
      </c>
      <c r="X1017" s="13" t="str">
        <f>IFERROR(MATCH(_xlfn.MINIFS(Y!$F$87:$H$87, Y!$F$87:$H$87, "&gt;="&amp;J1017), Y!$F$87:$H$87, 0), "-")</f>
        <v>-</v>
      </c>
    </row>
    <row r="1018" spans="1:24" s="79" customFormat="1" x14ac:dyDescent="0.2">
      <c r="A1018" s="13" t="str">
        <f t="shared" si="122"/>
        <v>-</v>
      </c>
      <c r="B1018" s="216">
        <v>996</v>
      </c>
      <c r="C1018" s="231"/>
      <c r="D1018" s="231"/>
      <c r="E1018" s="217"/>
      <c r="F1018" s="218" t="str">
        <f>IF(ISBLANK(E1018), "", VLOOKUP(E1018, Z!$A$2:$C$4127, 3, FALSE))</f>
        <v/>
      </c>
      <c r="G1018" s="232"/>
      <c r="H1018" s="219"/>
      <c r="I1018" s="218" t="str" cm="1">
        <f t="array" ref="I1018">IFERROR(INDEX(Region, VLOOKUP($F1018, X!$A$2:$K$5744, 11, FALSE), $C$1), "")</f>
        <v/>
      </c>
      <c r="J1018" s="235"/>
      <c r="K1018" s="236"/>
      <c r="L1018" s="220" cm="1">
        <f t="array" ref="L1018">IFERROR(INDEX(E_alt, $A1018, $X1018), 0)</f>
        <v>0</v>
      </c>
      <c r="M1018" s="238"/>
      <c r="N1018" s="237"/>
      <c r="O1018" s="236"/>
      <c r="P1018" s="223"/>
      <c r="Q1018" s="220" cm="1">
        <f t="array" ref="Q1018">IFERROR(INDEX(E_neu, $A1018, $X1018), 0)</f>
        <v>0</v>
      </c>
      <c r="R1018" s="232"/>
      <c r="S1018" s="231"/>
      <c r="T1018" s="217"/>
      <c r="U1018" s="218" t="str">
        <f>IF(ISBLANK(T1018), "", VLOOKUP(T1018, Z!$A$2:$C$4127, 3, FALSE))</f>
        <v/>
      </c>
      <c r="V1018" s="239"/>
      <c r="W1018" s="222">
        <f t="shared" si="121"/>
        <v>0</v>
      </c>
      <c r="X1018" s="13" t="str">
        <f>IFERROR(MATCH(_xlfn.MINIFS(Y!$F$87:$H$87, Y!$F$87:$H$87, "&gt;="&amp;J1018), Y!$F$87:$H$87, 0), "-")</f>
        <v>-</v>
      </c>
    </row>
    <row r="1019" spans="1:24" s="79" customFormat="1" x14ac:dyDescent="0.2">
      <c r="A1019" s="13" t="str">
        <f t="shared" si="122"/>
        <v>-</v>
      </c>
      <c r="B1019" s="216">
        <v>997</v>
      </c>
      <c r="C1019" s="231"/>
      <c r="D1019" s="231"/>
      <c r="E1019" s="217"/>
      <c r="F1019" s="218" t="str">
        <f>IF(ISBLANK(E1019), "", VLOOKUP(E1019, Z!$A$2:$C$4127, 3, FALSE))</f>
        <v/>
      </c>
      <c r="G1019" s="232"/>
      <c r="H1019" s="219"/>
      <c r="I1019" s="218" t="str" cm="1">
        <f t="array" ref="I1019">IFERROR(INDEX(Region, VLOOKUP($F1019, X!$A$2:$K$5744, 11, FALSE), $C$1), "")</f>
        <v/>
      </c>
      <c r="J1019" s="235"/>
      <c r="K1019" s="236"/>
      <c r="L1019" s="220" cm="1">
        <f t="array" ref="L1019">IFERROR(INDEX(E_alt, $A1019, $X1019), 0)</f>
        <v>0</v>
      </c>
      <c r="M1019" s="238"/>
      <c r="N1019" s="237"/>
      <c r="O1019" s="236"/>
      <c r="P1019" s="223"/>
      <c r="Q1019" s="220" cm="1">
        <f t="array" ref="Q1019">IFERROR(INDEX(E_neu, $A1019, $X1019), 0)</f>
        <v>0</v>
      </c>
      <c r="R1019" s="232"/>
      <c r="S1019" s="231"/>
      <c r="T1019" s="217"/>
      <c r="U1019" s="218" t="str">
        <f>IF(ISBLANK(T1019), "", VLOOKUP(T1019, Z!$A$2:$C$4127, 3, FALSE))</f>
        <v/>
      </c>
      <c r="V1019" s="239"/>
      <c r="W1019" s="222">
        <f t="shared" si="121"/>
        <v>0</v>
      </c>
      <c r="X1019" s="13" t="str">
        <f>IFERROR(MATCH(_xlfn.MINIFS(Y!$F$87:$H$87, Y!$F$87:$H$87, "&gt;="&amp;J1019), Y!$F$87:$H$87, 0), "-")</f>
        <v>-</v>
      </c>
    </row>
    <row r="1020" spans="1:24" s="79" customFormat="1" x14ac:dyDescent="0.2">
      <c r="A1020" s="13" t="str">
        <f t="shared" si="122"/>
        <v>-</v>
      </c>
      <c r="B1020" s="216">
        <v>998</v>
      </c>
      <c r="C1020" s="231"/>
      <c r="D1020" s="231"/>
      <c r="E1020" s="217"/>
      <c r="F1020" s="218" t="str">
        <f>IF(ISBLANK(E1020), "", VLOOKUP(E1020, Z!$A$2:$C$4127, 3, FALSE))</f>
        <v/>
      </c>
      <c r="G1020" s="232"/>
      <c r="H1020" s="219"/>
      <c r="I1020" s="218" t="str" cm="1">
        <f t="array" ref="I1020">IFERROR(INDEX(Region, VLOOKUP($F1020, X!$A$2:$K$5744, 11, FALSE), $C$1), "")</f>
        <v/>
      </c>
      <c r="J1020" s="235"/>
      <c r="K1020" s="236"/>
      <c r="L1020" s="220" cm="1">
        <f t="array" ref="L1020">IFERROR(INDEX(E_alt, $A1020, $X1020), 0)</f>
        <v>0</v>
      </c>
      <c r="M1020" s="238"/>
      <c r="N1020" s="237"/>
      <c r="O1020" s="236"/>
      <c r="P1020" s="223"/>
      <c r="Q1020" s="220" cm="1">
        <f t="array" ref="Q1020">IFERROR(INDEX(E_neu, $A1020, $X1020), 0)</f>
        <v>0</v>
      </c>
      <c r="R1020" s="232"/>
      <c r="S1020" s="231"/>
      <c r="T1020" s="217"/>
      <c r="U1020" s="218" t="str">
        <f>IF(ISBLANK(T1020), "", VLOOKUP(T1020, Z!$A$2:$C$4127, 3, FALSE))</f>
        <v/>
      </c>
      <c r="V1020" s="239"/>
      <c r="W1020" s="222">
        <f t="shared" si="121"/>
        <v>0</v>
      </c>
      <c r="X1020" s="13" t="str">
        <f>IFERROR(MATCH(_xlfn.MINIFS(Y!$F$87:$H$87, Y!$F$87:$H$87, "&gt;="&amp;J1020), Y!$F$87:$H$87, 0), "-")</f>
        <v>-</v>
      </c>
    </row>
    <row r="1021" spans="1:24" s="79" customFormat="1" x14ac:dyDescent="0.2">
      <c r="A1021" s="13" t="str">
        <f t="shared" si="122"/>
        <v>-</v>
      </c>
      <c r="B1021" s="216">
        <v>999</v>
      </c>
      <c r="C1021" s="231"/>
      <c r="D1021" s="231"/>
      <c r="E1021" s="217"/>
      <c r="F1021" s="218" t="str">
        <f>IF(ISBLANK(E1021), "", VLOOKUP(E1021, Z!$A$2:$C$4127, 3, FALSE))</f>
        <v/>
      </c>
      <c r="G1021" s="232"/>
      <c r="H1021" s="219"/>
      <c r="I1021" s="218" t="str" cm="1">
        <f t="array" ref="I1021">IFERROR(INDEX(Region, VLOOKUP($F1021, X!$A$2:$K$5744, 11, FALSE), $C$1), "")</f>
        <v/>
      </c>
      <c r="J1021" s="235"/>
      <c r="K1021" s="236"/>
      <c r="L1021" s="220" cm="1">
        <f t="array" ref="L1021">IFERROR(INDEX(E_alt, $A1021, $X1021), 0)</f>
        <v>0</v>
      </c>
      <c r="M1021" s="238"/>
      <c r="N1021" s="237"/>
      <c r="O1021" s="236"/>
      <c r="P1021" s="223"/>
      <c r="Q1021" s="220" cm="1">
        <f t="array" ref="Q1021">IFERROR(INDEX(E_neu, $A1021, $X1021), 0)</f>
        <v>0</v>
      </c>
      <c r="R1021" s="232"/>
      <c r="S1021" s="231"/>
      <c r="T1021" s="217"/>
      <c r="U1021" s="218" t="str">
        <f>IF(ISBLANK(T1021), "", VLOOKUP(T1021, Z!$A$2:$C$4127, 3, FALSE))</f>
        <v/>
      </c>
      <c r="V1021" s="239"/>
      <c r="W1021" s="222">
        <f t="shared" si="121"/>
        <v>0</v>
      </c>
      <c r="X1021" s="13" t="str">
        <f>IFERROR(MATCH(_xlfn.MINIFS(Y!$F$87:$H$87, Y!$F$87:$H$87, "&gt;="&amp;J1021), Y!$F$87:$H$87, 0), "-")</f>
        <v>-</v>
      </c>
    </row>
    <row r="1022" spans="1:24" s="79" customFormat="1" x14ac:dyDescent="0.2">
      <c r="A1022" s="13" t="str">
        <f t="shared" si="122"/>
        <v>-</v>
      </c>
      <c r="B1022" s="216">
        <v>1000</v>
      </c>
      <c r="C1022" s="231"/>
      <c r="D1022" s="231"/>
      <c r="E1022" s="217"/>
      <c r="F1022" s="218" t="str">
        <f>IF(ISBLANK(E1022), "", VLOOKUP(E1022, Z!$A$2:$C$4127, 3, FALSE))</f>
        <v/>
      </c>
      <c r="G1022" s="232"/>
      <c r="H1022" s="219"/>
      <c r="I1022" s="218" t="str" cm="1">
        <f t="array" ref="I1022">IFERROR(INDEX(Region, VLOOKUP($F1022, X!$A$2:$K$5744, 11, FALSE), $C$1), "")</f>
        <v/>
      </c>
      <c r="J1022" s="235"/>
      <c r="K1022" s="236"/>
      <c r="L1022" s="220" cm="1">
        <f t="array" ref="L1022">IFERROR(INDEX(E_alt, $A1022, $X1022), 0)</f>
        <v>0</v>
      </c>
      <c r="M1022" s="238"/>
      <c r="N1022" s="237"/>
      <c r="O1022" s="236"/>
      <c r="P1022" s="223"/>
      <c r="Q1022" s="220" cm="1">
        <f t="array" ref="Q1022">IFERROR(INDEX(E_neu, $A1022, $X1022), 0)</f>
        <v>0</v>
      </c>
      <c r="R1022" s="232"/>
      <c r="S1022" s="231"/>
      <c r="T1022" s="217"/>
      <c r="U1022" s="218" t="str">
        <f>IF(ISBLANK(T1022), "", VLOOKUP(T1022, Z!$A$2:$C$4127, 3, FALSE))</f>
        <v/>
      </c>
      <c r="V1022" s="239"/>
      <c r="W1022" s="222">
        <f t="shared" si="121"/>
        <v>0</v>
      </c>
      <c r="X1022" s="13" t="str">
        <f>IFERROR(MATCH(_xlfn.MINIFS(Y!$F$87:$H$87, Y!$F$87:$H$87, "&gt;="&amp;J1022), Y!$F$87:$H$87, 0), "-")</f>
        <v>-</v>
      </c>
    </row>
    <row r="1023" spans="1:24" x14ac:dyDescent="0.2"/>
  </sheetData>
  <sheetProtection algorithmName="SHA-512" hashValue="goe952XNuUGvdzMR2eHSeITOrX31EJ2YNNa/YUOmYCAX+BFARbfyRyTO27/4VK1mcWm93lxy32QlVA/LH7MOIg==" saltValue="HeOL44e7gZZs1YBIUHglbg==" spinCount="100000" sheet="1" objects="1" scenarios="1"/>
  <mergeCells count="5">
    <mergeCell ref="B2:C2"/>
    <mergeCell ref="D15:E15"/>
    <mergeCell ref="D16:E16"/>
    <mergeCell ref="D17:E17"/>
    <mergeCell ref="R20:S20"/>
  </mergeCells>
  <conditionalFormatting sqref="C23:E1022 M24:P1022">
    <cfRule type="expression" dxfId="5" priority="6">
      <formula>C$21="-"</formula>
    </cfRule>
  </conditionalFormatting>
  <conditionalFormatting sqref="G23:L1022">
    <cfRule type="expression" dxfId="4" priority="2">
      <formula>G$21="-"</formula>
    </cfRule>
  </conditionalFormatting>
  <conditionalFormatting sqref="M23">
    <cfRule type="expression" dxfId="3" priority="3">
      <formula>#REF!="-"</formula>
    </cfRule>
  </conditionalFormatting>
  <conditionalFormatting sqref="N23:P23">
    <cfRule type="expression" dxfId="2" priority="5">
      <formula>N$21="-"</formula>
    </cfRule>
  </conditionalFormatting>
  <conditionalFormatting sqref="Q23:T1022">
    <cfRule type="expression" dxfId="1" priority="1">
      <formula>Q$21="-"</formula>
    </cfRule>
  </conditionalFormatting>
  <conditionalFormatting sqref="V23:V1022">
    <cfRule type="expression" dxfId="0" priority="4">
      <formula>V$21="-"</formula>
    </cfRule>
  </conditionalFormatting>
  <dataValidations count="6">
    <dataValidation type="list" allowBlank="1" showInputMessage="1" showErrorMessage="1" sqref="E23:E1022 T23:T1022" xr:uid="{7E97FEE2-698A-4FC0-8166-0C56B5D433B9}">
      <formula1>PLZ</formula1>
    </dataValidation>
    <dataValidation type="decimal" allowBlank="1" showInputMessage="1" showErrorMessage="1" sqref="O23:O1022 K23:K1022" xr:uid="{C4386F6A-F6ED-496B-A1B6-9D9F07B5121D}">
      <formula1>0</formula1>
      <formula2>12</formula2>
    </dataValidation>
    <dataValidation type="decimal" allowBlank="1" showInputMessage="1" showErrorMessage="1" sqref="J23:J1022" xr:uid="{AC5B8D5C-72A9-4656-B319-BD9FB5F49EB7}">
      <formula1>0</formula1>
      <formula2>150</formula2>
    </dataValidation>
    <dataValidation type="list" allowBlank="1" showInputMessage="1" showErrorMessage="1" sqref="P23:P1022" xr:uid="{15BA2215-2F14-43C6-9371-C8CC92C82491}">
      <formula1>"A+++"</formula1>
    </dataValidation>
    <dataValidation type="list" allowBlank="1" showInputMessage="1" showErrorMessage="1" sqref="B8:B9" xr:uid="{B590169F-D5B8-49DD-BE24-F31CC763C7A9}">
      <formula1>"D,F,I"</formula1>
    </dataValidation>
    <dataValidation type="list" allowBlank="1" showInputMessage="1" showErrorMessage="1" sqref="H23:H1022" xr:uid="{7E30E710-FD18-4925-9766-7B5B8034C257}">
      <formula1>INDEX(Kat,,$C$1)</formula1>
    </dataValidation>
  </dataValidations>
  <hyperlinks>
    <hyperlink ref="R21" r:id="rId1" xr:uid="{3D52DFF8-A008-42B1-8456-9C861DF97745}"/>
    <hyperlink ref="B2" location="Version!A1" display="Version!A1" xr:uid="{0DBD9A48-C269-44A6-8E1F-8A6AD4593F1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10" activePane="bottomLeft" state="frozen"/>
      <selection pane="bottomLeft" activeCell="C227" sqref="C227"/>
    </sheetView>
  </sheetViews>
  <sheetFormatPr baseColWidth="10" defaultColWidth="9.140625" defaultRowHeight="12.75" outlineLevelRow="1" x14ac:dyDescent="0.2"/>
  <cols>
    <col min="1" max="1" width="28.140625" style="2" customWidth="1"/>
    <col min="2" max="2" width="5.7109375" style="88" customWidth="1"/>
    <col min="3" max="5" width="40.7109375" style="25" customWidth="1"/>
    <col min="6" max="6" width="6.7109375" style="25" customWidth="1"/>
    <col min="7" max="7" width="13.28515625" style="25" customWidth="1"/>
    <col min="8" max="8" width="10.42578125" style="25" bestFit="1" customWidth="1"/>
    <col min="9" max="11" width="10.42578125" style="2" bestFit="1" customWidth="1"/>
    <col min="12" max="12" width="4.85546875" style="2" bestFit="1" customWidth="1"/>
    <col min="13" max="16384" width="9.140625" style="2"/>
  </cols>
  <sheetData>
    <row r="1" spans="1:8" x14ac:dyDescent="0.2">
      <c r="A1" s="29" t="s">
        <v>4699</v>
      </c>
      <c r="B1" s="29" t="s">
        <v>4463</v>
      </c>
      <c r="C1" s="29" t="s">
        <v>4465</v>
      </c>
      <c r="D1" s="29" t="s">
        <v>4531</v>
      </c>
      <c r="E1" s="29" t="s">
        <v>4532</v>
      </c>
      <c r="F1" s="29" t="s">
        <v>4465</v>
      </c>
      <c r="G1" s="29" t="s">
        <v>4531</v>
      </c>
      <c r="H1" s="29" t="s">
        <v>4532</v>
      </c>
    </row>
    <row r="2" spans="1:8" x14ac:dyDescent="0.2">
      <c r="A2" s="96" t="s">
        <v>4708</v>
      </c>
      <c r="B2" s="98">
        <v>1</v>
      </c>
      <c r="C2" s="24" t="s">
        <v>4709</v>
      </c>
      <c r="D2" s="24" t="s">
        <v>4711</v>
      </c>
      <c r="E2" s="24" t="s">
        <v>4710</v>
      </c>
      <c r="F2" s="24"/>
      <c r="G2" s="24"/>
      <c r="H2" s="24"/>
    </row>
    <row r="3" spans="1:8" outlineLevel="1" x14ac:dyDescent="0.2">
      <c r="A3" s="97"/>
      <c r="B3" s="98">
        <v>2</v>
      </c>
      <c r="C3" s="24" t="s">
        <v>4466</v>
      </c>
      <c r="D3" s="24" t="s">
        <v>4467</v>
      </c>
      <c r="E3" s="24" t="s">
        <v>4486</v>
      </c>
      <c r="F3" s="24"/>
      <c r="G3" s="24"/>
      <c r="H3" s="24"/>
    </row>
    <row r="4" spans="1:8" outlineLevel="1" x14ac:dyDescent="0.2">
      <c r="A4" s="97"/>
      <c r="B4" s="98">
        <v>3</v>
      </c>
      <c r="C4" s="24" t="s">
        <v>4468</v>
      </c>
      <c r="D4" s="24" t="s">
        <v>4469</v>
      </c>
      <c r="E4" s="24" t="s">
        <v>4495</v>
      </c>
      <c r="F4" s="24"/>
      <c r="G4" s="24"/>
      <c r="H4" s="24"/>
    </row>
    <row r="5" spans="1:8" outlineLevel="1" x14ac:dyDescent="0.2">
      <c r="A5" s="97"/>
      <c r="B5" s="98">
        <v>4</v>
      </c>
      <c r="C5" s="24" t="s">
        <v>4494</v>
      </c>
      <c r="D5" s="24" t="s">
        <v>4470</v>
      </c>
      <c r="E5" s="24" t="s">
        <v>4496</v>
      </c>
      <c r="F5" s="24"/>
      <c r="G5" s="24"/>
      <c r="H5" s="24"/>
    </row>
    <row r="6" spans="1:8" outlineLevel="1" x14ac:dyDescent="0.2">
      <c r="A6" s="97"/>
      <c r="B6" s="98">
        <v>5</v>
      </c>
      <c r="C6" s="24" t="s">
        <v>4760</v>
      </c>
      <c r="D6" s="24" t="s">
        <v>4763</v>
      </c>
      <c r="E6" s="24" t="s">
        <v>4764</v>
      </c>
      <c r="F6" s="24"/>
      <c r="G6" s="24"/>
      <c r="H6" s="24"/>
    </row>
    <row r="7" spans="1:8" outlineLevel="1" x14ac:dyDescent="0.2">
      <c r="A7" s="97"/>
      <c r="B7" s="98">
        <v>6</v>
      </c>
      <c r="C7" s="24" t="s">
        <v>4482</v>
      </c>
      <c r="D7" s="24" t="s">
        <v>4483</v>
      </c>
      <c r="E7" s="24" t="s">
        <v>4497</v>
      </c>
      <c r="F7" s="24"/>
      <c r="G7" s="24"/>
      <c r="H7" s="24"/>
    </row>
    <row r="8" spans="1:8" outlineLevel="1" x14ac:dyDescent="0.2">
      <c r="A8" s="97"/>
      <c r="B8" s="98">
        <v>7</v>
      </c>
      <c r="C8" s="24" t="s">
        <v>4801</v>
      </c>
      <c r="D8" s="24" t="s">
        <v>4799</v>
      </c>
      <c r="E8" s="24" t="s">
        <v>4800</v>
      </c>
      <c r="F8" s="24"/>
      <c r="G8" s="24"/>
      <c r="H8" s="24"/>
    </row>
    <row r="9" spans="1:8" outlineLevel="1" x14ac:dyDescent="0.2">
      <c r="A9" s="97"/>
      <c r="B9" s="98">
        <v>8</v>
      </c>
      <c r="C9" s="24" t="s">
        <v>4485</v>
      </c>
      <c r="D9" s="24" t="s">
        <v>4484</v>
      </c>
      <c r="E9" s="24" t="s">
        <v>4498</v>
      </c>
      <c r="F9" s="24"/>
      <c r="G9" s="24"/>
      <c r="H9" s="24"/>
    </row>
    <row r="10" spans="1:8" outlineLevel="1" x14ac:dyDescent="0.2">
      <c r="A10" s="97"/>
      <c r="B10" s="98">
        <v>9</v>
      </c>
      <c r="C10" s="24" t="s">
        <v>5001</v>
      </c>
      <c r="D10" s="24" t="s">
        <v>5029</v>
      </c>
      <c r="E10" s="24" t="s">
        <v>4499</v>
      </c>
      <c r="F10" s="24"/>
      <c r="G10" s="24"/>
      <c r="H10" s="24"/>
    </row>
    <row r="11" spans="1:8" outlineLevel="1" x14ac:dyDescent="0.2">
      <c r="A11" s="97"/>
      <c r="B11" s="98">
        <v>10</v>
      </c>
      <c r="C11" s="24" t="s">
        <v>4471</v>
      </c>
      <c r="D11" s="24" t="s">
        <v>4472</v>
      </c>
      <c r="E11" s="24" t="s">
        <v>4472</v>
      </c>
      <c r="F11" s="24"/>
      <c r="G11" s="24"/>
      <c r="H11" s="24"/>
    </row>
    <row r="12" spans="1:8" outlineLevel="1" x14ac:dyDescent="0.2">
      <c r="A12" s="97"/>
      <c r="B12" s="98">
        <v>11</v>
      </c>
      <c r="C12" s="24" t="s">
        <v>4473</v>
      </c>
      <c r="D12" s="24" t="s">
        <v>4474</v>
      </c>
      <c r="E12" s="24" t="s">
        <v>4487</v>
      </c>
      <c r="F12" s="24"/>
      <c r="G12" s="24"/>
      <c r="H12" s="24"/>
    </row>
    <row r="13" spans="1:8" outlineLevel="1" x14ac:dyDescent="0.2">
      <c r="A13" s="97"/>
      <c r="B13" s="98">
        <v>12</v>
      </c>
      <c r="C13" s="24" t="s">
        <v>4475</v>
      </c>
      <c r="D13" s="24" t="s">
        <v>4475</v>
      </c>
      <c r="E13" s="24" t="s">
        <v>4488</v>
      </c>
      <c r="F13" s="24"/>
      <c r="G13" s="24"/>
      <c r="H13" s="24"/>
    </row>
    <row r="14" spans="1:8" outlineLevel="1" x14ac:dyDescent="0.2">
      <c r="A14" s="97"/>
      <c r="B14" s="98">
        <v>13</v>
      </c>
      <c r="C14" s="24" t="s">
        <v>4463</v>
      </c>
      <c r="D14" s="24" t="s">
        <v>4478</v>
      </c>
      <c r="E14" s="24" t="s">
        <v>4489</v>
      </c>
      <c r="F14" s="24"/>
      <c r="G14" s="24"/>
      <c r="H14" s="24"/>
    </row>
    <row r="15" spans="1:8" outlineLevel="1" x14ac:dyDescent="0.2">
      <c r="A15" s="97"/>
      <c r="B15" s="98">
        <v>14</v>
      </c>
      <c r="C15" s="24" t="s">
        <v>4476</v>
      </c>
      <c r="D15" s="24" t="s">
        <v>4477</v>
      </c>
      <c r="E15" s="24" t="s">
        <v>4490</v>
      </c>
      <c r="F15" s="24"/>
      <c r="G15" s="24"/>
      <c r="H15" s="24"/>
    </row>
    <row r="16" spans="1:8" outlineLevel="1" x14ac:dyDescent="0.2">
      <c r="A16" s="97"/>
      <c r="B16" s="98">
        <v>15</v>
      </c>
      <c r="C16" s="24" t="s">
        <v>0</v>
      </c>
      <c r="D16" s="24" t="s">
        <v>4479</v>
      </c>
      <c r="E16" s="24" t="s">
        <v>4491</v>
      </c>
      <c r="F16" s="24"/>
      <c r="G16" s="24"/>
      <c r="H16" s="24"/>
    </row>
    <row r="17" spans="1:8" outlineLevel="1" x14ac:dyDescent="0.2">
      <c r="A17" s="97"/>
      <c r="B17" s="98">
        <v>16</v>
      </c>
      <c r="C17" s="24" t="s">
        <v>4500</v>
      </c>
      <c r="D17" s="24" t="s">
        <v>4501</v>
      </c>
      <c r="E17" s="24" t="s">
        <v>4502</v>
      </c>
      <c r="F17" s="24"/>
      <c r="G17" s="24"/>
      <c r="H17" s="24"/>
    </row>
    <row r="18" spans="1:8" outlineLevel="1" x14ac:dyDescent="0.2">
      <c r="A18" s="97"/>
      <c r="B18" s="98">
        <v>17</v>
      </c>
      <c r="C18" s="24" t="s">
        <v>4805</v>
      </c>
      <c r="D18" s="24" t="s">
        <v>4804</v>
      </c>
      <c r="E18" s="24" t="s">
        <v>4803</v>
      </c>
      <c r="F18" s="24"/>
      <c r="G18" s="24"/>
      <c r="H18" s="24"/>
    </row>
    <row r="19" spans="1:8" outlineLevel="1" x14ac:dyDescent="0.2">
      <c r="A19" s="97"/>
      <c r="B19" s="98">
        <v>18</v>
      </c>
      <c r="C19" s="24" t="s">
        <v>4536</v>
      </c>
      <c r="D19" s="24" t="s">
        <v>4537</v>
      </c>
      <c r="E19" s="24" t="s">
        <v>4538</v>
      </c>
      <c r="F19" s="24"/>
      <c r="G19" s="24"/>
      <c r="H19" s="24"/>
    </row>
    <row r="20" spans="1:8" outlineLevel="1" x14ac:dyDescent="0.2">
      <c r="A20" s="97"/>
      <c r="B20" s="98">
        <v>19</v>
      </c>
      <c r="C20" s="24" t="s">
        <v>4600</v>
      </c>
      <c r="D20" s="24" t="s">
        <v>4601</v>
      </c>
      <c r="E20" s="24" t="s">
        <v>4602</v>
      </c>
      <c r="F20" s="24"/>
      <c r="G20" s="24"/>
      <c r="H20" s="24"/>
    </row>
    <row r="21" spans="1:8" outlineLevel="1" x14ac:dyDescent="0.2">
      <c r="A21" s="97"/>
      <c r="B21" s="98">
        <v>20</v>
      </c>
      <c r="C21" s="24" t="s">
        <v>4712</v>
      </c>
      <c r="D21" s="24" t="s">
        <v>4480</v>
      </c>
      <c r="E21" s="24" t="s">
        <v>4492</v>
      </c>
      <c r="F21" s="24"/>
      <c r="G21" s="24"/>
      <c r="H21" s="24"/>
    </row>
    <row r="22" spans="1:8" outlineLevel="1" x14ac:dyDescent="0.2">
      <c r="A22" s="97"/>
      <c r="B22" s="98">
        <v>21</v>
      </c>
      <c r="C22" s="24" t="s">
        <v>4481</v>
      </c>
      <c r="D22" s="24" t="s">
        <v>4461</v>
      </c>
      <c r="E22" s="24" t="s">
        <v>4493</v>
      </c>
      <c r="F22" s="24"/>
      <c r="G22" s="24"/>
      <c r="H22" s="24"/>
    </row>
    <row r="23" spans="1:8" outlineLevel="1" x14ac:dyDescent="0.2">
      <c r="A23" s="97"/>
      <c r="B23" s="98">
        <v>22</v>
      </c>
      <c r="C23" s="24" t="s">
        <v>4761</v>
      </c>
      <c r="D23" s="24" t="s">
        <v>4762</v>
      </c>
      <c r="E23" s="24" t="s">
        <v>4765</v>
      </c>
      <c r="F23" s="24"/>
      <c r="G23" s="24"/>
      <c r="H23" s="24"/>
    </row>
    <row r="24" spans="1:8" outlineLevel="1" x14ac:dyDescent="0.2">
      <c r="A24" s="97"/>
      <c r="B24" s="98">
        <v>23</v>
      </c>
      <c r="C24" s="24" t="s">
        <v>4768</v>
      </c>
      <c r="D24" s="24" t="s">
        <v>4767</v>
      </c>
      <c r="E24" s="24" t="s">
        <v>4769</v>
      </c>
      <c r="F24" s="24"/>
      <c r="G24" s="24"/>
      <c r="H24" s="24"/>
    </row>
    <row r="25" spans="1:8" outlineLevel="1" x14ac:dyDescent="0.2">
      <c r="A25" s="97"/>
      <c r="B25" s="98">
        <v>24</v>
      </c>
      <c r="C25" s="24" t="s">
        <v>4605</v>
      </c>
      <c r="D25" s="24" t="s">
        <v>4605</v>
      </c>
      <c r="E25" s="24" t="s">
        <v>4650</v>
      </c>
      <c r="F25" s="24"/>
      <c r="G25" s="24"/>
      <c r="H25" s="24"/>
    </row>
    <row r="26" spans="1:8" outlineLevel="1" x14ac:dyDescent="0.2">
      <c r="A26" s="97"/>
      <c r="B26" s="98">
        <v>25</v>
      </c>
      <c r="C26" s="24" t="s">
        <v>4770</v>
      </c>
      <c r="D26" s="24" t="s">
        <v>4771</v>
      </c>
      <c r="E26" s="24" t="s">
        <v>4772</v>
      </c>
      <c r="F26" s="24"/>
      <c r="G26" s="24"/>
      <c r="H26" s="24"/>
    </row>
    <row r="27" spans="1:8" outlineLevel="1" x14ac:dyDescent="0.2">
      <c r="A27" s="97"/>
      <c r="B27" s="98">
        <v>26</v>
      </c>
      <c r="C27" s="24" t="s">
        <v>4854</v>
      </c>
      <c r="D27" s="24" t="s">
        <v>4855</v>
      </c>
      <c r="E27" s="24" t="s">
        <v>4856</v>
      </c>
      <c r="F27" s="24"/>
      <c r="G27" s="24"/>
      <c r="H27" s="24"/>
    </row>
    <row r="28" spans="1:8" outlineLevel="1" x14ac:dyDescent="0.2">
      <c r="A28" s="97"/>
      <c r="B28" s="98">
        <v>27</v>
      </c>
      <c r="C28" s="24" t="s">
        <v>4777</v>
      </c>
      <c r="D28" s="24" t="s">
        <v>4778</v>
      </c>
      <c r="E28" s="24" t="s">
        <v>4779</v>
      </c>
      <c r="F28" s="24"/>
      <c r="G28" s="24"/>
      <c r="H28" s="24"/>
    </row>
    <row r="29" spans="1:8" outlineLevel="1" x14ac:dyDescent="0.2">
      <c r="A29" s="97"/>
      <c r="B29" s="98">
        <v>28</v>
      </c>
      <c r="C29" s="24" t="s">
        <v>4781</v>
      </c>
      <c r="D29" s="24" t="s">
        <v>4782</v>
      </c>
      <c r="E29" s="24" t="s">
        <v>4783</v>
      </c>
      <c r="F29" s="24"/>
      <c r="G29" s="24"/>
      <c r="H29" s="24"/>
    </row>
    <row r="30" spans="1:8" ht="25.5" outlineLevel="1" x14ac:dyDescent="0.2">
      <c r="A30" s="97"/>
      <c r="B30" s="98">
        <v>29</v>
      </c>
      <c r="C30" s="24" t="s">
        <v>5002</v>
      </c>
      <c r="D30" s="24" t="s">
        <v>4791</v>
      </c>
      <c r="E30" s="24" t="s">
        <v>4792</v>
      </c>
      <c r="F30" s="24"/>
      <c r="G30" s="24"/>
      <c r="H30" s="24"/>
    </row>
    <row r="31" spans="1:8" ht="25.5" outlineLevel="1" x14ac:dyDescent="0.2">
      <c r="A31" s="97"/>
      <c r="B31" s="98">
        <v>30</v>
      </c>
      <c r="C31" s="24" t="s">
        <v>4795</v>
      </c>
      <c r="D31" s="24" t="s">
        <v>4794</v>
      </c>
      <c r="E31" s="24" t="s">
        <v>4793</v>
      </c>
      <c r="F31" s="24"/>
      <c r="G31" s="24"/>
      <c r="H31" s="24"/>
    </row>
    <row r="32" spans="1:8" outlineLevel="1" x14ac:dyDescent="0.2">
      <c r="A32" s="97"/>
      <c r="B32" s="98">
        <v>31</v>
      </c>
      <c r="C32" s="24" t="s">
        <v>4504</v>
      </c>
      <c r="D32" s="24" t="s">
        <v>4505</v>
      </c>
      <c r="E32" s="24" t="s">
        <v>4506</v>
      </c>
      <c r="F32" s="24"/>
      <c r="G32" s="24"/>
      <c r="H32" s="24"/>
    </row>
    <row r="33" spans="1:8" outlineLevel="1" x14ac:dyDescent="0.2">
      <c r="A33" s="97"/>
      <c r="B33" s="98">
        <v>32</v>
      </c>
      <c r="C33" s="24" t="s">
        <v>4930</v>
      </c>
      <c r="D33" s="24" t="s">
        <v>4931</v>
      </c>
      <c r="E33" s="24" t="s">
        <v>4932</v>
      </c>
      <c r="F33" s="24"/>
      <c r="G33" s="24"/>
      <c r="H33" s="24"/>
    </row>
    <row r="34" spans="1:8" outlineLevel="1" x14ac:dyDescent="0.2">
      <c r="A34" s="97"/>
      <c r="B34" s="98">
        <v>33</v>
      </c>
      <c r="C34" s="24" t="s">
        <v>4523</v>
      </c>
      <c r="D34" s="24" t="s">
        <v>4507</v>
      </c>
      <c r="E34" s="24" t="s">
        <v>4508</v>
      </c>
      <c r="F34" s="24"/>
      <c r="G34" s="24"/>
      <c r="H34" s="24"/>
    </row>
    <row r="35" spans="1:8" ht="25.5" outlineLevel="1" x14ac:dyDescent="0.2">
      <c r="A35" s="97"/>
      <c r="B35" s="98">
        <v>34</v>
      </c>
      <c r="C35" s="24" t="s">
        <v>4806</v>
      </c>
      <c r="D35" s="24" t="s">
        <v>4802</v>
      </c>
      <c r="E35" s="24" t="s">
        <v>4807</v>
      </c>
      <c r="F35" s="24"/>
      <c r="G35" s="24"/>
      <c r="H35" s="24"/>
    </row>
    <row r="36" spans="1:8" outlineLevel="1" x14ac:dyDescent="0.2">
      <c r="A36" s="97"/>
      <c r="B36" s="98">
        <v>35</v>
      </c>
      <c r="C36" s="24" t="s">
        <v>4520</v>
      </c>
      <c r="D36" s="24" t="s">
        <v>4521</v>
      </c>
      <c r="E36" s="24" t="s">
        <v>4522</v>
      </c>
      <c r="F36" s="24"/>
      <c r="G36" s="24"/>
      <c r="H36" s="24"/>
    </row>
    <row r="37" spans="1:8" outlineLevel="1" x14ac:dyDescent="0.2">
      <c r="A37" s="97"/>
      <c r="B37" s="98">
        <v>36</v>
      </c>
      <c r="C37" s="24" t="s">
        <v>4530</v>
      </c>
      <c r="D37" s="24" t="s">
        <v>4528</v>
      </c>
      <c r="E37" s="24" t="s">
        <v>4529</v>
      </c>
      <c r="F37" s="24"/>
      <c r="G37" s="24"/>
      <c r="H37" s="24"/>
    </row>
    <row r="38" spans="1:8" outlineLevel="1" x14ac:dyDescent="0.2">
      <c r="A38" s="97"/>
      <c r="B38" s="98">
        <v>37</v>
      </c>
      <c r="C38" s="24" t="s">
        <v>4509</v>
      </c>
      <c r="D38" s="24" t="s">
        <v>4510</v>
      </c>
      <c r="E38" s="24" t="s">
        <v>4511</v>
      </c>
      <c r="F38" s="24"/>
      <c r="G38" s="24"/>
      <c r="H38" s="24"/>
    </row>
    <row r="39" spans="1:8" outlineLevel="1" x14ac:dyDescent="0.2">
      <c r="A39" s="97"/>
      <c r="B39" s="98">
        <v>38</v>
      </c>
      <c r="C39" s="24" t="s">
        <v>4512</v>
      </c>
      <c r="D39" s="24" t="s">
        <v>4513</v>
      </c>
      <c r="E39" s="24" t="s">
        <v>4514</v>
      </c>
      <c r="F39" s="24"/>
      <c r="G39" s="24"/>
      <c r="H39" s="24"/>
    </row>
    <row r="40" spans="1:8" outlineLevel="1" x14ac:dyDescent="0.2">
      <c r="A40" s="97"/>
      <c r="B40" s="98">
        <v>39</v>
      </c>
      <c r="C40" s="24" t="s">
        <v>4517</v>
      </c>
      <c r="D40" s="24" t="s">
        <v>4518</v>
      </c>
      <c r="E40" s="24" t="s">
        <v>4519</v>
      </c>
      <c r="F40" s="24"/>
      <c r="G40" s="24"/>
      <c r="H40" s="24"/>
    </row>
    <row r="41" spans="1:8" outlineLevel="1" x14ac:dyDescent="0.2">
      <c r="A41" s="97"/>
      <c r="B41" s="98">
        <v>40</v>
      </c>
      <c r="C41" s="24" t="s">
        <v>4580</v>
      </c>
      <c r="D41" s="24" t="s">
        <v>4581</v>
      </c>
      <c r="E41" s="24" t="s">
        <v>4599</v>
      </c>
      <c r="F41" s="24"/>
      <c r="G41" s="24"/>
      <c r="H41" s="24"/>
    </row>
    <row r="42" spans="1:8" outlineLevel="1" x14ac:dyDescent="0.2">
      <c r="A42" s="97"/>
      <c r="B42" s="98">
        <v>41</v>
      </c>
      <c r="C42" s="24" t="s">
        <v>4503</v>
      </c>
      <c r="D42" s="24" t="s">
        <v>4503</v>
      </c>
      <c r="E42" s="24" t="s">
        <v>4503</v>
      </c>
      <c r="F42" s="24"/>
      <c r="G42" s="24"/>
      <c r="H42" s="24"/>
    </row>
    <row r="43" spans="1:8" outlineLevel="1" x14ac:dyDescent="0.2">
      <c r="A43" s="97"/>
      <c r="B43" s="98">
        <v>42</v>
      </c>
      <c r="C43" s="24" t="s">
        <v>4525</v>
      </c>
      <c r="D43" s="24" t="s">
        <v>4526</v>
      </c>
      <c r="E43" s="24" t="s">
        <v>4527</v>
      </c>
      <c r="F43" s="24"/>
      <c r="G43" s="24"/>
      <c r="H43" s="24"/>
    </row>
    <row r="44" spans="1:8" outlineLevel="1" x14ac:dyDescent="0.2">
      <c r="A44" s="97"/>
      <c r="B44" s="98">
        <v>43</v>
      </c>
      <c r="C44" s="24" t="s">
        <v>4734</v>
      </c>
      <c r="D44" s="24" t="s">
        <v>4535</v>
      </c>
      <c r="E44" s="24" t="s">
        <v>4535</v>
      </c>
      <c r="F44" s="24"/>
      <c r="G44" s="24"/>
      <c r="H44" s="24"/>
    </row>
    <row r="45" spans="1:8" outlineLevel="1" x14ac:dyDescent="0.2">
      <c r="A45" s="97"/>
      <c r="B45" s="98">
        <v>44</v>
      </c>
      <c r="C45" s="24" t="s">
        <v>4737</v>
      </c>
      <c r="D45" s="24" t="s">
        <v>4735</v>
      </c>
      <c r="E45" s="24" t="s">
        <v>4736</v>
      </c>
      <c r="F45" s="24"/>
      <c r="G45" s="24"/>
      <c r="H45" s="24"/>
    </row>
    <row r="46" spans="1:8" outlineLevel="1" x14ac:dyDescent="0.2">
      <c r="A46" s="97"/>
      <c r="B46" s="98">
        <v>45</v>
      </c>
      <c r="C46" s="24" t="s">
        <v>4623</v>
      </c>
      <c r="D46" s="24" t="s">
        <v>4623</v>
      </c>
      <c r="E46" s="24" t="s">
        <v>4672</v>
      </c>
      <c r="F46" s="24"/>
      <c r="G46" s="24"/>
      <c r="H46" s="24"/>
    </row>
    <row r="47" spans="1:8" ht="38.25" outlineLevel="1" x14ac:dyDescent="0.2">
      <c r="A47" s="97"/>
      <c r="B47" s="98">
        <v>46</v>
      </c>
      <c r="C47" s="24" t="s">
        <v>4857</v>
      </c>
      <c r="D47" s="24" t="s">
        <v>4859</v>
      </c>
      <c r="E47" s="24" t="s">
        <v>4858</v>
      </c>
      <c r="F47" s="24"/>
      <c r="G47" s="24"/>
      <c r="H47" s="24"/>
    </row>
    <row r="48" spans="1:8" outlineLevel="1" x14ac:dyDescent="0.2">
      <c r="A48" s="97"/>
      <c r="B48" s="98">
        <v>47</v>
      </c>
      <c r="C48" s="3" t="s">
        <v>4924</v>
      </c>
      <c r="D48" s="3" t="s">
        <v>4925</v>
      </c>
      <c r="E48" s="3" t="s">
        <v>4926</v>
      </c>
      <c r="F48" s="24"/>
      <c r="G48" s="24"/>
      <c r="H48" s="24"/>
    </row>
    <row r="49" spans="1:8" outlineLevel="1" x14ac:dyDescent="0.2">
      <c r="A49" s="97"/>
      <c r="B49" s="98">
        <v>48</v>
      </c>
      <c r="C49" s="3" t="s">
        <v>4927</v>
      </c>
      <c r="D49" s="3" t="s">
        <v>4928</v>
      </c>
      <c r="E49" s="3" t="s">
        <v>4929</v>
      </c>
      <c r="F49" s="24"/>
      <c r="G49" s="24"/>
      <c r="H49" s="24"/>
    </row>
    <row r="50" spans="1:8" outlineLevel="1" x14ac:dyDescent="0.2">
      <c r="A50" s="97"/>
      <c r="B50" s="98">
        <v>49</v>
      </c>
      <c r="C50" s="24"/>
      <c r="D50" s="24"/>
      <c r="E50" s="24"/>
      <c r="F50" s="24"/>
      <c r="G50" s="24"/>
      <c r="H50" s="24"/>
    </row>
    <row r="51" spans="1:8" ht="25.5" outlineLevel="1" x14ac:dyDescent="0.2">
      <c r="A51" s="196" t="s">
        <v>4883</v>
      </c>
      <c r="B51" s="98">
        <v>50</v>
      </c>
      <c r="C51" s="90"/>
      <c r="D51" s="90"/>
      <c r="E51" s="90"/>
      <c r="F51" s="90"/>
      <c r="G51" s="90"/>
      <c r="H51" s="90"/>
    </row>
    <row r="52" spans="1:8" outlineLevel="1" x14ac:dyDescent="0.2">
      <c r="A52" s="97"/>
      <c r="B52" s="98">
        <v>51</v>
      </c>
      <c r="C52" s="90"/>
      <c r="D52" s="90"/>
      <c r="E52" s="90"/>
      <c r="F52" s="90"/>
      <c r="G52" s="90"/>
      <c r="H52" s="90"/>
    </row>
    <row r="53" spans="1:8" outlineLevel="1" x14ac:dyDescent="0.2">
      <c r="A53" s="97"/>
      <c r="B53" s="98">
        <v>52</v>
      </c>
      <c r="C53" s="90"/>
      <c r="D53" s="90"/>
      <c r="E53" s="90"/>
      <c r="F53" s="90"/>
      <c r="G53" s="90"/>
      <c r="H53" s="90"/>
    </row>
    <row r="54" spans="1:8" outlineLevel="1" x14ac:dyDescent="0.2">
      <c r="A54" s="97"/>
      <c r="B54" s="98">
        <v>53</v>
      </c>
      <c r="C54" s="90"/>
      <c r="D54" s="90"/>
      <c r="E54" s="90"/>
      <c r="F54" s="90"/>
      <c r="G54" s="90"/>
      <c r="H54" s="90"/>
    </row>
    <row r="55" spans="1:8" outlineLevel="1" x14ac:dyDescent="0.2">
      <c r="A55" s="97"/>
      <c r="B55" s="98">
        <v>54</v>
      </c>
      <c r="C55" s="90"/>
      <c r="D55" s="90"/>
      <c r="E55" s="90"/>
      <c r="F55" s="90"/>
      <c r="G55" s="90"/>
      <c r="H55" s="90"/>
    </row>
    <row r="56" spans="1:8" outlineLevel="1" x14ac:dyDescent="0.2">
      <c r="A56" s="97"/>
      <c r="B56" s="98">
        <v>55</v>
      </c>
      <c r="C56" s="90"/>
      <c r="D56" s="90"/>
      <c r="E56" s="90"/>
      <c r="F56" s="90"/>
      <c r="G56" s="90"/>
      <c r="H56" s="90"/>
    </row>
    <row r="57" spans="1:8" outlineLevel="1" x14ac:dyDescent="0.2">
      <c r="A57" s="97"/>
      <c r="B57" s="98">
        <v>56</v>
      </c>
      <c r="C57" s="90"/>
      <c r="D57" s="90"/>
      <c r="E57" s="90"/>
      <c r="F57" s="90"/>
      <c r="G57" s="90"/>
      <c r="H57" s="90"/>
    </row>
    <row r="58" spans="1:8" outlineLevel="1" x14ac:dyDescent="0.2">
      <c r="A58" s="97"/>
      <c r="B58" s="98">
        <v>57</v>
      </c>
      <c r="C58" s="90"/>
      <c r="D58" s="90"/>
      <c r="E58" s="90"/>
      <c r="F58" s="90"/>
      <c r="G58" s="90"/>
      <c r="H58" s="90"/>
    </row>
    <row r="59" spans="1:8" outlineLevel="1" x14ac:dyDescent="0.2">
      <c r="A59" s="97"/>
      <c r="B59" s="98">
        <v>58</v>
      </c>
      <c r="C59" s="90"/>
      <c r="D59" s="90"/>
      <c r="E59" s="90"/>
      <c r="F59" s="90"/>
      <c r="G59" s="90"/>
      <c r="H59" s="90"/>
    </row>
    <row r="60" spans="1:8" outlineLevel="1" x14ac:dyDescent="0.2">
      <c r="A60" s="97"/>
      <c r="B60" s="98">
        <v>59</v>
      </c>
      <c r="C60" s="90"/>
      <c r="D60" s="90"/>
      <c r="E60" s="90"/>
      <c r="F60" s="90"/>
      <c r="G60" s="90"/>
      <c r="H60" s="90"/>
    </row>
    <row r="61" spans="1:8" outlineLevel="1" x14ac:dyDescent="0.2">
      <c r="A61" s="97"/>
      <c r="B61" s="98">
        <v>60</v>
      </c>
      <c r="C61" s="90" t="s">
        <v>4824</v>
      </c>
      <c r="D61" s="90" t="s">
        <v>4825</v>
      </c>
      <c r="E61" s="90" t="s">
        <v>4826</v>
      </c>
      <c r="F61" s="90"/>
      <c r="G61" s="90"/>
      <c r="H61" s="90"/>
    </row>
    <row r="62" spans="1:8" outlineLevel="1" x14ac:dyDescent="0.2">
      <c r="A62" s="97"/>
      <c r="B62" s="98">
        <v>61</v>
      </c>
      <c r="C62" s="90" t="s">
        <v>4827</v>
      </c>
      <c r="D62" s="90" t="s">
        <v>4828</v>
      </c>
      <c r="E62" s="90" t="s">
        <v>4829</v>
      </c>
      <c r="F62" s="90"/>
      <c r="G62" s="90"/>
      <c r="H62" s="90"/>
    </row>
    <row r="63" spans="1:8" outlineLevel="1" x14ac:dyDescent="0.2">
      <c r="A63" s="97"/>
      <c r="B63" s="98">
        <v>62</v>
      </c>
      <c r="C63" s="90" t="s">
        <v>4830</v>
      </c>
      <c r="D63" s="90" t="s">
        <v>4831</v>
      </c>
      <c r="E63" s="90" t="s">
        <v>4832</v>
      </c>
      <c r="F63" s="90"/>
      <c r="G63" s="90"/>
      <c r="H63" s="90"/>
    </row>
    <row r="64" spans="1:8" outlineLevel="1" x14ac:dyDescent="0.2">
      <c r="A64" s="97"/>
      <c r="B64" s="98">
        <v>63</v>
      </c>
      <c r="C64" s="90" t="s">
        <v>4833</v>
      </c>
      <c r="D64" s="90" t="s">
        <v>4834</v>
      </c>
      <c r="E64" s="90" t="s">
        <v>4835</v>
      </c>
      <c r="F64" s="90"/>
      <c r="G64" s="90"/>
      <c r="H64" s="90"/>
    </row>
    <row r="65" spans="1:8" outlineLevel="1" x14ac:dyDescent="0.2">
      <c r="A65" s="97"/>
      <c r="B65" s="98">
        <v>64</v>
      </c>
      <c r="C65" s="90" t="s">
        <v>4836</v>
      </c>
      <c r="D65" s="90" t="s">
        <v>4837</v>
      </c>
      <c r="E65" s="90" t="s">
        <v>4838</v>
      </c>
      <c r="F65" s="90"/>
      <c r="G65" s="90"/>
      <c r="H65" s="90"/>
    </row>
    <row r="66" spans="1:8" outlineLevel="1" x14ac:dyDescent="0.2">
      <c r="A66" s="97"/>
      <c r="B66" s="98">
        <v>65</v>
      </c>
      <c r="C66" s="90" t="s">
        <v>4839</v>
      </c>
      <c r="D66" s="90" t="s">
        <v>4840</v>
      </c>
      <c r="E66" s="90" t="s">
        <v>4841</v>
      </c>
      <c r="F66" s="90"/>
      <c r="G66" s="90"/>
      <c r="H66" s="90"/>
    </row>
    <row r="67" spans="1:8" outlineLevel="1" x14ac:dyDescent="0.2">
      <c r="A67" s="97"/>
      <c r="B67" s="98">
        <v>66</v>
      </c>
      <c r="C67" s="90" t="s">
        <v>4842</v>
      </c>
      <c r="D67" s="90" t="s">
        <v>5027</v>
      </c>
      <c r="E67" s="90" t="s">
        <v>4843</v>
      </c>
      <c r="F67" s="90"/>
      <c r="G67" s="90"/>
      <c r="H67" s="90"/>
    </row>
    <row r="68" spans="1:8" outlineLevel="1" x14ac:dyDescent="0.2">
      <c r="A68" s="97"/>
      <c r="B68" s="98">
        <v>67</v>
      </c>
      <c r="C68" s="90" t="s">
        <v>4844</v>
      </c>
      <c r="D68" s="90" t="s">
        <v>4844</v>
      </c>
      <c r="E68" s="90" t="s">
        <v>4844</v>
      </c>
      <c r="F68" s="90"/>
      <c r="G68" s="90"/>
      <c r="H68" s="90"/>
    </row>
    <row r="69" spans="1:8" outlineLevel="1" x14ac:dyDescent="0.2">
      <c r="A69" s="97"/>
      <c r="B69" s="98">
        <v>68</v>
      </c>
      <c r="C69" s="90" t="s">
        <v>4845</v>
      </c>
      <c r="D69" s="90" t="s">
        <v>4846</v>
      </c>
      <c r="E69" s="90" t="s">
        <v>4847</v>
      </c>
      <c r="F69" s="90"/>
      <c r="G69" s="90"/>
      <c r="H69" s="90"/>
    </row>
    <row r="70" spans="1:8" outlineLevel="1" x14ac:dyDescent="0.2">
      <c r="A70" s="97"/>
      <c r="B70" s="98">
        <v>69</v>
      </c>
      <c r="C70" s="90" t="s">
        <v>4848</v>
      </c>
      <c r="D70" s="90" t="s">
        <v>4849</v>
      </c>
      <c r="E70" s="90" t="s">
        <v>4850</v>
      </c>
      <c r="F70" s="90"/>
      <c r="G70" s="90"/>
      <c r="H70" s="90"/>
    </row>
    <row r="71" spans="1:8" outlineLevel="1" x14ac:dyDescent="0.2">
      <c r="A71" s="97"/>
      <c r="B71" s="98">
        <v>70</v>
      </c>
      <c r="C71" s="90" t="s">
        <v>4851</v>
      </c>
      <c r="D71" s="90" t="s">
        <v>4852</v>
      </c>
      <c r="E71" s="90" t="s">
        <v>4853</v>
      </c>
      <c r="F71" s="90"/>
      <c r="G71" s="90"/>
      <c r="H71" s="90"/>
    </row>
    <row r="72" spans="1:8" outlineLevel="1" x14ac:dyDescent="0.2">
      <c r="A72" s="97"/>
      <c r="B72" s="98">
        <v>71</v>
      </c>
      <c r="C72" s="90"/>
      <c r="D72" s="90"/>
      <c r="E72" s="90"/>
      <c r="F72" s="90"/>
      <c r="G72" s="90"/>
      <c r="H72" s="90"/>
    </row>
    <row r="73" spans="1:8" outlineLevel="1" x14ac:dyDescent="0.2">
      <c r="A73" s="97"/>
      <c r="B73" s="98">
        <v>72</v>
      </c>
      <c r="C73" s="90"/>
      <c r="D73" s="90"/>
      <c r="E73" s="90"/>
      <c r="F73" s="90"/>
      <c r="G73" s="90"/>
      <c r="H73" s="90"/>
    </row>
    <row r="74" spans="1:8" outlineLevel="1" x14ac:dyDescent="0.2">
      <c r="A74" s="97"/>
      <c r="B74" s="98">
        <v>73</v>
      </c>
      <c r="C74" s="90"/>
      <c r="D74" s="90"/>
      <c r="E74" s="90"/>
      <c r="F74" s="90"/>
      <c r="G74" s="90"/>
      <c r="H74" s="90"/>
    </row>
    <row r="75" spans="1:8" outlineLevel="1" x14ac:dyDescent="0.2">
      <c r="A75" s="97"/>
      <c r="B75" s="98">
        <v>74</v>
      </c>
      <c r="C75" s="90"/>
      <c r="D75" s="90"/>
      <c r="E75" s="90"/>
      <c r="F75" s="90"/>
      <c r="G75" s="90"/>
      <c r="H75" s="90"/>
    </row>
    <row r="76" spans="1:8" outlineLevel="1" x14ac:dyDescent="0.2">
      <c r="A76" s="97"/>
      <c r="B76" s="98">
        <v>75</v>
      </c>
      <c r="C76" s="90"/>
      <c r="D76" s="90"/>
      <c r="E76" s="90"/>
      <c r="F76" s="90"/>
      <c r="G76" s="90"/>
      <c r="H76" s="90"/>
    </row>
    <row r="77" spans="1:8" outlineLevel="1" x14ac:dyDescent="0.2">
      <c r="A77" s="97"/>
      <c r="B77" s="98">
        <v>76</v>
      </c>
      <c r="C77" s="90"/>
      <c r="D77" s="90"/>
      <c r="E77" s="90"/>
      <c r="F77" s="90"/>
      <c r="G77" s="90"/>
      <c r="H77" s="90"/>
    </row>
    <row r="78" spans="1:8" outlineLevel="1" x14ac:dyDescent="0.2">
      <c r="A78" s="97"/>
      <c r="B78" s="98">
        <v>77</v>
      </c>
      <c r="C78" s="90"/>
      <c r="D78" s="90"/>
      <c r="E78" s="90"/>
      <c r="F78" s="90"/>
      <c r="G78" s="90"/>
      <c r="H78" s="90"/>
    </row>
    <row r="79" spans="1:8" outlineLevel="1" x14ac:dyDescent="0.2">
      <c r="A79" s="97"/>
      <c r="B79" s="98">
        <v>78</v>
      </c>
      <c r="C79" s="90"/>
      <c r="D79" s="90"/>
      <c r="E79" s="90"/>
      <c r="F79" s="90"/>
      <c r="G79" s="90"/>
      <c r="H79" s="90"/>
    </row>
    <row r="80" spans="1:8" outlineLevel="1" x14ac:dyDescent="0.2">
      <c r="A80" s="97"/>
      <c r="B80" s="98">
        <v>79</v>
      </c>
      <c r="C80" s="90"/>
      <c r="D80" s="90"/>
      <c r="E80" s="90"/>
      <c r="F80" s="90"/>
      <c r="G80" s="90"/>
      <c r="H80" s="90"/>
    </row>
    <row r="81" spans="1:12" outlineLevel="1" x14ac:dyDescent="0.2">
      <c r="A81" s="97"/>
      <c r="B81" s="98">
        <v>80</v>
      </c>
      <c r="C81" s="90"/>
      <c r="D81" s="90"/>
      <c r="E81" s="90"/>
      <c r="F81" s="90"/>
      <c r="G81" s="90"/>
      <c r="H81" s="90"/>
    </row>
    <row r="82" spans="1:12" outlineLevel="1" x14ac:dyDescent="0.2">
      <c r="A82" s="97"/>
      <c r="B82" s="98">
        <v>81</v>
      </c>
      <c r="C82" s="90"/>
      <c r="D82" s="90"/>
      <c r="E82" s="90"/>
      <c r="F82" s="90"/>
      <c r="G82" s="90"/>
      <c r="H82" s="90"/>
    </row>
    <row r="83" spans="1:12" outlineLevel="1" x14ac:dyDescent="0.2">
      <c r="A83" s="97"/>
      <c r="B83" s="98">
        <v>82</v>
      </c>
      <c r="C83" s="90"/>
      <c r="D83" s="90"/>
      <c r="E83" s="90"/>
      <c r="F83" s="90"/>
      <c r="G83" s="90"/>
      <c r="H83" s="90"/>
    </row>
    <row r="84" spans="1:12" outlineLevel="1" x14ac:dyDescent="0.2">
      <c r="A84" s="97"/>
      <c r="B84" s="98">
        <v>83</v>
      </c>
      <c r="C84" s="90"/>
      <c r="D84" s="90"/>
      <c r="E84" s="90"/>
      <c r="F84" s="90"/>
      <c r="G84" s="90"/>
      <c r="H84" s="90"/>
    </row>
    <row r="85" spans="1:12" outlineLevel="1" x14ac:dyDescent="0.2">
      <c r="A85" s="97"/>
      <c r="B85" s="98">
        <v>84</v>
      </c>
      <c r="C85" s="90"/>
      <c r="D85" s="90"/>
      <c r="E85" s="90"/>
      <c r="F85" s="228"/>
      <c r="G85" s="228"/>
      <c r="H85" s="228"/>
    </row>
    <row r="86" spans="1:12" outlineLevel="1" x14ac:dyDescent="0.2">
      <c r="A86" s="97"/>
      <c r="B86" s="98">
        <v>85</v>
      </c>
      <c r="C86" s="90"/>
      <c r="D86" s="90"/>
      <c r="E86" s="227"/>
      <c r="F86" s="25" t="s">
        <v>4901</v>
      </c>
      <c r="I86" s="25" t="s">
        <v>4902</v>
      </c>
      <c r="J86" s="25"/>
      <c r="K86" s="25"/>
      <c r="L86" s="25"/>
    </row>
    <row r="87" spans="1:12" outlineLevel="1" x14ac:dyDescent="0.2">
      <c r="A87" s="97"/>
      <c r="B87" s="98">
        <v>86</v>
      </c>
      <c r="C87" s="90" t="s">
        <v>5028</v>
      </c>
      <c r="D87" s="90" t="s">
        <v>4903</v>
      </c>
      <c r="E87" s="90" t="s">
        <v>4904</v>
      </c>
      <c r="F87" s="226">
        <v>50</v>
      </c>
      <c r="G87" s="226">
        <v>100</v>
      </c>
      <c r="H87" s="226">
        <v>150</v>
      </c>
      <c r="I87" s="226">
        <v>50</v>
      </c>
      <c r="J87" s="226">
        <v>100</v>
      </c>
      <c r="K87" s="226">
        <v>150</v>
      </c>
      <c r="L87" s="229"/>
    </row>
    <row r="88" spans="1:12" outlineLevel="1" x14ac:dyDescent="0.2">
      <c r="A88" s="97"/>
      <c r="B88" s="98">
        <v>87</v>
      </c>
      <c r="C88" s="90" t="s">
        <v>4905</v>
      </c>
      <c r="D88" s="90" t="s">
        <v>4906</v>
      </c>
      <c r="E88" s="90" t="s">
        <v>5015</v>
      </c>
      <c r="F88" s="225">
        <v>217</v>
      </c>
      <c r="G88" s="225">
        <v>652.17391304347836</v>
      </c>
      <c r="H88" s="225">
        <v>1086.9565217391305</v>
      </c>
      <c r="I88" s="225">
        <v>129.41176470588235</v>
      </c>
      <c r="J88" s="225">
        <v>388.23529411764707</v>
      </c>
      <c r="K88" s="225">
        <v>647.05882352941171</v>
      </c>
      <c r="L88" s="229">
        <v>1</v>
      </c>
    </row>
    <row r="89" spans="1:12" outlineLevel="1" x14ac:dyDescent="0.2">
      <c r="A89" s="97"/>
      <c r="B89" s="98">
        <v>88</v>
      </c>
      <c r="C89" s="90" t="s">
        <v>4907</v>
      </c>
      <c r="D89" s="90" t="s">
        <v>5007</v>
      </c>
      <c r="E89" s="90" t="s">
        <v>4908</v>
      </c>
      <c r="F89" s="225">
        <v>178</v>
      </c>
      <c r="G89" s="225">
        <v>533.59683794466412</v>
      </c>
      <c r="H89" s="225">
        <v>889.32806324110686</v>
      </c>
      <c r="I89" s="225">
        <v>105.88235294117646</v>
      </c>
      <c r="J89" s="225">
        <v>317.64705882352939</v>
      </c>
      <c r="K89" s="225">
        <v>529.41176470588232</v>
      </c>
      <c r="L89" s="229">
        <v>2</v>
      </c>
    </row>
    <row r="90" spans="1:12" outlineLevel="1" x14ac:dyDescent="0.2">
      <c r="A90" s="97"/>
      <c r="B90" s="98">
        <v>89</v>
      </c>
      <c r="C90" s="90" t="s">
        <v>4909</v>
      </c>
      <c r="D90" s="90" t="s">
        <v>4910</v>
      </c>
      <c r="E90" s="90" t="s">
        <v>4911</v>
      </c>
      <c r="F90" s="225">
        <v>138</v>
      </c>
      <c r="G90" s="225">
        <v>415.01976284584987</v>
      </c>
      <c r="H90" s="225">
        <v>691.69960474308311</v>
      </c>
      <c r="I90" s="225">
        <v>82.352941176470594</v>
      </c>
      <c r="J90" s="225">
        <v>247.05882352941177</v>
      </c>
      <c r="K90" s="225">
        <v>411.76470588235293</v>
      </c>
      <c r="L90" s="229">
        <v>3</v>
      </c>
    </row>
    <row r="91" spans="1:12" outlineLevel="1" x14ac:dyDescent="0.2">
      <c r="A91" s="97"/>
      <c r="B91" s="98">
        <v>90</v>
      </c>
      <c r="C91" s="90"/>
      <c r="D91" s="90"/>
      <c r="E91" s="90"/>
      <c r="F91" s="90"/>
      <c r="G91" s="90"/>
      <c r="H91" s="90"/>
    </row>
    <row r="92" spans="1:12" outlineLevel="1" x14ac:dyDescent="0.2">
      <c r="A92" s="97"/>
      <c r="B92" s="98">
        <v>91</v>
      </c>
      <c r="C92" s="90"/>
      <c r="D92" s="90"/>
      <c r="E92" s="90"/>
      <c r="F92" s="90"/>
      <c r="G92" s="90"/>
      <c r="H92" s="90"/>
    </row>
    <row r="93" spans="1:12" outlineLevel="1" x14ac:dyDescent="0.2">
      <c r="A93" s="97"/>
      <c r="B93" s="98">
        <v>92</v>
      </c>
      <c r="C93" s="90"/>
      <c r="D93" s="90"/>
      <c r="E93" s="90"/>
      <c r="F93" s="90"/>
      <c r="G93" s="90"/>
      <c r="H93" s="90"/>
    </row>
    <row r="94" spans="1:12" outlineLevel="1" x14ac:dyDescent="0.2">
      <c r="A94" s="97"/>
      <c r="B94" s="98">
        <v>93</v>
      </c>
      <c r="C94" s="90"/>
      <c r="D94" s="90"/>
      <c r="E94" s="90"/>
      <c r="F94" s="90"/>
      <c r="G94" s="90"/>
      <c r="H94" s="90"/>
    </row>
    <row r="95" spans="1:12" outlineLevel="1" x14ac:dyDescent="0.2">
      <c r="A95" s="97"/>
      <c r="B95" s="98">
        <v>94</v>
      </c>
      <c r="C95" s="90"/>
      <c r="D95" s="90"/>
      <c r="E95" s="90"/>
      <c r="F95" s="90"/>
      <c r="G95" s="90"/>
      <c r="H95" s="90"/>
    </row>
    <row r="96" spans="1:12" outlineLevel="1" x14ac:dyDescent="0.2">
      <c r="A96" s="97"/>
      <c r="B96" s="98">
        <v>95</v>
      </c>
      <c r="C96" s="90"/>
      <c r="D96" s="90"/>
      <c r="E96" s="90"/>
      <c r="F96" s="90"/>
      <c r="G96" s="90"/>
      <c r="H96" s="90"/>
    </row>
    <row r="97" spans="1:8" outlineLevel="1" x14ac:dyDescent="0.2">
      <c r="A97" s="97"/>
      <c r="B97" s="98">
        <v>96</v>
      </c>
      <c r="C97" s="90"/>
      <c r="D97" s="90"/>
      <c r="E97" s="90"/>
      <c r="F97" s="90"/>
      <c r="G97" s="90"/>
      <c r="H97" s="90"/>
    </row>
    <row r="98" spans="1:8" outlineLevel="1" x14ac:dyDescent="0.2">
      <c r="A98" s="97"/>
      <c r="B98" s="98">
        <v>97</v>
      </c>
      <c r="C98" s="90"/>
      <c r="D98" s="90"/>
      <c r="E98" s="90"/>
      <c r="F98" s="90"/>
      <c r="G98" s="90"/>
      <c r="H98" s="90"/>
    </row>
    <row r="99" spans="1:8" outlineLevel="1" x14ac:dyDescent="0.2">
      <c r="A99" s="97"/>
      <c r="B99" s="98">
        <v>98</v>
      </c>
      <c r="C99" s="90"/>
      <c r="D99" s="90"/>
      <c r="E99" s="90"/>
      <c r="F99" s="90"/>
      <c r="G99" s="90"/>
      <c r="H99" s="90"/>
    </row>
    <row r="100" spans="1:8" outlineLevel="1" x14ac:dyDescent="0.2">
      <c r="A100" s="97"/>
      <c r="B100" s="98">
        <v>99</v>
      </c>
      <c r="C100" s="90"/>
      <c r="D100" s="90"/>
      <c r="E100" s="90"/>
      <c r="F100" s="90"/>
      <c r="G100" s="90"/>
      <c r="H100" s="90"/>
    </row>
    <row r="101" spans="1:8" x14ac:dyDescent="0.2">
      <c r="A101" s="93" t="s">
        <v>4706</v>
      </c>
      <c r="B101" s="92">
        <v>100</v>
      </c>
      <c r="C101" s="24" t="s">
        <v>4713</v>
      </c>
      <c r="D101" s="24" t="s">
        <v>4714</v>
      </c>
      <c r="E101" s="24" t="s">
        <v>4715</v>
      </c>
      <c r="F101" s="24"/>
      <c r="G101" s="24"/>
      <c r="H101" s="24"/>
    </row>
    <row r="102" spans="1:8" outlineLevel="1" x14ac:dyDescent="0.2">
      <c r="A102" s="91"/>
      <c r="B102" s="92">
        <v>101</v>
      </c>
      <c r="C102" s="24" t="s">
        <v>4603</v>
      </c>
      <c r="D102" s="24" t="s">
        <v>4618</v>
      </c>
      <c r="E102" s="24" t="s">
        <v>4648</v>
      </c>
      <c r="F102" s="24"/>
      <c r="G102" s="24"/>
      <c r="H102" s="24"/>
    </row>
    <row r="103" spans="1:8" outlineLevel="1" x14ac:dyDescent="0.2">
      <c r="A103" s="91"/>
      <c r="B103" s="92">
        <v>102</v>
      </c>
      <c r="C103" s="24" t="s">
        <v>4604</v>
      </c>
      <c r="D103" s="24" t="s">
        <v>4633</v>
      </c>
      <c r="E103" s="24" t="s">
        <v>4649</v>
      </c>
      <c r="F103" s="24"/>
      <c r="G103" s="24"/>
      <c r="H103" s="24"/>
    </row>
    <row r="104" spans="1:8" outlineLevel="1" x14ac:dyDescent="0.2">
      <c r="A104" s="91"/>
      <c r="B104" s="92">
        <v>103</v>
      </c>
      <c r="C104" s="24" t="s">
        <v>4605</v>
      </c>
      <c r="D104" s="24" t="s">
        <v>4605</v>
      </c>
      <c r="E104" s="24" t="s">
        <v>4650</v>
      </c>
      <c r="F104" s="24"/>
      <c r="G104" s="24"/>
      <c r="H104" s="24"/>
    </row>
    <row r="105" spans="1:8" outlineLevel="1" x14ac:dyDescent="0.2">
      <c r="A105" s="91"/>
      <c r="B105" s="92">
        <v>104</v>
      </c>
      <c r="C105" s="24" t="s">
        <v>4606</v>
      </c>
      <c r="D105" s="24" t="s">
        <v>4619</v>
      </c>
      <c r="E105" s="24" t="s">
        <v>4651</v>
      </c>
      <c r="F105" s="24"/>
      <c r="G105" s="24"/>
      <c r="H105" s="24"/>
    </row>
    <row r="106" spans="1:8" ht="89.25" outlineLevel="1" x14ac:dyDescent="0.2">
      <c r="A106" s="91"/>
      <c r="B106" s="92">
        <v>105</v>
      </c>
      <c r="C106" s="24" t="s">
        <v>4607</v>
      </c>
      <c r="D106" s="24" t="s">
        <v>4634</v>
      </c>
      <c r="E106" s="24" t="s">
        <v>4652</v>
      </c>
      <c r="F106" s="24"/>
      <c r="G106" s="24"/>
      <c r="H106" s="24"/>
    </row>
    <row r="107" spans="1:8" outlineLevel="1" x14ac:dyDescent="0.2">
      <c r="A107" s="91"/>
      <c r="B107" s="92">
        <v>106</v>
      </c>
      <c r="C107" s="24"/>
      <c r="D107" s="24"/>
      <c r="E107" s="24"/>
      <c r="F107" s="24"/>
      <c r="G107" s="24"/>
      <c r="H107" s="24"/>
    </row>
    <row r="108" spans="1:8" outlineLevel="1" x14ac:dyDescent="0.2">
      <c r="A108" s="91"/>
      <c r="B108" s="92">
        <v>107</v>
      </c>
      <c r="C108" s="24"/>
      <c r="D108" s="24"/>
      <c r="E108" s="24"/>
      <c r="F108" s="24"/>
      <c r="G108" s="24"/>
      <c r="H108" s="24"/>
    </row>
    <row r="109" spans="1:8" outlineLevel="1" x14ac:dyDescent="0.2">
      <c r="A109" s="91"/>
      <c r="B109" s="92">
        <v>108</v>
      </c>
      <c r="C109" s="24"/>
      <c r="D109" s="24"/>
      <c r="E109" s="24"/>
      <c r="F109" s="24"/>
      <c r="G109" s="24"/>
      <c r="H109" s="24"/>
    </row>
    <row r="110" spans="1:8" outlineLevel="1" x14ac:dyDescent="0.2">
      <c r="A110" s="91"/>
      <c r="B110" s="92">
        <v>109</v>
      </c>
      <c r="C110" s="100" t="s">
        <v>4626</v>
      </c>
      <c r="D110" s="100" t="s">
        <v>4646</v>
      </c>
      <c r="E110" s="100" t="s">
        <v>4662</v>
      </c>
      <c r="F110" s="100"/>
      <c r="G110" s="100"/>
      <c r="H110" s="100"/>
    </row>
    <row r="111" spans="1:8" outlineLevel="1" x14ac:dyDescent="0.2">
      <c r="A111" s="91"/>
      <c r="B111" s="92">
        <v>110</v>
      </c>
      <c r="C111" s="24" t="s">
        <v>4609</v>
      </c>
      <c r="D111" s="24" t="s">
        <v>5008</v>
      </c>
      <c r="E111" s="24" t="s">
        <v>4653</v>
      </c>
      <c r="F111" s="24"/>
      <c r="G111" s="24"/>
      <c r="H111" s="24"/>
    </row>
    <row r="112" spans="1:8" outlineLevel="1" x14ac:dyDescent="0.2">
      <c r="A112" s="91"/>
      <c r="B112" s="92">
        <v>111</v>
      </c>
      <c r="C112" s="24" t="s">
        <v>4610</v>
      </c>
      <c r="D112" s="24" t="s">
        <v>4635</v>
      </c>
      <c r="E112" s="24" t="s">
        <v>4654</v>
      </c>
      <c r="F112" s="24"/>
      <c r="G112" s="24"/>
      <c r="H112" s="24"/>
    </row>
    <row r="113" spans="1:8" outlineLevel="1" x14ac:dyDescent="0.2">
      <c r="A113" s="91"/>
      <c r="B113" s="92">
        <v>112</v>
      </c>
      <c r="C113" s="24"/>
      <c r="D113" s="24"/>
      <c r="E113" s="24"/>
      <c r="F113" s="24"/>
      <c r="G113" s="24"/>
      <c r="H113" s="24"/>
    </row>
    <row r="114" spans="1:8" outlineLevel="1" x14ac:dyDescent="0.2">
      <c r="A114" s="91"/>
      <c r="B114" s="92">
        <v>113</v>
      </c>
      <c r="C114" s="24"/>
      <c r="D114" s="24"/>
      <c r="E114" s="24"/>
      <c r="F114" s="24"/>
      <c r="G114" s="24"/>
      <c r="H114" s="24"/>
    </row>
    <row r="115" spans="1:8" outlineLevel="1" x14ac:dyDescent="0.2">
      <c r="A115" s="91"/>
      <c r="B115" s="92">
        <v>114</v>
      </c>
      <c r="C115" s="100" t="s">
        <v>4611</v>
      </c>
      <c r="D115" s="100" t="s">
        <v>4636</v>
      </c>
      <c r="E115" s="100" t="s">
        <v>4655</v>
      </c>
      <c r="F115" s="100"/>
      <c r="G115" s="100"/>
      <c r="H115" s="100"/>
    </row>
    <row r="116" spans="1:8" ht="63.75" outlineLevel="1" x14ac:dyDescent="0.2">
      <c r="A116" s="91"/>
      <c r="B116" s="92">
        <v>115</v>
      </c>
      <c r="C116" s="24" t="s">
        <v>5003</v>
      </c>
      <c r="D116" s="24" t="s">
        <v>4727</v>
      </c>
      <c r="E116" s="24" t="s">
        <v>4728</v>
      </c>
      <c r="F116" s="24"/>
      <c r="G116" s="24"/>
      <c r="H116" s="24"/>
    </row>
    <row r="117" spans="1:8" outlineLevel="1" x14ac:dyDescent="0.2">
      <c r="A117" s="91"/>
      <c r="B117" s="92">
        <v>116</v>
      </c>
      <c r="C117" s="24" t="s">
        <v>4620</v>
      </c>
      <c r="D117" s="24" t="s">
        <v>4641</v>
      </c>
      <c r="E117" s="24" t="s">
        <v>4656</v>
      </c>
      <c r="F117" s="24"/>
      <c r="G117" s="24"/>
      <c r="H117" s="24"/>
    </row>
    <row r="118" spans="1:8" outlineLevel="1" x14ac:dyDescent="0.2">
      <c r="A118" s="91"/>
      <c r="B118" s="92">
        <v>117</v>
      </c>
      <c r="C118" s="24" t="s">
        <v>4621</v>
      </c>
      <c r="D118" s="24" t="s">
        <v>4642</v>
      </c>
      <c r="E118" s="24" t="s">
        <v>4657</v>
      </c>
      <c r="F118" s="24"/>
      <c r="G118" s="24"/>
      <c r="H118" s="24"/>
    </row>
    <row r="119" spans="1:8" outlineLevel="1" x14ac:dyDescent="0.2">
      <c r="A119" s="91"/>
      <c r="B119" s="92">
        <v>118</v>
      </c>
      <c r="C119" s="24" t="s">
        <v>4622</v>
      </c>
      <c r="D119" s="24" t="s">
        <v>4643</v>
      </c>
      <c r="E119" s="24" t="s">
        <v>4658</v>
      </c>
      <c r="F119" s="24"/>
      <c r="G119" s="24"/>
      <c r="H119" s="24"/>
    </row>
    <row r="120" spans="1:8" outlineLevel="1" x14ac:dyDescent="0.2">
      <c r="A120" s="91"/>
      <c r="B120" s="92">
        <v>119</v>
      </c>
      <c r="C120" s="24" t="s">
        <v>4732</v>
      </c>
      <c r="D120" s="24" t="s">
        <v>4731</v>
      </c>
      <c r="E120" s="24" t="s">
        <v>4733</v>
      </c>
      <c r="F120" s="24"/>
      <c r="G120" s="24"/>
      <c r="H120" s="24"/>
    </row>
    <row r="121" spans="1:8" outlineLevel="1" x14ac:dyDescent="0.2">
      <c r="A121" s="91"/>
      <c r="B121" s="189">
        <v>120</v>
      </c>
      <c r="C121" s="24" t="s">
        <v>4624</v>
      </c>
      <c r="D121" s="24" t="s">
        <v>4644</v>
      </c>
      <c r="E121" s="24" t="s">
        <v>4659</v>
      </c>
      <c r="F121" s="24"/>
      <c r="G121" s="24"/>
      <c r="H121" s="24"/>
    </row>
    <row r="122" spans="1:8" ht="38.25" outlineLevel="1" x14ac:dyDescent="0.2">
      <c r="A122" s="91"/>
      <c r="B122" s="189">
        <v>121</v>
      </c>
      <c r="C122" s="24" t="s">
        <v>4751</v>
      </c>
      <c r="D122" s="24" t="s">
        <v>4729</v>
      </c>
      <c r="E122" s="24" t="s">
        <v>4660</v>
      </c>
      <c r="F122" s="24"/>
      <c r="G122" s="24"/>
      <c r="H122" s="24"/>
    </row>
    <row r="123" spans="1:8" outlineLevel="1" x14ac:dyDescent="0.2">
      <c r="A123" s="91"/>
      <c r="B123" s="189">
        <v>122</v>
      </c>
      <c r="C123" s="24" t="s">
        <v>4625</v>
      </c>
      <c r="D123" s="24" t="s">
        <v>4645</v>
      </c>
      <c r="E123" s="24" t="s">
        <v>4661</v>
      </c>
      <c r="F123" s="24"/>
      <c r="G123" s="24"/>
      <c r="H123" s="24"/>
    </row>
    <row r="124" spans="1:8" ht="51" outlineLevel="1" x14ac:dyDescent="0.2">
      <c r="A124" s="91"/>
      <c r="B124" s="189">
        <v>123</v>
      </c>
      <c r="C124" s="24" t="s">
        <v>5004</v>
      </c>
      <c r="D124" s="24" t="s">
        <v>5005</v>
      </c>
      <c r="E124" s="24" t="s">
        <v>5006</v>
      </c>
      <c r="F124" s="24"/>
      <c r="G124" s="24"/>
      <c r="H124" s="24"/>
    </row>
    <row r="125" spans="1:8" outlineLevel="1" x14ac:dyDescent="0.2">
      <c r="A125" s="91"/>
      <c r="B125" s="92">
        <v>124</v>
      </c>
      <c r="C125" s="24"/>
      <c r="D125" s="24"/>
      <c r="E125" s="24"/>
      <c r="F125" s="24"/>
      <c r="G125" s="24"/>
      <c r="H125" s="24"/>
    </row>
    <row r="126" spans="1:8" outlineLevel="1" x14ac:dyDescent="0.2">
      <c r="A126" s="91"/>
      <c r="B126" s="92">
        <v>125</v>
      </c>
      <c r="C126" s="100" t="s">
        <v>4612</v>
      </c>
      <c r="D126" s="100" t="s">
        <v>4637</v>
      </c>
      <c r="E126" s="100" t="s">
        <v>4668</v>
      </c>
      <c r="F126" s="100"/>
      <c r="G126" s="100"/>
      <c r="H126" s="100"/>
    </row>
    <row r="127" spans="1:8" ht="51" outlineLevel="1" x14ac:dyDescent="0.2">
      <c r="A127" s="91"/>
      <c r="B127" s="92">
        <v>126</v>
      </c>
      <c r="C127" s="24" t="s">
        <v>4678</v>
      </c>
      <c r="D127" s="24" t="s">
        <v>4679</v>
      </c>
      <c r="E127" s="24" t="s">
        <v>4680</v>
      </c>
      <c r="F127" s="24"/>
      <c r="G127" s="24"/>
      <c r="H127" s="24"/>
    </row>
    <row r="128" spans="1:8" outlineLevel="1" x14ac:dyDescent="0.2">
      <c r="A128" s="91"/>
      <c r="B128" s="92">
        <v>127</v>
      </c>
      <c r="C128" s="24" t="s">
        <v>4675</v>
      </c>
      <c r="D128" s="24" t="s">
        <v>4676</v>
      </c>
      <c r="E128" s="24" t="s">
        <v>4677</v>
      </c>
      <c r="F128" s="24"/>
      <c r="G128" s="24"/>
      <c r="H128" s="24"/>
    </row>
    <row r="129" spans="1:8" ht="63.75" outlineLevel="1" x14ac:dyDescent="0.2">
      <c r="A129" s="91"/>
      <c r="B129" s="190">
        <v>128</v>
      </c>
      <c r="C129" s="24" t="s">
        <v>4719</v>
      </c>
      <c r="D129" s="24" t="s">
        <v>4720</v>
      </c>
      <c r="E129" s="24" t="s">
        <v>4721</v>
      </c>
      <c r="F129" s="24"/>
      <c r="G129" s="24"/>
      <c r="H129" s="24"/>
    </row>
    <row r="130" spans="1:8" ht="63.75" outlineLevel="1" x14ac:dyDescent="0.2">
      <c r="A130" s="91"/>
      <c r="B130" s="190">
        <v>129</v>
      </c>
      <c r="C130" s="24" t="s">
        <v>4758</v>
      </c>
      <c r="D130" s="24" t="s">
        <v>4756</v>
      </c>
      <c r="E130" s="24" t="s">
        <v>4759</v>
      </c>
      <c r="F130" s="24"/>
      <c r="G130" s="24"/>
      <c r="H130" s="24"/>
    </row>
    <row r="131" spans="1:8" outlineLevel="1" x14ac:dyDescent="0.2">
      <c r="A131" s="91"/>
      <c r="B131" s="190">
        <v>130</v>
      </c>
      <c r="C131" s="24" t="s">
        <v>4757</v>
      </c>
      <c r="D131" s="24" t="s">
        <v>4638</v>
      </c>
      <c r="E131" s="24" t="s">
        <v>4667</v>
      </c>
      <c r="F131" s="24"/>
      <c r="G131" s="24"/>
      <c r="H131" s="24"/>
    </row>
    <row r="132" spans="1:8" ht="25.5" outlineLevel="1" x14ac:dyDescent="0.2">
      <c r="A132" s="91"/>
      <c r="B132" s="190">
        <v>131</v>
      </c>
      <c r="C132" s="24" t="s">
        <v>4724</v>
      </c>
      <c r="D132" s="24" t="s">
        <v>4723</v>
      </c>
      <c r="E132" s="24" t="s">
        <v>4663</v>
      </c>
      <c r="F132" s="24"/>
      <c r="G132" s="24"/>
      <c r="H132" s="24"/>
    </row>
    <row r="133" spans="1:8" outlineLevel="1" x14ac:dyDescent="0.2">
      <c r="A133" s="91"/>
      <c r="B133" s="92">
        <v>132</v>
      </c>
      <c r="C133" s="24" t="s">
        <v>4956</v>
      </c>
      <c r="D133" s="24" t="s">
        <v>4957</v>
      </c>
      <c r="E133" s="24" t="s">
        <v>4958</v>
      </c>
      <c r="F133" s="24"/>
      <c r="G133" s="24"/>
      <c r="H133" s="24"/>
    </row>
    <row r="134" spans="1:8" outlineLevel="1" x14ac:dyDescent="0.2">
      <c r="A134" s="91"/>
      <c r="B134" s="92">
        <v>133</v>
      </c>
      <c r="C134" s="24"/>
      <c r="D134" s="24"/>
      <c r="E134" s="24"/>
      <c r="F134" s="24"/>
      <c r="G134" s="24"/>
      <c r="H134" s="24"/>
    </row>
    <row r="135" spans="1:8" outlineLevel="1" x14ac:dyDescent="0.2">
      <c r="A135" s="91"/>
      <c r="B135" s="92">
        <v>134</v>
      </c>
      <c r="C135" s="24"/>
      <c r="D135" s="24"/>
      <c r="E135" s="24"/>
      <c r="F135" s="24"/>
      <c r="G135" s="24"/>
      <c r="H135" s="24"/>
    </row>
    <row r="136" spans="1:8" outlineLevel="1" x14ac:dyDescent="0.2">
      <c r="A136" s="91"/>
      <c r="B136" s="92">
        <v>135</v>
      </c>
      <c r="C136" s="101" t="s">
        <v>4716</v>
      </c>
      <c r="D136" s="101" t="s">
        <v>4717</v>
      </c>
      <c r="E136" s="101" t="s">
        <v>4718</v>
      </c>
      <c r="F136" s="101"/>
      <c r="G136" s="101"/>
      <c r="H136" s="101"/>
    </row>
    <row r="137" spans="1:8" ht="38.25" outlineLevel="1" x14ac:dyDescent="0.2">
      <c r="A137" s="91"/>
      <c r="B137" s="92">
        <v>136</v>
      </c>
      <c r="C137" s="24" t="s">
        <v>4809</v>
      </c>
      <c r="D137" s="24" t="s">
        <v>4810</v>
      </c>
      <c r="E137" s="24" t="s">
        <v>4811</v>
      </c>
      <c r="F137" s="24"/>
      <c r="G137" s="24"/>
      <c r="H137" s="24"/>
    </row>
    <row r="138" spans="1:8" outlineLevel="1" x14ac:dyDescent="0.2">
      <c r="A138" s="91"/>
      <c r="B138" s="92">
        <v>137</v>
      </c>
      <c r="C138" s="24" t="s">
        <v>4808</v>
      </c>
      <c r="D138" s="24" t="s">
        <v>4813</v>
      </c>
      <c r="E138" s="24" t="s">
        <v>4812</v>
      </c>
      <c r="F138" s="24"/>
      <c r="G138" s="24"/>
      <c r="H138" s="24"/>
    </row>
    <row r="139" spans="1:8" outlineLevel="1" x14ac:dyDescent="0.2">
      <c r="A139" s="91"/>
      <c r="B139" s="92">
        <v>138</v>
      </c>
      <c r="C139" s="24" t="s">
        <v>4613</v>
      </c>
      <c r="D139" s="24" t="s">
        <v>4639</v>
      </c>
      <c r="E139" s="24" t="s">
        <v>4666</v>
      </c>
      <c r="F139" s="24"/>
      <c r="G139" s="24"/>
      <c r="H139" s="24"/>
    </row>
    <row r="140" spans="1:8" ht="38.25" outlineLevel="1" x14ac:dyDescent="0.2">
      <c r="A140" s="91"/>
      <c r="B140" s="92">
        <v>139</v>
      </c>
      <c r="C140" s="24" t="s">
        <v>4821</v>
      </c>
      <c r="D140" s="24" t="s">
        <v>4822</v>
      </c>
      <c r="E140" s="24" t="s">
        <v>4730</v>
      </c>
      <c r="F140" s="24"/>
      <c r="G140" s="24"/>
      <c r="H140" s="24"/>
    </row>
    <row r="141" spans="1:8" outlineLevel="1" x14ac:dyDescent="0.2">
      <c r="A141" s="91"/>
      <c r="B141" s="92">
        <v>140</v>
      </c>
      <c r="C141" s="100" t="s">
        <v>4614</v>
      </c>
      <c r="D141" s="100" t="s">
        <v>4640</v>
      </c>
      <c r="E141" s="100" t="s">
        <v>4665</v>
      </c>
      <c r="F141" s="100"/>
      <c r="G141" s="100"/>
      <c r="H141" s="100"/>
    </row>
    <row r="142" spans="1:8" ht="76.5" outlineLevel="1" x14ac:dyDescent="0.2">
      <c r="A142" s="91"/>
      <c r="B142" s="92">
        <v>141</v>
      </c>
      <c r="C142" s="24" t="s">
        <v>4819</v>
      </c>
      <c r="D142" s="24" t="s">
        <v>5009</v>
      </c>
      <c r="E142" s="24" t="s">
        <v>5010</v>
      </c>
      <c r="F142" s="24"/>
      <c r="G142" s="24"/>
      <c r="H142" s="24"/>
    </row>
    <row r="143" spans="1:8" outlineLevel="1" x14ac:dyDescent="0.2">
      <c r="A143" s="91"/>
      <c r="B143" s="92">
        <v>142</v>
      </c>
      <c r="C143" s="24" t="s">
        <v>4725</v>
      </c>
      <c r="D143" s="24"/>
      <c r="E143" s="24"/>
      <c r="F143" s="24"/>
      <c r="G143" s="24"/>
      <c r="H143" s="24"/>
    </row>
    <row r="144" spans="1:8" outlineLevel="1" x14ac:dyDescent="0.2">
      <c r="A144" s="91"/>
      <c r="B144" s="92">
        <v>143</v>
      </c>
      <c r="C144" s="100" t="s">
        <v>4481</v>
      </c>
      <c r="D144" s="100" t="s">
        <v>4461</v>
      </c>
      <c r="E144" s="100" t="s">
        <v>4664</v>
      </c>
      <c r="F144" s="100"/>
      <c r="G144" s="100"/>
      <c r="H144" s="100"/>
    </row>
    <row r="145" spans="1:8" outlineLevel="1" x14ac:dyDescent="0.2">
      <c r="A145" s="91"/>
      <c r="B145" s="92">
        <v>144</v>
      </c>
      <c r="C145" s="24" t="s">
        <v>4774</v>
      </c>
      <c r="D145" s="24" t="s">
        <v>4775</v>
      </c>
      <c r="E145" s="24" t="s">
        <v>4776</v>
      </c>
      <c r="F145" s="24"/>
      <c r="G145" s="24"/>
      <c r="H145" s="24"/>
    </row>
    <row r="146" spans="1:8" ht="25.5" outlineLevel="1" x14ac:dyDescent="0.2">
      <c r="A146" s="91"/>
      <c r="B146" s="92">
        <v>145</v>
      </c>
      <c r="C146" s="24" t="s">
        <v>4752</v>
      </c>
      <c r="D146" s="24" t="s">
        <v>4754</v>
      </c>
      <c r="E146" s="24" t="s">
        <v>4755</v>
      </c>
      <c r="F146" s="24"/>
      <c r="G146" s="24"/>
      <c r="H146" s="24"/>
    </row>
    <row r="147" spans="1:8" outlineLevel="1" x14ac:dyDescent="0.2">
      <c r="A147" s="91"/>
      <c r="B147" s="92">
        <v>146</v>
      </c>
      <c r="C147" s="24" t="s">
        <v>4753</v>
      </c>
      <c r="D147" s="24"/>
      <c r="E147" s="24"/>
      <c r="F147" s="24"/>
      <c r="G147" s="24"/>
      <c r="H147" s="24"/>
    </row>
    <row r="148" spans="1:8" outlineLevel="1" x14ac:dyDescent="0.2">
      <c r="A148" s="91"/>
      <c r="B148" s="92">
        <v>147</v>
      </c>
      <c r="C148" s="100" t="s">
        <v>4788</v>
      </c>
      <c r="D148" s="100" t="s">
        <v>4789</v>
      </c>
      <c r="E148" s="100" t="s">
        <v>4790</v>
      </c>
      <c r="F148" s="100"/>
      <c r="G148" s="100"/>
      <c r="H148" s="100"/>
    </row>
    <row r="149" spans="1:8" outlineLevel="1" x14ac:dyDescent="0.2">
      <c r="A149" s="91"/>
      <c r="B149" s="92">
        <v>148</v>
      </c>
      <c r="C149" s="24" t="s">
        <v>4777</v>
      </c>
      <c r="D149" s="24" t="s">
        <v>4778</v>
      </c>
      <c r="E149" s="24" t="s">
        <v>4779</v>
      </c>
      <c r="F149" s="24"/>
      <c r="G149" s="24"/>
      <c r="H149" s="24"/>
    </row>
    <row r="150" spans="1:8" outlineLevel="1" x14ac:dyDescent="0.2">
      <c r="A150" s="91"/>
      <c r="B150" s="92">
        <v>149</v>
      </c>
      <c r="C150" s="24" t="s">
        <v>4781</v>
      </c>
      <c r="D150" s="24" t="s">
        <v>4782</v>
      </c>
      <c r="E150" s="24" t="s">
        <v>4783</v>
      </c>
      <c r="F150" s="24"/>
      <c r="G150" s="24"/>
      <c r="H150" s="24"/>
    </row>
    <row r="151" spans="1:8" ht="25.5" outlineLevel="1" x14ac:dyDescent="0.2">
      <c r="A151" s="187" t="s">
        <v>4861</v>
      </c>
      <c r="B151" s="92">
        <v>150</v>
      </c>
      <c r="C151" s="90" t="s">
        <v>4934</v>
      </c>
      <c r="D151" s="90" t="s">
        <v>4935</v>
      </c>
      <c r="E151" s="90" t="s">
        <v>4936</v>
      </c>
      <c r="F151" s="90"/>
      <c r="G151" s="90"/>
      <c r="H151" s="90"/>
    </row>
    <row r="152" spans="1:8" ht="38.25" outlineLevel="1" x14ac:dyDescent="0.2">
      <c r="A152" s="187" t="s">
        <v>4862</v>
      </c>
      <c r="B152" s="92">
        <v>151</v>
      </c>
      <c r="C152" s="90" t="s">
        <v>4937</v>
      </c>
      <c r="D152" s="90" t="s">
        <v>4938</v>
      </c>
      <c r="E152" s="90" t="s">
        <v>4939</v>
      </c>
      <c r="F152" s="90"/>
      <c r="G152" s="90"/>
      <c r="H152" s="90"/>
    </row>
    <row r="153" spans="1:8" ht="127.5" outlineLevel="1" x14ac:dyDescent="0.2">
      <c r="A153" s="187" t="s">
        <v>4863</v>
      </c>
      <c r="B153" s="92">
        <v>152</v>
      </c>
      <c r="C153" s="90" t="s">
        <v>5022</v>
      </c>
      <c r="D153" s="90" t="s">
        <v>4940</v>
      </c>
      <c r="E153" s="90" t="s">
        <v>4941</v>
      </c>
      <c r="F153" s="90"/>
      <c r="G153" s="90"/>
      <c r="H153" s="90"/>
    </row>
    <row r="154" spans="1:8" ht="38.25" outlineLevel="1" x14ac:dyDescent="0.2">
      <c r="A154" s="188" t="s">
        <v>4864</v>
      </c>
      <c r="B154" s="92">
        <v>153</v>
      </c>
      <c r="C154" s="90"/>
      <c r="D154" s="90"/>
      <c r="E154" s="90"/>
      <c r="F154" s="90"/>
      <c r="G154" s="90"/>
      <c r="H154" s="90"/>
    </row>
    <row r="155" spans="1:8" outlineLevel="1" x14ac:dyDescent="0.2">
      <c r="A155" s="91"/>
      <c r="B155" s="92">
        <v>154</v>
      </c>
      <c r="C155" s="90"/>
      <c r="D155" s="90"/>
      <c r="E155" s="90"/>
      <c r="F155" s="90"/>
      <c r="G155" s="90"/>
      <c r="H155" s="90"/>
    </row>
    <row r="156" spans="1:8" outlineLevel="1" x14ac:dyDescent="0.2">
      <c r="A156" s="91"/>
      <c r="B156" s="92">
        <v>155</v>
      </c>
      <c r="C156" s="90"/>
      <c r="D156" s="90"/>
      <c r="E156" s="90"/>
      <c r="F156" s="90"/>
      <c r="G156" s="90"/>
      <c r="H156" s="90"/>
    </row>
    <row r="157" spans="1:8" outlineLevel="1" x14ac:dyDescent="0.2">
      <c r="A157" s="91"/>
      <c r="B157" s="92">
        <v>156</v>
      </c>
      <c r="C157" s="90"/>
      <c r="D157" s="90"/>
      <c r="E157" s="90"/>
      <c r="F157" s="90"/>
      <c r="G157" s="90"/>
      <c r="H157" s="90"/>
    </row>
    <row r="158" spans="1:8" outlineLevel="1" x14ac:dyDescent="0.2">
      <c r="A158" s="91"/>
      <c r="B158" s="92">
        <v>157</v>
      </c>
      <c r="C158" s="90"/>
      <c r="D158" s="90"/>
      <c r="E158" s="90"/>
      <c r="F158" s="90"/>
      <c r="G158" s="90"/>
      <c r="H158" s="90"/>
    </row>
    <row r="159" spans="1:8" outlineLevel="1" x14ac:dyDescent="0.2">
      <c r="A159" s="91"/>
      <c r="B159" s="92">
        <v>158</v>
      </c>
      <c r="C159" s="90"/>
      <c r="D159" s="90"/>
      <c r="E159" s="90"/>
      <c r="F159" s="90"/>
      <c r="G159" s="90"/>
      <c r="H159" s="90"/>
    </row>
    <row r="160" spans="1:8" outlineLevel="1" x14ac:dyDescent="0.2">
      <c r="A160" s="91"/>
      <c r="B160" s="92">
        <v>159</v>
      </c>
      <c r="C160" s="90"/>
      <c r="D160" s="90"/>
      <c r="E160" s="90"/>
      <c r="F160" s="90"/>
      <c r="G160" s="90"/>
      <c r="H160" s="90"/>
    </row>
    <row r="161" spans="1:8" ht="38.25" outlineLevel="1" x14ac:dyDescent="0.2">
      <c r="A161" s="188" t="s">
        <v>4866</v>
      </c>
      <c r="B161" s="92">
        <v>160</v>
      </c>
      <c r="C161" s="90"/>
      <c r="D161" s="90"/>
      <c r="E161" s="90"/>
      <c r="F161" s="90"/>
      <c r="G161" s="90"/>
      <c r="H161" s="90"/>
    </row>
    <row r="162" spans="1:8" outlineLevel="1" x14ac:dyDescent="0.2">
      <c r="A162" s="99"/>
      <c r="B162" s="92">
        <v>161</v>
      </c>
      <c r="C162" s="90"/>
      <c r="D162" s="90"/>
      <c r="E162" s="90"/>
      <c r="F162" s="90"/>
      <c r="G162" s="90"/>
      <c r="H162" s="90"/>
    </row>
    <row r="163" spans="1:8" outlineLevel="1" x14ac:dyDescent="0.2">
      <c r="A163" s="99"/>
      <c r="B163" s="92">
        <v>162</v>
      </c>
      <c r="C163" s="90"/>
      <c r="D163" s="90"/>
      <c r="E163" s="90"/>
      <c r="F163" s="90"/>
      <c r="G163" s="90"/>
      <c r="H163" s="90"/>
    </row>
    <row r="164" spans="1:8" outlineLevel="1" x14ac:dyDescent="0.2">
      <c r="A164" s="99"/>
      <c r="B164" s="92">
        <v>163</v>
      </c>
      <c r="C164" s="90"/>
      <c r="D164" s="90"/>
      <c r="E164" s="90"/>
      <c r="F164" s="90"/>
      <c r="G164" s="90"/>
      <c r="H164" s="90"/>
    </row>
    <row r="165" spans="1:8" outlineLevel="1" x14ac:dyDescent="0.2">
      <c r="A165" s="91"/>
      <c r="B165" s="92">
        <v>164</v>
      </c>
      <c r="C165" s="90"/>
      <c r="D165" s="90"/>
      <c r="E165" s="90"/>
      <c r="F165" s="90"/>
      <c r="G165" s="90"/>
      <c r="H165" s="90"/>
    </row>
    <row r="166" spans="1:8" outlineLevel="1" x14ac:dyDescent="0.2">
      <c r="A166" s="91"/>
      <c r="B166" s="92">
        <v>165</v>
      </c>
      <c r="C166" s="90"/>
      <c r="D166" s="90"/>
      <c r="E166" s="90"/>
      <c r="F166" s="90"/>
      <c r="G166" s="90"/>
      <c r="H166" s="90"/>
    </row>
    <row r="167" spans="1:8" outlineLevel="1" x14ac:dyDescent="0.2">
      <c r="A167" s="91"/>
      <c r="B167" s="92">
        <v>166</v>
      </c>
      <c r="C167" s="90"/>
      <c r="D167" s="90"/>
      <c r="E167" s="90"/>
      <c r="F167" s="90"/>
      <c r="G167" s="90"/>
      <c r="H167" s="90"/>
    </row>
    <row r="168" spans="1:8" outlineLevel="1" x14ac:dyDescent="0.2">
      <c r="A168" s="91"/>
      <c r="B168" s="92">
        <v>167</v>
      </c>
      <c r="C168" s="90"/>
      <c r="D168" s="90"/>
      <c r="E168" s="90"/>
      <c r="F168" s="90"/>
      <c r="G168" s="90"/>
      <c r="H168" s="90"/>
    </row>
    <row r="169" spans="1:8" outlineLevel="1" x14ac:dyDescent="0.2">
      <c r="A169" s="91"/>
      <c r="B169" s="92">
        <v>168</v>
      </c>
      <c r="C169" s="90"/>
      <c r="D169" s="90"/>
      <c r="E169" s="90"/>
      <c r="F169" s="90"/>
      <c r="G169" s="90"/>
      <c r="H169" s="90"/>
    </row>
    <row r="170" spans="1:8" ht="38.25" outlineLevel="1" x14ac:dyDescent="0.2">
      <c r="A170" s="188" t="s">
        <v>4884</v>
      </c>
      <c r="B170" s="92">
        <v>169</v>
      </c>
      <c r="C170" s="90"/>
      <c r="D170" s="90"/>
      <c r="E170" s="90"/>
      <c r="F170" s="90"/>
      <c r="G170" s="90"/>
      <c r="H170" s="90"/>
    </row>
    <row r="171" spans="1:8" outlineLevel="1" x14ac:dyDescent="0.2">
      <c r="A171" s="192" t="s">
        <v>4871</v>
      </c>
      <c r="B171" s="92">
        <v>170</v>
      </c>
      <c r="C171" s="126" t="s">
        <v>4623</v>
      </c>
      <c r="D171" s="126" t="s">
        <v>4623</v>
      </c>
      <c r="E171" s="126" t="s">
        <v>4672</v>
      </c>
      <c r="F171" s="126"/>
      <c r="G171" s="126"/>
      <c r="H171" s="126"/>
    </row>
    <row r="172" spans="1:8" ht="79.5" customHeight="1" outlineLevel="1" x14ac:dyDescent="0.2">
      <c r="A172" s="192" t="s">
        <v>4867</v>
      </c>
      <c r="B172" s="92">
        <v>171</v>
      </c>
      <c r="C172" s="90" t="s">
        <v>4942</v>
      </c>
      <c r="D172" s="90" t="s">
        <v>5011</v>
      </c>
      <c r="E172" s="90" t="s">
        <v>4943</v>
      </c>
      <c r="F172" s="90"/>
      <c r="G172" s="90"/>
      <c r="H172" s="90"/>
    </row>
    <row r="173" spans="1:8" outlineLevel="1" x14ac:dyDescent="0.2">
      <c r="A173" s="192" t="s">
        <v>4872</v>
      </c>
      <c r="B173" s="92">
        <v>172</v>
      </c>
      <c r="C173" s="126" t="s">
        <v>4951</v>
      </c>
      <c r="D173" s="126" t="s">
        <v>4952</v>
      </c>
      <c r="E173" s="126" t="s">
        <v>4954</v>
      </c>
      <c r="F173" s="90"/>
      <c r="G173" s="90"/>
      <c r="H173" s="90"/>
    </row>
    <row r="174" spans="1:8" ht="38.25" outlineLevel="1" x14ac:dyDescent="0.2">
      <c r="A174" s="192" t="s">
        <v>4870</v>
      </c>
      <c r="B174" s="92">
        <v>173</v>
      </c>
      <c r="C174" s="90" t="s">
        <v>5024</v>
      </c>
      <c r="D174" s="90" t="s">
        <v>4953</v>
      </c>
      <c r="E174" s="90" t="s">
        <v>4955</v>
      </c>
      <c r="F174" s="126"/>
      <c r="G174" s="126"/>
      <c r="H174" s="126"/>
    </row>
    <row r="175" spans="1:8" outlineLevel="1" x14ac:dyDescent="0.2">
      <c r="A175" s="192" t="s">
        <v>4869</v>
      </c>
      <c r="B175" s="92">
        <v>174</v>
      </c>
      <c r="C175" s="90"/>
      <c r="D175" s="90"/>
      <c r="E175" s="90"/>
      <c r="F175" s="90"/>
      <c r="G175" s="90"/>
      <c r="H175" s="90"/>
    </row>
    <row r="176" spans="1:8" outlineLevel="1" x14ac:dyDescent="0.2">
      <c r="A176" s="192" t="s">
        <v>4868</v>
      </c>
      <c r="B176" s="92">
        <v>175</v>
      </c>
      <c r="C176" s="90"/>
      <c r="D176" s="90"/>
      <c r="E176" s="90"/>
      <c r="F176" s="90"/>
      <c r="G176" s="90"/>
      <c r="H176" s="90"/>
    </row>
    <row r="177" spans="1:8" outlineLevel="1" x14ac:dyDescent="0.2">
      <c r="A177" s="192" t="s">
        <v>4873</v>
      </c>
      <c r="B177" s="92">
        <v>176</v>
      </c>
      <c r="C177" s="126" t="s">
        <v>4823</v>
      </c>
      <c r="D177" s="126" t="s">
        <v>5025</v>
      </c>
      <c r="E177" s="126" t="s">
        <v>4860</v>
      </c>
      <c r="F177" s="126"/>
      <c r="G177" s="126"/>
      <c r="H177" s="126"/>
    </row>
    <row r="178" spans="1:8" outlineLevel="1" x14ac:dyDescent="0.2">
      <c r="A178" s="192" t="s">
        <v>4874</v>
      </c>
      <c r="B178" s="92">
        <v>177</v>
      </c>
      <c r="C178" s="90" t="s">
        <v>2</v>
      </c>
      <c r="D178" s="90" t="s">
        <v>2</v>
      </c>
      <c r="E178" s="90" t="s">
        <v>2</v>
      </c>
      <c r="F178" s="90"/>
      <c r="G178" s="90"/>
      <c r="H178" s="90"/>
    </row>
    <row r="179" spans="1:8" ht="25.5" outlineLevel="1" x14ac:dyDescent="0.2">
      <c r="A179" s="192" t="s">
        <v>4875</v>
      </c>
      <c r="B179" s="92">
        <v>178</v>
      </c>
      <c r="C179" s="90" t="s">
        <v>4944</v>
      </c>
      <c r="D179" s="90" t="s">
        <v>4945</v>
      </c>
      <c r="E179" s="90" t="s">
        <v>4946</v>
      </c>
      <c r="F179" s="90"/>
      <c r="G179" s="90"/>
      <c r="H179" s="90"/>
    </row>
    <row r="180" spans="1:8" outlineLevel="1" x14ac:dyDescent="0.2">
      <c r="A180" s="91"/>
      <c r="B180" s="92">
        <v>179</v>
      </c>
      <c r="C180" s="90"/>
      <c r="D180" s="90"/>
      <c r="E180" s="90"/>
      <c r="F180" s="90"/>
      <c r="G180" s="90"/>
      <c r="H180" s="90"/>
    </row>
    <row r="181" spans="1:8" ht="51" outlineLevel="1" x14ac:dyDescent="0.2">
      <c r="A181" s="188" t="s">
        <v>4885</v>
      </c>
      <c r="B181" s="92">
        <v>180</v>
      </c>
      <c r="C181" s="126" t="s">
        <v>4947</v>
      </c>
      <c r="D181" s="126" t="s">
        <v>4948</v>
      </c>
      <c r="E181" s="126" t="s">
        <v>4949</v>
      </c>
      <c r="F181" s="126"/>
      <c r="G181" s="126"/>
      <c r="H181" s="126"/>
    </row>
    <row r="182" spans="1:8" ht="63.75" outlineLevel="1" x14ac:dyDescent="0.2">
      <c r="A182" s="91"/>
      <c r="B182" s="92">
        <v>181</v>
      </c>
      <c r="C182" s="90" t="s">
        <v>5023</v>
      </c>
      <c r="D182" s="90" t="s">
        <v>5026</v>
      </c>
      <c r="E182" s="90" t="s">
        <v>4950</v>
      </c>
      <c r="F182" s="90"/>
      <c r="G182" s="90"/>
      <c r="H182" s="90"/>
    </row>
    <row r="183" spans="1:8" outlineLevel="1" x14ac:dyDescent="0.2">
      <c r="A183" s="91"/>
      <c r="B183" s="92">
        <v>182</v>
      </c>
      <c r="C183" s="126"/>
      <c r="D183" s="126"/>
      <c r="E183" s="126"/>
      <c r="F183" s="126"/>
      <c r="G183" s="126"/>
      <c r="H183" s="126"/>
    </row>
    <row r="184" spans="1:8" outlineLevel="1" x14ac:dyDescent="0.2">
      <c r="A184" s="91"/>
      <c r="B184" s="92">
        <v>183</v>
      </c>
      <c r="C184" s="90" t="s">
        <v>4998</v>
      </c>
      <c r="D184" s="90" t="s">
        <v>4999</v>
      </c>
      <c r="E184" s="90" t="s">
        <v>5000</v>
      </c>
      <c r="F184" s="90"/>
      <c r="G184" s="90"/>
      <c r="H184" s="90"/>
    </row>
    <row r="185" spans="1:8" ht="38.25" outlineLevel="1" x14ac:dyDescent="0.2">
      <c r="A185" s="91"/>
      <c r="B185" s="92">
        <v>184</v>
      </c>
      <c r="C185" s="126" t="s">
        <v>4995</v>
      </c>
      <c r="D185" s="126" t="s">
        <v>4996</v>
      </c>
      <c r="E185" s="126" t="s">
        <v>4997</v>
      </c>
      <c r="F185" s="126"/>
      <c r="G185" s="126"/>
      <c r="H185" s="126"/>
    </row>
    <row r="186" spans="1:8" outlineLevel="1" x14ac:dyDescent="0.2">
      <c r="A186" s="91"/>
      <c r="B186" s="92">
        <v>185</v>
      </c>
      <c r="C186" s="90" t="s">
        <v>4991</v>
      </c>
      <c r="D186" s="90" t="s">
        <v>4992</v>
      </c>
      <c r="E186" s="90" t="s">
        <v>4993</v>
      </c>
      <c r="F186" s="90"/>
      <c r="G186" s="90"/>
      <c r="H186" s="90"/>
    </row>
    <row r="187" spans="1:8" ht="13.5" outlineLevel="1" x14ac:dyDescent="0.2">
      <c r="A187" s="91"/>
      <c r="B187" s="92">
        <v>186</v>
      </c>
      <c r="C187" s="90" t="s">
        <v>4959</v>
      </c>
      <c r="D187" s="90" t="s">
        <v>4968</v>
      </c>
      <c r="E187" s="90" t="s">
        <v>4974</v>
      </c>
      <c r="F187" s="126"/>
      <c r="G187" s="126"/>
      <c r="H187" s="126"/>
    </row>
    <row r="188" spans="1:8" ht="13.5" outlineLevel="1" x14ac:dyDescent="0.2">
      <c r="A188" s="91"/>
      <c r="B188" s="92">
        <v>187</v>
      </c>
      <c r="C188" s="90" t="s">
        <v>4960</v>
      </c>
      <c r="D188" s="90" t="s">
        <v>5012</v>
      </c>
      <c r="E188" s="90" t="s">
        <v>5016</v>
      </c>
      <c r="F188" s="90"/>
      <c r="G188" s="90"/>
      <c r="H188" s="90"/>
    </row>
    <row r="189" spans="1:8" ht="13.5" outlineLevel="1" x14ac:dyDescent="0.2">
      <c r="A189" s="91"/>
      <c r="B189" s="92">
        <v>188</v>
      </c>
      <c r="C189" s="90" t="s">
        <v>4961</v>
      </c>
      <c r="D189" s="90" t="s">
        <v>4969</v>
      </c>
      <c r="E189" s="90" t="s">
        <v>4975</v>
      </c>
      <c r="F189" s="90"/>
      <c r="G189" s="90"/>
      <c r="H189" s="90"/>
    </row>
    <row r="190" spans="1:8" ht="13.5" outlineLevel="1" x14ac:dyDescent="0.2">
      <c r="A190" s="91"/>
      <c r="B190" s="92">
        <v>189</v>
      </c>
      <c r="C190" s="90" t="s">
        <v>4962</v>
      </c>
      <c r="D190" s="90" t="s">
        <v>4970</v>
      </c>
      <c r="E190" s="90" t="s">
        <v>4976</v>
      </c>
      <c r="F190" s="90"/>
      <c r="G190" s="90"/>
      <c r="H190" s="90"/>
    </row>
    <row r="191" spans="1:8" ht="13.5" outlineLevel="1" x14ac:dyDescent="0.2">
      <c r="A191" s="91"/>
      <c r="B191" s="92">
        <v>190</v>
      </c>
      <c r="C191" s="90" t="s">
        <v>4963</v>
      </c>
      <c r="D191" s="90" t="s">
        <v>5013</v>
      </c>
      <c r="E191" s="90" t="s">
        <v>5017</v>
      </c>
      <c r="F191" s="90"/>
      <c r="G191" s="90"/>
      <c r="H191" s="90"/>
    </row>
    <row r="192" spans="1:8" ht="13.5" outlineLevel="1" x14ac:dyDescent="0.2">
      <c r="A192" s="91"/>
      <c r="B192" s="92">
        <v>191</v>
      </c>
      <c r="C192" s="90" t="s">
        <v>4964</v>
      </c>
      <c r="D192" s="90" t="s">
        <v>4971</v>
      </c>
      <c r="E192" s="90" t="s">
        <v>4977</v>
      </c>
      <c r="F192" s="90"/>
      <c r="G192" s="90"/>
      <c r="H192" s="90"/>
    </row>
    <row r="193" spans="1:8" ht="13.5" outlineLevel="1" x14ac:dyDescent="0.2">
      <c r="A193" s="91"/>
      <c r="B193" s="92">
        <v>192</v>
      </c>
      <c r="C193" s="90" t="s">
        <v>4965</v>
      </c>
      <c r="D193" s="90" t="s">
        <v>4972</v>
      </c>
      <c r="E193" s="90" t="s">
        <v>4978</v>
      </c>
      <c r="F193" s="90"/>
      <c r="G193" s="90"/>
      <c r="H193" s="90"/>
    </row>
    <row r="194" spans="1:8" ht="13.5" outlineLevel="1" x14ac:dyDescent="0.2">
      <c r="A194" s="91"/>
      <c r="B194" s="92">
        <v>193</v>
      </c>
      <c r="C194" s="90" t="s">
        <v>4966</v>
      </c>
      <c r="D194" s="90" t="s">
        <v>5014</v>
      </c>
      <c r="E194" s="90" t="s">
        <v>5018</v>
      </c>
      <c r="F194" s="90"/>
      <c r="G194" s="90"/>
      <c r="H194" s="90"/>
    </row>
    <row r="195" spans="1:8" ht="13.5" outlineLevel="1" x14ac:dyDescent="0.2">
      <c r="A195" s="91"/>
      <c r="B195" s="92">
        <v>194</v>
      </c>
      <c r="C195" s="90" t="s">
        <v>4967</v>
      </c>
      <c r="D195" s="90" t="s">
        <v>4973</v>
      </c>
      <c r="E195" s="90" t="s">
        <v>4979</v>
      </c>
      <c r="F195" s="90"/>
      <c r="G195" s="90"/>
      <c r="H195" s="90"/>
    </row>
    <row r="196" spans="1:8" ht="25.5" outlineLevel="1" x14ac:dyDescent="0.2">
      <c r="A196" s="188"/>
      <c r="B196" s="92">
        <v>195</v>
      </c>
      <c r="C196" s="90" t="s">
        <v>4988</v>
      </c>
      <c r="D196" s="90" t="s">
        <v>4987</v>
      </c>
      <c r="E196" s="90" t="s">
        <v>4986</v>
      </c>
      <c r="F196" s="90"/>
      <c r="G196" s="90"/>
      <c r="H196" s="90"/>
    </row>
    <row r="197" spans="1:8" ht="25.5" outlineLevel="1" x14ac:dyDescent="0.2">
      <c r="A197" s="91"/>
      <c r="B197" s="92">
        <v>196</v>
      </c>
      <c r="C197" s="90" t="s">
        <v>4983</v>
      </c>
      <c r="D197" s="90" t="s">
        <v>4984</v>
      </c>
      <c r="E197" s="90" t="s">
        <v>4985</v>
      </c>
      <c r="F197" s="90"/>
      <c r="G197" s="90"/>
      <c r="H197" s="90"/>
    </row>
    <row r="198" spans="1:8" ht="25.5" outlineLevel="1" x14ac:dyDescent="0.2">
      <c r="A198" s="91"/>
      <c r="B198" s="92">
        <v>197</v>
      </c>
      <c r="C198" s="90" t="s">
        <v>4980</v>
      </c>
      <c r="D198" s="90" t="s">
        <v>4981</v>
      </c>
      <c r="E198" s="90" t="s">
        <v>4982</v>
      </c>
      <c r="F198" s="90"/>
      <c r="G198" s="90"/>
      <c r="H198" s="90"/>
    </row>
    <row r="199" spans="1:8" outlineLevel="1" x14ac:dyDescent="0.2">
      <c r="A199" s="91"/>
      <c r="B199" s="92">
        <v>198</v>
      </c>
      <c r="C199" s="90"/>
      <c r="D199" s="90"/>
      <c r="E199" s="90"/>
      <c r="F199" s="90"/>
      <c r="G199" s="90"/>
      <c r="H199" s="90"/>
    </row>
    <row r="200" spans="1:8" outlineLevel="1" x14ac:dyDescent="0.2">
      <c r="A200" s="91"/>
      <c r="B200" s="92">
        <v>199</v>
      </c>
      <c r="C200" s="90"/>
      <c r="D200" s="90"/>
      <c r="E200" s="90"/>
      <c r="F200" s="90"/>
      <c r="G200" s="90"/>
      <c r="H200" s="90"/>
    </row>
    <row r="201" spans="1:8" x14ac:dyDescent="0.2">
      <c r="A201" s="94" t="s">
        <v>4605</v>
      </c>
      <c r="B201" s="89">
        <v>200</v>
      </c>
      <c r="C201" s="24" t="s">
        <v>4615</v>
      </c>
      <c r="D201" s="24" t="s">
        <v>4673</v>
      </c>
      <c r="E201" s="24" t="s">
        <v>4670</v>
      </c>
      <c r="F201" s="24"/>
      <c r="G201" s="24"/>
      <c r="H201" s="24"/>
    </row>
    <row r="202" spans="1:8" outlineLevel="1" x14ac:dyDescent="0.2">
      <c r="A202" s="87"/>
      <c r="B202" s="89">
        <v>201</v>
      </c>
      <c r="C202" s="24" t="s">
        <v>4616</v>
      </c>
      <c r="D202" s="24" t="s">
        <v>4674</v>
      </c>
      <c r="E202" s="24" t="s">
        <v>4671</v>
      </c>
      <c r="F202" s="24"/>
      <c r="G202" s="24"/>
      <c r="H202" s="24"/>
    </row>
    <row r="203" spans="1:8" outlineLevel="1" x14ac:dyDescent="0.2">
      <c r="A203" s="87"/>
      <c r="B203" s="89">
        <v>202</v>
      </c>
      <c r="C203" s="24" t="s">
        <v>4617</v>
      </c>
      <c r="D203" s="24" t="s">
        <v>4647</v>
      </c>
      <c r="E203" s="24" t="s">
        <v>4669</v>
      </c>
      <c r="F203" s="24"/>
      <c r="G203" s="24"/>
      <c r="H203" s="24"/>
    </row>
    <row r="204" spans="1:8" outlineLevel="1" x14ac:dyDescent="0.2">
      <c r="A204" s="87"/>
      <c r="B204" s="89">
        <v>203</v>
      </c>
      <c r="C204" s="24" t="s">
        <v>4682</v>
      </c>
      <c r="D204" s="24" t="s">
        <v>4681</v>
      </c>
      <c r="E204" s="24" t="s">
        <v>4683</v>
      </c>
      <c r="F204" s="24"/>
      <c r="G204" s="24"/>
      <c r="H204" s="24"/>
    </row>
    <row r="205" spans="1:8" outlineLevel="1" x14ac:dyDescent="0.2">
      <c r="A205" s="87"/>
      <c r="B205" s="89">
        <v>204</v>
      </c>
      <c r="C205" s="24" t="s">
        <v>4796</v>
      </c>
      <c r="D205" s="24" t="s">
        <v>4798</v>
      </c>
      <c r="E205" s="24" t="s">
        <v>4797</v>
      </c>
      <c r="F205" s="24"/>
      <c r="G205" s="24"/>
      <c r="H205" s="24"/>
    </row>
    <row r="206" spans="1:8" outlineLevel="1" x14ac:dyDescent="0.2">
      <c r="A206" s="87"/>
      <c r="B206" s="89">
        <v>205</v>
      </c>
      <c r="C206" s="24" t="s">
        <v>4691</v>
      </c>
      <c r="D206" s="24" t="s">
        <v>4693</v>
      </c>
      <c r="E206" s="24" t="s">
        <v>4692</v>
      </c>
      <c r="F206" s="24"/>
      <c r="G206" s="24"/>
      <c r="H206" s="24"/>
    </row>
    <row r="207" spans="1:8" outlineLevel="1" x14ac:dyDescent="0.2">
      <c r="A207" s="87"/>
      <c r="B207" s="89">
        <v>206</v>
      </c>
      <c r="C207" s="24" t="s">
        <v>4694</v>
      </c>
      <c r="D207" s="24" t="s">
        <v>4695</v>
      </c>
      <c r="E207" s="24" t="s">
        <v>4701</v>
      </c>
      <c r="F207" s="24"/>
      <c r="G207" s="24"/>
      <c r="H207" s="24"/>
    </row>
    <row r="208" spans="1:8" outlineLevel="1" x14ac:dyDescent="0.2">
      <c r="A208" s="87"/>
      <c r="B208" s="89">
        <v>207</v>
      </c>
      <c r="C208" s="24" t="s">
        <v>4696</v>
      </c>
      <c r="D208" s="24" t="s">
        <v>4700</v>
      </c>
      <c r="E208" s="24" t="s">
        <v>4702</v>
      </c>
      <c r="F208" s="24"/>
      <c r="G208" s="24"/>
      <c r="H208" s="24"/>
    </row>
    <row r="209" spans="1:8" ht="38.25" outlineLevel="1" x14ac:dyDescent="0.2">
      <c r="A209" s="87"/>
      <c r="B209" s="89">
        <v>208</v>
      </c>
      <c r="C209" s="24" t="s">
        <v>4785</v>
      </c>
      <c r="D209" s="24" t="s">
        <v>5019</v>
      </c>
      <c r="E209" s="24" t="s">
        <v>4784</v>
      </c>
      <c r="F209" s="24"/>
      <c r="G209" s="24"/>
      <c r="H209" s="24"/>
    </row>
    <row r="210" spans="1:8" ht="38.25" outlineLevel="1" x14ac:dyDescent="0.2">
      <c r="A210" s="87"/>
      <c r="B210" s="89">
        <v>209</v>
      </c>
      <c r="C210" s="24" t="s">
        <v>4787</v>
      </c>
      <c r="D210" s="24" t="s">
        <v>5020</v>
      </c>
      <c r="E210" s="24" t="s">
        <v>4786</v>
      </c>
      <c r="F210" s="24"/>
      <c r="G210" s="24"/>
      <c r="H210" s="24"/>
    </row>
    <row r="211" spans="1:8" outlineLevel="1" x14ac:dyDescent="0.2">
      <c r="A211" s="87"/>
      <c r="B211" s="89">
        <v>210</v>
      </c>
      <c r="C211" s="24" t="s">
        <v>4684</v>
      </c>
      <c r="D211" s="24" t="s">
        <v>4685</v>
      </c>
      <c r="E211" s="24" t="s">
        <v>4686</v>
      </c>
      <c r="F211" s="24"/>
      <c r="G211" s="24"/>
      <c r="H211" s="24"/>
    </row>
    <row r="212" spans="1:8" outlineLevel="1" x14ac:dyDescent="0.2">
      <c r="A212" s="87"/>
      <c r="B212" s="89">
        <v>211</v>
      </c>
      <c r="C212" s="24" t="s">
        <v>4749</v>
      </c>
      <c r="D212" s="24" t="s">
        <v>4748</v>
      </c>
      <c r="E212" s="24" t="s">
        <v>4750</v>
      </c>
      <c r="F212" s="24"/>
      <c r="G212" s="24"/>
      <c r="H212" s="24"/>
    </row>
    <row r="213" spans="1:8" outlineLevel="1" x14ac:dyDescent="0.2">
      <c r="A213" s="87"/>
      <c r="B213" s="89">
        <v>212</v>
      </c>
      <c r="C213" s="24"/>
      <c r="D213" s="24"/>
      <c r="E213" s="24"/>
      <c r="F213" s="24"/>
      <c r="G213" s="24"/>
      <c r="H213" s="24"/>
    </row>
    <row r="214" spans="1:8" outlineLevel="1" x14ac:dyDescent="0.2">
      <c r="A214" s="87"/>
      <c r="B214" s="89">
        <v>213</v>
      </c>
      <c r="C214" s="24"/>
      <c r="D214" s="24"/>
      <c r="E214" s="24"/>
      <c r="F214" s="24"/>
      <c r="G214" s="24"/>
      <c r="H214" s="24"/>
    </row>
    <row r="215" spans="1:8" outlineLevel="1" x14ac:dyDescent="0.2">
      <c r="A215" s="87"/>
      <c r="B215" s="89">
        <v>214</v>
      </c>
      <c r="C215" s="24"/>
      <c r="D215" s="24"/>
      <c r="E215" s="24"/>
      <c r="F215" s="24"/>
      <c r="G215" s="24"/>
      <c r="H215" s="24"/>
    </row>
    <row r="216" spans="1:8" outlineLevel="1" x14ac:dyDescent="0.2">
      <c r="A216" s="87"/>
      <c r="B216" s="89">
        <v>215</v>
      </c>
      <c r="C216" s="24"/>
      <c r="D216" s="24"/>
      <c r="E216" s="24"/>
      <c r="F216" s="24"/>
      <c r="G216" s="24"/>
      <c r="H216" s="24"/>
    </row>
    <row r="217" spans="1:8" outlineLevel="1" x14ac:dyDescent="0.2">
      <c r="A217" s="87"/>
      <c r="B217" s="89">
        <v>216</v>
      </c>
      <c r="C217" s="24"/>
      <c r="D217" s="24"/>
      <c r="E217" s="24"/>
      <c r="F217" s="24"/>
      <c r="G217" s="24"/>
      <c r="H217" s="24"/>
    </row>
    <row r="218" spans="1:8" outlineLevel="1" x14ac:dyDescent="0.2">
      <c r="A218" s="87"/>
      <c r="B218" s="89">
        <v>217</v>
      </c>
      <c r="C218" s="24"/>
      <c r="D218" s="24"/>
      <c r="E218" s="24"/>
      <c r="F218" s="24"/>
      <c r="G218" s="24"/>
      <c r="H218" s="24"/>
    </row>
    <row r="219" spans="1:8" outlineLevel="1" x14ac:dyDescent="0.2">
      <c r="A219" s="87"/>
      <c r="B219" s="89">
        <v>218</v>
      </c>
      <c r="C219" s="24"/>
      <c r="D219" s="24"/>
      <c r="E219" s="24"/>
      <c r="F219" s="24"/>
      <c r="G219" s="24"/>
      <c r="H219" s="24"/>
    </row>
    <row r="220" spans="1:8" outlineLevel="1" x14ac:dyDescent="0.2">
      <c r="A220" s="87"/>
      <c r="B220" s="89">
        <v>219</v>
      </c>
      <c r="C220" s="24"/>
      <c r="D220" s="24"/>
      <c r="E220" s="24"/>
      <c r="F220" s="24"/>
      <c r="G220" s="24"/>
      <c r="H220" s="24"/>
    </row>
    <row r="221" spans="1:8" outlineLevel="1" x14ac:dyDescent="0.2">
      <c r="A221" s="87"/>
      <c r="B221" s="89">
        <v>220</v>
      </c>
      <c r="C221" s="24" t="s">
        <v>4688</v>
      </c>
      <c r="D221" s="24" t="s">
        <v>4689</v>
      </c>
      <c r="E221" s="24" t="s">
        <v>4697</v>
      </c>
      <c r="F221" s="24"/>
      <c r="G221" s="24"/>
      <c r="H221" s="24"/>
    </row>
    <row r="222" spans="1:8" outlineLevel="1" x14ac:dyDescent="0.2">
      <c r="A222" s="87"/>
      <c r="B222" s="89">
        <v>221</v>
      </c>
      <c r="C222" s="24" t="s">
        <v>4533</v>
      </c>
      <c r="D222" s="24" t="s">
        <v>4687</v>
      </c>
      <c r="E222" s="24" t="s">
        <v>4698</v>
      </c>
      <c r="F222" s="24"/>
      <c r="G222" s="24"/>
      <c r="H222" s="24"/>
    </row>
    <row r="223" spans="1:8" ht="38.25" outlineLevel="1" x14ac:dyDescent="0.2">
      <c r="A223" s="191" t="s">
        <v>4865</v>
      </c>
      <c r="B223" s="89">
        <v>222</v>
      </c>
      <c r="C223" s="90" t="s">
        <v>4738</v>
      </c>
      <c r="D223" s="90" t="s">
        <v>5021</v>
      </c>
      <c r="E223" s="90" t="s">
        <v>4746</v>
      </c>
      <c r="F223" s="90"/>
      <c r="G223" s="90"/>
      <c r="H223" s="90"/>
    </row>
    <row r="224" spans="1:8" ht="25.5" outlineLevel="1" x14ac:dyDescent="0.2">
      <c r="A224" s="87"/>
      <c r="B224" s="89">
        <v>223</v>
      </c>
      <c r="C224" s="90" t="s">
        <v>4739</v>
      </c>
      <c r="D224" s="90" t="s">
        <v>4740</v>
      </c>
      <c r="E224" s="90" t="s">
        <v>4747</v>
      </c>
      <c r="F224" s="90"/>
      <c r="G224" s="90"/>
      <c r="H224" s="90"/>
    </row>
    <row r="225" spans="1:8" ht="25.5" outlineLevel="1" x14ac:dyDescent="0.2">
      <c r="A225" s="87"/>
      <c r="B225" s="89">
        <v>224</v>
      </c>
      <c r="C225" s="90" t="s">
        <v>4741</v>
      </c>
      <c r="D225" s="90" t="s">
        <v>4742</v>
      </c>
      <c r="E225" s="90" t="s">
        <v>4745</v>
      </c>
      <c r="F225" s="90"/>
      <c r="G225" s="90"/>
      <c r="H225" s="90"/>
    </row>
    <row r="226" spans="1:8" outlineLevel="1" x14ac:dyDescent="0.2">
      <c r="A226" s="87"/>
      <c r="B226" s="89">
        <v>225</v>
      </c>
      <c r="C226" s="90" t="s">
        <v>5030</v>
      </c>
      <c r="D226" s="90" t="s">
        <v>4743</v>
      </c>
      <c r="E226" s="90" t="s">
        <v>4744</v>
      </c>
      <c r="F226" s="90"/>
      <c r="G226" s="90"/>
      <c r="H226" s="90"/>
    </row>
    <row r="227" spans="1:8" outlineLevel="1" x14ac:dyDescent="0.2">
      <c r="A227" s="87"/>
      <c r="B227" s="89">
        <v>226</v>
      </c>
      <c r="C227" s="90"/>
      <c r="D227" s="90"/>
      <c r="E227" s="90"/>
      <c r="F227" s="90"/>
      <c r="G227" s="90"/>
      <c r="H227" s="90"/>
    </row>
    <row r="228" spans="1:8" outlineLevel="1" x14ac:dyDescent="0.2">
      <c r="A228" s="87"/>
      <c r="B228" s="89">
        <v>227</v>
      </c>
      <c r="C228" s="90"/>
      <c r="D228" s="90"/>
      <c r="E228" s="90"/>
      <c r="F228" s="90"/>
      <c r="G228" s="90"/>
      <c r="H228" s="90"/>
    </row>
    <row r="229" spans="1:8" outlineLevel="1" x14ac:dyDescent="0.2">
      <c r="A229" s="87"/>
      <c r="B229" s="89">
        <v>228</v>
      </c>
      <c r="C229" s="90"/>
      <c r="D229" s="90"/>
      <c r="E229" s="90"/>
      <c r="F229" s="90"/>
      <c r="G229" s="90"/>
      <c r="H229" s="90"/>
    </row>
    <row r="230" spans="1:8" outlineLevel="1" x14ac:dyDescent="0.2">
      <c r="A230" s="87"/>
      <c r="B230" s="89">
        <v>229</v>
      </c>
      <c r="C230" s="90"/>
      <c r="D230" s="90"/>
      <c r="E230" s="90"/>
      <c r="F230" s="90"/>
      <c r="G230" s="90"/>
      <c r="H230" s="90"/>
    </row>
    <row r="231" spans="1:8" outlineLevel="1" x14ac:dyDescent="0.2">
      <c r="A231" s="87"/>
      <c r="B231" s="89">
        <v>230</v>
      </c>
      <c r="C231" s="90"/>
      <c r="D231" s="90"/>
      <c r="E231" s="90"/>
      <c r="F231" s="90"/>
      <c r="G231" s="90"/>
      <c r="H231" s="90"/>
    </row>
    <row r="232" spans="1:8" outlineLevel="1" x14ac:dyDescent="0.2">
      <c r="A232" s="87"/>
      <c r="B232" s="89">
        <v>231</v>
      </c>
      <c r="C232" s="24"/>
      <c r="D232" s="24"/>
      <c r="E232" s="24"/>
      <c r="F232" s="24"/>
      <c r="G232" s="24"/>
      <c r="H232" s="24"/>
    </row>
    <row r="233" spans="1:8" outlineLevel="1" x14ac:dyDescent="0.2">
      <c r="A233" s="87"/>
      <c r="B233" s="89">
        <v>232</v>
      </c>
      <c r="C233" s="24"/>
      <c r="D233" s="24"/>
      <c r="E233" s="24"/>
      <c r="F233" s="24"/>
      <c r="G233" s="24"/>
      <c r="H233" s="24"/>
    </row>
    <row r="234" spans="1:8" outlineLevel="1" x14ac:dyDescent="0.2">
      <c r="A234" s="87"/>
      <c r="B234" s="89">
        <v>233</v>
      </c>
      <c r="C234" s="24"/>
      <c r="D234" s="24"/>
      <c r="E234" s="24"/>
      <c r="F234" s="24"/>
      <c r="G234" s="24"/>
      <c r="H234" s="24"/>
    </row>
    <row r="235" spans="1:8" outlineLevel="1" x14ac:dyDescent="0.2">
      <c r="A235" s="87"/>
      <c r="B235" s="89">
        <v>234</v>
      </c>
      <c r="C235" s="24"/>
      <c r="D235" s="24"/>
      <c r="E235" s="24"/>
      <c r="F235" s="24"/>
      <c r="G235" s="24"/>
      <c r="H235" s="24"/>
    </row>
    <row r="236" spans="1:8" outlineLevel="1" x14ac:dyDescent="0.2">
      <c r="A236" s="87"/>
      <c r="B236" s="89">
        <v>235</v>
      </c>
      <c r="C236" s="24"/>
      <c r="D236" s="24"/>
      <c r="E236" s="24"/>
      <c r="F236" s="24"/>
      <c r="G236" s="24"/>
      <c r="H236" s="24"/>
    </row>
    <row r="237" spans="1:8" outlineLevel="1" x14ac:dyDescent="0.2">
      <c r="A237" s="87"/>
      <c r="B237" s="89">
        <v>236</v>
      </c>
      <c r="C237" s="24"/>
      <c r="D237" s="24"/>
      <c r="E237" s="24"/>
      <c r="F237" s="24"/>
      <c r="G237" s="24"/>
      <c r="H237" s="24"/>
    </row>
    <row r="238" spans="1:8" outlineLevel="1" x14ac:dyDescent="0.2">
      <c r="A238" s="87"/>
      <c r="B238" s="89">
        <v>237</v>
      </c>
      <c r="C238" s="24"/>
      <c r="D238" s="24"/>
      <c r="E238" s="24"/>
      <c r="F238" s="24"/>
      <c r="G238" s="24"/>
      <c r="H238" s="24"/>
    </row>
    <row r="239" spans="1:8" outlineLevel="1" x14ac:dyDescent="0.2">
      <c r="A239" s="87"/>
      <c r="B239" s="89">
        <v>238</v>
      </c>
      <c r="C239" s="24"/>
      <c r="D239" s="24"/>
      <c r="E239" s="24"/>
      <c r="F239" s="24"/>
      <c r="G239" s="24"/>
      <c r="H239" s="24"/>
    </row>
    <row r="240" spans="1:8" outlineLevel="1" x14ac:dyDescent="0.2">
      <c r="A240" s="87"/>
      <c r="B240" s="89">
        <v>239</v>
      </c>
      <c r="C240" s="24"/>
      <c r="D240" s="24"/>
      <c r="E240" s="24"/>
      <c r="F240" s="24"/>
      <c r="G240" s="24"/>
      <c r="H240" s="24"/>
    </row>
    <row r="241" spans="1:8" outlineLevel="1" x14ac:dyDescent="0.2">
      <c r="A241" s="87"/>
      <c r="B241" s="89">
        <v>240</v>
      </c>
      <c r="C241" s="24" t="s">
        <v>4608</v>
      </c>
      <c r="D241" s="24" t="s">
        <v>4608</v>
      </c>
      <c r="E241" s="24" t="s">
        <v>4608</v>
      </c>
      <c r="F241" s="24"/>
      <c r="G241" s="24"/>
      <c r="H241" s="24"/>
    </row>
    <row r="242" spans="1:8" ht="140.25" outlineLevel="1" x14ac:dyDescent="0.2">
      <c r="A242" s="87"/>
      <c r="B242" s="89">
        <v>241</v>
      </c>
      <c r="C242" s="24" t="s">
        <v>4704</v>
      </c>
      <c r="D242" s="24" t="s">
        <v>4703</v>
      </c>
      <c r="E242" s="24" t="s">
        <v>4705</v>
      </c>
      <c r="F242" s="24"/>
      <c r="G242" s="24"/>
      <c r="H242" s="24"/>
    </row>
    <row r="243" spans="1:8" outlineLevel="1" x14ac:dyDescent="0.2">
      <c r="A243" s="87"/>
      <c r="B243" s="89">
        <v>242</v>
      </c>
      <c r="C243" s="24"/>
      <c r="D243" s="24"/>
      <c r="E243" s="24"/>
      <c r="F243" s="24"/>
      <c r="G243" s="24"/>
      <c r="H243" s="24"/>
    </row>
    <row r="244" spans="1:8" outlineLevel="1" x14ac:dyDescent="0.2">
      <c r="A244" s="87"/>
      <c r="B244" s="89">
        <v>243</v>
      </c>
      <c r="C244" s="24"/>
      <c r="D244" s="24"/>
      <c r="E244" s="24"/>
      <c r="F244" s="24"/>
      <c r="G244" s="24"/>
      <c r="H244" s="24"/>
    </row>
    <row r="245" spans="1:8" outlineLevel="1" x14ac:dyDescent="0.2">
      <c r="A245" s="87"/>
      <c r="B245" s="89">
        <v>244</v>
      </c>
      <c r="C245" s="24"/>
      <c r="D245" s="24"/>
      <c r="E245" s="24"/>
      <c r="F245" s="24"/>
      <c r="G245" s="24"/>
      <c r="H245" s="24"/>
    </row>
    <row r="246" spans="1:8" outlineLevel="1" x14ac:dyDescent="0.2">
      <c r="A246" s="87"/>
      <c r="B246" s="89">
        <v>245</v>
      </c>
      <c r="C246" s="24"/>
      <c r="D246" s="24"/>
      <c r="E246" s="24"/>
      <c r="F246" s="24"/>
      <c r="G246" s="24"/>
      <c r="H246" s="24"/>
    </row>
    <row r="247" spans="1:8" outlineLevel="1" x14ac:dyDescent="0.2">
      <c r="A247" s="87"/>
      <c r="B247" s="89">
        <v>246</v>
      </c>
      <c r="C247" s="24"/>
      <c r="D247" s="24"/>
      <c r="E247" s="24"/>
      <c r="F247" s="24"/>
      <c r="G247" s="24"/>
      <c r="H247" s="24"/>
    </row>
    <row r="248" spans="1:8" outlineLevel="1" x14ac:dyDescent="0.2">
      <c r="A248" s="87"/>
      <c r="B248" s="89">
        <v>247</v>
      </c>
      <c r="C248" s="24"/>
      <c r="D248" s="24"/>
      <c r="E248" s="24"/>
      <c r="F248" s="24"/>
      <c r="G248" s="24"/>
      <c r="H248" s="24"/>
    </row>
    <row r="249" spans="1:8" outlineLevel="1" x14ac:dyDescent="0.2">
      <c r="A249" s="87"/>
      <c r="B249" s="89">
        <v>248</v>
      </c>
      <c r="C249" s="24"/>
      <c r="D249" s="24"/>
      <c r="E249" s="24"/>
      <c r="F249" s="24"/>
      <c r="G249" s="24"/>
      <c r="H249" s="24"/>
    </row>
    <row r="250" spans="1:8" outlineLevel="1" x14ac:dyDescent="0.2">
      <c r="A250" s="87"/>
      <c r="B250" s="89">
        <v>249</v>
      </c>
      <c r="C250" s="24"/>
      <c r="D250" s="24"/>
      <c r="E250" s="24"/>
      <c r="F250" s="24"/>
      <c r="G250" s="24"/>
      <c r="H250" s="24"/>
    </row>
    <row r="251" spans="1:8" outlineLevel="1" x14ac:dyDescent="0.2">
      <c r="A251" s="87"/>
      <c r="B251" s="89">
        <v>250</v>
      </c>
      <c r="C251" s="24"/>
      <c r="D251" s="24"/>
      <c r="E251" s="24"/>
      <c r="F251" s="24"/>
      <c r="G251" s="24"/>
      <c r="H251" s="24"/>
    </row>
    <row r="252" spans="1:8" x14ac:dyDescent="0.2">
      <c r="A252" s="95" t="s">
        <v>4707</v>
      </c>
      <c r="B252" s="88">
        <v>251</v>
      </c>
      <c r="C252" s="24"/>
      <c r="D252" s="24"/>
      <c r="E252" s="24"/>
      <c r="F252" s="24"/>
      <c r="G252" s="24"/>
      <c r="H252" s="24"/>
    </row>
    <row r="253" spans="1:8" x14ac:dyDescent="0.2">
      <c r="B253" s="88">
        <v>252</v>
      </c>
      <c r="C253" s="24"/>
      <c r="D253" s="24"/>
      <c r="E253" s="24"/>
      <c r="F253" s="24"/>
      <c r="G253" s="24"/>
      <c r="H253" s="24"/>
    </row>
    <row r="254" spans="1:8" x14ac:dyDescent="0.2">
      <c r="B254" s="88">
        <v>253</v>
      </c>
      <c r="C254" s="24"/>
      <c r="D254" s="24"/>
      <c r="E254" s="24"/>
      <c r="F254" s="24"/>
      <c r="G254" s="24"/>
      <c r="H254" s="24"/>
    </row>
    <row r="255" spans="1:8" x14ac:dyDescent="0.2">
      <c r="B255" s="88">
        <v>254</v>
      </c>
      <c r="C255" s="24"/>
      <c r="D255" s="24"/>
      <c r="E255" s="24"/>
      <c r="F255" s="24"/>
      <c r="G255" s="24"/>
      <c r="H255" s="24"/>
    </row>
    <row r="256" spans="1:8" x14ac:dyDescent="0.2">
      <c r="B256" s="88">
        <v>255</v>
      </c>
      <c r="C256" s="24"/>
      <c r="D256" s="24"/>
      <c r="E256" s="24"/>
      <c r="F256" s="24"/>
      <c r="G256" s="24"/>
      <c r="H256" s="24"/>
    </row>
    <row r="257" spans="2:8" x14ac:dyDescent="0.2">
      <c r="B257" s="88">
        <v>256</v>
      </c>
      <c r="C257" s="24"/>
      <c r="D257" s="24"/>
      <c r="E257" s="24"/>
      <c r="F257" s="24"/>
      <c r="G257" s="24"/>
      <c r="H257" s="24"/>
    </row>
    <row r="258" spans="2:8" x14ac:dyDescent="0.2">
      <c r="B258" s="88">
        <v>257</v>
      </c>
      <c r="C258" s="24"/>
      <c r="D258" s="24"/>
      <c r="E258" s="24"/>
      <c r="F258" s="24"/>
      <c r="G258" s="24"/>
      <c r="H258" s="24"/>
    </row>
    <row r="259" spans="2:8" x14ac:dyDescent="0.2">
      <c r="B259" s="88">
        <v>258</v>
      </c>
      <c r="C259" s="24"/>
      <c r="D259" s="24"/>
      <c r="E259" s="24"/>
      <c r="F259" s="24"/>
      <c r="G259" s="24"/>
      <c r="H259" s="24"/>
    </row>
    <row r="260" spans="2:8" x14ac:dyDescent="0.2">
      <c r="B260" s="88">
        <v>259</v>
      </c>
      <c r="C260" s="24"/>
      <c r="D260" s="24"/>
      <c r="E260" s="24"/>
      <c r="F260" s="24"/>
      <c r="G260" s="24"/>
      <c r="H260" s="24"/>
    </row>
    <row r="261" spans="2:8" x14ac:dyDescent="0.2">
      <c r="B261" s="88">
        <v>260</v>
      </c>
      <c r="C261" s="24"/>
      <c r="D261" s="24"/>
      <c r="E261" s="24"/>
      <c r="F261" s="24"/>
      <c r="G261" s="24"/>
      <c r="H261" s="24"/>
    </row>
    <row r="262" spans="2:8" x14ac:dyDescent="0.2">
      <c r="B262" s="88">
        <v>261</v>
      </c>
      <c r="C262" s="24"/>
      <c r="D262" s="24"/>
      <c r="E262" s="24"/>
      <c r="F262" s="24"/>
      <c r="G262" s="24"/>
      <c r="H262" s="24"/>
    </row>
    <row r="263" spans="2:8" x14ac:dyDescent="0.2">
      <c r="B263" s="88">
        <v>262</v>
      </c>
      <c r="C263" s="24"/>
      <c r="D263" s="24"/>
      <c r="E263" s="24"/>
      <c r="F263" s="24"/>
      <c r="G263" s="24"/>
      <c r="H263" s="24"/>
    </row>
    <row r="264" spans="2:8" x14ac:dyDescent="0.2">
      <c r="B264" s="88">
        <v>263</v>
      </c>
      <c r="C264" s="24"/>
      <c r="D264" s="24"/>
      <c r="E264" s="24"/>
      <c r="F264" s="24"/>
      <c r="G264" s="24"/>
      <c r="H264" s="24"/>
    </row>
    <row r="265" spans="2:8" x14ac:dyDescent="0.2">
      <c r="B265" s="88">
        <v>264</v>
      </c>
      <c r="C265" s="24"/>
      <c r="D265" s="24"/>
      <c r="E265" s="24"/>
      <c r="F265" s="24"/>
      <c r="G265" s="24"/>
      <c r="H265" s="24"/>
    </row>
    <row r="266" spans="2:8" x14ac:dyDescent="0.2">
      <c r="B266" s="88">
        <v>265</v>
      </c>
      <c r="C266" s="24"/>
      <c r="D266" s="24"/>
      <c r="E266" s="24"/>
      <c r="F266" s="24"/>
      <c r="G266" s="24"/>
      <c r="H266" s="24"/>
    </row>
    <row r="267" spans="2:8" x14ac:dyDescent="0.2">
      <c r="B267" s="88">
        <v>266</v>
      </c>
      <c r="C267" s="24"/>
      <c r="D267" s="24"/>
      <c r="E267" s="24"/>
      <c r="F267" s="24"/>
      <c r="G267" s="24"/>
      <c r="H267" s="24"/>
    </row>
    <row r="268" spans="2:8" x14ac:dyDescent="0.2">
      <c r="B268" s="88">
        <v>267</v>
      </c>
      <c r="C268" s="24"/>
      <c r="D268" s="24"/>
      <c r="E268" s="24"/>
      <c r="F268" s="24"/>
      <c r="G268" s="24"/>
      <c r="H268" s="24"/>
    </row>
    <row r="269" spans="2:8" x14ac:dyDescent="0.2">
      <c r="B269" s="88">
        <v>268</v>
      </c>
      <c r="C269" s="24"/>
      <c r="D269" s="24"/>
      <c r="E269" s="24"/>
      <c r="F269" s="24"/>
      <c r="G269" s="24"/>
      <c r="H269" s="24"/>
    </row>
    <row r="270" spans="2:8" x14ac:dyDescent="0.2">
      <c r="B270" s="88">
        <v>269</v>
      </c>
      <c r="C270" s="24"/>
      <c r="D270" s="24"/>
      <c r="E270" s="24"/>
      <c r="F270" s="24"/>
      <c r="G270" s="24"/>
      <c r="H270" s="24"/>
    </row>
    <row r="271" spans="2:8" x14ac:dyDescent="0.2">
      <c r="B271" s="88">
        <v>270</v>
      </c>
      <c r="C271" s="24"/>
      <c r="D271" s="24"/>
      <c r="E271" s="24"/>
      <c r="F271" s="24"/>
      <c r="G271" s="24"/>
      <c r="H271" s="24"/>
    </row>
    <row r="272" spans="2:8" x14ac:dyDescent="0.2">
      <c r="B272" s="88">
        <v>271</v>
      </c>
      <c r="C272" s="24"/>
      <c r="D272" s="24"/>
      <c r="E272" s="24"/>
      <c r="F272" s="24"/>
      <c r="G272" s="24"/>
      <c r="H272" s="24"/>
    </row>
    <row r="273" spans="2:8" x14ac:dyDescent="0.2">
      <c r="B273" s="88">
        <v>272</v>
      </c>
      <c r="C273" s="24"/>
      <c r="D273" s="24"/>
      <c r="E273" s="24"/>
      <c r="F273" s="24"/>
      <c r="G273" s="24"/>
      <c r="H273" s="24"/>
    </row>
    <row r="274" spans="2:8" x14ac:dyDescent="0.2">
      <c r="B274" s="88">
        <v>273</v>
      </c>
      <c r="C274" s="24"/>
      <c r="D274" s="24"/>
      <c r="E274" s="24"/>
      <c r="F274" s="24"/>
      <c r="G274" s="24"/>
      <c r="H274" s="24"/>
    </row>
    <row r="275" spans="2:8" x14ac:dyDescent="0.2">
      <c r="B275" s="88">
        <v>274</v>
      </c>
      <c r="C275" s="24"/>
      <c r="D275" s="24"/>
      <c r="E275" s="24"/>
      <c r="F275" s="24"/>
      <c r="G275" s="24"/>
      <c r="H275" s="24"/>
    </row>
    <row r="276" spans="2:8" x14ac:dyDescent="0.2">
      <c r="B276" s="88">
        <v>275</v>
      </c>
      <c r="C276" s="24"/>
      <c r="D276" s="24"/>
      <c r="E276" s="24"/>
      <c r="F276" s="24"/>
      <c r="G276" s="24"/>
      <c r="H276" s="24"/>
    </row>
    <row r="277" spans="2:8" x14ac:dyDescent="0.2">
      <c r="B277" s="88">
        <v>276</v>
      </c>
      <c r="C277" s="24"/>
      <c r="D277" s="24"/>
      <c r="E277" s="24"/>
      <c r="F277" s="24"/>
      <c r="G277" s="24"/>
      <c r="H277" s="24"/>
    </row>
    <row r="278" spans="2:8" x14ac:dyDescent="0.2">
      <c r="B278" s="88">
        <v>277</v>
      </c>
      <c r="C278" s="24"/>
      <c r="D278" s="24"/>
      <c r="E278" s="24"/>
      <c r="F278" s="24"/>
      <c r="G278" s="24"/>
      <c r="H278" s="24"/>
    </row>
    <row r="279" spans="2:8" x14ac:dyDescent="0.2">
      <c r="B279" s="88">
        <v>278</v>
      </c>
      <c r="C279" s="24"/>
      <c r="D279" s="24"/>
      <c r="E279" s="24"/>
      <c r="F279" s="24"/>
      <c r="G279" s="24"/>
      <c r="H279" s="24"/>
    </row>
    <row r="280" spans="2:8" x14ac:dyDescent="0.2">
      <c r="B280" s="88">
        <v>279</v>
      </c>
      <c r="C280" s="24"/>
      <c r="D280" s="24"/>
      <c r="E280" s="24"/>
      <c r="F280" s="24"/>
      <c r="G280" s="24"/>
      <c r="H280" s="24"/>
    </row>
    <row r="281" spans="2:8" x14ac:dyDescent="0.2">
      <c r="B281" s="88">
        <v>280</v>
      </c>
      <c r="C281" s="24"/>
      <c r="D281" s="24"/>
      <c r="E281" s="24"/>
      <c r="F281" s="24"/>
      <c r="G281" s="24"/>
      <c r="H281" s="24"/>
    </row>
    <row r="282" spans="2:8" x14ac:dyDescent="0.2">
      <c r="B282" s="88">
        <v>281</v>
      </c>
      <c r="C282" s="24"/>
      <c r="D282" s="24"/>
      <c r="E282" s="24"/>
      <c r="F282" s="24"/>
      <c r="G282" s="24"/>
      <c r="H282" s="24"/>
    </row>
    <row r="283" spans="2:8" x14ac:dyDescent="0.2">
      <c r="B283" s="88">
        <v>282</v>
      </c>
      <c r="C283" s="24"/>
      <c r="D283" s="24"/>
      <c r="E283" s="24"/>
      <c r="F283" s="24"/>
      <c r="G283" s="24"/>
      <c r="H283" s="24"/>
    </row>
    <row r="284" spans="2:8" x14ac:dyDescent="0.2">
      <c r="B284" s="88">
        <v>283</v>
      </c>
      <c r="C284" s="24"/>
      <c r="D284" s="24"/>
      <c r="E284" s="24"/>
      <c r="F284" s="24"/>
      <c r="G284" s="24"/>
      <c r="H284" s="24"/>
    </row>
    <row r="285" spans="2:8" x14ac:dyDescent="0.2">
      <c r="B285" s="88">
        <v>284</v>
      </c>
      <c r="C285" s="24"/>
      <c r="D285" s="24"/>
      <c r="E285" s="24"/>
      <c r="F285" s="24"/>
      <c r="G285" s="24"/>
      <c r="H285" s="24"/>
    </row>
    <row r="286" spans="2:8" x14ac:dyDescent="0.2">
      <c r="B286" s="88">
        <v>285</v>
      </c>
      <c r="C286" s="24"/>
      <c r="D286" s="24"/>
      <c r="E286" s="24"/>
      <c r="F286" s="24"/>
      <c r="G286" s="24"/>
      <c r="H286" s="24"/>
    </row>
    <row r="287" spans="2:8" x14ac:dyDescent="0.2">
      <c r="B287" s="88">
        <v>286</v>
      </c>
      <c r="C287" s="24"/>
      <c r="D287" s="24"/>
      <c r="E287" s="24"/>
      <c r="F287" s="24"/>
      <c r="G287" s="24"/>
      <c r="H287" s="24"/>
    </row>
    <row r="288" spans="2:8" x14ac:dyDescent="0.2">
      <c r="B288" s="88">
        <v>287</v>
      </c>
      <c r="C288" s="24"/>
      <c r="D288" s="24"/>
      <c r="E288" s="24"/>
      <c r="F288" s="24"/>
      <c r="G288" s="24"/>
      <c r="H288" s="24"/>
    </row>
    <row r="289" spans="2:8" x14ac:dyDescent="0.2">
      <c r="B289" s="88">
        <v>288</v>
      </c>
      <c r="C289" s="24"/>
      <c r="D289" s="24"/>
      <c r="E289" s="24"/>
      <c r="F289" s="24"/>
      <c r="G289" s="24"/>
      <c r="H289" s="24"/>
    </row>
    <row r="290" spans="2:8" x14ac:dyDescent="0.2">
      <c r="B290" s="88">
        <v>289</v>
      </c>
      <c r="C290" s="24"/>
      <c r="D290" s="24"/>
      <c r="E290" s="24"/>
      <c r="F290" s="24"/>
      <c r="G290" s="24"/>
      <c r="H290" s="24"/>
    </row>
    <row r="291" spans="2:8" x14ac:dyDescent="0.2">
      <c r="B291" s="88">
        <v>290</v>
      </c>
      <c r="C291" s="24"/>
      <c r="D291" s="24"/>
      <c r="E291" s="24"/>
      <c r="F291" s="24"/>
      <c r="G291" s="24"/>
      <c r="H291" s="24"/>
    </row>
    <row r="292" spans="2:8" x14ac:dyDescent="0.2">
      <c r="B292" s="88">
        <v>291</v>
      </c>
      <c r="C292" s="24"/>
      <c r="D292" s="24"/>
      <c r="E292" s="24"/>
      <c r="F292" s="24"/>
      <c r="G292" s="24"/>
      <c r="H292" s="24"/>
    </row>
    <row r="293" spans="2:8" x14ac:dyDescent="0.2">
      <c r="B293" s="88">
        <v>292</v>
      </c>
      <c r="C293" s="24"/>
      <c r="D293" s="24"/>
      <c r="E293" s="24"/>
      <c r="F293" s="24"/>
      <c r="G293" s="24"/>
      <c r="H293" s="24"/>
    </row>
    <row r="294" spans="2:8" x14ac:dyDescent="0.2">
      <c r="B294" s="88">
        <v>293</v>
      </c>
      <c r="C294" s="24"/>
      <c r="D294" s="24"/>
      <c r="E294" s="24"/>
      <c r="F294" s="24"/>
      <c r="G294" s="24"/>
      <c r="H294" s="24"/>
    </row>
    <row r="295" spans="2:8" x14ac:dyDescent="0.2">
      <c r="B295" s="88">
        <v>294</v>
      </c>
      <c r="C295" s="24"/>
      <c r="D295" s="24"/>
      <c r="E295" s="24"/>
      <c r="F295" s="24"/>
      <c r="G295" s="24"/>
      <c r="H295" s="24"/>
    </row>
    <row r="296" spans="2:8" x14ac:dyDescent="0.2">
      <c r="B296" s="88">
        <v>295</v>
      </c>
      <c r="C296" s="24"/>
      <c r="D296" s="24"/>
      <c r="E296" s="24"/>
      <c r="F296" s="24"/>
      <c r="G296" s="24"/>
      <c r="H296" s="24"/>
    </row>
    <row r="297" spans="2:8" x14ac:dyDescent="0.2">
      <c r="B297" s="88">
        <v>296</v>
      </c>
      <c r="C297" s="24"/>
      <c r="D297" s="24"/>
      <c r="E297" s="24"/>
      <c r="F297" s="24"/>
      <c r="G297" s="24"/>
      <c r="H297" s="24"/>
    </row>
    <row r="298" spans="2:8" x14ac:dyDescent="0.2">
      <c r="B298" s="88">
        <v>297</v>
      </c>
      <c r="C298" s="24"/>
      <c r="D298" s="24"/>
      <c r="E298" s="24"/>
      <c r="F298" s="24"/>
      <c r="G298" s="24"/>
      <c r="H298" s="24"/>
    </row>
    <row r="299" spans="2:8" x14ac:dyDescent="0.2">
      <c r="B299" s="88">
        <v>298</v>
      </c>
      <c r="C299" s="24"/>
      <c r="D299" s="24"/>
      <c r="E299" s="24"/>
      <c r="F299" s="24"/>
      <c r="G299" s="24"/>
      <c r="H299" s="24"/>
    </row>
    <row r="300" spans="2:8" x14ac:dyDescent="0.2">
      <c r="B300" s="88">
        <v>299</v>
      </c>
      <c r="C300" s="24"/>
      <c r="D300" s="24"/>
      <c r="E300" s="24"/>
      <c r="F300" s="24"/>
      <c r="G300" s="24"/>
      <c r="H300" s="24"/>
    </row>
    <row r="301" spans="2:8" x14ac:dyDescent="0.2">
      <c r="B301" s="88">
        <v>300</v>
      </c>
      <c r="C301" s="24"/>
      <c r="D301" s="24"/>
      <c r="E301" s="24"/>
      <c r="F301" s="24"/>
      <c r="G301" s="24"/>
      <c r="H301" s="24"/>
    </row>
    <row r="302" spans="2:8" x14ac:dyDescent="0.2">
      <c r="B302" s="88">
        <v>301</v>
      </c>
      <c r="C302" s="24"/>
      <c r="D302" s="24"/>
      <c r="E302" s="24"/>
      <c r="F302" s="24"/>
      <c r="G302" s="24"/>
      <c r="H302" s="24"/>
    </row>
    <row r="303" spans="2:8" x14ac:dyDescent="0.2">
      <c r="B303" s="88">
        <v>302</v>
      </c>
      <c r="C303" s="24"/>
      <c r="D303" s="24"/>
      <c r="E303" s="24"/>
      <c r="F303" s="24"/>
      <c r="G303" s="24"/>
      <c r="H303" s="24"/>
    </row>
    <row r="304" spans="2:8" x14ac:dyDescent="0.2">
      <c r="B304" s="88">
        <v>303</v>
      </c>
      <c r="C304" s="24"/>
      <c r="D304" s="24"/>
      <c r="E304" s="24"/>
      <c r="F304" s="24"/>
      <c r="G304" s="24"/>
      <c r="H304" s="24"/>
    </row>
    <row r="305" spans="2:8" x14ac:dyDescent="0.2">
      <c r="B305" s="88">
        <v>304</v>
      </c>
      <c r="C305" s="24"/>
      <c r="D305" s="24"/>
      <c r="E305" s="24"/>
      <c r="F305" s="24"/>
      <c r="G305" s="24"/>
      <c r="H305" s="24"/>
    </row>
    <row r="306" spans="2:8" x14ac:dyDescent="0.2">
      <c r="B306" s="88">
        <v>305</v>
      </c>
      <c r="C306" s="24"/>
      <c r="D306" s="24"/>
      <c r="E306" s="24"/>
      <c r="F306" s="24"/>
      <c r="G306" s="24"/>
      <c r="H306" s="24"/>
    </row>
    <row r="307" spans="2:8" x14ac:dyDescent="0.2">
      <c r="B307" s="88">
        <v>306</v>
      </c>
      <c r="C307" s="24"/>
      <c r="D307" s="24"/>
      <c r="E307" s="24"/>
      <c r="F307" s="24"/>
      <c r="G307" s="24"/>
      <c r="H307" s="24"/>
    </row>
    <row r="308" spans="2:8" x14ac:dyDescent="0.2">
      <c r="B308" s="88">
        <v>307</v>
      </c>
      <c r="C308" s="24"/>
      <c r="D308" s="24"/>
      <c r="E308" s="24"/>
      <c r="F308" s="24"/>
      <c r="G308" s="24"/>
      <c r="H308" s="24"/>
    </row>
    <row r="309" spans="2:8" x14ac:dyDescent="0.2">
      <c r="B309" s="88">
        <v>308</v>
      </c>
      <c r="C309" s="24"/>
      <c r="D309" s="24"/>
      <c r="E309" s="24"/>
      <c r="F309" s="24"/>
      <c r="G309" s="24"/>
      <c r="H309" s="24"/>
    </row>
    <row r="310" spans="2:8" x14ac:dyDescent="0.2">
      <c r="B310" s="88">
        <v>309</v>
      </c>
      <c r="C310" s="24"/>
      <c r="D310" s="24"/>
      <c r="E310" s="24"/>
      <c r="F310" s="24"/>
      <c r="G310" s="24"/>
      <c r="H310" s="24"/>
    </row>
    <row r="311" spans="2:8" x14ac:dyDescent="0.2">
      <c r="B311" s="88">
        <v>310</v>
      </c>
      <c r="C311" s="24"/>
      <c r="D311" s="24"/>
      <c r="E311" s="24"/>
      <c r="F311" s="24"/>
      <c r="G311" s="24"/>
      <c r="H311" s="24"/>
    </row>
    <row r="312" spans="2:8" x14ac:dyDescent="0.2">
      <c r="B312" s="88">
        <v>311</v>
      </c>
      <c r="C312" s="24"/>
      <c r="D312" s="24"/>
      <c r="E312" s="24"/>
      <c r="F312" s="24"/>
      <c r="G312" s="24"/>
      <c r="H312" s="24"/>
    </row>
    <row r="313" spans="2:8" x14ac:dyDescent="0.2">
      <c r="B313" s="88">
        <v>312</v>
      </c>
      <c r="C313" s="24"/>
      <c r="D313" s="24"/>
      <c r="E313" s="24"/>
      <c r="F313" s="24"/>
      <c r="G313" s="24"/>
      <c r="H313" s="24"/>
    </row>
    <row r="314" spans="2:8" x14ac:dyDescent="0.2">
      <c r="B314" s="88">
        <v>313</v>
      </c>
      <c r="C314" s="24"/>
      <c r="D314" s="24"/>
      <c r="E314" s="24"/>
      <c r="F314" s="24"/>
      <c r="G314" s="24"/>
      <c r="H314" s="24"/>
    </row>
    <row r="315" spans="2:8" x14ac:dyDescent="0.2">
      <c r="B315" s="88">
        <v>314</v>
      </c>
      <c r="C315" s="24"/>
      <c r="D315" s="24"/>
      <c r="E315" s="24"/>
      <c r="F315" s="24"/>
      <c r="G315" s="24"/>
      <c r="H315" s="24"/>
    </row>
    <row r="316" spans="2:8" x14ac:dyDescent="0.2">
      <c r="B316" s="88">
        <v>315</v>
      </c>
      <c r="C316" s="24"/>
      <c r="D316" s="24"/>
      <c r="E316" s="24"/>
      <c r="F316" s="24"/>
      <c r="G316" s="24"/>
      <c r="H316" s="24"/>
    </row>
    <row r="317" spans="2:8" x14ac:dyDescent="0.2">
      <c r="B317" s="88">
        <v>316</v>
      </c>
      <c r="C317" s="24"/>
      <c r="D317" s="24"/>
      <c r="E317" s="24"/>
      <c r="F317" s="24"/>
      <c r="G317" s="24"/>
      <c r="H317" s="24"/>
    </row>
    <row r="318" spans="2:8" x14ac:dyDescent="0.2">
      <c r="B318" s="88">
        <v>317</v>
      </c>
      <c r="C318" s="24"/>
      <c r="D318" s="24"/>
      <c r="E318" s="24"/>
      <c r="F318" s="24"/>
      <c r="G318" s="24"/>
      <c r="H318" s="24"/>
    </row>
    <row r="319" spans="2:8" x14ac:dyDescent="0.2">
      <c r="B319" s="88">
        <v>318</v>
      </c>
      <c r="C319" s="24"/>
      <c r="D319" s="24"/>
      <c r="E319" s="24"/>
      <c r="F319" s="24"/>
      <c r="G319" s="24"/>
      <c r="H319" s="24"/>
    </row>
    <row r="320" spans="2:8" x14ac:dyDescent="0.2">
      <c r="B320" s="88">
        <v>319</v>
      </c>
      <c r="C320" s="24"/>
      <c r="D320" s="24"/>
      <c r="E320" s="24"/>
      <c r="F320" s="24"/>
      <c r="G320" s="24"/>
      <c r="H320" s="24"/>
    </row>
    <row r="321" spans="2:8" x14ac:dyDescent="0.2">
      <c r="B321" s="88">
        <v>320</v>
      </c>
      <c r="C321" s="24"/>
      <c r="D321" s="24"/>
      <c r="E321" s="24"/>
      <c r="F321" s="24"/>
      <c r="G321" s="24"/>
      <c r="H321" s="24"/>
    </row>
    <row r="322" spans="2:8" x14ac:dyDescent="0.2">
      <c r="B322" s="88">
        <v>321</v>
      </c>
      <c r="C322" s="24"/>
      <c r="D322" s="24"/>
      <c r="E322" s="24"/>
      <c r="F322" s="24"/>
      <c r="G322" s="24"/>
      <c r="H322" s="24"/>
    </row>
    <row r="323" spans="2:8" x14ac:dyDescent="0.2">
      <c r="B323" s="88">
        <v>322</v>
      </c>
      <c r="C323" s="24"/>
      <c r="D323" s="24"/>
      <c r="E323" s="24"/>
      <c r="F323" s="24"/>
      <c r="G323" s="24"/>
      <c r="H323" s="24"/>
    </row>
    <row r="324" spans="2:8" x14ac:dyDescent="0.2">
      <c r="B324" s="88">
        <v>323</v>
      </c>
      <c r="C324" s="24"/>
      <c r="D324" s="24"/>
      <c r="E324" s="24"/>
      <c r="F324" s="24"/>
      <c r="G324" s="24"/>
      <c r="H324" s="24"/>
    </row>
    <row r="325" spans="2:8" x14ac:dyDescent="0.2">
      <c r="B325" s="88">
        <v>324</v>
      </c>
      <c r="C325" s="24"/>
      <c r="D325" s="24"/>
      <c r="E325" s="24"/>
      <c r="F325" s="24"/>
      <c r="G325" s="24"/>
      <c r="H325" s="24"/>
    </row>
    <row r="326" spans="2:8" x14ac:dyDescent="0.2">
      <c r="B326" s="88">
        <v>325</v>
      </c>
      <c r="C326" s="24"/>
      <c r="D326" s="24"/>
      <c r="E326" s="24"/>
      <c r="F326" s="24"/>
      <c r="G326" s="24"/>
      <c r="H326" s="24"/>
    </row>
    <row r="327" spans="2:8" x14ac:dyDescent="0.2">
      <c r="B327" s="88">
        <v>326</v>
      </c>
      <c r="C327" s="24"/>
      <c r="D327" s="24"/>
      <c r="E327" s="24"/>
      <c r="F327" s="24"/>
      <c r="G327" s="24"/>
      <c r="H327" s="24"/>
    </row>
    <row r="328" spans="2:8" x14ac:dyDescent="0.2">
      <c r="B328" s="88">
        <v>327</v>
      </c>
      <c r="C328" s="24"/>
      <c r="D328" s="24"/>
      <c r="E328" s="24"/>
      <c r="F328" s="24"/>
      <c r="G328" s="24"/>
      <c r="H328" s="24"/>
    </row>
    <row r="329" spans="2:8" x14ac:dyDescent="0.2">
      <c r="B329" s="88">
        <v>328</v>
      </c>
      <c r="C329" s="24"/>
      <c r="D329" s="24"/>
      <c r="E329" s="24"/>
      <c r="F329" s="24"/>
      <c r="G329" s="24"/>
      <c r="H329" s="24"/>
    </row>
    <row r="330" spans="2:8" x14ac:dyDescent="0.2">
      <c r="B330" s="88">
        <v>329</v>
      </c>
      <c r="C330" s="24"/>
      <c r="D330" s="24"/>
      <c r="E330" s="24"/>
      <c r="F330" s="24"/>
      <c r="G330" s="24"/>
      <c r="H330" s="24"/>
    </row>
    <row r="331" spans="2:8" x14ac:dyDescent="0.2">
      <c r="B331" s="88">
        <v>330</v>
      </c>
      <c r="C331" s="24"/>
      <c r="D331" s="24"/>
      <c r="E331" s="24"/>
      <c r="F331" s="24"/>
      <c r="G331" s="24"/>
      <c r="H331" s="24"/>
    </row>
    <row r="332" spans="2:8" x14ac:dyDescent="0.2">
      <c r="B332" s="88">
        <v>331</v>
      </c>
      <c r="C332" s="24"/>
      <c r="D332" s="24"/>
      <c r="E332" s="24"/>
      <c r="F332" s="24"/>
      <c r="G332" s="24"/>
      <c r="H332" s="24"/>
    </row>
    <row r="333" spans="2:8" x14ac:dyDescent="0.2">
      <c r="B333" s="88">
        <v>332</v>
      </c>
      <c r="C333" s="24"/>
      <c r="D333" s="24"/>
      <c r="E333" s="24"/>
      <c r="F333" s="24"/>
      <c r="G333" s="24"/>
      <c r="H333" s="24"/>
    </row>
    <row r="334" spans="2:8" x14ac:dyDescent="0.2">
      <c r="B334" s="88">
        <v>333</v>
      </c>
      <c r="C334" s="24"/>
      <c r="D334" s="24"/>
      <c r="E334" s="24"/>
      <c r="F334" s="24"/>
      <c r="G334" s="24"/>
      <c r="H334" s="24"/>
    </row>
    <row r="335" spans="2:8" x14ac:dyDescent="0.2">
      <c r="B335" s="88">
        <v>334</v>
      </c>
      <c r="C335" s="24"/>
      <c r="D335" s="24"/>
      <c r="E335" s="24"/>
      <c r="F335" s="24"/>
      <c r="G335" s="24"/>
      <c r="H335" s="24"/>
    </row>
    <row r="336" spans="2:8" x14ac:dyDescent="0.2">
      <c r="B336" s="88">
        <v>335</v>
      </c>
      <c r="C336" s="24"/>
      <c r="D336" s="24"/>
      <c r="E336" s="24"/>
      <c r="F336" s="24"/>
      <c r="G336" s="24"/>
      <c r="H336" s="24"/>
    </row>
    <row r="337" spans="2:8" x14ac:dyDescent="0.2">
      <c r="B337" s="88">
        <v>336</v>
      </c>
      <c r="C337" s="24"/>
      <c r="D337" s="24"/>
      <c r="E337" s="24"/>
      <c r="F337" s="24"/>
      <c r="G337" s="24"/>
      <c r="H337" s="24"/>
    </row>
    <row r="338" spans="2:8" x14ac:dyDescent="0.2">
      <c r="B338" s="88">
        <v>337</v>
      </c>
      <c r="C338" s="24"/>
      <c r="D338" s="24"/>
      <c r="E338" s="24"/>
      <c r="F338" s="24"/>
      <c r="G338" s="24"/>
      <c r="H338" s="24"/>
    </row>
    <row r="339" spans="2:8" x14ac:dyDescent="0.2">
      <c r="B339" s="88">
        <v>338</v>
      </c>
      <c r="C339" s="24"/>
      <c r="D339" s="24"/>
      <c r="E339" s="24"/>
      <c r="F339" s="24"/>
      <c r="G339" s="24"/>
      <c r="H339" s="24"/>
    </row>
    <row r="340" spans="2:8" x14ac:dyDescent="0.2">
      <c r="B340" s="88">
        <v>339</v>
      </c>
      <c r="C340" s="24"/>
      <c r="D340" s="24"/>
      <c r="E340" s="24"/>
      <c r="F340" s="24"/>
      <c r="G340" s="24"/>
      <c r="H340" s="24"/>
    </row>
    <row r="341" spans="2:8" x14ac:dyDescent="0.2">
      <c r="B341" s="88">
        <v>340</v>
      </c>
      <c r="C341" s="24"/>
      <c r="D341" s="24"/>
      <c r="E341" s="24"/>
      <c r="F341" s="24"/>
      <c r="G341" s="24"/>
      <c r="H341" s="24"/>
    </row>
    <row r="342" spans="2:8" x14ac:dyDescent="0.2">
      <c r="B342" s="88">
        <v>341</v>
      </c>
      <c r="C342" s="24"/>
      <c r="D342" s="24"/>
      <c r="E342" s="24"/>
      <c r="F342" s="24"/>
      <c r="G342" s="24"/>
      <c r="H342" s="24"/>
    </row>
    <row r="343" spans="2:8" x14ac:dyDescent="0.2">
      <c r="B343" s="88">
        <v>342</v>
      </c>
      <c r="C343" s="24"/>
      <c r="D343" s="24"/>
      <c r="E343" s="24"/>
      <c r="F343" s="24"/>
      <c r="G343" s="24"/>
      <c r="H343" s="24"/>
    </row>
    <row r="344" spans="2:8" x14ac:dyDescent="0.2">
      <c r="B344" s="88">
        <v>343</v>
      </c>
      <c r="C344" s="24"/>
      <c r="D344" s="24"/>
      <c r="E344" s="24"/>
      <c r="F344" s="24"/>
      <c r="G344" s="24"/>
      <c r="H344" s="24"/>
    </row>
    <row r="345" spans="2:8" x14ac:dyDescent="0.2">
      <c r="B345" s="88">
        <v>344</v>
      </c>
      <c r="C345" s="24"/>
      <c r="D345" s="24"/>
      <c r="E345" s="24"/>
      <c r="F345" s="24"/>
      <c r="G345" s="24"/>
      <c r="H345" s="24"/>
    </row>
    <row r="346" spans="2:8" x14ac:dyDescent="0.2">
      <c r="B346" s="88">
        <v>345</v>
      </c>
      <c r="C346" s="24"/>
      <c r="D346" s="24"/>
      <c r="E346" s="24"/>
      <c r="F346" s="24"/>
      <c r="G346" s="24"/>
      <c r="H346" s="24"/>
    </row>
    <row r="347" spans="2:8" x14ac:dyDescent="0.2">
      <c r="B347" s="88">
        <v>346</v>
      </c>
      <c r="C347" s="24"/>
      <c r="D347" s="24"/>
      <c r="E347" s="24"/>
      <c r="F347" s="24"/>
      <c r="G347" s="24"/>
      <c r="H347" s="24"/>
    </row>
    <row r="348" spans="2:8" x14ac:dyDescent="0.2">
      <c r="B348" s="88">
        <v>347</v>
      </c>
      <c r="C348" s="24"/>
      <c r="D348" s="24"/>
      <c r="E348" s="24"/>
      <c r="F348" s="24"/>
      <c r="G348" s="24"/>
      <c r="H348" s="24"/>
    </row>
    <row r="349" spans="2:8" x14ac:dyDescent="0.2">
      <c r="B349" s="88">
        <v>348</v>
      </c>
      <c r="C349" s="24"/>
      <c r="D349" s="24"/>
      <c r="E349" s="24"/>
      <c r="F349" s="24"/>
      <c r="G349" s="24"/>
      <c r="H349" s="24"/>
    </row>
    <row r="350" spans="2:8" x14ac:dyDescent="0.2">
      <c r="B350" s="88">
        <v>349</v>
      </c>
      <c r="C350" s="24"/>
      <c r="D350" s="24"/>
      <c r="E350" s="24"/>
      <c r="F350" s="24"/>
      <c r="G350" s="24"/>
      <c r="H350" s="24"/>
    </row>
    <row r="351" spans="2:8" x14ac:dyDescent="0.2">
      <c r="B351" s="88">
        <v>350</v>
      </c>
      <c r="C351" s="24"/>
      <c r="D351" s="24"/>
      <c r="E351" s="24"/>
      <c r="F351" s="24"/>
      <c r="G351" s="24"/>
      <c r="H351" s="24"/>
    </row>
    <row r="352" spans="2:8" x14ac:dyDescent="0.2">
      <c r="B352" s="88">
        <v>351</v>
      </c>
      <c r="C352" s="24"/>
      <c r="D352" s="24"/>
      <c r="E352" s="24"/>
      <c r="F352" s="24"/>
      <c r="G352" s="24"/>
      <c r="H352" s="24"/>
    </row>
    <row r="353" spans="2:8" x14ac:dyDescent="0.2">
      <c r="B353" s="88">
        <v>352</v>
      </c>
      <c r="C353" s="24"/>
      <c r="D353" s="24"/>
      <c r="E353" s="24"/>
      <c r="F353" s="24"/>
      <c r="G353" s="24"/>
      <c r="H353" s="24"/>
    </row>
    <row r="354" spans="2:8" x14ac:dyDescent="0.2">
      <c r="B354" s="88">
        <v>353</v>
      </c>
      <c r="C354" s="24"/>
      <c r="D354" s="24"/>
      <c r="E354" s="24"/>
      <c r="F354" s="24"/>
      <c r="G354" s="24"/>
      <c r="H354" s="24"/>
    </row>
    <row r="355" spans="2:8" x14ac:dyDescent="0.2">
      <c r="B355" s="88">
        <v>354</v>
      </c>
      <c r="C355" s="24"/>
      <c r="D355" s="24"/>
      <c r="E355" s="24"/>
      <c r="F355" s="24"/>
      <c r="G355" s="24"/>
      <c r="H355" s="24"/>
    </row>
    <row r="356" spans="2:8" x14ac:dyDescent="0.2">
      <c r="B356" s="88">
        <v>355</v>
      </c>
      <c r="C356" s="24"/>
      <c r="D356" s="24"/>
      <c r="E356" s="24"/>
      <c r="F356" s="24"/>
      <c r="G356" s="24"/>
      <c r="H356" s="24"/>
    </row>
    <row r="357" spans="2:8" x14ac:dyDescent="0.2">
      <c r="B357" s="88">
        <v>356</v>
      </c>
      <c r="C357" s="24"/>
      <c r="D357" s="24"/>
      <c r="E357" s="24"/>
      <c r="F357" s="24"/>
      <c r="G357" s="24"/>
      <c r="H357" s="24"/>
    </row>
    <row r="358" spans="2:8" x14ac:dyDescent="0.2">
      <c r="B358" s="88">
        <v>357</v>
      </c>
      <c r="C358" s="24"/>
      <c r="D358" s="24"/>
      <c r="E358" s="24"/>
      <c r="F358" s="24"/>
      <c r="G358" s="24"/>
      <c r="H358" s="24"/>
    </row>
    <row r="359" spans="2:8" x14ac:dyDescent="0.2">
      <c r="B359" s="88">
        <v>358</v>
      </c>
      <c r="C359" s="24"/>
      <c r="D359" s="24"/>
      <c r="E359" s="24"/>
      <c r="F359" s="24"/>
      <c r="G359" s="24"/>
      <c r="H359" s="24"/>
    </row>
    <row r="360" spans="2:8" x14ac:dyDescent="0.2">
      <c r="B360" s="88">
        <v>359</v>
      </c>
      <c r="C360" s="24"/>
      <c r="D360" s="24"/>
      <c r="E360" s="24"/>
      <c r="F360" s="24"/>
      <c r="G360" s="24"/>
      <c r="H360" s="24"/>
    </row>
    <row r="361" spans="2:8" x14ac:dyDescent="0.2">
      <c r="B361" s="88">
        <v>360</v>
      </c>
      <c r="C361" s="24"/>
      <c r="D361" s="24"/>
      <c r="E361" s="24"/>
      <c r="F361" s="24"/>
      <c r="G361" s="24"/>
      <c r="H361" s="24"/>
    </row>
    <row r="362" spans="2:8" x14ac:dyDescent="0.2">
      <c r="B362" s="88">
        <v>361</v>
      </c>
      <c r="C362" s="24"/>
      <c r="D362" s="24"/>
      <c r="E362" s="24"/>
      <c r="F362" s="24"/>
      <c r="G362" s="24"/>
      <c r="H362" s="24"/>
    </row>
    <row r="363" spans="2:8" x14ac:dyDescent="0.2">
      <c r="B363" s="88">
        <v>362</v>
      </c>
      <c r="C363" s="24"/>
      <c r="D363" s="24"/>
      <c r="E363" s="24"/>
      <c r="F363" s="24"/>
      <c r="G363" s="24"/>
      <c r="H363" s="24"/>
    </row>
    <row r="364" spans="2:8" x14ac:dyDescent="0.2">
      <c r="B364" s="88">
        <v>363</v>
      </c>
      <c r="C364" s="24"/>
      <c r="D364" s="24"/>
      <c r="E364" s="24"/>
      <c r="F364" s="24"/>
      <c r="G364" s="24"/>
      <c r="H364" s="24"/>
    </row>
    <row r="365" spans="2:8" x14ac:dyDescent="0.2">
      <c r="B365" s="88">
        <v>364</v>
      </c>
      <c r="C365" s="24"/>
      <c r="D365" s="24"/>
      <c r="E365" s="24"/>
      <c r="F365" s="24"/>
      <c r="G365" s="24"/>
      <c r="H365" s="24"/>
    </row>
    <row r="366" spans="2:8" x14ac:dyDescent="0.2">
      <c r="B366" s="88">
        <v>365</v>
      </c>
      <c r="C366" s="24"/>
      <c r="D366" s="24"/>
      <c r="E366" s="24"/>
      <c r="F366" s="24"/>
      <c r="G366" s="24"/>
      <c r="H366" s="24"/>
    </row>
    <row r="367" spans="2:8" x14ac:dyDescent="0.2">
      <c r="B367" s="88">
        <v>366</v>
      </c>
      <c r="C367" s="24"/>
      <c r="D367" s="24"/>
      <c r="E367" s="24"/>
      <c r="F367" s="24"/>
      <c r="G367" s="24"/>
      <c r="H367" s="24"/>
    </row>
    <row r="368" spans="2:8" x14ac:dyDescent="0.2">
      <c r="B368" s="88">
        <v>367</v>
      </c>
      <c r="C368" s="24"/>
      <c r="D368" s="24"/>
      <c r="E368" s="24"/>
      <c r="F368" s="24"/>
      <c r="G368" s="24"/>
      <c r="H368" s="24"/>
    </row>
    <row r="369" spans="2:8" x14ac:dyDescent="0.2">
      <c r="B369" s="88">
        <v>368</v>
      </c>
      <c r="C369" s="24"/>
      <c r="D369" s="24"/>
      <c r="E369" s="24"/>
      <c r="F369" s="24"/>
      <c r="G369" s="24"/>
      <c r="H369" s="24"/>
    </row>
    <row r="370" spans="2:8" x14ac:dyDescent="0.2">
      <c r="B370" s="88">
        <v>369</v>
      </c>
      <c r="C370" s="24"/>
      <c r="D370" s="24"/>
      <c r="E370" s="24"/>
      <c r="F370" s="24"/>
      <c r="G370" s="24"/>
      <c r="H370" s="24"/>
    </row>
    <row r="371" spans="2:8" x14ac:dyDescent="0.2">
      <c r="B371" s="88">
        <v>370</v>
      </c>
      <c r="C371" s="24"/>
      <c r="D371" s="24"/>
      <c r="E371" s="24"/>
      <c r="F371" s="24"/>
      <c r="G371" s="24"/>
      <c r="H371" s="24"/>
    </row>
    <row r="372" spans="2:8" x14ac:dyDescent="0.2">
      <c r="B372" s="88">
        <v>371</v>
      </c>
      <c r="C372" s="24"/>
      <c r="D372" s="24"/>
      <c r="E372" s="24"/>
      <c r="F372" s="24"/>
      <c r="G372" s="24"/>
      <c r="H372" s="24"/>
    </row>
    <row r="373" spans="2:8" x14ac:dyDescent="0.2">
      <c r="B373" s="88">
        <v>372</v>
      </c>
      <c r="C373" s="24"/>
      <c r="D373" s="24"/>
      <c r="E373" s="24"/>
      <c r="F373" s="24"/>
      <c r="G373" s="24"/>
      <c r="H373" s="24"/>
    </row>
    <row r="374" spans="2:8" x14ac:dyDescent="0.2">
      <c r="B374" s="88">
        <v>373</v>
      </c>
      <c r="C374" s="24"/>
      <c r="D374" s="24"/>
      <c r="E374" s="24"/>
      <c r="F374" s="24"/>
      <c r="G374" s="24"/>
      <c r="H374" s="24"/>
    </row>
    <row r="375" spans="2:8" x14ac:dyDescent="0.2">
      <c r="B375" s="88">
        <v>374</v>
      </c>
      <c r="C375" s="24"/>
      <c r="D375" s="24"/>
      <c r="E375" s="24"/>
      <c r="F375" s="24"/>
      <c r="G375" s="24"/>
      <c r="H375" s="24"/>
    </row>
    <row r="376" spans="2:8" x14ac:dyDescent="0.2">
      <c r="B376" s="88">
        <v>375</v>
      </c>
      <c r="C376" s="24"/>
      <c r="D376" s="24"/>
      <c r="E376" s="24"/>
      <c r="F376" s="24"/>
      <c r="G376" s="24"/>
      <c r="H376" s="24"/>
    </row>
    <row r="377" spans="2:8" x14ac:dyDescent="0.2">
      <c r="B377" s="88">
        <v>376</v>
      </c>
      <c r="C377" s="24"/>
      <c r="D377" s="24"/>
      <c r="E377" s="24"/>
      <c r="F377" s="24"/>
      <c r="G377" s="24"/>
      <c r="H377" s="24"/>
    </row>
    <row r="378" spans="2:8" x14ac:dyDescent="0.2">
      <c r="B378" s="88">
        <v>377</v>
      </c>
      <c r="C378" s="24"/>
      <c r="D378" s="24"/>
      <c r="E378" s="24"/>
      <c r="F378" s="24"/>
      <c r="G378" s="24"/>
      <c r="H378" s="24"/>
    </row>
    <row r="379" spans="2:8" x14ac:dyDescent="0.2">
      <c r="B379" s="88">
        <v>378</v>
      </c>
      <c r="C379" s="24"/>
      <c r="D379" s="24"/>
      <c r="E379" s="24"/>
      <c r="F379" s="24"/>
      <c r="G379" s="24"/>
      <c r="H379" s="24"/>
    </row>
    <row r="380" spans="2:8" x14ac:dyDescent="0.2">
      <c r="B380" s="88">
        <v>379</v>
      </c>
      <c r="C380" s="24"/>
      <c r="D380" s="24"/>
      <c r="E380" s="24"/>
      <c r="F380" s="24"/>
      <c r="G380" s="24"/>
      <c r="H380" s="24"/>
    </row>
    <row r="381" spans="2:8" x14ac:dyDescent="0.2">
      <c r="B381" s="88">
        <v>380</v>
      </c>
      <c r="C381" s="24"/>
      <c r="D381" s="24"/>
      <c r="E381" s="24"/>
      <c r="F381" s="24"/>
      <c r="G381" s="24"/>
      <c r="H381" s="24"/>
    </row>
    <row r="382" spans="2:8" x14ac:dyDescent="0.2">
      <c r="B382" s="88">
        <v>381</v>
      </c>
      <c r="C382" s="24"/>
      <c r="D382" s="24"/>
      <c r="E382" s="24"/>
      <c r="F382" s="24"/>
      <c r="G382" s="24"/>
      <c r="H382" s="24"/>
    </row>
    <row r="383" spans="2:8" x14ac:dyDescent="0.2">
      <c r="B383" s="88">
        <v>382</v>
      </c>
      <c r="C383" s="24"/>
      <c r="D383" s="24"/>
      <c r="E383" s="24"/>
      <c r="F383" s="24"/>
      <c r="G383" s="24"/>
      <c r="H383" s="24"/>
    </row>
    <row r="384" spans="2:8" x14ac:dyDescent="0.2">
      <c r="B384" s="88">
        <v>383</v>
      </c>
      <c r="C384" s="24"/>
      <c r="D384" s="24"/>
      <c r="E384" s="24"/>
      <c r="F384" s="24"/>
      <c r="G384" s="24"/>
      <c r="H384" s="24"/>
    </row>
    <row r="385" spans="2:8" x14ac:dyDescent="0.2">
      <c r="B385" s="88">
        <v>384</v>
      </c>
      <c r="C385" s="24"/>
      <c r="D385" s="24"/>
      <c r="E385" s="24"/>
      <c r="F385" s="24"/>
      <c r="G385" s="24"/>
      <c r="H385" s="24"/>
    </row>
    <row r="386" spans="2:8" x14ac:dyDescent="0.2">
      <c r="B386" s="88">
        <v>385</v>
      </c>
      <c r="C386" s="24"/>
      <c r="D386" s="24"/>
      <c r="E386" s="24"/>
      <c r="F386" s="24"/>
      <c r="G386" s="24"/>
      <c r="H386" s="24"/>
    </row>
    <row r="387" spans="2:8" x14ac:dyDescent="0.2">
      <c r="B387" s="88">
        <v>386</v>
      </c>
      <c r="C387" s="24"/>
      <c r="D387" s="24"/>
      <c r="E387" s="24"/>
      <c r="F387" s="24"/>
      <c r="G387" s="24"/>
      <c r="H387" s="24"/>
    </row>
    <row r="388" spans="2:8" x14ac:dyDescent="0.2">
      <c r="B388" s="88">
        <v>387</v>
      </c>
      <c r="C388" s="24"/>
      <c r="D388" s="24"/>
      <c r="E388" s="24"/>
      <c r="F388" s="24"/>
      <c r="G388" s="24"/>
      <c r="H388" s="24"/>
    </row>
    <row r="389" spans="2:8" x14ac:dyDescent="0.2">
      <c r="B389" s="88">
        <v>388</v>
      </c>
      <c r="C389" s="24"/>
      <c r="D389" s="24"/>
      <c r="E389" s="24"/>
      <c r="F389" s="24"/>
      <c r="G389" s="24"/>
      <c r="H389" s="24"/>
    </row>
    <row r="390" spans="2:8" x14ac:dyDescent="0.2">
      <c r="B390" s="88">
        <v>389</v>
      </c>
      <c r="C390" s="24"/>
      <c r="D390" s="24"/>
      <c r="E390" s="24"/>
      <c r="F390" s="24"/>
      <c r="G390" s="24"/>
      <c r="H390" s="24"/>
    </row>
    <row r="391" spans="2:8" x14ac:dyDescent="0.2">
      <c r="B391" s="88">
        <v>390</v>
      </c>
      <c r="C391" s="24"/>
      <c r="D391" s="24"/>
      <c r="E391" s="24"/>
      <c r="F391" s="24"/>
      <c r="G391" s="24"/>
      <c r="H391" s="24"/>
    </row>
    <row r="392" spans="2:8" x14ac:dyDescent="0.2">
      <c r="B392" s="88">
        <v>391</v>
      </c>
      <c r="C392" s="24"/>
      <c r="D392" s="24"/>
      <c r="E392" s="24"/>
      <c r="F392" s="24"/>
      <c r="G392" s="24"/>
      <c r="H392" s="24"/>
    </row>
    <row r="393" spans="2:8" x14ac:dyDescent="0.2">
      <c r="B393" s="88">
        <v>392</v>
      </c>
      <c r="C393" s="24"/>
      <c r="D393" s="24"/>
      <c r="E393" s="24"/>
      <c r="F393" s="24"/>
      <c r="G393" s="24"/>
      <c r="H393" s="24"/>
    </row>
    <row r="394" spans="2:8" x14ac:dyDescent="0.2">
      <c r="B394" s="88">
        <v>393</v>
      </c>
      <c r="C394" s="24"/>
      <c r="D394" s="24"/>
      <c r="E394" s="24"/>
      <c r="F394" s="24"/>
      <c r="G394" s="24"/>
      <c r="H394" s="24"/>
    </row>
    <row r="395" spans="2:8" x14ac:dyDescent="0.2">
      <c r="B395" s="88">
        <v>394</v>
      </c>
      <c r="C395" s="24"/>
      <c r="D395" s="24"/>
      <c r="E395" s="24"/>
      <c r="F395" s="24"/>
      <c r="G395" s="24"/>
      <c r="H395" s="24"/>
    </row>
    <row r="396" spans="2:8" x14ac:dyDescent="0.2">
      <c r="B396" s="88">
        <v>395</v>
      </c>
      <c r="C396" s="24"/>
      <c r="D396" s="24"/>
      <c r="E396" s="24"/>
      <c r="F396" s="24"/>
      <c r="G396" s="24"/>
      <c r="H396" s="24"/>
    </row>
    <row r="397" spans="2:8" x14ac:dyDescent="0.2">
      <c r="B397" s="88">
        <v>396</v>
      </c>
      <c r="C397" s="24"/>
      <c r="D397" s="24"/>
      <c r="E397" s="24"/>
      <c r="F397" s="24"/>
      <c r="G397" s="24"/>
      <c r="H397" s="24"/>
    </row>
    <row r="398" spans="2:8" x14ac:dyDescent="0.2">
      <c r="B398" s="88">
        <v>397</v>
      </c>
      <c r="C398" s="24"/>
      <c r="D398" s="24"/>
      <c r="E398" s="24"/>
      <c r="F398" s="24"/>
      <c r="G398" s="24"/>
      <c r="H398" s="24"/>
    </row>
    <row r="399" spans="2:8" x14ac:dyDescent="0.2">
      <c r="B399" s="88">
        <v>398</v>
      </c>
      <c r="C399" s="24"/>
      <c r="D399" s="24"/>
      <c r="E399" s="24"/>
      <c r="F399" s="24"/>
      <c r="G399" s="24"/>
      <c r="H399" s="24"/>
    </row>
    <row r="400" spans="2:8" x14ac:dyDescent="0.2">
      <c r="B400" s="88">
        <v>399</v>
      </c>
      <c r="C400" s="24"/>
      <c r="D400" s="24"/>
      <c r="E400" s="24"/>
      <c r="F400" s="24"/>
      <c r="G400" s="24"/>
      <c r="H400" s="24"/>
    </row>
    <row r="401" spans="2:8" x14ac:dyDescent="0.2">
      <c r="B401" s="88">
        <v>400</v>
      </c>
      <c r="C401" s="24"/>
      <c r="D401" s="24"/>
      <c r="E401" s="24"/>
      <c r="F401" s="24"/>
      <c r="G401" s="24"/>
      <c r="H401" s="2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O5744"/>
  <sheetViews>
    <sheetView topLeftCell="A529" workbookViewId="0">
      <selection activeCell="B2" sqref="B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6" width="5.7109375" style="2" customWidth="1"/>
    <col min="7" max="7" width="10.7109375" style="2" customWidth="1"/>
    <col min="8" max="9" width="5.7109375" style="2" customWidth="1"/>
    <col min="10" max="10" width="11.42578125" style="2"/>
    <col min="11" max="11" width="13.85546875" style="2" bestFit="1" customWidth="1"/>
    <col min="12" max="12" width="5.7109375" style="2" customWidth="1"/>
    <col min="13" max="13" width="11.42578125" style="2"/>
    <col min="14" max="14" width="15.7109375" style="2" bestFit="1" customWidth="1"/>
    <col min="15" max="16384" width="11.42578125" style="2"/>
  </cols>
  <sheetData>
    <row r="1" spans="1:15" x14ac:dyDescent="0.2">
      <c r="A1" s="1" t="s">
        <v>0</v>
      </c>
      <c r="B1" s="1" t="s">
        <v>3</v>
      </c>
      <c r="C1" s="1" t="s">
        <v>4</v>
      </c>
      <c r="D1" s="1" t="s">
        <v>5</v>
      </c>
      <c r="E1" s="1" t="s">
        <v>4464</v>
      </c>
      <c r="G1" s="224" t="s">
        <v>4895</v>
      </c>
      <c r="J1" s="22" t="s">
        <v>4539</v>
      </c>
      <c r="K1" s="22" t="s">
        <v>4540</v>
      </c>
      <c r="M1" s="1" t="s">
        <v>4598</v>
      </c>
      <c r="N1" s="1" t="s">
        <v>4597</v>
      </c>
      <c r="O1" s="1"/>
    </row>
    <row r="2" spans="1:15" x14ac:dyDescent="0.2">
      <c r="A2" s="3">
        <v>8914</v>
      </c>
      <c r="B2" s="3" t="s">
        <v>6</v>
      </c>
      <c r="C2" s="3" t="s">
        <v>6</v>
      </c>
      <c r="D2" s="3" t="s">
        <v>7</v>
      </c>
      <c r="E2" s="3" t="str" cm="1">
        <f t="array" ref="E2:E2147">_xlfn.UNIQUE(C2:C4112)</f>
        <v>Aeugst am Albis</v>
      </c>
      <c r="G2" s="2" t="s">
        <v>4896</v>
      </c>
      <c r="J2" s="21">
        <v>1000</v>
      </c>
      <c r="K2" s="21" t="s">
        <v>4541</v>
      </c>
      <c r="M2" s="3" t="s">
        <v>4546</v>
      </c>
      <c r="N2" s="3" t="s">
        <v>532</v>
      </c>
      <c r="O2" s="23">
        <v>6.1380821917808221</v>
      </c>
    </row>
    <row r="3" spans="1:15" x14ac:dyDescent="0.2">
      <c r="A3" s="3">
        <v>8914</v>
      </c>
      <c r="B3" s="3" t="s">
        <v>8</v>
      </c>
      <c r="C3" s="3" t="s">
        <v>6</v>
      </c>
      <c r="D3" s="3" t="s">
        <v>7</v>
      </c>
      <c r="E3" s="3" t="str">
        <v>Affoltern am Albis</v>
      </c>
      <c r="G3" s="2" t="s">
        <v>4896</v>
      </c>
      <c r="J3" s="21">
        <v>1003</v>
      </c>
      <c r="K3" s="21" t="s">
        <v>4541</v>
      </c>
      <c r="M3" s="3" t="s">
        <v>4547</v>
      </c>
      <c r="N3" s="3" t="s">
        <v>3357</v>
      </c>
      <c r="O3" s="23">
        <v>10.096438356164384</v>
      </c>
    </row>
    <row r="4" spans="1:15" x14ac:dyDescent="0.2">
      <c r="A4" s="3">
        <v>8909</v>
      </c>
      <c r="B4" s="3" t="s">
        <v>9</v>
      </c>
      <c r="C4" s="3" t="s">
        <v>10</v>
      </c>
      <c r="D4" s="3" t="s">
        <v>7</v>
      </c>
      <c r="E4" s="3" t="str">
        <v>Bonstetten</v>
      </c>
      <c r="G4" s="2" t="s">
        <v>4896</v>
      </c>
      <c r="J4" s="21">
        <v>1004</v>
      </c>
      <c r="K4" s="21" t="s">
        <v>4541</v>
      </c>
      <c r="M4" s="3" t="s">
        <v>4564</v>
      </c>
      <c r="N4" s="3" t="s">
        <v>4582</v>
      </c>
      <c r="O4" s="23">
        <v>9.9652054794520541</v>
      </c>
    </row>
    <row r="5" spans="1:15" x14ac:dyDescent="0.2">
      <c r="A5" s="3">
        <v>8910</v>
      </c>
      <c r="B5" s="3" t="s">
        <v>10</v>
      </c>
      <c r="C5" s="3" t="s">
        <v>10</v>
      </c>
      <c r="D5" s="3" t="s">
        <v>7</v>
      </c>
      <c r="E5" s="3" t="str">
        <v>Hausen am Albis</v>
      </c>
      <c r="G5" s="2" t="s">
        <v>4896</v>
      </c>
      <c r="J5" s="21">
        <v>1005</v>
      </c>
      <c r="K5" s="21" t="s">
        <v>4541</v>
      </c>
      <c r="M5" s="3" t="s">
        <v>4554</v>
      </c>
      <c r="N5" s="3" t="s">
        <v>4583</v>
      </c>
      <c r="O5" s="23">
        <v>10.506027397260274</v>
      </c>
    </row>
    <row r="6" spans="1:15" x14ac:dyDescent="0.2">
      <c r="A6" s="3">
        <v>8906</v>
      </c>
      <c r="B6" s="3" t="s">
        <v>11</v>
      </c>
      <c r="C6" s="3" t="s">
        <v>11</v>
      </c>
      <c r="D6" s="3" t="s">
        <v>7</v>
      </c>
      <c r="E6" s="3" t="str">
        <v>Hedingen</v>
      </c>
      <c r="G6" s="2" t="s">
        <v>4896</v>
      </c>
      <c r="J6" s="21">
        <v>1006</v>
      </c>
      <c r="K6" s="21" t="s">
        <v>4541</v>
      </c>
      <c r="M6" s="3" t="s">
        <v>4548</v>
      </c>
      <c r="N6" s="3" t="s">
        <v>4584</v>
      </c>
      <c r="O6" s="23">
        <v>9.1572602739726019</v>
      </c>
    </row>
    <row r="7" spans="1:15" x14ac:dyDescent="0.2">
      <c r="A7" s="3">
        <v>8915</v>
      </c>
      <c r="B7" s="3" t="s">
        <v>12</v>
      </c>
      <c r="C7" s="3" t="s">
        <v>12</v>
      </c>
      <c r="D7" s="3" t="s">
        <v>7</v>
      </c>
      <c r="E7" s="3" t="str">
        <v>Kappel am Albis</v>
      </c>
      <c r="G7" s="2" t="s">
        <v>4896</v>
      </c>
      <c r="J7" s="21">
        <v>1007</v>
      </c>
      <c r="K7" s="21" t="s">
        <v>4541</v>
      </c>
      <c r="M7" s="3" t="s">
        <v>4560</v>
      </c>
      <c r="N7" s="3" t="s">
        <v>4585</v>
      </c>
      <c r="O7" s="23">
        <v>9.7084931506849319</v>
      </c>
    </row>
    <row r="8" spans="1:15" x14ac:dyDescent="0.2">
      <c r="A8" s="3">
        <v>8925</v>
      </c>
      <c r="B8" s="3" t="s">
        <v>13</v>
      </c>
      <c r="C8" s="3" t="s">
        <v>12</v>
      </c>
      <c r="D8" s="3" t="s">
        <v>7</v>
      </c>
      <c r="E8" s="3" t="str">
        <v>Knonau</v>
      </c>
      <c r="G8" s="2" t="s">
        <v>4896</v>
      </c>
      <c r="J8" s="21">
        <v>1008</v>
      </c>
      <c r="K8" s="21" t="s">
        <v>4541</v>
      </c>
      <c r="M8" s="3" t="s">
        <v>4570</v>
      </c>
      <c r="N8" s="3" t="s">
        <v>2435</v>
      </c>
      <c r="O8" s="23">
        <v>9.6657534246575345</v>
      </c>
    </row>
    <row r="9" spans="1:15" x14ac:dyDescent="0.2">
      <c r="A9" s="3">
        <v>8908</v>
      </c>
      <c r="B9" s="3" t="s">
        <v>14</v>
      </c>
      <c r="C9" s="3" t="s">
        <v>14</v>
      </c>
      <c r="D9" s="3" t="s">
        <v>7</v>
      </c>
      <c r="E9" s="3" t="str">
        <v>Maschwanden</v>
      </c>
      <c r="G9" s="2" t="s">
        <v>4896</v>
      </c>
      <c r="J9" s="21">
        <v>1009</v>
      </c>
      <c r="K9" s="21" t="s">
        <v>4541</v>
      </c>
      <c r="M9" s="3" t="s">
        <v>4571</v>
      </c>
      <c r="N9" s="3" t="s">
        <v>2410</v>
      </c>
      <c r="O9" s="23">
        <v>3.6249315068493142</v>
      </c>
    </row>
    <row r="10" spans="1:15" x14ac:dyDescent="0.2">
      <c r="A10" s="3">
        <v>8926</v>
      </c>
      <c r="B10" s="3" t="s">
        <v>15</v>
      </c>
      <c r="C10" s="3" t="s">
        <v>15</v>
      </c>
      <c r="D10" s="3" t="s">
        <v>7</v>
      </c>
      <c r="E10" s="3" t="str">
        <v>Mettmenstetten</v>
      </c>
      <c r="G10" s="2" t="s">
        <v>4896</v>
      </c>
      <c r="J10" s="21">
        <v>1010</v>
      </c>
      <c r="K10" s="21" t="s">
        <v>4541</v>
      </c>
      <c r="M10" s="3" t="s">
        <v>4568</v>
      </c>
      <c r="N10" s="3" t="s">
        <v>4586</v>
      </c>
      <c r="O10" s="23">
        <v>6.7490410958904112</v>
      </c>
    </row>
    <row r="11" spans="1:15" x14ac:dyDescent="0.2">
      <c r="A11" s="3">
        <v>8926</v>
      </c>
      <c r="B11" s="3" t="s">
        <v>16</v>
      </c>
      <c r="C11" s="3" t="s">
        <v>15</v>
      </c>
      <c r="D11" s="3" t="s">
        <v>7</v>
      </c>
      <c r="E11" s="3" t="str">
        <v>Obfelden</v>
      </c>
      <c r="G11" s="2" t="s">
        <v>4896</v>
      </c>
      <c r="J11" s="21">
        <v>1011</v>
      </c>
      <c r="K11" s="21" t="s">
        <v>4541</v>
      </c>
      <c r="M11" s="3" t="s">
        <v>4563</v>
      </c>
      <c r="N11" s="3" t="s">
        <v>1186</v>
      </c>
      <c r="O11" s="23">
        <v>6.4224657534246585</v>
      </c>
    </row>
    <row r="12" spans="1:15" x14ac:dyDescent="0.2">
      <c r="A12" s="3">
        <v>8926</v>
      </c>
      <c r="B12" s="3" t="s">
        <v>17</v>
      </c>
      <c r="C12" s="3" t="s">
        <v>15</v>
      </c>
      <c r="D12" s="3" t="s">
        <v>7</v>
      </c>
      <c r="E12" s="3" t="str">
        <v>Ottenbach</v>
      </c>
      <c r="G12" s="2" t="s">
        <v>4896</v>
      </c>
      <c r="J12" s="21">
        <v>1012</v>
      </c>
      <c r="K12" s="21" t="s">
        <v>4541</v>
      </c>
      <c r="M12" s="3" t="s">
        <v>4543</v>
      </c>
      <c r="N12" s="3" t="s">
        <v>4587</v>
      </c>
      <c r="O12" s="23">
        <v>10.715890410958904</v>
      </c>
    </row>
    <row r="13" spans="1:15" x14ac:dyDescent="0.2">
      <c r="A13" s="3">
        <v>8934</v>
      </c>
      <c r="B13" s="3" t="s">
        <v>18</v>
      </c>
      <c r="C13" s="3" t="s">
        <v>18</v>
      </c>
      <c r="D13" s="3" t="s">
        <v>7</v>
      </c>
      <c r="E13" s="3" t="str">
        <v>Rifferswil</v>
      </c>
      <c r="G13" s="2" t="s">
        <v>4896</v>
      </c>
      <c r="J13" s="21">
        <v>1015</v>
      </c>
      <c r="K13" s="21" t="s">
        <v>4541</v>
      </c>
      <c r="M13" s="3" t="s">
        <v>4573</v>
      </c>
      <c r="N13" s="3" t="s">
        <v>1252</v>
      </c>
      <c r="O13" s="23">
        <v>8.8164383561643831</v>
      </c>
    </row>
    <row r="14" spans="1:15" x14ac:dyDescent="0.2">
      <c r="A14" s="3">
        <v>8933</v>
      </c>
      <c r="B14" s="3" t="s">
        <v>19</v>
      </c>
      <c r="C14" s="3" t="s">
        <v>19</v>
      </c>
      <c r="D14" s="3" t="s">
        <v>7</v>
      </c>
      <c r="E14" s="3" t="str">
        <v>Stallikon</v>
      </c>
      <c r="G14" s="2" t="s">
        <v>4896</v>
      </c>
      <c r="J14" s="21">
        <v>1018</v>
      </c>
      <c r="K14" s="21" t="s">
        <v>4541</v>
      </c>
      <c r="M14" s="3" t="s">
        <v>4589</v>
      </c>
      <c r="N14" s="3" t="s">
        <v>4588</v>
      </c>
      <c r="O14" s="23">
        <v>-0.42876712328767114</v>
      </c>
    </row>
    <row r="15" spans="1:15" x14ac:dyDescent="0.2">
      <c r="A15" s="3">
        <v>8932</v>
      </c>
      <c r="B15" s="3" t="s">
        <v>20</v>
      </c>
      <c r="C15" s="3" t="s">
        <v>20</v>
      </c>
      <c r="D15" s="3" t="s">
        <v>7</v>
      </c>
      <c r="E15" s="3" t="str">
        <v>Wettswil am Albis</v>
      </c>
      <c r="G15" s="2" t="s">
        <v>4896</v>
      </c>
      <c r="J15" s="21">
        <v>1020</v>
      </c>
      <c r="K15" s="21" t="s">
        <v>4541</v>
      </c>
      <c r="M15" s="3" t="s">
        <v>4578</v>
      </c>
      <c r="N15" s="3" t="s">
        <v>2890</v>
      </c>
      <c r="O15" s="23">
        <v>9.2747945205479461</v>
      </c>
    </row>
    <row r="16" spans="1:15" x14ac:dyDescent="0.2">
      <c r="A16" s="3">
        <v>8912</v>
      </c>
      <c r="B16" s="3" t="s">
        <v>21</v>
      </c>
      <c r="C16" s="3" t="s">
        <v>21</v>
      </c>
      <c r="D16" s="3" t="s">
        <v>7</v>
      </c>
      <c r="E16" s="3" t="str">
        <v>Adlikon</v>
      </c>
      <c r="G16" s="2" t="s">
        <v>4896</v>
      </c>
      <c r="J16" s="21">
        <v>1022</v>
      </c>
      <c r="K16" s="21" t="s">
        <v>4541</v>
      </c>
      <c r="M16" s="3" t="s">
        <v>4555</v>
      </c>
      <c r="N16" s="3" t="s">
        <v>4590</v>
      </c>
      <c r="O16" s="23">
        <v>8.782465753424658</v>
      </c>
    </row>
    <row r="17" spans="1:15" x14ac:dyDescent="0.2">
      <c r="A17" s="3">
        <v>8913</v>
      </c>
      <c r="B17" s="3" t="s">
        <v>22</v>
      </c>
      <c r="C17" s="3" t="s">
        <v>22</v>
      </c>
      <c r="D17" s="3" t="s">
        <v>7</v>
      </c>
      <c r="E17" s="3" t="str">
        <v>Benken (ZH)</v>
      </c>
      <c r="G17" s="2" t="s">
        <v>4896</v>
      </c>
      <c r="J17" s="21">
        <v>1023</v>
      </c>
      <c r="K17" s="21" t="s">
        <v>4541</v>
      </c>
      <c r="M17" s="3" t="s">
        <v>4552</v>
      </c>
      <c r="N17" s="3" t="s">
        <v>4200</v>
      </c>
      <c r="O17" s="23">
        <v>6.5887671232876714</v>
      </c>
    </row>
    <row r="18" spans="1:15" x14ac:dyDescent="0.2">
      <c r="A18" s="3">
        <v>8911</v>
      </c>
      <c r="B18" s="3" t="s">
        <v>23</v>
      </c>
      <c r="C18" s="3" t="s">
        <v>23</v>
      </c>
      <c r="D18" s="3" t="s">
        <v>7</v>
      </c>
      <c r="E18" s="3" t="str">
        <v>Berg am Irchel</v>
      </c>
      <c r="G18" s="2" t="s">
        <v>4896</v>
      </c>
      <c r="J18" s="21">
        <v>1024</v>
      </c>
      <c r="K18" s="21" t="s">
        <v>4541</v>
      </c>
      <c r="M18" s="3" t="s">
        <v>4544</v>
      </c>
      <c r="N18" s="3" t="s">
        <v>4591</v>
      </c>
      <c r="O18" s="23">
        <v>6.0621917808219177</v>
      </c>
    </row>
    <row r="19" spans="1:15" x14ac:dyDescent="0.2">
      <c r="A19" s="3">
        <v>8143</v>
      </c>
      <c r="B19" s="3" t="s">
        <v>24</v>
      </c>
      <c r="C19" s="3" t="s">
        <v>24</v>
      </c>
      <c r="D19" s="3" t="s">
        <v>7</v>
      </c>
      <c r="E19" s="3" t="str">
        <v>Buch am Irchel</v>
      </c>
      <c r="G19" s="2" t="s">
        <v>4896</v>
      </c>
      <c r="J19" s="21">
        <v>1025</v>
      </c>
      <c r="K19" s="21" t="s">
        <v>4541</v>
      </c>
      <c r="M19" s="3" t="s">
        <v>4567</v>
      </c>
      <c r="N19" s="3" t="s">
        <v>4592</v>
      </c>
      <c r="O19" s="23">
        <v>12.387671232876713</v>
      </c>
    </row>
    <row r="20" spans="1:15" x14ac:dyDescent="0.2">
      <c r="A20" s="3">
        <v>8143</v>
      </c>
      <c r="B20" s="3" t="s">
        <v>25</v>
      </c>
      <c r="C20" s="3" t="s">
        <v>24</v>
      </c>
      <c r="D20" s="3" t="s">
        <v>7</v>
      </c>
      <c r="E20" s="3" t="str">
        <v>Dachsen</v>
      </c>
      <c r="G20" s="2" t="s">
        <v>4896</v>
      </c>
      <c r="J20" s="21">
        <v>1026</v>
      </c>
      <c r="K20" s="21" t="s">
        <v>4541</v>
      </c>
      <c r="M20" s="3" t="s">
        <v>4569</v>
      </c>
      <c r="N20" s="3" t="s">
        <v>3157</v>
      </c>
      <c r="O20" s="23">
        <v>12.488219178082192</v>
      </c>
    </row>
    <row r="21" spans="1:15" x14ac:dyDescent="0.2">
      <c r="A21" s="3">
        <v>8907</v>
      </c>
      <c r="B21" s="3" t="s">
        <v>26</v>
      </c>
      <c r="C21" s="3" t="s">
        <v>27</v>
      </c>
      <c r="D21" s="3" t="s">
        <v>7</v>
      </c>
      <c r="E21" s="3" t="str">
        <v>Dorf</v>
      </c>
      <c r="G21" s="2" t="s">
        <v>4896</v>
      </c>
      <c r="J21" s="21">
        <v>1027</v>
      </c>
      <c r="K21" s="21" t="s">
        <v>4541</v>
      </c>
      <c r="M21" s="3" t="s">
        <v>4557</v>
      </c>
      <c r="N21" s="3" t="s">
        <v>994</v>
      </c>
      <c r="O21" s="23">
        <v>9.7410958904109588</v>
      </c>
    </row>
    <row r="22" spans="1:15" x14ac:dyDescent="0.2">
      <c r="A22" s="3">
        <v>8452</v>
      </c>
      <c r="B22" s="3" t="s">
        <v>28</v>
      </c>
      <c r="C22" s="3" t="s">
        <v>29</v>
      </c>
      <c r="D22" s="3" t="s">
        <v>7</v>
      </c>
      <c r="E22" s="3" t="str">
        <v>Feuerthalen</v>
      </c>
      <c r="G22" s="2" t="s">
        <v>4896</v>
      </c>
      <c r="J22" s="21">
        <v>1028</v>
      </c>
      <c r="K22" s="21" t="s">
        <v>4541</v>
      </c>
      <c r="M22" s="3" t="s">
        <v>4565</v>
      </c>
      <c r="N22" s="3" t="s">
        <v>3341</v>
      </c>
      <c r="O22" s="23">
        <v>11.706027397260275</v>
      </c>
    </row>
    <row r="23" spans="1:15" x14ac:dyDescent="0.2">
      <c r="A23" s="3">
        <v>8463</v>
      </c>
      <c r="B23" s="3" t="s">
        <v>30</v>
      </c>
      <c r="C23" s="3" t="s">
        <v>31</v>
      </c>
      <c r="D23" s="3" t="s">
        <v>7</v>
      </c>
      <c r="E23" s="3" t="str">
        <v>Flaach</v>
      </c>
      <c r="G23" s="2" t="s">
        <v>4896</v>
      </c>
      <c r="J23" s="21">
        <v>1029</v>
      </c>
      <c r="K23" s="21" t="s">
        <v>4541</v>
      </c>
      <c r="M23" s="3" t="s">
        <v>4550</v>
      </c>
      <c r="N23" s="3" t="s">
        <v>4125</v>
      </c>
      <c r="O23" s="23">
        <v>5.9484931506849312</v>
      </c>
    </row>
    <row r="24" spans="1:15" x14ac:dyDescent="0.2">
      <c r="A24" s="3">
        <v>8415</v>
      </c>
      <c r="B24" s="3" t="s">
        <v>32</v>
      </c>
      <c r="C24" s="3" t="s">
        <v>32</v>
      </c>
      <c r="D24" s="3" t="s">
        <v>7</v>
      </c>
      <c r="E24" s="3" t="str">
        <v>Flurlingen</v>
      </c>
      <c r="G24" s="2" t="s">
        <v>4896</v>
      </c>
      <c r="J24" s="21">
        <v>1030</v>
      </c>
      <c r="K24" s="21" t="s">
        <v>4541</v>
      </c>
      <c r="M24" s="3" t="s">
        <v>4545</v>
      </c>
      <c r="N24" s="3" t="s">
        <v>4227</v>
      </c>
      <c r="O24" s="23">
        <v>10.357808219178082</v>
      </c>
    </row>
    <row r="25" spans="1:15" x14ac:dyDescent="0.2">
      <c r="A25" s="3">
        <v>8415</v>
      </c>
      <c r="B25" s="3" t="s">
        <v>33</v>
      </c>
      <c r="C25" s="3" t="s">
        <v>32</v>
      </c>
      <c r="D25" s="3" t="s">
        <v>7</v>
      </c>
      <c r="E25" s="3" t="str">
        <v>Andelfingen</v>
      </c>
      <c r="G25" s="2" t="s">
        <v>4896</v>
      </c>
      <c r="J25" s="21">
        <v>1031</v>
      </c>
      <c r="K25" s="21" t="s">
        <v>4541</v>
      </c>
      <c r="M25" s="3" t="s">
        <v>4542</v>
      </c>
      <c r="N25" s="3" t="s">
        <v>3738</v>
      </c>
      <c r="O25" s="23">
        <v>9.4408219178082184</v>
      </c>
    </row>
    <row r="26" spans="1:15" x14ac:dyDescent="0.2">
      <c r="A26" s="3">
        <v>8414</v>
      </c>
      <c r="B26" s="3" t="s">
        <v>34</v>
      </c>
      <c r="C26" s="3" t="s">
        <v>34</v>
      </c>
      <c r="D26" s="3" t="s">
        <v>7</v>
      </c>
      <c r="E26" s="3" t="str">
        <v>Henggart</v>
      </c>
      <c r="G26" s="2" t="s">
        <v>4896</v>
      </c>
      <c r="J26" s="21">
        <v>1032</v>
      </c>
      <c r="K26" s="21" t="s">
        <v>4541</v>
      </c>
      <c r="M26" s="3" t="s">
        <v>4558</v>
      </c>
      <c r="N26" s="3" t="s">
        <v>3093</v>
      </c>
      <c r="O26" s="23">
        <v>7.8139726027397272</v>
      </c>
    </row>
    <row r="27" spans="1:15" x14ac:dyDescent="0.2">
      <c r="A27" s="3">
        <v>8447</v>
      </c>
      <c r="B27" s="3" t="s">
        <v>35</v>
      </c>
      <c r="C27" s="3" t="s">
        <v>35</v>
      </c>
      <c r="D27" s="3" t="s">
        <v>7</v>
      </c>
      <c r="E27" s="3" t="str">
        <v>Humlikon</v>
      </c>
      <c r="G27" s="2" t="s">
        <v>4896</v>
      </c>
      <c r="J27" s="21">
        <v>1033</v>
      </c>
      <c r="K27" s="21" t="s">
        <v>4541</v>
      </c>
      <c r="M27" s="3" t="s">
        <v>4541</v>
      </c>
      <c r="N27" s="3" t="s">
        <v>3538</v>
      </c>
      <c r="O27" s="23">
        <v>10.981917808219178</v>
      </c>
    </row>
    <row r="28" spans="1:15" x14ac:dyDescent="0.2">
      <c r="A28" s="3">
        <v>8458</v>
      </c>
      <c r="B28" s="3" t="s">
        <v>36</v>
      </c>
      <c r="C28" s="3" t="s">
        <v>36</v>
      </c>
      <c r="D28" s="3" t="s">
        <v>7</v>
      </c>
      <c r="E28" s="3" t="str">
        <v>Kleinandelfingen</v>
      </c>
      <c r="G28" s="2" t="s">
        <v>4896</v>
      </c>
      <c r="J28" s="21">
        <v>1034</v>
      </c>
      <c r="K28" s="21" t="s">
        <v>4541</v>
      </c>
      <c r="M28" s="3" t="s">
        <v>4576</v>
      </c>
      <c r="N28" s="3" t="s">
        <v>4593</v>
      </c>
      <c r="O28" s="23">
        <v>7.0723287671232882</v>
      </c>
    </row>
    <row r="29" spans="1:15" x14ac:dyDescent="0.2">
      <c r="A29" s="3">
        <v>8245</v>
      </c>
      <c r="B29" s="3" t="s">
        <v>37</v>
      </c>
      <c r="C29" s="3" t="s">
        <v>37</v>
      </c>
      <c r="D29" s="3" t="s">
        <v>7</v>
      </c>
      <c r="E29" s="3" t="str">
        <v>Laufen-Uhwiesen</v>
      </c>
      <c r="G29" s="2" t="s">
        <v>4896</v>
      </c>
      <c r="J29" s="21">
        <v>1035</v>
      </c>
      <c r="K29" s="21" t="s">
        <v>4541</v>
      </c>
      <c r="M29" s="3" t="s">
        <v>4553</v>
      </c>
      <c r="N29" s="3" t="s">
        <v>1848</v>
      </c>
      <c r="O29" s="23">
        <v>9.106575342465753</v>
      </c>
    </row>
    <row r="30" spans="1:15" x14ac:dyDescent="0.2">
      <c r="A30" s="3">
        <v>8246</v>
      </c>
      <c r="B30" s="3" t="s">
        <v>38</v>
      </c>
      <c r="C30" s="3" t="s">
        <v>37</v>
      </c>
      <c r="D30" s="3" t="s">
        <v>7</v>
      </c>
      <c r="E30" s="3" t="str">
        <v>Marthalen</v>
      </c>
      <c r="G30" s="2" t="s">
        <v>4896</v>
      </c>
      <c r="J30" s="21">
        <v>1036</v>
      </c>
      <c r="K30" s="21" t="s">
        <v>4541</v>
      </c>
      <c r="M30" s="3" t="s">
        <v>4574</v>
      </c>
      <c r="N30" s="3" t="s">
        <v>2353</v>
      </c>
      <c r="O30" s="23">
        <v>1.8473972602739728</v>
      </c>
    </row>
    <row r="31" spans="1:15" x14ac:dyDescent="0.2">
      <c r="A31" s="3">
        <v>8416</v>
      </c>
      <c r="B31" s="3" t="s">
        <v>39</v>
      </c>
      <c r="C31" s="3" t="s">
        <v>39</v>
      </c>
      <c r="D31" s="3" t="s">
        <v>7</v>
      </c>
      <c r="E31" s="3" t="str">
        <v>Ossingen</v>
      </c>
      <c r="G31" s="2" t="s">
        <v>4896</v>
      </c>
      <c r="J31" s="21">
        <v>1037</v>
      </c>
      <c r="K31" s="21" t="s">
        <v>4541</v>
      </c>
      <c r="M31" s="3" t="s">
        <v>4566</v>
      </c>
      <c r="N31" s="3" t="s">
        <v>4594</v>
      </c>
      <c r="O31" s="23">
        <v>3.9054794520547946</v>
      </c>
    </row>
    <row r="32" spans="1:15" x14ac:dyDescent="0.2">
      <c r="A32" s="3">
        <v>8247</v>
      </c>
      <c r="B32" s="3" t="s">
        <v>40</v>
      </c>
      <c r="C32" s="3" t="s">
        <v>40</v>
      </c>
      <c r="D32" s="3" t="s">
        <v>7</v>
      </c>
      <c r="E32" s="3" t="str">
        <v>Rheinau</v>
      </c>
      <c r="G32" s="2" t="s">
        <v>4896</v>
      </c>
      <c r="J32" s="21">
        <v>1038</v>
      </c>
      <c r="K32" s="21" t="s">
        <v>4541</v>
      </c>
      <c r="M32" s="3" t="s">
        <v>4579</v>
      </c>
      <c r="N32" s="3" t="s">
        <v>1968</v>
      </c>
      <c r="O32" s="23">
        <v>8.2561643835616429</v>
      </c>
    </row>
    <row r="33" spans="1:15" x14ac:dyDescent="0.2">
      <c r="A33" s="3">
        <v>8450</v>
      </c>
      <c r="B33" s="3" t="s">
        <v>41</v>
      </c>
      <c r="C33" s="3" t="s">
        <v>41</v>
      </c>
      <c r="D33" s="3" t="s">
        <v>7</v>
      </c>
      <c r="E33" s="3" t="str">
        <v>Thalheim an der Thur</v>
      </c>
      <c r="G33" s="2" t="s">
        <v>4896</v>
      </c>
      <c r="J33" s="21">
        <v>1040</v>
      </c>
      <c r="K33" s="21" t="s">
        <v>4541</v>
      </c>
      <c r="M33" s="3" t="s">
        <v>4577</v>
      </c>
      <c r="N33" s="3" t="s">
        <v>1898</v>
      </c>
      <c r="O33" s="23">
        <v>9.4167123287671224</v>
      </c>
    </row>
    <row r="34" spans="1:15" x14ac:dyDescent="0.2">
      <c r="A34" s="3">
        <v>8444</v>
      </c>
      <c r="B34" s="3" t="s">
        <v>42</v>
      </c>
      <c r="C34" s="3" t="s">
        <v>42</v>
      </c>
      <c r="D34" s="3" t="s">
        <v>7</v>
      </c>
      <c r="E34" s="3" t="str">
        <v>Trüllikon</v>
      </c>
      <c r="G34" s="2" t="s">
        <v>4896</v>
      </c>
      <c r="J34" s="21">
        <v>1041</v>
      </c>
      <c r="K34" s="21" t="s">
        <v>4541</v>
      </c>
      <c r="M34" s="3" t="s">
        <v>4575</v>
      </c>
      <c r="N34" s="3" t="s">
        <v>2336</v>
      </c>
      <c r="O34" s="23">
        <v>5.5506849315068489</v>
      </c>
    </row>
    <row r="35" spans="1:15" x14ac:dyDescent="0.2">
      <c r="A35" s="3">
        <v>8457</v>
      </c>
      <c r="B35" s="3" t="s">
        <v>43</v>
      </c>
      <c r="C35" s="3" t="s">
        <v>43</v>
      </c>
      <c r="D35" s="3" t="s">
        <v>7</v>
      </c>
      <c r="E35" s="3" t="str">
        <v>Truttikon</v>
      </c>
      <c r="G35" s="2" t="s">
        <v>4896</v>
      </c>
      <c r="J35" s="21">
        <v>1042</v>
      </c>
      <c r="K35" s="21" t="s">
        <v>4541</v>
      </c>
      <c r="M35" s="3" t="s">
        <v>4549</v>
      </c>
      <c r="N35" s="3" t="s">
        <v>4141</v>
      </c>
      <c r="O35" s="23">
        <v>10.139726027397261</v>
      </c>
    </row>
    <row r="36" spans="1:15" x14ac:dyDescent="0.2">
      <c r="A36" s="3">
        <v>8451</v>
      </c>
      <c r="B36" s="3" t="s">
        <v>44</v>
      </c>
      <c r="C36" s="3" t="s">
        <v>44</v>
      </c>
      <c r="D36" s="3" t="s">
        <v>7</v>
      </c>
      <c r="E36" s="3" t="str">
        <v>Volken</v>
      </c>
      <c r="G36" s="2" t="s">
        <v>4896</v>
      </c>
      <c r="J36" s="21">
        <v>1043</v>
      </c>
      <c r="K36" s="21" t="s">
        <v>4541</v>
      </c>
      <c r="M36" s="3" t="s">
        <v>4559</v>
      </c>
      <c r="N36" s="3" t="s">
        <v>3941</v>
      </c>
      <c r="O36" s="23">
        <v>3.2454794520547949</v>
      </c>
    </row>
    <row r="37" spans="1:15" x14ac:dyDescent="0.2">
      <c r="A37" s="3">
        <v>8453</v>
      </c>
      <c r="B37" s="3" t="s">
        <v>45</v>
      </c>
      <c r="C37" s="3" t="s">
        <v>44</v>
      </c>
      <c r="D37" s="3" t="s">
        <v>7</v>
      </c>
      <c r="E37" s="3" t="str">
        <v>Bachenbülach</v>
      </c>
      <c r="G37" s="2" t="s">
        <v>4896</v>
      </c>
      <c r="J37" s="21">
        <v>1044</v>
      </c>
      <c r="K37" s="21" t="s">
        <v>4541</v>
      </c>
      <c r="M37" s="3" t="s">
        <v>4572</v>
      </c>
      <c r="N37" s="3" t="s">
        <v>4441</v>
      </c>
      <c r="O37" s="23">
        <v>9.9986301369863018</v>
      </c>
    </row>
    <row r="38" spans="1:15" x14ac:dyDescent="0.2">
      <c r="A38" s="3">
        <v>8461</v>
      </c>
      <c r="B38" s="3" t="s">
        <v>46</v>
      </c>
      <c r="C38" s="3" t="s">
        <v>44</v>
      </c>
      <c r="D38" s="3" t="s">
        <v>7</v>
      </c>
      <c r="E38" s="3" t="str">
        <v>Bassersdorf</v>
      </c>
      <c r="G38" s="2" t="s">
        <v>4896</v>
      </c>
      <c r="J38" s="21">
        <v>1045</v>
      </c>
      <c r="K38" s="21" t="s">
        <v>4542</v>
      </c>
      <c r="M38" s="3" t="s">
        <v>4556</v>
      </c>
      <c r="N38" s="3" t="s">
        <v>367</v>
      </c>
      <c r="O38" s="23">
        <v>9.0753424657534243</v>
      </c>
    </row>
    <row r="39" spans="1:15" x14ac:dyDescent="0.2">
      <c r="A39" s="3">
        <v>8212</v>
      </c>
      <c r="B39" s="3" t="s">
        <v>47</v>
      </c>
      <c r="C39" s="3" t="s">
        <v>48</v>
      </c>
      <c r="D39" s="3" t="s">
        <v>7</v>
      </c>
      <c r="E39" s="3" t="str">
        <v>Bülach</v>
      </c>
      <c r="G39" s="2" t="s">
        <v>4896</v>
      </c>
      <c r="J39" s="21">
        <v>1046</v>
      </c>
      <c r="K39" s="21" t="s">
        <v>4541</v>
      </c>
      <c r="M39" s="3" t="s">
        <v>4551</v>
      </c>
      <c r="N39" s="3" t="s">
        <v>4177</v>
      </c>
      <c r="O39" s="23">
        <v>4.3654794520547942</v>
      </c>
    </row>
    <row r="40" spans="1:15" x14ac:dyDescent="0.2">
      <c r="A40" s="3">
        <v>8248</v>
      </c>
      <c r="B40" s="3" t="s">
        <v>49</v>
      </c>
      <c r="C40" s="3" t="s">
        <v>48</v>
      </c>
      <c r="D40" s="3" t="s">
        <v>7</v>
      </c>
      <c r="E40" s="3" t="str">
        <v>Dietlikon</v>
      </c>
      <c r="G40" s="2" t="s">
        <v>4896</v>
      </c>
      <c r="J40" s="21">
        <v>1047</v>
      </c>
      <c r="K40" s="21" t="s">
        <v>4541</v>
      </c>
      <c r="M40" s="3" t="s">
        <v>4561</v>
      </c>
      <c r="N40" s="3" t="s">
        <v>4595</v>
      </c>
      <c r="O40" s="23">
        <v>9.4005479452054779</v>
      </c>
    </row>
    <row r="41" spans="1:15" x14ac:dyDescent="0.2">
      <c r="A41" s="3">
        <v>8460</v>
      </c>
      <c r="B41" s="3" t="s">
        <v>50</v>
      </c>
      <c r="C41" s="3" t="s">
        <v>50</v>
      </c>
      <c r="D41" s="3" t="s">
        <v>7</v>
      </c>
      <c r="E41" s="3" t="str">
        <v>Eglisau</v>
      </c>
      <c r="G41" s="2" t="s">
        <v>4896</v>
      </c>
      <c r="J41" s="21">
        <v>1052</v>
      </c>
      <c r="K41" s="21" t="s">
        <v>4541</v>
      </c>
      <c r="M41" s="3" t="s">
        <v>4562</v>
      </c>
      <c r="N41" s="3" t="s">
        <v>4596</v>
      </c>
      <c r="O41" s="23">
        <v>9.3989041095890418</v>
      </c>
    </row>
    <row r="42" spans="1:15" x14ac:dyDescent="0.2">
      <c r="A42" s="3">
        <v>8464</v>
      </c>
      <c r="B42" s="3" t="s">
        <v>51</v>
      </c>
      <c r="C42" s="3" t="s">
        <v>50</v>
      </c>
      <c r="D42" s="3" t="s">
        <v>7</v>
      </c>
      <c r="E42" s="3" t="str">
        <v>Embrach</v>
      </c>
      <c r="G42" s="2" t="s">
        <v>4896</v>
      </c>
      <c r="J42" s="21">
        <v>1053</v>
      </c>
      <c r="K42" s="21" t="s">
        <v>4541</v>
      </c>
    </row>
    <row r="43" spans="1:15" x14ac:dyDescent="0.2">
      <c r="A43" s="3">
        <v>8475</v>
      </c>
      <c r="B43" s="3" t="s">
        <v>52</v>
      </c>
      <c r="C43" s="3" t="s">
        <v>52</v>
      </c>
      <c r="D43" s="3" t="s">
        <v>7</v>
      </c>
      <c r="E43" s="3" t="str">
        <v>Freienstein-Teufen</v>
      </c>
      <c r="G43" s="2" t="s">
        <v>4896</v>
      </c>
      <c r="J43" s="21">
        <v>1054</v>
      </c>
      <c r="K43" s="21" t="s">
        <v>4541</v>
      </c>
    </row>
    <row r="44" spans="1:15" x14ac:dyDescent="0.2">
      <c r="A44" s="3">
        <v>8462</v>
      </c>
      <c r="B44" s="3" t="s">
        <v>53</v>
      </c>
      <c r="C44" s="3" t="s">
        <v>53</v>
      </c>
      <c r="D44" s="3" t="s">
        <v>7</v>
      </c>
      <c r="E44" s="3" t="str">
        <v>Glattfelden</v>
      </c>
      <c r="G44" s="2" t="s">
        <v>4896</v>
      </c>
      <c r="J44" s="21">
        <v>1055</v>
      </c>
      <c r="K44" s="21" t="s">
        <v>4541</v>
      </c>
    </row>
    <row r="45" spans="1:15" x14ac:dyDescent="0.2">
      <c r="A45" s="3">
        <v>8478</v>
      </c>
      <c r="B45" s="3" t="s">
        <v>54</v>
      </c>
      <c r="C45" s="3" t="s">
        <v>54</v>
      </c>
      <c r="D45" s="3" t="s">
        <v>7</v>
      </c>
      <c r="E45" s="3" t="str">
        <v>Hochfelden</v>
      </c>
      <c r="G45" s="2" t="s">
        <v>4896</v>
      </c>
      <c r="J45" s="21">
        <v>1058</v>
      </c>
      <c r="K45" s="21" t="s">
        <v>4541</v>
      </c>
    </row>
    <row r="46" spans="1:15" x14ac:dyDescent="0.2">
      <c r="A46" s="3">
        <v>8465</v>
      </c>
      <c r="B46" s="3" t="s">
        <v>55</v>
      </c>
      <c r="C46" s="3" t="s">
        <v>56</v>
      </c>
      <c r="D46" s="3" t="s">
        <v>7</v>
      </c>
      <c r="E46" s="3" t="str">
        <v>Höri</v>
      </c>
      <c r="G46" s="2" t="s">
        <v>4896</v>
      </c>
      <c r="J46" s="21">
        <v>1059</v>
      </c>
      <c r="K46" s="21" t="s">
        <v>4541</v>
      </c>
    </row>
    <row r="47" spans="1:15" x14ac:dyDescent="0.2">
      <c r="A47" s="3">
        <v>8465</v>
      </c>
      <c r="B47" s="3" t="s">
        <v>57</v>
      </c>
      <c r="C47" s="3" t="s">
        <v>56</v>
      </c>
      <c r="D47" s="3" t="s">
        <v>7</v>
      </c>
      <c r="E47" s="3" t="str">
        <v>Hüntwangen</v>
      </c>
      <c r="G47" s="2" t="s">
        <v>4896</v>
      </c>
      <c r="J47" s="21">
        <v>1061</v>
      </c>
      <c r="K47" s="21" t="s">
        <v>4541</v>
      </c>
    </row>
    <row r="48" spans="1:15" x14ac:dyDescent="0.2">
      <c r="A48" s="3">
        <v>8466</v>
      </c>
      <c r="B48" s="3" t="s">
        <v>56</v>
      </c>
      <c r="C48" s="3" t="s">
        <v>56</v>
      </c>
      <c r="D48" s="3" t="s">
        <v>7</v>
      </c>
      <c r="E48" s="3" t="str">
        <v>Kloten</v>
      </c>
      <c r="G48" s="2" t="s">
        <v>4896</v>
      </c>
      <c r="J48" s="21">
        <v>1062</v>
      </c>
      <c r="K48" s="21" t="s">
        <v>4542</v>
      </c>
    </row>
    <row r="49" spans="1:11" x14ac:dyDescent="0.2">
      <c r="A49" s="3">
        <v>8467</v>
      </c>
      <c r="B49" s="3" t="s">
        <v>58</v>
      </c>
      <c r="C49" s="3" t="s">
        <v>58</v>
      </c>
      <c r="D49" s="3" t="s">
        <v>7</v>
      </c>
      <c r="E49" s="3" t="str">
        <v>Lufingen</v>
      </c>
      <c r="G49" s="2" t="s">
        <v>4896</v>
      </c>
      <c r="J49" s="21">
        <v>1063</v>
      </c>
      <c r="K49" s="21" t="s">
        <v>4542</v>
      </c>
    </row>
    <row r="50" spans="1:11" x14ac:dyDescent="0.2">
      <c r="A50" s="3">
        <v>8459</v>
      </c>
      <c r="B50" s="3" t="s">
        <v>59</v>
      </c>
      <c r="C50" s="3" t="s">
        <v>59</v>
      </c>
      <c r="D50" s="3" t="s">
        <v>7</v>
      </c>
      <c r="E50" s="3" t="str">
        <v>Nürensdorf</v>
      </c>
      <c r="G50" s="2" t="s">
        <v>4896</v>
      </c>
      <c r="J50" s="21">
        <v>1066</v>
      </c>
      <c r="K50" s="21" t="s">
        <v>4541</v>
      </c>
    </row>
    <row r="51" spans="1:11" x14ac:dyDescent="0.2">
      <c r="A51" s="3">
        <v>8184</v>
      </c>
      <c r="B51" s="3" t="s">
        <v>60</v>
      </c>
      <c r="C51" s="3" t="s">
        <v>60</v>
      </c>
      <c r="D51" s="3" t="s">
        <v>7</v>
      </c>
      <c r="E51" s="3" t="str">
        <v>Oberembrach</v>
      </c>
      <c r="G51" s="2" t="s">
        <v>4896</v>
      </c>
      <c r="J51" s="21">
        <v>1068</v>
      </c>
      <c r="K51" s="21" t="s">
        <v>4541</v>
      </c>
    </row>
    <row r="52" spans="1:11" x14ac:dyDescent="0.2">
      <c r="A52" s="3">
        <v>8303</v>
      </c>
      <c r="B52" s="3" t="s">
        <v>61</v>
      </c>
      <c r="C52" s="3" t="s">
        <v>61</v>
      </c>
      <c r="D52" s="3" t="s">
        <v>7</v>
      </c>
      <c r="E52" s="3" t="str">
        <v>Opfikon</v>
      </c>
      <c r="G52" s="2" t="s">
        <v>4896</v>
      </c>
      <c r="J52" s="21">
        <v>1070</v>
      </c>
      <c r="K52" s="21" t="s">
        <v>4541</v>
      </c>
    </row>
    <row r="53" spans="1:11" x14ac:dyDescent="0.2">
      <c r="A53" s="3">
        <v>8180</v>
      </c>
      <c r="B53" s="3" t="s">
        <v>62</v>
      </c>
      <c r="C53" s="3" t="s">
        <v>62</v>
      </c>
      <c r="D53" s="3" t="s">
        <v>7</v>
      </c>
      <c r="E53" s="3" t="str">
        <v>Rafz</v>
      </c>
      <c r="G53" s="2" t="s">
        <v>4896</v>
      </c>
      <c r="J53" s="21">
        <v>1071</v>
      </c>
      <c r="K53" s="21" t="s">
        <v>4541</v>
      </c>
    </row>
    <row r="54" spans="1:11" x14ac:dyDescent="0.2">
      <c r="A54" s="3">
        <v>8305</v>
      </c>
      <c r="B54" s="3" t="s">
        <v>63</v>
      </c>
      <c r="C54" s="3" t="s">
        <v>63</v>
      </c>
      <c r="D54" s="3" t="s">
        <v>7</v>
      </c>
      <c r="E54" s="3" t="str">
        <v>Rorbas</v>
      </c>
      <c r="G54" s="2" t="s">
        <v>4896</v>
      </c>
      <c r="J54" s="21">
        <v>1072</v>
      </c>
      <c r="K54" s="21" t="s">
        <v>4541</v>
      </c>
    </row>
    <row r="55" spans="1:11" x14ac:dyDescent="0.2">
      <c r="A55" s="3">
        <v>8193</v>
      </c>
      <c r="B55" s="3" t="s">
        <v>64</v>
      </c>
      <c r="C55" s="3" t="s">
        <v>64</v>
      </c>
      <c r="D55" s="3" t="s">
        <v>7</v>
      </c>
      <c r="E55" s="3" t="str">
        <v>Wallisellen</v>
      </c>
      <c r="G55" s="2" t="s">
        <v>4896</v>
      </c>
      <c r="J55" s="21">
        <v>1073</v>
      </c>
      <c r="K55" s="21" t="s">
        <v>4541</v>
      </c>
    </row>
    <row r="56" spans="1:11" x14ac:dyDescent="0.2">
      <c r="A56" s="3">
        <v>8424</v>
      </c>
      <c r="B56" s="3" t="s">
        <v>65</v>
      </c>
      <c r="C56" s="3" t="s">
        <v>65</v>
      </c>
      <c r="D56" s="3" t="s">
        <v>7</v>
      </c>
      <c r="E56" s="3" t="str">
        <v>Wasterkingen</v>
      </c>
      <c r="G56" s="2" t="s">
        <v>4896</v>
      </c>
      <c r="J56" s="21">
        <v>1076</v>
      </c>
      <c r="K56" s="21" t="s">
        <v>4541</v>
      </c>
    </row>
    <row r="57" spans="1:11" x14ac:dyDescent="0.2">
      <c r="A57" s="3">
        <v>8427</v>
      </c>
      <c r="B57" s="3" t="s">
        <v>66</v>
      </c>
      <c r="C57" s="3" t="s">
        <v>67</v>
      </c>
      <c r="D57" s="3" t="s">
        <v>7</v>
      </c>
      <c r="E57" s="3" t="str">
        <v>Wil (ZH)</v>
      </c>
      <c r="G57" s="2" t="s">
        <v>4896</v>
      </c>
      <c r="J57" s="21">
        <v>1077</v>
      </c>
      <c r="K57" s="21" t="s">
        <v>4541</v>
      </c>
    </row>
    <row r="58" spans="1:11" x14ac:dyDescent="0.2">
      <c r="A58" s="3">
        <v>8428</v>
      </c>
      <c r="B58" s="3" t="s">
        <v>68</v>
      </c>
      <c r="C58" s="3" t="s">
        <v>67</v>
      </c>
      <c r="D58" s="3" t="s">
        <v>7</v>
      </c>
      <c r="E58" s="3" t="str">
        <v>Winkel</v>
      </c>
      <c r="G58" s="2" t="s">
        <v>4896</v>
      </c>
      <c r="J58" s="21">
        <v>1078</v>
      </c>
      <c r="K58" s="21" t="s">
        <v>4541</v>
      </c>
    </row>
    <row r="59" spans="1:11" x14ac:dyDescent="0.2">
      <c r="A59" s="3">
        <v>8192</v>
      </c>
      <c r="B59" s="3" t="s">
        <v>69</v>
      </c>
      <c r="C59" s="3" t="s">
        <v>69</v>
      </c>
      <c r="D59" s="3" t="s">
        <v>7</v>
      </c>
      <c r="E59" s="3" t="str">
        <v>Bachs</v>
      </c>
      <c r="G59" s="2" t="s">
        <v>4896</v>
      </c>
      <c r="J59" s="21">
        <v>1080</v>
      </c>
      <c r="K59" s="21" t="s">
        <v>4541</v>
      </c>
    </row>
    <row r="60" spans="1:11" x14ac:dyDescent="0.2">
      <c r="A60" s="3">
        <v>8192</v>
      </c>
      <c r="B60" s="3" t="s">
        <v>70</v>
      </c>
      <c r="C60" s="3" t="s">
        <v>69</v>
      </c>
      <c r="D60" s="3" t="s">
        <v>7</v>
      </c>
      <c r="E60" s="3" t="str">
        <v>Boppelsen</v>
      </c>
      <c r="G60" s="2" t="s">
        <v>4896</v>
      </c>
      <c r="J60" s="21">
        <v>1081</v>
      </c>
      <c r="K60" s="21" t="s">
        <v>4541</v>
      </c>
    </row>
    <row r="61" spans="1:11" x14ac:dyDescent="0.2">
      <c r="A61" s="3">
        <v>8182</v>
      </c>
      <c r="B61" s="3" t="s">
        <v>71</v>
      </c>
      <c r="C61" s="3" t="s">
        <v>71</v>
      </c>
      <c r="D61" s="3" t="s">
        <v>7</v>
      </c>
      <c r="E61" s="3" t="str">
        <v>Buchs (ZH)</v>
      </c>
      <c r="G61" s="2" t="s">
        <v>4896</v>
      </c>
      <c r="J61" s="21">
        <v>1082</v>
      </c>
      <c r="K61" s="21" t="s">
        <v>4541</v>
      </c>
    </row>
    <row r="62" spans="1:11" x14ac:dyDescent="0.2">
      <c r="A62" s="3">
        <v>8181</v>
      </c>
      <c r="B62" s="3" t="s">
        <v>72</v>
      </c>
      <c r="C62" s="3" t="s">
        <v>72</v>
      </c>
      <c r="D62" s="3" t="s">
        <v>7</v>
      </c>
      <c r="E62" s="3" t="str">
        <v>Dällikon</v>
      </c>
      <c r="G62" s="2" t="s">
        <v>4896</v>
      </c>
      <c r="J62" s="21">
        <v>1083</v>
      </c>
      <c r="K62" s="21" t="s">
        <v>4541</v>
      </c>
    </row>
    <row r="63" spans="1:11" x14ac:dyDescent="0.2">
      <c r="A63" s="3">
        <v>8194</v>
      </c>
      <c r="B63" s="3" t="s">
        <v>73</v>
      </c>
      <c r="C63" s="3" t="s">
        <v>73</v>
      </c>
      <c r="D63" s="3" t="s">
        <v>7</v>
      </c>
      <c r="E63" s="3" t="str">
        <v>Dänikon</v>
      </c>
      <c r="G63" s="2" t="s">
        <v>4896</v>
      </c>
      <c r="J63" s="21">
        <v>1084</v>
      </c>
      <c r="K63" s="21" t="s">
        <v>4541</v>
      </c>
    </row>
    <row r="64" spans="1:11" x14ac:dyDescent="0.2">
      <c r="A64" s="3">
        <v>8302</v>
      </c>
      <c r="B64" s="3" t="s">
        <v>74</v>
      </c>
      <c r="C64" s="3" t="s">
        <v>74</v>
      </c>
      <c r="D64" s="3" t="s">
        <v>7</v>
      </c>
      <c r="E64" s="3" t="str">
        <v>Dielsdorf</v>
      </c>
      <c r="G64" s="2" t="s">
        <v>4896</v>
      </c>
      <c r="J64" s="21">
        <v>1085</v>
      </c>
      <c r="K64" s="21" t="s">
        <v>4541</v>
      </c>
    </row>
    <row r="65" spans="1:11" x14ac:dyDescent="0.2">
      <c r="A65" s="3">
        <v>8426</v>
      </c>
      <c r="B65" s="3" t="s">
        <v>75</v>
      </c>
      <c r="C65" s="3" t="s">
        <v>75</v>
      </c>
      <c r="D65" s="3" t="s">
        <v>7</v>
      </c>
      <c r="E65" s="3" t="str">
        <v>Hüttikon</v>
      </c>
      <c r="G65" s="2" t="s">
        <v>4896</v>
      </c>
      <c r="J65" s="21">
        <v>1088</v>
      </c>
      <c r="K65" s="21" t="s">
        <v>4541</v>
      </c>
    </row>
    <row r="66" spans="1:11" x14ac:dyDescent="0.2">
      <c r="A66" s="3">
        <v>8309</v>
      </c>
      <c r="B66" s="3" t="s">
        <v>76</v>
      </c>
      <c r="C66" s="3" t="s">
        <v>76</v>
      </c>
      <c r="D66" s="3" t="s">
        <v>7</v>
      </c>
      <c r="E66" s="3" t="str">
        <v>Neerach</v>
      </c>
      <c r="G66" s="2" t="s">
        <v>4896</v>
      </c>
      <c r="J66" s="21">
        <v>1090</v>
      </c>
      <c r="K66" s="21" t="s">
        <v>4541</v>
      </c>
    </row>
    <row r="67" spans="1:11" x14ac:dyDescent="0.2">
      <c r="A67" s="3">
        <v>8425</v>
      </c>
      <c r="B67" s="3" t="s">
        <v>77</v>
      </c>
      <c r="C67" s="3" t="s">
        <v>77</v>
      </c>
      <c r="D67" s="3" t="s">
        <v>7</v>
      </c>
      <c r="E67" s="3" t="str">
        <v>Niederglatt</v>
      </c>
      <c r="G67" s="2" t="s">
        <v>4896</v>
      </c>
      <c r="J67" s="21">
        <v>1091</v>
      </c>
      <c r="K67" s="21" t="s">
        <v>4541</v>
      </c>
    </row>
    <row r="68" spans="1:11" x14ac:dyDescent="0.2">
      <c r="A68" s="3">
        <v>8152</v>
      </c>
      <c r="B68" s="3" t="s">
        <v>78</v>
      </c>
      <c r="C68" s="3" t="s">
        <v>79</v>
      </c>
      <c r="D68" s="3" t="s">
        <v>7</v>
      </c>
      <c r="E68" s="3" t="str">
        <v>Niederhasli</v>
      </c>
      <c r="G68" s="2" t="s">
        <v>4896</v>
      </c>
      <c r="J68" s="21">
        <v>1092</v>
      </c>
      <c r="K68" s="21" t="s">
        <v>4541</v>
      </c>
    </row>
    <row r="69" spans="1:11" x14ac:dyDescent="0.2">
      <c r="A69" s="3">
        <v>8152</v>
      </c>
      <c r="B69" s="3" t="s">
        <v>79</v>
      </c>
      <c r="C69" s="3" t="s">
        <v>79</v>
      </c>
      <c r="D69" s="3" t="s">
        <v>7</v>
      </c>
      <c r="E69" s="3" t="str">
        <v>Niederweningen</v>
      </c>
      <c r="G69" s="2" t="s">
        <v>4896</v>
      </c>
      <c r="J69" s="21">
        <v>1093</v>
      </c>
      <c r="K69" s="21" t="s">
        <v>4541</v>
      </c>
    </row>
    <row r="70" spans="1:11" x14ac:dyDescent="0.2">
      <c r="A70" s="3">
        <v>8152</v>
      </c>
      <c r="B70" s="3" t="s">
        <v>80</v>
      </c>
      <c r="C70" s="3" t="s">
        <v>79</v>
      </c>
      <c r="D70" s="3" t="s">
        <v>7</v>
      </c>
      <c r="E70" s="3" t="str">
        <v>Oberglatt</v>
      </c>
      <c r="G70" s="2" t="s">
        <v>4896</v>
      </c>
      <c r="J70" s="21">
        <v>1094</v>
      </c>
      <c r="K70" s="21" t="s">
        <v>4541</v>
      </c>
    </row>
    <row r="71" spans="1:11" x14ac:dyDescent="0.2">
      <c r="A71" s="3">
        <v>8197</v>
      </c>
      <c r="B71" s="3" t="s">
        <v>81</v>
      </c>
      <c r="C71" s="3" t="s">
        <v>81</v>
      </c>
      <c r="D71" s="3" t="s">
        <v>7</v>
      </c>
      <c r="E71" s="3" t="str">
        <v>Oberweningen</v>
      </c>
      <c r="G71" s="2" t="s">
        <v>4896</v>
      </c>
      <c r="J71" s="21">
        <v>1095</v>
      </c>
      <c r="K71" s="21" t="s">
        <v>4541</v>
      </c>
    </row>
    <row r="72" spans="1:11" x14ac:dyDescent="0.2">
      <c r="A72" s="3">
        <v>8427</v>
      </c>
      <c r="B72" s="3" t="s">
        <v>82</v>
      </c>
      <c r="C72" s="3" t="s">
        <v>82</v>
      </c>
      <c r="D72" s="3" t="s">
        <v>7</v>
      </c>
      <c r="E72" s="3" t="str">
        <v>Otelfingen</v>
      </c>
      <c r="G72" s="2" t="s">
        <v>4896</v>
      </c>
      <c r="J72" s="21">
        <v>1096</v>
      </c>
      <c r="K72" s="21" t="s">
        <v>4541</v>
      </c>
    </row>
    <row r="73" spans="1:11" x14ac:dyDescent="0.2">
      <c r="A73" s="3">
        <v>8304</v>
      </c>
      <c r="B73" s="3" t="s">
        <v>83</v>
      </c>
      <c r="C73" s="3" t="s">
        <v>83</v>
      </c>
      <c r="D73" s="3" t="s">
        <v>7</v>
      </c>
      <c r="E73" s="3" t="str">
        <v>Regensberg</v>
      </c>
      <c r="G73" s="2" t="s">
        <v>4896</v>
      </c>
      <c r="J73" s="21">
        <v>1097</v>
      </c>
      <c r="K73" s="21" t="s">
        <v>4541</v>
      </c>
    </row>
    <row r="74" spans="1:11" x14ac:dyDescent="0.2">
      <c r="A74" s="3">
        <v>8195</v>
      </c>
      <c r="B74" s="3" t="s">
        <v>84</v>
      </c>
      <c r="C74" s="3" t="s">
        <v>84</v>
      </c>
      <c r="D74" s="3" t="s">
        <v>7</v>
      </c>
      <c r="E74" s="3" t="str">
        <v>Regensdorf</v>
      </c>
      <c r="G74" s="2" t="s">
        <v>4896</v>
      </c>
      <c r="J74" s="21">
        <v>1098</v>
      </c>
      <c r="K74" s="21" t="s">
        <v>4541</v>
      </c>
    </row>
    <row r="75" spans="1:11" x14ac:dyDescent="0.2">
      <c r="A75" s="3">
        <v>8196</v>
      </c>
      <c r="B75" s="3" t="s">
        <v>85</v>
      </c>
      <c r="C75" s="3" t="s">
        <v>86</v>
      </c>
      <c r="D75" s="3" t="s">
        <v>7</v>
      </c>
      <c r="E75" s="3" t="str">
        <v>Rümlang</v>
      </c>
      <c r="G75" s="2" t="s">
        <v>4896</v>
      </c>
      <c r="J75" s="21">
        <v>1110</v>
      </c>
      <c r="K75" s="21" t="s">
        <v>4541</v>
      </c>
    </row>
    <row r="76" spans="1:11" x14ac:dyDescent="0.2">
      <c r="A76" s="3">
        <v>8185</v>
      </c>
      <c r="B76" s="3" t="s">
        <v>87</v>
      </c>
      <c r="C76" s="3" t="s">
        <v>87</v>
      </c>
      <c r="D76" s="3" t="s">
        <v>7</v>
      </c>
      <c r="E76" s="3" t="str">
        <v>Schleinikon</v>
      </c>
      <c r="G76" s="2" t="s">
        <v>4896</v>
      </c>
      <c r="J76" s="21">
        <v>1112</v>
      </c>
      <c r="K76" s="21" t="s">
        <v>4541</v>
      </c>
    </row>
    <row r="77" spans="1:11" x14ac:dyDescent="0.2">
      <c r="A77" s="3">
        <v>8164</v>
      </c>
      <c r="B77" s="3" t="s">
        <v>88</v>
      </c>
      <c r="C77" s="3" t="s">
        <v>88</v>
      </c>
      <c r="D77" s="3" t="s">
        <v>7</v>
      </c>
      <c r="E77" s="3" t="str">
        <v>Schöfflisdorf</v>
      </c>
      <c r="G77" s="2" t="s">
        <v>4896</v>
      </c>
      <c r="J77" s="21">
        <v>1113</v>
      </c>
      <c r="K77" s="21" t="s">
        <v>4541</v>
      </c>
    </row>
    <row r="78" spans="1:11" x14ac:dyDescent="0.2">
      <c r="A78" s="3">
        <v>8113</v>
      </c>
      <c r="B78" s="3" t="s">
        <v>89</v>
      </c>
      <c r="C78" s="3" t="s">
        <v>89</v>
      </c>
      <c r="D78" s="3" t="s">
        <v>7</v>
      </c>
      <c r="E78" s="3" t="str">
        <v>Stadel</v>
      </c>
      <c r="G78" s="2" t="s">
        <v>4896</v>
      </c>
      <c r="J78" s="21">
        <v>1114</v>
      </c>
      <c r="K78" s="21" t="s">
        <v>4541</v>
      </c>
    </row>
    <row r="79" spans="1:11" x14ac:dyDescent="0.2">
      <c r="A79" s="3">
        <v>8107</v>
      </c>
      <c r="B79" s="3" t="s">
        <v>90</v>
      </c>
      <c r="C79" s="3" t="s">
        <v>91</v>
      </c>
      <c r="D79" s="3" t="s">
        <v>7</v>
      </c>
      <c r="E79" s="3" t="str">
        <v>Steinmaur</v>
      </c>
      <c r="G79" s="2" t="s">
        <v>4896</v>
      </c>
      <c r="J79" s="21">
        <v>1115</v>
      </c>
      <c r="K79" s="21" t="s">
        <v>4541</v>
      </c>
    </row>
    <row r="80" spans="1:11" x14ac:dyDescent="0.2">
      <c r="A80" s="3">
        <v>8108</v>
      </c>
      <c r="B80" s="3" t="s">
        <v>92</v>
      </c>
      <c r="C80" s="3" t="s">
        <v>92</v>
      </c>
      <c r="D80" s="3" t="s">
        <v>7</v>
      </c>
      <c r="E80" s="3" t="str">
        <v>Weiach</v>
      </c>
      <c r="G80" s="2" t="s">
        <v>4896</v>
      </c>
      <c r="J80" s="21">
        <v>1116</v>
      </c>
      <c r="K80" s="21" t="s">
        <v>4541</v>
      </c>
    </row>
    <row r="81" spans="1:11" x14ac:dyDescent="0.2">
      <c r="A81" s="3">
        <v>8114</v>
      </c>
      <c r="B81" s="3" t="s">
        <v>93</v>
      </c>
      <c r="C81" s="3" t="s">
        <v>94</v>
      </c>
      <c r="D81" s="3" t="s">
        <v>7</v>
      </c>
      <c r="E81" s="3" t="str">
        <v>Bäretswil</v>
      </c>
      <c r="G81" s="2" t="s">
        <v>4896</v>
      </c>
      <c r="J81" s="21">
        <v>1117</v>
      </c>
      <c r="K81" s="21" t="s">
        <v>4541</v>
      </c>
    </row>
    <row r="82" spans="1:11" x14ac:dyDescent="0.2">
      <c r="A82" s="3">
        <v>8157</v>
      </c>
      <c r="B82" s="3" t="s">
        <v>95</v>
      </c>
      <c r="C82" s="3" t="s">
        <v>95</v>
      </c>
      <c r="D82" s="3" t="s">
        <v>7</v>
      </c>
      <c r="E82" s="3" t="str">
        <v>Bubikon</v>
      </c>
      <c r="G82" s="2" t="s">
        <v>4896</v>
      </c>
      <c r="J82" s="21">
        <v>1121</v>
      </c>
      <c r="K82" s="21" t="s">
        <v>4541</v>
      </c>
    </row>
    <row r="83" spans="1:11" x14ac:dyDescent="0.2">
      <c r="A83" s="3">
        <v>8115</v>
      </c>
      <c r="B83" s="3" t="s">
        <v>96</v>
      </c>
      <c r="C83" s="3" t="s">
        <v>96</v>
      </c>
      <c r="D83" s="3" t="s">
        <v>7</v>
      </c>
      <c r="E83" s="3" t="str">
        <v>Dürnten</v>
      </c>
      <c r="G83" s="2" t="s">
        <v>4896</v>
      </c>
      <c r="J83" s="21">
        <v>1122</v>
      </c>
      <c r="K83" s="21" t="s">
        <v>4541</v>
      </c>
    </row>
    <row r="84" spans="1:11" x14ac:dyDescent="0.2">
      <c r="A84" s="3">
        <v>8173</v>
      </c>
      <c r="B84" s="3" t="s">
        <v>97</v>
      </c>
      <c r="C84" s="3" t="s">
        <v>97</v>
      </c>
      <c r="D84" s="3" t="s">
        <v>7</v>
      </c>
      <c r="E84" s="3" t="str">
        <v>Fischenthal</v>
      </c>
      <c r="G84" s="2" t="s">
        <v>4896</v>
      </c>
      <c r="J84" s="21">
        <v>1123</v>
      </c>
      <c r="K84" s="21" t="s">
        <v>4541</v>
      </c>
    </row>
    <row r="85" spans="1:11" x14ac:dyDescent="0.2">
      <c r="A85" s="3">
        <v>8172</v>
      </c>
      <c r="B85" s="3" t="s">
        <v>98</v>
      </c>
      <c r="C85" s="3" t="s">
        <v>99</v>
      </c>
      <c r="D85" s="3" t="s">
        <v>7</v>
      </c>
      <c r="E85" s="3" t="str">
        <v>Gossau (ZH)</v>
      </c>
      <c r="G85" s="2" t="s">
        <v>4896</v>
      </c>
      <c r="J85" s="21">
        <v>1124</v>
      </c>
      <c r="K85" s="21" t="s">
        <v>4541</v>
      </c>
    </row>
    <row r="86" spans="1:11" x14ac:dyDescent="0.2">
      <c r="A86" s="3">
        <v>8155</v>
      </c>
      <c r="B86" s="3" t="s">
        <v>100</v>
      </c>
      <c r="C86" s="3" t="s">
        <v>100</v>
      </c>
      <c r="D86" s="3" t="s">
        <v>7</v>
      </c>
      <c r="E86" s="3" t="str">
        <v>Grüningen</v>
      </c>
      <c r="G86" s="2" t="s">
        <v>4896</v>
      </c>
      <c r="J86" s="21">
        <v>1125</v>
      </c>
      <c r="K86" s="21" t="s">
        <v>4541</v>
      </c>
    </row>
    <row r="87" spans="1:11" x14ac:dyDescent="0.2">
      <c r="A87" s="3">
        <v>8155</v>
      </c>
      <c r="B87" s="3" t="s">
        <v>101</v>
      </c>
      <c r="C87" s="3" t="s">
        <v>100</v>
      </c>
      <c r="D87" s="3" t="s">
        <v>7</v>
      </c>
      <c r="E87" s="3" t="str">
        <v>Hinwil</v>
      </c>
      <c r="G87" s="2" t="s">
        <v>4896</v>
      </c>
      <c r="J87" s="21">
        <v>1126</v>
      </c>
      <c r="K87" s="21" t="s">
        <v>4541</v>
      </c>
    </row>
    <row r="88" spans="1:11" x14ac:dyDescent="0.2">
      <c r="A88" s="3">
        <v>8156</v>
      </c>
      <c r="B88" s="3" t="s">
        <v>102</v>
      </c>
      <c r="C88" s="3" t="s">
        <v>100</v>
      </c>
      <c r="D88" s="3" t="s">
        <v>7</v>
      </c>
      <c r="E88" s="3" t="str">
        <v>Rüti (ZH)</v>
      </c>
      <c r="G88" s="2" t="s">
        <v>4896</v>
      </c>
      <c r="J88" s="21">
        <v>1127</v>
      </c>
      <c r="K88" s="21" t="s">
        <v>4541</v>
      </c>
    </row>
    <row r="89" spans="1:11" x14ac:dyDescent="0.2">
      <c r="A89" s="3">
        <v>8166</v>
      </c>
      <c r="B89" s="3" t="s">
        <v>103</v>
      </c>
      <c r="C89" s="3" t="s">
        <v>103</v>
      </c>
      <c r="D89" s="3" t="s">
        <v>7</v>
      </c>
      <c r="E89" s="3" t="str">
        <v>Seegräben</v>
      </c>
      <c r="G89" s="2" t="s">
        <v>4896</v>
      </c>
      <c r="J89" s="21">
        <v>1128</v>
      </c>
      <c r="K89" s="21" t="s">
        <v>4541</v>
      </c>
    </row>
    <row r="90" spans="1:11" x14ac:dyDescent="0.2">
      <c r="A90" s="3">
        <v>8154</v>
      </c>
      <c r="B90" s="3" t="s">
        <v>104</v>
      </c>
      <c r="C90" s="3" t="s">
        <v>105</v>
      </c>
      <c r="D90" s="3" t="s">
        <v>7</v>
      </c>
      <c r="E90" s="3" t="str">
        <v>Wald (ZH)</v>
      </c>
      <c r="G90" s="2" t="s">
        <v>4896</v>
      </c>
      <c r="J90" s="21">
        <v>1131</v>
      </c>
      <c r="K90" s="21" t="s">
        <v>4541</v>
      </c>
    </row>
    <row r="91" spans="1:11" x14ac:dyDescent="0.2">
      <c r="A91" s="3">
        <v>8165</v>
      </c>
      <c r="B91" s="3" t="s">
        <v>106</v>
      </c>
      <c r="C91" s="3" t="s">
        <v>106</v>
      </c>
      <c r="D91" s="3" t="s">
        <v>7</v>
      </c>
      <c r="E91" s="3" t="str">
        <v>Wetzikon (ZH)</v>
      </c>
      <c r="G91" s="2" t="s">
        <v>4896</v>
      </c>
      <c r="J91" s="21">
        <v>1132</v>
      </c>
      <c r="K91" s="21" t="s">
        <v>4541</v>
      </c>
    </row>
    <row r="92" spans="1:11" x14ac:dyDescent="0.2">
      <c r="A92" s="3">
        <v>8112</v>
      </c>
      <c r="B92" s="3" t="s">
        <v>107</v>
      </c>
      <c r="C92" s="3" t="s">
        <v>107</v>
      </c>
      <c r="D92" s="3" t="s">
        <v>7</v>
      </c>
      <c r="E92" s="3" t="str">
        <v>Adliswil</v>
      </c>
      <c r="G92" s="2" t="s">
        <v>4896</v>
      </c>
      <c r="J92" s="21">
        <v>1134</v>
      </c>
      <c r="K92" s="21" t="s">
        <v>4541</v>
      </c>
    </row>
    <row r="93" spans="1:11" x14ac:dyDescent="0.2">
      <c r="A93" s="3">
        <v>8158</v>
      </c>
      <c r="B93" s="3" t="s">
        <v>108</v>
      </c>
      <c r="C93" s="3" t="s">
        <v>108</v>
      </c>
      <c r="D93" s="3" t="s">
        <v>7</v>
      </c>
      <c r="E93" s="3" t="str">
        <v>Kilchberg (ZH)</v>
      </c>
      <c r="G93" s="2" t="s">
        <v>4896</v>
      </c>
      <c r="J93" s="21">
        <v>1135</v>
      </c>
      <c r="K93" s="21" t="s">
        <v>4541</v>
      </c>
    </row>
    <row r="94" spans="1:11" x14ac:dyDescent="0.2">
      <c r="A94" s="3">
        <v>8105</v>
      </c>
      <c r="B94" s="3" t="s">
        <v>109</v>
      </c>
      <c r="C94" s="3" t="s">
        <v>109</v>
      </c>
      <c r="D94" s="3" t="s">
        <v>7</v>
      </c>
      <c r="E94" s="3" t="str">
        <v>Langnau am Albis</v>
      </c>
      <c r="G94" s="2" t="s">
        <v>4896</v>
      </c>
      <c r="J94" s="21">
        <v>1136</v>
      </c>
      <c r="K94" s="21" t="s">
        <v>4541</v>
      </c>
    </row>
    <row r="95" spans="1:11" x14ac:dyDescent="0.2">
      <c r="A95" s="3">
        <v>8105</v>
      </c>
      <c r="B95" s="3" t="s">
        <v>110</v>
      </c>
      <c r="C95" s="3" t="s">
        <v>109</v>
      </c>
      <c r="D95" s="3" t="s">
        <v>7</v>
      </c>
      <c r="E95" s="3" t="str">
        <v>Oberrieden</v>
      </c>
      <c r="G95" s="2" t="s">
        <v>4896</v>
      </c>
      <c r="J95" s="21">
        <v>1141</v>
      </c>
      <c r="K95" s="21" t="s">
        <v>4541</v>
      </c>
    </row>
    <row r="96" spans="1:11" x14ac:dyDescent="0.2">
      <c r="A96" s="3">
        <v>8106</v>
      </c>
      <c r="B96" s="3" t="s">
        <v>111</v>
      </c>
      <c r="C96" s="3" t="s">
        <v>109</v>
      </c>
      <c r="D96" s="3" t="s">
        <v>7</v>
      </c>
      <c r="E96" s="3" t="str">
        <v>Richterswil</v>
      </c>
      <c r="G96" s="2" t="s">
        <v>4896</v>
      </c>
      <c r="J96" s="21">
        <v>1142</v>
      </c>
      <c r="K96" s="21" t="s">
        <v>4541</v>
      </c>
    </row>
    <row r="97" spans="1:11" x14ac:dyDescent="0.2">
      <c r="A97" s="3">
        <v>8153</v>
      </c>
      <c r="B97" s="3" t="s">
        <v>112</v>
      </c>
      <c r="C97" s="3" t="s">
        <v>112</v>
      </c>
      <c r="D97" s="3" t="s">
        <v>7</v>
      </c>
      <c r="E97" s="3" t="str">
        <v>Rüschlikon</v>
      </c>
      <c r="G97" s="2" t="s">
        <v>4896</v>
      </c>
      <c r="J97" s="21">
        <v>1143</v>
      </c>
      <c r="K97" s="21" t="s">
        <v>4541</v>
      </c>
    </row>
    <row r="98" spans="1:11" x14ac:dyDescent="0.2">
      <c r="A98" s="3">
        <v>8165</v>
      </c>
      <c r="B98" s="3" t="s">
        <v>113</v>
      </c>
      <c r="C98" s="3" t="s">
        <v>113</v>
      </c>
      <c r="D98" s="3" t="s">
        <v>7</v>
      </c>
      <c r="E98" s="3" t="str">
        <v>Thalwil</v>
      </c>
      <c r="G98" s="2" t="s">
        <v>4896</v>
      </c>
      <c r="J98" s="21">
        <v>1144</v>
      </c>
      <c r="K98" s="21" t="s">
        <v>4541</v>
      </c>
    </row>
    <row r="99" spans="1:11" x14ac:dyDescent="0.2">
      <c r="A99" s="3">
        <v>8165</v>
      </c>
      <c r="B99" s="3" t="s">
        <v>114</v>
      </c>
      <c r="C99" s="3" t="s">
        <v>114</v>
      </c>
      <c r="D99" s="3" t="s">
        <v>7</v>
      </c>
      <c r="E99" s="3" t="str">
        <v>Erlenbach (ZH)</v>
      </c>
      <c r="G99" s="2" t="s">
        <v>4896</v>
      </c>
      <c r="J99" s="21">
        <v>1145</v>
      </c>
      <c r="K99" s="21" t="s">
        <v>4541</v>
      </c>
    </row>
    <row r="100" spans="1:11" x14ac:dyDescent="0.2">
      <c r="A100" s="3">
        <v>8174</v>
      </c>
      <c r="B100" s="3" t="s">
        <v>115</v>
      </c>
      <c r="C100" s="3" t="s">
        <v>116</v>
      </c>
      <c r="D100" s="3" t="s">
        <v>7</v>
      </c>
      <c r="E100" s="3" t="str">
        <v>Herrliberg</v>
      </c>
      <c r="G100" s="2" t="s">
        <v>4896</v>
      </c>
      <c r="J100" s="21">
        <v>1146</v>
      </c>
      <c r="K100" s="21" t="s">
        <v>4541</v>
      </c>
    </row>
    <row r="101" spans="1:11" x14ac:dyDescent="0.2">
      <c r="A101" s="3">
        <v>8175</v>
      </c>
      <c r="B101" s="3" t="s">
        <v>117</v>
      </c>
      <c r="C101" s="3" t="s">
        <v>116</v>
      </c>
      <c r="D101" s="3" t="s">
        <v>7</v>
      </c>
      <c r="E101" s="3" t="str">
        <v>Hombrechtikon</v>
      </c>
      <c r="G101" s="2" t="s">
        <v>4896</v>
      </c>
      <c r="J101" s="21">
        <v>1147</v>
      </c>
      <c r="K101" s="21" t="s">
        <v>4541</v>
      </c>
    </row>
    <row r="102" spans="1:11" x14ac:dyDescent="0.2">
      <c r="A102" s="3">
        <v>8162</v>
      </c>
      <c r="B102" s="3" t="s">
        <v>118</v>
      </c>
      <c r="C102" s="3" t="s">
        <v>118</v>
      </c>
      <c r="D102" s="3" t="s">
        <v>7</v>
      </c>
      <c r="E102" s="3" t="str">
        <v>Küsnacht (ZH)</v>
      </c>
      <c r="G102" s="2" t="s">
        <v>4896</v>
      </c>
      <c r="J102" s="21">
        <v>1148</v>
      </c>
      <c r="K102" s="21" t="s">
        <v>4541</v>
      </c>
    </row>
    <row r="103" spans="1:11" x14ac:dyDescent="0.2">
      <c r="A103" s="3">
        <v>8162</v>
      </c>
      <c r="B103" s="3" t="s">
        <v>119</v>
      </c>
      <c r="C103" s="3" t="s">
        <v>118</v>
      </c>
      <c r="D103" s="3" t="s">
        <v>7</v>
      </c>
      <c r="E103" s="3" t="str">
        <v>Männedorf</v>
      </c>
      <c r="G103" s="2" t="s">
        <v>4896</v>
      </c>
      <c r="J103" s="21">
        <v>1149</v>
      </c>
      <c r="K103" s="21" t="s">
        <v>4541</v>
      </c>
    </row>
    <row r="104" spans="1:11" x14ac:dyDescent="0.2">
      <c r="A104" s="3">
        <v>8187</v>
      </c>
      <c r="B104" s="3" t="s">
        <v>120</v>
      </c>
      <c r="C104" s="3" t="s">
        <v>120</v>
      </c>
      <c r="D104" s="3" t="s">
        <v>7</v>
      </c>
      <c r="E104" s="3" t="str">
        <v>Meilen</v>
      </c>
      <c r="G104" s="2" t="s">
        <v>4896</v>
      </c>
      <c r="J104" s="21">
        <v>1162</v>
      </c>
      <c r="K104" s="21" t="s">
        <v>4541</v>
      </c>
    </row>
    <row r="105" spans="1:11" x14ac:dyDescent="0.2">
      <c r="A105" s="3">
        <v>8344</v>
      </c>
      <c r="B105" s="3" t="s">
        <v>121</v>
      </c>
      <c r="C105" s="3" t="s">
        <v>121</v>
      </c>
      <c r="D105" s="3" t="s">
        <v>7</v>
      </c>
      <c r="E105" s="3" t="str">
        <v>Oetwil am See</v>
      </c>
      <c r="G105" s="2" t="s">
        <v>4896</v>
      </c>
      <c r="J105" s="21">
        <v>1163</v>
      </c>
      <c r="K105" s="21" t="s">
        <v>4541</v>
      </c>
    </row>
    <row r="106" spans="1:11" x14ac:dyDescent="0.2">
      <c r="A106" s="3">
        <v>8345</v>
      </c>
      <c r="B106" s="3" t="s">
        <v>122</v>
      </c>
      <c r="C106" s="3" t="s">
        <v>121</v>
      </c>
      <c r="D106" s="3" t="s">
        <v>7</v>
      </c>
      <c r="E106" s="3" t="str">
        <v>Stäfa</v>
      </c>
      <c r="G106" s="2" t="s">
        <v>4896</v>
      </c>
      <c r="J106" s="21">
        <v>1164</v>
      </c>
      <c r="K106" s="21" t="s">
        <v>4541</v>
      </c>
    </row>
    <row r="107" spans="1:11" x14ac:dyDescent="0.2">
      <c r="A107" s="3">
        <v>8608</v>
      </c>
      <c r="B107" s="3" t="s">
        <v>123</v>
      </c>
      <c r="C107" s="3" t="s">
        <v>123</v>
      </c>
      <c r="D107" s="3" t="s">
        <v>7</v>
      </c>
      <c r="E107" s="3" t="str">
        <v>Uetikon am See</v>
      </c>
      <c r="G107" s="2" t="s">
        <v>4896</v>
      </c>
      <c r="J107" s="21">
        <v>1165</v>
      </c>
      <c r="K107" s="21" t="s">
        <v>4541</v>
      </c>
    </row>
    <row r="108" spans="1:11" x14ac:dyDescent="0.2">
      <c r="A108" s="3">
        <v>8633</v>
      </c>
      <c r="B108" s="3" t="s">
        <v>124</v>
      </c>
      <c r="C108" s="3" t="s">
        <v>123</v>
      </c>
      <c r="D108" s="3" t="s">
        <v>7</v>
      </c>
      <c r="E108" s="3" t="str">
        <v>Zumikon</v>
      </c>
      <c r="G108" s="2" t="s">
        <v>4896</v>
      </c>
      <c r="J108" s="21">
        <v>1166</v>
      </c>
      <c r="K108" s="21" t="s">
        <v>4541</v>
      </c>
    </row>
    <row r="109" spans="1:11" x14ac:dyDescent="0.2">
      <c r="A109" s="3">
        <v>8632</v>
      </c>
      <c r="B109" s="3" t="s">
        <v>125</v>
      </c>
      <c r="C109" s="3" t="s">
        <v>126</v>
      </c>
      <c r="D109" s="3" t="s">
        <v>7</v>
      </c>
      <c r="E109" s="3" t="str">
        <v>Zollikon</v>
      </c>
      <c r="G109" s="2" t="s">
        <v>4896</v>
      </c>
      <c r="J109" s="21">
        <v>1167</v>
      </c>
      <c r="K109" s="21" t="s">
        <v>4541</v>
      </c>
    </row>
    <row r="110" spans="1:11" x14ac:dyDescent="0.2">
      <c r="A110" s="3">
        <v>8635</v>
      </c>
      <c r="B110" s="3" t="s">
        <v>126</v>
      </c>
      <c r="C110" s="3" t="s">
        <v>126</v>
      </c>
      <c r="D110" s="3" t="s">
        <v>7</v>
      </c>
      <c r="E110" s="3" t="str">
        <v>Fehraltorf</v>
      </c>
      <c r="G110" s="2" t="s">
        <v>4896</v>
      </c>
      <c r="J110" s="21">
        <v>1168</v>
      </c>
      <c r="K110" s="21" t="s">
        <v>4541</v>
      </c>
    </row>
    <row r="111" spans="1:11" x14ac:dyDescent="0.2">
      <c r="A111" s="3">
        <v>8496</v>
      </c>
      <c r="B111" s="3" t="s">
        <v>127</v>
      </c>
      <c r="C111" s="3" t="s">
        <v>128</v>
      </c>
      <c r="D111" s="3" t="s">
        <v>7</v>
      </c>
      <c r="E111" s="3" t="str">
        <v>Hittnau</v>
      </c>
      <c r="G111" s="2" t="s">
        <v>4896</v>
      </c>
      <c r="J111" s="21">
        <v>1169</v>
      </c>
      <c r="K111" s="21" t="s">
        <v>4541</v>
      </c>
    </row>
    <row r="112" spans="1:11" x14ac:dyDescent="0.2">
      <c r="A112" s="3">
        <v>8497</v>
      </c>
      <c r="B112" s="3" t="s">
        <v>128</v>
      </c>
      <c r="C112" s="3" t="s">
        <v>128</v>
      </c>
      <c r="D112" s="3" t="s">
        <v>7</v>
      </c>
      <c r="E112" s="3" t="str">
        <v>Lindau</v>
      </c>
      <c r="G112" s="2" t="s">
        <v>4896</v>
      </c>
      <c r="J112" s="21">
        <v>1170</v>
      </c>
      <c r="K112" s="21" t="s">
        <v>4541</v>
      </c>
    </row>
    <row r="113" spans="1:11" x14ac:dyDescent="0.2">
      <c r="A113" s="3">
        <v>8498</v>
      </c>
      <c r="B113" s="3" t="s">
        <v>129</v>
      </c>
      <c r="C113" s="3" t="s">
        <v>128</v>
      </c>
      <c r="D113" s="3" t="s">
        <v>7</v>
      </c>
      <c r="E113" s="3" t="str">
        <v>Pfäffikon</v>
      </c>
      <c r="G113" s="2" t="s">
        <v>4896</v>
      </c>
      <c r="J113" s="21">
        <v>1172</v>
      </c>
      <c r="K113" s="21" t="s">
        <v>4541</v>
      </c>
    </row>
    <row r="114" spans="1:11" x14ac:dyDescent="0.2">
      <c r="A114" s="3">
        <v>8614</v>
      </c>
      <c r="B114" s="3" t="s">
        <v>130</v>
      </c>
      <c r="C114" s="3" t="s">
        <v>131</v>
      </c>
      <c r="D114" s="3" t="s">
        <v>7</v>
      </c>
      <c r="E114" s="3" t="str">
        <v>Russikon</v>
      </c>
      <c r="G114" s="2" t="s">
        <v>4896</v>
      </c>
      <c r="J114" s="21">
        <v>1173</v>
      </c>
      <c r="K114" s="21" t="s">
        <v>4541</v>
      </c>
    </row>
    <row r="115" spans="1:11" x14ac:dyDescent="0.2">
      <c r="A115" s="3">
        <v>8624</v>
      </c>
      <c r="B115" s="3" t="s">
        <v>132</v>
      </c>
      <c r="C115" s="3" t="s">
        <v>131</v>
      </c>
      <c r="D115" s="3" t="s">
        <v>7</v>
      </c>
      <c r="E115" s="3" t="str">
        <v>Weisslingen</v>
      </c>
      <c r="G115" s="2" t="s">
        <v>4896</v>
      </c>
      <c r="J115" s="21">
        <v>1174</v>
      </c>
      <c r="K115" s="21" t="s">
        <v>4541</v>
      </c>
    </row>
    <row r="116" spans="1:11" x14ac:dyDescent="0.2">
      <c r="A116" s="3">
        <v>8625</v>
      </c>
      <c r="B116" s="3" t="s">
        <v>133</v>
      </c>
      <c r="C116" s="3" t="s">
        <v>131</v>
      </c>
      <c r="D116" s="3" t="s">
        <v>7</v>
      </c>
      <c r="E116" s="3" t="str">
        <v>Wila</v>
      </c>
      <c r="G116" s="2" t="s">
        <v>4896</v>
      </c>
      <c r="J116" s="21">
        <v>1175</v>
      </c>
      <c r="K116" s="21" t="s">
        <v>4541</v>
      </c>
    </row>
    <row r="117" spans="1:11" x14ac:dyDescent="0.2">
      <c r="A117" s="3">
        <v>8626</v>
      </c>
      <c r="B117" s="3" t="s">
        <v>134</v>
      </c>
      <c r="C117" s="3" t="s">
        <v>131</v>
      </c>
      <c r="D117" s="3" t="s">
        <v>7</v>
      </c>
      <c r="E117" s="3" t="str">
        <v>Wildberg</v>
      </c>
      <c r="G117" s="2" t="s">
        <v>4896</v>
      </c>
      <c r="J117" s="21">
        <v>1176</v>
      </c>
      <c r="K117" s="21" t="s">
        <v>4541</v>
      </c>
    </row>
    <row r="118" spans="1:11" x14ac:dyDescent="0.2">
      <c r="A118" s="3">
        <v>8627</v>
      </c>
      <c r="B118" s="3" t="s">
        <v>135</v>
      </c>
      <c r="C118" s="3" t="s">
        <v>135</v>
      </c>
      <c r="D118" s="3" t="s">
        <v>7</v>
      </c>
      <c r="E118" s="3" t="str">
        <v>Dübendorf</v>
      </c>
      <c r="G118" s="2" t="s">
        <v>4896</v>
      </c>
      <c r="J118" s="21">
        <v>1180</v>
      </c>
      <c r="K118" s="21" t="s">
        <v>4541</v>
      </c>
    </row>
    <row r="119" spans="1:11" x14ac:dyDescent="0.2">
      <c r="A119" s="3">
        <v>8340</v>
      </c>
      <c r="B119" s="3" t="s">
        <v>136</v>
      </c>
      <c r="C119" s="3" t="s">
        <v>136</v>
      </c>
      <c r="D119" s="3" t="s">
        <v>7</v>
      </c>
      <c r="E119" s="3" t="str">
        <v>Egg</v>
      </c>
      <c r="G119" s="2" t="s">
        <v>4896</v>
      </c>
      <c r="J119" s="21">
        <v>1182</v>
      </c>
      <c r="K119" s="21" t="s">
        <v>4543</v>
      </c>
    </row>
    <row r="120" spans="1:11" x14ac:dyDescent="0.2">
      <c r="A120" s="3">
        <v>8342</v>
      </c>
      <c r="B120" s="3" t="s">
        <v>137</v>
      </c>
      <c r="C120" s="3" t="s">
        <v>136</v>
      </c>
      <c r="D120" s="3" t="s">
        <v>7</v>
      </c>
      <c r="E120" s="3" t="str">
        <v>Fällanden</v>
      </c>
      <c r="G120" s="2" t="s">
        <v>4896</v>
      </c>
      <c r="J120" s="21">
        <v>1183</v>
      </c>
      <c r="K120" s="21" t="s">
        <v>4543</v>
      </c>
    </row>
    <row r="121" spans="1:11" x14ac:dyDescent="0.2">
      <c r="A121" s="3">
        <v>8630</v>
      </c>
      <c r="B121" s="3" t="s">
        <v>138</v>
      </c>
      <c r="C121" s="3" t="s">
        <v>139</v>
      </c>
      <c r="D121" s="3" t="s">
        <v>7</v>
      </c>
      <c r="E121" s="3" t="str">
        <v>Greifensee</v>
      </c>
      <c r="G121" s="2" t="s">
        <v>4896</v>
      </c>
      <c r="J121" s="21">
        <v>1184</v>
      </c>
      <c r="K121" s="21" t="s">
        <v>4543</v>
      </c>
    </row>
    <row r="122" spans="1:11" x14ac:dyDescent="0.2">
      <c r="A122" s="3">
        <v>8607</v>
      </c>
      <c r="B122" s="3" t="s">
        <v>140</v>
      </c>
      <c r="C122" s="3" t="s">
        <v>141</v>
      </c>
      <c r="D122" s="3" t="s">
        <v>7</v>
      </c>
      <c r="E122" s="3" t="str">
        <v>Maur</v>
      </c>
      <c r="G122" s="2" t="s">
        <v>4896</v>
      </c>
      <c r="J122" s="21">
        <v>1185</v>
      </c>
      <c r="K122" s="21" t="s">
        <v>4541</v>
      </c>
    </row>
    <row r="123" spans="1:11" x14ac:dyDescent="0.2">
      <c r="A123" s="3">
        <v>8636</v>
      </c>
      <c r="B123" s="3" t="s">
        <v>142</v>
      </c>
      <c r="C123" s="3" t="s">
        <v>143</v>
      </c>
      <c r="D123" s="3" t="s">
        <v>7</v>
      </c>
      <c r="E123" s="3" t="str">
        <v>Mönchaltorf</v>
      </c>
      <c r="G123" s="2" t="s">
        <v>4896</v>
      </c>
      <c r="J123" s="21">
        <v>1186</v>
      </c>
      <c r="K123" s="21" t="s">
        <v>4541</v>
      </c>
    </row>
    <row r="124" spans="1:11" x14ac:dyDescent="0.2">
      <c r="A124" s="3">
        <v>8637</v>
      </c>
      <c r="B124" s="3" t="s">
        <v>144</v>
      </c>
      <c r="C124" s="3" t="s">
        <v>143</v>
      </c>
      <c r="D124" s="3" t="s">
        <v>7</v>
      </c>
      <c r="E124" s="3" t="str">
        <v>Schwerzenbach</v>
      </c>
      <c r="G124" s="2" t="s">
        <v>4896</v>
      </c>
      <c r="J124" s="21">
        <v>1187</v>
      </c>
      <c r="K124" s="21" t="s">
        <v>4541</v>
      </c>
    </row>
    <row r="125" spans="1:11" x14ac:dyDescent="0.2">
      <c r="A125" s="3">
        <v>8620</v>
      </c>
      <c r="B125" s="3" t="s">
        <v>145</v>
      </c>
      <c r="C125" s="3" t="s">
        <v>146</v>
      </c>
      <c r="D125" s="3" t="s">
        <v>7</v>
      </c>
      <c r="E125" s="3" t="str">
        <v>Uster</v>
      </c>
      <c r="G125" s="2" t="s">
        <v>4896</v>
      </c>
      <c r="J125" s="21">
        <v>1188</v>
      </c>
      <c r="K125" s="21" t="s">
        <v>4541</v>
      </c>
    </row>
    <row r="126" spans="1:11" x14ac:dyDescent="0.2">
      <c r="A126" s="3">
        <v>8623</v>
      </c>
      <c r="B126" s="3" t="s">
        <v>145</v>
      </c>
      <c r="C126" s="3" t="s">
        <v>146</v>
      </c>
      <c r="D126" s="3" t="s">
        <v>7</v>
      </c>
      <c r="E126" s="3" t="str">
        <v>Volketswil</v>
      </c>
      <c r="G126" s="2" t="s">
        <v>4896</v>
      </c>
      <c r="J126" s="21">
        <v>1189</v>
      </c>
      <c r="K126" s="21" t="s">
        <v>4541</v>
      </c>
    </row>
    <row r="127" spans="1:11" x14ac:dyDescent="0.2">
      <c r="A127" s="3">
        <v>8134</v>
      </c>
      <c r="B127" s="3" t="s">
        <v>147</v>
      </c>
      <c r="C127" s="3" t="s">
        <v>147</v>
      </c>
      <c r="D127" s="3" t="s">
        <v>7</v>
      </c>
      <c r="E127" s="3" t="str">
        <v>Wangen-Brüttisellen</v>
      </c>
      <c r="G127" s="2" t="s">
        <v>4896</v>
      </c>
      <c r="J127" s="21">
        <v>1195</v>
      </c>
      <c r="K127" s="21" t="s">
        <v>4543</v>
      </c>
    </row>
    <row r="128" spans="1:11" x14ac:dyDescent="0.2">
      <c r="A128" s="3">
        <v>8802</v>
      </c>
      <c r="B128" s="3" t="s">
        <v>148</v>
      </c>
      <c r="C128" s="3" t="s">
        <v>149</v>
      </c>
      <c r="D128" s="3" t="s">
        <v>7</v>
      </c>
      <c r="E128" s="3" t="str">
        <v>Altikon</v>
      </c>
      <c r="G128" s="2" t="s">
        <v>4896</v>
      </c>
      <c r="J128" s="21">
        <v>1196</v>
      </c>
      <c r="K128" s="21" t="s">
        <v>4543</v>
      </c>
    </row>
    <row r="129" spans="1:11" x14ac:dyDescent="0.2">
      <c r="A129" s="3">
        <v>8135</v>
      </c>
      <c r="B129" s="3" t="s">
        <v>150</v>
      </c>
      <c r="C129" s="3" t="s">
        <v>150</v>
      </c>
      <c r="D129" s="3" t="s">
        <v>7</v>
      </c>
      <c r="E129" s="3" t="str">
        <v>Brütten</v>
      </c>
      <c r="G129" s="2" t="s">
        <v>4896</v>
      </c>
      <c r="J129" s="21">
        <v>1197</v>
      </c>
      <c r="K129" s="21" t="s">
        <v>4543</v>
      </c>
    </row>
    <row r="130" spans="1:11" x14ac:dyDescent="0.2">
      <c r="A130" s="3">
        <v>8942</v>
      </c>
      <c r="B130" s="3" t="s">
        <v>151</v>
      </c>
      <c r="C130" s="3" t="s">
        <v>151</v>
      </c>
      <c r="D130" s="3" t="s">
        <v>7</v>
      </c>
      <c r="E130" s="3" t="str">
        <v>Dägerlen</v>
      </c>
      <c r="G130" s="2" t="s">
        <v>4896</v>
      </c>
      <c r="J130" s="21">
        <v>1201</v>
      </c>
      <c r="K130" s="21" t="s">
        <v>4543</v>
      </c>
    </row>
    <row r="131" spans="1:11" x14ac:dyDescent="0.2">
      <c r="A131" s="3">
        <v>8805</v>
      </c>
      <c r="B131" s="3" t="s">
        <v>152</v>
      </c>
      <c r="C131" s="3" t="s">
        <v>152</v>
      </c>
      <c r="D131" s="3" t="s">
        <v>7</v>
      </c>
      <c r="E131" s="3" t="str">
        <v>Dättlikon</v>
      </c>
      <c r="G131" s="2" t="s">
        <v>4896</v>
      </c>
      <c r="J131" s="21">
        <v>1202</v>
      </c>
      <c r="K131" s="21" t="s">
        <v>4543</v>
      </c>
    </row>
    <row r="132" spans="1:11" x14ac:dyDescent="0.2">
      <c r="A132" s="3">
        <v>8833</v>
      </c>
      <c r="B132" s="3" t="s">
        <v>153</v>
      </c>
      <c r="C132" s="3" t="s">
        <v>152</v>
      </c>
      <c r="D132" s="3" t="s">
        <v>7</v>
      </c>
      <c r="E132" s="3" t="str">
        <v>Dinhard</v>
      </c>
      <c r="G132" s="2" t="s">
        <v>4896</v>
      </c>
      <c r="J132" s="21">
        <v>1203</v>
      </c>
      <c r="K132" s="21" t="s">
        <v>4543</v>
      </c>
    </row>
    <row r="133" spans="1:11" x14ac:dyDescent="0.2">
      <c r="A133" s="3">
        <v>8803</v>
      </c>
      <c r="B133" s="3" t="s">
        <v>154</v>
      </c>
      <c r="C133" s="3" t="s">
        <v>154</v>
      </c>
      <c r="D133" s="3" t="s">
        <v>7</v>
      </c>
      <c r="E133" s="3" t="str">
        <v>Ellikon an der Thur</v>
      </c>
      <c r="G133" s="2" t="s">
        <v>4896</v>
      </c>
      <c r="J133" s="21">
        <v>1204</v>
      </c>
      <c r="K133" s="21" t="s">
        <v>4543</v>
      </c>
    </row>
    <row r="134" spans="1:11" x14ac:dyDescent="0.2">
      <c r="A134" s="3">
        <v>8136</v>
      </c>
      <c r="B134" s="3" t="s">
        <v>155</v>
      </c>
      <c r="C134" s="3" t="s">
        <v>156</v>
      </c>
      <c r="D134" s="3" t="s">
        <v>7</v>
      </c>
      <c r="E134" s="3" t="str">
        <v>Elsau</v>
      </c>
      <c r="G134" s="2" t="s">
        <v>4896</v>
      </c>
      <c r="J134" s="21">
        <v>1205</v>
      </c>
      <c r="K134" s="21" t="s">
        <v>4543</v>
      </c>
    </row>
    <row r="135" spans="1:11" x14ac:dyDescent="0.2">
      <c r="A135" s="3">
        <v>8800</v>
      </c>
      <c r="B135" s="3" t="s">
        <v>156</v>
      </c>
      <c r="C135" s="3" t="s">
        <v>156</v>
      </c>
      <c r="D135" s="3" t="s">
        <v>7</v>
      </c>
      <c r="E135" s="3" t="str">
        <v>Hagenbuch</v>
      </c>
      <c r="G135" s="2" t="s">
        <v>4896</v>
      </c>
      <c r="J135" s="21">
        <v>1206</v>
      </c>
      <c r="K135" s="21" t="s">
        <v>4543</v>
      </c>
    </row>
    <row r="136" spans="1:11" x14ac:dyDescent="0.2">
      <c r="A136" s="3">
        <v>8703</v>
      </c>
      <c r="B136" s="3" t="s">
        <v>157</v>
      </c>
      <c r="C136" s="3" t="s">
        <v>158</v>
      </c>
      <c r="D136" s="3" t="s">
        <v>7</v>
      </c>
      <c r="E136" s="3" t="str">
        <v>Hettlingen</v>
      </c>
      <c r="G136" s="2" t="s">
        <v>4896</v>
      </c>
      <c r="J136" s="21">
        <v>1207</v>
      </c>
      <c r="K136" s="21" t="s">
        <v>4543</v>
      </c>
    </row>
    <row r="137" spans="1:11" x14ac:dyDescent="0.2">
      <c r="A137" s="3">
        <v>8704</v>
      </c>
      <c r="B137" s="3" t="s">
        <v>159</v>
      </c>
      <c r="C137" s="3" t="s">
        <v>159</v>
      </c>
      <c r="D137" s="3" t="s">
        <v>7</v>
      </c>
      <c r="E137" s="3" t="str">
        <v>Neftenbach</v>
      </c>
      <c r="G137" s="2" t="s">
        <v>4896</v>
      </c>
      <c r="J137" s="21">
        <v>1208</v>
      </c>
      <c r="K137" s="21" t="s">
        <v>4543</v>
      </c>
    </row>
    <row r="138" spans="1:11" x14ac:dyDescent="0.2">
      <c r="A138" s="3">
        <v>8634</v>
      </c>
      <c r="B138" s="3" t="s">
        <v>160</v>
      </c>
      <c r="C138" s="3" t="s">
        <v>160</v>
      </c>
      <c r="D138" s="3" t="s">
        <v>7</v>
      </c>
      <c r="E138" s="3" t="str">
        <v>Pfungen</v>
      </c>
      <c r="G138" s="2" t="s">
        <v>4896</v>
      </c>
      <c r="J138" s="21">
        <v>1209</v>
      </c>
      <c r="K138" s="21" t="s">
        <v>4543</v>
      </c>
    </row>
    <row r="139" spans="1:11" x14ac:dyDescent="0.2">
      <c r="A139" s="3">
        <v>8714</v>
      </c>
      <c r="B139" s="3" t="s">
        <v>161</v>
      </c>
      <c r="C139" s="3" t="s">
        <v>160</v>
      </c>
      <c r="D139" s="3" t="s">
        <v>7</v>
      </c>
      <c r="E139" s="3" t="str">
        <v>Rickenbach (ZH)</v>
      </c>
      <c r="G139" s="2" t="s">
        <v>4896</v>
      </c>
      <c r="J139" s="21">
        <v>1212</v>
      </c>
      <c r="K139" s="21" t="s">
        <v>4543</v>
      </c>
    </row>
    <row r="140" spans="1:11" x14ac:dyDescent="0.2">
      <c r="A140" s="3">
        <v>8127</v>
      </c>
      <c r="B140" s="3" t="s">
        <v>162</v>
      </c>
      <c r="C140" s="3" t="s">
        <v>163</v>
      </c>
      <c r="D140" s="3" t="s">
        <v>7</v>
      </c>
      <c r="E140" s="3" t="str">
        <v>Schlatt (ZH)</v>
      </c>
      <c r="G140" s="2" t="s">
        <v>4896</v>
      </c>
      <c r="J140" s="21">
        <v>1213</v>
      </c>
      <c r="K140" s="21" t="s">
        <v>4543</v>
      </c>
    </row>
    <row r="141" spans="1:11" x14ac:dyDescent="0.2">
      <c r="A141" s="3">
        <v>8700</v>
      </c>
      <c r="B141" s="3" t="s">
        <v>164</v>
      </c>
      <c r="C141" s="3" t="s">
        <v>163</v>
      </c>
      <c r="D141" s="3" t="s">
        <v>7</v>
      </c>
      <c r="E141" s="3" t="str">
        <v>Seuzach</v>
      </c>
      <c r="G141" s="2" t="s">
        <v>4896</v>
      </c>
      <c r="J141" s="21">
        <v>1214</v>
      </c>
      <c r="K141" s="21" t="s">
        <v>4543</v>
      </c>
    </row>
    <row r="142" spans="1:11" x14ac:dyDescent="0.2">
      <c r="A142" s="3">
        <v>8708</v>
      </c>
      <c r="B142" s="3" t="s">
        <v>165</v>
      </c>
      <c r="C142" s="3" t="s">
        <v>165</v>
      </c>
      <c r="D142" s="3" t="s">
        <v>7</v>
      </c>
      <c r="E142" s="3" t="str">
        <v>Turbenthal</v>
      </c>
      <c r="G142" s="2" t="s">
        <v>4896</v>
      </c>
      <c r="J142" s="21">
        <v>1215</v>
      </c>
      <c r="K142" s="21" t="s">
        <v>4543</v>
      </c>
    </row>
    <row r="143" spans="1:11" x14ac:dyDescent="0.2">
      <c r="A143" s="3">
        <v>8706</v>
      </c>
      <c r="B143" s="3" t="s">
        <v>166</v>
      </c>
      <c r="C143" s="3" t="s">
        <v>166</v>
      </c>
      <c r="D143" s="3" t="s">
        <v>7</v>
      </c>
      <c r="E143" s="3" t="str">
        <v>Winterthur</v>
      </c>
      <c r="G143" s="2" t="s">
        <v>4896</v>
      </c>
      <c r="J143" s="21">
        <v>1216</v>
      </c>
      <c r="K143" s="21" t="s">
        <v>4543</v>
      </c>
    </row>
    <row r="144" spans="1:11" x14ac:dyDescent="0.2">
      <c r="A144" s="3">
        <v>8618</v>
      </c>
      <c r="B144" s="3" t="s">
        <v>167</v>
      </c>
      <c r="C144" s="3" t="s">
        <v>167</v>
      </c>
      <c r="D144" s="3" t="s">
        <v>7</v>
      </c>
      <c r="E144" s="3" t="str">
        <v>Zell (ZH)</v>
      </c>
      <c r="G144" s="2" t="s">
        <v>4896</v>
      </c>
      <c r="J144" s="21">
        <v>1217</v>
      </c>
      <c r="K144" s="21" t="s">
        <v>4543</v>
      </c>
    </row>
    <row r="145" spans="1:11" x14ac:dyDescent="0.2">
      <c r="A145" s="3">
        <v>8712</v>
      </c>
      <c r="B145" s="3" t="s">
        <v>168</v>
      </c>
      <c r="C145" s="3" t="s">
        <v>168</v>
      </c>
      <c r="D145" s="3" t="s">
        <v>7</v>
      </c>
      <c r="E145" s="3" t="str">
        <v>Aesch (ZH)</v>
      </c>
      <c r="G145" s="2" t="s">
        <v>4896</v>
      </c>
      <c r="J145" s="21">
        <v>1218</v>
      </c>
      <c r="K145" s="21" t="s">
        <v>4543</v>
      </c>
    </row>
    <row r="146" spans="1:11" x14ac:dyDescent="0.2">
      <c r="A146" s="3">
        <v>8713</v>
      </c>
      <c r="B146" s="3" t="s">
        <v>169</v>
      </c>
      <c r="C146" s="3" t="s">
        <v>168</v>
      </c>
      <c r="D146" s="3" t="s">
        <v>7</v>
      </c>
      <c r="E146" s="3" t="str">
        <v>Birmensdorf (ZH)</v>
      </c>
      <c r="G146" s="2" t="s">
        <v>4896</v>
      </c>
      <c r="J146" s="21">
        <v>1219</v>
      </c>
      <c r="K146" s="21" t="s">
        <v>4543</v>
      </c>
    </row>
    <row r="147" spans="1:11" x14ac:dyDescent="0.2">
      <c r="A147" s="3">
        <v>8707</v>
      </c>
      <c r="B147" s="3" t="s">
        <v>170</v>
      </c>
      <c r="C147" s="3" t="s">
        <v>170</v>
      </c>
      <c r="D147" s="3" t="s">
        <v>7</v>
      </c>
      <c r="E147" s="3" t="str">
        <v>Dietikon</v>
      </c>
      <c r="G147" s="2" t="s">
        <v>4896</v>
      </c>
      <c r="J147" s="21">
        <v>1220</v>
      </c>
      <c r="K147" s="21" t="s">
        <v>4543</v>
      </c>
    </row>
    <row r="148" spans="1:11" x14ac:dyDescent="0.2">
      <c r="A148" s="3">
        <v>8126</v>
      </c>
      <c r="B148" s="3" t="s">
        <v>171</v>
      </c>
      <c r="C148" s="3" t="s">
        <v>171</v>
      </c>
      <c r="D148" s="3" t="s">
        <v>7</v>
      </c>
      <c r="E148" s="3" t="str">
        <v>Geroldswil</v>
      </c>
      <c r="G148" s="2" t="s">
        <v>4896</v>
      </c>
      <c r="J148" s="21">
        <v>1222</v>
      </c>
      <c r="K148" s="21" t="s">
        <v>4543</v>
      </c>
    </row>
    <row r="149" spans="1:11" x14ac:dyDescent="0.2">
      <c r="A149" s="3">
        <v>8125</v>
      </c>
      <c r="B149" s="3" t="s">
        <v>172</v>
      </c>
      <c r="C149" s="3" t="s">
        <v>173</v>
      </c>
      <c r="D149" s="3" t="s">
        <v>7</v>
      </c>
      <c r="E149" s="3" t="str">
        <v>Oberengstringen</v>
      </c>
      <c r="G149" s="2" t="s">
        <v>4896</v>
      </c>
      <c r="J149" s="21">
        <v>1223</v>
      </c>
      <c r="K149" s="21" t="s">
        <v>4543</v>
      </c>
    </row>
    <row r="150" spans="1:11" x14ac:dyDescent="0.2">
      <c r="A150" s="3">
        <v>8702</v>
      </c>
      <c r="B150" s="3" t="s">
        <v>173</v>
      </c>
      <c r="C150" s="3" t="s">
        <v>173</v>
      </c>
      <c r="D150" s="3" t="s">
        <v>7</v>
      </c>
      <c r="E150" s="3" t="str">
        <v>Oetwil an der Limmat</v>
      </c>
      <c r="G150" s="2" t="s">
        <v>4896</v>
      </c>
      <c r="J150" s="21">
        <v>1224</v>
      </c>
      <c r="K150" s="21" t="s">
        <v>4543</v>
      </c>
    </row>
    <row r="151" spans="1:11" x14ac:dyDescent="0.2">
      <c r="A151" s="3">
        <v>8320</v>
      </c>
      <c r="B151" s="3" t="s">
        <v>174</v>
      </c>
      <c r="C151" s="3" t="s">
        <v>174</v>
      </c>
      <c r="D151" s="3" t="s">
        <v>7</v>
      </c>
      <c r="E151" s="3" t="str">
        <v>Schlieren</v>
      </c>
      <c r="G151" s="2" t="s">
        <v>4896</v>
      </c>
      <c r="J151" s="21">
        <v>1225</v>
      </c>
      <c r="K151" s="21" t="s">
        <v>4543</v>
      </c>
    </row>
    <row r="152" spans="1:11" x14ac:dyDescent="0.2">
      <c r="A152" s="3">
        <v>8335</v>
      </c>
      <c r="B152" s="3" t="s">
        <v>175</v>
      </c>
      <c r="C152" s="3" t="s">
        <v>175</v>
      </c>
      <c r="D152" s="3" t="s">
        <v>7</v>
      </c>
      <c r="E152" s="3" t="str">
        <v>Uitikon</v>
      </c>
      <c r="G152" s="2" t="s">
        <v>4896</v>
      </c>
      <c r="J152" s="21">
        <v>1226</v>
      </c>
      <c r="K152" s="21" t="s">
        <v>4543</v>
      </c>
    </row>
    <row r="153" spans="1:11" x14ac:dyDescent="0.2">
      <c r="A153" s="3">
        <v>8310</v>
      </c>
      <c r="B153" s="3" t="s">
        <v>176</v>
      </c>
      <c r="C153" s="3" t="s">
        <v>177</v>
      </c>
      <c r="D153" s="3" t="s">
        <v>7</v>
      </c>
      <c r="E153" s="3" t="str">
        <v>Unterengstringen</v>
      </c>
      <c r="G153" s="2" t="s">
        <v>4896</v>
      </c>
      <c r="J153" s="21">
        <v>1227</v>
      </c>
      <c r="K153" s="21" t="s">
        <v>4543</v>
      </c>
    </row>
    <row r="154" spans="1:11" x14ac:dyDescent="0.2">
      <c r="A154" s="3">
        <v>8310</v>
      </c>
      <c r="B154" s="3" t="s">
        <v>178</v>
      </c>
      <c r="C154" s="3" t="s">
        <v>177</v>
      </c>
      <c r="D154" s="3" t="s">
        <v>7</v>
      </c>
      <c r="E154" s="3" t="str">
        <v>Urdorf</v>
      </c>
      <c r="G154" s="2" t="s">
        <v>4896</v>
      </c>
      <c r="J154" s="21">
        <v>1228</v>
      </c>
      <c r="K154" s="21" t="s">
        <v>4543</v>
      </c>
    </row>
    <row r="155" spans="1:11" x14ac:dyDescent="0.2">
      <c r="A155" s="3">
        <v>8312</v>
      </c>
      <c r="B155" s="3" t="s">
        <v>179</v>
      </c>
      <c r="C155" s="3" t="s">
        <v>177</v>
      </c>
      <c r="D155" s="3" t="s">
        <v>7</v>
      </c>
      <c r="E155" s="3" t="str">
        <v>Weiningen (ZH)</v>
      </c>
      <c r="G155" s="2" t="s">
        <v>4896</v>
      </c>
      <c r="J155" s="21">
        <v>1231</v>
      </c>
      <c r="K155" s="21" t="s">
        <v>4543</v>
      </c>
    </row>
    <row r="156" spans="1:11" x14ac:dyDescent="0.2">
      <c r="A156" s="3">
        <v>8315</v>
      </c>
      <c r="B156" s="3" t="s">
        <v>177</v>
      </c>
      <c r="C156" s="3" t="s">
        <v>177</v>
      </c>
      <c r="D156" s="3" t="s">
        <v>7</v>
      </c>
      <c r="E156" s="3" t="str">
        <v>Zürich</v>
      </c>
      <c r="G156" s="2" t="s">
        <v>4896</v>
      </c>
      <c r="J156" s="21">
        <v>1232</v>
      </c>
      <c r="K156" s="21" t="s">
        <v>4543</v>
      </c>
    </row>
    <row r="157" spans="1:11" x14ac:dyDescent="0.2">
      <c r="A157" s="3">
        <v>8317</v>
      </c>
      <c r="B157" s="3" t="s">
        <v>180</v>
      </c>
      <c r="C157" s="3" t="s">
        <v>177</v>
      </c>
      <c r="D157" s="3" t="s">
        <v>7</v>
      </c>
      <c r="E157" s="3" t="str">
        <v>Stammheim</v>
      </c>
      <c r="G157" s="2" t="s">
        <v>4896</v>
      </c>
      <c r="J157" s="21">
        <v>1233</v>
      </c>
      <c r="K157" s="21" t="s">
        <v>4543</v>
      </c>
    </row>
    <row r="158" spans="1:11" x14ac:dyDescent="0.2">
      <c r="A158" s="3">
        <v>8330</v>
      </c>
      <c r="B158" s="3" t="s">
        <v>181</v>
      </c>
      <c r="C158" s="3" t="s">
        <v>182</v>
      </c>
      <c r="D158" s="3" t="s">
        <v>7</v>
      </c>
      <c r="E158" s="3" t="str">
        <v>Wädenswil</v>
      </c>
      <c r="G158" s="2" t="s">
        <v>4896</v>
      </c>
      <c r="J158" s="21">
        <v>1234</v>
      </c>
      <c r="K158" s="21" t="s">
        <v>4543</v>
      </c>
    </row>
    <row r="159" spans="1:11" x14ac:dyDescent="0.2">
      <c r="A159" s="3">
        <v>8331</v>
      </c>
      <c r="B159" s="3" t="s">
        <v>183</v>
      </c>
      <c r="C159" s="3" t="s">
        <v>182</v>
      </c>
      <c r="D159" s="3" t="s">
        <v>7</v>
      </c>
      <c r="E159" s="3" t="str">
        <v>Elgg</v>
      </c>
      <c r="G159" s="2" t="s">
        <v>4896</v>
      </c>
      <c r="J159" s="21">
        <v>1236</v>
      </c>
      <c r="K159" s="21" t="s">
        <v>4543</v>
      </c>
    </row>
    <row r="160" spans="1:11" x14ac:dyDescent="0.2">
      <c r="A160" s="3">
        <v>8322</v>
      </c>
      <c r="B160" s="3" t="s">
        <v>184</v>
      </c>
      <c r="C160" s="3" t="s">
        <v>185</v>
      </c>
      <c r="D160" s="3" t="s">
        <v>7</v>
      </c>
      <c r="E160" s="3" t="str">
        <v>Horgen</v>
      </c>
      <c r="G160" s="2" t="s">
        <v>4896</v>
      </c>
      <c r="J160" s="21">
        <v>1237</v>
      </c>
      <c r="K160" s="21" t="s">
        <v>4543</v>
      </c>
    </row>
    <row r="161" spans="1:11" x14ac:dyDescent="0.2">
      <c r="A161" s="3">
        <v>8322</v>
      </c>
      <c r="B161" s="3" t="s">
        <v>186</v>
      </c>
      <c r="C161" s="3" t="s">
        <v>185</v>
      </c>
      <c r="D161" s="3" t="s">
        <v>7</v>
      </c>
      <c r="E161" s="3" t="str">
        <v>Illnau-Effretikon</v>
      </c>
      <c r="G161" s="2" t="s">
        <v>4896</v>
      </c>
      <c r="J161" s="21">
        <v>1239</v>
      </c>
      <c r="K161" s="21" t="s">
        <v>4543</v>
      </c>
    </row>
    <row r="162" spans="1:11" x14ac:dyDescent="0.2">
      <c r="A162" s="3">
        <v>8332</v>
      </c>
      <c r="B162" s="3" t="s">
        <v>185</v>
      </c>
      <c r="C162" s="3" t="s">
        <v>185</v>
      </c>
      <c r="D162" s="3" t="s">
        <v>7</v>
      </c>
      <c r="E162" s="3" t="str">
        <v>Bauma</v>
      </c>
      <c r="G162" s="2" t="s">
        <v>4896</v>
      </c>
      <c r="J162" s="21">
        <v>1241</v>
      </c>
      <c r="K162" s="21" t="s">
        <v>4543</v>
      </c>
    </row>
    <row r="163" spans="1:11" x14ac:dyDescent="0.2">
      <c r="A163" s="3">
        <v>8332</v>
      </c>
      <c r="B163" s="3" t="s">
        <v>187</v>
      </c>
      <c r="C163" s="3" t="s">
        <v>185</v>
      </c>
      <c r="D163" s="3" t="s">
        <v>7</v>
      </c>
      <c r="E163" s="3" t="str">
        <v>Wiesendangen</v>
      </c>
      <c r="G163" s="2" t="s">
        <v>4896</v>
      </c>
      <c r="J163" s="21">
        <v>1242</v>
      </c>
      <c r="K163" s="21" t="s">
        <v>4543</v>
      </c>
    </row>
    <row r="164" spans="1:11" x14ac:dyDescent="0.2">
      <c r="A164" s="3">
        <v>8484</v>
      </c>
      <c r="B164" s="3" t="s">
        <v>188</v>
      </c>
      <c r="C164" s="3" t="s">
        <v>188</v>
      </c>
      <c r="D164" s="3" t="s">
        <v>7</v>
      </c>
      <c r="E164" s="3" t="str">
        <v>Aarberg</v>
      </c>
      <c r="G164" s="2" t="s">
        <v>4896</v>
      </c>
      <c r="J164" s="21">
        <v>1243</v>
      </c>
      <c r="K164" s="21" t="s">
        <v>4543</v>
      </c>
    </row>
    <row r="165" spans="1:11" x14ac:dyDescent="0.2">
      <c r="A165" s="3">
        <v>8484</v>
      </c>
      <c r="B165" s="3" t="s">
        <v>189</v>
      </c>
      <c r="C165" s="3" t="s">
        <v>188</v>
      </c>
      <c r="D165" s="3" t="s">
        <v>7</v>
      </c>
      <c r="E165" s="3" t="str">
        <v>Bargen (BE)</v>
      </c>
      <c r="G165" s="2" t="s">
        <v>4896</v>
      </c>
      <c r="J165" s="21">
        <v>1244</v>
      </c>
      <c r="K165" s="21" t="s">
        <v>4543</v>
      </c>
    </row>
    <row r="166" spans="1:11" x14ac:dyDescent="0.2">
      <c r="A166" s="3">
        <v>8484</v>
      </c>
      <c r="B166" s="3" t="s">
        <v>190</v>
      </c>
      <c r="C166" s="3" t="s">
        <v>188</v>
      </c>
      <c r="D166" s="3" t="s">
        <v>7</v>
      </c>
      <c r="E166" s="3" t="str">
        <v>Grossaffoltern</v>
      </c>
      <c r="G166" s="2" t="s">
        <v>4896</v>
      </c>
      <c r="J166" s="21">
        <v>1245</v>
      </c>
      <c r="K166" s="21" t="s">
        <v>4543</v>
      </c>
    </row>
    <row r="167" spans="1:11" x14ac:dyDescent="0.2">
      <c r="A167" s="3">
        <v>8492</v>
      </c>
      <c r="B167" s="3" t="s">
        <v>191</v>
      </c>
      <c r="C167" s="3" t="s">
        <v>191</v>
      </c>
      <c r="D167" s="3" t="s">
        <v>7</v>
      </c>
      <c r="E167" s="3" t="str">
        <v>Kallnach</v>
      </c>
      <c r="G167" s="2" t="s">
        <v>4896</v>
      </c>
      <c r="J167" s="21">
        <v>1246</v>
      </c>
      <c r="K167" s="21" t="s">
        <v>4543</v>
      </c>
    </row>
    <row r="168" spans="1:11" x14ac:dyDescent="0.2">
      <c r="A168" s="3">
        <v>8489</v>
      </c>
      <c r="B168" s="3" t="s">
        <v>192</v>
      </c>
      <c r="C168" s="3" t="s">
        <v>192</v>
      </c>
      <c r="D168" s="3" t="s">
        <v>7</v>
      </c>
      <c r="E168" s="3" t="str">
        <v>Kappelen</v>
      </c>
      <c r="G168" s="2" t="s">
        <v>4896</v>
      </c>
      <c r="J168" s="21">
        <v>1247</v>
      </c>
      <c r="K168" s="21" t="s">
        <v>4543</v>
      </c>
    </row>
    <row r="169" spans="1:11" x14ac:dyDescent="0.2">
      <c r="A169" s="3">
        <v>8489</v>
      </c>
      <c r="B169" s="3" t="s">
        <v>193</v>
      </c>
      <c r="C169" s="3" t="s">
        <v>192</v>
      </c>
      <c r="D169" s="3" t="s">
        <v>7</v>
      </c>
      <c r="E169" s="3" t="str">
        <v>Lyss</v>
      </c>
      <c r="G169" s="2" t="s">
        <v>4896</v>
      </c>
      <c r="J169" s="21">
        <v>1248</v>
      </c>
      <c r="K169" s="21" t="s">
        <v>4543</v>
      </c>
    </row>
    <row r="170" spans="1:11" x14ac:dyDescent="0.2">
      <c r="A170" s="3">
        <v>8489</v>
      </c>
      <c r="B170" s="3" t="s">
        <v>194</v>
      </c>
      <c r="C170" s="3" t="s">
        <v>192</v>
      </c>
      <c r="D170" s="3" t="s">
        <v>7</v>
      </c>
      <c r="E170" s="3" t="str">
        <v>Meikirch</v>
      </c>
      <c r="G170" s="2" t="s">
        <v>4896</v>
      </c>
      <c r="J170" s="21">
        <v>1251</v>
      </c>
      <c r="K170" s="21" t="s">
        <v>4543</v>
      </c>
    </row>
    <row r="171" spans="1:11" x14ac:dyDescent="0.2">
      <c r="A171" s="3">
        <v>8044</v>
      </c>
      <c r="B171" s="3" t="s">
        <v>195</v>
      </c>
      <c r="C171" s="3" t="s">
        <v>196</v>
      </c>
      <c r="D171" s="3" t="s">
        <v>7</v>
      </c>
      <c r="E171" s="3" t="str">
        <v>Radelfingen</v>
      </c>
      <c r="G171" s="2" t="s">
        <v>4896</v>
      </c>
      <c r="J171" s="21">
        <v>1252</v>
      </c>
      <c r="K171" s="21" t="s">
        <v>4543</v>
      </c>
    </row>
    <row r="172" spans="1:11" x14ac:dyDescent="0.2">
      <c r="A172" s="3">
        <v>8600</v>
      </c>
      <c r="B172" s="3" t="s">
        <v>196</v>
      </c>
      <c r="C172" s="3" t="s">
        <v>196</v>
      </c>
      <c r="D172" s="3" t="s">
        <v>7</v>
      </c>
      <c r="E172" s="3" t="str">
        <v>Rapperswil (BE)</v>
      </c>
      <c r="G172" s="2" t="s">
        <v>4896</v>
      </c>
      <c r="J172" s="21">
        <v>1253</v>
      </c>
      <c r="K172" s="21" t="s">
        <v>4543</v>
      </c>
    </row>
    <row r="173" spans="1:11" x14ac:dyDescent="0.2">
      <c r="A173" s="3">
        <v>8132</v>
      </c>
      <c r="B173" s="3" t="s">
        <v>197</v>
      </c>
      <c r="C173" s="3" t="s">
        <v>198</v>
      </c>
      <c r="D173" s="3" t="s">
        <v>7</v>
      </c>
      <c r="E173" s="3" t="str">
        <v>Schüpfen</v>
      </c>
      <c r="G173" s="2" t="s">
        <v>4896</v>
      </c>
      <c r="J173" s="21">
        <v>1254</v>
      </c>
      <c r="K173" s="21" t="s">
        <v>4543</v>
      </c>
    </row>
    <row r="174" spans="1:11" x14ac:dyDescent="0.2">
      <c r="A174" s="3">
        <v>8132</v>
      </c>
      <c r="B174" s="3" t="s">
        <v>199</v>
      </c>
      <c r="C174" s="3" t="s">
        <v>198</v>
      </c>
      <c r="D174" s="3" t="s">
        <v>7</v>
      </c>
      <c r="E174" s="3" t="str">
        <v>Seedorf (BE)</v>
      </c>
      <c r="G174" s="2" t="s">
        <v>4896</v>
      </c>
      <c r="J174" s="21">
        <v>1255</v>
      </c>
      <c r="K174" s="21" t="s">
        <v>4543</v>
      </c>
    </row>
    <row r="175" spans="1:11" x14ac:dyDescent="0.2">
      <c r="A175" s="3">
        <v>8133</v>
      </c>
      <c r="B175" s="3" t="s">
        <v>200</v>
      </c>
      <c r="C175" s="3" t="s">
        <v>198</v>
      </c>
      <c r="D175" s="3" t="s">
        <v>7</v>
      </c>
      <c r="E175" s="3" t="str">
        <v>Aarwangen</v>
      </c>
      <c r="G175" s="2" t="s">
        <v>4896</v>
      </c>
      <c r="J175" s="21">
        <v>1256</v>
      </c>
      <c r="K175" s="21" t="s">
        <v>4543</v>
      </c>
    </row>
    <row r="176" spans="1:11" x14ac:dyDescent="0.2">
      <c r="A176" s="3">
        <v>8117</v>
      </c>
      <c r="B176" s="3" t="s">
        <v>201</v>
      </c>
      <c r="C176" s="3" t="s">
        <v>201</v>
      </c>
      <c r="D176" s="3" t="s">
        <v>7</v>
      </c>
      <c r="E176" s="3" t="str">
        <v>Auswil</v>
      </c>
      <c r="G176" s="2" t="s">
        <v>4896</v>
      </c>
      <c r="J176" s="21">
        <v>1257</v>
      </c>
      <c r="K176" s="21" t="s">
        <v>4543</v>
      </c>
    </row>
    <row r="177" spans="1:11" x14ac:dyDescent="0.2">
      <c r="A177" s="3">
        <v>8118</v>
      </c>
      <c r="B177" s="3" t="s">
        <v>202</v>
      </c>
      <c r="C177" s="3" t="s">
        <v>201</v>
      </c>
      <c r="D177" s="3" t="s">
        <v>7</v>
      </c>
      <c r="E177" s="3" t="str">
        <v>Bannwil</v>
      </c>
      <c r="G177" s="2" t="s">
        <v>4896</v>
      </c>
      <c r="J177" s="21">
        <v>1258</v>
      </c>
      <c r="K177" s="21" t="s">
        <v>4543</v>
      </c>
    </row>
    <row r="178" spans="1:11" x14ac:dyDescent="0.2">
      <c r="A178" s="3">
        <v>8121</v>
      </c>
      <c r="B178" s="3" t="s">
        <v>203</v>
      </c>
      <c r="C178" s="3" t="s">
        <v>201</v>
      </c>
      <c r="D178" s="3" t="s">
        <v>7</v>
      </c>
      <c r="E178" s="3" t="str">
        <v>Bleienbach</v>
      </c>
      <c r="G178" s="2" t="s">
        <v>4896</v>
      </c>
      <c r="J178" s="21">
        <v>1260</v>
      </c>
      <c r="K178" s="21" t="s">
        <v>4543</v>
      </c>
    </row>
    <row r="179" spans="1:11" x14ac:dyDescent="0.2">
      <c r="A179" s="3">
        <v>8606</v>
      </c>
      <c r="B179" s="3" t="s">
        <v>204</v>
      </c>
      <c r="C179" s="3" t="s">
        <v>204</v>
      </c>
      <c r="D179" s="3" t="s">
        <v>7</v>
      </c>
      <c r="E179" s="3" t="str">
        <v>Busswil bei Melchnau</v>
      </c>
      <c r="G179" s="2" t="s">
        <v>4896</v>
      </c>
      <c r="J179" s="21">
        <v>1261</v>
      </c>
      <c r="K179" s="21" t="s">
        <v>4543</v>
      </c>
    </row>
    <row r="180" spans="1:11" x14ac:dyDescent="0.2">
      <c r="A180" s="3">
        <v>8122</v>
      </c>
      <c r="B180" s="3" t="s">
        <v>205</v>
      </c>
      <c r="C180" s="3" t="s">
        <v>206</v>
      </c>
      <c r="D180" s="3" t="s">
        <v>7</v>
      </c>
      <c r="E180" s="3" t="str">
        <v>Gondiswil</v>
      </c>
      <c r="G180" s="2" t="s">
        <v>4896</v>
      </c>
      <c r="J180" s="21">
        <v>1262</v>
      </c>
      <c r="K180" s="21" t="s">
        <v>4543</v>
      </c>
    </row>
    <row r="181" spans="1:11" x14ac:dyDescent="0.2">
      <c r="A181" s="3">
        <v>8123</v>
      </c>
      <c r="B181" s="3" t="s">
        <v>207</v>
      </c>
      <c r="C181" s="3" t="s">
        <v>206</v>
      </c>
      <c r="D181" s="3" t="s">
        <v>7</v>
      </c>
      <c r="E181" s="3" t="str">
        <v>Langenthal</v>
      </c>
      <c r="G181" s="2" t="s">
        <v>4896</v>
      </c>
      <c r="J181" s="21">
        <v>1263</v>
      </c>
      <c r="K181" s="21" t="s">
        <v>4543</v>
      </c>
    </row>
    <row r="182" spans="1:11" x14ac:dyDescent="0.2">
      <c r="A182" s="3">
        <v>8124</v>
      </c>
      <c r="B182" s="3" t="s">
        <v>206</v>
      </c>
      <c r="C182" s="3" t="s">
        <v>206</v>
      </c>
      <c r="D182" s="3" t="s">
        <v>7</v>
      </c>
      <c r="E182" s="3" t="str">
        <v>Lotzwil</v>
      </c>
      <c r="G182" s="2" t="s">
        <v>4896</v>
      </c>
      <c r="J182" s="21">
        <v>1264</v>
      </c>
      <c r="K182" s="21" t="s">
        <v>4544</v>
      </c>
    </row>
    <row r="183" spans="1:11" x14ac:dyDescent="0.2">
      <c r="A183" s="3">
        <v>8617</v>
      </c>
      <c r="B183" s="3" t="s">
        <v>208</v>
      </c>
      <c r="C183" s="3" t="s">
        <v>208</v>
      </c>
      <c r="D183" s="3" t="s">
        <v>7</v>
      </c>
      <c r="E183" s="3" t="str">
        <v>Madiswil</v>
      </c>
      <c r="G183" s="2" t="s">
        <v>4896</v>
      </c>
      <c r="J183" s="21">
        <v>1265</v>
      </c>
      <c r="K183" s="21" t="s">
        <v>4544</v>
      </c>
    </row>
    <row r="184" spans="1:11" x14ac:dyDescent="0.2">
      <c r="A184" s="3">
        <v>8603</v>
      </c>
      <c r="B184" s="3" t="s">
        <v>209</v>
      </c>
      <c r="C184" s="3" t="s">
        <v>209</v>
      </c>
      <c r="D184" s="3" t="s">
        <v>7</v>
      </c>
      <c r="E184" s="3" t="str">
        <v>Melchnau</v>
      </c>
      <c r="G184" s="2" t="s">
        <v>4896</v>
      </c>
      <c r="J184" s="21">
        <v>1266</v>
      </c>
      <c r="K184" s="21" t="s">
        <v>4543</v>
      </c>
    </row>
    <row r="185" spans="1:11" x14ac:dyDescent="0.2">
      <c r="A185" s="3">
        <v>8606</v>
      </c>
      <c r="B185" s="3" t="s">
        <v>210</v>
      </c>
      <c r="C185" s="3" t="s">
        <v>211</v>
      </c>
      <c r="D185" s="3" t="s">
        <v>7</v>
      </c>
      <c r="E185" s="3" t="str">
        <v>Oeschenbach</v>
      </c>
      <c r="G185" s="2" t="s">
        <v>4896</v>
      </c>
      <c r="J185" s="21">
        <v>1267</v>
      </c>
      <c r="K185" s="21" t="s">
        <v>4543</v>
      </c>
    </row>
    <row r="186" spans="1:11" x14ac:dyDescent="0.2">
      <c r="A186" s="3">
        <v>8610</v>
      </c>
      <c r="B186" s="3" t="s">
        <v>211</v>
      </c>
      <c r="C186" s="3" t="s">
        <v>211</v>
      </c>
      <c r="D186" s="3" t="s">
        <v>7</v>
      </c>
      <c r="E186" s="3" t="str">
        <v>Reisiswil</v>
      </c>
      <c r="G186" s="2" t="s">
        <v>4896</v>
      </c>
      <c r="J186" s="21">
        <v>1268</v>
      </c>
      <c r="K186" s="21" t="s">
        <v>4543</v>
      </c>
    </row>
    <row r="187" spans="1:11" x14ac:dyDescent="0.2">
      <c r="A187" s="3">
        <v>8614</v>
      </c>
      <c r="B187" s="3" t="s">
        <v>212</v>
      </c>
      <c r="C187" s="3" t="s">
        <v>211</v>
      </c>
      <c r="D187" s="3" t="s">
        <v>7</v>
      </c>
      <c r="E187" s="3" t="str">
        <v>Roggwil (BE)</v>
      </c>
      <c r="G187" s="2" t="s">
        <v>4896</v>
      </c>
      <c r="J187" s="21">
        <v>1269</v>
      </c>
      <c r="K187" s="21" t="s">
        <v>4543</v>
      </c>
    </row>
    <row r="188" spans="1:11" x14ac:dyDescent="0.2">
      <c r="A188" s="3">
        <v>8615</v>
      </c>
      <c r="B188" s="3" t="s">
        <v>213</v>
      </c>
      <c r="C188" s="3" t="s">
        <v>211</v>
      </c>
      <c r="D188" s="3" t="s">
        <v>7</v>
      </c>
      <c r="E188" s="3" t="str">
        <v>Rohrbach</v>
      </c>
      <c r="G188" s="2" t="s">
        <v>4896</v>
      </c>
      <c r="J188" s="21">
        <v>1270</v>
      </c>
      <c r="K188" s="21" t="s">
        <v>4543</v>
      </c>
    </row>
    <row r="189" spans="1:11" x14ac:dyDescent="0.2">
      <c r="A189" s="3">
        <v>8615</v>
      </c>
      <c r="B189" s="3" t="s">
        <v>214</v>
      </c>
      <c r="C189" s="3" t="s">
        <v>211</v>
      </c>
      <c r="D189" s="3" t="s">
        <v>7</v>
      </c>
      <c r="E189" s="3" t="str">
        <v>Rohrbachgraben</v>
      </c>
      <c r="G189" s="2" t="s">
        <v>4896</v>
      </c>
      <c r="J189" s="21">
        <v>1271</v>
      </c>
      <c r="K189" s="21" t="s">
        <v>4543</v>
      </c>
    </row>
    <row r="190" spans="1:11" x14ac:dyDescent="0.2">
      <c r="A190" s="3">
        <v>8616</v>
      </c>
      <c r="B190" s="3" t="s">
        <v>215</v>
      </c>
      <c r="C190" s="3" t="s">
        <v>211</v>
      </c>
      <c r="D190" s="3" t="s">
        <v>7</v>
      </c>
      <c r="E190" s="3" t="str">
        <v>Rütschelen</v>
      </c>
      <c r="G190" s="2" t="s">
        <v>4896</v>
      </c>
      <c r="J190" s="21">
        <v>1272</v>
      </c>
      <c r="K190" s="21" t="s">
        <v>4543</v>
      </c>
    </row>
    <row r="191" spans="1:11" x14ac:dyDescent="0.2">
      <c r="A191" s="3">
        <v>8604</v>
      </c>
      <c r="B191" s="3" t="s">
        <v>216</v>
      </c>
      <c r="C191" s="3" t="s">
        <v>216</v>
      </c>
      <c r="D191" s="3" t="s">
        <v>7</v>
      </c>
      <c r="E191" s="3" t="str">
        <v>Schwarzhäusern</v>
      </c>
      <c r="G191" s="2" t="s">
        <v>4896</v>
      </c>
      <c r="J191" s="21">
        <v>1273</v>
      </c>
      <c r="K191" s="21" t="s">
        <v>4543</v>
      </c>
    </row>
    <row r="192" spans="1:11" x14ac:dyDescent="0.2">
      <c r="A192" s="3">
        <v>8605</v>
      </c>
      <c r="B192" s="3" t="s">
        <v>217</v>
      </c>
      <c r="C192" s="3" t="s">
        <v>216</v>
      </c>
      <c r="D192" s="3" t="s">
        <v>7</v>
      </c>
      <c r="E192" s="3" t="str">
        <v>Thunstetten</v>
      </c>
      <c r="G192" s="2" t="s">
        <v>4896</v>
      </c>
      <c r="J192" s="21">
        <v>1274</v>
      </c>
      <c r="K192" s="21" t="s">
        <v>4543</v>
      </c>
    </row>
    <row r="193" spans="1:11" x14ac:dyDescent="0.2">
      <c r="A193" s="3">
        <v>8306</v>
      </c>
      <c r="B193" s="3" t="s">
        <v>218</v>
      </c>
      <c r="C193" s="3" t="s">
        <v>219</v>
      </c>
      <c r="D193" s="3" t="s">
        <v>7</v>
      </c>
      <c r="E193" s="3" t="str">
        <v>Ursenbach</v>
      </c>
      <c r="G193" s="2" t="s">
        <v>4896</v>
      </c>
      <c r="J193" s="21">
        <v>1275</v>
      </c>
      <c r="K193" s="21" t="s">
        <v>4543</v>
      </c>
    </row>
    <row r="194" spans="1:11" x14ac:dyDescent="0.2">
      <c r="A194" s="3">
        <v>8602</v>
      </c>
      <c r="B194" s="3" t="s">
        <v>220</v>
      </c>
      <c r="C194" s="3" t="s">
        <v>219</v>
      </c>
      <c r="D194" s="3" t="s">
        <v>7</v>
      </c>
      <c r="E194" s="3" t="str">
        <v>Wynau</v>
      </c>
      <c r="G194" s="2" t="s">
        <v>4896</v>
      </c>
      <c r="J194" s="21">
        <v>1276</v>
      </c>
      <c r="K194" s="21" t="s">
        <v>4543</v>
      </c>
    </row>
    <row r="195" spans="1:11" x14ac:dyDescent="0.2">
      <c r="A195" s="3">
        <v>8479</v>
      </c>
      <c r="B195" s="3" t="s">
        <v>221</v>
      </c>
      <c r="C195" s="3" t="s">
        <v>221</v>
      </c>
      <c r="D195" s="3" t="s">
        <v>7</v>
      </c>
      <c r="E195" s="3" t="str">
        <v>Bern</v>
      </c>
      <c r="G195" s="2" t="s">
        <v>4896</v>
      </c>
      <c r="J195" s="21">
        <v>1277</v>
      </c>
      <c r="K195" s="21" t="s">
        <v>4543</v>
      </c>
    </row>
    <row r="196" spans="1:11" x14ac:dyDescent="0.2">
      <c r="A196" s="3">
        <v>8311</v>
      </c>
      <c r="B196" s="3" t="s">
        <v>222</v>
      </c>
      <c r="C196" s="3" t="s">
        <v>222</v>
      </c>
      <c r="D196" s="3" t="s">
        <v>7</v>
      </c>
      <c r="E196" s="3" t="str">
        <v>Bolligen</v>
      </c>
      <c r="G196" s="2" t="s">
        <v>4896</v>
      </c>
      <c r="J196" s="21">
        <v>1278</v>
      </c>
      <c r="K196" s="21" t="s">
        <v>4543</v>
      </c>
    </row>
    <row r="197" spans="1:11" x14ac:dyDescent="0.2">
      <c r="A197" s="3">
        <v>8471</v>
      </c>
      <c r="B197" s="3" t="s">
        <v>223</v>
      </c>
      <c r="C197" s="3" t="s">
        <v>224</v>
      </c>
      <c r="D197" s="3" t="s">
        <v>7</v>
      </c>
      <c r="E197" s="3" t="str">
        <v>Bremgarten bei Bern</v>
      </c>
      <c r="G197" s="2" t="s">
        <v>4896</v>
      </c>
      <c r="J197" s="21">
        <v>1279</v>
      </c>
      <c r="K197" s="21" t="s">
        <v>4543</v>
      </c>
    </row>
    <row r="198" spans="1:11" x14ac:dyDescent="0.2">
      <c r="A198" s="3">
        <v>8471</v>
      </c>
      <c r="B198" s="3" t="s">
        <v>224</v>
      </c>
      <c r="C198" s="3" t="s">
        <v>224</v>
      </c>
      <c r="D198" s="3" t="s">
        <v>7</v>
      </c>
      <c r="E198" s="3" t="str">
        <v>Kirchlindach</v>
      </c>
      <c r="G198" s="2" t="s">
        <v>4896</v>
      </c>
      <c r="J198" s="21">
        <v>1281</v>
      </c>
      <c r="K198" s="21" t="s">
        <v>4543</v>
      </c>
    </row>
    <row r="199" spans="1:11" x14ac:dyDescent="0.2">
      <c r="A199" s="3">
        <v>8471</v>
      </c>
      <c r="B199" s="3" t="s">
        <v>225</v>
      </c>
      <c r="C199" s="3" t="s">
        <v>224</v>
      </c>
      <c r="D199" s="3" t="s">
        <v>7</v>
      </c>
      <c r="E199" s="3" t="str">
        <v>Köniz</v>
      </c>
      <c r="G199" s="2" t="s">
        <v>4896</v>
      </c>
      <c r="J199" s="21">
        <v>1283</v>
      </c>
      <c r="K199" s="21" t="s">
        <v>4543</v>
      </c>
    </row>
    <row r="200" spans="1:11" x14ac:dyDescent="0.2">
      <c r="A200" s="3">
        <v>8471</v>
      </c>
      <c r="B200" s="3" t="s">
        <v>226</v>
      </c>
      <c r="C200" s="3" t="s">
        <v>224</v>
      </c>
      <c r="D200" s="3" t="s">
        <v>7</v>
      </c>
      <c r="E200" s="3" t="str">
        <v>Muri bei Bern</v>
      </c>
      <c r="G200" s="2" t="s">
        <v>4896</v>
      </c>
      <c r="J200" s="21">
        <v>1284</v>
      </c>
      <c r="K200" s="21" t="s">
        <v>4543</v>
      </c>
    </row>
    <row r="201" spans="1:11" x14ac:dyDescent="0.2">
      <c r="A201" s="3">
        <v>8471</v>
      </c>
      <c r="B201" s="3" t="s">
        <v>227</v>
      </c>
      <c r="C201" s="3" t="s">
        <v>224</v>
      </c>
      <c r="D201" s="3" t="s">
        <v>7</v>
      </c>
      <c r="E201" s="3" t="str">
        <v>Oberbalm</v>
      </c>
      <c r="G201" s="2" t="s">
        <v>4896</v>
      </c>
      <c r="J201" s="21">
        <v>1285</v>
      </c>
      <c r="K201" s="21" t="s">
        <v>4543</v>
      </c>
    </row>
    <row r="202" spans="1:11" x14ac:dyDescent="0.2">
      <c r="A202" s="3">
        <v>8421</v>
      </c>
      <c r="B202" s="3" t="s">
        <v>228</v>
      </c>
      <c r="C202" s="3" t="s">
        <v>228</v>
      </c>
      <c r="D202" s="3" t="s">
        <v>7</v>
      </c>
      <c r="E202" s="3" t="str">
        <v>Stettlen</v>
      </c>
      <c r="G202" s="2" t="s">
        <v>4896</v>
      </c>
      <c r="J202" s="21">
        <v>1286</v>
      </c>
      <c r="K202" s="21" t="s">
        <v>4543</v>
      </c>
    </row>
    <row r="203" spans="1:11" x14ac:dyDescent="0.2">
      <c r="A203" s="3">
        <v>8474</v>
      </c>
      <c r="B203" s="3" t="s">
        <v>229</v>
      </c>
      <c r="C203" s="3" t="s">
        <v>229</v>
      </c>
      <c r="D203" s="3" t="s">
        <v>7</v>
      </c>
      <c r="E203" s="3" t="str">
        <v>Vechigen</v>
      </c>
      <c r="G203" s="2" t="s">
        <v>4896</v>
      </c>
      <c r="J203" s="21">
        <v>1287</v>
      </c>
      <c r="K203" s="21" t="s">
        <v>4543</v>
      </c>
    </row>
    <row r="204" spans="1:11" x14ac:dyDescent="0.2">
      <c r="A204" s="3">
        <v>8548</v>
      </c>
      <c r="B204" s="3" t="s">
        <v>230</v>
      </c>
      <c r="C204" s="3" t="s">
        <v>230</v>
      </c>
      <c r="D204" s="3" t="s">
        <v>7</v>
      </c>
      <c r="E204" s="3" t="str">
        <v>Wohlen bei Bern</v>
      </c>
      <c r="G204" s="2" t="s">
        <v>4896</v>
      </c>
      <c r="J204" s="21">
        <v>1288</v>
      </c>
      <c r="K204" s="21" t="s">
        <v>4543</v>
      </c>
    </row>
    <row r="205" spans="1:11" x14ac:dyDescent="0.2">
      <c r="A205" s="3">
        <v>8352</v>
      </c>
      <c r="B205" s="3" t="s">
        <v>231</v>
      </c>
      <c r="C205" s="3" t="s">
        <v>231</v>
      </c>
      <c r="D205" s="3" t="s">
        <v>7</v>
      </c>
      <c r="E205" s="3" t="str">
        <v>Zollikofen</v>
      </c>
      <c r="G205" s="2" t="s">
        <v>4896</v>
      </c>
      <c r="J205" s="21">
        <v>1290</v>
      </c>
      <c r="K205" s="21" t="s">
        <v>4543</v>
      </c>
    </row>
    <row r="206" spans="1:11" x14ac:dyDescent="0.2">
      <c r="A206" s="3">
        <v>8523</v>
      </c>
      <c r="B206" s="3" t="s">
        <v>232</v>
      </c>
      <c r="C206" s="3" t="s">
        <v>233</v>
      </c>
      <c r="D206" s="3" t="s">
        <v>7</v>
      </c>
      <c r="E206" s="3" t="str">
        <v>Ittigen</v>
      </c>
      <c r="G206" s="2" t="s">
        <v>4896</v>
      </c>
      <c r="J206" s="21">
        <v>1291</v>
      </c>
      <c r="K206" s="21" t="s">
        <v>4543</v>
      </c>
    </row>
    <row r="207" spans="1:11" x14ac:dyDescent="0.2">
      <c r="A207" s="3">
        <v>8442</v>
      </c>
      <c r="B207" s="3" t="s">
        <v>234</v>
      </c>
      <c r="C207" s="3" t="s">
        <v>234</v>
      </c>
      <c r="D207" s="3" t="s">
        <v>7</v>
      </c>
      <c r="E207" s="3" t="str">
        <v>Ostermundigen</v>
      </c>
      <c r="G207" s="2" t="s">
        <v>4896</v>
      </c>
      <c r="J207" s="21">
        <v>1292</v>
      </c>
      <c r="K207" s="21" t="s">
        <v>4543</v>
      </c>
    </row>
    <row r="208" spans="1:11" x14ac:dyDescent="0.2">
      <c r="A208" s="3">
        <v>8412</v>
      </c>
      <c r="B208" s="3" t="s">
        <v>235</v>
      </c>
      <c r="C208" s="3" t="s">
        <v>236</v>
      </c>
      <c r="D208" s="3" t="s">
        <v>7</v>
      </c>
      <c r="E208" s="3" t="str">
        <v>Biel/Bienne</v>
      </c>
      <c r="G208" s="2" t="s">
        <v>4896</v>
      </c>
      <c r="J208" s="21">
        <v>1293</v>
      </c>
      <c r="K208" s="21" t="s">
        <v>4543</v>
      </c>
    </row>
    <row r="209" spans="1:11" x14ac:dyDescent="0.2">
      <c r="A209" s="3">
        <v>8412</v>
      </c>
      <c r="B209" s="3" t="s">
        <v>237</v>
      </c>
      <c r="C209" s="3" t="s">
        <v>236</v>
      </c>
      <c r="D209" s="3" t="s">
        <v>7</v>
      </c>
      <c r="E209" s="3" t="str">
        <v>Evilard</v>
      </c>
      <c r="G209" s="2" t="s">
        <v>4896</v>
      </c>
      <c r="J209" s="21">
        <v>1294</v>
      </c>
      <c r="K209" s="21" t="s">
        <v>4543</v>
      </c>
    </row>
    <row r="210" spans="1:11" x14ac:dyDescent="0.2">
      <c r="A210" s="3">
        <v>8412</v>
      </c>
      <c r="B210" s="3" t="s">
        <v>238</v>
      </c>
      <c r="C210" s="3" t="s">
        <v>236</v>
      </c>
      <c r="D210" s="3" t="s">
        <v>7</v>
      </c>
      <c r="E210" s="3" t="str">
        <v>Arch</v>
      </c>
      <c r="G210" s="2" t="s">
        <v>4896</v>
      </c>
      <c r="J210" s="21">
        <v>1295</v>
      </c>
      <c r="K210" s="21" t="s">
        <v>4543</v>
      </c>
    </row>
    <row r="211" spans="1:11" x14ac:dyDescent="0.2">
      <c r="A211" s="3">
        <v>8413</v>
      </c>
      <c r="B211" s="3" t="s">
        <v>236</v>
      </c>
      <c r="C211" s="3" t="s">
        <v>236</v>
      </c>
      <c r="D211" s="3" t="s">
        <v>7</v>
      </c>
      <c r="E211" s="3" t="str">
        <v>Büetigen</v>
      </c>
      <c r="G211" s="2" t="s">
        <v>4896</v>
      </c>
      <c r="J211" s="21">
        <v>1296</v>
      </c>
      <c r="K211" s="21" t="s">
        <v>4543</v>
      </c>
    </row>
    <row r="212" spans="1:11" x14ac:dyDescent="0.2">
      <c r="A212" s="3">
        <v>8422</v>
      </c>
      <c r="B212" s="3" t="s">
        <v>239</v>
      </c>
      <c r="C212" s="3" t="s">
        <v>239</v>
      </c>
      <c r="D212" s="3" t="s">
        <v>7</v>
      </c>
      <c r="E212" s="3" t="str">
        <v>Büren an der Aare</v>
      </c>
      <c r="G212" s="2" t="s">
        <v>4896</v>
      </c>
      <c r="J212" s="21">
        <v>1297</v>
      </c>
      <c r="K212" s="21" t="s">
        <v>4543</v>
      </c>
    </row>
    <row r="213" spans="1:11" x14ac:dyDescent="0.2">
      <c r="A213" s="3">
        <v>8545</v>
      </c>
      <c r="B213" s="3" t="s">
        <v>240</v>
      </c>
      <c r="C213" s="3" t="s">
        <v>241</v>
      </c>
      <c r="D213" s="3" t="s">
        <v>7</v>
      </c>
      <c r="E213" s="3" t="str">
        <v>Diessbach bei Büren</v>
      </c>
      <c r="G213" s="2" t="s">
        <v>4896</v>
      </c>
      <c r="J213" s="21">
        <v>1298</v>
      </c>
      <c r="K213" s="21" t="s">
        <v>4543</v>
      </c>
    </row>
    <row r="214" spans="1:11" x14ac:dyDescent="0.2">
      <c r="A214" s="3">
        <v>8545</v>
      </c>
      <c r="B214" s="3" t="s">
        <v>242</v>
      </c>
      <c r="C214" s="3" t="s">
        <v>241</v>
      </c>
      <c r="D214" s="3" t="s">
        <v>7</v>
      </c>
      <c r="E214" s="3" t="str">
        <v>Dotzigen</v>
      </c>
      <c r="G214" s="2" t="s">
        <v>4896</v>
      </c>
      <c r="J214" s="21">
        <v>1299</v>
      </c>
      <c r="K214" s="21" t="s">
        <v>4543</v>
      </c>
    </row>
    <row r="215" spans="1:11" x14ac:dyDescent="0.2">
      <c r="A215" s="3">
        <v>8418</v>
      </c>
      <c r="B215" s="3" t="s">
        <v>243</v>
      </c>
      <c r="C215" s="3" t="s">
        <v>244</v>
      </c>
      <c r="D215" s="3" t="s">
        <v>7</v>
      </c>
      <c r="E215" s="3" t="str">
        <v>Lengnau (BE)</v>
      </c>
      <c r="G215" s="2" t="s">
        <v>4896</v>
      </c>
      <c r="J215" s="21">
        <v>1302</v>
      </c>
      <c r="K215" s="21" t="s">
        <v>4541</v>
      </c>
    </row>
    <row r="216" spans="1:11" x14ac:dyDescent="0.2">
      <c r="A216" s="3">
        <v>8472</v>
      </c>
      <c r="B216" s="3" t="s">
        <v>245</v>
      </c>
      <c r="C216" s="3" t="s">
        <v>245</v>
      </c>
      <c r="D216" s="3" t="s">
        <v>7</v>
      </c>
      <c r="E216" s="3" t="str">
        <v>Leuzigen</v>
      </c>
      <c r="G216" s="2" t="s">
        <v>4896</v>
      </c>
      <c r="J216" s="21">
        <v>1303</v>
      </c>
      <c r="K216" s="21" t="s">
        <v>4541</v>
      </c>
    </row>
    <row r="217" spans="1:11" x14ac:dyDescent="0.2">
      <c r="A217" s="3">
        <v>8488</v>
      </c>
      <c r="B217" s="3" t="s">
        <v>246</v>
      </c>
      <c r="C217" s="3" t="s">
        <v>246</v>
      </c>
      <c r="D217" s="3" t="s">
        <v>7</v>
      </c>
      <c r="E217" s="3" t="str">
        <v>Meienried</v>
      </c>
      <c r="G217" s="2" t="s">
        <v>4896</v>
      </c>
      <c r="J217" s="21">
        <v>1304</v>
      </c>
      <c r="K217" s="21" t="s">
        <v>4541</v>
      </c>
    </row>
    <row r="218" spans="1:11" x14ac:dyDescent="0.2">
      <c r="A218" s="3">
        <v>8495</v>
      </c>
      <c r="B218" s="3" t="s">
        <v>247</v>
      </c>
      <c r="C218" s="3" t="s">
        <v>246</v>
      </c>
      <c r="D218" s="3" t="s">
        <v>7</v>
      </c>
      <c r="E218" s="3" t="str">
        <v>Meinisberg</v>
      </c>
      <c r="G218" s="2" t="s">
        <v>4896</v>
      </c>
      <c r="J218" s="21">
        <v>1305</v>
      </c>
      <c r="K218" s="21" t="s">
        <v>4541</v>
      </c>
    </row>
    <row r="219" spans="1:11" x14ac:dyDescent="0.2">
      <c r="A219" s="3">
        <v>8352</v>
      </c>
      <c r="B219" s="3" t="s">
        <v>248</v>
      </c>
      <c r="C219" s="3" t="s">
        <v>249</v>
      </c>
      <c r="D219" s="3" t="s">
        <v>7</v>
      </c>
      <c r="E219" s="3" t="str">
        <v>Oberwil bei Büren</v>
      </c>
      <c r="G219" s="2" t="s">
        <v>4896</v>
      </c>
      <c r="J219" s="21">
        <v>1306</v>
      </c>
      <c r="K219" s="21" t="s">
        <v>4541</v>
      </c>
    </row>
    <row r="220" spans="1:11" x14ac:dyDescent="0.2">
      <c r="A220" s="3">
        <v>8400</v>
      </c>
      <c r="B220" s="3" t="s">
        <v>249</v>
      </c>
      <c r="C220" s="3" t="s">
        <v>249</v>
      </c>
      <c r="D220" s="3" t="s">
        <v>7</v>
      </c>
      <c r="E220" s="3" t="str">
        <v>Pieterlen</v>
      </c>
      <c r="G220" s="2" t="s">
        <v>4896</v>
      </c>
      <c r="J220" s="21">
        <v>1307</v>
      </c>
      <c r="K220" s="21" t="s">
        <v>4541</v>
      </c>
    </row>
    <row r="221" spans="1:11" x14ac:dyDescent="0.2">
      <c r="A221" s="3">
        <v>8404</v>
      </c>
      <c r="B221" s="3" t="s">
        <v>249</v>
      </c>
      <c r="C221" s="3" t="s">
        <v>249</v>
      </c>
      <c r="D221" s="3" t="s">
        <v>7</v>
      </c>
      <c r="E221" s="3" t="str">
        <v>Rüti bei Büren</v>
      </c>
      <c r="G221" s="2" t="s">
        <v>4896</v>
      </c>
      <c r="J221" s="21">
        <v>1308</v>
      </c>
      <c r="K221" s="21" t="s">
        <v>4541</v>
      </c>
    </row>
    <row r="222" spans="1:11" x14ac:dyDescent="0.2">
      <c r="A222" s="3">
        <v>8404</v>
      </c>
      <c r="B222" s="3" t="s">
        <v>250</v>
      </c>
      <c r="C222" s="3" t="s">
        <v>249</v>
      </c>
      <c r="D222" s="3" t="s">
        <v>7</v>
      </c>
      <c r="E222" s="3" t="str">
        <v>Wengi</v>
      </c>
      <c r="G222" s="2" t="s">
        <v>4896</v>
      </c>
      <c r="J222" s="21">
        <v>1312</v>
      </c>
      <c r="K222" s="21" t="s">
        <v>4541</v>
      </c>
    </row>
    <row r="223" spans="1:11" x14ac:dyDescent="0.2">
      <c r="A223" s="3">
        <v>8404</v>
      </c>
      <c r="B223" s="3" t="s">
        <v>251</v>
      </c>
      <c r="C223" s="3" t="s">
        <v>249</v>
      </c>
      <c r="D223" s="3" t="s">
        <v>7</v>
      </c>
      <c r="E223" s="3" t="str">
        <v>Aefligen</v>
      </c>
      <c r="G223" s="2" t="s">
        <v>4896</v>
      </c>
      <c r="J223" s="21">
        <v>1313</v>
      </c>
      <c r="K223" s="21" t="s">
        <v>4541</v>
      </c>
    </row>
    <row r="224" spans="1:11" x14ac:dyDescent="0.2">
      <c r="A224" s="3">
        <v>8405</v>
      </c>
      <c r="B224" s="3" t="s">
        <v>249</v>
      </c>
      <c r="C224" s="3" t="s">
        <v>249</v>
      </c>
      <c r="D224" s="3" t="s">
        <v>7</v>
      </c>
      <c r="E224" s="3" t="str">
        <v>Alchenstorf</v>
      </c>
      <c r="G224" s="2" t="s">
        <v>4896</v>
      </c>
      <c r="J224" s="21">
        <v>1315</v>
      </c>
      <c r="K224" s="21" t="s">
        <v>4541</v>
      </c>
    </row>
    <row r="225" spans="1:11" x14ac:dyDescent="0.2">
      <c r="A225" s="3">
        <v>8406</v>
      </c>
      <c r="B225" s="3" t="s">
        <v>249</v>
      </c>
      <c r="C225" s="3" t="s">
        <v>249</v>
      </c>
      <c r="D225" s="3" t="s">
        <v>7</v>
      </c>
      <c r="E225" s="3" t="str">
        <v>Bäriswil</v>
      </c>
      <c r="G225" s="2" t="s">
        <v>4896</v>
      </c>
      <c r="J225" s="21">
        <v>1316</v>
      </c>
      <c r="K225" s="21" t="s">
        <v>4541</v>
      </c>
    </row>
    <row r="226" spans="1:11" x14ac:dyDescent="0.2">
      <c r="A226" s="3">
        <v>8408</v>
      </c>
      <c r="B226" s="3" t="s">
        <v>249</v>
      </c>
      <c r="C226" s="3" t="s">
        <v>249</v>
      </c>
      <c r="D226" s="3" t="s">
        <v>7</v>
      </c>
      <c r="E226" s="3" t="str">
        <v>Burgdorf</v>
      </c>
      <c r="G226" s="2" t="s">
        <v>4896</v>
      </c>
      <c r="J226" s="21">
        <v>1317</v>
      </c>
      <c r="K226" s="21" t="s">
        <v>4541</v>
      </c>
    </row>
    <row r="227" spans="1:11" x14ac:dyDescent="0.2">
      <c r="A227" s="3">
        <v>8409</v>
      </c>
      <c r="B227" s="3" t="s">
        <v>249</v>
      </c>
      <c r="C227" s="3" t="s">
        <v>249</v>
      </c>
      <c r="D227" s="3" t="s">
        <v>7</v>
      </c>
      <c r="E227" s="3" t="str">
        <v>Ersigen</v>
      </c>
      <c r="G227" s="2" t="s">
        <v>4896</v>
      </c>
      <c r="J227" s="21">
        <v>1318</v>
      </c>
      <c r="K227" s="21" t="s">
        <v>4541</v>
      </c>
    </row>
    <row r="228" spans="1:11" x14ac:dyDescent="0.2">
      <c r="A228" s="3">
        <v>8482</v>
      </c>
      <c r="B228" s="3" t="s">
        <v>252</v>
      </c>
      <c r="C228" s="3" t="s">
        <v>249</v>
      </c>
      <c r="D228" s="3" t="s">
        <v>7</v>
      </c>
      <c r="E228" s="3" t="str">
        <v>Hasle bei Burgdorf</v>
      </c>
      <c r="G228" s="2" t="s">
        <v>4896</v>
      </c>
      <c r="J228" s="21">
        <v>1321</v>
      </c>
      <c r="K228" s="21" t="s">
        <v>4541</v>
      </c>
    </row>
    <row r="229" spans="1:11" x14ac:dyDescent="0.2">
      <c r="A229" s="3">
        <v>8483</v>
      </c>
      <c r="B229" s="3" t="s">
        <v>253</v>
      </c>
      <c r="C229" s="3" t="s">
        <v>254</v>
      </c>
      <c r="D229" s="3" t="s">
        <v>7</v>
      </c>
      <c r="E229" s="3" t="str">
        <v>Heimiswil</v>
      </c>
      <c r="G229" s="2" t="s">
        <v>4896</v>
      </c>
      <c r="J229" s="21">
        <v>1322</v>
      </c>
      <c r="K229" s="21" t="s">
        <v>4541</v>
      </c>
    </row>
    <row r="230" spans="1:11" x14ac:dyDescent="0.2">
      <c r="A230" s="3">
        <v>8486</v>
      </c>
      <c r="B230" s="3" t="s">
        <v>255</v>
      </c>
      <c r="C230" s="3" t="s">
        <v>254</v>
      </c>
      <c r="D230" s="3" t="s">
        <v>7</v>
      </c>
      <c r="E230" s="3" t="str">
        <v>Hellsau</v>
      </c>
      <c r="G230" s="2" t="s">
        <v>4896</v>
      </c>
      <c r="J230" s="21">
        <v>1323</v>
      </c>
      <c r="K230" s="21" t="s">
        <v>4541</v>
      </c>
    </row>
    <row r="231" spans="1:11" x14ac:dyDescent="0.2">
      <c r="A231" s="3">
        <v>8487</v>
      </c>
      <c r="B231" s="3" t="s">
        <v>256</v>
      </c>
      <c r="C231" s="3" t="s">
        <v>254</v>
      </c>
      <c r="D231" s="3" t="s">
        <v>7</v>
      </c>
      <c r="E231" s="3" t="str">
        <v>Hindelbank</v>
      </c>
      <c r="G231" s="2" t="s">
        <v>4896</v>
      </c>
      <c r="J231" s="21">
        <v>1324</v>
      </c>
      <c r="K231" s="21" t="s">
        <v>4544</v>
      </c>
    </row>
    <row r="232" spans="1:11" x14ac:dyDescent="0.2">
      <c r="A232" s="3">
        <v>8487</v>
      </c>
      <c r="B232" s="3" t="s">
        <v>257</v>
      </c>
      <c r="C232" s="3" t="s">
        <v>254</v>
      </c>
      <c r="D232" s="3" t="s">
        <v>7</v>
      </c>
      <c r="E232" s="3" t="str">
        <v>Höchstetten</v>
      </c>
      <c r="G232" s="2" t="s">
        <v>4896</v>
      </c>
      <c r="J232" s="21">
        <v>1325</v>
      </c>
      <c r="K232" s="21" t="s">
        <v>4544</v>
      </c>
    </row>
    <row r="233" spans="1:11" x14ac:dyDescent="0.2">
      <c r="A233" s="3">
        <v>8904</v>
      </c>
      <c r="B233" s="3" t="s">
        <v>258</v>
      </c>
      <c r="C233" s="3" t="s">
        <v>259</v>
      </c>
      <c r="D233" s="3" t="s">
        <v>7</v>
      </c>
      <c r="E233" s="3" t="str">
        <v>Kernenried</v>
      </c>
      <c r="G233" s="2" t="s">
        <v>4896</v>
      </c>
      <c r="J233" s="21">
        <v>1326</v>
      </c>
      <c r="K233" s="21" t="s">
        <v>4544</v>
      </c>
    </row>
    <row r="234" spans="1:11" x14ac:dyDescent="0.2">
      <c r="A234" s="3">
        <v>8903</v>
      </c>
      <c r="B234" s="3" t="s">
        <v>260</v>
      </c>
      <c r="C234" s="3" t="s">
        <v>261</v>
      </c>
      <c r="D234" s="3" t="s">
        <v>7</v>
      </c>
      <c r="E234" s="3" t="str">
        <v>Kirchberg (BE)</v>
      </c>
      <c r="G234" s="2" t="s">
        <v>4896</v>
      </c>
      <c r="J234" s="21">
        <v>1329</v>
      </c>
      <c r="K234" s="21" t="s">
        <v>4544</v>
      </c>
    </row>
    <row r="235" spans="1:11" x14ac:dyDescent="0.2">
      <c r="A235" s="3">
        <v>8953</v>
      </c>
      <c r="B235" s="3" t="s">
        <v>262</v>
      </c>
      <c r="C235" s="3" t="s">
        <v>262</v>
      </c>
      <c r="D235" s="3" t="s">
        <v>7</v>
      </c>
      <c r="E235" s="3" t="str">
        <v>Koppigen</v>
      </c>
      <c r="G235" s="2" t="s">
        <v>4896</v>
      </c>
      <c r="J235" s="21">
        <v>1337</v>
      </c>
      <c r="K235" s="21" t="s">
        <v>4544</v>
      </c>
    </row>
    <row r="236" spans="1:11" x14ac:dyDescent="0.2">
      <c r="A236" s="3">
        <v>8951</v>
      </c>
      <c r="B236" s="3" t="s">
        <v>263</v>
      </c>
      <c r="C236" s="3" t="s">
        <v>264</v>
      </c>
      <c r="D236" s="3" t="s">
        <v>7</v>
      </c>
      <c r="E236" s="3" t="str">
        <v>Krauchthal</v>
      </c>
      <c r="G236" s="2" t="s">
        <v>4896</v>
      </c>
      <c r="J236" s="21">
        <v>1338</v>
      </c>
      <c r="K236" s="21" t="s">
        <v>4544</v>
      </c>
    </row>
    <row r="237" spans="1:11" x14ac:dyDescent="0.2">
      <c r="A237" s="3">
        <v>8954</v>
      </c>
      <c r="B237" s="3" t="s">
        <v>264</v>
      </c>
      <c r="C237" s="3" t="s">
        <v>264</v>
      </c>
      <c r="D237" s="3" t="s">
        <v>7</v>
      </c>
      <c r="E237" s="3" t="str">
        <v>Lyssach</v>
      </c>
      <c r="G237" s="2" t="s">
        <v>4896</v>
      </c>
      <c r="J237" s="21">
        <v>1341</v>
      </c>
      <c r="K237" s="21" t="s">
        <v>4544</v>
      </c>
    </row>
    <row r="238" spans="1:11" x14ac:dyDescent="0.2">
      <c r="A238" s="3">
        <v>8102</v>
      </c>
      <c r="B238" s="3" t="s">
        <v>265</v>
      </c>
      <c r="C238" s="3" t="s">
        <v>265</v>
      </c>
      <c r="D238" s="3" t="s">
        <v>7</v>
      </c>
      <c r="E238" s="3" t="str">
        <v>Oberburg</v>
      </c>
      <c r="G238" s="2" t="s">
        <v>4896</v>
      </c>
      <c r="J238" s="21">
        <v>1342</v>
      </c>
      <c r="K238" s="21" t="s">
        <v>4544</v>
      </c>
    </row>
    <row r="239" spans="1:11" x14ac:dyDescent="0.2">
      <c r="A239" s="3">
        <v>8955</v>
      </c>
      <c r="B239" s="3" t="s">
        <v>266</v>
      </c>
      <c r="C239" s="3" t="s">
        <v>266</v>
      </c>
      <c r="D239" s="3" t="s">
        <v>7</v>
      </c>
      <c r="E239" s="3" t="str">
        <v>Rüdtligen-Alchenflüh</v>
      </c>
      <c r="G239" s="2" t="s">
        <v>4896</v>
      </c>
      <c r="J239" s="21">
        <v>1343</v>
      </c>
      <c r="K239" s="21" t="s">
        <v>4544</v>
      </c>
    </row>
    <row r="240" spans="1:11" x14ac:dyDescent="0.2">
      <c r="A240" s="3">
        <v>8952</v>
      </c>
      <c r="B240" s="3" t="s">
        <v>267</v>
      </c>
      <c r="C240" s="3" t="s">
        <v>267</v>
      </c>
      <c r="D240" s="3" t="s">
        <v>7</v>
      </c>
      <c r="E240" s="3" t="str">
        <v>Rumendingen</v>
      </c>
      <c r="G240" s="2" t="s">
        <v>4896</v>
      </c>
      <c r="J240" s="21">
        <v>1344</v>
      </c>
      <c r="K240" s="21" t="s">
        <v>4544</v>
      </c>
    </row>
    <row r="241" spans="1:11" x14ac:dyDescent="0.2">
      <c r="A241" s="3">
        <v>8142</v>
      </c>
      <c r="B241" s="3" t="s">
        <v>268</v>
      </c>
      <c r="C241" s="3" t="s">
        <v>269</v>
      </c>
      <c r="D241" s="3" t="s">
        <v>7</v>
      </c>
      <c r="E241" s="3" t="str">
        <v>Rüti bei Lyssach</v>
      </c>
      <c r="G241" s="2" t="s">
        <v>4896</v>
      </c>
      <c r="J241" s="21">
        <v>1345</v>
      </c>
      <c r="K241" s="21" t="s">
        <v>4544</v>
      </c>
    </row>
    <row r="242" spans="1:11" x14ac:dyDescent="0.2">
      <c r="A242" s="3">
        <v>8103</v>
      </c>
      <c r="B242" s="3" t="s">
        <v>270</v>
      </c>
      <c r="C242" s="3" t="s">
        <v>270</v>
      </c>
      <c r="D242" s="3" t="s">
        <v>7</v>
      </c>
      <c r="E242" s="3" t="str">
        <v>Willadingen</v>
      </c>
      <c r="G242" s="2" t="s">
        <v>4896</v>
      </c>
      <c r="J242" s="21">
        <v>1346</v>
      </c>
      <c r="K242" s="21" t="s">
        <v>4544</v>
      </c>
    </row>
    <row r="243" spans="1:11" x14ac:dyDescent="0.2">
      <c r="A243" s="3">
        <v>8902</v>
      </c>
      <c r="B243" s="3" t="s">
        <v>271</v>
      </c>
      <c r="C243" s="3" t="s">
        <v>271</v>
      </c>
      <c r="D243" s="3" t="s">
        <v>7</v>
      </c>
      <c r="E243" s="3" t="str">
        <v>Wynigen</v>
      </c>
      <c r="G243" s="2" t="s">
        <v>4896</v>
      </c>
      <c r="J243" s="21">
        <v>1347</v>
      </c>
      <c r="K243" s="21" t="s">
        <v>4544</v>
      </c>
    </row>
    <row r="244" spans="1:11" x14ac:dyDescent="0.2">
      <c r="A244" s="3">
        <v>8104</v>
      </c>
      <c r="B244" s="3" t="s">
        <v>272</v>
      </c>
      <c r="C244" s="3" t="s">
        <v>273</v>
      </c>
      <c r="D244" s="3" t="s">
        <v>7</v>
      </c>
      <c r="E244" s="3" t="str">
        <v>Corgémont</v>
      </c>
      <c r="G244" s="2" t="s">
        <v>4896</v>
      </c>
      <c r="J244" s="21">
        <v>1348</v>
      </c>
      <c r="K244" s="21" t="s">
        <v>4544</v>
      </c>
    </row>
    <row r="245" spans="1:11" x14ac:dyDescent="0.2">
      <c r="A245" s="3">
        <v>8001</v>
      </c>
      <c r="B245" s="3" t="s">
        <v>274</v>
      </c>
      <c r="C245" s="3" t="s">
        <v>274</v>
      </c>
      <c r="D245" s="3" t="s">
        <v>7</v>
      </c>
      <c r="E245" s="3" t="str">
        <v>Cormoret</v>
      </c>
      <c r="G245" s="2" t="s">
        <v>4896</v>
      </c>
      <c r="J245" s="21">
        <v>1350</v>
      </c>
      <c r="K245" s="21" t="s">
        <v>4541</v>
      </c>
    </row>
    <row r="246" spans="1:11" x14ac:dyDescent="0.2">
      <c r="A246" s="3">
        <v>8002</v>
      </c>
      <c r="B246" s="3" t="s">
        <v>274</v>
      </c>
      <c r="C246" s="3" t="s">
        <v>274</v>
      </c>
      <c r="D246" s="3" t="s">
        <v>7</v>
      </c>
      <c r="E246" s="3" t="str">
        <v>Cortébert</v>
      </c>
      <c r="G246" s="2" t="s">
        <v>4896</v>
      </c>
      <c r="J246" s="21">
        <v>1352</v>
      </c>
      <c r="K246" s="21" t="s">
        <v>4541</v>
      </c>
    </row>
    <row r="247" spans="1:11" x14ac:dyDescent="0.2">
      <c r="A247" s="3">
        <v>8003</v>
      </c>
      <c r="B247" s="3" t="s">
        <v>274</v>
      </c>
      <c r="C247" s="3" t="s">
        <v>274</v>
      </c>
      <c r="D247" s="3" t="s">
        <v>7</v>
      </c>
      <c r="E247" s="3" t="str">
        <v>Courtelary</v>
      </c>
      <c r="G247" s="2" t="s">
        <v>4896</v>
      </c>
      <c r="J247" s="21">
        <v>1353</v>
      </c>
      <c r="K247" s="21" t="s">
        <v>4541</v>
      </c>
    </row>
    <row r="248" spans="1:11" x14ac:dyDescent="0.2">
      <c r="A248" s="3">
        <v>8004</v>
      </c>
      <c r="B248" s="3" t="s">
        <v>274</v>
      </c>
      <c r="C248" s="3" t="s">
        <v>274</v>
      </c>
      <c r="D248" s="3" t="s">
        <v>7</v>
      </c>
      <c r="E248" s="3" t="str">
        <v>La Ferrière</v>
      </c>
      <c r="G248" s="2" t="s">
        <v>4896</v>
      </c>
      <c r="J248" s="21">
        <v>1354</v>
      </c>
      <c r="K248" s="21" t="s">
        <v>4541</v>
      </c>
    </row>
    <row r="249" spans="1:11" x14ac:dyDescent="0.2">
      <c r="A249" s="3">
        <v>8005</v>
      </c>
      <c r="B249" s="3" t="s">
        <v>274</v>
      </c>
      <c r="C249" s="3" t="s">
        <v>274</v>
      </c>
      <c r="D249" s="3" t="s">
        <v>7</v>
      </c>
      <c r="E249" s="3" t="str">
        <v>Mont-Tramelan</v>
      </c>
      <c r="G249" s="2" t="s">
        <v>4896</v>
      </c>
      <c r="J249" s="21">
        <v>1355</v>
      </c>
      <c r="K249" s="21" t="s">
        <v>4544</v>
      </c>
    </row>
    <row r="250" spans="1:11" x14ac:dyDescent="0.2">
      <c r="A250" s="3">
        <v>8006</v>
      </c>
      <c r="B250" s="3" t="s">
        <v>274</v>
      </c>
      <c r="C250" s="3" t="s">
        <v>274</v>
      </c>
      <c r="D250" s="3" t="s">
        <v>7</v>
      </c>
      <c r="E250" s="3" t="str">
        <v>Orvin</v>
      </c>
      <c r="G250" s="2" t="s">
        <v>4896</v>
      </c>
      <c r="J250" s="21">
        <v>1356</v>
      </c>
      <c r="K250" s="21" t="s">
        <v>4544</v>
      </c>
    </row>
    <row r="251" spans="1:11" x14ac:dyDescent="0.2">
      <c r="A251" s="3">
        <v>8008</v>
      </c>
      <c r="B251" s="3" t="s">
        <v>274</v>
      </c>
      <c r="C251" s="3" t="s">
        <v>274</v>
      </c>
      <c r="D251" s="3" t="s">
        <v>7</v>
      </c>
      <c r="E251" s="3" t="str">
        <v>Renan (BE)</v>
      </c>
      <c r="G251" s="2" t="s">
        <v>4896</v>
      </c>
      <c r="J251" s="21">
        <v>1357</v>
      </c>
      <c r="K251" s="21" t="s">
        <v>4544</v>
      </c>
    </row>
    <row r="252" spans="1:11" x14ac:dyDescent="0.2">
      <c r="A252" s="3">
        <v>8032</v>
      </c>
      <c r="B252" s="3" t="s">
        <v>274</v>
      </c>
      <c r="C252" s="3" t="s">
        <v>274</v>
      </c>
      <c r="D252" s="3" t="s">
        <v>7</v>
      </c>
      <c r="E252" s="3" t="str">
        <v>Romont (BE)</v>
      </c>
      <c r="G252" s="2" t="s">
        <v>4896</v>
      </c>
      <c r="J252" s="21">
        <v>1358</v>
      </c>
      <c r="K252" s="21" t="s">
        <v>4544</v>
      </c>
    </row>
    <row r="253" spans="1:11" x14ac:dyDescent="0.2">
      <c r="A253" s="3">
        <v>8037</v>
      </c>
      <c r="B253" s="3" t="s">
        <v>274</v>
      </c>
      <c r="C253" s="3" t="s">
        <v>274</v>
      </c>
      <c r="D253" s="3" t="s">
        <v>7</v>
      </c>
      <c r="E253" s="3" t="str">
        <v>Saint-Imier</v>
      </c>
      <c r="G253" s="2" t="s">
        <v>4896</v>
      </c>
      <c r="J253" s="21">
        <v>1372</v>
      </c>
      <c r="K253" s="21" t="s">
        <v>4541</v>
      </c>
    </row>
    <row r="254" spans="1:11" x14ac:dyDescent="0.2">
      <c r="A254" s="3">
        <v>8038</v>
      </c>
      <c r="B254" s="3" t="s">
        <v>274</v>
      </c>
      <c r="C254" s="3" t="s">
        <v>274</v>
      </c>
      <c r="D254" s="3" t="s">
        <v>7</v>
      </c>
      <c r="E254" s="3" t="str">
        <v>Sonceboz-Sombeval</v>
      </c>
      <c r="G254" s="2" t="s">
        <v>4896</v>
      </c>
      <c r="J254" s="21">
        <v>1373</v>
      </c>
      <c r="K254" s="21" t="s">
        <v>4541</v>
      </c>
    </row>
    <row r="255" spans="1:11" x14ac:dyDescent="0.2">
      <c r="A255" s="3">
        <v>8041</v>
      </c>
      <c r="B255" s="3" t="s">
        <v>274</v>
      </c>
      <c r="C255" s="3" t="s">
        <v>274</v>
      </c>
      <c r="D255" s="3" t="s">
        <v>7</v>
      </c>
      <c r="E255" s="3" t="str">
        <v>Sonvilier</v>
      </c>
      <c r="G255" s="2" t="s">
        <v>4896</v>
      </c>
      <c r="J255" s="21">
        <v>1374</v>
      </c>
      <c r="K255" s="21" t="s">
        <v>4541</v>
      </c>
    </row>
    <row r="256" spans="1:11" x14ac:dyDescent="0.2">
      <c r="A256" s="3">
        <v>8044</v>
      </c>
      <c r="B256" s="3" t="s">
        <v>274</v>
      </c>
      <c r="C256" s="3" t="s">
        <v>274</v>
      </c>
      <c r="D256" s="3" t="s">
        <v>7</v>
      </c>
      <c r="E256" s="3" t="str">
        <v>Tramelan</v>
      </c>
      <c r="G256" s="2" t="s">
        <v>4896</v>
      </c>
      <c r="J256" s="21">
        <v>1375</v>
      </c>
      <c r="K256" s="21" t="s">
        <v>4541</v>
      </c>
    </row>
    <row r="257" spans="1:11" x14ac:dyDescent="0.2">
      <c r="A257" s="3">
        <v>8045</v>
      </c>
      <c r="B257" s="3" t="s">
        <v>274</v>
      </c>
      <c r="C257" s="3" t="s">
        <v>274</v>
      </c>
      <c r="D257" s="3" t="s">
        <v>7</v>
      </c>
      <c r="E257" s="3" t="str">
        <v>Villeret</v>
      </c>
      <c r="G257" s="2" t="s">
        <v>4896</v>
      </c>
      <c r="J257" s="21">
        <v>1376</v>
      </c>
      <c r="K257" s="21" t="s">
        <v>4541</v>
      </c>
    </row>
    <row r="258" spans="1:11" x14ac:dyDescent="0.2">
      <c r="A258" s="3">
        <v>8046</v>
      </c>
      <c r="B258" s="3" t="s">
        <v>274</v>
      </c>
      <c r="C258" s="3" t="s">
        <v>274</v>
      </c>
      <c r="D258" s="3" t="s">
        <v>7</v>
      </c>
      <c r="E258" s="3" t="str">
        <v>Sauge</v>
      </c>
      <c r="G258" s="2" t="s">
        <v>4896</v>
      </c>
      <c r="J258" s="21">
        <v>1377</v>
      </c>
      <c r="K258" s="21" t="s">
        <v>4541</v>
      </c>
    </row>
    <row r="259" spans="1:11" x14ac:dyDescent="0.2">
      <c r="A259" s="3">
        <v>8047</v>
      </c>
      <c r="B259" s="3" t="s">
        <v>274</v>
      </c>
      <c r="C259" s="3" t="s">
        <v>274</v>
      </c>
      <c r="D259" s="3" t="s">
        <v>7</v>
      </c>
      <c r="E259" s="3" t="str">
        <v>Péry-La Heutte</v>
      </c>
      <c r="G259" s="2" t="s">
        <v>4896</v>
      </c>
      <c r="J259" s="21">
        <v>1400</v>
      </c>
      <c r="K259" s="21" t="s">
        <v>4541</v>
      </c>
    </row>
    <row r="260" spans="1:11" x14ac:dyDescent="0.2">
      <c r="A260" s="3">
        <v>8048</v>
      </c>
      <c r="B260" s="3" t="s">
        <v>274</v>
      </c>
      <c r="C260" s="3" t="s">
        <v>274</v>
      </c>
      <c r="D260" s="3" t="s">
        <v>7</v>
      </c>
      <c r="E260" s="3" t="str">
        <v>Brüttelen</v>
      </c>
      <c r="G260" s="2" t="s">
        <v>4896</v>
      </c>
      <c r="J260" s="21">
        <v>1404</v>
      </c>
      <c r="K260" s="21" t="s">
        <v>4542</v>
      </c>
    </row>
    <row r="261" spans="1:11" x14ac:dyDescent="0.2">
      <c r="A261" s="3">
        <v>8049</v>
      </c>
      <c r="B261" s="3" t="s">
        <v>274</v>
      </c>
      <c r="C261" s="3" t="s">
        <v>274</v>
      </c>
      <c r="D261" s="3" t="s">
        <v>7</v>
      </c>
      <c r="E261" s="3" t="str">
        <v>Erlach</v>
      </c>
      <c r="G261" s="2" t="s">
        <v>4896</v>
      </c>
      <c r="J261" s="21">
        <v>1405</v>
      </c>
      <c r="K261" s="21" t="s">
        <v>4542</v>
      </c>
    </row>
    <row r="262" spans="1:11" x14ac:dyDescent="0.2">
      <c r="A262" s="3">
        <v>8050</v>
      </c>
      <c r="B262" s="3" t="s">
        <v>274</v>
      </c>
      <c r="C262" s="3" t="s">
        <v>274</v>
      </c>
      <c r="D262" s="3" t="s">
        <v>7</v>
      </c>
      <c r="E262" s="3" t="str">
        <v>Finsterhennen</v>
      </c>
      <c r="G262" s="2" t="s">
        <v>4896</v>
      </c>
      <c r="J262" s="21">
        <v>1406</v>
      </c>
      <c r="K262" s="21" t="s">
        <v>4542</v>
      </c>
    </row>
    <row r="263" spans="1:11" x14ac:dyDescent="0.2">
      <c r="A263" s="3">
        <v>8051</v>
      </c>
      <c r="B263" s="3" t="s">
        <v>274</v>
      </c>
      <c r="C263" s="3" t="s">
        <v>274</v>
      </c>
      <c r="D263" s="3" t="s">
        <v>7</v>
      </c>
      <c r="E263" s="3" t="str">
        <v>Gals</v>
      </c>
      <c r="G263" s="2" t="s">
        <v>4896</v>
      </c>
      <c r="J263" s="21">
        <v>1407</v>
      </c>
      <c r="K263" s="21" t="s">
        <v>4542</v>
      </c>
    </row>
    <row r="264" spans="1:11" x14ac:dyDescent="0.2">
      <c r="A264" s="3">
        <v>8052</v>
      </c>
      <c r="B264" s="3" t="s">
        <v>274</v>
      </c>
      <c r="C264" s="3" t="s">
        <v>274</v>
      </c>
      <c r="D264" s="3" t="s">
        <v>7</v>
      </c>
      <c r="E264" s="3" t="str">
        <v>Gampelen</v>
      </c>
      <c r="G264" s="2" t="s">
        <v>4896</v>
      </c>
      <c r="J264" s="21">
        <v>1408</v>
      </c>
      <c r="K264" s="21" t="s">
        <v>4542</v>
      </c>
    </row>
    <row r="265" spans="1:11" x14ac:dyDescent="0.2">
      <c r="A265" s="3">
        <v>8053</v>
      </c>
      <c r="B265" s="3" t="s">
        <v>274</v>
      </c>
      <c r="C265" s="3" t="s">
        <v>274</v>
      </c>
      <c r="D265" s="3" t="s">
        <v>7</v>
      </c>
      <c r="E265" s="3" t="str">
        <v>Ins</v>
      </c>
      <c r="G265" s="2" t="s">
        <v>4896</v>
      </c>
      <c r="J265" s="21">
        <v>1409</v>
      </c>
      <c r="K265" s="21" t="s">
        <v>4542</v>
      </c>
    </row>
    <row r="266" spans="1:11" x14ac:dyDescent="0.2">
      <c r="A266" s="3">
        <v>8055</v>
      </c>
      <c r="B266" s="3" t="s">
        <v>274</v>
      </c>
      <c r="C266" s="3" t="s">
        <v>274</v>
      </c>
      <c r="D266" s="3" t="s">
        <v>7</v>
      </c>
      <c r="E266" s="3" t="str">
        <v>Lüscherz</v>
      </c>
      <c r="G266" s="2" t="s">
        <v>4896</v>
      </c>
      <c r="J266" s="21">
        <v>1410</v>
      </c>
      <c r="K266" s="21" t="s">
        <v>4542</v>
      </c>
    </row>
    <row r="267" spans="1:11" x14ac:dyDescent="0.2">
      <c r="A267" s="3">
        <v>8057</v>
      </c>
      <c r="B267" s="3" t="s">
        <v>274</v>
      </c>
      <c r="C267" s="3" t="s">
        <v>274</v>
      </c>
      <c r="D267" s="3" t="s">
        <v>7</v>
      </c>
      <c r="E267" s="3" t="str">
        <v>Müntschemier</v>
      </c>
      <c r="G267" s="2" t="s">
        <v>4896</v>
      </c>
      <c r="J267" s="21">
        <v>1412</v>
      </c>
      <c r="K267" s="21" t="s">
        <v>4542</v>
      </c>
    </row>
    <row r="268" spans="1:11" x14ac:dyDescent="0.2">
      <c r="A268" s="3">
        <v>8064</v>
      </c>
      <c r="B268" s="3" t="s">
        <v>274</v>
      </c>
      <c r="C268" s="3" t="s">
        <v>274</v>
      </c>
      <c r="D268" s="3" t="s">
        <v>7</v>
      </c>
      <c r="E268" s="3" t="str">
        <v>Siselen</v>
      </c>
      <c r="G268" s="2" t="s">
        <v>4896</v>
      </c>
      <c r="J268" s="21">
        <v>1413</v>
      </c>
      <c r="K268" s="21" t="s">
        <v>4542</v>
      </c>
    </row>
    <row r="269" spans="1:11" x14ac:dyDescent="0.2">
      <c r="A269" s="3">
        <v>8468</v>
      </c>
      <c r="B269" s="3" t="s">
        <v>275</v>
      </c>
      <c r="C269" s="3" t="s">
        <v>276</v>
      </c>
      <c r="D269" s="3" t="s">
        <v>7</v>
      </c>
      <c r="E269" s="3" t="str">
        <v>Treiten</v>
      </c>
      <c r="G269" s="2" t="s">
        <v>4896</v>
      </c>
      <c r="J269" s="21">
        <v>1415</v>
      </c>
      <c r="K269" s="21" t="s">
        <v>4542</v>
      </c>
    </row>
    <row r="270" spans="1:11" x14ac:dyDescent="0.2">
      <c r="A270" s="3">
        <v>8468</v>
      </c>
      <c r="B270" s="3" t="s">
        <v>277</v>
      </c>
      <c r="C270" s="3" t="s">
        <v>276</v>
      </c>
      <c r="D270" s="3" t="s">
        <v>7</v>
      </c>
      <c r="E270" s="3" t="str">
        <v>Tschugg</v>
      </c>
      <c r="G270" s="2" t="s">
        <v>4896</v>
      </c>
      <c r="J270" s="21">
        <v>1416</v>
      </c>
      <c r="K270" s="21" t="s">
        <v>4541</v>
      </c>
    </row>
    <row r="271" spans="1:11" x14ac:dyDescent="0.2">
      <c r="A271" s="3">
        <v>8476</v>
      </c>
      <c r="B271" s="3" t="s">
        <v>278</v>
      </c>
      <c r="C271" s="3" t="s">
        <v>276</v>
      </c>
      <c r="D271" s="3" t="s">
        <v>7</v>
      </c>
      <c r="E271" s="3" t="str">
        <v>Vinelz</v>
      </c>
      <c r="G271" s="2" t="s">
        <v>4896</v>
      </c>
      <c r="J271" s="21">
        <v>1417</v>
      </c>
      <c r="K271" s="21" t="s">
        <v>4541</v>
      </c>
    </row>
    <row r="272" spans="1:11" x14ac:dyDescent="0.2">
      <c r="A272" s="3">
        <v>8477</v>
      </c>
      <c r="B272" s="3" t="s">
        <v>279</v>
      </c>
      <c r="C272" s="3" t="s">
        <v>276</v>
      </c>
      <c r="D272" s="3" t="s">
        <v>7</v>
      </c>
      <c r="E272" s="3" t="str">
        <v>Bätterkinden</v>
      </c>
      <c r="G272" s="2" t="s">
        <v>4896</v>
      </c>
      <c r="J272" s="21">
        <v>1418</v>
      </c>
      <c r="K272" s="21" t="s">
        <v>4541</v>
      </c>
    </row>
    <row r="273" spans="1:11" x14ac:dyDescent="0.2">
      <c r="A273" s="3">
        <v>8525</v>
      </c>
      <c r="B273" s="3" t="s">
        <v>280</v>
      </c>
      <c r="C273" s="3" t="s">
        <v>276</v>
      </c>
      <c r="D273" s="3" t="s">
        <v>7</v>
      </c>
      <c r="E273" s="3" t="str">
        <v>Deisswil bei Münchenbuchsee</v>
      </c>
      <c r="G273" s="2" t="s">
        <v>4896</v>
      </c>
      <c r="J273" s="21">
        <v>1420</v>
      </c>
      <c r="K273" s="21" t="s">
        <v>4542</v>
      </c>
    </row>
    <row r="274" spans="1:11" x14ac:dyDescent="0.2">
      <c r="A274" s="3">
        <v>8804</v>
      </c>
      <c r="B274" s="3" t="s">
        <v>281</v>
      </c>
      <c r="C274" s="3" t="s">
        <v>282</v>
      </c>
      <c r="D274" s="3" t="s">
        <v>7</v>
      </c>
      <c r="E274" s="3" t="str">
        <v>Diemerswil</v>
      </c>
      <c r="G274" s="2" t="s">
        <v>4896</v>
      </c>
      <c r="J274" s="21">
        <v>1421</v>
      </c>
      <c r="K274" s="21" t="s">
        <v>4544</v>
      </c>
    </row>
    <row r="275" spans="1:11" x14ac:dyDescent="0.2">
      <c r="A275" s="3">
        <v>8820</v>
      </c>
      <c r="B275" s="3" t="s">
        <v>282</v>
      </c>
      <c r="C275" s="3" t="s">
        <v>282</v>
      </c>
      <c r="D275" s="3" t="s">
        <v>7</v>
      </c>
      <c r="E275" s="3" t="str">
        <v>Fraubrunnen</v>
      </c>
      <c r="G275" s="2" t="s">
        <v>4896</v>
      </c>
      <c r="J275" s="21">
        <v>1422</v>
      </c>
      <c r="K275" s="21" t="s">
        <v>4542</v>
      </c>
    </row>
    <row r="276" spans="1:11" x14ac:dyDescent="0.2">
      <c r="A276" s="3">
        <v>8824</v>
      </c>
      <c r="B276" s="3" t="s">
        <v>283</v>
      </c>
      <c r="C276" s="3" t="s">
        <v>282</v>
      </c>
      <c r="D276" s="3" t="s">
        <v>7</v>
      </c>
      <c r="E276" s="3" t="str">
        <v>Jegenstorf</v>
      </c>
      <c r="G276" s="2" t="s">
        <v>4896</v>
      </c>
      <c r="J276" s="21">
        <v>1423</v>
      </c>
      <c r="K276" s="21" t="s">
        <v>4542</v>
      </c>
    </row>
    <row r="277" spans="1:11" x14ac:dyDescent="0.2">
      <c r="A277" s="3">
        <v>8825</v>
      </c>
      <c r="B277" s="3" t="s">
        <v>284</v>
      </c>
      <c r="C277" s="3" t="s">
        <v>282</v>
      </c>
      <c r="D277" s="3" t="s">
        <v>7</v>
      </c>
      <c r="E277" s="3" t="str">
        <v>Iffwil</v>
      </c>
      <c r="G277" s="2" t="s">
        <v>4896</v>
      </c>
      <c r="J277" s="21">
        <v>1424</v>
      </c>
      <c r="K277" s="21" t="s">
        <v>4542</v>
      </c>
    </row>
    <row r="278" spans="1:11" x14ac:dyDescent="0.2">
      <c r="A278" s="3">
        <v>8353</v>
      </c>
      <c r="B278" s="3" t="s">
        <v>285</v>
      </c>
      <c r="C278" s="3" t="s">
        <v>285</v>
      </c>
      <c r="D278" s="3" t="s">
        <v>7</v>
      </c>
      <c r="E278" s="3" t="str">
        <v>Mattstetten</v>
      </c>
      <c r="G278" s="2" t="s">
        <v>4896</v>
      </c>
      <c r="J278" s="21">
        <v>1425</v>
      </c>
      <c r="K278" s="21" t="s">
        <v>4542</v>
      </c>
    </row>
    <row r="279" spans="1:11" x14ac:dyDescent="0.2">
      <c r="A279" s="3">
        <v>8354</v>
      </c>
      <c r="B279" s="3" t="s">
        <v>286</v>
      </c>
      <c r="C279" s="3" t="s">
        <v>285</v>
      </c>
      <c r="D279" s="3" t="s">
        <v>7</v>
      </c>
      <c r="E279" s="3" t="str">
        <v>Moosseedorf</v>
      </c>
      <c r="G279" s="2" t="s">
        <v>4896</v>
      </c>
      <c r="J279" s="21">
        <v>1426</v>
      </c>
      <c r="K279" s="21" t="s">
        <v>4542</v>
      </c>
    </row>
    <row r="280" spans="1:11" x14ac:dyDescent="0.2">
      <c r="A280" s="3">
        <v>8354</v>
      </c>
      <c r="B280" s="3" t="s">
        <v>287</v>
      </c>
      <c r="C280" s="3" t="s">
        <v>285</v>
      </c>
      <c r="D280" s="3" t="s">
        <v>7</v>
      </c>
      <c r="E280" s="3" t="str">
        <v>Münchenbuchsee</v>
      </c>
      <c r="G280" s="2" t="s">
        <v>4896</v>
      </c>
      <c r="J280" s="21">
        <v>1427</v>
      </c>
      <c r="K280" s="21" t="s">
        <v>4542</v>
      </c>
    </row>
    <row r="281" spans="1:11" x14ac:dyDescent="0.2">
      <c r="A281" s="3">
        <v>8135</v>
      </c>
      <c r="B281" s="3" t="s">
        <v>288</v>
      </c>
      <c r="C281" s="3" t="s">
        <v>289</v>
      </c>
      <c r="D281" s="3" t="s">
        <v>7</v>
      </c>
      <c r="E281" s="3" t="str">
        <v>Urtenen-Schönbühl</v>
      </c>
      <c r="G281" s="2" t="s">
        <v>4896</v>
      </c>
      <c r="J281" s="21">
        <v>1428</v>
      </c>
      <c r="K281" s="21" t="s">
        <v>4542</v>
      </c>
    </row>
    <row r="282" spans="1:11" x14ac:dyDescent="0.2">
      <c r="A282" s="3">
        <v>8135</v>
      </c>
      <c r="B282" s="3" t="s">
        <v>290</v>
      </c>
      <c r="C282" s="3" t="s">
        <v>289</v>
      </c>
      <c r="D282" s="3" t="s">
        <v>7</v>
      </c>
      <c r="E282" s="3" t="str">
        <v>Utzenstorf</v>
      </c>
      <c r="G282" s="2" t="s">
        <v>4896</v>
      </c>
      <c r="J282" s="21">
        <v>1429</v>
      </c>
      <c r="K282" s="21" t="s">
        <v>4542</v>
      </c>
    </row>
    <row r="283" spans="1:11" x14ac:dyDescent="0.2">
      <c r="A283" s="3">
        <v>8810</v>
      </c>
      <c r="B283" s="3" t="s">
        <v>289</v>
      </c>
      <c r="C283" s="3" t="s">
        <v>289</v>
      </c>
      <c r="D283" s="3" t="s">
        <v>7</v>
      </c>
      <c r="E283" s="3" t="str">
        <v>Wiggiswil</v>
      </c>
      <c r="G283" s="2" t="s">
        <v>4896</v>
      </c>
      <c r="J283" s="21">
        <v>1430</v>
      </c>
      <c r="K283" s="21" t="s">
        <v>4542</v>
      </c>
    </row>
    <row r="284" spans="1:11" x14ac:dyDescent="0.2">
      <c r="A284" s="3">
        <v>8815</v>
      </c>
      <c r="B284" s="3" t="s">
        <v>291</v>
      </c>
      <c r="C284" s="3" t="s">
        <v>289</v>
      </c>
      <c r="D284" s="3" t="s">
        <v>7</v>
      </c>
      <c r="E284" s="3" t="str">
        <v>Wiler bei Utzenstorf</v>
      </c>
      <c r="G284" s="2" t="s">
        <v>4896</v>
      </c>
      <c r="J284" s="21">
        <v>1431</v>
      </c>
      <c r="K284" s="21" t="s">
        <v>4544</v>
      </c>
    </row>
    <row r="285" spans="1:11" x14ac:dyDescent="0.2">
      <c r="A285" s="3">
        <v>8816</v>
      </c>
      <c r="B285" s="3" t="s">
        <v>292</v>
      </c>
      <c r="C285" s="3" t="s">
        <v>289</v>
      </c>
      <c r="D285" s="3" t="s">
        <v>7</v>
      </c>
      <c r="E285" s="3" t="str">
        <v>Zielebach</v>
      </c>
      <c r="G285" s="2" t="s">
        <v>4896</v>
      </c>
      <c r="J285" s="21">
        <v>1432</v>
      </c>
      <c r="K285" s="21" t="s">
        <v>4541</v>
      </c>
    </row>
    <row r="286" spans="1:11" x14ac:dyDescent="0.2">
      <c r="A286" s="3">
        <v>8307</v>
      </c>
      <c r="B286" s="3" t="s">
        <v>293</v>
      </c>
      <c r="C286" s="3" t="s">
        <v>294</v>
      </c>
      <c r="D286" s="3" t="s">
        <v>7</v>
      </c>
      <c r="E286" s="3" t="str">
        <v>Zuzwil (BE)</v>
      </c>
      <c r="G286" s="2" t="s">
        <v>4896</v>
      </c>
      <c r="J286" s="21">
        <v>1433</v>
      </c>
      <c r="K286" s="21" t="s">
        <v>4541</v>
      </c>
    </row>
    <row r="287" spans="1:11" x14ac:dyDescent="0.2">
      <c r="A287" s="3">
        <v>8307</v>
      </c>
      <c r="B287" s="3" t="s">
        <v>295</v>
      </c>
      <c r="C287" s="3" t="s">
        <v>294</v>
      </c>
      <c r="D287" s="3" t="s">
        <v>7</v>
      </c>
      <c r="E287" s="3" t="str">
        <v>Adelboden</v>
      </c>
      <c r="G287" s="2" t="s">
        <v>4896</v>
      </c>
      <c r="J287" s="21">
        <v>1434</v>
      </c>
      <c r="K287" s="21" t="s">
        <v>4541</v>
      </c>
    </row>
    <row r="288" spans="1:11" x14ac:dyDescent="0.2">
      <c r="A288" s="3">
        <v>8308</v>
      </c>
      <c r="B288" s="3" t="s">
        <v>296</v>
      </c>
      <c r="C288" s="3" t="s">
        <v>294</v>
      </c>
      <c r="D288" s="3" t="s">
        <v>7</v>
      </c>
      <c r="E288" s="3" t="str">
        <v>Aeschi bei Spiez</v>
      </c>
      <c r="G288" s="2" t="s">
        <v>4896</v>
      </c>
      <c r="J288" s="21">
        <v>1435</v>
      </c>
      <c r="K288" s="21" t="s">
        <v>4541</v>
      </c>
    </row>
    <row r="289" spans="1:11" x14ac:dyDescent="0.2">
      <c r="A289" s="3">
        <v>8308</v>
      </c>
      <c r="B289" s="3" t="s">
        <v>297</v>
      </c>
      <c r="C289" s="3" t="s">
        <v>294</v>
      </c>
      <c r="D289" s="3" t="s">
        <v>7</v>
      </c>
      <c r="E289" s="3" t="str">
        <v>Frutigen</v>
      </c>
      <c r="G289" s="2" t="s">
        <v>4896</v>
      </c>
      <c r="J289" s="21">
        <v>1436</v>
      </c>
      <c r="K289" s="21" t="s">
        <v>4541</v>
      </c>
    </row>
    <row r="290" spans="1:11" x14ac:dyDescent="0.2">
      <c r="A290" s="3">
        <v>8314</v>
      </c>
      <c r="B290" s="3" t="s">
        <v>298</v>
      </c>
      <c r="C290" s="3" t="s">
        <v>294</v>
      </c>
      <c r="D290" s="3" t="s">
        <v>7</v>
      </c>
      <c r="E290" s="3" t="str">
        <v>Kandergrund</v>
      </c>
      <c r="G290" s="2" t="s">
        <v>4896</v>
      </c>
      <c r="J290" s="21">
        <v>1437</v>
      </c>
      <c r="K290" s="21" t="s">
        <v>4541</v>
      </c>
    </row>
    <row r="291" spans="1:11" x14ac:dyDescent="0.2">
      <c r="A291" s="3">
        <v>8493</v>
      </c>
      <c r="B291" s="3" t="s">
        <v>299</v>
      </c>
      <c r="C291" s="3" t="s">
        <v>300</v>
      </c>
      <c r="D291" s="3" t="s">
        <v>7</v>
      </c>
      <c r="E291" s="3" t="str">
        <v>Kandersteg</v>
      </c>
      <c r="G291" s="2" t="s">
        <v>4896</v>
      </c>
      <c r="J291" s="21">
        <v>1438</v>
      </c>
      <c r="K291" s="21" t="s">
        <v>4541</v>
      </c>
    </row>
    <row r="292" spans="1:11" x14ac:dyDescent="0.2">
      <c r="A292" s="3">
        <v>8494</v>
      </c>
      <c r="B292" s="3" t="s">
        <v>300</v>
      </c>
      <c r="C292" s="3" t="s">
        <v>300</v>
      </c>
      <c r="D292" s="3" t="s">
        <v>7</v>
      </c>
      <c r="E292" s="3" t="str">
        <v>Krattigen</v>
      </c>
      <c r="G292" s="2" t="s">
        <v>4896</v>
      </c>
      <c r="J292" s="21">
        <v>1439</v>
      </c>
      <c r="K292" s="21" t="s">
        <v>4544</v>
      </c>
    </row>
    <row r="293" spans="1:11" x14ac:dyDescent="0.2">
      <c r="A293" s="3">
        <v>8499</v>
      </c>
      <c r="B293" s="3" t="s">
        <v>301</v>
      </c>
      <c r="C293" s="3" t="s">
        <v>300</v>
      </c>
      <c r="D293" s="3" t="s">
        <v>7</v>
      </c>
      <c r="E293" s="3" t="str">
        <v>Reichenbach im Kandertal</v>
      </c>
      <c r="G293" s="2" t="s">
        <v>4896</v>
      </c>
      <c r="J293" s="21">
        <v>1441</v>
      </c>
      <c r="K293" s="21" t="s">
        <v>4542</v>
      </c>
    </row>
    <row r="294" spans="1:11" x14ac:dyDescent="0.2">
      <c r="A294" s="3">
        <v>8542</v>
      </c>
      <c r="B294" s="3" t="s">
        <v>302</v>
      </c>
      <c r="C294" s="3" t="s">
        <v>302</v>
      </c>
      <c r="D294" s="3" t="s">
        <v>7</v>
      </c>
      <c r="E294" s="3" t="str">
        <v>Beatenberg</v>
      </c>
      <c r="G294" s="2" t="s">
        <v>4896</v>
      </c>
      <c r="J294" s="21">
        <v>1442</v>
      </c>
      <c r="K294" s="21" t="s">
        <v>4541</v>
      </c>
    </row>
    <row r="295" spans="1:11" x14ac:dyDescent="0.2">
      <c r="A295" s="3">
        <v>8543</v>
      </c>
      <c r="B295" s="3" t="s">
        <v>303</v>
      </c>
      <c r="C295" s="3" t="s">
        <v>302</v>
      </c>
      <c r="D295" s="3" t="s">
        <v>7</v>
      </c>
      <c r="E295" s="3" t="str">
        <v>Bönigen</v>
      </c>
      <c r="G295" s="2" t="s">
        <v>4896</v>
      </c>
      <c r="J295" s="21">
        <v>1443</v>
      </c>
      <c r="K295" s="21" t="s">
        <v>4542</v>
      </c>
    </row>
    <row r="296" spans="1:11" x14ac:dyDescent="0.2">
      <c r="A296" s="3">
        <v>8543</v>
      </c>
      <c r="B296" s="3" t="s">
        <v>304</v>
      </c>
      <c r="C296" s="3" t="s">
        <v>302</v>
      </c>
      <c r="D296" s="3" t="s">
        <v>7</v>
      </c>
      <c r="E296" s="3" t="str">
        <v>Brienz (BE)</v>
      </c>
      <c r="G296" s="2" t="s">
        <v>4896</v>
      </c>
      <c r="J296" s="21">
        <v>1445</v>
      </c>
      <c r="K296" s="21" t="s">
        <v>4544</v>
      </c>
    </row>
    <row r="297" spans="1:11" x14ac:dyDescent="0.2">
      <c r="A297" s="3">
        <v>8543</v>
      </c>
      <c r="B297" s="3" t="s">
        <v>305</v>
      </c>
      <c r="C297" s="3" t="s">
        <v>302</v>
      </c>
      <c r="D297" s="3" t="s">
        <v>7</v>
      </c>
      <c r="E297" s="3" t="str">
        <v>Brienzwiler</v>
      </c>
      <c r="G297" s="2" t="s">
        <v>4896</v>
      </c>
      <c r="J297" s="21">
        <v>1446</v>
      </c>
      <c r="K297" s="21" t="s">
        <v>4544</v>
      </c>
    </row>
    <row r="298" spans="1:11" x14ac:dyDescent="0.2">
      <c r="A298" s="3">
        <v>8544</v>
      </c>
      <c r="B298" s="3" t="s">
        <v>306</v>
      </c>
      <c r="C298" s="3" t="s">
        <v>302</v>
      </c>
      <c r="D298" s="3" t="s">
        <v>7</v>
      </c>
      <c r="E298" s="3" t="str">
        <v>Därligen</v>
      </c>
      <c r="G298" s="2" t="s">
        <v>4896</v>
      </c>
      <c r="J298" s="21">
        <v>1450</v>
      </c>
      <c r="K298" s="21" t="s">
        <v>4544</v>
      </c>
    </row>
    <row r="299" spans="1:11" x14ac:dyDescent="0.2">
      <c r="A299" s="3">
        <v>8546</v>
      </c>
      <c r="B299" s="3" t="s">
        <v>307</v>
      </c>
      <c r="C299" s="3" t="s">
        <v>302</v>
      </c>
      <c r="D299" s="3" t="s">
        <v>7</v>
      </c>
      <c r="E299" s="3" t="str">
        <v>Grindelwald</v>
      </c>
      <c r="G299" s="2" t="s">
        <v>4896</v>
      </c>
      <c r="J299" s="21">
        <v>1452</v>
      </c>
      <c r="K299" s="21" t="s">
        <v>4544</v>
      </c>
    </row>
    <row r="300" spans="1:11" x14ac:dyDescent="0.2">
      <c r="A300" s="3">
        <v>3270</v>
      </c>
      <c r="B300" s="3" t="s">
        <v>308</v>
      </c>
      <c r="C300" s="3" t="s">
        <v>308</v>
      </c>
      <c r="D300" s="3" t="s">
        <v>309</v>
      </c>
      <c r="E300" s="3" t="str">
        <v>Gsteigwiler</v>
      </c>
      <c r="G300" s="2" t="s">
        <v>4896</v>
      </c>
      <c r="J300" s="21">
        <v>1453</v>
      </c>
      <c r="K300" s="21" t="s">
        <v>4544</v>
      </c>
    </row>
    <row r="301" spans="1:11" x14ac:dyDescent="0.2">
      <c r="A301" s="3">
        <v>3282</v>
      </c>
      <c r="B301" s="3" t="s">
        <v>310</v>
      </c>
      <c r="C301" s="3" t="s">
        <v>311</v>
      </c>
      <c r="D301" s="3" t="s">
        <v>309</v>
      </c>
      <c r="E301" s="3" t="str">
        <v>Gündlischwand</v>
      </c>
      <c r="G301" s="2" t="s">
        <v>4896</v>
      </c>
      <c r="J301" s="21">
        <v>1454</v>
      </c>
      <c r="K301" s="21" t="s">
        <v>4544</v>
      </c>
    </row>
    <row r="302" spans="1:11" x14ac:dyDescent="0.2">
      <c r="A302" s="3">
        <v>3257</v>
      </c>
      <c r="B302" s="3" t="s">
        <v>312</v>
      </c>
      <c r="C302" s="3" t="s">
        <v>312</v>
      </c>
      <c r="D302" s="3" t="s">
        <v>309</v>
      </c>
      <c r="E302" s="3" t="str">
        <v>Habkern</v>
      </c>
      <c r="G302" s="2" t="s">
        <v>4896</v>
      </c>
      <c r="J302" s="21">
        <v>1462</v>
      </c>
      <c r="K302" s="21" t="s">
        <v>4542</v>
      </c>
    </row>
    <row r="303" spans="1:11" x14ac:dyDescent="0.2">
      <c r="A303" s="3">
        <v>3257</v>
      </c>
      <c r="B303" s="3" t="s">
        <v>313</v>
      </c>
      <c r="C303" s="3" t="s">
        <v>312</v>
      </c>
      <c r="D303" s="3" t="s">
        <v>309</v>
      </c>
      <c r="E303" s="3" t="str">
        <v>Hofstetten bei Brienz</v>
      </c>
      <c r="G303" s="2" t="s">
        <v>4896</v>
      </c>
      <c r="J303" s="21">
        <v>1463</v>
      </c>
      <c r="K303" s="21" t="s">
        <v>4542</v>
      </c>
    </row>
    <row r="304" spans="1:11" x14ac:dyDescent="0.2">
      <c r="A304" s="3">
        <v>3262</v>
      </c>
      <c r="B304" s="3" t="s">
        <v>314</v>
      </c>
      <c r="C304" s="3" t="s">
        <v>312</v>
      </c>
      <c r="D304" s="3" t="s">
        <v>309</v>
      </c>
      <c r="E304" s="3" t="str">
        <v>Interlaken</v>
      </c>
      <c r="G304" s="2" t="s">
        <v>4896</v>
      </c>
      <c r="J304" s="21">
        <v>1464</v>
      </c>
      <c r="K304" s="21" t="s">
        <v>4542</v>
      </c>
    </row>
    <row r="305" spans="1:11" x14ac:dyDescent="0.2">
      <c r="A305" s="3">
        <v>3207</v>
      </c>
      <c r="B305" s="3" t="s">
        <v>315</v>
      </c>
      <c r="C305" s="3" t="s">
        <v>316</v>
      </c>
      <c r="D305" s="3" t="s">
        <v>309</v>
      </c>
      <c r="E305" s="3" t="str">
        <v>Iseltwald</v>
      </c>
      <c r="G305" s="2" t="s">
        <v>4896</v>
      </c>
      <c r="J305" s="21">
        <v>1468</v>
      </c>
      <c r="K305" s="21" t="s">
        <v>4542</v>
      </c>
    </row>
    <row r="306" spans="1:11" x14ac:dyDescent="0.2">
      <c r="A306" s="3">
        <v>3283</v>
      </c>
      <c r="B306" s="3" t="s">
        <v>316</v>
      </c>
      <c r="C306" s="3" t="s">
        <v>316</v>
      </c>
      <c r="D306" s="3" t="s">
        <v>309</v>
      </c>
      <c r="E306" s="3" t="str">
        <v>Lauterbrunnen</v>
      </c>
      <c r="G306" s="2" t="s">
        <v>4896</v>
      </c>
      <c r="J306" s="21">
        <v>1470</v>
      </c>
      <c r="K306" s="21" t="s">
        <v>4542</v>
      </c>
    </row>
    <row r="307" spans="1:11" x14ac:dyDescent="0.2">
      <c r="A307" s="3">
        <v>3283</v>
      </c>
      <c r="B307" s="3" t="s">
        <v>317</v>
      </c>
      <c r="C307" s="3" t="s">
        <v>316</v>
      </c>
      <c r="D307" s="3" t="s">
        <v>309</v>
      </c>
      <c r="E307" s="3" t="str">
        <v>Leissigen</v>
      </c>
      <c r="G307" s="2" t="s">
        <v>4896</v>
      </c>
      <c r="J307" s="21">
        <v>1473</v>
      </c>
      <c r="K307" s="21" t="s">
        <v>4542</v>
      </c>
    </row>
    <row r="308" spans="1:11" x14ac:dyDescent="0.2">
      <c r="A308" s="3">
        <v>3273</v>
      </c>
      <c r="B308" s="3" t="s">
        <v>318</v>
      </c>
      <c r="C308" s="3" t="s">
        <v>318</v>
      </c>
      <c r="D308" s="3" t="s">
        <v>309</v>
      </c>
      <c r="E308" s="3" t="str">
        <v>Lütschental</v>
      </c>
      <c r="G308" s="2" t="s">
        <v>4896</v>
      </c>
      <c r="J308" s="21">
        <v>1474</v>
      </c>
      <c r="K308" s="21" t="s">
        <v>4542</v>
      </c>
    </row>
    <row r="309" spans="1:11" x14ac:dyDescent="0.2">
      <c r="A309" s="3">
        <v>3250</v>
      </c>
      <c r="B309" s="3" t="s">
        <v>319</v>
      </c>
      <c r="C309" s="3" t="s">
        <v>319</v>
      </c>
      <c r="D309" s="3" t="s">
        <v>309</v>
      </c>
      <c r="E309" s="3" t="str">
        <v>Matten bei Interlaken</v>
      </c>
      <c r="G309" s="2" t="s">
        <v>4896</v>
      </c>
      <c r="J309" s="21">
        <v>1475</v>
      </c>
      <c r="K309" s="21" t="s">
        <v>4542</v>
      </c>
    </row>
    <row r="310" spans="1:11" x14ac:dyDescent="0.2">
      <c r="A310" s="3">
        <v>3292</v>
      </c>
      <c r="B310" s="3" t="s">
        <v>320</v>
      </c>
      <c r="C310" s="3" t="s">
        <v>319</v>
      </c>
      <c r="D310" s="3" t="s">
        <v>309</v>
      </c>
      <c r="E310" s="3" t="str">
        <v>Niederried bei Interlaken</v>
      </c>
      <c r="G310" s="2" t="s">
        <v>4896</v>
      </c>
      <c r="J310" s="21">
        <v>1482</v>
      </c>
      <c r="K310" s="21" t="s">
        <v>4542</v>
      </c>
    </row>
    <row r="311" spans="1:11" x14ac:dyDescent="0.2">
      <c r="A311" s="3">
        <v>3042</v>
      </c>
      <c r="B311" s="3" t="s">
        <v>321</v>
      </c>
      <c r="C311" s="3" t="s">
        <v>322</v>
      </c>
      <c r="D311" s="3" t="s">
        <v>309</v>
      </c>
      <c r="E311" s="3" t="str">
        <v>Oberried am Brienzersee</v>
      </c>
      <c r="G311" s="2" t="s">
        <v>4896</v>
      </c>
      <c r="J311" s="21">
        <v>1483</v>
      </c>
      <c r="K311" s="21" t="s">
        <v>4542</v>
      </c>
    </row>
    <row r="312" spans="1:11" x14ac:dyDescent="0.2">
      <c r="A312" s="3">
        <v>3045</v>
      </c>
      <c r="B312" s="3" t="s">
        <v>322</v>
      </c>
      <c r="C312" s="3" t="s">
        <v>322</v>
      </c>
      <c r="D312" s="3" t="s">
        <v>309</v>
      </c>
      <c r="E312" s="3" t="str">
        <v>Ringgenberg (BE)</v>
      </c>
      <c r="G312" s="2" t="s">
        <v>4896</v>
      </c>
      <c r="J312" s="21">
        <v>1484</v>
      </c>
      <c r="K312" s="21" t="s">
        <v>4542</v>
      </c>
    </row>
    <row r="313" spans="1:11" x14ac:dyDescent="0.2">
      <c r="A313" s="3">
        <v>3046</v>
      </c>
      <c r="B313" s="3" t="s">
        <v>323</v>
      </c>
      <c r="C313" s="3" t="s">
        <v>322</v>
      </c>
      <c r="D313" s="3" t="s">
        <v>309</v>
      </c>
      <c r="E313" s="3" t="str">
        <v>Saxeten</v>
      </c>
      <c r="G313" s="2" t="s">
        <v>4896</v>
      </c>
      <c r="J313" s="21">
        <v>1485</v>
      </c>
      <c r="K313" s="21" t="s">
        <v>4542</v>
      </c>
    </row>
    <row r="314" spans="1:11" x14ac:dyDescent="0.2">
      <c r="A314" s="3">
        <v>3036</v>
      </c>
      <c r="B314" s="3" t="s">
        <v>324</v>
      </c>
      <c r="C314" s="3" t="s">
        <v>325</v>
      </c>
      <c r="D314" s="3" t="s">
        <v>309</v>
      </c>
      <c r="E314" s="3" t="str">
        <v>Schwanden bei Brienz</v>
      </c>
      <c r="G314" s="2" t="s">
        <v>4896</v>
      </c>
      <c r="J314" s="21">
        <v>1486</v>
      </c>
      <c r="K314" s="21" t="s">
        <v>4542</v>
      </c>
    </row>
    <row r="315" spans="1:11" x14ac:dyDescent="0.2">
      <c r="A315" s="3">
        <v>3271</v>
      </c>
      <c r="B315" s="3" t="s">
        <v>326</v>
      </c>
      <c r="C315" s="3" t="s">
        <v>325</v>
      </c>
      <c r="D315" s="3" t="s">
        <v>309</v>
      </c>
      <c r="E315" s="3" t="str">
        <v>Unterseen</v>
      </c>
      <c r="G315" s="2" t="s">
        <v>4896</v>
      </c>
      <c r="J315" s="21">
        <v>1489</v>
      </c>
      <c r="K315" s="21" t="s">
        <v>4542</v>
      </c>
    </row>
    <row r="316" spans="1:11" x14ac:dyDescent="0.2">
      <c r="A316" s="3">
        <v>3053</v>
      </c>
      <c r="B316" s="3" t="s">
        <v>327</v>
      </c>
      <c r="C316" s="3" t="s">
        <v>328</v>
      </c>
      <c r="D316" s="3" t="s">
        <v>309</v>
      </c>
      <c r="E316" s="3" t="str">
        <v>Wilderswil</v>
      </c>
      <c r="G316" s="2" t="s">
        <v>4896</v>
      </c>
      <c r="J316" s="21">
        <v>1509</v>
      </c>
      <c r="K316" s="21" t="s">
        <v>4541</v>
      </c>
    </row>
    <row r="317" spans="1:11" x14ac:dyDescent="0.2">
      <c r="A317" s="3">
        <v>3251</v>
      </c>
      <c r="B317" s="3" t="s">
        <v>329</v>
      </c>
      <c r="C317" s="3" t="s">
        <v>328</v>
      </c>
      <c r="D317" s="3" t="s">
        <v>309</v>
      </c>
      <c r="E317" s="3" t="str">
        <v>Arni (BE)</v>
      </c>
      <c r="G317" s="2" t="s">
        <v>4896</v>
      </c>
      <c r="J317" s="21">
        <v>1510</v>
      </c>
      <c r="K317" s="21" t="s">
        <v>4541</v>
      </c>
    </row>
    <row r="318" spans="1:11" x14ac:dyDescent="0.2">
      <c r="A318" s="3">
        <v>3255</v>
      </c>
      <c r="B318" s="3" t="s">
        <v>330</v>
      </c>
      <c r="C318" s="3" t="s">
        <v>328</v>
      </c>
      <c r="D318" s="3" t="s">
        <v>309</v>
      </c>
      <c r="E318" s="3" t="str">
        <v>Biglen</v>
      </c>
      <c r="G318" s="2" t="s">
        <v>4896</v>
      </c>
      <c r="J318" s="21">
        <v>1512</v>
      </c>
      <c r="K318" s="21" t="s">
        <v>4542</v>
      </c>
    </row>
    <row r="319" spans="1:11" x14ac:dyDescent="0.2">
      <c r="A319" s="3">
        <v>3256</v>
      </c>
      <c r="B319" s="3" t="s">
        <v>331</v>
      </c>
      <c r="C319" s="3" t="s">
        <v>328</v>
      </c>
      <c r="D319" s="3" t="s">
        <v>309</v>
      </c>
      <c r="E319" s="3" t="str">
        <v>Bowil</v>
      </c>
      <c r="G319" s="2" t="s">
        <v>4896</v>
      </c>
      <c r="J319" s="21">
        <v>1513</v>
      </c>
      <c r="K319" s="21" t="s">
        <v>4541</v>
      </c>
    </row>
    <row r="320" spans="1:11" x14ac:dyDescent="0.2">
      <c r="A320" s="3">
        <v>3256</v>
      </c>
      <c r="B320" s="3" t="s">
        <v>332</v>
      </c>
      <c r="C320" s="3" t="s">
        <v>328</v>
      </c>
      <c r="D320" s="3" t="s">
        <v>309</v>
      </c>
      <c r="E320" s="3" t="str">
        <v>Brenzikofen</v>
      </c>
      <c r="G320" s="2" t="s">
        <v>4896</v>
      </c>
      <c r="J320" s="21">
        <v>1514</v>
      </c>
      <c r="K320" s="21" t="s">
        <v>4542</v>
      </c>
    </row>
    <row r="321" spans="1:11" x14ac:dyDescent="0.2">
      <c r="A321" s="3">
        <v>3256</v>
      </c>
      <c r="B321" s="3" t="s">
        <v>333</v>
      </c>
      <c r="C321" s="3" t="s">
        <v>328</v>
      </c>
      <c r="D321" s="3" t="s">
        <v>309</v>
      </c>
      <c r="E321" s="3" t="str">
        <v>Freimettigen</v>
      </c>
      <c r="G321" s="2" t="s">
        <v>4896</v>
      </c>
      <c r="J321" s="21">
        <v>1515</v>
      </c>
      <c r="K321" s="21" t="s">
        <v>4542</v>
      </c>
    </row>
    <row r="322" spans="1:11" x14ac:dyDescent="0.2">
      <c r="A322" s="3">
        <v>3054</v>
      </c>
      <c r="B322" s="3" t="s">
        <v>334</v>
      </c>
      <c r="C322" s="3" t="s">
        <v>334</v>
      </c>
      <c r="D322" s="3" t="s">
        <v>309</v>
      </c>
      <c r="E322" s="3" t="str">
        <v>Grosshöchstetten</v>
      </c>
      <c r="G322" s="2" t="s">
        <v>4896</v>
      </c>
      <c r="J322" s="21">
        <v>1521</v>
      </c>
      <c r="K322" s="21" t="s">
        <v>4542</v>
      </c>
    </row>
    <row r="323" spans="1:11" x14ac:dyDescent="0.2">
      <c r="A323" s="3">
        <v>3035</v>
      </c>
      <c r="B323" s="3" t="s">
        <v>335</v>
      </c>
      <c r="C323" s="3" t="s">
        <v>336</v>
      </c>
      <c r="D323" s="3" t="s">
        <v>309</v>
      </c>
      <c r="E323" s="3" t="str">
        <v>Häutligen</v>
      </c>
      <c r="G323" s="2" t="s">
        <v>4896</v>
      </c>
      <c r="J323" s="21">
        <v>1522</v>
      </c>
      <c r="K323" s="21" t="s">
        <v>4542</v>
      </c>
    </row>
    <row r="324" spans="1:11" x14ac:dyDescent="0.2">
      <c r="A324" s="3">
        <v>3266</v>
      </c>
      <c r="B324" s="3" t="s">
        <v>337</v>
      </c>
      <c r="C324" s="3" t="s">
        <v>336</v>
      </c>
      <c r="D324" s="3" t="s">
        <v>309</v>
      </c>
      <c r="E324" s="3" t="str">
        <v>Herbligen</v>
      </c>
      <c r="G324" s="2" t="s">
        <v>4896</v>
      </c>
      <c r="J324" s="21">
        <v>1523</v>
      </c>
      <c r="K324" s="21" t="s">
        <v>4542</v>
      </c>
    </row>
    <row r="325" spans="1:11" x14ac:dyDescent="0.2">
      <c r="A325" s="3">
        <v>3267</v>
      </c>
      <c r="B325" s="3" t="s">
        <v>338</v>
      </c>
      <c r="C325" s="3" t="s">
        <v>336</v>
      </c>
      <c r="D325" s="3" t="s">
        <v>309</v>
      </c>
      <c r="E325" s="3" t="str">
        <v>Kiesen</v>
      </c>
      <c r="G325" s="2" t="s">
        <v>4896</v>
      </c>
      <c r="J325" s="21">
        <v>1524</v>
      </c>
      <c r="K325" s="21" t="s">
        <v>4542</v>
      </c>
    </row>
    <row r="326" spans="1:11" x14ac:dyDescent="0.2">
      <c r="A326" s="3">
        <v>3268</v>
      </c>
      <c r="B326" s="3" t="s">
        <v>339</v>
      </c>
      <c r="C326" s="3" t="s">
        <v>336</v>
      </c>
      <c r="D326" s="3" t="s">
        <v>309</v>
      </c>
      <c r="E326" s="3" t="str">
        <v>Konolfingen</v>
      </c>
      <c r="G326" s="2" t="s">
        <v>4896</v>
      </c>
      <c r="J326" s="21">
        <v>1525</v>
      </c>
      <c r="K326" s="21" t="s">
        <v>4542</v>
      </c>
    </row>
    <row r="327" spans="1:11" x14ac:dyDescent="0.2">
      <c r="A327" s="3">
        <v>4912</v>
      </c>
      <c r="B327" s="3" t="s">
        <v>340</v>
      </c>
      <c r="C327" s="3" t="s">
        <v>340</v>
      </c>
      <c r="D327" s="3" t="s">
        <v>309</v>
      </c>
      <c r="E327" s="3" t="str">
        <v>Landiswil</v>
      </c>
      <c r="G327" s="2" t="s">
        <v>4896</v>
      </c>
      <c r="J327" s="21">
        <v>1526</v>
      </c>
      <c r="K327" s="21" t="s">
        <v>4542</v>
      </c>
    </row>
    <row r="328" spans="1:11" x14ac:dyDescent="0.2">
      <c r="A328" s="3">
        <v>4944</v>
      </c>
      <c r="B328" s="3" t="s">
        <v>341</v>
      </c>
      <c r="C328" s="3" t="s">
        <v>341</v>
      </c>
      <c r="D328" s="3" t="s">
        <v>309</v>
      </c>
      <c r="E328" s="3" t="str">
        <v>Linden</v>
      </c>
      <c r="G328" s="2" t="s">
        <v>4896</v>
      </c>
      <c r="J328" s="21">
        <v>1527</v>
      </c>
      <c r="K328" s="21" t="s">
        <v>4542</v>
      </c>
    </row>
    <row r="329" spans="1:11" x14ac:dyDescent="0.2">
      <c r="A329" s="3">
        <v>4913</v>
      </c>
      <c r="B329" s="3" t="s">
        <v>342</v>
      </c>
      <c r="C329" s="3" t="s">
        <v>342</v>
      </c>
      <c r="D329" s="3" t="s">
        <v>309</v>
      </c>
      <c r="E329" s="3" t="str">
        <v>Mirchel</v>
      </c>
      <c r="G329" s="2" t="s">
        <v>4896</v>
      </c>
      <c r="J329" s="21">
        <v>1528</v>
      </c>
      <c r="K329" s="21" t="s">
        <v>4542</v>
      </c>
    </row>
    <row r="330" spans="1:11" x14ac:dyDescent="0.2">
      <c r="A330" s="3">
        <v>3368</v>
      </c>
      <c r="B330" s="3" t="s">
        <v>343</v>
      </c>
      <c r="C330" s="3" t="s">
        <v>343</v>
      </c>
      <c r="D330" s="3" t="s">
        <v>309</v>
      </c>
      <c r="E330" s="3" t="str">
        <v>Münsingen</v>
      </c>
      <c r="G330" s="2" t="s">
        <v>4896</v>
      </c>
      <c r="J330" s="21">
        <v>1529</v>
      </c>
      <c r="K330" s="21" t="s">
        <v>4542</v>
      </c>
    </row>
    <row r="331" spans="1:11" x14ac:dyDescent="0.2">
      <c r="A331" s="3">
        <v>4917</v>
      </c>
      <c r="B331" s="3" t="s">
        <v>344</v>
      </c>
      <c r="C331" s="3" t="s">
        <v>345</v>
      </c>
      <c r="D331" s="3" t="s">
        <v>309</v>
      </c>
      <c r="E331" s="3" t="str">
        <v>Niederhünigen</v>
      </c>
      <c r="G331" s="2" t="s">
        <v>4896</v>
      </c>
      <c r="J331" s="21">
        <v>1530</v>
      </c>
      <c r="K331" s="21" t="s">
        <v>4542</v>
      </c>
    </row>
    <row r="332" spans="1:11" x14ac:dyDescent="0.2">
      <c r="A332" s="3">
        <v>4955</v>
      </c>
      <c r="B332" s="3" t="s">
        <v>346</v>
      </c>
      <c r="C332" s="3" t="s">
        <v>346</v>
      </c>
      <c r="D332" s="3" t="s">
        <v>309</v>
      </c>
      <c r="E332" s="3" t="str">
        <v>Oberdiessbach</v>
      </c>
      <c r="G332" s="2" t="s">
        <v>4896</v>
      </c>
      <c r="J332" s="21">
        <v>1532</v>
      </c>
      <c r="K332" s="21" t="s">
        <v>4542</v>
      </c>
    </row>
    <row r="333" spans="1:11" x14ac:dyDescent="0.2">
      <c r="A333" s="3">
        <v>4900</v>
      </c>
      <c r="B333" s="3" t="s">
        <v>347</v>
      </c>
      <c r="C333" s="3" t="s">
        <v>347</v>
      </c>
      <c r="D333" s="3" t="s">
        <v>309</v>
      </c>
      <c r="E333" s="3" t="str">
        <v>Oberthal</v>
      </c>
      <c r="G333" s="2" t="s">
        <v>4896</v>
      </c>
      <c r="J333" s="21">
        <v>1533</v>
      </c>
      <c r="K333" s="21" t="s">
        <v>4542</v>
      </c>
    </row>
    <row r="334" spans="1:11" x14ac:dyDescent="0.2">
      <c r="A334" s="3">
        <v>4916</v>
      </c>
      <c r="B334" s="3" t="s">
        <v>348</v>
      </c>
      <c r="C334" s="3" t="s">
        <v>347</v>
      </c>
      <c r="D334" s="3" t="s">
        <v>309</v>
      </c>
      <c r="E334" s="3" t="str">
        <v>Oppligen</v>
      </c>
      <c r="G334" s="2" t="s">
        <v>4896</v>
      </c>
      <c r="J334" s="21">
        <v>1534</v>
      </c>
      <c r="K334" s="21" t="s">
        <v>4542</v>
      </c>
    </row>
    <row r="335" spans="1:11" x14ac:dyDescent="0.2">
      <c r="A335" s="3">
        <v>4924</v>
      </c>
      <c r="B335" s="3" t="s">
        <v>349</v>
      </c>
      <c r="C335" s="3" t="s">
        <v>347</v>
      </c>
      <c r="D335" s="3" t="s">
        <v>309</v>
      </c>
      <c r="E335" s="3" t="str">
        <v>Rubigen</v>
      </c>
      <c r="G335" s="2" t="s">
        <v>4896</v>
      </c>
      <c r="J335" s="21">
        <v>1535</v>
      </c>
      <c r="K335" s="21" t="s">
        <v>4542</v>
      </c>
    </row>
    <row r="336" spans="1:11" x14ac:dyDescent="0.2">
      <c r="A336" s="3">
        <v>4932</v>
      </c>
      <c r="B336" s="3" t="s">
        <v>350</v>
      </c>
      <c r="C336" s="3" t="s">
        <v>350</v>
      </c>
      <c r="D336" s="3" t="s">
        <v>309</v>
      </c>
      <c r="E336" s="3" t="str">
        <v>Walkringen</v>
      </c>
      <c r="G336" s="2" t="s">
        <v>4896</v>
      </c>
      <c r="J336" s="21">
        <v>1536</v>
      </c>
      <c r="K336" s="21" t="s">
        <v>4542</v>
      </c>
    </row>
    <row r="337" spans="1:11" x14ac:dyDescent="0.2">
      <c r="A337" s="3">
        <v>4932</v>
      </c>
      <c r="B337" s="3" t="s">
        <v>351</v>
      </c>
      <c r="C337" s="3" t="s">
        <v>352</v>
      </c>
      <c r="D337" s="3" t="s">
        <v>309</v>
      </c>
      <c r="E337" s="3" t="str">
        <v>Worb</v>
      </c>
      <c r="G337" s="2" t="s">
        <v>4896</v>
      </c>
      <c r="J337" s="21">
        <v>1537</v>
      </c>
      <c r="K337" s="21" t="s">
        <v>4542</v>
      </c>
    </row>
    <row r="338" spans="1:11" x14ac:dyDescent="0.2">
      <c r="A338" s="3">
        <v>4934</v>
      </c>
      <c r="B338" s="3" t="s">
        <v>352</v>
      </c>
      <c r="C338" s="3" t="s">
        <v>352</v>
      </c>
      <c r="D338" s="3" t="s">
        <v>309</v>
      </c>
      <c r="E338" s="3" t="str">
        <v>Zäziwil</v>
      </c>
      <c r="G338" s="2" t="s">
        <v>4896</v>
      </c>
      <c r="J338" s="21">
        <v>1538</v>
      </c>
      <c r="K338" s="21" t="s">
        <v>4542</v>
      </c>
    </row>
    <row r="339" spans="1:11" x14ac:dyDescent="0.2">
      <c r="A339" s="3">
        <v>4935</v>
      </c>
      <c r="B339" s="3" t="s">
        <v>353</v>
      </c>
      <c r="C339" s="3" t="s">
        <v>352</v>
      </c>
      <c r="D339" s="3" t="s">
        <v>309</v>
      </c>
      <c r="E339" s="3" t="str">
        <v>Oberhünigen</v>
      </c>
      <c r="G339" s="2" t="s">
        <v>4896</v>
      </c>
      <c r="J339" s="21">
        <v>1541</v>
      </c>
      <c r="K339" s="21" t="s">
        <v>4542</v>
      </c>
    </row>
    <row r="340" spans="1:11" x14ac:dyDescent="0.2">
      <c r="A340" s="3">
        <v>4936</v>
      </c>
      <c r="B340" s="3" t="s">
        <v>354</v>
      </c>
      <c r="C340" s="3" t="s">
        <v>352</v>
      </c>
      <c r="D340" s="3" t="s">
        <v>309</v>
      </c>
      <c r="E340" s="3" t="str">
        <v>Allmendingen</v>
      </c>
      <c r="G340" s="2" t="s">
        <v>4896</v>
      </c>
      <c r="J340" s="21">
        <v>1542</v>
      </c>
      <c r="K340" s="21" t="s">
        <v>4542</v>
      </c>
    </row>
    <row r="341" spans="1:11" x14ac:dyDescent="0.2">
      <c r="A341" s="3">
        <v>4917</v>
      </c>
      <c r="B341" s="3" t="s">
        <v>355</v>
      </c>
      <c r="C341" s="3" t="s">
        <v>355</v>
      </c>
      <c r="D341" s="3" t="s">
        <v>309</v>
      </c>
      <c r="E341" s="3" t="str">
        <v>Wichtrach</v>
      </c>
      <c r="G341" s="2" t="s">
        <v>4896</v>
      </c>
      <c r="J341" s="21">
        <v>1543</v>
      </c>
      <c r="K341" s="21" t="s">
        <v>4542</v>
      </c>
    </row>
    <row r="342" spans="1:11" x14ac:dyDescent="0.2">
      <c r="A342" s="3">
        <v>4943</v>
      </c>
      <c r="B342" s="3" t="s">
        <v>356</v>
      </c>
      <c r="C342" s="3" t="s">
        <v>356</v>
      </c>
      <c r="D342" s="3" t="s">
        <v>309</v>
      </c>
      <c r="E342" s="3" t="str">
        <v>Ferenbalm</v>
      </c>
      <c r="G342" s="2" t="s">
        <v>4896</v>
      </c>
      <c r="J342" s="21">
        <v>1544</v>
      </c>
      <c r="K342" s="21" t="s">
        <v>4545</v>
      </c>
    </row>
    <row r="343" spans="1:11" x14ac:dyDescent="0.2">
      <c r="A343" s="3">
        <v>4919</v>
      </c>
      <c r="B343" s="3" t="s">
        <v>357</v>
      </c>
      <c r="C343" s="3" t="s">
        <v>357</v>
      </c>
      <c r="D343" s="3" t="s">
        <v>309</v>
      </c>
      <c r="E343" s="3" t="str">
        <v>Frauenkappelen</v>
      </c>
      <c r="G343" s="2" t="s">
        <v>4896</v>
      </c>
      <c r="J343" s="21">
        <v>1545</v>
      </c>
      <c r="K343" s="21" t="s">
        <v>4545</v>
      </c>
    </row>
    <row r="344" spans="1:11" x14ac:dyDescent="0.2">
      <c r="A344" s="3">
        <v>4914</v>
      </c>
      <c r="B344" s="3" t="s">
        <v>358</v>
      </c>
      <c r="C344" s="3" t="s">
        <v>359</v>
      </c>
      <c r="D344" s="3" t="s">
        <v>309</v>
      </c>
      <c r="E344" s="3" t="str">
        <v>Gurbrü</v>
      </c>
      <c r="G344" s="2" t="s">
        <v>4896</v>
      </c>
      <c r="J344" s="21">
        <v>1551</v>
      </c>
      <c r="K344" s="21" t="s">
        <v>4542</v>
      </c>
    </row>
    <row r="345" spans="1:11" x14ac:dyDescent="0.2">
      <c r="A345" s="3">
        <v>4938</v>
      </c>
      <c r="B345" s="3" t="s">
        <v>360</v>
      </c>
      <c r="C345" s="3" t="s">
        <v>360</v>
      </c>
      <c r="D345" s="3" t="s">
        <v>309</v>
      </c>
      <c r="E345" s="3" t="str">
        <v>Kriechenwil</v>
      </c>
      <c r="G345" s="2" t="s">
        <v>4896</v>
      </c>
      <c r="J345" s="21">
        <v>1552</v>
      </c>
      <c r="K345" s="21" t="s">
        <v>4542</v>
      </c>
    </row>
    <row r="346" spans="1:11" x14ac:dyDescent="0.2">
      <c r="A346" s="3">
        <v>4938</v>
      </c>
      <c r="B346" s="3" t="s">
        <v>361</v>
      </c>
      <c r="C346" s="3" t="s">
        <v>361</v>
      </c>
      <c r="D346" s="3" t="s">
        <v>309</v>
      </c>
      <c r="E346" s="3" t="str">
        <v>Laupen</v>
      </c>
      <c r="G346" s="2" t="s">
        <v>4896</v>
      </c>
      <c r="J346" s="21">
        <v>1553</v>
      </c>
      <c r="K346" s="21" t="s">
        <v>4542</v>
      </c>
    </row>
    <row r="347" spans="1:11" x14ac:dyDescent="0.2">
      <c r="A347" s="3">
        <v>4933</v>
      </c>
      <c r="B347" s="3" t="s">
        <v>362</v>
      </c>
      <c r="C347" s="3" t="s">
        <v>362</v>
      </c>
      <c r="D347" s="3" t="s">
        <v>309</v>
      </c>
      <c r="E347" s="3" t="str">
        <v>Mühleberg</v>
      </c>
      <c r="G347" s="2" t="s">
        <v>4896</v>
      </c>
      <c r="J347" s="21">
        <v>1554</v>
      </c>
      <c r="K347" s="21" t="s">
        <v>4542</v>
      </c>
    </row>
    <row r="348" spans="1:11" x14ac:dyDescent="0.2">
      <c r="A348" s="3">
        <v>4911</v>
      </c>
      <c r="B348" s="3" t="s">
        <v>363</v>
      </c>
      <c r="C348" s="3" t="s">
        <v>363</v>
      </c>
      <c r="D348" s="3" t="s">
        <v>309</v>
      </c>
      <c r="E348" s="3" t="str">
        <v>Münchenwiler</v>
      </c>
      <c r="G348" s="2" t="s">
        <v>4896</v>
      </c>
      <c r="J348" s="21">
        <v>1555</v>
      </c>
      <c r="K348" s="21" t="s">
        <v>4542</v>
      </c>
    </row>
    <row r="349" spans="1:11" x14ac:dyDescent="0.2">
      <c r="A349" s="3">
        <v>4922</v>
      </c>
      <c r="B349" s="3" t="s">
        <v>364</v>
      </c>
      <c r="C349" s="3" t="s">
        <v>365</v>
      </c>
      <c r="D349" s="3" t="s">
        <v>309</v>
      </c>
      <c r="E349" s="3" t="str">
        <v>Neuenegg</v>
      </c>
      <c r="G349" s="2" t="s">
        <v>4896</v>
      </c>
      <c r="J349" s="21">
        <v>1562</v>
      </c>
      <c r="K349" s="21" t="s">
        <v>4542</v>
      </c>
    </row>
    <row r="350" spans="1:11" x14ac:dyDescent="0.2">
      <c r="A350" s="3">
        <v>4922</v>
      </c>
      <c r="B350" s="3" t="s">
        <v>365</v>
      </c>
      <c r="C350" s="3" t="s">
        <v>365</v>
      </c>
      <c r="D350" s="3" t="s">
        <v>309</v>
      </c>
      <c r="E350" s="3" t="str">
        <v>Wileroltigen</v>
      </c>
      <c r="G350" s="2" t="s">
        <v>4896</v>
      </c>
      <c r="J350" s="21">
        <v>1563</v>
      </c>
      <c r="K350" s="21" t="s">
        <v>4542</v>
      </c>
    </row>
    <row r="351" spans="1:11" x14ac:dyDescent="0.2">
      <c r="A351" s="3">
        <v>4937</v>
      </c>
      <c r="B351" s="3" t="s">
        <v>366</v>
      </c>
      <c r="C351" s="3" t="s">
        <v>366</v>
      </c>
      <c r="D351" s="3" t="s">
        <v>309</v>
      </c>
      <c r="E351" s="3" t="str">
        <v>Belprahon</v>
      </c>
      <c r="G351" s="2" t="s">
        <v>4896</v>
      </c>
      <c r="J351" s="21">
        <v>1564</v>
      </c>
      <c r="K351" s="21" t="s">
        <v>4542</v>
      </c>
    </row>
    <row r="352" spans="1:11" x14ac:dyDescent="0.2">
      <c r="A352" s="3">
        <v>4923</v>
      </c>
      <c r="B352" s="3" t="s">
        <v>367</v>
      </c>
      <c r="C352" s="3" t="s">
        <v>367</v>
      </c>
      <c r="D352" s="3" t="s">
        <v>309</v>
      </c>
      <c r="E352" s="3" t="str">
        <v>Champoz</v>
      </c>
      <c r="G352" s="2" t="s">
        <v>4896</v>
      </c>
      <c r="J352" s="21">
        <v>1565</v>
      </c>
      <c r="K352" s="21" t="s">
        <v>4542</v>
      </c>
    </row>
    <row r="353" spans="1:11" x14ac:dyDescent="0.2">
      <c r="A353" s="3">
        <v>3004</v>
      </c>
      <c r="B353" s="3" t="s">
        <v>1</v>
      </c>
      <c r="C353" s="3" t="s">
        <v>1</v>
      </c>
      <c r="D353" s="3" t="s">
        <v>309</v>
      </c>
      <c r="E353" s="3" t="str">
        <v>Corcelles (BE)</v>
      </c>
      <c r="G353" s="2" t="s">
        <v>4896</v>
      </c>
      <c r="J353" s="21">
        <v>1566</v>
      </c>
      <c r="K353" s="21" t="s">
        <v>4545</v>
      </c>
    </row>
    <row r="354" spans="1:11" x14ac:dyDescent="0.2">
      <c r="A354" s="3">
        <v>3005</v>
      </c>
      <c r="B354" s="3" t="s">
        <v>1</v>
      </c>
      <c r="C354" s="3" t="s">
        <v>1</v>
      </c>
      <c r="D354" s="3" t="s">
        <v>309</v>
      </c>
      <c r="E354" s="3" t="str">
        <v>Court</v>
      </c>
      <c r="G354" s="2" t="s">
        <v>4896</v>
      </c>
      <c r="J354" s="21">
        <v>1567</v>
      </c>
      <c r="K354" s="21" t="s">
        <v>4545</v>
      </c>
    </row>
    <row r="355" spans="1:11" x14ac:dyDescent="0.2">
      <c r="A355" s="3">
        <v>3006</v>
      </c>
      <c r="B355" s="3" t="s">
        <v>1</v>
      </c>
      <c r="C355" s="3" t="s">
        <v>1</v>
      </c>
      <c r="D355" s="3" t="s">
        <v>309</v>
      </c>
      <c r="E355" s="3" t="str">
        <v>Crémines</v>
      </c>
      <c r="G355" s="2" t="s">
        <v>4896</v>
      </c>
      <c r="J355" s="21">
        <v>1568</v>
      </c>
      <c r="K355" s="21" t="s">
        <v>4545</v>
      </c>
    </row>
    <row r="356" spans="1:11" x14ac:dyDescent="0.2">
      <c r="A356" s="3">
        <v>3007</v>
      </c>
      <c r="B356" s="3" t="s">
        <v>1</v>
      </c>
      <c r="C356" s="3" t="s">
        <v>1</v>
      </c>
      <c r="D356" s="3" t="s">
        <v>309</v>
      </c>
      <c r="E356" s="3" t="str">
        <v>Eschert</v>
      </c>
      <c r="G356" s="2" t="s">
        <v>4896</v>
      </c>
      <c r="J356" s="21">
        <v>1580</v>
      </c>
      <c r="K356" s="21" t="s">
        <v>4545</v>
      </c>
    </row>
    <row r="357" spans="1:11" x14ac:dyDescent="0.2">
      <c r="A357" s="3">
        <v>3008</v>
      </c>
      <c r="B357" s="3" t="s">
        <v>1</v>
      </c>
      <c r="C357" s="3" t="s">
        <v>1</v>
      </c>
      <c r="D357" s="3" t="s">
        <v>309</v>
      </c>
      <c r="E357" s="3" t="str">
        <v>Grandval</v>
      </c>
      <c r="G357" s="2" t="s">
        <v>4896</v>
      </c>
      <c r="J357" s="21">
        <v>1583</v>
      </c>
      <c r="K357" s="21" t="s">
        <v>4545</v>
      </c>
    </row>
    <row r="358" spans="1:11" x14ac:dyDescent="0.2">
      <c r="A358" s="3">
        <v>3010</v>
      </c>
      <c r="B358" s="3" t="s">
        <v>1</v>
      </c>
      <c r="C358" s="3" t="s">
        <v>1</v>
      </c>
      <c r="D358" s="3" t="s">
        <v>309</v>
      </c>
      <c r="E358" s="3" t="str">
        <v>Loveresse</v>
      </c>
      <c r="G358" s="2" t="s">
        <v>4896</v>
      </c>
      <c r="J358" s="21">
        <v>1584</v>
      </c>
      <c r="K358" s="21" t="s">
        <v>4545</v>
      </c>
    </row>
    <row r="359" spans="1:11" x14ac:dyDescent="0.2">
      <c r="A359" s="3">
        <v>3011</v>
      </c>
      <c r="B359" s="3" t="s">
        <v>1</v>
      </c>
      <c r="C359" s="3" t="s">
        <v>1</v>
      </c>
      <c r="D359" s="3" t="s">
        <v>309</v>
      </c>
      <c r="E359" s="3" t="str">
        <v>Moutier</v>
      </c>
      <c r="G359" s="2" t="s">
        <v>4896</v>
      </c>
      <c r="J359" s="21">
        <v>1585</v>
      </c>
      <c r="K359" s="21" t="s">
        <v>4545</v>
      </c>
    </row>
    <row r="360" spans="1:11" x14ac:dyDescent="0.2">
      <c r="A360" s="3">
        <v>3012</v>
      </c>
      <c r="B360" s="3" t="s">
        <v>1</v>
      </c>
      <c r="C360" s="3" t="s">
        <v>1</v>
      </c>
      <c r="D360" s="3" t="s">
        <v>309</v>
      </c>
      <c r="E360" s="3" t="str">
        <v>Perrefitte</v>
      </c>
      <c r="G360" s="2" t="s">
        <v>4896</v>
      </c>
      <c r="J360" s="21">
        <v>1586</v>
      </c>
      <c r="K360" s="21" t="s">
        <v>4545</v>
      </c>
    </row>
    <row r="361" spans="1:11" x14ac:dyDescent="0.2">
      <c r="A361" s="3">
        <v>3013</v>
      </c>
      <c r="B361" s="3" t="s">
        <v>1</v>
      </c>
      <c r="C361" s="3" t="s">
        <v>1</v>
      </c>
      <c r="D361" s="3" t="s">
        <v>309</v>
      </c>
      <c r="E361" s="3" t="str">
        <v>Reconvilier</v>
      </c>
      <c r="G361" s="2" t="s">
        <v>4896</v>
      </c>
      <c r="J361" s="21">
        <v>1587</v>
      </c>
      <c r="K361" s="21" t="s">
        <v>4545</v>
      </c>
    </row>
    <row r="362" spans="1:11" x14ac:dyDescent="0.2">
      <c r="A362" s="3">
        <v>3014</v>
      </c>
      <c r="B362" s="3" t="s">
        <v>1</v>
      </c>
      <c r="C362" s="3" t="s">
        <v>1</v>
      </c>
      <c r="D362" s="3" t="s">
        <v>309</v>
      </c>
      <c r="E362" s="3" t="str">
        <v>Roches (BE)</v>
      </c>
      <c r="G362" s="2" t="s">
        <v>4896</v>
      </c>
      <c r="J362" s="21">
        <v>1588</v>
      </c>
      <c r="K362" s="21" t="s">
        <v>4545</v>
      </c>
    </row>
    <row r="363" spans="1:11" x14ac:dyDescent="0.2">
      <c r="A363" s="3">
        <v>3015</v>
      </c>
      <c r="B363" s="3" t="s">
        <v>1</v>
      </c>
      <c r="C363" s="3" t="s">
        <v>1</v>
      </c>
      <c r="D363" s="3" t="s">
        <v>309</v>
      </c>
      <c r="E363" s="3" t="str">
        <v>Saicourt</v>
      </c>
      <c r="G363" s="2" t="s">
        <v>4896</v>
      </c>
      <c r="J363" s="21">
        <v>1589</v>
      </c>
      <c r="K363" s="21" t="s">
        <v>4545</v>
      </c>
    </row>
    <row r="364" spans="1:11" x14ac:dyDescent="0.2">
      <c r="A364" s="3">
        <v>3018</v>
      </c>
      <c r="B364" s="3" t="s">
        <v>1</v>
      </c>
      <c r="C364" s="3" t="s">
        <v>1</v>
      </c>
      <c r="D364" s="3" t="s">
        <v>309</v>
      </c>
      <c r="E364" s="3" t="str">
        <v>Saules (BE)</v>
      </c>
      <c r="G364" s="2" t="s">
        <v>4896</v>
      </c>
      <c r="J364" s="21">
        <v>1595</v>
      </c>
      <c r="K364" s="21" t="s">
        <v>4545</v>
      </c>
    </row>
    <row r="365" spans="1:11" x14ac:dyDescent="0.2">
      <c r="A365" s="3">
        <v>3019</v>
      </c>
      <c r="B365" s="3" t="s">
        <v>1</v>
      </c>
      <c r="C365" s="3" t="s">
        <v>1</v>
      </c>
      <c r="D365" s="3" t="s">
        <v>309</v>
      </c>
      <c r="E365" s="3" t="str">
        <v>Schelten</v>
      </c>
      <c r="G365" s="2" t="s">
        <v>4896</v>
      </c>
      <c r="J365" s="21">
        <v>1607</v>
      </c>
      <c r="K365" s="21" t="s">
        <v>4541</v>
      </c>
    </row>
    <row r="366" spans="1:11" x14ac:dyDescent="0.2">
      <c r="A366" s="3">
        <v>3020</v>
      </c>
      <c r="B366" s="3" t="s">
        <v>1</v>
      </c>
      <c r="C366" s="3" t="s">
        <v>1</v>
      </c>
      <c r="D366" s="3" t="s">
        <v>309</v>
      </c>
      <c r="E366" s="3" t="str">
        <v>Seehof</v>
      </c>
      <c r="G366" s="2" t="s">
        <v>4896</v>
      </c>
      <c r="J366" s="21">
        <v>1608</v>
      </c>
      <c r="K366" s="21" t="s">
        <v>4541</v>
      </c>
    </row>
    <row r="367" spans="1:11" x14ac:dyDescent="0.2">
      <c r="A367" s="3">
        <v>3027</v>
      </c>
      <c r="B367" s="3" t="s">
        <v>1</v>
      </c>
      <c r="C367" s="3" t="s">
        <v>1</v>
      </c>
      <c r="D367" s="3" t="s">
        <v>309</v>
      </c>
      <c r="E367" s="3" t="str">
        <v>Sorvilier</v>
      </c>
      <c r="G367" s="2" t="s">
        <v>4896</v>
      </c>
      <c r="J367" s="21">
        <v>1609</v>
      </c>
      <c r="K367" s="21" t="s">
        <v>4541</v>
      </c>
    </row>
    <row r="368" spans="1:11" x14ac:dyDescent="0.2">
      <c r="A368" s="3">
        <v>3065</v>
      </c>
      <c r="B368" s="3" t="s">
        <v>368</v>
      </c>
      <c r="C368" s="3" t="s">
        <v>368</v>
      </c>
      <c r="D368" s="3" t="s">
        <v>309</v>
      </c>
      <c r="E368" s="3" t="str">
        <v>Tavannes</v>
      </c>
      <c r="G368" s="2" t="s">
        <v>4896</v>
      </c>
      <c r="J368" s="21">
        <v>1610</v>
      </c>
      <c r="K368" s="21" t="s">
        <v>4541</v>
      </c>
    </row>
    <row r="369" spans="1:11" x14ac:dyDescent="0.2">
      <c r="A369" s="3">
        <v>3047</v>
      </c>
      <c r="B369" s="3" t="s">
        <v>369</v>
      </c>
      <c r="C369" s="3" t="s">
        <v>370</v>
      </c>
      <c r="D369" s="3" t="s">
        <v>309</v>
      </c>
      <c r="E369" s="3" t="str">
        <v>Rebévelier</v>
      </c>
      <c r="G369" s="2" t="s">
        <v>4896</v>
      </c>
      <c r="J369" s="21">
        <v>1611</v>
      </c>
      <c r="K369" s="21" t="s">
        <v>4542</v>
      </c>
    </row>
    <row r="370" spans="1:11" x14ac:dyDescent="0.2">
      <c r="A370" s="3">
        <v>3037</v>
      </c>
      <c r="B370" s="3" t="s">
        <v>371</v>
      </c>
      <c r="C370" s="3" t="s">
        <v>372</v>
      </c>
      <c r="D370" s="3" t="s">
        <v>309</v>
      </c>
      <c r="E370" s="3" t="str">
        <v>Petit-Val</v>
      </c>
      <c r="G370" s="2" t="s">
        <v>4896</v>
      </c>
      <c r="J370" s="21">
        <v>1612</v>
      </c>
      <c r="K370" s="21" t="s">
        <v>4541</v>
      </c>
    </row>
    <row r="371" spans="1:11" x14ac:dyDescent="0.2">
      <c r="A371" s="3">
        <v>3038</v>
      </c>
      <c r="B371" s="3" t="s">
        <v>372</v>
      </c>
      <c r="C371" s="3" t="s">
        <v>372</v>
      </c>
      <c r="D371" s="3" t="s">
        <v>309</v>
      </c>
      <c r="E371" s="3" t="str">
        <v>Valbirse</v>
      </c>
      <c r="G371" s="2" t="s">
        <v>4896</v>
      </c>
      <c r="J371" s="21">
        <v>1613</v>
      </c>
      <c r="K371" s="21" t="s">
        <v>4541</v>
      </c>
    </row>
    <row r="372" spans="1:11" x14ac:dyDescent="0.2">
      <c r="A372" s="3">
        <v>3084</v>
      </c>
      <c r="B372" s="3" t="s">
        <v>373</v>
      </c>
      <c r="C372" s="3" t="s">
        <v>374</v>
      </c>
      <c r="D372" s="3" t="s">
        <v>309</v>
      </c>
      <c r="E372" s="3" t="str">
        <v>La Neuveville</v>
      </c>
      <c r="G372" s="2" t="s">
        <v>4896</v>
      </c>
      <c r="J372" s="21">
        <v>1614</v>
      </c>
      <c r="K372" s="21" t="s">
        <v>4541</v>
      </c>
    </row>
    <row r="373" spans="1:11" x14ac:dyDescent="0.2">
      <c r="A373" s="3">
        <v>3095</v>
      </c>
      <c r="B373" s="3" t="s">
        <v>375</v>
      </c>
      <c r="C373" s="3" t="s">
        <v>374</v>
      </c>
      <c r="D373" s="3" t="s">
        <v>309</v>
      </c>
      <c r="E373" s="3" t="str">
        <v>Nods</v>
      </c>
      <c r="G373" s="2" t="s">
        <v>4896</v>
      </c>
      <c r="J373" s="21">
        <v>1615</v>
      </c>
      <c r="K373" s="21" t="s">
        <v>4541</v>
      </c>
    </row>
    <row r="374" spans="1:11" x14ac:dyDescent="0.2">
      <c r="A374" s="3">
        <v>3097</v>
      </c>
      <c r="B374" s="3" t="s">
        <v>376</v>
      </c>
      <c r="C374" s="3" t="s">
        <v>374</v>
      </c>
      <c r="D374" s="3" t="s">
        <v>309</v>
      </c>
      <c r="E374" s="3" t="str">
        <v>Plateau de Diesse</v>
      </c>
      <c r="G374" s="2" t="s">
        <v>4896</v>
      </c>
      <c r="J374" s="21">
        <v>1616</v>
      </c>
      <c r="K374" s="21" t="s">
        <v>4541</v>
      </c>
    </row>
    <row r="375" spans="1:11" x14ac:dyDescent="0.2">
      <c r="A375" s="3">
        <v>3098</v>
      </c>
      <c r="B375" s="3" t="s">
        <v>374</v>
      </c>
      <c r="C375" s="3" t="s">
        <v>374</v>
      </c>
      <c r="D375" s="3" t="s">
        <v>309</v>
      </c>
      <c r="E375" s="3" t="str">
        <v>Aegerten</v>
      </c>
      <c r="G375" s="2" t="s">
        <v>4896</v>
      </c>
      <c r="J375" s="21">
        <v>1617</v>
      </c>
      <c r="K375" s="21" t="s">
        <v>4541</v>
      </c>
    </row>
    <row r="376" spans="1:11" x14ac:dyDescent="0.2">
      <c r="A376" s="3">
        <v>3098</v>
      </c>
      <c r="B376" s="3" t="s">
        <v>374</v>
      </c>
      <c r="C376" s="3" t="s">
        <v>374</v>
      </c>
      <c r="D376" s="3" t="s">
        <v>309</v>
      </c>
      <c r="E376" s="3" t="str">
        <v>Bellmund</v>
      </c>
      <c r="G376" s="2" t="s">
        <v>4896</v>
      </c>
      <c r="J376" s="21">
        <v>1618</v>
      </c>
      <c r="K376" s="21" t="s">
        <v>4541</v>
      </c>
    </row>
    <row r="377" spans="1:11" x14ac:dyDescent="0.2">
      <c r="A377" s="3">
        <v>3098</v>
      </c>
      <c r="B377" s="3" t="s">
        <v>377</v>
      </c>
      <c r="C377" s="3" t="s">
        <v>374</v>
      </c>
      <c r="D377" s="3" t="s">
        <v>309</v>
      </c>
      <c r="E377" s="3" t="str">
        <v>Brügg</v>
      </c>
      <c r="G377" s="2" t="s">
        <v>4896</v>
      </c>
      <c r="J377" s="21">
        <v>1619</v>
      </c>
      <c r="K377" s="21" t="s">
        <v>4541</v>
      </c>
    </row>
    <row r="378" spans="1:11" x14ac:dyDescent="0.2">
      <c r="A378" s="3">
        <v>3144</v>
      </c>
      <c r="B378" s="3" t="s">
        <v>378</v>
      </c>
      <c r="C378" s="3" t="s">
        <v>374</v>
      </c>
      <c r="D378" s="3" t="s">
        <v>309</v>
      </c>
      <c r="E378" s="3" t="str">
        <v>Bühl</v>
      </c>
      <c r="G378" s="2" t="s">
        <v>4896</v>
      </c>
      <c r="J378" s="21">
        <v>1623</v>
      </c>
      <c r="K378" s="21" t="s">
        <v>4542</v>
      </c>
    </row>
    <row r="379" spans="1:11" x14ac:dyDescent="0.2">
      <c r="A379" s="3">
        <v>3145</v>
      </c>
      <c r="B379" s="3" t="s">
        <v>379</v>
      </c>
      <c r="C379" s="3" t="s">
        <v>374</v>
      </c>
      <c r="D379" s="3" t="s">
        <v>309</v>
      </c>
      <c r="E379" s="3" t="str">
        <v>Epsach</v>
      </c>
      <c r="G379" s="2" t="s">
        <v>4896</v>
      </c>
      <c r="J379" s="21">
        <v>1624</v>
      </c>
      <c r="K379" s="21" t="s">
        <v>4542</v>
      </c>
    </row>
    <row r="380" spans="1:11" x14ac:dyDescent="0.2">
      <c r="A380" s="3">
        <v>3147</v>
      </c>
      <c r="B380" s="3" t="s">
        <v>380</v>
      </c>
      <c r="C380" s="3" t="s">
        <v>374</v>
      </c>
      <c r="D380" s="3" t="s">
        <v>309</v>
      </c>
      <c r="E380" s="3" t="str">
        <v>Hagneck</v>
      </c>
      <c r="G380" s="2" t="s">
        <v>4896</v>
      </c>
      <c r="J380" s="21">
        <v>1625</v>
      </c>
      <c r="K380" s="21" t="s">
        <v>4542</v>
      </c>
    </row>
    <row r="381" spans="1:11" x14ac:dyDescent="0.2">
      <c r="A381" s="3">
        <v>3172</v>
      </c>
      <c r="B381" s="3" t="s">
        <v>381</v>
      </c>
      <c r="C381" s="3" t="s">
        <v>374</v>
      </c>
      <c r="D381" s="3" t="s">
        <v>309</v>
      </c>
      <c r="E381" s="3" t="str">
        <v>Hermrigen</v>
      </c>
      <c r="G381" s="2" t="s">
        <v>4896</v>
      </c>
      <c r="J381" s="21">
        <v>1626</v>
      </c>
      <c r="K381" s="21" t="s">
        <v>4542</v>
      </c>
    </row>
    <row r="382" spans="1:11" x14ac:dyDescent="0.2">
      <c r="A382" s="3">
        <v>3173</v>
      </c>
      <c r="B382" s="3" t="s">
        <v>382</v>
      </c>
      <c r="C382" s="3" t="s">
        <v>374</v>
      </c>
      <c r="D382" s="3" t="s">
        <v>309</v>
      </c>
      <c r="E382" s="3" t="str">
        <v>Jens</v>
      </c>
      <c r="G382" s="2" t="s">
        <v>4896</v>
      </c>
      <c r="J382" s="21">
        <v>1627</v>
      </c>
      <c r="K382" s="21" t="s">
        <v>4542</v>
      </c>
    </row>
    <row r="383" spans="1:11" x14ac:dyDescent="0.2">
      <c r="A383" s="3">
        <v>3174</v>
      </c>
      <c r="B383" s="3" t="s">
        <v>383</v>
      </c>
      <c r="C383" s="3" t="s">
        <v>374</v>
      </c>
      <c r="D383" s="3" t="s">
        <v>309</v>
      </c>
      <c r="E383" s="3" t="str">
        <v>Ipsach</v>
      </c>
      <c r="G383" s="2" t="s">
        <v>4896</v>
      </c>
      <c r="J383" s="21">
        <v>1628</v>
      </c>
      <c r="K383" s="21" t="s">
        <v>4542</v>
      </c>
    </row>
    <row r="384" spans="1:11" x14ac:dyDescent="0.2">
      <c r="A384" s="3">
        <v>3073</v>
      </c>
      <c r="B384" s="3" t="s">
        <v>384</v>
      </c>
      <c r="C384" s="3" t="s">
        <v>385</v>
      </c>
      <c r="D384" s="3" t="s">
        <v>309</v>
      </c>
      <c r="E384" s="3" t="str">
        <v>Ligerz</v>
      </c>
      <c r="G384" s="2" t="s">
        <v>4896</v>
      </c>
      <c r="J384" s="21">
        <v>1630</v>
      </c>
      <c r="K384" s="21" t="s">
        <v>4542</v>
      </c>
    </row>
    <row r="385" spans="1:11" x14ac:dyDescent="0.2">
      <c r="A385" s="3">
        <v>3074</v>
      </c>
      <c r="B385" s="3" t="s">
        <v>386</v>
      </c>
      <c r="C385" s="3" t="s">
        <v>385</v>
      </c>
      <c r="D385" s="3" t="s">
        <v>309</v>
      </c>
      <c r="E385" s="3" t="str">
        <v>Merzligen</v>
      </c>
      <c r="G385" s="2" t="s">
        <v>4896</v>
      </c>
      <c r="J385" s="21">
        <v>1632</v>
      </c>
      <c r="K385" s="21" t="s">
        <v>4542</v>
      </c>
    </row>
    <row r="386" spans="1:11" x14ac:dyDescent="0.2">
      <c r="A386" s="3">
        <v>3096</v>
      </c>
      <c r="B386" s="3" t="s">
        <v>387</v>
      </c>
      <c r="C386" s="3" t="s">
        <v>387</v>
      </c>
      <c r="D386" s="3" t="s">
        <v>309</v>
      </c>
      <c r="E386" s="3" t="str">
        <v>Mörigen</v>
      </c>
      <c r="G386" s="2" t="s">
        <v>4896</v>
      </c>
      <c r="J386" s="21">
        <v>1633</v>
      </c>
      <c r="K386" s="21" t="s">
        <v>4542</v>
      </c>
    </row>
    <row r="387" spans="1:11" x14ac:dyDescent="0.2">
      <c r="A387" s="3">
        <v>3066</v>
      </c>
      <c r="B387" s="3" t="s">
        <v>388</v>
      </c>
      <c r="C387" s="3" t="s">
        <v>388</v>
      </c>
      <c r="D387" s="3" t="s">
        <v>309</v>
      </c>
      <c r="E387" s="3" t="str">
        <v>Nidau</v>
      </c>
      <c r="G387" s="2" t="s">
        <v>4896</v>
      </c>
      <c r="J387" s="21">
        <v>1634</v>
      </c>
      <c r="K387" s="21" t="s">
        <v>4542</v>
      </c>
    </row>
    <row r="388" spans="1:11" x14ac:dyDescent="0.2">
      <c r="A388" s="3">
        <v>3067</v>
      </c>
      <c r="B388" s="3" t="s">
        <v>389</v>
      </c>
      <c r="C388" s="3" t="s">
        <v>390</v>
      </c>
      <c r="D388" s="3" t="s">
        <v>309</v>
      </c>
      <c r="E388" s="3" t="str">
        <v>Orpund</v>
      </c>
      <c r="G388" s="2" t="s">
        <v>4896</v>
      </c>
      <c r="J388" s="21">
        <v>1635</v>
      </c>
      <c r="K388" s="21" t="s">
        <v>4542</v>
      </c>
    </row>
    <row r="389" spans="1:11" x14ac:dyDescent="0.2">
      <c r="A389" s="3">
        <v>3068</v>
      </c>
      <c r="B389" s="3" t="s">
        <v>391</v>
      </c>
      <c r="C389" s="3" t="s">
        <v>390</v>
      </c>
      <c r="D389" s="3" t="s">
        <v>309</v>
      </c>
      <c r="E389" s="3" t="str">
        <v>Port</v>
      </c>
      <c r="G389" s="2" t="s">
        <v>4896</v>
      </c>
      <c r="J389" s="21">
        <v>1636</v>
      </c>
      <c r="K389" s="21" t="s">
        <v>4542</v>
      </c>
    </row>
    <row r="390" spans="1:11" x14ac:dyDescent="0.2">
      <c r="A390" s="3">
        <v>3032</v>
      </c>
      <c r="B390" s="3" t="s">
        <v>392</v>
      </c>
      <c r="C390" s="3" t="s">
        <v>393</v>
      </c>
      <c r="D390" s="3" t="s">
        <v>309</v>
      </c>
      <c r="E390" s="3" t="str">
        <v>Safnern</v>
      </c>
      <c r="G390" s="2" t="s">
        <v>4896</v>
      </c>
      <c r="J390" s="21">
        <v>1637</v>
      </c>
      <c r="K390" s="21" t="s">
        <v>4542</v>
      </c>
    </row>
    <row r="391" spans="1:11" x14ac:dyDescent="0.2">
      <c r="A391" s="3">
        <v>3033</v>
      </c>
      <c r="B391" s="3" t="s">
        <v>394</v>
      </c>
      <c r="C391" s="3" t="s">
        <v>393</v>
      </c>
      <c r="D391" s="3" t="s">
        <v>309</v>
      </c>
      <c r="E391" s="3" t="str">
        <v>Scheuren</v>
      </c>
      <c r="G391" s="2" t="s">
        <v>4896</v>
      </c>
      <c r="J391" s="21">
        <v>1638</v>
      </c>
      <c r="K391" s="21" t="s">
        <v>4542</v>
      </c>
    </row>
    <row r="392" spans="1:11" x14ac:dyDescent="0.2">
      <c r="A392" s="3">
        <v>3034</v>
      </c>
      <c r="B392" s="3" t="s">
        <v>395</v>
      </c>
      <c r="C392" s="3" t="s">
        <v>393</v>
      </c>
      <c r="D392" s="3" t="s">
        <v>309</v>
      </c>
      <c r="E392" s="3" t="str">
        <v>Schwadernau</v>
      </c>
      <c r="G392" s="2" t="s">
        <v>4896</v>
      </c>
      <c r="J392" s="21">
        <v>1642</v>
      </c>
      <c r="K392" s="21" t="s">
        <v>4542</v>
      </c>
    </row>
    <row r="393" spans="1:11" x14ac:dyDescent="0.2">
      <c r="A393" s="3">
        <v>3043</v>
      </c>
      <c r="B393" s="3" t="s">
        <v>396</v>
      </c>
      <c r="C393" s="3" t="s">
        <v>393</v>
      </c>
      <c r="D393" s="3" t="s">
        <v>309</v>
      </c>
      <c r="E393" s="3" t="str">
        <v>Studen (BE)</v>
      </c>
      <c r="G393" s="2" t="s">
        <v>4896</v>
      </c>
      <c r="J393" s="21">
        <v>1643</v>
      </c>
      <c r="K393" s="21" t="s">
        <v>4542</v>
      </c>
    </row>
    <row r="394" spans="1:11" x14ac:dyDescent="0.2">
      <c r="A394" s="3">
        <v>3044</v>
      </c>
      <c r="B394" s="3" t="s">
        <v>397</v>
      </c>
      <c r="C394" s="3" t="s">
        <v>393</v>
      </c>
      <c r="D394" s="3" t="s">
        <v>309</v>
      </c>
      <c r="E394" s="3" t="str">
        <v>Sutz-Lattrigen</v>
      </c>
      <c r="G394" s="2" t="s">
        <v>4896</v>
      </c>
      <c r="J394" s="21">
        <v>1644</v>
      </c>
      <c r="K394" s="21" t="s">
        <v>4542</v>
      </c>
    </row>
    <row r="395" spans="1:11" x14ac:dyDescent="0.2">
      <c r="A395" s="3">
        <v>3049</v>
      </c>
      <c r="B395" s="3" t="s">
        <v>398</v>
      </c>
      <c r="C395" s="3" t="s">
        <v>393</v>
      </c>
      <c r="D395" s="3" t="s">
        <v>309</v>
      </c>
      <c r="E395" s="3" t="str">
        <v>Täuffelen</v>
      </c>
      <c r="G395" s="2" t="s">
        <v>4896</v>
      </c>
      <c r="J395" s="21">
        <v>1645</v>
      </c>
      <c r="K395" s="21" t="s">
        <v>4542</v>
      </c>
    </row>
    <row r="396" spans="1:11" x14ac:dyDescent="0.2">
      <c r="A396" s="3">
        <v>3052</v>
      </c>
      <c r="B396" s="3" t="s">
        <v>399</v>
      </c>
      <c r="C396" s="3" t="s">
        <v>399</v>
      </c>
      <c r="D396" s="3" t="s">
        <v>309</v>
      </c>
      <c r="E396" s="3" t="str">
        <v>Walperswil</v>
      </c>
      <c r="G396" s="2" t="s">
        <v>4896</v>
      </c>
      <c r="J396" s="21">
        <v>1646</v>
      </c>
      <c r="K396" s="21" t="s">
        <v>4542</v>
      </c>
    </row>
    <row r="397" spans="1:11" x14ac:dyDescent="0.2">
      <c r="A397" s="3">
        <v>3048</v>
      </c>
      <c r="B397" s="3" t="s">
        <v>400</v>
      </c>
      <c r="C397" s="3" t="s">
        <v>401</v>
      </c>
      <c r="D397" s="3" t="s">
        <v>309</v>
      </c>
      <c r="E397" s="3" t="str">
        <v>Worben</v>
      </c>
      <c r="G397" s="2" t="s">
        <v>4896</v>
      </c>
      <c r="J397" s="21">
        <v>1647</v>
      </c>
      <c r="K397" s="21" t="s">
        <v>4542</v>
      </c>
    </row>
    <row r="398" spans="1:11" x14ac:dyDescent="0.2">
      <c r="A398" s="3">
        <v>3063</v>
      </c>
      <c r="B398" s="3" t="s">
        <v>401</v>
      </c>
      <c r="C398" s="3" t="s">
        <v>401</v>
      </c>
      <c r="D398" s="3" t="s">
        <v>309</v>
      </c>
      <c r="E398" s="3" t="str">
        <v>Twann-Tüscherz</v>
      </c>
      <c r="G398" s="2" t="s">
        <v>4896</v>
      </c>
      <c r="J398" s="21">
        <v>1648</v>
      </c>
      <c r="K398" s="21" t="s">
        <v>4542</v>
      </c>
    </row>
    <row r="399" spans="1:11" x14ac:dyDescent="0.2">
      <c r="A399" s="3">
        <v>3072</v>
      </c>
      <c r="B399" s="3" t="s">
        <v>402</v>
      </c>
      <c r="C399" s="3" t="s">
        <v>402</v>
      </c>
      <c r="D399" s="3" t="s">
        <v>309</v>
      </c>
      <c r="E399" s="3" t="str">
        <v>Därstetten</v>
      </c>
      <c r="G399" s="2" t="s">
        <v>4896</v>
      </c>
      <c r="J399" s="21">
        <v>1649</v>
      </c>
      <c r="K399" s="21" t="s">
        <v>4542</v>
      </c>
    </row>
    <row r="400" spans="1:11" x14ac:dyDescent="0.2">
      <c r="A400" s="3">
        <v>2502</v>
      </c>
      <c r="B400" s="3" t="s">
        <v>403</v>
      </c>
      <c r="C400" s="3" t="s">
        <v>403</v>
      </c>
      <c r="D400" s="3" t="s">
        <v>309</v>
      </c>
      <c r="E400" s="3" t="str">
        <v>Diemtigen</v>
      </c>
      <c r="G400" s="2" t="s">
        <v>4896</v>
      </c>
      <c r="J400" s="21">
        <v>1651</v>
      </c>
      <c r="K400" s="21" t="s">
        <v>4542</v>
      </c>
    </row>
    <row r="401" spans="1:11" x14ac:dyDescent="0.2">
      <c r="A401" s="3">
        <v>2503</v>
      </c>
      <c r="B401" s="3" t="s">
        <v>403</v>
      </c>
      <c r="C401" s="3" t="s">
        <v>403</v>
      </c>
      <c r="D401" s="3" t="s">
        <v>309</v>
      </c>
      <c r="E401" s="3" t="str">
        <v>Erlenbach im Simmental</v>
      </c>
      <c r="G401" s="2" t="s">
        <v>4896</v>
      </c>
      <c r="J401" s="21">
        <v>1652</v>
      </c>
      <c r="K401" s="21" t="s">
        <v>4542</v>
      </c>
    </row>
    <row r="402" spans="1:11" x14ac:dyDescent="0.2">
      <c r="A402" s="3">
        <v>2504</v>
      </c>
      <c r="B402" s="3" t="s">
        <v>403</v>
      </c>
      <c r="C402" s="3" t="s">
        <v>403</v>
      </c>
      <c r="D402" s="3" t="s">
        <v>309</v>
      </c>
      <c r="E402" s="3" t="str">
        <v>Oberwil im Simmental</v>
      </c>
      <c r="G402" s="2" t="s">
        <v>4896</v>
      </c>
      <c r="J402" s="21">
        <v>1653</v>
      </c>
      <c r="K402" s="21" t="s">
        <v>4542</v>
      </c>
    </row>
    <row r="403" spans="1:11" x14ac:dyDescent="0.2">
      <c r="A403" s="3">
        <v>2505</v>
      </c>
      <c r="B403" s="3" t="s">
        <v>403</v>
      </c>
      <c r="C403" s="3" t="s">
        <v>403</v>
      </c>
      <c r="D403" s="3" t="s">
        <v>309</v>
      </c>
      <c r="E403" s="3" t="str">
        <v>Reutigen</v>
      </c>
      <c r="G403" s="2" t="s">
        <v>4896</v>
      </c>
      <c r="J403" s="21">
        <v>1654</v>
      </c>
      <c r="K403" s="21" t="s">
        <v>4542</v>
      </c>
    </row>
    <row r="404" spans="1:11" x14ac:dyDescent="0.2">
      <c r="A404" s="3">
        <v>2532</v>
      </c>
      <c r="B404" s="3" t="s">
        <v>404</v>
      </c>
      <c r="C404" s="3" t="s">
        <v>405</v>
      </c>
      <c r="D404" s="3" t="s">
        <v>309</v>
      </c>
      <c r="E404" s="3" t="str">
        <v>Spiez</v>
      </c>
      <c r="G404" s="2" t="s">
        <v>4896</v>
      </c>
      <c r="J404" s="21">
        <v>1656</v>
      </c>
      <c r="K404" s="21" t="s">
        <v>4546</v>
      </c>
    </row>
    <row r="405" spans="1:11" x14ac:dyDescent="0.2">
      <c r="A405" s="3">
        <v>2533</v>
      </c>
      <c r="B405" s="3" t="s">
        <v>405</v>
      </c>
      <c r="C405" s="3" t="s">
        <v>405</v>
      </c>
      <c r="D405" s="3" t="s">
        <v>309</v>
      </c>
      <c r="E405" s="3" t="str">
        <v>Wimmis</v>
      </c>
      <c r="G405" s="2" t="s">
        <v>4896</v>
      </c>
      <c r="J405" s="21">
        <v>1657</v>
      </c>
      <c r="K405" s="21" t="s">
        <v>4546</v>
      </c>
    </row>
    <row r="406" spans="1:11" x14ac:dyDescent="0.2">
      <c r="A406" s="3">
        <v>3296</v>
      </c>
      <c r="B406" s="3" t="s">
        <v>406</v>
      </c>
      <c r="C406" s="3" t="s">
        <v>406</v>
      </c>
      <c r="D406" s="3" t="s">
        <v>309</v>
      </c>
      <c r="E406" s="3" t="str">
        <v>Stocken-Höfen</v>
      </c>
      <c r="G406" s="2" t="s">
        <v>4896</v>
      </c>
      <c r="J406" s="21">
        <v>1658</v>
      </c>
      <c r="K406" s="21" t="s">
        <v>4547</v>
      </c>
    </row>
    <row r="407" spans="1:11" x14ac:dyDescent="0.2">
      <c r="A407" s="3">
        <v>3263</v>
      </c>
      <c r="B407" s="3" t="s">
        <v>407</v>
      </c>
      <c r="C407" s="3" t="s">
        <v>407</v>
      </c>
      <c r="D407" s="3" t="s">
        <v>309</v>
      </c>
      <c r="E407" s="3" t="str">
        <v>Guttannen</v>
      </c>
      <c r="G407" s="2" t="s">
        <v>4896</v>
      </c>
      <c r="J407" s="21">
        <v>1659</v>
      </c>
      <c r="K407" s="21" t="s">
        <v>4546</v>
      </c>
    </row>
    <row r="408" spans="1:11" x14ac:dyDescent="0.2">
      <c r="A408" s="3">
        <v>3294</v>
      </c>
      <c r="B408" s="3" t="s">
        <v>408</v>
      </c>
      <c r="C408" s="3" t="s">
        <v>408</v>
      </c>
      <c r="D408" s="3" t="s">
        <v>309</v>
      </c>
      <c r="E408" s="3" t="str">
        <v>Hasliberg</v>
      </c>
      <c r="G408" s="2" t="s">
        <v>4896</v>
      </c>
      <c r="J408" s="21">
        <v>1660</v>
      </c>
      <c r="K408" s="21" t="s">
        <v>4547</v>
      </c>
    </row>
    <row r="409" spans="1:11" x14ac:dyDescent="0.2">
      <c r="A409" s="3">
        <v>3264</v>
      </c>
      <c r="B409" s="3" t="s">
        <v>409</v>
      </c>
      <c r="C409" s="3" t="s">
        <v>410</v>
      </c>
      <c r="D409" s="3" t="s">
        <v>309</v>
      </c>
      <c r="E409" s="3" t="str">
        <v>Innertkirchen</v>
      </c>
      <c r="G409" s="2" t="s">
        <v>4896</v>
      </c>
      <c r="J409" s="21">
        <v>1661</v>
      </c>
      <c r="K409" s="21" t="s">
        <v>4542</v>
      </c>
    </row>
    <row r="410" spans="1:11" x14ac:dyDescent="0.2">
      <c r="A410" s="3">
        <v>3293</v>
      </c>
      <c r="B410" s="3" t="s">
        <v>411</v>
      </c>
      <c r="C410" s="3" t="s">
        <v>411</v>
      </c>
      <c r="D410" s="3" t="s">
        <v>309</v>
      </c>
      <c r="E410" s="3" t="str">
        <v>Meiringen</v>
      </c>
      <c r="G410" s="2" t="s">
        <v>4896</v>
      </c>
      <c r="J410" s="21">
        <v>1663</v>
      </c>
      <c r="K410" s="21" t="s">
        <v>4542</v>
      </c>
    </row>
    <row r="411" spans="1:11" x14ac:dyDescent="0.2">
      <c r="A411" s="3">
        <v>2543</v>
      </c>
      <c r="B411" s="3" t="s">
        <v>412</v>
      </c>
      <c r="C411" s="3" t="s">
        <v>413</v>
      </c>
      <c r="D411" s="3" t="s">
        <v>309</v>
      </c>
      <c r="E411" s="3" t="str">
        <v>Schattenhalb</v>
      </c>
      <c r="G411" s="2" t="s">
        <v>4896</v>
      </c>
      <c r="J411" s="21">
        <v>1665</v>
      </c>
      <c r="K411" s="21" t="s">
        <v>4542</v>
      </c>
    </row>
    <row r="412" spans="1:11" x14ac:dyDescent="0.2">
      <c r="A412" s="3">
        <v>3297</v>
      </c>
      <c r="B412" s="3" t="s">
        <v>414</v>
      </c>
      <c r="C412" s="3" t="s">
        <v>414</v>
      </c>
      <c r="D412" s="3" t="s">
        <v>309</v>
      </c>
      <c r="E412" s="3" t="str">
        <v>Boltigen</v>
      </c>
      <c r="G412" s="2" t="s">
        <v>4896</v>
      </c>
      <c r="J412" s="21">
        <v>1666</v>
      </c>
      <c r="K412" s="21" t="s">
        <v>4547</v>
      </c>
    </row>
    <row r="413" spans="1:11" x14ac:dyDescent="0.2">
      <c r="A413" s="3">
        <v>3294</v>
      </c>
      <c r="B413" s="3" t="s">
        <v>415</v>
      </c>
      <c r="C413" s="3" t="s">
        <v>415</v>
      </c>
      <c r="D413" s="3" t="s">
        <v>309</v>
      </c>
      <c r="E413" s="3" t="str">
        <v>Lenk</v>
      </c>
      <c r="G413" s="2" t="s">
        <v>4896</v>
      </c>
      <c r="J413" s="21">
        <v>1667</v>
      </c>
      <c r="K413" s="21" t="s">
        <v>4542</v>
      </c>
    </row>
    <row r="414" spans="1:11" x14ac:dyDescent="0.2">
      <c r="A414" s="3">
        <v>2554</v>
      </c>
      <c r="B414" s="3" t="s">
        <v>416</v>
      </c>
      <c r="C414" s="3" t="s">
        <v>416</v>
      </c>
      <c r="D414" s="3" t="s">
        <v>309</v>
      </c>
      <c r="E414" s="3" t="str">
        <v>St. Stephan</v>
      </c>
      <c r="G414" s="2" t="s">
        <v>4896</v>
      </c>
      <c r="J414" s="21">
        <v>1669</v>
      </c>
      <c r="K414" s="21" t="s">
        <v>4547</v>
      </c>
    </row>
    <row r="415" spans="1:11" x14ac:dyDescent="0.2">
      <c r="A415" s="3">
        <v>3298</v>
      </c>
      <c r="B415" s="3" t="s">
        <v>417</v>
      </c>
      <c r="C415" s="3" t="s">
        <v>418</v>
      </c>
      <c r="D415" s="3" t="s">
        <v>309</v>
      </c>
      <c r="E415" s="3" t="str">
        <v>Zweisimmen</v>
      </c>
      <c r="G415" s="2" t="s">
        <v>4896</v>
      </c>
      <c r="J415" s="21">
        <v>1670</v>
      </c>
      <c r="K415" s="21" t="s">
        <v>4542</v>
      </c>
    </row>
    <row r="416" spans="1:11" x14ac:dyDescent="0.2">
      <c r="A416" s="3">
        <v>2542</v>
      </c>
      <c r="B416" s="3" t="s">
        <v>419</v>
      </c>
      <c r="C416" s="3" t="s">
        <v>419</v>
      </c>
      <c r="D416" s="3" t="s">
        <v>309</v>
      </c>
      <c r="E416" s="3" t="str">
        <v>Gsteig</v>
      </c>
      <c r="G416" s="2" t="s">
        <v>4896</v>
      </c>
      <c r="J416" s="21">
        <v>1673</v>
      </c>
      <c r="K416" s="21" t="s">
        <v>4541</v>
      </c>
    </row>
    <row r="417" spans="1:11" x14ac:dyDescent="0.2">
      <c r="A417" s="3">
        <v>3295</v>
      </c>
      <c r="B417" s="3" t="s">
        <v>420</v>
      </c>
      <c r="C417" s="3" t="s">
        <v>421</v>
      </c>
      <c r="D417" s="3" t="s">
        <v>309</v>
      </c>
      <c r="E417" s="3" t="str">
        <v>Lauenen</v>
      </c>
      <c r="G417" s="2" t="s">
        <v>4896</v>
      </c>
      <c r="J417" s="21">
        <v>1674</v>
      </c>
      <c r="K417" s="21" t="s">
        <v>4542</v>
      </c>
    </row>
    <row r="418" spans="1:11" x14ac:dyDescent="0.2">
      <c r="A418" s="3">
        <v>3251</v>
      </c>
      <c r="B418" s="3" t="s">
        <v>422</v>
      </c>
      <c r="C418" s="3" t="s">
        <v>423</v>
      </c>
      <c r="D418" s="3" t="s">
        <v>309</v>
      </c>
      <c r="E418" s="3" t="str">
        <v>Saanen</v>
      </c>
      <c r="G418" s="2" t="s">
        <v>4896</v>
      </c>
      <c r="J418" s="21">
        <v>1675</v>
      </c>
      <c r="K418" s="21" t="s">
        <v>4542</v>
      </c>
    </row>
    <row r="419" spans="1:11" x14ac:dyDescent="0.2">
      <c r="A419" s="3">
        <v>3426</v>
      </c>
      <c r="B419" s="3" t="s">
        <v>424</v>
      </c>
      <c r="C419" s="3" t="s">
        <v>424</v>
      </c>
      <c r="D419" s="3" t="s">
        <v>309</v>
      </c>
      <c r="E419" s="3" t="str">
        <v>Guggisberg</v>
      </c>
      <c r="G419" s="2" t="s">
        <v>4896</v>
      </c>
      <c r="J419" s="21">
        <v>1676</v>
      </c>
      <c r="K419" s="21" t="s">
        <v>4542</v>
      </c>
    </row>
    <row r="420" spans="1:11" x14ac:dyDescent="0.2">
      <c r="A420" s="3">
        <v>3473</v>
      </c>
      <c r="B420" s="3" t="s">
        <v>425</v>
      </c>
      <c r="C420" s="3" t="s">
        <v>425</v>
      </c>
      <c r="D420" s="3" t="s">
        <v>309</v>
      </c>
      <c r="E420" s="3" t="str">
        <v>Rüschegg</v>
      </c>
      <c r="G420" s="2" t="s">
        <v>4896</v>
      </c>
      <c r="J420" s="21">
        <v>1677</v>
      </c>
      <c r="K420" s="21" t="s">
        <v>4542</v>
      </c>
    </row>
    <row r="421" spans="1:11" x14ac:dyDescent="0.2">
      <c r="A421" s="3">
        <v>3323</v>
      </c>
      <c r="B421" s="3" t="s">
        <v>426</v>
      </c>
      <c r="C421" s="3" t="s">
        <v>427</v>
      </c>
      <c r="D421" s="3" t="s">
        <v>309</v>
      </c>
      <c r="E421" s="3" t="str">
        <v>Schwarzenburg</v>
      </c>
      <c r="G421" s="2" t="s">
        <v>4896</v>
      </c>
      <c r="J421" s="21">
        <v>1678</v>
      </c>
      <c r="K421" s="21" t="s">
        <v>4542</v>
      </c>
    </row>
    <row r="422" spans="1:11" x14ac:dyDescent="0.2">
      <c r="A422" s="3">
        <v>3400</v>
      </c>
      <c r="B422" s="3" t="s">
        <v>428</v>
      </c>
      <c r="C422" s="3" t="s">
        <v>428</v>
      </c>
      <c r="D422" s="3" t="s">
        <v>309</v>
      </c>
      <c r="E422" s="3" t="str">
        <v>Belp</v>
      </c>
      <c r="G422" s="2" t="s">
        <v>4896</v>
      </c>
      <c r="J422" s="21">
        <v>1679</v>
      </c>
      <c r="K422" s="21" t="s">
        <v>4542</v>
      </c>
    </row>
    <row r="423" spans="1:11" x14ac:dyDescent="0.2">
      <c r="A423" s="3">
        <v>3423</v>
      </c>
      <c r="B423" s="3" t="s">
        <v>429</v>
      </c>
      <c r="C423" s="3" t="s">
        <v>429</v>
      </c>
      <c r="D423" s="3" t="s">
        <v>309</v>
      </c>
      <c r="E423" s="3" t="str">
        <v>Burgistein</v>
      </c>
      <c r="G423" s="2" t="s">
        <v>4896</v>
      </c>
      <c r="J423" s="21">
        <v>1680</v>
      </c>
      <c r="K423" s="21" t="s">
        <v>4542</v>
      </c>
    </row>
    <row r="424" spans="1:11" x14ac:dyDescent="0.2">
      <c r="A424" s="3">
        <v>3424</v>
      </c>
      <c r="B424" s="3" t="s">
        <v>430</v>
      </c>
      <c r="C424" s="3" t="s">
        <v>429</v>
      </c>
      <c r="D424" s="3" t="s">
        <v>309</v>
      </c>
      <c r="E424" s="3" t="str">
        <v>Gerzensee</v>
      </c>
      <c r="G424" s="2" t="s">
        <v>4896</v>
      </c>
      <c r="J424" s="21">
        <v>1681</v>
      </c>
      <c r="K424" s="21" t="s">
        <v>4542</v>
      </c>
    </row>
    <row r="425" spans="1:11" x14ac:dyDescent="0.2">
      <c r="A425" s="3">
        <v>3424</v>
      </c>
      <c r="B425" s="3" t="s">
        <v>431</v>
      </c>
      <c r="C425" s="3" t="s">
        <v>429</v>
      </c>
      <c r="D425" s="3" t="s">
        <v>309</v>
      </c>
      <c r="E425" s="3" t="str">
        <v>Gurzelen</v>
      </c>
      <c r="G425" s="2" t="s">
        <v>4896</v>
      </c>
      <c r="J425" s="21">
        <v>1682</v>
      </c>
      <c r="K425" s="21" t="s">
        <v>4542</v>
      </c>
    </row>
    <row r="426" spans="1:11" x14ac:dyDescent="0.2">
      <c r="A426" s="3">
        <v>3415</v>
      </c>
      <c r="B426" s="3" t="s">
        <v>432</v>
      </c>
      <c r="C426" s="3" t="s">
        <v>433</v>
      </c>
      <c r="D426" s="3" t="s">
        <v>309</v>
      </c>
      <c r="E426" s="3" t="str">
        <v>Jaberg</v>
      </c>
      <c r="G426" s="2" t="s">
        <v>4896</v>
      </c>
      <c r="J426" s="21">
        <v>1683</v>
      </c>
      <c r="K426" s="21" t="s">
        <v>4542</v>
      </c>
    </row>
    <row r="427" spans="1:11" x14ac:dyDescent="0.2">
      <c r="A427" s="3">
        <v>3415</v>
      </c>
      <c r="B427" s="3" t="s">
        <v>434</v>
      </c>
      <c r="C427" s="3" t="s">
        <v>433</v>
      </c>
      <c r="D427" s="3" t="s">
        <v>309</v>
      </c>
      <c r="E427" s="3" t="str">
        <v>Kaufdorf</v>
      </c>
      <c r="G427" s="2" t="s">
        <v>4896</v>
      </c>
      <c r="J427" s="21">
        <v>1684</v>
      </c>
      <c r="K427" s="21" t="s">
        <v>4542</v>
      </c>
    </row>
    <row r="428" spans="1:11" x14ac:dyDescent="0.2">
      <c r="A428" s="3">
        <v>3419</v>
      </c>
      <c r="B428" s="3" t="s">
        <v>435</v>
      </c>
      <c r="C428" s="3" t="s">
        <v>433</v>
      </c>
      <c r="D428" s="3" t="s">
        <v>309</v>
      </c>
      <c r="E428" s="3" t="str">
        <v>Kehrsatz</v>
      </c>
      <c r="G428" s="2" t="s">
        <v>4896</v>
      </c>
      <c r="J428" s="21">
        <v>1685</v>
      </c>
      <c r="K428" s="21" t="s">
        <v>4542</v>
      </c>
    </row>
    <row r="429" spans="1:11" x14ac:dyDescent="0.2">
      <c r="A429" s="3">
        <v>3412</v>
      </c>
      <c r="B429" s="3" t="s">
        <v>436</v>
      </c>
      <c r="C429" s="3" t="s">
        <v>436</v>
      </c>
      <c r="D429" s="3" t="s">
        <v>309</v>
      </c>
      <c r="E429" s="3" t="str">
        <v>Kirchdorf (BE)</v>
      </c>
      <c r="G429" s="2" t="s">
        <v>4896</v>
      </c>
      <c r="J429" s="21">
        <v>1686</v>
      </c>
      <c r="K429" s="21" t="s">
        <v>4542</v>
      </c>
    </row>
    <row r="430" spans="1:11" x14ac:dyDescent="0.2">
      <c r="A430" s="3">
        <v>3413</v>
      </c>
      <c r="B430" s="3" t="s">
        <v>437</v>
      </c>
      <c r="C430" s="3" t="s">
        <v>436</v>
      </c>
      <c r="D430" s="3" t="s">
        <v>309</v>
      </c>
      <c r="E430" s="3" t="str">
        <v>Niedermuhlern</v>
      </c>
      <c r="G430" s="2" t="s">
        <v>4896</v>
      </c>
      <c r="J430" s="21">
        <v>1687</v>
      </c>
      <c r="K430" s="21" t="s">
        <v>4542</v>
      </c>
    </row>
    <row r="431" spans="1:11" x14ac:dyDescent="0.2">
      <c r="A431" s="3">
        <v>3429</v>
      </c>
      <c r="B431" s="3" t="s">
        <v>438</v>
      </c>
      <c r="C431" s="3" t="s">
        <v>438</v>
      </c>
      <c r="D431" s="3" t="s">
        <v>309</v>
      </c>
      <c r="E431" s="3" t="str">
        <v>Riggisberg</v>
      </c>
      <c r="G431" s="2" t="s">
        <v>4896</v>
      </c>
      <c r="J431" s="21">
        <v>1688</v>
      </c>
      <c r="K431" s="21" t="s">
        <v>4542</v>
      </c>
    </row>
    <row r="432" spans="1:11" x14ac:dyDescent="0.2">
      <c r="A432" s="3">
        <v>3324</v>
      </c>
      <c r="B432" s="3" t="s">
        <v>439</v>
      </c>
      <c r="C432" s="3" t="s">
        <v>439</v>
      </c>
      <c r="D432" s="3" t="s">
        <v>309</v>
      </c>
      <c r="E432" s="3" t="str">
        <v>Rüeggisberg</v>
      </c>
      <c r="G432" s="2" t="s">
        <v>4896</v>
      </c>
      <c r="J432" s="21">
        <v>1689</v>
      </c>
      <c r="K432" s="21" t="s">
        <v>4542</v>
      </c>
    </row>
    <row r="433" spans="1:11" x14ac:dyDescent="0.2">
      <c r="A433" s="3">
        <v>3324</v>
      </c>
      <c r="B433" s="3" t="s">
        <v>440</v>
      </c>
      <c r="C433" s="3" t="s">
        <v>439</v>
      </c>
      <c r="D433" s="3" t="s">
        <v>309</v>
      </c>
      <c r="E433" s="3" t="str">
        <v>Seftigen</v>
      </c>
      <c r="G433" s="2" t="s">
        <v>4896</v>
      </c>
      <c r="J433" s="21">
        <v>1690</v>
      </c>
      <c r="K433" s="21" t="s">
        <v>4542</v>
      </c>
    </row>
    <row r="434" spans="1:11" x14ac:dyDescent="0.2">
      <c r="A434" s="3">
        <v>3429</v>
      </c>
      <c r="B434" s="3" t="s">
        <v>441</v>
      </c>
      <c r="C434" s="3" t="s">
        <v>441</v>
      </c>
      <c r="D434" s="3" t="s">
        <v>309</v>
      </c>
      <c r="E434" s="3" t="str">
        <v>Toffen</v>
      </c>
      <c r="G434" s="2" t="s">
        <v>4896</v>
      </c>
      <c r="J434" s="21">
        <v>1691</v>
      </c>
      <c r="K434" s="21" t="s">
        <v>4542</v>
      </c>
    </row>
    <row r="435" spans="1:11" x14ac:dyDescent="0.2">
      <c r="A435" s="3">
        <v>3309</v>
      </c>
      <c r="B435" s="3" t="s">
        <v>442</v>
      </c>
      <c r="C435" s="3" t="s">
        <v>442</v>
      </c>
      <c r="D435" s="3" t="s">
        <v>309</v>
      </c>
      <c r="E435" s="3" t="str">
        <v>Uttigen</v>
      </c>
      <c r="G435" s="2" t="s">
        <v>4896</v>
      </c>
      <c r="J435" s="21">
        <v>1692</v>
      </c>
      <c r="K435" s="21" t="s">
        <v>4542</v>
      </c>
    </row>
    <row r="436" spans="1:11" x14ac:dyDescent="0.2">
      <c r="A436" s="3">
        <v>3422</v>
      </c>
      <c r="B436" s="3" t="s">
        <v>443</v>
      </c>
      <c r="C436" s="3" t="s">
        <v>444</v>
      </c>
      <c r="D436" s="3" t="s">
        <v>309</v>
      </c>
      <c r="E436" s="3" t="str">
        <v>Wattenwil</v>
      </c>
      <c r="G436" s="2" t="s">
        <v>4896</v>
      </c>
      <c r="J436" s="21">
        <v>1694</v>
      </c>
      <c r="K436" s="21" t="s">
        <v>4542</v>
      </c>
    </row>
    <row r="437" spans="1:11" x14ac:dyDescent="0.2">
      <c r="A437" s="3">
        <v>3425</v>
      </c>
      <c r="B437" s="3" t="s">
        <v>445</v>
      </c>
      <c r="C437" s="3" t="s">
        <v>445</v>
      </c>
      <c r="D437" s="3" t="s">
        <v>309</v>
      </c>
      <c r="E437" s="3" t="str">
        <v>Wald (BE)</v>
      </c>
      <c r="G437" s="2" t="s">
        <v>4896</v>
      </c>
      <c r="J437" s="21">
        <v>1695</v>
      </c>
      <c r="K437" s="21" t="s">
        <v>4542</v>
      </c>
    </row>
    <row r="438" spans="1:11" x14ac:dyDescent="0.2">
      <c r="A438" s="3">
        <v>3325</v>
      </c>
      <c r="B438" s="3" t="s">
        <v>446</v>
      </c>
      <c r="C438" s="3" t="s">
        <v>447</v>
      </c>
      <c r="D438" s="3" t="s">
        <v>309</v>
      </c>
      <c r="E438" s="3" t="str">
        <v>Thurnen</v>
      </c>
      <c r="G438" s="2" t="s">
        <v>4896</v>
      </c>
      <c r="J438" s="21">
        <v>1696</v>
      </c>
      <c r="K438" s="21" t="s">
        <v>4542</v>
      </c>
    </row>
    <row r="439" spans="1:11" x14ac:dyDescent="0.2">
      <c r="A439" s="3">
        <v>3326</v>
      </c>
      <c r="B439" s="3" t="s">
        <v>447</v>
      </c>
      <c r="C439" s="3" t="s">
        <v>447</v>
      </c>
      <c r="D439" s="3" t="s">
        <v>309</v>
      </c>
      <c r="E439" s="3" t="str">
        <v>Eggiwil</v>
      </c>
      <c r="G439" s="2" t="s">
        <v>4896</v>
      </c>
      <c r="J439" s="21">
        <v>1697</v>
      </c>
      <c r="K439" s="21" t="s">
        <v>4542</v>
      </c>
    </row>
    <row r="440" spans="1:11" x14ac:dyDescent="0.2">
      <c r="A440" s="3">
        <v>3421</v>
      </c>
      <c r="B440" s="3" t="s">
        <v>448</v>
      </c>
      <c r="C440" s="3" t="s">
        <v>448</v>
      </c>
      <c r="D440" s="3" t="s">
        <v>309</v>
      </c>
      <c r="E440" s="3" t="str">
        <v>Langnau im Emmental</v>
      </c>
      <c r="G440" s="2" t="s">
        <v>4896</v>
      </c>
      <c r="J440" s="21">
        <v>1699</v>
      </c>
      <c r="K440" s="21" t="s">
        <v>4542</v>
      </c>
    </row>
    <row r="441" spans="1:11" x14ac:dyDescent="0.2">
      <c r="A441" s="3">
        <v>3414</v>
      </c>
      <c r="B441" s="3" t="s">
        <v>449</v>
      </c>
      <c r="C441" s="3" t="s">
        <v>449</v>
      </c>
      <c r="D441" s="3" t="s">
        <v>309</v>
      </c>
      <c r="E441" s="3" t="str">
        <v>Lauperswil</v>
      </c>
      <c r="G441" s="2" t="s">
        <v>4896</v>
      </c>
      <c r="J441" s="21">
        <v>1700</v>
      </c>
      <c r="K441" s="21" t="s">
        <v>4542</v>
      </c>
    </row>
    <row r="442" spans="1:11" x14ac:dyDescent="0.2">
      <c r="A442" s="3">
        <v>3421</v>
      </c>
      <c r="B442" s="3" t="s">
        <v>448</v>
      </c>
      <c r="C442" s="3" t="s">
        <v>449</v>
      </c>
      <c r="D442" s="3" t="s">
        <v>309</v>
      </c>
      <c r="E442" s="3" t="str">
        <v>Röthenbach im Emmental</v>
      </c>
      <c r="G442" s="2" t="s">
        <v>4896</v>
      </c>
      <c r="J442" s="21">
        <v>1712</v>
      </c>
      <c r="K442" s="21" t="s">
        <v>4542</v>
      </c>
    </row>
    <row r="443" spans="1:11" x14ac:dyDescent="0.2">
      <c r="A443" s="3">
        <v>3422</v>
      </c>
      <c r="B443" s="3" t="s">
        <v>450</v>
      </c>
      <c r="C443" s="3" t="s">
        <v>451</v>
      </c>
      <c r="D443" s="3" t="s">
        <v>309</v>
      </c>
      <c r="E443" s="3" t="str">
        <v>Rüderswil</v>
      </c>
      <c r="G443" s="2" t="s">
        <v>4896</v>
      </c>
      <c r="J443" s="21">
        <v>1713</v>
      </c>
      <c r="K443" s="21" t="s">
        <v>4542</v>
      </c>
    </row>
    <row r="444" spans="1:11" x14ac:dyDescent="0.2">
      <c r="A444" s="3">
        <v>3422</v>
      </c>
      <c r="B444" s="3" t="s">
        <v>452</v>
      </c>
      <c r="C444" s="3" t="s">
        <v>451</v>
      </c>
      <c r="D444" s="3" t="s">
        <v>309</v>
      </c>
      <c r="E444" s="3" t="str">
        <v>Schangnau</v>
      </c>
      <c r="G444" s="2" t="s">
        <v>4896</v>
      </c>
      <c r="J444" s="21">
        <v>1714</v>
      </c>
      <c r="K444" s="21" t="s">
        <v>4548</v>
      </c>
    </row>
    <row r="445" spans="1:11" x14ac:dyDescent="0.2">
      <c r="A445" s="3">
        <v>3472</v>
      </c>
      <c r="B445" s="3" t="s">
        <v>453</v>
      </c>
      <c r="C445" s="3" t="s">
        <v>453</v>
      </c>
      <c r="D445" s="3" t="s">
        <v>309</v>
      </c>
      <c r="E445" s="3" t="str">
        <v>Signau</v>
      </c>
      <c r="G445" s="2" t="s">
        <v>4896</v>
      </c>
      <c r="J445" s="21">
        <v>1715</v>
      </c>
      <c r="K445" s="21" t="s">
        <v>4542</v>
      </c>
    </row>
    <row r="446" spans="1:11" x14ac:dyDescent="0.2">
      <c r="A446" s="3">
        <v>3421</v>
      </c>
      <c r="B446" s="3" t="s">
        <v>454</v>
      </c>
      <c r="C446" s="3" t="s">
        <v>455</v>
      </c>
      <c r="D446" s="3" t="s">
        <v>309</v>
      </c>
      <c r="E446" s="3" t="str">
        <v>Trub</v>
      </c>
      <c r="G446" s="2" t="s">
        <v>4896</v>
      </c>
      <c r="J446" s="21">
        <v>1716</v>
      </c>
      <c r="K446" s="21" t="s">
        <v>4542</v>
      </c>
    </row>
    <row r="447" spans="1:11" x14ac:dyDescent="0.2">
      <c r="A447" s="3">
        <v>3425</v>
      </c>
      <c r="B447" s="3" t="s">
        <v>456</v>
      </c>
      <c r="C447" s="3" t="s">
        <v>456</v>
      </c>
      <c r="D447" s="3" t="s">
        <v>309</v>
      </c>
      <c r="E447" s="3" t="str">
        <v>Trubschachen</v>
      </c>
      <c r="G447" s="2" t="s">
        <v>4896</v>
      </c>
      <c r="J447" s="21">
        <v>1717</v>
      </c>
      <c r="K447" s="21" t="s">
        <v>4542</v>
      </c>
    </row>
    <row r="448" spans="1:11" x14ac:dyDescent="0.2">
      <c r="A448" s="3">
        <v>3472</v>
      </c>
      <c r="B448" s="3" t="s">
        <v>457</v>
      </c>
      <c r="C448" s="3" t="s">
        <v>457</v>
      </c>
      <c r="D448" s="3" t="s">
        <v>309</v>
      </c>
      <c r="E448" s="3" t="str">
        <v>Amsoldingen</v>
      </c>
      <c r="G448" s="2" t="s">
        <v>4896</v>
      </c>
      <c r="J448" s="21">
        <v>1718</v>
      </c>
      <c r="K448" s="21" t="s">
        <v>4542</v>
      </c>
    </row>
    <row r="449" spans="1:11" x14ac:dyDescent="0.2">
      <c r="A449" s="3">
        <v>3474</v>
      </c>
      <c r="B449" s="3" t="s">
        <v>458</v>
      </c>
      <c r="C449" s="3" t="s">
        <v>457</v>
      </c>
      <c r="D449" s="3" t="s">
        <v>309</v>
      </c>
      <c r="E449" s="3" t="str">
        <v>Blumenstein</v>
      </c>
      <c r="G449" s="2" t="s">
        <v>4896</v>
      </c>
      <c r="J449" s="21">
        <v>1719</v>
      </c>
      <c r="K449" s="21" t="s">
        <v>4542</v>
      </c>
    </row>
    <row r="450" spans="1:11" x14ac:dyDescent="0.2">
      <c r="A450" s="3">
        <v>2606</v>
      </c>
      <c r="B450" s="3" t="s">
        <v>459</v>
      </c>
      <c r="C450" s="3" t="s">
        <v>459</v>
      </c>
      <c r="D450" s="3" t="s">
        <v>309</v>
      </c>
      <c r="E450" s="3" t="str">
        <v>Buchholterberg</v>
      </c>
      <c r="G450" s="2" t="s">
        <v>4896</v>
      </c>
      <c r="J450" s="21">
        <v>1720</v>
      </c>
      <c r="K450" s="21" t="s">
        <v>4542</v>
      </c>
    </row>
    <row r="451" spans="1:11" x14ac:dyDescent="0.2">
      <c r="A451" s="3">
        <v>2610</v>
      </c>
      <c r="B451" s="3" t="s">
        <v>460</v>
      </c>
      <c r="C451" s="3" t="s">
        <v>461</v>
      </c>
      <c r="D451" s="3" t="s">
        <v>309</v>
      </c>
      <c r="E451" s="3" t="str">
        <v>Eriz</v>
      </c>
      <c r="G451" s="2" t="s">
        <v>4896</v>
      </c>
      <c r="J451" s="21">
        <v>1721</v>
      </c>
      <c r="K451" s="21" t="s">
        <v>4542</v>
      </c>
    </row>
    <row r="452" spans="1:11" x14ac:dyDescent="0.2">
      <c r="A452" s="3">
        <v>2612</v>
      </c>
      <c r="B452" s="3" t="s">
        <v>461</v>
      </c>
      <c r="C452" s="3" t="s">
        <v>461</v>
      </c>
      <c r="D452" s="3" t="s">
        <v>309</v>
      </c>
      <c r="E452" s="3" t="str">
        <v>Fahrni</v>
      </c>
      <c r="G452" s="2" t="s">
        <v>4896</v>
      </c>
      <c r="J452" s="21">
        <v>1722</v>
      </c>
      <c r="K452" s="21" t="s">
        <v>4542</v>
      </c>
    </row>
    <row r="453" spans="1:11" x14ac:dyDescent="0.2">
      <c r="A453" s="3">
        <v>2607</v>
      </c>
      <c r="B453" s="3" t="s">
        <v>462</v>
      </c>
      <c r="C453" s="3" t="s">
        <v>462</v>
      </c>
      <c r="D453" s="3" t="s">
        <v>309</v>
      </c>
      <c r="E453" s="3" t="str">
        <v>Heiligenschwendi</v>
      </c>
      <c r="G453" s="2" t="s">
        <v>4896</v>
      </c>
      <c r="J453" s="21">
        <v>1723</v>
      </c>
      <c r="K453" s="21" t="s">
        <v>4542</v>
      </c>
    </row>
    <row r="454" spans="1:11" x14ac:dyDescent="0.2">
      <c r="A454" s="3">
        <v>2608</v>
      </c>
      <c r="B454" s="3" t="s">
        <v>463</v>
      </c>
      <c r="C454" s="3" t="s">
        <v>462</v>
      </c>
      <c r="D454" s="3" t="s">
        <v>309</v>
      </c>
      <c r="E454" s="3" t="str">
        <v>Heimberg</v>
      </c>
      <c r="G454" s="2" t="s">
        <v>4896</v>
      </c>
      <c r="J454" s="21">
        <v>1724</v>
      </c>
      <c r="K454" s="21" t="s">
        <v>4542</v>
      </c>
    </row>
    <row r="455" spans="1:11" x14ac:dyDescent="0.2">
      <c r="A455" s="3">
        <v>2608</v>
      </c>
      <c r="B455" s="3" t="s">
        <v>464</v>
      </c>
      <c r="C455" s="3" t="s">
        <v>464</v>
      </c>
      <c r="D455" s="3" t="s">
        <v>309</v>
      </c>
      <c r="E455" s="3" t="str">
        <v>Hilterfingen</v>
      </c>
      <c r="G455" s="2" t="s">
        <v>4896</v>
      </c>
      <c r="J455" s="21">
        <v>1725</v>
      </c>
      <c r="K455" s="21" t="s">
        <v>4542</v>
      </c>
    </row>
    <row r="456" spans="1:11" x14ac:dyDescent="0.2">
      <c r="A456" s="3">
        <v>2333</v>
      </c>
      <c r="B456" s="3" t="s">
        <v>465</v>
      </c>
      <c r="C456" s="3" t="s">
        <v>465</v>
      </c>
      <c r="D456" s="3" t="s">
        <v>309</v>
      </c>
      <c r="E456" s="3" t="str">
        <v>Homberg</v>
      </c>
      <c r="G456" s="2" t="s">
        <v>4896</v>
      </c>
      <c r="J456" s="21">
        <v>1726</v>
      </c>
      <c r="K456" s="21" t="s">
        <v>4542</v>
      </c>
    </row>
    <row r="457" spans="1:11" x14ac:dyDescent="0.2">
      <c r="A457" s="3">
        <v>2723</v>
      </c>
      <c r="B457" s="3" t="s">
        <v>466</v>
      </c>
      <c r="C457" s="3" t="s">
        <v>466</v>
      </c>
      <c r="D457" s="3" t="s">
        <v>309</v>
      </c>
      <c r="E457" s="3" t="str">
        <v>Horrenbach-Buchen</v>
      </c>
      <c r="G457" s="2" t="s">
        <v>4896</v>
      </c>
      <c r="J457" s="21">
        <v>1727</v>
      </c>
      <c r="K457" s="21" t="s">
        <v>4542</v>
      </c>
    </row>
    <row r="458" spans="1:11" x14ac:dyDescent="0.2">
      <c r="A458" s="3">
        <v>2534</v>
      </c>
      <c r="B458" s="3" t="s">
        <v>467</v>
      </c>
      <c r="C458" s="3" t="s">
        <v>467</v>
      </c>
      <c r="D458" s="3" t="s">
        <v>309</v>
      </c>
      <c r="E458" s="3" t="str">
        <v>Oberhofen am Thunersee</v>
      </c>
      <c r="G458" s="2" t="s">
        <v>4896</v>
      </c>
      <c r="J458" s="21">
        <v>1728</v>
      </c>
      <c r="K458" s="21" t="s">
        <v>4542</v>
      </c>
    </row>
    <row r="459" spans="1:11" x14ac:dyDescent="0.2">
      <c r="A459" s="3">
        <v>2534</v>
      </c>
      <c r="B459" s="3" t="s">
        <v>468</v>
      </c>
      <c r="C459" s="3" t="s">
        <v>467</v>
      </c>
      <c r="D459" s="3" t="s">
        <v>309</v>
      </c>
      <c r="E459" s="3" t="str">
        <v>Pohlern</v>
      </c>
      <c r="G459" s="2" t="s">
        <v>4896</v>
      </c>
      <c r="J459" s="21">
        <v>1730</v>
      </c>
      <c r="K459" s="21" t="s">
        <v>4542</v>
      </c>
    </row>
    <row r="460" spans="1:11" x14ac:dyDescent="0.2">
      <c r="A460" s="3">
        <v>2616</v>
      </c>
      <c r="B460" s="3" t="s">
        <v>469</v>
      </c>
      <c r="C460" s="3" t="s">
        <v>470</v>
      </c>
      <c r="D460" s="3" t="s">
        <v>309</v>
      </c>
      <c r="E460" s="3" t="str">
        <v>Sigriswil</v>
      </c>
      <c r="G460" s="2" t="s">
        <v>4896</v>
      </c>
      <c r="J460" s="21">
        <v>1731</v>
      </c>
      <c r="K460" s="21" t="s">
        <v>4542</v>
      </c>
    </row>
    <row r="461" spans="1:11" x14ac:dyDescent="0.2">
      <c r="A461" s="3">
        <v>2538</v>
      </c>
      <c r="B461" s="3" t="s">
        <v>471</v>
      </c>
      <c r="C461" s="3" t="s">
        <v>472</v>
      </c>
      <c r="D461" s="3" t="s">
        <v>309</v>
      </c>
      <c r="E461" s="3" t="str">
        <v>Steffisburg</v>
      </c>
      <c r="G461" s="2" t="s">
        <v>4896</v>
      </c>
      <c r="J461" s="21">
        <v>1732</v>
      </c>
      <c r="K461" s="21" t="s">
        <v>4542</v>
      </c>
    </row>
    <row r="462" spans="1:11" x14ac:dyDescent="0.2">
      <c r="A462" s="3">
        <v>2610</v>
      </c>
      <c r="B462" s="3" t="s">
        <v>473</v>
      </c>
      <c r="C462" s="3" t="s">
        <v>474</v>
      </c>
      <c r="D462" s="3" t="s">
        <v>309</v>
      </c>
      <c r="E462" s="3" t="str">
        <v>Teuffenthal (BE)</v>
      </c>
      <c r="G462" s="2" t="s">
        <v>4896</v>
      </c>
      <c r="J462" s="21">
        <v>1733</v>
      </c>
      <c r="K462" s="21" t="s">
        <v>4542</v>
      </c>
    </row>
    <row r="463" spans="1:11" x14ac:dyDescent="0.2">
      <c r="A463" s="3">
        <v>2610</v>
      </c>
      <c r="B463" s="3" t="s">
        <v>475</v>
      </c>
      <c r="C463" s="3" t="s">
        <v>474</v>
      </c>
      <c r="D463" s="3" t="s">
        <v>309</v>
      </c>
      <c r="E463" s="3" t="str">
        <v>Thierachern</v>
      </c>
      <c r="G463" s="2" t="s">
        <v>4896</v>
      </c>
      <c r="J463" s="21">
        <v>1734</v>
      </c>
      <c r="K463" s="21" t="s">
        <v>4542</v>
      </c>
    </row>
    <row r="464" spans="1:11" x14ac:dyDescent="0.2">
      <c r="A464" s="3">
        <v>2610</v>
      </c>
      <c r="B464" s="3" t="s">
        <v>476</v>
      </c>
      <c r="C464" s="3" t="s">
        <v>474</v>
      </c>
      <c r="D464" s="3" t="s">
        <v>309</v>
      </c>
      <c r="E464" s="3" t="str">
        <v>Thun</v>
      </c>
      <c r="G464" s="2" t="s">
        <v>4896</v>
      </c>
      <c r="J464" s="21">
        <v>1735</v>
      </c>
      <c r="K464" s="21" t="s">
        <v>4542</v>
      </c>
    </row>
    <row r="465" spans="1:11" x14ac:dyDescent="0.2">
      <c r="A465" s="3">
        <v>2605</v>
      </c>
      <c r="B465" s="3" t="s">
        <v>477</v>
      </c>
      <c r="C465" s="3" t="s">
        <v>477</v>
      </c>
      <c r="D465" s="3" t="s">
        <v>309</v>
      </c>
      <c r="E465" s="3" t="str">
        <v>Uebeschi</v>
      </c>
      <c r="G465" s="2" t="s">
        <v>4896</v>
      </c>
      <c r="J465" s="21">
        <v>1736</v>
      </c>
      <c r="K465" s="21" t="s">
        <v>4542</v>
      </c>
    </row>
    <row r="466" spans="1:11" x14ac:dyDescent="0.2">
      <c r="A466" s="3">
        <v>2615</v>
      </c>
      <c r="B466" s="3" t="s">
        <v>478</v>
      </c>
      <c r="C466" s="3" t="s">
        <v>478</v>
      </c>
      <c r="D466" s="3" t="s">
        <v>309</v>
      </c>
      <c r="E466" s="3" t="str">
        <v>Uetendorf</v>
      </c>
      <c r="G466" s="2" t="s">
        <v>4896</v>
      </c>
      <c r="J466" s="21">
        <v>1737</v>
      </c>
      <c r="K466" s="21" t="s">
        <v>4542</v>
      </c>
    </row>
    <row r="467" spans="1:11" x14ac:dyDescent="0.2">
      <c r="A467" s="3">
        <v>2615</v>
      </c>
      <c r="B467" s="3" t="s">
        <v>479</v>
      </c>
      <c r="C467" s="3" t="s">
        <v>478</v>
      </c>
      <c r="D467" s="3" t="s">
        <v>309</v>
      </c>
      <c r="E467" s="3" t="str">
        <v>Unterlangenegg</v>
      </c>
      <c r="G467" s="2" t="s">
        <v>4896</v>
      </c>
      <c r="J467" s="21">
        <v>1738</v>
      </c>
      <c r="K467" s="21" t="s">
        <v>4542</v>
      </c>
    </row>
    <row r="468" spans="1:11" x14ac:dyDescent="0.2">
      <c r="A468" s="3">
        <v>2720</v>
      </c>
      <c r="B468" s="3" t="s">
        <v>480</v>
      </c>
      <c r="C468" s="3" t="s">
        <v>480</v>
      </c>
      <c r="D468" s="3" t="s">
        <v>309</v>
      </c>
      <c r="E468" s="3" t="str">
        <v>Wachseldorn</v>
      </c>
      <c r="G468" s="2" t="s">
        <v>4896</v>
      </c>
      <c r="J468" s="21">
        <v>1740</v>
      </c>
      <c r="K468" s="21" t="s">
        <v>4542</v>
      </c>
    </row>
    <row r="469" spans="1:11" x14ac:dyDescent="0.2">
      <c r="A469" s="3">
        <v>2722</v>
      </c>
      <c r="B469" s="3" t="s">
        <v>481</v>
      </c>
      <c r="C469" s="3" t="s">
        <v>480</v>
      </c>
      <c r="D469" s="3" t="s">
        <v>309</v>
      </c>
      <c r="E469" s="3" t="str">
        <v>Zwieselberg</v>
      </c>
      <c r="G469" s="2" t="s">
        <v>4896</v>
      </c>
      <c r="J469" s="21">
        <v>1741</v>
      </c>
      <c r="K469" s="21" t="s">
        <v>4542</v>
      </c>
    </row>
    <row r="470" spans="1:11" x14ac:dyDescent="0.2">
      <c r="A470" s="3">
        <v>2613</v>
      </c>
      <c r="B470" s="3" t="s">
        <v>482</v>
      </c>
      <c r="C470" s="3" t="s">
        <v>482</v>
      </c>
      <c r="D470" s="3" t="s">
        <v>309</v>
      </c>
      <c r="E470" s="3" t="str">
        <v>Forst-Längenbühl</v>
      </c>
      <c r="G470" s="2" t="s">
        <v>4896</v>
      </c>
      <c r="J470" s="21">
        <v>1742</v>
      </c>
      <c r="K470" s="21" t="s">
        <v>4542</v>
      </c>
    </row>
    <row r="471" spans="1:11" x14ac:dyDescent="0.2">
      <c r="A471" s="3">
        <v>2535</v>
      </c>
      <c r="B471" s="3" t="s">
        <v>483</v>
      </c>
      <c r="C471" s="3" t="s">
        <v>484</v>
      </c>
      <c r="D471" s="3" t="s">
        <v>309</v>
      </c>
      <c r="E471" s="3" t="str">
        <v>Affoltern im Emmental</v>
      </c>
      <c r="G471" s="2" t="s">
        <v>4896</v>
      </c>
      <c r="J471" s="21">
        <v>1744</v>
      </c>
      <c r="K471" s="21" t="s">
        <v>4542</v>
      </c>
    </row>
    <row r="472" spans="1:11" x14ac:dyDescent="0.2">
      <c r="A472" s="3">
        <v>2536</v>
      </c>
      <c r="B472" s="3" t="s">
        <v>485</v>
      </c>
      <c r="C472" s="3" t="s">
        <v>484</v>
      </c>
      <c r="D472" s="3" t="s">
        <v>309</v>
      </c>
      <c r="E472" s="3" t="str">
        <v>Dürrenroth</v>
      </c>
      <c r="G472" s="2" t="s">
        <v>4896</v>
      </c>
      <c r="J472" s="21">
        <v>1745</v>
      </c>
      <c r="K472" s="21" t="s">
        <v>4542</v>
      </c>
    </row>
    <row r="473" spans="1:11" x14ac:dyDescent="0.2">
      <c r="A473" s="3">
        <v>2537</v>
      </c>
      <c r="B473" s="3" t="s">
        <v>486</v>
      </c>
      <c r="C473" s="3" t="s">
        <v>484</v>
      </c>
      <c r="D473" s="3" t="s">
        <v>309</v>
      </c>
      <c r="E473" s="3" t="str">
        <v>Eriswil</v>
      </c>
      <c r="G473" s="2" t="s">
        <v>4896</v>
      </c>
      <c r="J473" s="21">
        <v>1746</v>
      </c>
      <c r="K473" s="21" t="s">
        <v>4542</v>
      </c>
    </row>
    <row r="474" spans="1:11" x14ac:dyDescent="0.2">
      <c r="A474" s="3">
        <v>2603</v>
      </c>
      <c r="B474" s="3" t="s">
        <v>487</v>
      </c>
      <c r="C474" s="3" t="s">
        <v>488</v>
      </c>
      <c r="D474" s="3" t="s">
        <v>309</v>
      </c>
      <c r="E474" s="3" t="str">
        <v>Huttwil</v>
      </c>
      <c r="G474" s="2" t="s">
        <v>4896</v>
      </c>
      <c r="J474" s="21">
        <v>1747</v>
      </c>
      <c r="K474" s="21" t="s">
        <v>4542</v>
      </c>
    </row>
    <row r="475" spans="1:11" x14ac:dyDescent="0.2">
      <c r="A475" s="3">
        <v>2604</v>
      </c>
      <c r="B475" s="3" t="s">
        <v>489</v>
      </c>
      <c r="C475" s="3" t="s">
        <v>488</v>
      </c>
      <c r="D475" s="3" t="s">
        <v>309</v>
      </c>
      <c r="E475" s="3" t="str">
        <v>Lützelflüh</v>
      </c>
      <c r="G475" s="2" t="s">
        <v>4896</v>
      </c>
      <c r="J475" s="21">
        <v>1748</v>
      </c>
      <c r="K475" s="21" t="s">
        <v>4542</v>
      </c>
    </row>
    <row r="476" spans="1:11" x14ac:dyDescent="0.2">
      <c r="A476" s="3">
        <v>3237</v>
      </c>
      <c r="B476" s="3" t="s">
        <v>490</v>
      </c>
      <c r="C476" s="3" t="s">
        <v>490</v>
      </c>
      <c r="D476" s="3" t="s">
        <v>309</v>
      </c>
      <c r="E476" s="3" t="str">
        <v>Rüegsau</v>
      </c>
      <c r="G476" s="2" t="s">
        <v>4896</v>
      </c>
      <c r="J476" s="21">
        <v>1749</v>
      </c>
      <c r="K476" s="21" t="s">
        <v>4542</v>
      </c>
    </row>
    <row r="477" spans="1:11" x14ac:dyDescent="0.2">
      <c r="A477" s="3">
        <v>3235</v>
      </c>
      <c r="B477" s="3" t="s">
        <v>491</v>
      </c>
      <c r="C477" s="3" t="s">
        <v>491</v>
      </c>
      <c r="D477" s="3" t="s">
        <v>309</v>
      </c>
      <c r="E477" s="3" t="str">
        <v>Sumiswald</v>
      </c>
      <c r="G477" s="2" t="s">
        <v>4896</v>
      </c>
      <c r="J477" s="21">
        <v>1752</v>
      </c>
      <c r="K477" s="21" t="s">
        <v>4542</v>
      </c>
    </row>
    <row r="478" spans="1:11" x14ac:dyDescent="0.2">
      <c r="A478" s="3">
        <v>2577</v>
      </c>
      <c r="B478" s="3" t="s">
        <v>492</v>
      </c>
      <c r="C478" s="3" t="s">
        <v>492</v>
      </c>
      <c r="D478" s="3" t="s">
        <v>309</v>
      </c>
      <c r="E478" s="3" t="str">
        <v>Trachselwald</v>
      </c>
      <c r="G478" s="2" t="s">
        <v>4896</v>
      </c>
      <c r="J478" s="21">
        <v>1753</v>
      </c>
      <c r="K478" s="21" t="s">
        <v>4542</v>
      </c>
    </row>
    <row r="479" spans="1:11" x14ac:dyDescent="0.2">
      <c r="A479" s="3">
        <v>3238</v>
      </c>
      <c r="B479" s="3" t="s">
        <v>493</v>
      </c>
      <c r="C479" s="3" t="s">
        <v>493</v>
      </c>
      <c r="D479" s="3" t="s">
        <v>309</v>
      </c>
      <c r="E479" s="3" t="str">
        <v>Walterswil (BE)</v>
      </c>
      <c r="G479" s="2" t="s">
        <v>4896</v>
      </c>
      <c r="J479" s="21">
        <v>1754</v>
      </c>
      <c r="K479" s="21" t="s">
        <v>4542</v>
      </c>
    </row>
    <row r="480" spans="1:11" x14ac:dyDescent="0.2">
      <c r="A480" s="3">
        <v>3236</v>
      </c>
      <c r="B480" s="3" t="s">
        <v>494</v>
      </c>
      <c r="C480" s="3" t="s">
        <v>494</v>
      </c>
      <c r="D480" s="3" t="s">
        <v>309</v>
      </c>
      <c r="E480" s="3" t="str">
        <v>Wyssachen</v>
      </c>
      <c r="G480" s="2" t="s">
        <v>4896</v>
      </c>
      <c r="J480" s="21">
        <v>1756</v>
      </c>
      <c r="K480" s="21" t="s">
        <v>4542</v>
      </c>
    </row>
    <row r="481" spans="1:11" x14ac:dyDescent="0.2">
      <c r="A481" s="3">
        <v>3232</v>
      </c>
      <c r="B481" s="3" t="s">
        <v>495</v>
      </c>
      <c r="C481" s="3" t="s">
        <v>495</v>
      </c>
      <c r="D481" s="3" t="s">
        <v>309</v>
      </c>
      <c r="E481" s="3" t="str">
        <v>Attiswil</v>
      </c>
      <c r="G481" s="2" t="s">
        <v>4896</v>
      </c>
      <c r="J481" s="21">
        <v>1757</v>
      </c>
      <c r="K481" s="21" t="s">
        <v>4542</v>
      </c>
    </row>
    <row r="482" spans="1:11" x14ac:dyDescent="0.2">
      <c r="A482" s="3">
        <v>2576</v>
      </c>
      <c r="B482" s="3" t="s">
        <v>496</v>
      </c>
      <c r="C482" s="3" t="s">
        <v>496</v>
      </c>
      <c r="D482" s="3" t="s">
        <v>309</v>
      </c>
      <c r="E482" s="3" t="str">
        <v>Berken</v>
      </c>
      <c r="G482" s="2" t="s">
        <v>4896</v>
      </c>
      <c r="J482" s="21">
        <v>1762</v>
      </c>
      <c r="K482" s="21" t="s">
        <v>4542</v>
      </c>
    </row>
    <row r="483" spans="1:11" x14ac:dyDescent="0.2">
      <c r="A483" s="3">
        <v>3225</v>
      </c>
      <c r="B483" s="3" t="s">
        <v>497</v>
      </c>
      <c r="C483" s="3" t="s">
        <v>497</v>
      </c>
      <c r="D483" s="3" t="s">
        <v>309</v>
      </c>
      <c r="E483" s="3" t="str">
        <v>Bettenhausen</v>
      </c>
      <c r="G483" s="2" t="s">
        <v>4896</v>
      </c>
      <c r="J483" s="21">
        <v>1763</v>
      </c>
      <c r="K483" s="21" t="s">
        <v>4542</v>
      </c>
    </row>
    <row r="484" spans="1:11" x14ac:dyDescent="0.2">
      <c r="A484" s="3">
        <v>2577</v>
      </c>
      <c r="B484" s="3" t="s">
        <v>498</v>
      </c>
      <c r="C484" s="3" t="s">
        <v>499</v>
      </c>
      <c r="D484" s="3" t="s">
        <v>309</v>
      </c>
      <c r="E484" s="3" t="str">
        <v>Farnern</v>
      </c>
      <c r="G484" s="2" t="s">
        <v>4896</v>
      </c>
      <c r="J484" s="21">
        <v>1772</v>
      </c>
      <c r="K484" s="21" t="s">
        <v>4542</v>
      </c>
    </row>
    <row r="485" spans="1:11" x14ac:dyDescent="0.2">
      <c r="A485" s="3">
        <v>3226</v>
      </c>
      <c r="B485" s="3" t="s">
        <v>500</v>
      </c>
      <c r="C485" s="3" t="s">
        <v>500</v>
      </c>
      <c r="D485" s="3" t="s">
        <v>309</v>
      </c>
      <c r="E485" s="3" t="str">
        <v>Graben</v>
      </c>
      <c r="G485" s="2" t="s">
        <v>4896</v>
      </c>
      <c r="J485" s="21">
        <v>1773</v>
      </c>
      <c r="K485" s="21" t="s">
        <v>4542</v>
      </c>
    </row>
    <row r="486" spans="1:11" x14ac:dyDescent="0.2">
      <c r="A486" s="3">
        <v>3233</v>
      </c>
      <c r="B486" s="3" t="s">
        <v>501</v>
      </c>
      <c r="C486" s="3" t="s">
        <v>501</v>
      </c>
      <c r="D486" s="3" t="s">
        <v>309</v>
      </c>
      <c r="E486" s="3" t="str">
        <v>Heimenhausen</v>
      </c>
      <c r="G486" s="2" t="s">
        <v>4896</v>
      </c>
      <c r="J486" s="21">
        <v>1774</v>
      </c>
      <c r="K486" s="21" t="s">
        <v>4542</v>
      </c>
    </row>
    <row r="487" spans="1:11" x14ac:dyDescent="0.2">
      <c r="A487" s="3">
        <v>3234</v>
      </c>
      <c r="B487" s="3" t="s">
        <v>502</v>
      </c>
      <c r="C487" s="3" t="s">
        <v>502</v>
      </c>
      <c r="D487" s="3" t="s">
        <v>309</v>
      </c>
      <c r="E487" s="3" t="str">
        <v>Herzogenbuchsee</v>
      </c>
      <c r="G487" s="2" t="s">
        <v>4896</v>
      </c>
      <c r="J487" s="21">
        <v>1775</v>
      </c>
      <c r="K487" s="21" t="s">
        <v>4542</v>
      </c>
    </row>
    <row r="488" spans="1:11" x14ac:dyDescent="0.2">
      <c r="A488" s="3">
        <v>3315</v>
      </c>
      <c r="B488" s="3" t="s">
        <v>503</v>
      </c>
      <c r="C488" s="3" t="s">
        <v>503</v>
      </c>
      <c r="D488" s="3" t="s">
        <v>309</v>
      </c>
      <c r="E488" s="3" t="str">
        <v>Inkwil</v>
      </c>
      <c r="G488" s="2" t="s">
        <v>4896</v>
      </c>
      <c r="J488" s="21">
        <v>1776</v>
      </c>
      <c r="K488" s="21" t="s">
        <v>4542</v>
      </c>
    </row>
    <row r="489" spans="1:11" x14ac:dyDescent="0.2">
      <c r="A489" s="3">
        <v>3315</v>
      </c>
      <c r="B489" s="3" t="s">
        <v>504</v>
      </c>
      <c r="C489" s="3" t="s">
        <v>503</v>
      </c>
      <c r="D489" s="3" t="s">
        <v>309</v>
      </c>
      <c r="E489" s="3" t="str">
        <v>Niederbipp</v>
      </c>
      <c r="G489" s="2" t="s">
        <v>4896</v>
      </c>
      <c r="J489" s="21">
        <v>1782</v>
      </c>
      <c r="K489" s="21" t="s">
        <v>4542</v>
      </c>
    </row>
    <row r="490" spans="1:11" x14ac:dyDescent="0.2">
      <c r="A490" s="3">
        <v>3053</v>
      </c>
      <c r="B490" s="3" t="s">
        <v>505</v>
      </c>
      <c r="C490" s="3" t="s">
        <v>506</v>
      </c>
      <c r="D490" s="3" t="s">
        <v>309</v>
      </c>
      <c r="E490" s="3" t="str">
        <v>Niederönz</v>
      </c>
      <c r="G490" s="2" t="s">
        <v>4896</v>
      </c>
      <c r="J490" s="21">
        <v>1783</v>
      </c>
      <c r="K490" s="21" t="s">
        <v>4542</v>
      </c>
    </row>
    <row r="491" spans="1:11" x14ac:dyDescent="0.2">
      <c r="A491" s="3">
        <v>3053</v>
      </c>
      <c r="B491" s="3" t="s">
        <v>507</v>
      </c>
      <c r="C491" s="3" t="s">
        <v>507</v>
      </c>
      <c r="D491" s="3" t="s">
        <v>309</v>
      </c>
      <c r="E491" s="3" t="str">
        <v>Oberbipp</v>
      </c>
      <c r="G491" s="2" t="s">
        <v>4896</v>
      </c>
      <c r="J491" s="21">
        <v>1784</v>
      </c>
      <c r="K491" s="21" t="s">
        <v>4542</v>
      </c>
    </row>
    <row r="492" spans="1:11" x14ac:dyDescent="0.2">
      <c r="A492" s="3">
        <v>3306</v>
      </c>
      <c r="B492" s="3" t="s">
        <v>508</v>
      </c>
      <c r="C492" s="3" t="s">
        <v>509</v>
      </c>
      <c r="D492" s="3" t="s">
        <v>309</v>
      </c>
      <c r="E492" s="3" t="str">
        <v>Ochlenberg</v>
      </c>
      <c r="G492" s="2" t="s">
        <v>4896</v>
      </c>
      <c r="J492" s="21">
        <v>1785</v>
      </c>
      <c r="K492" s="21" t="s">
        <v>4545</v>
      </c>
    </row>
    <row r="493" spans="1:11" x14ac:dyDescent="0.2">
      <c r="A493" s="3">
        <v>3308</v>
      </c>
      <c r="B493" s="3" t="s">
        <v>510</v>
      </c>
      <c r="C493" s="3" t="s">
        <v>509</v>
      </c>
      <c r="D493" s="3" t="s">
        <v>309</v>
      </c>
      <c r="E493" s="3" t="str">
        <v>Rumisberg</v>
      </c>
      <c r="G493" s="2" t="s">
        <v>4896</v>
      </c>
      <c r="J493" s="21">
        <v>1786</v>
      </c>
      <c r="K493" s="21" t="s">
        <v>4545</v>
      </c>
    </row>
    <row r="494" spans="1:11" x14ac:dyDescent="0.2">
      <c r="A494" s="3">
        <v>3309</v>
      </c>
      <c r="B494" s="3" t="s">
        <v>511</v>
      </c>
      <c r="C494" s="3" t="s">
        <v>509</v>
      </c>
      <c r="D494" s="3" t="s">
        <v>309</v>
      </c>
      <c r="E494" s="3" t="str">
        <v>Seeberg</v>
      </c>
      <c r="G494" s="2" t="s">
        <v>4896</v>
      </c>
      <c r="J494" s="21">
        <v>1787</v>
      </c>
      <c r="K494" s="21" t="s">
        <v>4545</v>
      </c>
    </row>
    <row r="495" spans="1:11" x14ac:dyDescent="0.2">
      <c r="A495" s="3">
        <v>3312</v>
      </c>
      <c r="B495" s="3" t="s">
        <v>509</v>
      </c>
      <c r="C495" s="3" t="s">
        <v>509</v>
      </c>
      <c r="D495" s="3" t="s">
        <v>309</v>
      </c>
      <c r="E495" s="3" t="str">
        <v>Thörigen</v>
      </c>
      <c r="G495" s="2" t="s">
        <v>4896</v>
      </c>
      <c r="J495" s="21">
        <v>1788</v>
      </c>
      <c r="K495" s="21" t="s">
        <v>4545</v>
      </c>
    </row>
    <row r="496" spans="1:11" x14ac:dyDescent="0.2">
      <c r="A496" s="3">
        <v>3313</v>
      </c>
      <c r="B496" s="3" t="s">
        <v>512</v>
      </c>
      <c r="C496" s="3" t="s">
        <v>509</v>
      </c>
      <c r="D496" s="3" t="s">
        <v>309</v>
      </c>
      <c r="E496" s="3" t="str">
        <v>Walliswil bei Niederbipp</v>
      </c>
      <c r="G496" s="2" t="s">
        <v>4896</v>
      </c>
      <c r="J496" s="21">
        <v>1789</v>
      </c>
      <c r="K496" s="21" t="s">
        <v>4545</v>
      </c>
    </row>
    <row r="497" spans="1:11" x14ac:dyDescent="0.2">
      <c r="A497" s="3">
        <v>3314</v>
      </c>
      <c r="B497" s="3" t="s">
        <v>513</v>
      </c>
      <c r="C497" s="3" t="s">
        <v>509</v>
      </c>
      <c r="D497" s="3" t="s">
        <v>309</v>
      </c>
      <c r="E497" s="3" t="str">
        <v>Walliswil bei Wangen</v>
      </c>
      <c r="G497" s="2" t="s">
        <v>4896</v>
      </c>
      <c r="J497" s="21">
        <v>1791</v>
      </c>
      <c r="K497" s="21" t="s">
        <v>4542</v>
      </c>
    </row>
    <row r="498" spans="1:11" x14ac:dyDescent="0.2">
      <c r="A498" s="3">
        <v>3317</v>
      </c>
      <c r="B498" s="3" t="s">
        <v>514</v>
      </c>
      <c r="C498" s="3" t="s">
        <v>509</v>
      </c>
      <c r="D498" s="3" t="s">
        <v>309</v>
      </c>
      <c r="E498" s="3" t="str">
        <v>Wangen an der Aare</v>
      </c>
      <c r="G498" s="2" t="s">
        <v>4896</v>
      </c>
      <c r="J498" s="21">
        <v>1792</v>
      </c>
      <c r="K498" s="21" t="s">
        <v>4542</v>
      </c>
    </row>
    <row r="499" spans="1:11" x14ac:dyDescent="0.2">
      <c r="A499" s="3">
        <v>3317</v>
      </c>
      <c r="B499" s="3" t="s">
        <v>515</v>
      </c>
      <c r="C499" s="3" t="s">
        <v>509</v>
      </c>
      <c r="D499" s="3" t="s">
        <v>309</v>
      </c>
      <c r="E499" s="3" t="str">
        <v>Wangenried</v>
      </c>
      <c r="G499" s="2" t="s">
        <v>4896</v>
      </c>
      <c r="J499" s="21">
        <v>1793</v>
      </c>
      <c r="K499" s="21" t="s">
        <v>4545</v>
      </c>
    </row>
    <row r="500" spans="1:11" x14ac:dyDescent="0.2">
      <c r="A500" s="3">
        <v>3303</v>
      </c>
      <c r="B500" s="3" t="s">
        <v>516</v>
      </c>
      <c r="C500" s="3" t="s">
        <v>516</v>
      </c>
      <c r="D500" s="3" t="s">
        <v>309</v>
      </c>
      <c r="E500" s="3" t="str">
        <v>Wiedlisbach</v>
      </c>
      <c r="G500" s="2" t="s">
        <v>4896</v>
      </c>
      <c r="J500" s="21">
        <v>1794</v>
      </c>
      <c r="K500" s="21" t="s">
        <v>4545</v>
      </c>
    </row>
    <row r="501" spans="1:11" x14ac:dyDescent="0.2">
      <c r="A501" s="3">
        <v>3303</v>
      </c>
      <c r="B501" s="3" t="s">
        <v>517</v>
      </c>
      <c r="C501" s="3" t="s">
        <v>516</v>
      </c>
      <c r="D501" s="3" t="s">
        <v>309</v>
      </c>
      <c r="E501" s="3" t="str">
        <v>Doppleschwand</v>
      </c>
      <c r="G501" s="2" t="s">
        <v>4896</v>
      </c>
      <c r="J501" s="21">
        <v>1795</v>
      </c>
      <c r="K501" s="21" t="s">
        <v>4545</v>
      </c>
    </row>
    <row r="502" spans="1:11" x14ac:dyDescent="0.2">
      <c r="A502" s="3">
        <v>3303</v>
      </c>
      <c r="B502" s="3" t="s">
        <v>518</v>
      </c>
      <c r="C502" s="3" t="s">
        <v>516</v>
      </c>
      <c r="D502" s="3" t="s">
        <v>309</v>
      </c>
      <c r="E502" s="3" t="str">
        <v>Entlebuch</v>
      </c>
      <c r="G502" s="2" t="s">
        <v>4896</v>
      </c>
      <c r="J502" s="21">
        <v>1796</v>
      </c>
      <c r="K502" s="21" t="s">
        <v>4545</v>
      </c>
    </row>
    <row r="503" spans="1:11" x14ac:dyDescent="0.2">
      <c r="A503" s="3">
        <v>3305</v>
      </c>
      <c r="B503" s="3" t="s">
        <v>519</v>
      </c>
      <c r="C503" s="3" t="s">
        <v>516</v>
      </c>
      <c r="D503" s="3" t="s">
        <v>309</v>
      </c>
      <c r="E503" s="3" t="str">
        <v>Flühli</v>
      </c>
      <c r="G503" s="2" t="s">
        <v>4896</v>
      </c>
      <c r="J503" s="21">
        <v>1797</v>
      </c>
      <c r="K503" s="21" t="s">
        <v>4545</v>
      </c>
    </row>
    <row r="504" spans="1:11" x14ac:dyDescent="0.2">
      <c r="A504" s="3">
        <v>3305</v>
      </c>
      <c r="B504" s="3" t="s">
        <v>520</v>
      </c>
      <c r="C504" s="3" t="s">
        <v>520</v>
      </c>
      <c r="D504" s="3" t="s">
        <v>309</v>
      </c>
      <c r="E504" s="3" t="str">
        <v>Hasle (LU)</v>
      </c>
      <c r="G504" s="2" t="s">
        <v>4896</v>
      </c>
      <c r="J504" s="21">
        <v>1800</v>
      </c>
      <c r="K504" s="21" t="s">
        <v>4541</v>
      </c>
    </row>
    <row r="505" spans="1:11" x14ac:dyDescent="0.2">
      <c r="A505" s="3">
        <v>3322</v>
      </c>
      <c r="B505" s="3" t="s">
        <v>521</v>
      </c>
      <c r="C505" s="3" t="s">
        <v>521</v>
      </c>
      <c r="D505" s="3" t="s">
        <v>309</v>
      </c>
      <c r="E505" s="3" t="str">
        <v>Romoos</v>
      </c>
      <c r="G505" s="2" t="s">
        <v>4896</v>
      </c>
      <c r="J505" s="21">
        <v>1801</v>
      </c>
      <c r="K505" s="21" t="s">
        <v>4541</v>
      </c>
    </row>
    <row r="506" spans="1:11" x14ac:dyDescent="0.2">
      <c r="A506" s="3">
        <v>3302</v>
      </c>
      <c r="B506" s="3" t="s">
        <v>522</v>
      </c>
      <c r="C506" s="3" t="s">
        <v>522</v>
      </c>
      <c r="D506" s="3" t="s">
        <v>309</v>
      </c>
      <c r="E506" s="3" t="str">
        <v>Schüpfheim</v>
      </c>
      <c r="G506" s="2" t="s">
        <v>4896</v>
      </c>
      <c r="J506" s="21">
        <v>1802</v>
      </c>
      <c r="K506" s="21" t="s">
        <v>4541</v>
      </c>
    </row>
    <row r="507" spans="1:11" x14ac:dyDescent="0.2">
      <c r="A507" s="3">
        <v>3053</v>
      </c>
      <c r="B507" s="3" t="s">
        <v>523</v>
      </c>
      <c r="C507" s="3" t="s">
        <v>523</v>
      </c>
      <c r="D507" s="3" t="s">
        <v>309</v>
      </c>
      <c r="E507" s="3" t="str">
        <v>Werthenstein</v>
      </c>
      <c r="G507" s="2" t="s">
        <v>4896</v>
      </c>
      <c r="J507" s="21">
        <v>1803</v>
      </c>
      <c r="K507" s="21" t="s">
        <v>4541</v>
      </c>
    </row>
    <row r="508" spans="1:11" x14ac:dyDescent="0.2">
      <c r="A508" s="3">
        <v>3322</v>
      </c>
      <c r="B508" s="3" t="s">
        <v>524</v>
      </c>
      <c r="C508" s="3" t="s">
        <v>524</v>
      </c>
      <c r="D508" s="3" t="s">
        <v>309</v>
      </c>
      <c r="E508" s="3" t="str">
        <v>Escholzmatt-Marbach</v>
      </c>
      <c r="G508" s="2" t="s">
        <v>4896</v>
      </c>
      <c r="J508" s="21">
        <v>1804</v>
      </c>
      <c r="K508" s="21" t="s">
        <v>4541</v>
      </c>
    </row>
    <row r="509" spans="1:11" x14ac:dyDescent="0.2">
      <c r="A509" s="3">
        <v>3427</v>
      </c>
      <c r="B509" s="3" t="s">
        <v>525</v>
      </c>
      <c r="C509" s="3" t="s">
        <v>525</v>
      </c>
      <c r="D509" s="3" t="s">
        <v>309</v>
      </c>
      <c r="E509" s="3" t="str">
        <v>Aesch (LU)</v>
      </c>
      <c r="G509" s="2" t="s">
        <v>4896</v>
      </c>
      <c r="J509" s="21">
        <v>1805</v>
      </c>
      <c r="K509" s="21" t="s">
        <v>4541</v>
      </c>
    </row>
    <row r="510" spans="1:11" x14ac:dyDescent="0.2">
      <c r="A510" s="3">
        <v>3053</v>
      </c>
      <c r="B510" s="3" t="s">
        <v>526</v>
      </c>
      <c r="C510" s="3" t="s">
        <v>526</v>
      </c>
      <c r="D510" s="3" t="s">
        <v>309</v>
      </c>
      <c r="E510" s="3" t="str">
        <v>Ballwil</v>
      </c>
      <c r="G510" s="2" t="s">
        <v>4896</v>
      </c>
      <c r="J510" s="21">
        <v>1806</v>
      </c>
      <c r="K510" s="21" t="s">
        <v>4541</v>
      </c>
    </row>
    <row r="511" spans="1:11" x14ac:dyDescent="0.2">
      <c r="A511" s="3">
        <v>3428</v>
      </c>
      <c r="B511" s="3" t="s">
        <v>527</v>
      </c>
      <c r="C511" s="3" t="s">
        <v>528</v>
      </c>
      <c r="D511" s="3" t="s">
        <v>309</v>
      </c>
      <c r="E511" s="3" t="str">
        <v>Emmen</v>
      </c>
      <c r="G511" s="2" t="s">
        <v>4896</v>
      </c>
      <c r="J511" s="21">
        <v>1807</v>
      </c>
      <c r="K511" s="21" t="s">
        <v>4541</v>
      </c>
    </row>
    <row r="512" spans="1:11" x14ac:dyDescent="0.2">
      <c r="A512" s="3">
        <v>4564</v>
      </c>
      <c r="B512" s="3" t="s">
        <v>529</v>
      </c>
      <c r="C512" s="3" t="s">
        <v>529</v>
      </c>
      <c r="D512" s="3" t="s">
        <v>309</v>
      </c>
      <c r="E512" s="3" t="str">
        <v>Ermensee</v>
      </c>
      <c r="G512" s="2" t="s">
        <v>4896</v>
      </c>
      <c r="J512" s="21">
        <v>1808</v>
      </c>
      <c r="K512" s="21" t="s">
        <v>4541</v>
      </c>
    </row>
    <row r="513" spans="1:11" x14ac:dyDescent="0.2">
      <c r="A513" s="3">
        <v>3303</v>
      </c>
      <c r="B513" s="3" t="s">
        <v>530</v>
      </c>
      <c r="C513" s="3" t="s">
        <v>531</v>
      </c>
      <c r="D513" s="3" t="s">
        <v>309</v>
      </c>
      <c r="E513" s="3" t="str">
        <v>Eschenbach (LU)</v>
      </c>
      <c r="G513" s="2" t="s">
        <v>4896</v>
      </c>
      <c r="J513" s="21">
        <v>1809</v>
      </c>
      <c r="K513" s="21" t="s">
        <v>4541</v>
      </c>
    </row>
    <row r="514" spans="1:11" x14ac:dyDescent="0.2">
      <c r="A514" s="3">
        <v>3715</v>
      </c>
      <c r="B514" s="3" t="s">
        <v>532</v>
      </c>
      <c r="C514" s="3" t="s">
        <v>532</v>
      </c>
      <c r="D514" s="3" t="s">
        <v>309</v>
      </c>
      <c r="E514" s="3" t="str">
        <v>Hitzkirch</v>
      </c>
      <c r="G514" s="2" t="s">
        <v>4896</v>
      </c>
      <c r="J514" s="21">
        <v>1814</v>
      </c>
      <c r="K514" s="21" t="s">
        <v>4541</v>
      </c>
    </row>
    <row r="515" spans="1:11" x14ac:dyDescent="0.2">
      <c r="A515" s="3">
        <v>3703</v>
      </c>
      <c r="B515" s="3" t="s">
        <v>533</v>
      </c>
      <c r="C515" s="3" t="s">
        <v>534</v>
      </c>
      <c r="D515" s="3" t="s">
        <v>309</v>
      </c>
      <c r="E515" s="3" t="str">
        <v>Hochdorf</v>
      </c>
      <c r="G515" s="2" t="s">
        <v>4896</v>
      </c>
      <c r="J515" s="21">
        <v>1815</v>
      </c>
      <c r="K515" s="21" t="s">
        <v>4541</v>
      </c>
    </row>
    <row r="516" spans="1:11" x14ac:dyDescent="0.2">
      <c r="A516" s="3">
        <v>3703</v>
      </c>
      <c r="B516" s="3" t="s">
        <v>535</v>
      </c>
      <c r="C516" s="3" t="s">
        <v>534</v>
      </c>
      <c r="D516" s="3" t="s">
        <v>309</v>
      </c>
      <c r="E516" s="3" t="str">
        <v>Hohenrain</v>
      </c>
      <c r="G516" s="2" t="s">
        <v>4896</v>
      </c>
      <c r="J516" s="21">
        <v>1816</v>
      </c>
      <c r="K516" s="21" t="s">
        <v>4541</v>
      </c>
    </row>
    <row r="517" spans="1:11" x14ac:dyDescent="0.2">
      <c r="A517" s="3">
        <v>3711</v>
      </c>
      <c r="B517" s="3" t="s">
        <v>536</v>
      </c>
      <c r="C517" s="3" t="s">
        <v>534</v>
      </c>
      <c r="D517" s="3" t="s">
        <v>309</v>
      </c>
      <c r="E517" s="3" t="str">
        <v>Inwil</v>
      </c>
      <c r="G517" s="2" t="s">
        <v>4896</v>
      </c>
      <c r="J517" s="21">
        <v>1817</v>
      </c>
      <c r="K517" s="21" t="s">
        <v>4541</v>
      </c>
    </row>
    <row r="518" spans="1:11" x14ac:dyDescent="0.2">
      <c r="A518" s="3">
        <v>3714</v>
      </c>
      <c r="B518" s="3" t="s">
        <v>537</v>
      </c>
      <c r="C518" s="3" t="s">
        <v>537</v>
      </c>
      <c r="D518" s="3" t="s">
        <v>309</v>
      </c>
      <c r="E518" s="3" t="str">
        <v>Rain</v>
      </c>
      <c r="G518" s="2" t="s">
        <v>4896</v>
      </c>
      <c r="J518" s="21">
        <v>1820</v>
      </c>
      <c r="K518" s="21" t="s">
        <v>4541</v>
      </c>
    </row>
    <row r="519" spans="1:11" x14ac:dyDescent="0.2">
      <c r="A519" s="3">
        <v>3724</v>
      </c>
      <c r="B519" s="3" t="s">
        <v>538</v>
      </c>
      <c r="C519" s="3" t="s">
        <v>537</v>
      </c>
      <c r="D519" s="3" t="s">
        <v>309</v>
      </c>
      <c r="E519" s="3" t="str">
        <v>Römerswil</v>
      </c>
      <c r="G519" s="2" t="s">
        <v>4896</v>
      </c>
      <c r="J519" s="21">
        <v>1822</v>
      </c>
      <c r="K519" s="21" t="s">
        <v>4541</v>
      </c>
    </row>
    <row r="520" spans="1:11" x14ac:dyDescent="0.2">
      <c r="A520" s="3">
        <v>3725</v>
      </c>
      <c r="B520" s="3" t="s">
        <v>539</v>
      </c>
      <c r="C520" s="3" t="s">
        <v>537</v>
      </c>
      <c r="D520" s="3" t="s">
        <v>309</v>
      </c>
      <c r="E520" s="3" t="str">
        <v>Rothenburg</v>
      </c>
      <c r="G520" s="2" t="s">
        <v>4896</v>
      </c>
      <c r="J520" s="21">
        <v>1823</v>
      </c>
      <c r="K520" s="21" t="s">
        <v>4541</v>
      </c>
    </row>
    <row r="521" spans="1:11" x14ac:dyDescent="0.2">
      <c r="A521" s="3">
        <v>3716</v>
      </c>
      <c r="B521" s="3" t="s">
        <v>540</v>
      </c>
      <c r="C521" s="3" t="s">
        <v>540</v>
      </c>
      <c r="D521" s="3" t="s">
        <v>309</v>
      </c>
      <c r="E521" s="3" t="str">
        <v>Schongau</v>
      </c>
      <c r="G521" s="2" t="s">
        <v>4896</v>
      </c>
      <c r="J521" s="21">
        <v>1824</v>
      </c>
      <c r="K521" s="21" t="s">
        <v>4541</v>
      </c>
    </row>
    <row r="522" spans="1:11" x14ac:dyDescent="0.2">
      <c r="A522" s="3">
        <v>3717</v>
      </c>
      <c r="B522" s="3" t="s">
        <v>541</v>
      </c>
      <c r="C522" s="3" t="s">
        <v>540</v>
      </c>
      <c r="D522" s="3" t="s">
        <v>309</v>
      </c>
      <c r="E522" s="3" t="str">
        <v>Adligenswil</v>
      </c>
      <c r="G522" s="2" t="s">
        <v>4896</v>
      </c>
      <c r="J522" s="21">
        <v>1832</v>
      </c>
      <c r="K522" s="21" t="s">
        <v>4541</v>
      </c>
    </row>
    <row r="523" spans="1:11" x14ac:dyDescent="0.2">
      <c r="A523" s="3">
        <v>3718</v>
      </c>
      <c r="B523" s="3" t="s">
        <v>542</v>
      </c>
      <c r="C523" s="3" t="s">
        <v>542</v>
      </c>
      <c r="D523" s="3" t="s">
        <v>309</v>
      </c>
      <c r="E523" s="3" t="str">
        <v>Buchrain</v>
      </c>
      <c r="G523" s="2" t="s">
        <v>4896</v>
      </c>
      <c r="J523" s="21">
        <v>1833</v>
      </c>
      <c r="K523" s="21" t="s">
        <v>4541</v>
      </c>
    </row>
    <row r="524" spans="1:11" x14ac:dyDescent="0.2">
      <c r="A524" s="3">
        <v>3704</v>
      </c>
      <c r="B524" s="3" t="s">
        <v>543</v>
      </c>
      <c r="C524" s="3" t="s">
        <v>543</v>
      </c>
      <c r="D524" s="3" t="s">
        <v>309</v>
      </c>
      <c r="E524" s="3" t="str">
        <v>Dierikon</v>
      </c>
      <c r="G524" s="2" t="s">
        <v>4896</v>
      </c>
      <c r="J524" s="21">
        <v>1844</v>
      </c>
      <c r="K524" s="21" t="s">
        <v>4547</v>
      </c>
    </row>
    <row r="525" spans="1:11" x14ac:dyDescent="0.2">
      <c r="A525" s="3">
        <v>3711</v>
      </c>
      <c r="B525" s="3" t="s">
        <v>544</v>
      </c>
      <c r="C525" s="3" t="s">
        <v>545</v>
      </c>
      <c r="D525" s="3" t="s">
        <v>309</v>
      </c>
      <c r="E525" s="3" t="str">
        <v>Ebikon</v>
      </c>
      <c r="G525" s="2" t="s">
        <v>4896</v>
      </c>
      <c r="J525" s="21">
        <v>1845</v>
      </c>
      <c r="K525" s="21" t="s">
        <v>4547</v>
      </c>
    </row>
    <row r="526" spans="1:11" x14ac:dyDescent="0.2">
      <c r="A526" s="3">
        <v>3713</v>
      </c>
      <c r="B526" s="3" t="s">
        <v>545</v>
      </c>
      <c r="C526" s="3" t="s">
        <v>545</v>
      </c>
      <c r="D526" s="3" t="s">
        <v>309</v>
      </c>
      <c r="E526" s="3" t="str">
        <v>Gisikon</v>
      </c>
      <c r="G526" s="2" t="s">
        <v>4896</v>
      </c>
      <c r="J526" s="21">
        <v>1846</v>
      </c>
      <c r="K526" s="21" t="s">
        <v>4547</v>
      </c>
    </row>
    <row r="527" spans="1:11" x14ac:dyDescent="0.2">
      <c r="A527" s="3">
        <v>3714</v>
      </c>
      <c r="B527" s="3" t="s">
        <v>546</v>
      </c>
      <c r="C527" s="3" t="s">
        <v>545</v>
      </c>
      <c r="D527" s="3" t="s">
        <v>309</v>
      </c>
      <c r="E527" s="3" t="str">
        <v>Greppen</v>
      </c>
      <c r="G527" s="2" t="s">
        <v>4896</v>
      </c>
      <c r="J527" s="21">
        <v>1847</v>
      </c>
      <c r="K527" s="21" t="s">
        <v>4547</v>
      </c>
    </row>
    <row r="528" spans="1:11" x14ac:dyDescent="0.2">
      <c r="A528" s="3">
        <v>3722</v>
      </c>
      <c r="B528" s="3" t="s">
        <v>547</v>
      </c>
      <c r="C528" s="3" t="s">
        <v>545</v>
      </c>
      <c r="D528" s="3" t="s">
        <v>309</v>
      </c>
      <c r="E528" s="3" t="str">
        <v>Honau</v>
      </c>
      <c r="G528" s="2" t="s">
        <v>4896</v>
      </c>
      <c r="J528" s="21">
        <v>1852</v>
      </c>
      <c r="K528" s="21" t="s">
        <v>4547</v>
      </c>
    </row>
    <row r="529" spans="1:11" x14ac:dyDescent="0.2">
      <c r="A529" s="3">
        <v>3723</v>
      </c>
      <c r="B529" s="3" t="s">
        <v>548</v>
      </c>
      <c r="C529" s="3" t="s">
        <v>545</v>
      </c>
      <c r="D529" s="3" t="s">
        <v>309</v>
      </c>
      <c r="E529" s="3" t="str">
        <v>Horw</v>
      </c>
      <c r="G529" s="2" t="s">
        <v>4896</v>
      </c>
      <c r="J529" s="21">
        <v>1853</v>
      </c>
      <c r="K529" s="21" t="s">
        <v>4547</v>
      </c>
    </row>
    <row r="530" spans="1:11" x14ac:dyDescent="0.2">
      <c r="A530" s="3">
        <v>3800</v>
      </c>
      <c r="B530" s="3" t="s">
        <v>549</v>
      </c>
      <c r="C530" s="3" t="s">
        <v>550</v>
      </c>
      <c r="D530" s="3" t="s">
        <v>309</v>
      </c>
      <c r="E530" s="3" t="str">
        <v>Kriens</v>
      </c>
      <c r="G530" s="2" t="s">
        <v>4896</v>
      </c>
      <c r="J530" s="21">
        <v>1854</v>
      </c>
      <c r="K530" s="21" t="s">
        <v>4547</v>
      </c>
    </row>
    <row r="531" spans="1:11" x14ac:dyDescent="0.2">
      <c r="A531" s="3">
        <v>3803</v>
      </c>
      <c r="B531" s="3" t="s">
        <v>550</v>
      </c>
      <c r="C531" s="3" t="s">
        <v>550</v>
      </c>
      <c r="D531" s="3" t="s">
        <v>309</v>
      </c>
      <c r="E531" s="3" t="str">
        <v>Luzern</v>
      </c>
      <c r="G531" s="2" t="s">
        <v>4896</v>
      </c>
      <c r="J531" s="21">
        <v>1856</v>
      </c>
      <c r="K531" s="21" t="s">
        <v>4547</v>
      </c>
    </row>
    <row r="532" spans="1:11" x14ac:dyDescent="0.2">
      <c r="A532" s="3">
        <v>3806</v>
      </c>
      <c r="B532" s="3" t="s">
        <v>551</v>
      </c>
      <c r="C532" s="3" t="s">
        <v>552</v>
      </c>
      <c r="D532" s="3" t="s">
        <v>309</v>
      </c>
      <c r="E532" s="3" t="str">
        <v>Malters</v>
      </c>
      <c r="G532" s="2" t="s">
        <v>4896</v>
      </c>
      <c r="J532" s="21">
        <v>1860</v>
      </c>
      <c r="K532" s="21" t="s">
        <v>4547</v>
      </c>
    </row>
    <row r="533" spans="1:11" x14ac:dyDescent="0.2">
      <c r="A533" s="3">
        <v>3855</v>
      </c>
      <c r="B533" s="3" t="s">
        <v>553</v>
      </c>
      <c r="C533" s="3" t="s">
        <v>554</v>
      </c>
      <c r="D533" s="3" t="s">
        <v>309</v>
      </c>
      <c r="E533" s="3" t="str">
        <v>Meggen</v>
      </c>
      <c r="G533" s="2" t="s">
        <v>4896</v>
      </c>
      <c r="J533" s="21">
        <v>1862</v>
      </c>
      <c r="K533" s="21" t="s">
        <v>4546</v>
      </c>
    </row>
    <row r="534" spans="1:11" x14ac:dyDescent="0.2">
      <c r="A534" s="3">
        <v>3855</v>
      </c>
      <c r="B534" s="3" t="s">
        <v>555</v>
      </c>
      <c r="C534" s="3" t="s">
        <v>554</v>
      </c>
      <c r="D534" s="3" t="s">
        <v>309</v>
      </c>
      <c r="E534" s="3" t="str">
        <v>Meierskappel</v>
      </c>
      <c r="G534" s="2" t="s">
        <v>4896</v>
      </c>
      <c r="J534" s="21">
        <v>1863</v>
      </c>
      <c r="K534" s="21" t="s">
        <v>4547</v>
      </c>
    </row>
    <row r="535" spans="1:11" x14ac:dyDescent="0.2">
      <c r="A535" s="3">
        <v>3856</v>
      </c>
      <c r="B535" s="3" t="s">
        <v>556</v>
      </c>
      <c r="C535" s="3" t="s">
        <v>556</v>
      </c>
      <c r="D535" s="3" t="s">
        <v>309</v>
      </c>
      <c r="E535" s="3" t="str">
        <v>Root</v>
      </c>
      <c r="G535" s="2" t="s">
        <v>4896</v>
      </c>
      <c r="J535" s="21">
        <v>1864</v>
      </c>
      <c r="K535" s="21" t="s">
        <v>4547</v>
      </c>
    </row>
    <row r="536" spans="1:11" x14ac:dyDescent="0.2">
      <c r="A536" s="3">
        <v>3707</v>
      </c>
      <c r="B536" s="3" t="s">
        <v>557</v>
      </c>
      <c r="C536" s="3" t="s">
        <v>557</v>
      </c>
      <c r="D536" s="3" t="s">
        <v>309</v>
      </c>
      <c r="E536" s="3" t="str">
        <v>Schwarzenberg</v>
      </c>
      <c r="G536" s="2" t="s">
        <v>4896</v>
      </c>
      <c r="J536" s="21">
        <v>1865</v>
      </c>
      <c r="K536" s="21" t="s">
        <v>4547</v>
      </c>
    </row>
    <row r="537" spans="1:11" x14ac:dyDescent="0.2">
      <c r="A537" s="3">
        <v>3816</v>
      </c>
      <c r="B537" s="3" t="s">
        <v>558</v>
      </c>
      <c r="C537" s="3" t="s">
        <v>559</v>
      </c>
      <c r="D537" s="3" t="s">
        <v>309</v>
      </c>
      <c r="E537" s="3" t="str">
        <v>Udligenswil</v>
      </c>
      <c r="G537" s="2" t="s">
        <v>4896</v>
      </c>
      <c r="J537" s="21">
        <v>1866</v>
      </c>
      <c r="K537" s="21" t="s">
        <v>4547</v>
      </c>
    </row>
    <row r="538" spans="1:11" x14ac:dyDescent="0.2">
      <c r="A538" s="3">
        <v>3818</v>
      </c>
      <c r="B538" s="3" t="s">
        <v>559</v>
      </c>
      <c r="C538" s="3" t="s">
        <v>559</v>
      </c>
      <c r="D538" s="3" t="s">
        <v>309</v>
      </c>
      <c r="E538" s="3" t="str">
        <v>Vitznau</v>
      </c>
      <c r="G538" s="2" t="s">
        <v>4896</v>
      </c>
      <c r="J538" s="21">
        <v>1867</v>
      </c>
      <c r="K538" s="21" t="s">
        <v>4547</v>
      </c>
    </row>
    <row r="539" spans="1:11" x14ac:dyDescent="0.2">
      <c r="A539" s="3">
        <v>3814</v>
      </c>
      <c r="B539" s="3" t="s">
        <v>560</v>
      </c>
      <c r="C539" s="3" t="s">
        <v>560</v>
      </c>
      <c r="D539" s="3" t="s">
        <v>309</v>
      </c>
      <c r="E539" s="3" t="str">
        <v>Weggis</v>
      </c>
      <c r="G539" s="2" t="s">
        <v>4896</v>
      </c>
      <c r="J539" s="21">
        <v>1868</v>
      </c>
      <c r="K539" s="21" t="s">
        <v>4547</v>
      </c>
    </row>
    <row r="540" spans="1:11" x14ac:dyDescent="0.2">
      <c r="A540" s="3">
        <v>3812</v>
      </c>
      <c r="B540" s="3" t="s">
        <v>561</v>
      </c>
      <c r="C540" s="3" t="s">
        <v>562</v>
      </c>
      <c r="D540" s="3" t="s">
        <v>309</v>
      </c>
      <c r="E540" s="3" t="str">
        <v>Beromünster</v>
      </c>
      <c r="G540" s="2" t="s">
        <v>4896</v>
      </c>
      <c r="J540" s="21">
        <v>1869</v>
      </c>
      <c r="K540" s="21" t="s">
        <v>4547</v>
      </c>
    </row>
    <row r="541" spans="1:11" x14ac:dyDescent="0.2">
      <c r="A541" s="3">
        <v>3815</v>
      </c>
      <c r="B541" s="3" t="s">
        <v>563</v>
      </c>
      <c r="C541" s="3" t="s">
        <v>562</v>
      </c>
      <c r="D541" s="3" t="s">
        <v>309</v>
      </c>
      <c r="E541" s="3" t="str">
        <v>Büron</v>
      </c>
      <c r="G541" s="2" t="s">
        <v>4896</v>
      </c>
      <c r="J541" s="21">
        <v>1870</v>
      </c>
      <c r="K541" s="21" t="s">
        <v>4547</v>
      </c>
    </row>
    <row r="542" spans="1:11" x14ac:dyDescent="0.2">
      <c r="A542" s="3">
        <v>3815</v>
      </c>
      <c r="B542" s="3" t="s">
        <v>562</v>
      </c>
      <c r="C542" s="3" t="s">
        <v>562</v>
      </c>
      <c r="D542" s="3" t="s">
        <v>309</v>
      </c>
      <c r="E542" s="3" t="str">
        <v>Buttisholz</v>
      </c>
      <c r="G542" s="2" t="s">
        <v>4896</v>
      </c>
      <c r="J542" s="21">
        <v>1871</v>
      </c>
      <c r="K542" s="21" t="s">
        <v>4547</v>
      </c>
    </row>
    <row r="543" spans="1:11" x14ac:dyDescent="0.2">
      <c r="A543" s="3">
        <v>3804</v>
      </c>
      <c r="B543" s="3" t="s">
        <v>564</v>
      </c>
      <c r="C543" s="3" t="s">
        <v>564</v>
      </c>
      <c r="D543" s="3" t="s">
        <v>309</v>
      </c>
      <c r="E543" s="3" t="str">
        <v>Eich</v>
      </c>
      <c r="G543" s="2" t="s">
        <v>4896</v>
      </c>
      <c r="J543" s="21">
        <v>1872</v>
      </c>
      <c r="K543" s="21" t="s">
        <v>4547</v>
      </c>
    </row>
    <row r="544" spans="1:11" x14ac:dyDescent="0.2">
      <c r="A544" s="3">
        <v>3858</v>
      </c>
      <c r="B544" s="3" t="s">
        <v>565</v>
      </c>
      <c r="C544" s="3" t="s">
        <v>566</v>
      </c>
      <c r="D544" s="3" t="s">
        <v>309</v>
      </c>
      <c r="E544" s="3" t="str">
        <v>Geuensee</v>
      </c>
      <c r="G544" s="2" t="s">
        <v>4897</v>
      </c>
      <c r="J544" s="21">
        <v>1873</v>
      </c>
      <c r="K544" s="21" t="s">
        <v>4547</v>
      </c>
    </row>
    <row r="545" spans="1:11" x14ac:dyDescent="0.2">
      <c r="A545" s="3">
        <v>3800</v>
      </c>
      <c r="B545" s="3" t="s">
        <v>567</v>
      </c>
      <c r="C545" s="3" t="s">
        <v>567</v>
      </c>
      <c r="D545" s="3" t="s">
        <v>309</v>
      </c>
      <c r="E545" s="3" t="str">
        <v>Grosswangen</v>
      </c>
      <c r="G545" s="2" t="s">
        <v>4897</v>
      </c>
      <c r="J545" s="21">
        <v>1874</v>
      </c>
      <c r="K545" s="21" t="s">
        <v>4547</v>
      </c>
    </row>
    <row r="546" spans="1:11" x14ac:dyDescent="0.2">
      <c r="A546" s="3">
        <v>3807</v>
      </c>
      <c r="B546" s="3" t="s">
        <v>568</v>
      </c>
      <c r="C546" s="3" t="s">
        <v>568</v>
      </c>
      <c r="D546" s="3" t="s">
        <v>309</v>
      </c>
      <c r="E546" s="3" t="str">
        <v>Hildisrieden</v>
      </c>
      <c r="G546" s="2" t="s">
        <v>4897</v>
      </c>
      <c r="J546" s="21">
        <v>1875</v>
      </c>
      <c r="K546" s="21" t="s">
        <v>4547</v>
      </c>
    </row>
    <row r="547" spans="1:11" x14ac:dyDescent="0.2">
      <c r="A547" s="3">
        <v>3822</v>
      </c>
      <c r="B547" s="3" t="s">
        <v>569</v>
      </c>
      <c r="C547" s="3" t="s">
        <v>569</v>
      </c>
      <c r="D547" s="3" t="s">
        <v>309</v>
      </c>
      <c r="E547" s="3" t="str">
        <v>Knutwil</v>
      </c>
      <c r="G547" s="2" t="s">
        <v>4897</v>
      </c>
      <c r="J547" s="21">
        <v>1880</v>
      </c>
      <c r="K547" s="21" t="s">
        <v>4547</v>
      </c>
    </row>
    <row r="548" spans="1:11" x14ac:dyDescent="0.2">
      <c r="A548" s="3">
        <v>3822</v>
      </c>
      <c r="B548" s="3" t="s">
        <v>570</v>
      </c>
      <c r="C548" s="3" t="s">
        <v>569</v>
      </c>
      <c r="D548" s="3" t="s">
        <v>309</v>
      </c>
      <c r="E548" s="3" t="str">
        <v>Mauensee</v>
      </c>
      <c r="G548" s="2" t="s">
        <v>4897</v>
      </c>
      <c r="J548" s="21">
        <v>1882</v>
      </c>
      <c r="K548" s="21" t="s">
        <v>4547</v>
      </c>
    </row>
    <row r="549" spans="1:11" x14ac:dyDescent="0.2">
      <c r="A549" s="3">
        <v>3823</v>
      </c>
      <c r="B549" s="3" t="s">
        <v>571</v>
      </c>
      <c r="C549" s="3" t="s">
        <v>569</v>
      </c>
      <c r="D549" s="3" t="s">
        <v>309</v>
      </c>
      <c r="E549" s="3" t="str">
        <v>Neuenkirch</v>
      </c>
      <c r="G549" s="2" t="s">
        <v>4897</v>
      </c>
      <c r="J549" s="21">
        <v>1884</v>
      </c>
      <c r="K549" s="21" t="s">
        <v>4547</v>
      </c>
    </row>
    <row r="550" spans="1:11" x14ac:dyDescent="0.2">
      <c r="A550" s="3">
        <v>3823</v>
      </c>
      <c r="B550" s="3" t="s">
        <v>572</v>
      </c>
      <c r="C550" s="3" t="s">
        <v>569</v>
      </c>
      <c r="D550" s="3" t="s">
        <v>309</v>
      </c>
      <c r="E550" s="3" t="str">
        <v>Nottwil</v>
      </c>
      <c r="G550" s="2" t="s">
        <v>4898</v>
      </c>
      <c r="J550" s="21">
        <v>1885</v>
      </c>
      <c r="K550" s="21" t="s">
        <v>4547</v>
      </c>
    </row>
    <row r="551" spans="1:11" x14ac:dyDescent="0.2">
      <c r="A551" s="3">
        <v>3823</v>
      </c>
      <c r="B551" s="3" t="s">
        <v>573</v>
      </c>
      <c r="C551" s="3" t="s">
        <v>569</v>
      </c>
      <c r="D551" s="3" t="s">
        <v>309</v>
      </c>
      <c r="E551" s="3" t="str">
        <v>Oberkirch</v>
      </c>
      <c r="G551" s="2" t="s">
        <v>4896</v>
      </c>
      <c r="J551" s="21">
        <v>1890</v>
      </c>
      <c r="K551" s="21" t="s">
        <v>4547</v>
      </c>
    </row>
    <row r="552" spans="1:11" x14ac:dyDescent="0.2">
      <c r="A552" s="3">
        <v>3824</v>
      </c>
      <c r="B552" s="3" t="s">
        <v>574</v>
      </c>
      <c r="C552" s="3" t="s">
        <v>569</v>
      </c>
      <c r="D552" s="3" t="s">
        <v>309</v>
      </c>
      <c r="E552" s="3" t="str">
        <v>Rickenbach (LU)</v>
      </c>
      <c r="G552" s="2" t="s">
        <v>4896</v>
      </c>
      <c r="J552" s="21">
        <v>1891</v>
      </c>
      <c r="K552" s="21" t="s">
        <v>4547</v>
      </c>
    </row>
    <row r="553" spans="1:11" x14ac:dyDescent="0.2">
      <c r="A553" s="3">
        <v>3825</v>
      </c>
      <c r="B553" s="3" t="s">
        <v>575</v>
      </c>
      <c r="C553" s="3" t="s">
        <v>569</v>
      </c>
      <c r="D553" s="3" t="s">
        <v>309</v>
      </c>
      <c r="E553" s="3" t="str">
        <v>Ruswil</v>
      </c>
      <c r="G553" s="2" t="s">
        <v>4896</v>
      </c>
      <c r="J553" s="21">
        <v>1892</v>
      </c>
      <c r="K553" s="21" t="s">
        <v>4547</v>
      </c>
    </row>
    <row r="554" spans="1:11" x14ac:dyDescent="0.2">
      <c r="A554" s="3">
        <v>3826</v>
      </c>
      <c r="B554" s="3" t="s">
        <v>576</v>
      </c>
      <c r="C554" s="3" t="s">
        <v>569</v>
      </c>
      <c r="D554" s="3" t="s">
        <v>309</v>
      </c>
      <c r="E554" s="3" t="str">
        <v>Schenkon</v>
      </c>
      <c r="G554" s="2" t="s">
        <v>4896</v>
      </c>
      <c r="J554" s="21">
        <v>1893</v>
      </c>
      <c r="K554" s="21" t="s">
        <v>4547</v>
      </c>
    </row>
    <row r="555" spans="1:11" x14ac:dyDescent="0.2">
      <c r="A555" s="3">
        <v>3706</v>
      </c>
      <c r="B555" s="3" t="s">
        <v>577</v>
      </c>
      <c r="C555" s="3" t="s">
        <v>577</v>
      </c>
      <c r="D555" s="3" t="s">
        <v>309</v>
      </c>
      <c r="E555" s="3" t="str">
        <v>Schlierbach</v>
      </c>
      <c r="G555" s="2" t="s">
        <v>4896</v>
      </c>
      <c r="J555" s="21">
        <v>1895</v>
      </c>
      <c r="K555" s="21" t="s">
        <v>4547</v>
      </c>
    </row>
    <row r="556" spans="1:11" x14ac:dyDescent="0.2">
      <c r="A556" s="3">
        <v>3816</v>
      </c>
      <c r="B556" s="3" t="s">
        <v>578</v>
      </c>
      <c r="C556" s="3" t="s">
        <v>578</v>
      </c>
      <c r="D556" s="3" t="s">
        <v>309</v>
      </c>
      <c r="E556" s="3" t="str">
        <v>Sempach</v>
      </c>
      <c r="G556" s="2" t="s">
        <v>4896</v>
      </c>
      <c r="J556" s="21">
        <v>1896</v>
      </c>
      <c r="K556" s="21" t="s">
        <v>4547</v>
      </c>
    </row>
    <row r="557" spans="1:11" x14ac:dyDescent="0.2">
      <c r="A557" s="3">
        <v>3800</v>
      </c>
      <c r="B557" s="3" t="s">
        <v>579</v>
      </c>
      <c r="C557" s="3" t="s">
        <v>580</v>
      </c>
      <c r="D557" s="3" t="s">
        <v>309</v>
      </c>
      <c r="E557" s="3" t="str">
        <v>Sursee</v>
      </c>
      <c r="G557" s="2" t="s">
        <v>4896</v>
      </c>
      <c r="J557" s="21">
        <v>1897</v>
      </c>
      <c r="K557" s="21" t="s">
        <v>4547</v>
      </c>
    </row>
    <row r="558" spans="1:11" x14ac:dyDescent="0.2">
      <c r="A558" s="3">
        <v>3853</v>
      </c>
      <c r="B558" s="3" t="s">
        <v>581</v>
      </c>
      <c r="C558" s="3" t="s">
        <v>582</v>
      </c>
      <c r="D558" s="3" t="s">
        <v>309</v>
      </c>
      <c r="E558" s="3" t="str">
        <v>Triengen</v>
      </c>
      <c r="G558" s="2" t="s">
        <v>4896</v>
      </c>
      <c r="J558" s="21">
        <v>1898</v>
      </c>
      <c r="K558" s="21" t="s">
        <v>4547</v>
      </c>
    </row>
    <row r="559" spans="1:11" x14ac:dyDescent="0.2">
      <c r="A559" s="3">
        <v>3854</v>
      </c>
      <c r="B559" s="3" t="s">
        <v>583</v>
      </c>
      <c r="C559" s="3" t="s">
        <v>583</v>
      </c>
      <c r="D559" s="3" t="s">
        <v>309</v>
      </c>
      <c r="E559" s="3" t="str">
        <v>Wolhusen</v>
      </c>
      <c r="G559" s="2" t="s">
        <v>4896</v>
      </c>
      <c r="J559" s="21">
        <v>1899</v>
      </c>
      <c r="K559" s="21" t="s">
        <v>4547</v>
      </c>
    </row>
    <row r="560" spans="1:11" x14ac:dyDescent="0.2">
      <c r="A560" s="3">
        <v>3805</v>
      </c>
      <c r="B560" s="3" t="s">
        <v>584</v>
      </c>
      <c r="C560" s="3" t="s">
        <v>585</v>
      </c>
      <c r="D560" s="3" t="s">
        <v>309</v>
      </c>
      <c r="E560" s="3" t="str">
        <v>Alberswil</v>
      </c>
      <c r="G560" s="2" t="s">
        <v>4896</v>
      </c>
      <c r="J560" s="21">
        <v>1902</v>
      </c>
      <c r="K560" s="21" t="s">
        <v>4549</v>
      </c>
    </row>
    <row r="561" spans="1:11" x14ac:dyDescent="0.2">
      <c r="A561" s="3">
        <v>3852</v>
      </c>
      <c r="B561" s="3" t="s">
        <v>586</v>
      </c>
      <c r="C561" s="3" t="s">
        <v>585</v>
      </c>
      <c r="D561" s="3" t="s">
        <v>309</v>
      </c>
      <c r="E561" s="3" t="str">
        <v>Altbüron</v>
      </c>
      <c r="G561" s="2" t="s">
        <v>4896</v>
      </c>
      <c r="J561" s="21">
        <v>1903</v>
      </c>
      <c r="K561" s="21" t="s">
        <v>4549</v>
      </c>
    </row>
    <row r="562" spans="1:11" x14ac:dyDescent="0.2">
      <c r="A562" s="3">
        <v>3813</v>
      </c>
      <c r="B562" s="3" t="s">
        <v>587</v>
      </c>
      <c r="C562" s="3" t="s">
        <v>587</v>
      </c>
      <c r="D562" s="3" t="s">
        <v>309</v>
      </c>
      <c r="E562" s="3" t="str">
        <v>Altishofen</v>
      </c>
      <c r="G562" s="2" t="s">
        <v>4896</v>
      </c>
      <c r="J562" s="21">
        <v>1904</v>
      </c>
      <c r="K562" s="21" t="s">
        <v>4549</v>
      </c>
    </row>
    <row r="563" spans="1:11" x14ac:dyDescent="0.2">
      <c r="A563" s="3">
        <v>3855</v>
      </c>
      <c r="B563" s="3" t="s">
        <v>588</v>
      </c>
      <c r="C563" s="3" t="s">
        <v>589</v>
      </c>
      <c r="D563" s="3" t="s">
        <v>309</v>
      </c>
      <c r="E563" s="3" t="str">
        <v>Dagmersellen</v>
      </c>
      <c r="G563" s="2" t="s">
        <v>4896</v>
      </c>
      <c r="J563" s="21">
        <v>1905</v>
      </c>
      <c r="K563" s="21" t="s">
        <v>4549</v>
      </c>
    </row>
    <row r="564" spans="1:11" x14ac:dyDescent="0.2">
      <c r="A564" s="3">
        <v>3800</v>
      </c>
      <c r="B564" s="3" t="s">
        <v>590</v>
      </c>
      <c r="C564" s="3" t="s">
        <v>590</v>
      </c>
      <c r="D564" s="3" t="s">
        <v>309</v>
      </c>
      <c r="E564" s="3" t="str">
        <v>Egolzwil</v>
      </c>
      <c r="G564" s="2" t="s">
        <v>4896</v>
      </c>
      <c r="J564" s="21">
        <v>1906</v>
      </c>
      <c r="K564" s="21" t="s">
        <v>4549</v>
      </c>
    </row>
    <row r="565" spans="1:11" x14ac:dyDescent="0.2">
      <c r="A565" s="3">
        <v>3812</v>
      </c>
      <c r="B565" s="3" t="s">
        <v>561</v>
      </c>
      <c r="C565" s="3" t="s">
        <v>561</v>
      </c>
      <c r="D565" s="3" t="s">
        <v>309</v>
      </c>
      <c r="E565" s="3" t="str">
        <v>Ettiswil</v>
      </c>
      <c r="G565" s="2" t="s">
        <v>4896</v>
      </c>
      <c r="J565" s="21">
        <v>1907</v>
      </c>
      <c r="K565" s="21" t="s">
        <v>4549</v>
      </c>
    </row>
    <row r="566" spans="1:11" x14ac:dyDescent="0.2">
      <c r="A566" s="3">
        <v>3508</v>
      </c>
      <c r="B566" s="3" t="s">
        <v>591</v>
      </c>
      <c r="C566" s="3" t="s">
        <v>592</v>
      </c>
      <c r="D566" s="3" t="s">
        <v>309</v>
      </c>
      <c r="E566" s="3" t="str">
        <v>Fischbach</v>
      </c>
      <c r="G566" s="2" t="s">
        <v>4896</v>
      </c>
      <c r="J566" s="21">
        <v>1908</v>
      </c>
      <c r="K566" s="21" t="s">
        <v>4549</v>
      </c>
    </row>
    <row r="567" spans="1:11" x14ac:dyDescent="0.2">
      <c r="A567" s="3">
        <v>3507</v>
      </c>
      <c r="B567" s="3" t="s">
        <v>593</v>
      </c>
      <c r="C567" s="3" t="s">
        <v>593</v>
      </c>
      <c r="D567" s="3" t="s">
        <v>309</v>
      </c>
      <c r="E567" s="3" t="str">
        <v>Grossdietwil</v>
      </c>
      <c r="G567" s="2" t="s">
        <v>4896</v>
      </c>
      <c r="J567" s="21">
        <v>1911</v>
      </c>
      <c r="K567" s="21" t="s">
        <v>4549</v>
      </c>
    </row>
    <row r="568" spans="1:11" x14ac:dyDescent="0.2">
      <c r="A568" s="3">
        <v>3533</v>
      </c>
      <c r="B568" s="3" t="s">
        <v>594</v>
      </c>
      <c r="C568" s="3" t="s">
        <v>594</v>
      </c>
      <c r="D568" s="3" t="s">
        <v>309</v>
      </c>
      <c r="E568" s="3" t="str">
        <v>Hergiswil bei Willisau</v>
      </c>
      <c r="G568" s="2" t="s">
        <v>4896</v>
      </c>
      <c r="J568" s="21">
        <v>1912</v>
      </c>
      <c r="K568" s="21" t="s">
        <v>4549</v>
      </c>
    </row>
    <row r="569" spans="1:11" x14ac:dyDescent="0.2">
      <c r="A569" s="3">
        <v>3671</v>
      </c>
      <c r="B569" s="3" t="s">
        <v>595</v>
      </c>
      <c r="C569" s="3" t="s">
        <v>595</v>
      </c>
      <c r="D569" s="3" t="s">
        <v>309</v>
      </c>
      <c r="E569" s="3" t="str">
        <v>Luthern</v>
      </c>
      <c r="G569" s="2" t="s">
        <v>4896</v>
      </c>
      <c r="J569" s="21">
        <v>1913</v>
      </c>
      <c r="K569" s="21" t="s">
        <v>4549</v>
      </c>
    </row>
    <row r="570" spans="1:11" x14ac:dyDescent="0.2">
      <c r="A570" s="3">
        <v>3510</v>
      </c>
      <c r="B570" s="3" t="s">
        <v>596</v>
      </c>
      <c r="C570" s="3" t="s">
        <v>596</v>
      </c>
      <c r="D570" s="3" t="s">
        <v>309</v>
      </c>
      <c r="E570" s="3" t="str">
        <v>Menznau</v>
      </c>
      <c r="G570" s="2" t="s">
        <v>4896</v>
      </c>
      <c r="J570" s="21">
        <v>1914</v>
      </c>
      <c r="K570" s="21" t="s">
        <v>4549</v>
      </c>
    </row>
    <row r="571" spans="1:11" x14ac:dyDescent="0.2">
      <c r="A571" s="3">
        <v>3082</v>
      </c>
      <c r="B571" s="3" t="s">
        <v>597</v>
      </c>
      <c r="C571" s="3" t="s">
        <v>598</v>
      </c>
      <c r="D571" s="3" t="s">
        <v>309</v>
      </c>
      <c r="E571" s="3" t="str">
        <v>Nebikon</v>
      </c>
      <c r="G571" s="2" t="s">
        <v>4896</v>
      </c>
      <c r="J571" s="21">
        <v>1918</v>
      </c>
      <c r="K571" s="21" t="s">
        <v>4550</v>
      </c>
    </row>
    <row r="572" spans="1:11" x14ac:dyDescent="0.2">
      <c r="A572" s="3">
        <v>3506</v>
      </c>
      <c r="B572" s="3" t="s">
        <v>598</v>
      </c>
      <c r="C572" s="3" t="s">
        <v>598</v>
      </c>
      <c r="D572" s="3" t="s">
        <v>309</v>
      </c>
      <c r="E572" s="3" t="str">
        <v>Pfaffnau</v>
      </c>
      <c r="G572" s="2" t="s">
        <v>4896</v>
      </c>
      <c r="J572" s="21">
        <v>1920</v>
      </c>
      <c r="K572" s="21" t="s">
        <v>4549</v>
      </c>
    </row>
    <row r="573" spans="1:11" x14ac:dyDescent="0.2">
      <c r="A573" s="3">
        <v>3510</v>
      </c>
      <c r="B573" s="3" t="s">
        <v>599</v>
      </c>
      <c r="C573" s="3" t="s">
        <v>599</v>
      </c>
      <c r="D573" s="3" t="s">
        <v>309</v>
      </c>
      <c r="E573" s="3" t="str">
        <v>Reiden</v>
      </c>
      <c r="G573" s="2" t="s">
        <v>4896</v>
      </c>
      <c r="J573" s="21">
        <v>1921</v>
      </c>
      <c r="K573" s="21" t="s">
        <v>4549</v>
      </c>
    </row>
    <row r="574" spans="1:11" x14ac:dyDescent="0.2">
      <c r="A574" s="3">
        <v>3671</v>
      </c>
      <c r="B574" s="3" t="s">
        <v>600</v>
      </c>
      <c r="C574" s="3" t="s">
        <v>600</v>
      </c>
      <c r="D574" s="3" t="s">
        <v>309</v>
      </c>
      <c r="E574" s="3" t="str">
        <v>Roggliswil</v>
      </c>
      <c r="G574" s="2" t="s">
        <v>4896</v>
      </c>
      <c r="J574" s="21">
        <v>1922</v>
      </c>
      <c r="K574" s="21" t="s">
        <v>4549</v>
      </c>
    </row>
    <row r="575" spans="1:11" x14ac:dyDescent="0.2">
      <c r="A575" s="3">
        <v>3629</v>
      </c>
      <c r="B575" s="3" t="s">
        <v>601</v>
      </c>
      <c r="C575" s="3" t="s">
        <v>601</v>
      </c>
      <c r="D575" s="3" t="s">
        <v>309</v>
      </c>
      <c r="E575" s="3" t="str">
        <v>Schötz</v>
      </c>
      <c r="G575" s="2" t="s">
        <v>4896</v>
      </c>
      <c r="J575" s="21">
        <v>1923</v>
      </c>
      <c r="K575" s="21" t="s">
        <v>4549</v>
      </c>
    </row>
    <row r="576" spans="1:11" x14ac:dyDescent="0.2">
      <c r="A576" s="3">
        <v>3503</v>
      </c>
      <c r="B576" s="3" t="s">
        <v>602</v>
      </c>
      <c r="C576" s="3" t="s">
        <v>603</v>
      </c>
      <c r="D576" s="3" t="s">
        <v>309</v>
      </c>
      <c r="E576" s="3" t="str">
        <v>Ufhusen</v>
      </c>
      <c r="G576" s="2" t="s">
        <v>4896</v>
      </c>
      <c r="J576" s="21">
        <v>1925</v>
      </c>
      <c r="K576" s="21" t="s">
        <v>4549</v>
      </c>
    </row>
    <row r="577" spans="1:11" x14ac:dyDescent="0.2">
      <c r="A577" s="3">
        <v>3510</v>
      </c>
      <c r="B577" s="3" t="s">
        <v>603</v>
      </c>
      <c r="C577" s="3" t="s">
        <v>603</v>
      </c>
      <c r="D577" s="3" t="s">
        <v>309</v>
      </c>
      <c r="E577" s="3" t="str">
        <v>Wauwil</v>
      </c>
      <c r="G577" s="2" t="s">
        <v>4896</v>
      </c>
      <c r="J577" s="21">
        <v>1926</v>
      </c>
      <c r="K577" s="21" t="s">
        <v>4549</v>
      </c>
    </row>
    <row r="578" spans="1:11" x14ac:dyDescent="0.2">
      <c r="A578" s="3">
        <v>3434</v>
      </c>
      <c r="B578" s="3" t="s">
        <v>604</v>
      </c>
      <c r="C578" s="3" t="s">
        <v>605</v>
      </c>
      <c r="D578" s="3" t="s">
        <v>309</v>
      </c>
      <c r="E578" s="3" t="str">
        <v>Wikon</v>
      </c>
      <c r="G578" s="2" t="s">
        <v>4896</v>
      </c>
      <c r="J578" s="21">
        <v>1927</v>
      </c>
      <c r="K578" s="21" t="s">
        <v>4549</v>
      </c>
    </row>
    <row r="579" spans="1:11" x14ac:dyDescent="0.2">
      <c r="A579" s="3">
        <v>3434</v>
      </c>
      <c r="B579" s="3" t="s">
        <v>605</v>
      </c>
      <c r="C579" s="3" t="s">
        <v>605</v>
      </c>
      <c r="D579" s="3" t="s">
        <v>309</v>
      </c>
      <c r="E579" s="3" t="str">
        <v>Zell (LU)</v>
      </c>
      <c r="G579" s="2" t="s">
        <v>4896</v>
      </c>
      <c r="J579" s="21">
        <v>1928</v>
      </c>
      <c r="K579" s="21" t="s">
        <v>4549</v>
      </c>
    </row>
    <row r="580" spans="1:11" x14ac:dyDescent="0.2">
      <c r="A580" s="3">
        <v>3673</v>
      </c>
      <c r="B580" s="3" t="s">
        <v>606</v>
      </c>
      <c r="C580" s="3" t="s">
        <v>606</v>
      </c>
      <c r="D580" s="3" t="s">
        <v>309</v>
      </c>
      <c r="E580" s="3" t="str">
        <v>Willisau</v>
      </c>
      <c r="G580" s="2" t="s">
        <v>4896</v>
      </c>
      <c r="J580" s="21">
        <v>1929</v>
      </c>
      <c r="K580" s="21" t="s">
        <v>4549</v>
      </c>
    </row>
    <row r="581" spans="1:11" x14ac:dyDescent="0.2">
      <c r="A581" s="3">
        <v>3532</v>
      </c>
      <c r="B581" s="3" t="s">
        <v>607</v>
      </c>
      <c r="C581" s="3" t="s">
        <v>607</v>
      </c>
      <c r="D581" s="3" t="s">
        <v>309</v>
      </c>
      <c r="E581" s="3" t="str">
        <v>Altdorf (UR)</v>
      </c>
      <c r="G581" s="2" t="s">
        <v>4896</v>
      </c>
      <c r="J581" s="21">
        <v>1932</v>
      </c>
      <c r="K581" s="21" t="s">
        <v>4549</v>
      </c>
    </row>
    <row r="582" spans="1:11" x14ac:dyDescent="0.2">
      <c r="A582" s="3">
        <v>3083</v>
      </c>
      <c r="B582" s="3" t="s">
        <v>608</v>
      </c>
      <c r="C582" s="3" t="s">
        <v>609</v>
      </c>
      <c r="D582" s="3" t="s">
        <v>309</v>
      </c>
      <c r="E582" s="3" t="str">
        <v>Andermatt</v>
      </c>
      <c r="G582" s="2" t="s">
        <v>4896</v>
      </c>
      <c r="J582" s="21">
        <v>1933</v>
      </c>
      <c r="K582" s="21" t="s">
        <v>4549</v>
      </c>
    </row>
    <row r="583" spans="1:11" x14ac:dyDescent="0.2">
      <c r="A583" s="3">
        <v>3110</v>
      </c>
      <c r="B583" s="3" t="s">
        <v>609</v>
      </c>
      <c r="C583" s="3" t="s">
        <v>609</v>
      </c>
      <c r="D583" s="3" t="s">
        <v>309</v>
      </c>
      <c r="E583" s="3" t="str">
        <v>Attinghausen</v>
      </c>
      <c r="G583" s="2" t="s">
        <v>4896</v>
      </c>
      <c r="J583" s="21">
        <v>1934</v>
      </c>
      <c r="K583" s="21" t="s">
        <v>4549</v>
      </c>
    </row>
    <row r="584" spans="1:11" x14ac:dyDescent="0.2">
      <c r="A584" s="3">
        <v>3111</v>
      </c>
      <c r="B584" s="3" t="s">
        <v>610</v>
      </c>
      <c r="C584" s="3" t="s">
        <v>609</v>
      </c>
      <c r="D584" s="3" t="s">
        <v>309</v>
      </c>
      <c r="E584" s="3" t="str">
        <v>Bürglen (UR)</v>
      </c>
      <c r="G584" s="2" t="s">
        <v>4896</v>
      </c>
      <c r="J584" s="21">
        <v>1936</v>
      </c>
      <c r="K584" s="21" t="s">
        <v>4550</v>
      </c>
    </row>
    <row r="585" spans="1:11" x14ac:dyDescent="0.2">
      <c r="A585" s="3">
        <v>3504</v>
      </c>
      <c r="B585" s="3" t="s">
        <v>611</v>
      </c>
      <c r="C585" s="3" t="s">
        <v>611</v>
      </c>
      <c r="D585" s="3" t="s">
        <v>309</v>
      </c>
      <c r="E585" s="3" t="str">
        <v>Erstfeld</v>
      </c>
      <c r="G585" s="2" t="s">
        <v>4896</v>
      </c>
      <c r="J585" s="21">
        <v>1937</v>
      </c>
      <c r="K585" s="21" t="s">
        <v>4549</v>
      </c>
    </row>
    <row r="586" spans="1:11" x14ac:dyDescent="0.2">
      <c r="A586" s="3">
        <v>3672</v>
      </c>
      <c r="B586" s="3" t="s">
        <v>612</v>
      </c>
      <c r="C586" s="3" t="s">
        <v>612</v>
      </c>
      <c r="D586" s="3" t="s">
        <v>309</v>
      </c>
      <c r="E586" s="3" t="str">
        <v>Flüelen</v>
      </c>
      <c r="G586" s="2" t="s">
        <v>4896</v>
      </c>
      <c r="J586" s="21">
        <v>1938</v>
      </c>
      <c r="K586" s="21" t="s">
        <v>4550</v>
      </c>
    </row>
    <row r="587" spans="1:11" x14ac:dyDescent="0.2">
      <c r="A587" s="3">
        <v>3672</v>
      </c>
      <c r="B587" s="3" t="s">
        <v>613</v>
      </c>
      <c r="C587" s="3" t="s">
        <v>612</v>
      </c>
      <c r="D587" s="3" t="s">
        <v>309</v>
      </c>
      <c r="E587" s="3" t="str">
        <v>Göschenen</v>
      </c>
      <c r="G587" s="2" t="s">
        <v>4896</v>
      </c>
      <c r="J587" s="21">
        <v>1941</v>
      </c>
      <c r="K587" s="21" t="s">
        <v>4549</v>
      </c>
    </row>
    <row r="588" spans="1:11" x14ac:dyDescent="0.2">
      <c r="A588" s="3">
        <v>3674</v>
      </c>
      <c r="B588" s="3" t="s">
        <v>614</v>
      </c>
      <c r="C588" s="3" t="s">
        <v>612</v>
      </c>
      <c r="D588" s="3" t="s">
        <v>309</v>
      </c>
      <c r="E588" s="3" t="str">
        <v>Gurtnellen</v>
      </c>
      <c r="G588" s="2" t="s">
        <v>4896</v>
      </c>
      <c r="J588" s="21">
        <v>1942</v>
      </c>
      <c r="K588" s="21" t="s">
        <v>4549</v>
      </c>
    </row>
    <row r="589" spans="1:11" x14ac:dyDescent="0.2">
      <c r="A589" s="3">
        <v>3531</v>
      </c>
      <c r="B589" s="3" t="s">
        <v>615</v>
      </c>
      <c r="C589" s="3" t="s">
        <v>615</v>
      </c>
      <c r="D589" s="3" t="s">
        <v>309</v>
      </c>
      <c r="E589" s="3" t="str">
        <v>Hospental</v>
      </c>
      <c r="G589" s="2" t="s">
        <v>4896</v>
      </c>
      <c r="J589" s="21">
        <v>1943</v>
      </c>
      <c r="K589" s="21" t="s">
        <v>4549</v>
      </c>
    </row>
    <row r="590" spans="1:11" x14ac:dyDescent="0.2">
      <c r="A590" s="3">
        <v>3629</v>
      </c>
      <c r="B590" s="3" t="s">
        <v>616</v>
      </c>
      <c r="C590" s="3" t="s">
        <v>616</v>
      </c>
      <c r="D590" s="3" t="s">
        <v>309</v>
      </c>
      <c r="E590" s="3" t="str">
        <v>Isenthal</v>
      </c>
      <c r="G590" s="2" t="s">
        <v>4896</v>
      </c>
      <c r="J590" s="21">
        <v>1944</v>
      </c>
      <c r="K590" s="21" t="s">
        <v>4550</v>
      </c>
    </row>
    <row r="591" spans="1:11" x14ac:dyDescent="0.2">
      <c r="A591" s="3">
        <v>3113</v>
      </c>
      <c r="B591" s="3" t="s">
        <v>617</v>
      </c>
      <c r="C591" s="3" t="s">
        <v>617</v>
      </c>
      <c r="D591" s="3" t="s">
        <v>309</v>
      </c>
      <c r="E591" s="3" t="str">
        <v>Realp</v>
      </c>
      <c r="G591" s="2" t="s">
        <v>4896</v>
      </c>
      <c r="J591" s="21">
        <v>1945</v>
      </c>
      <c r="K591" s="21" t="s">
        <v>4549</v>
      </c>
    </row>
    <row r="592" spans="1:11" x14ac:dyDescent="0.2">
      <c r="A592" s="3">
        <v>3512</v>
      </c>
      <c r="B592" s="3" t="s">
        <v>618</v>
      </c>
      <c r="C592" s="3" t="s">
        <v>618</v>
      </c>
      <c r="D592" s="3" t="s">
        <v>309</v>
      </c>
      <c r="E592" s="3" t="str">
        <v>Schattdorf</v>
      </c>
      <c r="G592" s="2" t="s">
        <v>4896</v>
      </c>
      <c r="J592" s="21">
        <v>1946</v>
      </c>
      <c r="K592" s="21" t="s">
        <v>4550</v>
      </c>
    </row>
    <row r="593" spans="1:11" x14ac:dyDescent="0.2">
      <c r="A593" s="3">
        <v>3513</v>
      </c>
      <c r="B593" s="3" t="s">
        <v>619</v>
      </c>
      <c r="C593" s="3" t="s">
        <v>618</v>
      </c>
      <c r="D593" s="3" t="s">
        <v>309</v>
      </c>
      <c r="E593" s="3" t="str">
        <v>Seedorf (UR)</v>
      </c>
      <c r="G593" s="2" t="s">
        <v>4896</v>
      </c>
      <c r="J593" s="21">
        <v>1947</v>
      </c>
      <c r="K593" s="21" t="s">
        <v>4549</v>
      </c>
    </row>
    <row r="594" spans="1:11" x14ac:dyDescent="0.2">
      <c r="A594" s="3">
        <v>3075</v>
      </c>
      <c r="B594" s="3" t="s">
        <v>620</v>
      </c>
      <c r="C594" s="3" t="s">
        <v>621</v>
      </c>
      <c r="D594" s="3" t="s">
        <v>309</v>
      </c>
      <c r="E594" s="3" t="str">
        <v>Seelisberg</v>
      </c>
      <c r="G594" s="2" t="s">
        <v>4896</v>
      </c>
      <c r="J594" s="21">
        <v>1948</v>
      </c>
      <c r="K594" s="21" t="s">
        <v>4549</v>
      </c>
    </row>
    <row r="595" spans="1:11" x14ac:dyDescent="0.2">
      <c r="A595" s="3">
        <v>3075</v>
      </c>
      <c r="B595" s="3" t="s">
        <v>622</v>
      </c>
      <c r="C595" s="3" t="s">
        <v>621</v>
      </c>
      <c r="D595" s="3" t="s">
        <v>309</v>
      </c>
      <c r="E595" s="3" t="str">
        <v>Silenen</v>
      </c>
      <c r="G595" s="2" t="s">
        <v>4896</v>
      </c>
      <c r="J595" s="21">
        <v>1950</v>
      </c>
      <c r="K595" s="21" t="s">
        <v>4549</v>
      </c>
    </row>
    <row r="596" spans="1:11" x14ac:dyDescent="0.2">
      <c r="A596" s="3">
        <v>3076</v>
      </c>
      <c r="B596" s="3" t="s">
        <v>621</v>
      </c>
      <c r="C596" s="3" t="s">
        <v>621</v>
      </c>
      <c r="D596" s="3" t="s">
        <v>309</v>
      </c>
      <c r="E596" s="3" t="str">
        <v>Sisikon</v>
      </c>
      <c r="G596" s="2" t="s">
        <v>4896</v>
      </c>
      <c r="J596" s="21">
        <v>1955</v>
      </c>
      <c r="K596" s="21" t="s">
        <v>4549</v>
      </c>
    </row>
    <row r="597" spans="1:11" x14ac:dyDescent="0.2">
      <c r="A597" s="3">
        <v>3077</v>
      </c>
      <c r="B597" s="3" t="s">
        <v>623</v>
      </c>
      <c r="C597" s="3" t="s">
        <v>621</v>
      </c>
      <c r="D597" s="3" t="s">
        <v>309</v>
      </c>
      <c r="E597" s="3" t="str">
        <v>Spiringen</v>
      </c>
      <c r="G597" s="2" t="s">
        <v>4896</v>
      </c>
      <c r="J597" s="21">
        <v>1957</v>
      </c>
      <c r="K597" s="21" t="s">
        <v>4549</v>
      </c>
    </row>
    <row r="598" spans="1:11" x14ac:dyDescent="0.2">
      <c r="A598" s="3">
        <v>3078</v>
      </c>
      <c r="B598" s="3" t="s">
        <v>624</v>
      </c>
      <c r="C598" s="3" t="s">
        <v>621</v>
      </c>
      <c r="D598" s="3" t="s">
        <v>309</v>
      </c>
      <c r="E598" s="3" t="str">
        <v>Unterschächen</v>
      </c>
      <c r="G598" s="2" t="s">
        <v>4896</v>
      </c>
      <c r="J598" s="21">
        <v>1958</v>
      </c>
      <c r="K598" s="21" t="s">
        <v>4549</v>
      </c>
    </row>
    <row r="599" spans="1:11" x14ac:dyDescent="0.2">
      <c r="A599" s="3">
        <v>3532</v>
      </c>
      <c r="B599" s="3" t="s">
        <v>625</v>
      </c>
      <c r="C599" s="3" t="s">
        <v>625</v>
      </c>
      <c r="D599" s="3" t="s">
        <v>309</v>
      </c>
      <c r="E599" s="3" t="str">
        <v>Wassen</v>
      </c>
      <c r="G599" s="2" t="s">
        <v>4896</v>
      </c>
      <c r="J599" s="21">
        <v>1961</v>
      </c>
      <c r="K599" s="21" t="s">
        <v>4550</v>
      </c>
    </row>
    <row r="600" spans="1:11" x14ac:dyDescent="0.2">
      <c r="A600" s="3">
        <v>3504</v>
      </c>
      <c r="B600" s="3" t="s">
        <v>626</v>
      </c>
      <c r="C600" s="3" t="s">
        <v>626</v>
      </c>
      <c r="D600" s="3" t="s">
        <v>309</v>
      </c>
      <c r="E600" s="3" t="str">
        <v>Einsiedeln</v>
      </c>
      <c r="G600" s="2" t="s">
        <v>4896</v>
      </c>
      <c r="J600" s="21">
        <v>1962</v>
      </c>
      <c r="K600" s="21" t="s">
        <v>4549</v>
      </c>
    </row>
    <row r="601" spans="1:11" x14ac:dyDescent="0.2">
      <c r="A601" s="3">
        <v>3112</v>
      </c>
      <c r="B601" s="3" t="s">
        <v>627</v>
      </c>
      <c r="C601" s="3" t="s">
        <v>628</v>
      </c>
      <c r="D601" s="3" t="s">
        <v>309</v>
      </c>
      <c r="E601" s="3" t="str">
        <v>Gersau</v>
      </c>
      <c r="G601" s="2" t="s">
        <v>4896</v>
      </c>
      <c r="J601" s="21">
        <v>1963</v>
      </c>
      <c r="K601" s="21" t="s">
        <v>4549</v>
      </c>
    </row>
    <row r="602" spans="1:11" x14ac:dyDescent="0.2">
      <c r="A602" s="3">
        <v>3114</v>
      </c>
      <c r="B602" s="3" t="s">
        <v>629</v>
      </c>
      <c r="C602" s="3" t="s">
        <v>629</v>
      </c>
      <c r="D602" s="3" t="s">
        <v>309</v>
      </c>
      <c r="E602" s="3" t="str">
        <v>Feusisberg</v>
      </c>
      <c r="G602" s="2" t="s">
        <v>4896</v>
      </c>
      <c r="J602" s="21">
        <v>1964</v>
      </c>
      <c r="K602" s="21" t="s">
        <v>4549</v>
      </c>
    </row>
    <row r="603" spans="1:11" x14ac:dyDescent="0.2">
      <c r="A603" s="3">
        <v>3206</v>
      </c>
      <c r="B603" s="3" t="s">
        <v>630</v>
      </c>
      <c r="C603" s="3" t="s">
        <v>631</v>
      </c>
      <c r="D603" s="3" t="s">
        <v>309</v>
      </c>
      <c r="E603" s="3" t="str">
        <v>Freienbach</v>
      </c>
      <c r="G603" s="2" t="s">
        <v>4896</v>
      </c>
      <c r="J603" s="21">
        <v>1965</v>
      </c>
      <c r="K603" s="21" t="s">
        <v>4549</v>
      </c>
    </row>
    <row r="604" spans="1:11" x14ac:dyDescent="0.2">
      <c r="A604" s="3">
        <v>3206</v>
      </c>
      <c r="B604" s="3" t="s">
        <v>631</v>
      </c>
      <c r="C604" s="3" t="s">
        <v>631</v>
      </c>
      <c r="D604" s="3" t="s">
        <v>309</v>
      </c>
      <c r="E604" s="3" t="str">
        <v>Wollerau</v>
      </c>
      <c r="G604" s="2" t="s">
        <v>4896</v>
      </c>
      <c r="J604" s="21">
        <v>1966</v>
      </c>
      <c r="K604" s="21" t="s">
        <v>4549</v>
      </c>
    </row>
    <row r="605" spans="1:11" x14ac:dyDescent="0.2">
      <c r="A605" s="3">
        <v>3206</v>
      </c>
      <c r="B605" s="3" t="s">
        <v>632</v>
      </c>
      <c r="C605" s="3" t="s">
        <v>631</v>
      </c>
      <c r="D605" s="3" t="s">
        <v>309</v>
      </c>
      <c r="E605" s="3" t="str">
        <v>Küssnacht (SZ)</v>
      </c>
      <c r="G605" s="2" t="s">
        <v>4896</v>
      </c>
      <c r="J605" s="21">
        <v>1967</v>
      </c>
      <c r="K605" s="21" t="s">
        <v>4549</v>
      </c>
    </row>
    <row r="606" spans="1:11" x14ac:dyDescent="0.2">
      <c r="A606" s="3">
        <v>3206</v>
      </c>
      <c r="B606" s="3" t="s">
        <v>633</v>
      </c>
      <c r="C606" s="3" t="s">
        <v>631</v>
      </c>
      <c r="D606" s="3" t="s">
        <v>309</v>
      </c>
      <c r="E606" s="3" t="str">
        <v>Altendorf</v>
      </c>
      <c r="G606" s="2" t="s">
        <v>4896</v>
      </c>
      <c r="J606" s="21">
        <v>1968</v>
      </c>
      <c r="K606" s="21" t="s">
        <v>4550</v>
      </c>
    </row>
    <row r="607" spans="1:11" x14ac:dyDescent="0.2">
      <c r="A607" s="3">
        <v>3202</v>
      </c>
      <c r="B607" s="3" t="s">
        <v>634</v>
      </c>
      <c r="C607" s="3" t="s">
        <v>634</v>
      </c>
      <c r="D607" s="3" t="s">
        <v>309</v>
      </c>
      <c r="E607" s="3" t="str">
        <v>Galgenen</v>
      </c>
      <c r="G607" s="2" t="s">
        <v>4896</v>
      </c>
      <c r="J607" s="21">
        <v>1969</v>
      </c>
      <c r="K607" s="21" t="s">
        <v>4550</v>
      </c>
    </row>
    <row r="608" spans="1:11" x14ac:dyDescent="0.2">
      <c r="A608" s="3">
        <v>3208</v>
      </c>
      <c r="B608" s="3" t="s">
        <v>635</v>
      </c>
      <c r="C608" s="3" t="s">
        <v>635</v>
      </c>
      <c r="D608" s="3" t="s">
        <v>309</v>
      </c>
      <c r="E608" s="3" t="str">
        <v>Innerthal</v>
      </c>
      <c r="G608" s="2" t="s">
        <v>4896</v>
      </c>
      <c r="J608" s="21">
        <v>1971</v>
      </c>
      <c r="K608" s="21" t="s">
        <v>4549</v>
      </c>
    </row>
    <row r="609" spans="1:11" x14ac:dyDescent="0.2">
      <c r="A609" s="3">
        <v>3179</v>
      </c>
      <c r="B609" s="3" t="s">
        <v>636</v>
      </c>
      <c r="C609" s="3" t="s">
        <v>636</v>
      </c>
      <c r="D609" s="3" t="s">
        <v>309</v>
      </c>
      <c r="E609" s="3" t="str">
        <v>Lachen</v>
      </c>
      <c r="G609" s="2" t="s">
        <v>4896</v>
      </c>
      <c r="J609" s="21">
        <v>1972</v>
      </c>
      <c r="K609" s="21" t="s">
        <v>4550</v>
      </c>
    </row>
    <row r="610" spans="1:11" x14ac:dyDescent="0.2">
      <c r="A610" s="3">
        <v>3177</v>
      </c>
      <c r="B610" s="3" t="s">
        <v>637</v>
      </c>
      <c r="C610" s="3" t="s">
        <v>638</v>
      </c>
      <c r="D610" s="3" t="s">
        <v>309</v>
      </c>
      <c r="E610" s="3" t="str">
        <v>Reichenburg</v>
      </c>
      <c r="G610" s="2" t="s">
        <v>4896</v>
      </c>
      <c r="J610" s="21">
        <v>1973</v>
      </c>
      <c r="K610" s="21" t="s">
        <v>4550</v>
      </c>
    </row>
    <row r="611" spans="1:11" x14ac:dyDescent="0.2">
      <c r="A611" s="3">
        <v>3203</v>
      </c>
      <c r="B611" s="3" t="s">
        <v>639</v>
      </c>
      <c r="C611" s="3" t="s">
        <v>639</v>
      </c>
      <c r="D611" s="3" t="s">
        <v>309</v>
      </c>
      <c r="E611" s="3" t="str">
        <v>Schübelbach</v>
      </c>
      <c r="G611" s="2" t="s">
        <v>4896</v>
      </c>
      <c r="J611" s="21">
        <v>1974</v>
      </c>
      <c r="K611" s="21" t="s">
        <v>4549</v>
      </c>
    </row>
    <row r="612" spans="1:11" x14ac:dyDescent="0.2">
      <c r="A612" s="3">
        <v>3204</v>
      </c>
      <c r="B612" s="3" t="s">
        <v>640</v>
      </c>
      <c r="C612" s="3" t="s">
        <v>639</v>
      </c>
      <c r="D612" s="3" t="s">
        <v>309</v>
      </c>
      <c r="E612" s="3" t="str">
        <v>Tuggen</v>
      </c>
      <c r="G612" s="2" t="s">
        <v>4896</v>
      </c>
      <c r="J612" s="21">
        <v>1975</v>
      </c>
      <c r="K612" s="21" t="s">
        <v>4549</v>
      </c>
    </row>
    <row r="613" spans="1:11" x14ac:dyDescent="0.2">
      <c r="A613" s="3">
        <v>3205</v>
      </c>
      <c r="B613" s="3" t="s">
        <v>641</v>
      </c>
      <c r="C613" s="3" t="s">
        <v>639</v>
      </c>
      <c r="D613" s="3" t="s">
        <v>309</v>
      </c>
      <c r="E613" s="3" t="str">
        <v>Vorderthal</v>
      </c>
      <c r="G613" s="2" t="s">
        <v>4896</v>
      </c>
      <c r="J613" s="21">
        <v>1976</v>
      </c>
      <c r="K613" s="21" t="s">
        <v>4549</v>
      </c>
    </row>
    <row r="614" spans="1:11" x14ac:dyDescent="0.2">
      <c r="A614" s="3">
        <v>1797</v>
      </c>
      <c r="B614" s="3" t="s">
        <v>642</v>
      </c>
      <c r="C614" s="3" t="s">
        <v>642</v>
      </c>
      <c r="D614" s="3" t="s">
        <v>309</v>
      </c>
      <c r="E614" s="3" t="str">
        <v>Wangen (SZ)</v>
      </c>
      <c r="G614" s="2" t="s">
        <v>4896</v>
      </c>
      <c r="J614" s="21">
        <v>1977</v>
      </c>
      <c r="K614" s="21" t="s">
        <v>4550</v>
      </c>
    </row>
    <row r="615" spans="1:11" x14ac:dyDescent="0.2">
      <c r="A615" s="3">
        <v>3176</v>
      </c>
      <c r="B615" s="3" t="s">
        <v>643</v>
      </c>
      <c r="C615" s="3" t="s">
        <v>643</v>
      </c>
      <c r="D615" s="3" t="s">
        <v>309</v>
      </c>
      <c r="E615" s="3" t="str">
        <v>Alpthal</v>
      </c>
      <c r="G615" s="2" t="s">
        <v>4896</v>
      </c>
      <c r="J615" s="21">
        <v>1978</v>
      </c>
      <c r="K615" s="21" t="s">
        <v>4550</v>
      </c>
    </row>
    <row r="616" spans="1:11" x14ac:dyDescent="0.2">
      <c r="A616" s="3">
        <v>3207</v>
      </c>
      <c r="B616" s="3" t="s">
        <v>644</v>
      </c>
      <c r="C616" s="3" t="s">
        <v>644</v>
      </c>
      <c r="D616" s="3" t="s">
        <v>309</v>
      </c>
      <c r="E616" s="3" t="str">
        <v>Arth</v>
      </c>
      <c r="G616" s="2" t="s">
        <v>4896</v>
      </c>
      <c r="J616" s="21">
        <v>1981</v>
      </c>
      <c r="K616" s="21" t="s">
        <v>4549</v>
      </c>
    </row>
    <row r="617" spans="1:11" x14ac:dyDescent="0.2">
      <c r="A617" s="3">
        <v>2744</v>
      </c>
      <c r="B617" s="3" t="s">
        <v>645</v>
      </c>
      <c r="C617" s="3" t="s">
        <v>645</v>
      </c>
      <c r="D617" s="3" t="s">
        <v>309</v>
      </c>
      <c r="E617" s="3" t="str">
        <v>Illgau</v>
      </c>
      <c r="G617" s="2" t="s">
        <v>4898</v>
      </c>
      <c r="J617" s="21">
        <v>1982</v>
      </c>
      <c r="K617" s="21" t="s">
        <v>4549</v>
      </c>
    </row>
    <row r="618" spans="1:11" x14ac:dyDescent="0.2">
      <c r="A618" s="3">
        <v>2735</v>
      </c>
      <c r="B618" s="3" t="s">
        <v>646</v>
      </c>
      <c r="C618" s="3" t="s">
        <v>646</v>
      </c>
      <c r="D618" s="3" t="s">
        <v>309</v>
      </c>
      <c r="E618" s="3" t="str">
        <v>Ingenbohl</v>
      </c>
      <c r="G618" s="2" t="s">
        <v>4898</v>
      </c>
      <c r="J618" s="21">
        <v>1983</v>
      </c>
      <c r="K618" s="21" t="s">
        <v>4549</v>
      </c>
    </row>
    <row r="619" spans="1:11" x14ac:dyDescent="0.2">
      <c r="A619" s="3">
        <v>2747</v>
      </c>
      <c r="B619" s="3" t="s">
        <v>647</v>
      </c>
      <c r="C619" s="3" t="s">
        <v>648</v>
      </c>
      <c r="D619" s="3" t="s">
        <v>309</v>
      </c>
      <c r="E619" s="3" t="str">
        <v>Lauerz</v>
      </c>
      <c r="G619" s="2" t="s">
        <v>4898</v>
      </c>
      <c r="J619" s="21">
        <v>1984</v>
      </c>
      <c r="K619" s="21" t="s">
        <v>4550</v>
      </c>
    </row>
    <row r="620" spans="1:11" x14ac:dyDescent="0.2">
      <c r="A620" s="3">
        <v>2738</v>
      </c>
      <c r="B620" s="3" t="s">
        <v>649</v>
      </c>
      <c r="C620" s="3" t="s">
        <v>649</v>
      </c>
      <c r="D620" s="3" t="s">
        <v>309</v>
      </c>
      <c r="E620" s="3" t="str">
        <v>Morschach</v>
      </c>
      <c r="G620" s="2" t="s">
        <v>4898</v>
      </c>
      <c r="J620" s="21">
        <v>1985</v>
      </c>
      <c r="K620" s="21" t="s">
        <v>4550</v>
      </c>
    </row>
    <row r="621" spans="1:11" x14ac:dyDescent="0.2">
      <c r="A621" s="3">
        <v>2746</v>
      </c>
      <c r="B621" s="3" t="s">
        <v>650</v>
      </c>
      <c r="C621" s="3" t="s">
        <v>650</v>
      </c>
      <c r="D621" s="3" t="s">
        <v>309</v>
      </c>
      <c r="E621" s="3" t="str">
        <v>Muotathal</v>
      </c>
      <c r="G621" s="2" t="s">
        <v>4898</v>
      </c>
      <c r="J621" s="21">
        <v>1986</v>
      </c>
      <c r="K621" s="21" t="s">
        <v>4551</v>
      </c>
    </row>
    <row r="622" spans="1:11" x14ac:dyDescent="0.2">
      <c r="A622" s="3">
        <v>2743</v>
      </c>
      <c r="B622" s="3" t="s">
        <v>651</v>
      </c>
      <c r="C622" s="3" t="s">
        <v>651</v>
      </c>
      <c r="D622" s="3" t="s">
        <v>309</v>
      </c>
      <c r="E622" s="3" t="str">
        <v>Oberiberg</v>
      </c>
      <c r="G622" s="2" t="s">
        <v>4898</v>
      </c>
      <c r="J622" s="21">
        <v>1987</v>
      </c>
      <c r="K622" s="21" t="s">
        <v>4549</v>
      </c>
    </row>
    <row r="623" spans="1:11" x14ac:dyDescent="0.2">
      <c r="A623" s="3">
        <v>2745</v>
      </c>
      <c r="B623" s="3" t="s">
        <v>652</v>
      </c>
      <c r="C623" s="3" t="s">
        <v>652</v>
      </c>
      <c r="D623" s="3" t="s">
        <v>309</v>
      </c>
      <c r="E623" s="3" t="str">
        <v>Riemenstalden</v>
      </c>
      <c r="G623" s="2" t="s">
        <v>4898</v>
      </c>
      <c r="J623" s="21">
        <v>1988</v>
      </c>
      <c r="K623" s="21" t="s">
        <v>4550</v>
      </c>
    </row>
    <row r="624" spans="1:11" x14ac:dyDescent="0.2">
      <c r="A624" s="3">
        <v>2732</v>
      </c>
      <c r="B624" s="3" t="s">
        <v>653</v>
      </c>
      <c r="C624" s="3" t="s">
        <v>653</v>
      </c>
      <c r="D624" s="3" t="s">
        <v>309</v>
      </c>
      <c r="E624" s="3" t="str">
        <v>Rothenthurm</v>
      </c>
      <c r="G624" s="2" t="s">
        <v>4898</v>
      </c>
      <c r="J624" s="21">
        <v>1991</v>
      </c>
      <c r="K624" s="21" t="s">
        <v>4549</v>
      </c>
    </row>
    <row r="625" spans="1:11" x14ac:dyDescent="0.2">
      <c r="A625" s="3">
        <v>2740</v>
      </c>
      <c r="B625" s="3" t="s">
        <v>654</v>
      </c>
      <c r="C625" s="3" t="s">
        <v>654</v>
      </c>
      <c r="D625" s="3" t="s">
        <v>309</v>
      </c>
      <c r="E625" s="3" t="str">
        <v>Sattel</v>
      </c>
      <c r="G625" s="2" t="s">
        <v>4898</v>
      </c>
      <c r="J625" s="21">
        <v>1992</v>
      </c>
      <c r="K625" s="21" t="s">
        <v>4549</v>
      </c>
    </row>
    <row r="626" spans="1:11" x14ac:dyDescent="0.2">
      <c r="A626" s="3">
        <v>2742</v>
      </c>
      <c r="B626" s="3" t="s">
        <v>655</v>
      </c>
      <c r="C626" s="3" t="s">
        <v>655</v>
      </c>
      <c r="D626" s="3" t="s">
        <v>309</v>
      </c>
      <c r="E626" s="3" t="str">
        <v>Schwyz</v>
      </c>
      <c r="G626" s="2" t="s">
        <v>4898</v>
      </c>
      <c r="J626" s="21">
        <v>1993</v>
      </c>
      <c r="K626" s="21" t="s">
        <v>4549</v>
      </c>
    </row>
    <row r="627" spans="1:11" x14ac:dyDescent="0.2">
      <c r="A627" s="3">
        <v>2732</v>
      </c>
      <c r="B627" s="3" t="s">
        <v>656</v>
      </c>
      <c r="C627" s="3" t="s">
        <v>656</v>
      </c>
      <c r="D627" s="3" t="s">
        <v>309</v>
      </c>
      <c r="E627" s="3" t="str">
        <v>Steinen</v>
      </c>
      <c r="G627" s="2" t="s">
        <v>4898</v>
      </c>
      <c r="J627" s="21">
        <v>1994</v>
      </c>
      <c r="K627" s="21" t="s">
        <v>4549</v>
      </c>
    </row>
    <row r="628" spans="1:11" x14ac:dyDescent="0.2">
      <c r="A628" s="3">
        <v>2762</v>
      </c>
      <c r="B628" s="3" t="s">
        <v>657</v>
      </c>
      <c r="C628" s="3" t="s">
        <v>658</v>
      </c>
      <c r="D628" s="3" t="s">
        <v>309</v>
      </c>
      <c r="E628" s="3" t="str">
        <v>Steinerberg</v>
      </c>
      <c r="G628" s="2" t="s">
        <v>4898</v>
      </c>
      <c r="J628" s="21">
        <v>1996</v>
      </c>
      <c r="K628" s="21" t="s">
        <v>4549</v>
      </c>
    </row>
    <row r="629" spans="1:11" x14ac:dyDescent="0.2">
      <c r="A629" s="3">
        <v>2712</v>
      </c>
      <c r="B629" s="3" t="s">
        <v>659</v>
      </c>
      <c r="C629" s="3" t="s">
        <v>660</v>
      </c>
      <c r="D629" s="3" t="s">
        <v>309</v>
      </c>
      <c r="E629" s="3" t="str">
        <v>Unteriberg</v>
      </c>
      <c r="G629" s="2" t="s">
        <v>4898</v>
      </c>
      <c r="J629" s="21">
        <v>1997</v>
      </c>
      <c r="K629" s="21" t="s">
        <v>4549</v>
      </c>
    </row>
    <row r="630" spans="1:11" x14ac:dyDescent="0.2">
      <c r="A630" s="3">
        <v>2713</v>
      </c>
      <c r="B630" s="3" t="s">
        <v>661</v>
      </c>
      <c r="C630" s="3" t="s">
        <v>660</v>
      </c>
      <c r="D630" s="3" t="s">
        <v>309</v>
      </c>
      <c r="E630" s="3" t="str">
        <v>Alpnach</v>
      </c>
      <c r="G630" s="2" t="s">
        <v>4898</v>
      </c>
      <c r="J630" s="21">
        <v>2000</v>
      </c>
      <c r="K630" s="21" t="s">
        <v>4545</v>
      </c>
    </row>
    <row r="631" spans="1:11" x14ac:dyDescent="0.2">
      <c r="A631" s="3">
        <v>2732</v>
      </c>
      <c r="B631" s="3" t="s">
        <v>660</v>
      </c>
      <c r="C631" s="3" t="s">
        <v>660</v>
      </c>
      <c r="D631" s="3" t="s">
        <v>309</v>
      </c>
      <c r="E631" s="3" t="str">
        <v>Engelberg</v>
      </c>
      <c r="G631" s="2" t="s">
        <v>4898</v>
      </c>
      <c r="J631" s="21">
        <v>2012</v>
      </c>
      <c r="K631" s="21" t="s">
        <v>4545</v>
      </c>
    </row>
    <row r="632" spans="1:11" x14ac:dyDescent="0.2">
      <c r="A632" s="3">
        <v>2732</v>
      </c>
      <c r="B632" s="3" t="s">
        <v>662</v>
      </c>
      <c r="C632" s="3" t="s">
        <v>663</v>
      </c>
      <c r="D632" s="3" t="s">
        <v>309</v>
      </c>
      <c r="E632" s="3" t="str">
        <v>Giswil</v>
      </c>
      <c r="G632" s="2" t="s">
        <v>4898</v>
      </c>
      <c r="J632" s="21">
        <v>2013</v>
      </c>
      <c r="K632" s="21" t="s">
        <v>4545</v>
      </c>
    </row>
    <row r="633" spans="1:11" x14ac:dyDescent="0.2">
      <c r="A633" s="3">
        <v>2827</v>
      </c>
      <c r="B633" s="3" t="s">
        <v>664</v>
      </c>
      <c r="C633" s="3" t="s">
        <v>664</v>
      </c>
      <c r="D633" s="3" t="s">
        <v>309</v>
      </c>
      <c r="E633" s="3" t="str">
        <v>Kerns</v>
      </c>
      <c r="G633" s="2" t="s">
        <v>4898</v>
      </c>
      <c r="J633" s="21">
        <v>2014</v>
      </c>
      <c r="K633" s="21" t="s">
        <v>4545</v>
      </c>
    </row>
    <row r="634" spans="1:11" x14ac:dyDescent="0.2">
      <c r="A634" s="3">
        <v>2747</v>
      </c>
      <c r="B634" s="3" t="s">
        <v>665</v>
      </c>
      <c r="C634" s="3" t="s">
        <v>665</v>
      </c>
      <c r="D634" s="3" t="s">
        <v>309</v>
      </c>
      <c r="E634" s="3" t="str">
        <v>Lungern</v>
      </c>
      <c r="G634" s="2" t="s">
        <v>4898</v>
      </c>
      <c r="J634" s="21">
        <v>2015</v>
      </c>
      <c r="K634" s="21" t="s">
        <v>4545</v>
      </c>
    </row>
    <row r="635" spans="1:11" x14ac:dyDescent="0.2">
      <c r="A635" s="3">
        <v>2736</v>
      </c>
      <c r="B635" s="3" t="s">
        <v>666</v>
      </c>
      <c r="C635" s="3" t="s">
        <v>666</v>
      </c>
      <c r="D635" s="3" t="s">
        <v>309</v>
      </c>
      <c r="E635" s="3" t="str">
        <v>Sachseln</v>
      </c>
      <c r="G635" s="2" t="s">
        <v>4898</v>
      </c>
      <c r="J635" s="21">
        <v>2016</v>
      </c>
      <c r="K635" s="21" t="s">
        <v>4545</v>
      </c>
    </row>
    <row r="636" spans="1:11" x14ac:dyDescent="0.2">
      <c r="A636" s="3">
        <v>2710</v>
      </c>
      <c r="B636" s="3" t="s">
        <v>667</v>
      </c>
      <c r="C636" s="3" t="s">
        <v>667</v>
      </c>
      <c r="D636" s="3" t="s">
        <v>309</v>
      </c>
      <c r="E636" s="3" t="str">
        <v>Sarnen</v>
      </c>
      <c r="G636" s="2" t="s">
        <v>4898</v>
      </c>
      <c r="J636" s="21">
        <v>2017</v>
      </c>
      <c r="K636" s="21" t="s">
        <v>4545</v>
      </c>
    </row>
    <row r="637" spans="1:11" x14ac:dyDescent="0.2">
      <c r="A637" s="3">
        <v>2720</v>
      </c>
      <c r="B637" s="3" t="s">
        <v>668</v>
      </c>
      <c r="C637" s="3" t="s">
        <v>667</v>
      </c>
      <c r="D637" s="3" t="s">
        <v>309</v>
      </c>
      <c r="E637" s="3" t="str">
        <v>Beckenried</v>
      </c>
      <c r="G637" s="2" t="s">
        <v>4898</v>
      </c>
      <c r="J637" s="21">
        <v>2019</v>
      </c>
      <c r="K637" s="21" t="s">
        <v>4552</v>
      </c>
    </row>
    <row r="638" spans="1:11" x14ac:dyDescent="0.2">
      <c r="A638" s="3">
        <v>2717</v>
      </c>
      <c r="B638" s="3" t="s">
        <v>669</v>
      </c>
      <c r="C638" s="3" t="s">
        <v>669</v>
      </c>
      <c r="D638" s="3" t="s">
        <v>309</v>
      </c>
      <c r="E638" s="3" t="str">
        <v>Buochs</v>
      </c>
      <c r="G638" s="2" t="s">
        <v>4898</v>
      </c>
      <c r="J638" s="21">
        <v>2022</v>
      </c>
      <c r="K638" s="21" t="s">
        <v>4545</v>
      </c>
    </row>
    <row r="639" spans="1:11" x14ac:dyDescent="0.2">
      <c r="A639" s="3">
        <v>2715</v>
      </c>
      <c r="B639" s="3" t="s">
        <v>670</v>
      </c>
      <c r="C639" s="3" t="s">
        <v>671</v>
      </c>
      <c r="D639" s="3" t="s">
        <v>309</v>
      </c>
      <c r="E639" s="3" t="str">
        <v>Dallenwil</v>
      </c>
      <c r="G639" s="2" t="s">
        <v>4898</v>
      </c>
      <c r="J639" s="21">
        <v>2023</v>
      </c>
      <c r="K639" s="21" t="s">
        <v>4545</v>
      </c>
    </row>
    <row r="640" spans="1:11" x14ac:dyDescent="0.2">
      <c r="A640" s="3">
        <v>2715</v>
      </c>
      <c r="B640" s="3" t="s">
        <v>672</v>
      </c>
      <c r="C640" s="3" t="s">
        <v>671</v>
      </c>
      <c r="D640" s="3" t="s">
        <v>309</v>
      </c>
      <c r="E640" s="3" t="str">
        <v>Emmetten</v>
      </c>
      <c r="G640" s="2" t="s">
        <v>4898</v>
      </c>
      <c r="J640" s="21">
        <v>2024</v>
      </c>
      <c r="K640" s="21" t="s">
        <v>4545</v>
      </c>
    </row>
    <row r="641" spans="1:11" x14ac:dyDescent="0.2">
      <c r="A641" s="3">
        <v>2716</v>
      </c>
      <c r="B641" s="3" t="s">
        <v>673</v>
      </c>
      <c r="C641" s="3" t="s">
        <v>671</v>
      </c>
      <c r="D641" s="3" t="s">
        <v>309</v>
      </c>
      <c r="E641" s="3" t="str">
        <v>Ennetbürgen</v>
      </c>
      <c r="G641" s="2" t="s">
        <v>4898</v>
      </c>
      <c r="J641" s="21">
        <v>2025</v>
      </c>
      <c r="K641" s="21" t="s">
        <v>4545</v>
      </c>
    </row>
    <row r="642" spans="1:11" x14ac:dyDescent="0.2">
      <c r="A642" s="3">
        <v>2717</v>
      </c>
      <c r="B642" s="3" t="s">
        <v>674</v>
      </c>
      <c r="C642" s="3" t="s">
        <v>671</v>
      </c>
      <c r="D642" s="3" t="s">
        <v>309</v>
      </c>
      <c r="E642" s="3" t="str">
        <v>Ennetmoos</v>
      </c>
      <c r="G642" s="2" t="s">
        <v>4898</v>
      </c>
      <c r="J642" s="21">
        <v>2027</v>
      </c>
      <c r="K642" s="21" t="s">
        <v>4542</v>
      </c>
    </row>
    <row r="643" spans="1:11" x14ac:dyDescent="0.2">
      <c r="A643" s="3">
        <v>2748</v>
      </c>
      <c r="B643" s="3" t="s">
        <v>675</v>
      </c>
      <c r="C643" s="3" t="s">
        <v>671</v>
      </c>
      <c r="D643" s="3" t="s">
        <v>309</v>
      </c>
      <c r="E643" s="3" t="str">
        <v>Hergiswil (NW)</v>
      </c>
      <c r="G643" s="2" t="s">
        <v>4898</v>
      </c>
      <c r="J643" s="21">
        <v>2028</v>
      </c>
      <c r="K643" s="21" t="s">
        <v>4545</v>
      </c>
    </row>
    <row r="644" spans="1:11" x14ac:dyDescent="0.2">
      <c r="A644" s="3">
        <v>2748</v>
      </c>
      <c r="B644" s="3" t="s">
        <v>676</v>
      </c>
      <c r="C644" s="3" t="s">
        <v>671</v>
      </c>
      <c r="D644" s="3" t="s">
        <v>309</v>
      </c>
      <c r="E644" s="3" t="str">
        <v>Oberdorf (NW)</v>
      </c>
      <c r="G644" s="2" t="s">
        <v>4898</v>
      </c>
      <c r="J644" s="21">
        <v>2034</v>
      </c>
      <c r="K644" s="21" t="s">
        <v>4545</v>
      </c>
    </row>
    <row r="645" spans="1:11" x14ac:dyDescent="0.2">
      <c r="A645" s="3">
        <v>2733</v>
      </c>
      <c r="B645" s="3" t="s">
        <v>677</v>
      </c>
      <c r="C645" s="3" t="s">
        <v>678</v>
      </c>
      <c r="D645" s="3" t="s">
        <v>309</v>
      </c>
      <c r="E645" s="3" t="str">
        <v>Stans</v>
      </c>
      <c r="G645" s="2" t="s">
        <v>4898</v>
      </c>
      <c r="J645" s="21">
        <v>2035</v>
      </c>
      <c r="K645" s="21" t="s">
        <v>4545</v>
      </c>
    </row>
    <row r="646" spans="1:11" x14ac:dyDescent="0.2">
      <c r="A646" s="3">
        <v>2735</v>
      </c>
      <c r="B646" s="3" t="s">
        <v>679</v>
      </c>
      <c r="C646" s="3" t="s">
        <v>678</v>
      </c>
      <c r="D646" s="3" t="s">
        <v>309</v>
      </c>
      <c r="E646" s="3" t="str">
        <v>Stansstad</v>
      </c>
      <c r="G646" s="2" t="s">
        <v>4898</v>
      </c>
      <c r="J646" s="21">
        <v>2036</v>
      </c>
      <c r="K646" s="21" t="s">
        <v>4545</v>
      </c>
    </row>
    <row r="647" spans="1:11" x14ac:dyDescent="0.2">
      <c r="A647" s="3">
        <v>2735</v>
      </c>
      <c r="B647" s="3" t="s">
        <v>680</v>
      </c>
      <c r="C647" s="3" t="s">
        <v>678</v>
      </c>
      <c r="D647" s="3" t="s">
        <v>309</v>
      </c>
      <c r="E647" s="3" t="str">
        <v>Wolfenschiessen</v>
      </c>
      <c r="G647" s="2" t="s">
        <v>4898</v>
      </c>
      <c r="J647" s="21">
        <v>2037</v>
      </c>
      <c r="K647" s="21" t="s">
        <v>4552</v>
      </c>
    </row>
    <row r="648" spans="1:11" x14ac:dyDescent="0.2">
      <c r="A648" s="3">
        <v>2520</v>
      </c>
      <c r="B648" s="3" t="s">
        <v>681</v>
      </c>
      <c r="C648" s="3" t="s">
        <v>681</v>
      </c>
      <c r="D648" s="3" t="s">
        <v>309</v>
      </c>
      <c r="E648" s="3" t="str">
        <v>Glarus Nord</v>
      </c>
      <c r="G648" s="2" t="s">
        <v>4898</v>
      </c>
      <c r="J648" s="21">
        <v>2042</v>
      </c>
      <c r="K648" s="21" t="s">
        <v>4545</v>
      </c>
    </row>
    <row r="649" spans="1:11" x14ac:dyDescent="0.2">
      <c r="A649" s="3">
        <v>2518</v>
      </c>
      <c r="B649" s="3" t="s">
        <v>682</v>
      </c>
      <c r="C649" s="3" t="s">
        <v>682</v>
      </c>
      <c r="D649" s="3" t="s">
        <v>309</v>
      </c>
      <c r="E649" s="3" t="str">
        <v>Glarus Süd</v>
      </c>
      <c r="G649" s="2" t="s">
        <v>4898</v>
      </c>
      <c r="J649" s="21">
        <v>2043</v>
      </c>
      <c r="K649" s="21" t="s">
        <v>4552</v>
      </c>
    </row>
    <row r="650" spans="1:11" x14ac:dyDescent="0.2">
      <c r="A650" s="3">
        <v>2515</v>
      </c>
      <c r="B650" s="3" t="s">
        <v>683</v>
      </c>
      <c r="C650" s="3" t="s">
        <v>684</v>
      </c>
      <c r="D650" s="3" t="s">
        <v>309</v>
      </c>
      <c r="E650" s="3" t="str">
        <v>Glarus</v>
      </c>
      <c r="G650" s="2" t="s">
        <v>4898</v>
      </c>
      <c r="J650" s="21">
        <v>2046</v>
      </c>
      <c r="K650" s="21" t="s">
        <v>4552</v>
      </c>
    </row>
    <row r="651" spans="1:11" x14ac:dyDescent="0.2">
      <c r="A651" s="3">
        <v>2516</v>
      </c>
      <c r="B651" s="3" t="s">
        <v>685</v>
      </c>
      <c r="C651" s="3" t="s">
        <v>684</v>
      </c>
      <c r="D651" s="3" t="s">
        <v>309</v>
      </c>
      <c r="E651" s="3" t="str">
        <v>Baar</v>
      </c>
      <c r="G651" s="2" t="s">
        <v>4898</v>
      </c>
      <c r="J651" s="21">
        <v>2052</v>
      </c>
      <c r="K651" s="21" t="s">
        <v>4552</v>
      </c>
    </row>
    <row r="652" spans="1:11" x14ac:dyDescent="0.2">
      <c r="A652" s="3">
        <v>2517</v>
      </c>
      <c r="B652" s="3" t="s">
        <v>686</v>
      </c>
      <c r="C652" s="3" t="s">
        <v>684</v>
      </c>
      <c r="D652" s="3" t="s">
        <v>309</v>
      </c>
      <c r="E652" s="3" t="str">
        <v>Cham</v>
      </c>
      <c r="G652" s="2" t="s">
        <v>4898</v>
      </c>
      <c r="J652" s="21">
        <v>2053</v>
      </c>
      <c r="K652" s="21" t="s">
        <v>4552</v>
      </c>
    </row>
    <row r="653" spans="1:11" x14ac:dyDescent="0.2">
      <c r="A653" s="3">
        <v>2558</v>
      </c>
      <c r="B653" s="3" t="s">
        <v>687</v>
      </c>
      <c r="C653" s="3" t="s">
        <v>687</v>
      </c>
      <c r="D653" s="3" t="s">
        <v>309</v>
      </c>
      <c r="E653" s="3" t="str">
        <v>Hünenberg</v>
      </c>
      <c r="G653" s="2" t="s">
        <v>4898</v>
      </c>
      <c r="J653" s="21">
        <v>2054</v>
      </c>
      <c r="K653" s="21" t="s">
        <v>4552</v>
      </c>
    </row>
    <row r="654" spans="1:11" x14ac:dyDescent="0.2">
      <c r="A654" s="3">
        <v>2564</v>
      </c>
      <c r="B654" s="3" t="s">
        <v>688</v>
      </c>
      <c r="C654" s="3" t="s">
        <v>688</v>
      </c>
      <c r="D654" s="3" t="s">
        <v>309</v>
      </c>
      <c r="E654" s="3" t="str">
        <v>Menzingen</v>
      </c>
      <c r="G654" s="2" t="s">
        <v>4898</v>
      </c>
      <c r="J654" s="21">
        <v>2056</v>
      </c>
      <c r="K654" s="21" t="s">
        <v>4552</v>
      </c>
    </row>
    <row r="655" spans="1:11" x14ac:dyDescent="0.2">
      <c r="A655" s="3">
        <v>2555</v>
      </c>
      <c r="B655" s="3" t="s">
        <v>689</v>
      </c>
      <c r="C655" s="3" t="s">
        <v>690</v>
      </c>
      <c r="D655" s="3" t="s">
        <v>309</v>
      </c>
      <c r="E655" s="3" t="str">
        <v>Neuheim</v>
      </c>
      <c r="G655" s="2" t="s">
        <v>4898</v>
      </c>
      <c r="J655" s="21">
        <v>2057</v>
      </c>
      <c r="K655" s="21" t="s">
        <v>4552</v>
      </c>
    </row>
    <row r="656" spans="1:11" x14ac:dyDescent="0.2">
      <c r="A656" s="3">
        <v>3274</v>
      </c>
      <c r="B656" s="3" t="s">
        <v>691</v>
      </c>
      <c r="C656" s="3" t="s">
        <v>692</v>
      </c>
      <c r="D656" s="3" t="s">
        <v>309</v>
      </c>
      <c r="E656" s="3" t="str">
        <v>Oberägeri</v>
      </c>
      <c r="G656" s="2" t="s">
        <v>4898</v>
      </c>
      <c r="J656" s="21">
        <v>2058</v>
      </c>
      <c r="K656" s="21" t="s">
        <v>4552</v>
      </c>
    </row>
    <row r="657" spans="1:11" x14ac:dyDescent="0.2">
      <c r="A657" s="3">
        <v>3272</v>
      </c>
      <c r="B657" s="3" t="s">
        <v>693</v>
      </c>
      <c r="C657" s="3" t="s">
        <v>693</v>
      </c>
      <c r="D657" s="3" t="s">
        <v>309</v>
      </c>
      <c r="E657" s="3" t="str">
        <v>Risch</v>
      </c>
      <c r="G657" s="2" t="s">
        <v>4898</v>
      </c>
      <c r="J657" s="21">
        <v>2063</v>
      </c>
      <c r="K657" s="21" t="s">
        <v>4545</v>
      </c>
    </row>
    <row r="658" spans="1:11" x14ac:dyDescent="0.2">
      <c r="A658" s="3">
        <v>2575</v>
      </c>
      <c r="B658" s="3" t="s">
        <v>694</v>
      </c>
      <c r="C658" s="3" t="s">
        <v>694</v>
      </c>
      <c r="D658" s="3" t="s">
        <v>309</v>
      </c>
      <c r="E658" s="3" t="str">
        <v>Steinhausen</v>
      </c>
      <c r="G658" s="2" t="s">
        <v>4898</v>
      </c>
      <c r="J658" s="21">
        <v>2065</v>
      </c>
      <c r="K658" s="21" t="s">
        <v>4552</v>
      </c>
    </row>
    <row r="659" spans="1:11" x14ac:dyDescent="0.2">
      <c r="A659" s="3">
        <v>3274</v>
      </c>
      <c r="B659" s="3" t="s">
        <v>695</v>
      </c>
      <c r="C659" s="3" t="s">
        <v>695</v>
      </c>
      <c r="D659" s="3" t="s">
        <v>309</v>
      </c>
      <c r="E659" s="3" t="str">
        <v>Unterägeri</v>
      </c>
      <c r="G659" s="2" t="s">
        <v>4898</v>
      </c>
      <c r="J659" s="21">
        <v>2067</v>
      </c>
      <c r="K659" s="21" t="s">
        <v>4545</v>
      </c>
    </row>
    <row r="660" spans="1:11" x14ac:dyDescent="0.2">
      <c r="A660" s="3">
        <v>2565</v>
      </c>
      <c r="B660" s="3" t="s">
        <v>696</v>
      </c>
      <c r="C660" s="3" t="s">
        <v>696</v>
      </c>
      <c r="D660" s="3" t="s">
        <v>309</v>
      </c>
      <c r="E660" s="3" t="str">
        <v>Walchwil</v>
      </c>
      <c r="G660" s="2" t="s">
        <v>4898</v>
      </c>
      <c r="J660" s="21">
        <v>2068</v>
      </c>
      <c r="K660" s="21" t="s">
        <v>4545</v>
      </c>
    </row>
    <row r="661" spans="1:11" x14ac:dyDescent="0.2">
      <c r="A661" s="3">
        <v>2563</v>
      </c>
      <c r="B661" s="3" t="s">
        <v>697</v>
      </c>
      <c r="C661" s="3" t="s">
        <v>697</v>
      </c>
      <c r="D661" s="3" t="s">
        <v>309</v>
      </c>
      <c r="E661" s="3" t="str">
        <v>Zug</v>
      </c>
      <c r="G661" s="2" t="s">
        <v>4898</v>
      </c>
      <c r="J661" s="21">
        <v>2072</v>
      </c>
      <c r="K661" s="21" t="s">
        <v>4545</v>
      </c>
    </row>
    <row r="662" spans="1:11" x14ac:dyDescent="0.2">
      <c r="A662" s="3">
        <v>2514</v>
      </c>
      <c r="B662" s="3" t="s">
        <v>698</v>
      </c>
      <c r="C662" s="3" t="s">
        <v>698</v>
      </c>
      <c r="D662" s="3" t="s">
        <v>309</v>
      </c>
      <c r="E662" s="3" t="str">
        <v>Châtillon (FR)</v>
      </c>
      <c r="G662" s="2" t="s">
        <v>4898</v>
      </c>
      <c r="J662" s="21">
        <v>2073</v>
      </c>
      <c r="K662" s="21" t="s">
        <v>4545</v>
      </c>
    </row>
    <row r="663" spans="1:11" x14ac:dyDescent="0.2">
      <c r="A663" s="3">
        <v>3274</v>
      </c>
      <c r="B663" s="3" t="s">
        <v>699</v>
      </c>
      <c r="C663" s="3" t="s">
        <v>699</v>
      </c>
      <c r="D663" s="3" t="s">
        <v>309</v>
      </c>
      <c r="E663" s="3" t="str">
        <v>Cugy (FR)</v>
      </c>
      <c r="G663" s="2" t="s">
        <v>4898</v>
      </c>
      <c r="J663" s="21">
        <v>2074</v>
      </c>
      <c r="K663" s="21" t="s">
        <v>4545</v>
      </c>
    </row>
    <row r="664" spans="1:11" x14ac:dyDescent="0.2">
      <c r="A664" s="3">
        <v>2572</v>
      </c>
      <c r="B664" s="3" t="s">
        <v>700</v>
      </c>
      <c r="C664" s="3" t="s">
        <v>700</v>
      </c>
      <c r="D664" s="3" t="s">
        <v>309</v>
      </c>
      <c r="E664" s="3" t="str">
        <v>Fétigny</v>
      </c>
      <c r="G664" s="2" t="s">
        <v>4898</v>
      </c>
      <c r="J664" s="21">
        <v>2075</v>
      </c>
      <c r="K664" s="21" t="s">
        <v>4545</v>
      </c>
    </row>
    <row r="665" spans="1:11" x14ac:dyDescent="0.2">
      <c r="A665" s="3">
        <v>2560</v>
      </c>
      <c r="B665" s="3" t="s">
        <v>701</v>
      </c>
      <c r="C665" s="3" t="s">
        <v>701</v>
      </c>
      <c r="D665" s="3" t="s">
        <v>309</v>
      </c>
      <c r="E665" s="3" t="str">
        <v>Gletterens</v>
      </c>
      <c r="G665" s="2" t="s">
        <v>4898</v>
      </c>
      <c r="J665" s="21">
        <v>2087</v>
      </c>
      <c r="K665" s="21" t="s">
        <v>4545</v>
      </c>
    </row>
    <row r="666" spans="1:11" x14ac:dyDescent="0.2">
      <c r="A666" s="3">
        <v>2552</v>
      </c>
      <c r="B666" s="3" t="s">
        <v>702</v>
      </c>
      <c r="C666" s="3" t="s">
        <v>702</v>
      </c>
      <c r="D666" s="3" t="s">
        <v>309</v>
      </c>
      <c r="E666" s="3" t="str">
        <v>Lully (FR)</v>
      </c>
      <c r="G666" s="2" t="s">
        <v>4898</v>
      </c>
      <c r="J666" s="21">
        <v>2088</v>
      </c>
      <c r="K666" s="21" t="s">
        <v>4545</v>
      </c>
    </row>
    <row r="667" spans="1:11" x14ac:dyDescent="0.2">
      <c r="A667" s="3">
        <v>2562</v>
      </c>
      <c r="B667" s="3" t="s">
        <v>703</v>
      </c>
      <c r="C667" s="3" t="s">
        <v>703</v>
      </c>
      <c r="D667" s="3" t="s">
        <v>309</v>
      </c>
      <c r="E667" s="3" t="str">
        <v>Ménières</v>
      </c>
      <c r="G667" s="2" t="s">
        <v>4898</v>
      </c>
      <c r="J667" s="21">
        <v>2103</v>
      </c>
      <c r="K667" s="21" t="s">
        <v>4552</v>
      </c>
    </row>
    <row r="668" spans="1:11" x14ac:dyDescent="0.2">
      <c r="A668" s="3">
        <v>2553</v>
      </c>
      <c r="B668" s="3" t="s">
        <v>704</v>
      </c>
      <c r="C668" s="3" t="s">
        <v>704</v>
      </c>
      <c r="D668" s="3" t="s">
        <v>309</v>
      </c>
      <c r="E668" s="3" t="str">
        <v>Montagny (FR)</v>
      </c>
      <c r="G668" s="2" t="s">
        <v>4898</v>
      </c>
      <c r="J668" s="21">
        <v>2105</v>
      </c>
      <c r="K668" s="21" t="s">
        <v>4544</v>
      </c>
    </row>
    <row r="669" spans="1:11" x14ac:dyDescent="0.2">
      <c r="A669" s="3">
        <v>2556</v>
      </c>
      <c r="B669" s="3" t="s">
        <v>705</v>
      </c>
      <c r="C669" s="3" t="s">
        <v>705</v>
      </c>
      <c r="D669" s="3" t="s">
        <v>309</v>
      </c>
      <c r="E669" s="3" t="str">
        <v>Nuvilly</v>
      </c>
      <c r="G669" s="2" t="s">
        <v>4898</v>
      </c>
      <c r="J669" s="21">
        <v>2108</v>
      </c>
      <c r="K669" s="21" t="s">
        <v>4544</v>
      </c>
    </row>
    <row r="670" spans="1:11" x14ac:dyDescent="0.2">
      <c r="A670" s="3">
        <v>2556</v>
      </c>
      <c r="B670" s="3" t="s">
        <v>706</v>
      </c>
      <c r="C670" s="3" t="s">
        <v>706</v>
      </c>
      <c r="D670" s="3" t="s">
        <v>309</v>
      </c>
      <c r="E670" s="3" t="str">
        <v>Prévondavaux</v>
      </c>
      <c r="G670" s="2" t="s">
        <v>4898</v>
      </c>
      <c r="J670" s="21">
        <v>2112</v>
      </c>
      <c r="K670" s="21" t="s">
        <v>4544</v>
      </c>
    </row>
    <row r="671" spans="1:11" x14ac:dyDescent="0.2">
      <c r="A671" s="3">
        <v>2557</v>
      </c>
      <c r="B671" s="3" t="s">
        <v>707</v>
      </c>
      <c r="C671" s="3" t="s">
        <v>708</v>
      </c>
      <c r="D671" s="3" t="s">
        <v>309</v>
      </c>
      <c r="E671" s="3" t="str">
        <v>Saint-Aubin (FR)</v>
      </c>
      <c r="G671" s="2" t="s">
        <v>4898</v>
      </c>
      <c r="J671" s="21">
        <v>2113</v>
      </c>
      <c r="K671" s="21" t="s">
        <v>4544</v>
      </c>
    </row>
    <row r="672" spans="1:11" x14ac:dyDescent="0.2">
      <c r="A672" s="3">
        <v>2572</v>
      </c>
      <c r="B672" s="3" t="s">
        <v>709</v>
      </c>
      <c r="C672" s="3" t="s">
        <v>710</v>
      </c>
      <c r="D672" s="3" t="s">
        <v>309</v>
      </c>
      <c r="E672" s="3" t="str">
        <v>Sévaz</v>
      </c>
      <c r="G672" s="2" t="s">
        <v>4898</v>
      </c>
      <c r="J672" s="21">
        <v>2114</v>
      </c>
      <c r="K672" s="21" t="s">
        <v>4544</v>
      </c>
    </row>
    <row r="673" spans="1:11" x14ac:dyDescent="0.2">
      <c r="A673" s="3">
        <v>2575</v>
      </c>
      <c r="B673" s="3" t="s">
        <v>711</v>
      </c>
      <c r="C673" s="3" t="s">
        <v>711</v>
      </c>
      <c r="D673" s="3" t="s">
        <v>309</v>
      </c>
      <c r="E673" s="3" t="str">
        <v>Surpierre</v>
      </c>
      <c r="G673" s="2" t="s">
        <v>4896</v>
      </c>
      <c r="J673" s="21">
        <v>2115</v>
      </c>
      <c r="K673" s="21" t="s">
        <v>4544</v>
      </c>
    </row>
    <row r="674" spans="1:11" x14ac:dyDescent="0.2">
      <c r="A674" s="3">
        <v>2575</v>
      </c>
      <c r="B674" s="3" t="s">
        <v>712</v>
      </c>
      <c r="C674" s="3" t="s">
        <v>711</v>
      </c>
      <c r="D674" s="3" t="s">
        <v>309</v>
      </c>
      <c r="E674" s="3" t="str">
        <v>Vallon</v>
      </c>
      <c r="G674" s="2" t="s">
        <v>4896</v>
      </c>
      <c r="J674" s="21">
        <v>2116</v>
      </c>
      <c r="K674" s="21" t="s">
        <v>4544</v>
      </c>
    </row>
    <row r="675" spans="1:11" x14ac:dyDescent="0.2">
      <c r="A675" s="3">
        <v>3272</v>
      </c>
      <c r="B675" s="3" t="s">
        <v>713</v>
      </c>
      <c r="C675" s="3" t="s">
        <v>713</v>
      </c>
      <c r="D675" s="3" t="s">
        <v>309</v>
      </c>
      <c r="E675" s="3" t="str">
        <v>Les Montets</v>
      </c>
      <c r="G675" s="2" t="s">
        <v>4896</v>
      </c>
      <c r="J675" s="21">
        <v>2117</v>
      </c>
      <c r="K675" s="21" t="s">
        <v>4544</v>
      </c>
    </row>
    <row r="676" spans="1:11" x14ac:dyDescent="0.2">
      <c r="A676" s="3">
        <v>3252</v>
      </c>
      <c r="B676" s="3" t="s">
        <v>714</v>
      </c>
      <c r="C676" s="3" t="s">
        <v>714</v>
      </c>
      <c r="D676" s="3" t="s">
        <v>309</v>
      </c>
      <c r="E676" s="3" t="str">
        <v>Delley-Portalban</v>
      </c>
      <c r="G676" s="2" t="s">
        <v>4896</v>
      </c>
      <c r="J676" s="21">
        <v>2123</v>
      </c>
      <c r="K676" s="21" t="s">
        <v>4544</v>
      </c>
    </row>
    <row r="677" spans="1:11" x14ac:dyDescent="0.2">
      <c r="A677" s="3">
        <v>2512</v>
      </c>
      <c r="B677" s="3" t="s">
        <v>715</v>
      </c>
      <c r="C677" s="3" t="s">
        <v>716</v>
      </c>
      <c r="D677" s="3" t="s">
        <v>309</v>
      </c>
      <c r="E677" s="3" t="str">
        <v>Belmont-Broye</v>
      </c>
      <c r="G677" s="2" t="s">
        <v>4896</v>
      </c>
      <c r="J677" s="21">
        <v>2124</v>
      </c>
      <c r="K677" s="21" t="s">
        <v>4544</v>
      </c>
    </row>
    <row r="678" spans="1:11" x14ac:dyDescent="0.2">
      <c r="A678" s="3">
        <v>2513</v>
      </c>
      <c r="B678" s="3" t="s">
        <v>717</v>
      </c>
      <c r="C678" s="3" t="s">
        <v>716</v>
      </c>
      <c r="D678" s="3" t="s">
        <v>309</v>
      </c>
      <c r="E678" s="3" t="str">
        <v>Estavayer</v>
      </c>
      <c r="G678" s="2" t="s">
        <v>4898</v>
      </c>
      <c r="J678" s="21">
        <v>2126</v>
      </c>
      <c r="K678" s="21" t="s">
        <v>4544</v>
      </c>
    </row>
    <row r="679" spans="1:11" x14ac:dyDescent="0.2">
      <c r="A679" s="3">
        <v>3763</v>
      </c>
      <c r="B679" s="3" t="s">
        <v>718</v>
      </c>
      <c r="C679" s="3" t="s">
        <v>718</v>
      </c>
      <c r="D679" s="3" t="s">
        <v>309</v>
      </c>
      <c r="E679" s="3" t="str">
        <v>Cheyres-Châbles</v>
      </c>
      <c r="G679" s="2" t="s">
        <v>4896</v>
      </c>
      <c r="J679" s="21">
        <v>2127</v>
      </c>
      <c r="K679" s="21" t="s">
        <v>4544</v>
      </c>
    </row>
    <row r="680" spans="1:11" x14ac:dyDescent="0.2">
      <c r="A680" s="3">
        <v>3764</v>
      </c>
      <c r="B680" s="3" t="s">
        <v>719</v>
      </c>
      <c r="C680" s="3" t="s">
        <v>718</v>
      </c>
      <c r="D680" s="3" t="s">
        <v>309</v>
      </c>
      <c r="E680" s="3" t="str">
        <v>Auboranges</v>
      </c>
      <c r="G680" s="2" t="s">
        <v>4896</v>
      </c>
      <c r="J680" s="21">
        <v>2149</v>
      </c>
      <c r="K680" s="21" t="s">
        <v>4552</v>
      </c>
    </row>
    <row r="681" spans="1:11" x14ac:dyDescent="0.2">
      <c r="A681" s="3">
        <v>3753</v>
      </c>
      <c r="B681" s="3" t="s">
        <v>720</v>
      </c>
      <c r="C681" s="3" t="s">
        <v>721</v>
      </c>
      <c r="D681" s="3" t="s">
        <v>309</v>
      </c>
      <c r="E681" s="3" t="str">
        <v>Billens-Hennens</v>
      </c>
      <c r="G681" s="2" t="s">
        <v>4896</v>
      </c>
      <c r="J681" s="21">
        <v>2206</v>
      </c>
      <c r="K681" s="21" t="s">
        <v>4552</v>
      </c>
    </row>
    <row r="682" spans="1:11" x14ac:dyDescent="0.2">
      <c r="A682" s="3">
        <v>3754</v>
      </c>
      <c r="B682" s="3" t="s">
        <v>721</v>
      </c>
      <c r="C682" s="3" t="s">
        <v>721</v>
      </c>
      <c r="D682" s="3" t="s">
        <v>309</v>
      </c>
      <c r="E682" s="3" t="str">
        <v>Chapelle (Glâne)</v>
      </c>
      <c r="G682" s="2" t="s">
        <v>4896</v>
      </c>
      <c r="J682" s="21">
        <v>2207</v>
      </c>
      <c r="K682" s="21" t="s">
        <v>4552</v>
      </c>
    </row>
    <row r="683" spans="1:11" x14ac:dyDescent="0.2">
      <c r="A683" s="3">
        <v>3755</v>
      </c>
      <c r="B683" s="3" t="s">
        <v>722</v>
      </c>
      <c r="C683" s="3" t="s">
        <v>721</v>
      </c>
      <c r="D683" s="3" t="s">
        <v>309</v>
      </c>
      <c r="E683" s="3" t="str">
        <v>Le Châtelard</v>
      </c>
      <c r="G683" s="2" t="s">
        <v>4896</v>
      </c>
      <c r="J683" s="21">
        <v>2208</v>
      </c>
      <c r="K683" s="21" t="s">
        <v>4552</v>
      </c>
    </row>
    <row r="684" spans="1:11" x14ac:dyDescent="0.2">
      <c r="A684" s="3">
        <v>3756</v>
      </c>
      <c r="B684" s="3" t="s">
        <v>723</v>
      </c>
      <c r="C684" s="3" t="s">
        <v>721</v>
      </c>
      <c r="D684" s="3" t="s">
        <v>309</v>
      </c>
      <c r="E684" s="3" t="str">
        <v>Châtonnaye</v>
      </c>
      <c r="G684" s="2" t="s">
        <v>4896</v>
      </c>
      <c r="J684" s="21">
        <v>2300</v>
      </c>
      <c r="K684" s="21" t="s">
        <v>4552</v>
      </c>
    </row>
    <row r="685" spans="1:11" x14ac:dyDescent="0.2">
      <c r="A685" s="3">
        <v>3757</v>
      </c>
      <c r="B685" s="3" t="s">
        <v>724</v>
      </c>
      <c r="C685" s="3" t="s">
        <v>721</v>
      </c>
      <c r="D685" s="3" t="s">
        <v>309</v>
      </c>
      <c r="E685" s="3" t="str">
        <v>Ecublens (FR)</v>
      </c>
      <c r="G685" s="2" t="s">
        <v>4896</v>
      </c>
      <c r="J685" s="21">
        <v>2314</v>
      </c>
      <c r="K685" s="21" t="s">
        <v>4552</v>
      </c>
    </row>
    <row r="686" spans="1:11" x14ac:dyDescent="0.2">
      <c r="A686" s="3">
        <v>3758</v>
      </c>
      <c r="B686" s="3" t="s">
        <v>725</v>
      </c>
      <c r="C686" s="3" t="s">
        <v>726</v>
      </c>
      <c r="D686" s="3" t="s">
        <v>309</v>
      </c>
      <c r="E686" s="3" t="str">
        <v>Grangettes</v>
      </c>
      <c r="G686" s="2" t="s">
        <v>4896</v>
      </c>
      <c r="J686" s="21">
        <v>2316</v>
      </c>
      <c r="K686" s="21" t="s">
        <v>4552</v>
      </c>
    </row>
    <row r="687" spans="1:11" x14ac:dyDescent="0.2">
      <c r="A687" s="3">
        <v>3762</v>
      </c>
      <c r="B687" s="3" t="s">
        <v>726</v>
      </c>
      <c r="C687" s="3" t="s">
        <v>726</v>
      </c>
      <c r="D687" s="3" t="s">
        <v>309</v>
      </c>
      <c r="E687" s="3" t="str">
        <v>Massonnens</v>
      </c>
      <c r="G687" s="2" t="s">
        <v>4896</v>
      </c>
      <c r="J687" s="21">
        <v>2318</v>
      </c>
      <c r="K687" s="21" t="s">
        <v>4552</v>
      </c>
    </row>
    <row r="688" spans="1:11" x14ac:dyDescent="0.2">
      <c r="A688" s="3">
        <v>3765</v>
      </c>
      <c r="B688" s="3" t="s">
        <v>727</v>
      </c>
      <c r="C688" s="3" t="s">
        <v>727</v>
      </c>
      <c r="D688" s="3" t="s">
        <v>309</v>
      </c>
      <c r="E688" s="3" t="str">
        <v>Mézières (FR)</v>
      </c>
      <c r="G688" s="2" t="s">
        <v>4896</v>
      </c>
      <c r="J688" s="21">
        <v>2322</v>
      </c>
      <c r="K688" s="21" t="s">
        <v>4552</v>
      </c>
    </row>
    <row r="689" spans="1:11" x14ac:dyDescent="0.2">
      <c r="A689" s="3">
        <v>3647</v>
      </c>
      <c r="B689" s="3" t="s">
        <v>728</v>
      </c>
      <c r="C689" s="3" t="s">
        <v>728</v>
      </c>
      <c r="D689" s="3" t="s">
        <v>309</v>
      </c>
      <c r="E689" s="3" t="str">
        <v>Montet (Glâne)</v>
      </c>
      <c r="G689" s="2" t="s">
        <v>4896</v>
      </c>
      <c r="J689" s="21">
        <v>2325</v>
      </c>
      <c r="K689" s="21" t="s">
        <v>4552</v>
      </c>
    </row>
    <row r="690" spans="1:11" x14ac:dyDescent="0.2">
      <c r="A690" s="3">
        <v>3646</v>
      </c>
      <c r="B690" s="3" t="s">
        <v>729</v>
      </c>
      <c r="C690" s="3" t="s">
        <v>730</v>
      </c>
      <c r="D690" s="3" t="s">
        <v>309</v>
      </c>
      <c r="E690" s="3" t="str">
        <v>Romont (FR)</v>
      </c>
      <c r="G690" s="2" t="s">
        <v>4896</v>
      </c>
      <c r="J690" s="21">
        <v>2333</v>
      </c>
      <c r="K690" s="21" t="s">
        <v>4552</v>
      </c>
    </row>
    <row r="691" spans="1:11" x14ac:dyDescent="0.2">
      <c r="A691" s="3">
        <v>3700</v>
      </c>
      <c r="B691" s="3" t="s">
        <v>730</v>
      </c>
      <c r="C691" s="3" t="s">
        <v>730</v>
      </c>
      <c r="D691" s="3" t="s">
        <v>309</v>
      </c>
      <c r="E691" s="3" t="str">
        <v>Rue</v>
      </c>
      <c r="G691" s="2" t="s">
        <v>4896</v>
      </c>
      <c r="J691" s="21">
        <v>2336</v>
      </c>
      <c r="K691" s="21" t="s">
        <v>4552</v>
      </c>
    </row>
    <row r="692" spans="1:11" x14ac:dyDescent="0.2">
      <c r="A692" s="3">
        <v>3702</v>
      </c>
      <c r="B692" s="3" t="s">
        <v>731</v>
      </c>
      <c r="C692" s="3" t="s">
        <v>730</v>
      </c>
      <c r="D692" s="3" t="s">
        <v>309</v>
      </c>
      <c r="E692" s="3" t="str">
        <v>Siviriez</v>
      </c>
      <c r="G692" s="2" t="s">
        <v>4896</v>
      </c>
      <c r="J692" s="21">
        <v>2338</v>
      </c>
      <c r="K692" s="21" t="s">
        <v>4552</v>
      </c>
    </row>
    <row r="693" spans="1:11" x14ac:dyDescent="0.2">
      <c r="A693" s="3">
        <v>3705</v>
      </c>
      <c r="B693" s="3" t="s">
        <v>732</v>
      </c>
      <c r="C693" s="3" t="s">
        <v>730</v>
      </c>
      <c r="D693" s="3" t="s">
        <v>309</v>
      </c>
      <c r="E693" s="3" t="str">
        <v>Ursy</v>
      </c>
      <c r="G693" s="2" t="s">
        <v>4896</v>
      </c>
      <c r="J693" s="21">
        <v>2340</v>
      </c>
      <c r="K693" s="21" t="s">
        <v>4552</v>
      </c>
    </row>
    <row r="694" spans="1:11" x14ac:dyDescent="0.2">
      <c r="A694" s="3">
        <v>3752</v>
      </c>
      <c r="B694" s="3" t="s">
        <v>733</v>
      </c>
      <c r="C694" s="3" t="s">
        <v>733</v>
      </c>
      <c r="D694" s="3" t="s">
        <v>309</v>
      </c>
      <c r="E694" s="3" t="str">
        <v>Vuisternens-devant-Romont</v>
      </c>
      <c r="G694" s="2" t="s">
        <v>4896</v>
      </c>
      <c r="J694" s="21">
        <v>2345</v>
      </c>
      <c r="K694" s="21" t="s">
        <v>4552</v>
      </c>
    </row>
    <row r="695" spans="1:11" x14ac:dyDescent="0.2">
      <c r="A695" s="3">
        <v>3631</v>
      </c>
      <c r="B695" s="3" t="s">
        <v>734</v>
      </c>
      <c r="C695" s="3" t="s">
        <v>735</v>
      </c>
      <c r="D695" s="3" t="s">
        <v>309</v>
      </c>
      <c r="E695" s="3" t="str">
        <v>Villorsonnens</v>
      </c>
      <c r="G695" s="2" t="s">
        <v>4896</v>
      </c>
      <c r="J695" s="21">
        <v>2350</v>
      </c>
      <c r="K695" s="21" t="s">
        <v>4552</v>
      </c>
    </row>
    <row r="696" spans="1:11" x14ac:dyDescent="0.2">
      <c r="A696" s="3">
        <v>3632</v>
      </c>
      <c r="B696" s="3" t="s">
        <v>736</v>
      </c>
      <c r="C696" s="3" t="s">
        <v>735</v>
      </c>
      <c r="D696" s="3" t="s">
        <v>309</v>
      </c>
      <c r="E696" s="3" t="str">
        <v>Torny</v>
      </c>
      <c r="G696" s="2" t="s">
        <v>4896</v>
      </c>
      <c r="J696" s="21">
        <v>2353</v>
      </c>
      <c r="K696" s="21" t="s">
        <v>4552</v>
      </c>
    </row>
    <row r="697" spans="1:11" x14ac:dyDescent="0.2">
      <c r="A697" s="3">
        <v>3632</v>
      </c>
      <c r="B697" s="3" t="s">
        <v>737</v>
      </c>
      <c r="C697" s="3" t="s">
        <v>735</v>
      </c>
      <c r="D697" s="3" t="s">
        <v>309</v>
      </c>
      <c r="E697" s="3" t="str">
        <v>Villaz</v>
      </c>
      <c r="G697" s="2" t="s">
        <v>4896</v>
      </c>
      <c r="J697" s="21">
        <v>2354</v>
      </c>
      <c r="K697" s="21" t="s">
        <v>4552</v>
      </c>
    </row>
    <row r="698" spans="1:11" x14ac:dyDescent="0.2">
      <c r="A698" s="3">
        <v>3864</v>
      </c>
      <c r="B698" s="3" t="s">
        <v>738</v>
      </c>
      <c r="C698" s="3" t="s">
        <v>738</v>
      </c>
      <c r="D698" s="3" t="s">
        <v>309</v>
      </c>
      <c r="E698" s="3" t="str">
        <v>Haut-Intyamon</v>
      </c>
      <c r="G698" s="2" t="s">
        <v>4896</v>
      </c>
      <c r="J698" s="21">
        <v>2360</v>
      </c>
      <c r="K698" s="21" t="s">
        <v>4552</v>
      </c>
    </row>
    <row r="699" spans="1:11" x14ac:dyDescent="0.2">
      <c r="A699" s="3">
        <v>6083</v>
      </c>
      <c r="B699" s="3" t="s">
        <v>739</v>
      </c>
      <c r="C699" s="3" t="s">
        <v>740</v>
      </c>
      <c r="D699" s="3" t="s">
        <v>309</v>
      </c>
      <c r="E699" s="3" t="str">
        <v>Pont-en-Ogoz</v>
      </c>
      <c r="G699" s="2" t="s">
        <v>4896</v>
      </c>
      <c r="J699" s="21">
        <v>2362</v>
      </c>
      <c r="K699" s="21" t="s">
        <v>4552</v>
      </c>
    </row>
    <row r="700" spans="1:11" x14ac:dyDescent="0.2">
      <c r="A700" s="3">
        <v>6084</v>
      </c>
      <c r="B700" s="3" t="s">
        <v>741</v>
      </c>
      <c r="C700" s="3" t="s">
        <v>740</v>
      </c>
      <c r="D700" s="3" t="s">
        <v>309</v>
      </c>
      <c r="E700" s="3" t="str">
        <v>Botterens</v>
      </c>
      <c r="G700" s="2" t="s">
        <v>4896</v>
      </c>
      <c r="J700" s="21">
        <v>2363</v>
      </c>
      <c r="K700" s="21" t="s">
        <v>4552</v>
      </c>
    </row>
    <row r="701" spans="1:11" x14ac:dyDescent="0.2">
      <c r="A701" s="3">
        <v>6085</v>
      </c>
      <c r="B701" s="3" t="s">
        <v>742</v>
      </c>
      <c r="C701" s="3" t="s">
        <v>740</v>
      </c>
      <c r="D701" s="3" t="s">
        <v>309</v>
      </c>
      <c r="E701" s="3" t="str">
        <v>Broc</v>
      </c>
      <c r="G701" s="2" t="s">
        <v>4896</v>
      </c>
      <c r="J701" s="21">
        <v>2364</v>
      </c>
      <c r="K701" s="21" t="s">
        <v>4552</v>
      </c>
    </row>
    <row r="702" spans="1:11" x14ac:dyDescent="0.2">
      <c r="A702" s="3">
        <v>6086</v>
      </c>
      <c r="B702" s="3" t="s">
        <v>743</v>
      </c>
      <c r="C702" s="3" t="s">
        <v>740</v>
      </c>
      <c r="D702" s="3" t="s">
        <v>309</v>
      </c>
      <c r="E702" s="3" t="str">
        <v>Bulle</v>
      </c>
      <c r="G702" s="2" t="s">
        <v>4896</v>
      </c>
      <c r="J702" s="21">
        <v>2400</v>
      </c>
      <c r="K702" s="21" t="s">
        <v>4552</v>
      </c>
    </row>
    <row r="703" spans="1:11" x14ac:dyDescent="0.2">
      <c r="A703" s="3">
        <v>3862</v>
      </c>
      <c r="B703" s="3" t="s">
        <v>744</v>
      </c>
      <c r="C703" s="3" t="s">
        <v>744</v>
      </c>
      <c r="D703" s="3" t="s">
        <v>309</v>
      </c>
      <c r="E703" s="3" t="str">
        <v>Châtel-sur-Montsalvens</v>
      </c>
      <c r="G703" s="2" t="s">
        <v>4896</v>
      </c>
      <c r="J703" s="21">
        <v>2405</v>
      </c>
      <c r="K703" s="21" t="s">
        <v>4552</v>
      </c>
    </row>
    <row r="704" spans="1:11" x14ac:dyDescent="0.2">
      <c r="A704" s="3">
        <v>3863</v>
      </c>
      <c r="B704" s="3" t="s">
        <v>745</v>
      </c>
      <c r="C704" s="3" t="s">
        <v>744</v>
      </c>
      <c r="D704" s="3" t="s">
        <v>309</v>
      </c>
      <c r="E704" s="3" t="str">
        <v>Corbières</v>
      </c>
      <c r="G704" s="2" t="s">
        <v>4896</v>
      </c>
      <c r="J704" s="21">
        <v>2406</v>
      </c>
      <c r="K704" s="21" t="s">
        <v>4544</v>
      </c>
    </row>
    <row r="705" spans="1:11" x14ac:dyDescent="0.2">
      <c r="A705" s="3">
        <v>3857</v>
      </c>
      <c r="B705" s="3" t="s">
        <v>746</v>
      </c>
      <c r="C705" s="3" t="s">
        <v>747</v>
      </c>
      <c r="D705" s="3" t="s">
        <v>309</v>
      </c>
      <c r="E705" s="3" t="str">
        <v>Crésuz</v>
      </c>
      <c r="G705" s="2" t="s">
        <v>4896</v>
      </c>
      <c r="J705" s="21">
        <v>2414</v>
      </c>
      <c r="K705" s="21" t="s">
        <v>4552</v>
      </c>
    </row>
    <row r="706" spans="1:11" x14ac:dyDescent="0.2">
      <c r="A706" s="3">
        <v>3860</v>
      </c>
      <c r="B706" s="3" t="s">
        <v>747</v>
      </c>
      <c r="C706" s="3" t="s">
        <v>747</v>
      </c>
      <c r="D706" s="3" t="s">
        <v>309</v>
      </c>
      <c r="E706" s="3" t="str">
        <v>Echarlens</v>
      </c>
      <c r="G706" s="2" t="s">
        <v>4896</v>
      </c>
      <c r="J706" s="21">
        <v>2416</v>
      </c>
      <c r="K706" s="21" t="s">
        <v>4552</v>
      </c>
    </row>
    <row r="707" spans="1:11" x14ac:dyDescent="0.2">
      <c r="A707" s="3">
        <v>3860</v>
      </c>
      <c r="B707" s="3" t="s">
        <v>748</v>
      </c>
      <c r="C707" s="3" t="s">
        <v>747</v>
      </c>
      <c r="D707" s="3" t="s">
        <v>309</v>
      </c>
      <c r="E707" s="3" t="str">
        <v>Grandvillard</v>
      </c>
      <c r="G707" s="2" t="s">
        <v>4896</v>
      </c>
      <c r="J707" s="21">
        <v>2502</v>
      </c>
      <c r="K707" s="21" t="s">
        <v>4548</v>
      </c>
    </row>
    <row r="708" spans="1:11" x14ac:dyDescent="0.2">
      <c r="A708" s="3">
        <v>3860</v>
      </c>
      <c r="B708" s="3" t="s">
        <v>749</v>
      </c>
      <c r="C708" s="3" t="s">
        <v>750</v>
      </c>
      <c r="D708" s="3" t="s">
        <v>309</v>
      </c>
      <c r="E708" s="3" t="str">
        <v>Gruyères</v>
      </c>
      <c r="G708" s="2" t="s">
        <v>4896</v>
      </c>
      <c r="J708" s="21">
        <v>2503</v>
      </c>
      <c r="K708" s="21" t="s">
        <v>4548</v>
      </c>
    </row>
    <row r="709" spans="1:11" x14ac:dyDescent="0.2">
      <c r="A709" s="3">
        <v>3860</v>
      </c>
      <c r="B709" s="3" t="s">
        <v>750</v>
      </c>
      <c r="C709" s="3" t="s">
        <v>750</v>
      </c>
      <c r="D709" s="3" t="s">
        <v>309</v>
      </c>
      <c r="E709" s="3" t="str">
        <v>Hauteville</v>
      </c>
      <c r="G709" s="2" t="s">
        <v>4896</v>
      </c>
      <c r="J709" s="21">
        <v>2504</v>
      </c>
      <c r="K709" s="21" t="s">
        <v>4548</v>
      </c>
    </row>
    <row r="710" spans="1:11" x14ac:dyDescent="0.2">
      <c r="A710" s="3">
        <v>3766</v>
      </c>
      <c r="B710" s="3" t="s">
        <v>751</v>
      </c>
      <c r="C710" s="3" t="s">
        <v>751</v>
      </c>
      <c r="D710" s="3" t="s">
        <v>309</v>
      </c>
      <c r="E710" s="3" t="str">
        <v>Jaun</v>
      </c>
      <c r="G710" s="2" t="s">
        <v>4896</v>
      </c>
      <c r="J710" s="21">
        <v>2505</v>
      </c>
      <c r="K710" s="21" t="s">
        <v>4548</v>
      </c>
    </row>
    <row r="711" spans="1:11" x14ac:dyDescent="0.2">
      <c r="A711" s="3">
        <v>3775</v>
      </c>
      <c r="B711" s="3" t="s">
        <v>752</v>
      </c>
      <c r="C711" s="3" t="s">
        <v>753</v>
      </c>
      <c r="D711" s="3" t="s">
        <v>309</v>
      </c>
      <c r="E711" s="3" t="str">
        <v>Marsens</v>
      </c>
      <c r="G711" s="2" t="s">
        <v>4896</v>
      </c>
      <c r="J711" s="21">
        <v>2512</v>
      </c>
      <c r="K711" s="21" t="s">
        <v>4548</v>
      </c>
    </row>
    <row r="712" spans="1:11" x14ac:dyDescent="0.2">
      <c r="A712" s="3">
        <v>3772</v>
      </c>
      <c r="B712" s="3" t="s">
        <v>754</v>
      </c>
      <c r="C712" s="3" t="s">
        <v>754</v>
      </c>
      <c r="D712" s="3" t="s">
        <v>309</v>
      </c>
      <c r="E712" s="3" t="str">
        <v>Morlon</v>
      </c>
      <c r="G712" s="2" t="s">
        <v>4896</v>
      </c>
      <c r="J712" s="21">
        <v>2513</v>
      </c>
      <c r="K712" s="21" t="s">
        <v>4548</v>
      </c>
    </row>
    <row r="713" spans="1:11" x14ac:dyDescent="0.2">
      <c r="A713" s="3">
        <v>3773</v>
      </c>
      <c r="B713" s="3" t="s">
        <v>755</v>
      </c>
      <c r="C713" s="3" t="s">
        <v>754</v>
      </c>
      <c r="D713" s="3" t="s">
        <v>309</v>
      </c>
      <c r="E713" s="3" t="str">
        <v>Le Pâquier (FR)</v>
      </c>
      <c r="G713" s="2" t="s">
        <v>4896</v>
      </c>
      <c r="J713" s="21">
        <v>2514</v>
      </c>
      <c r="K713" s="21" t="s">
        <v>4548</v>
      </c>
    </row>
    <row r="714" spans="1:11" x14ac:dyDescent="0.2">
      <c r="A714" s="3">
        <v>3770</v>
      </c>
      <c r="B714" s="3" t="s">
        <v>756</v>
      </c>
      <c r="C714" s="3" t="s">
        <v>756</v>
      </c>
      <c r="D714" s="3" t="s">
        <v>309</v>
      </c>
      <c r="E714" s="3" t="str">
        <v>Pont-la-Ville</v>
      </c>
      <c r="G714" s="2" t="s">
        <v>4896</v>
      </c>
      <c r="J714" s="21">
        <v>2515</v>
      </c>
      <c r="K714" s="21" t="s">
        <v>4548</v>
      </c>
    </row>
    <row r="715" spans="1:11" x14ac:dyDescent="0.2">
      <c r="A715" s="3">
        <v>3771</v>
      </c>
      <c r="B715" s="3" t="s">
        <v>757</v>
      </c>
      <c r="C715" s="3" t="s">
        <v>756</v>
      </c>
      <c r="D715" s="3" t="s">
        <v>309</v>
      </c>
      <c r="E715" s="3" t="str">
        <v>Riaz</v>
      </c>
      <c r="G715" s="2" t="s">
        <v>4896</v>
      </c>
      <c r="J715" s="21">
        <v>2516</v>
      </c>
      <c r="K715" s="21" t="s">
        <v>4552</v>
      </c>
    </row>
    <row r="716" spans="1:11" x14ac:dyDescent="0.2">
      <c r="A716" s="3">
        <v>3776</v>
      </c>
      <c r="B716" s="3" t="s">
        <v>758</v>
      </c>
      <c r="C716" s="3" t="s">
        <v>756</v>
      </c>
      <c r="D716" s="3" t="s">
        <v>309</v>
      </c>
      <c r="E716" s="3" t="str">
        <v>La Roche</v>
      </c>
      <c r="G716" s="2" t="s">
        <v>4896</v>
      </c>
      <c r="J716" s="21">
        <v>2517</v>
      </c>
      <c r="K716" s="21" t="s">
        <v>4552</v>
      </c>
    </row>
    <row r="717" spans="1:11" x14ac:dyDescent="0.2">
      <c r="A717" s="3">
        <v>3784</v>
      </c>
      <c r="B717" s="3" t="s">
        <v>759</v>
      </c>
      <c r="C717" s="3" t="s">
        <v>760</v>
      </c>
      <c r="D717" s="3" t="s">
        <v>309</v>
      </c>
      <c r="E717" s="3" t="str">
        <v>Sâles</v>
      </c>
      <c r="G717" s="2" t="s">
        <v>4896</v>
      </c>
      <c r="J717" s="21">
        <v>2518</v>
      </c>
      <c r="K717" s="21" t="s">
        <v>4552</v>
      </c>
    </row>
    <row r="718" spans="1:11" x14ac:dyDescent="0.2">
      <c r="A718" s="3">
        <v>3785</v>
      </c>
      <c r="B718" s="3" t="s">
        <v>761</v>
      </c>
      <c r="C718" s="3" t="s">
        <v>760</v>
      </c>
      <c r="D718" s="3" t="s">
        <v>309</v>
      </c>
      <c r="E718" s="3" t="str">
        <v>Sorens</v>
      </c>
      <c r="G718" s="2" t="s">
        <v>4896</v>
      </c>
      <c r="J718" s="21">
        <v>2520</v>
      </c>
      <c r="K718" s="21" t="s">
        <v>4548</v>
      </c>
    </row>
    <row r="719" spans="1:11" x14ac:dyDescent="0.2">
      <c r="A719" s="3">
        <v>3782</v>
      </c>
      <c r="B719" s="3" t="s">
        <v>762</v>
      </c>
      <c r="C719" s="3" t="s">
        <v>763</v>
      </c>
      <c r="D719" s="3" t="s">
        <v>309</v>
      </c>
      <c r="E719" s="3" t="str">
        <v>Vaulruz</v>
      </c>
      <c r="G719" s="2" t="s">
        <v>4896</v>
      </c>
      <c r="J719" s="21">
        <v>2523</v>
      </c>
      <c r="K719" s="21" t="s">
        <v>4548</v>
      </c>
    </row>
    <row r="720" spans="1:11" x14ac:dyDescent="0.2">
      <c r="A720" s="3">
        <v>1657</v>
      </c>
      <c r="B720" s="3" t="s">
        <v>764</v>
      </c>
      <c r="C720" s="3" t="s">
        <v>765</v>
      </c>
      <c r="D720" s="3" t="s">
        <v>309</v>
      </c>
      <c r="E720" s="3" t="str">
        <v>Vuadens</v>
      </c>
      <c r="G720" s="2" t="s">
        <v>4896</v>
      </c>
      <c r="J720" s="21">
        <v>2525</v>
      </c>
      <c r="K720" s="21" t="s">
        <v>4548</v>
      </c>
    </row>
    <row r="721" spans="1:11" x14ac:dyDescent="0.2">
      <c r="A721" s="3">
        <v>3777</v>
      </c>
      <c r="B721" s="3" t="s">
        <v>766</v>
      </c>
      <c r="C721" s="3" t="s">
        <v>765</v>
      </c>
      <c r="D721" s="3" t="s">
        <v>309</v>
      </c>
      <c r="E721" s="3" t="str">
        <v>Bas-Intyamon</v>
      </c>
      <c r="G721" s="2" t="s">
        <v>4896</v>
      </c>
      <c r="J721" s="21">
        <v>2532</v>
      </c>
      <c r="K721" s="21" t="s">
        <v>4548</v>
      </c>
    </row>
    <row r="722" spans="1:11" x14ac:dyDescent="0.2">
      <c r="A722" s="3">
        <v>3778</v>
      </c>
      <c r="B722" s="3" t="s">
        <v>767</v>
      </c>
      <c r="C722" s="3" t="s">
        <v>765</v>
      </c>
      <c r="D722" s="3" t="s">
        <v>309</v>
      </c>
      <c r="E722" s="3" t="str">
        <v>Val-de-Charmey</v>
      </c>
      <c r="G722" s="2" t="s">
        <v>4896</v>
      </c>
      <c r="J722" s="21">
        <v>2533</v>
      </c>
      <c r="K722" s="21" t="s">
        <v>4548</v>
      </c>
    </row>
    <row r="723" spans="1:11" x14ac:dyDescent="0.2">
      <c r="A723" s="3">
        <v>3780</v>
      </c>
      <c r="B723" s="3" t="s">
        <v>768</v>
      </c>
      <c r="C723" s="3" t="s">
        <v>765</v>
      </c>
      <c r="D723" s="3" t="s">
        <v>309</v>
      </c>
      <c r="E723" s="3" t="str">
        <v>Autigny</v>
      </c>
      <c r="G723" s="2" t="s">
        <v>4896</v>
      </c>
      <c r="J723" s="21">
        <v>2534</v>
      </c>
      <c r="K723" s="21" t="s">
        <v>4552</v>
      </c>
    </row>
    <row r="724" spans="1:11" x14ac:dyDescent="0.2">
      <c r="A724" s="3">
        <v>3781</v>
      </c>
      <c r="B724" s="3" t="s">
        <v>769</v>
      </c>
      <c r="C724" s="3" t="s">
        <v>765</v>
      </c>
      <c r="D724" s="3" t="s">
        <v>309</v>
      </c>
      <c r="E724" s="3" t="str">
        <v>Avry</v>
      </c>
      <c r="G724" s="2" t="s">
        <v>4896</v>
      </c>
      <c r="J724" s="21">
        <v>2535</v>
      </c>
      <c r="K724" s="21" t="s">
        <v>4552</v>
      </c>
    </row>
    <row r="725" spans="1:11" x14ac:dyDescent="0.2">
      <c r="A725" s="3">
        <v>3783</v>
      </c>
      <c r="B725" s="3" t="s">
        <v>770</v>
      </c>
      <c r="C725" s="3" t="s">
        <v>765</v>
      </c>
      <c r="D725" s="3" t="s">
        <v>309</v>
      </c>
      <c r="E725" s="3" t="str">
        <v>Belfaux</v>
      </c>
      <c r="G725" s="2" t="s">
        <v>4896</v>
      </c>
      <c r="J725" s="21">
        <v>2536</v>
      </c>
      <c r="K725" s="21" t="s">
        <v>4552</v>
      </c>
    </row>
    <row r="726" spans="1:11" x14ac:dyDescent="0.2">
      <c r="A726" s="3">
        <v>3792</v>
      </c>
      <c r="B726" s="3" t="s">
        <v>765</v>
      </c>
      <c r="C726" s="3" t="s">
        <v>765</v>
      </c>
      <c r="D726" s="3" t="s">
        <v>309</v>
      </c>
      <c r="E726" s="3" t="str">
        <v>Chénens</v>
      </c>
      <c r="G726" s="2" t="s">
        <v>4896</v>
      </c>
      <c r="J726" s="21">
        <v>2537</v>
      </c>
      <c r="K726" s="21" t="s">
        <v>4553</v>
      </c>
    </row>
    <row r="727" spans="1:11" x14ac:dyDescent="0.2">
      <c r="A727" s="3">
        <v>1738</v>
      </c>
      <c r="B727" s="3" t="s">
        <v>771</v>
      </c>
      <c r="C727" s="3" t="s">
        <v>772</v>
      </c>
      <c r="D727" s="3" t="s">
        <v>309</v>
      </c>
      <c r="E727" s="3" t="str">
        <v>Corminboeuf</v>
      </c>
      <c r="G727" s="2" t="s">
        <v>4896</v>
      </c>
      <c r="J727" s="21">
        <v>2538</v>
      </c>
      <c r="K727" s="21" t="s">
        <v>4548</v>
      </c>
    </row>
    <row r="728" spans="1:11" x14ac:dyDescent="0.2">
      <c r="A728" s="3">
        <v>3156</v>
      </c>
      <c r="B728" s="3" t="s">
        <v>773</v>
      </c>
      <c r="C728" s="3" t="s">
        <v>772</v>
      </c>
      <c r="D728" s="3" t="s">
        <v>309</v>
      </c>
      <c r="E728" s="3" t="str">
        <v>Cottens (FR)</v>
      </c>
      <c r="G728" s="2" t="s">
        <v>4896</v>
      </c>
      <c r="J728" s="21">
        <v>2540</v>
      </c>
      <c r="K728" s="21" t="s">
        <v>4548</v>
      </c>
    </row>
    <row r="729" spans="1:11" x14ac:dyDescent="0.2">
      <c r="A729" s="3">
        <v>3158</v>
      </c>
      <c r="B729" s="3" t="s">
        <v>772</v>
      </c>
      <c r="C729" s="3" t="s">
        <v>772</v>
      </c>
      <c r="D729" s="3" t="s">
        <v>309</v>
      </c>
      <c r="E729" s="3" t="str">
        <v>Ferpicloz</v>
      </c>
      <c r="G729" s="2" t="s">
        <v>4896</v>
      </c>
      <c r="J729" s="21">
        <v>2542</v>
      </c>
      <c r="K729" s="21" t="s">
        <v>4548</v>
      </c>
    </row>
    <row r="730" spans="1:11" x14ac:dyDescent="0.2">
      <c r="A730" s="3">
        <v>3159</v>
      </c>
      <c r="B730" s="3" t="s">
        <v>774</v>
      </c>
      <c r="C730" s="3" t="s">
        <v>772</v>
      </c>
      <c r="D730" s="3" t="s">
        <v>309</v>
      </c>
      <c r="E730" s="3" t="str">
        <v>Fribourg</v>
      </c>
      <c r="G730" s="2" t="s">
        <v>4896</v>
      </c>
      <c r="J730" s="21">
        <v>2543</v>
      </c>
      <c r="K730" s="21" t="s">
        <v>4548</v>
      </c>
    </row>
    <row r="731" spans="1:11" x14ac:dyDescent="0.2">
      <c r="A731" s="3">
        <v>3153</v>
      </c>
      <c r="B731" s="3" t="s">
        <v>775</v>
      </c>
      <c r="C731" s="3" t="s">
        <v>776</v>
      </c>
      <c r="D731" s="3" t="s">
        <v>309</v>
      </c>
      <c r="E731" s="3" t="str">
        <v>Givisiez</v>
      </c>
      <c r="G731" s="2" t="s">
        <v>4896</v>
      </c>
      <c r="J731" s="21">
        <v>2544</v>
      </c>
      <c r="K731" s="21" t="s">
        <v>4548</v>
      </c>
    </row>
    <row r="732" spans="1:11" x14ac:dyDescent="0.2">
      <c r="A732" s="3">
        <v>3154</v>
      </c>
      <c r="B732" s="3" t="s">
        <v>777</v>
      </c>
      <c r="C732" s="3" t="s">
        <v>776</v>
      </c>
      <c r="D732" s="3" t="s">
        <v>309</v>
      </c>
      <c r="E732" s="3" t="str">
        <v>Granges-Paccot</v>
      </c>
      <c r="G732" s="2" t="s">
        <v>4896</v>
      </c>
      <c r="J732" s="21">
        <v>2545</v>
      </c>
      <c r="K732" s="21" t="s">
        <v>4548</v>
      </c>
    </row>
    <row r="733" spans="1:11" x14ac:dyDescent="0.2">
      <c r="A733" s="3">
        <v>3148</v>
      </c>
      <c r="B733" s="3" t="s">
        <v>778</v>
      </c>
      <c r="C733" s="3" t="s">
        <v>779</v>
      </c>
      <c r="D733" s="3" t="s">
        <v>309</v>
      </c>
      <c r="E733" s="3" t="str">
        <v>Grolley</v>
      </c>
      <c r="G733" s="2" t="s">
        <v>4896</v>
      </c>
      <c r="J733" s="21">
        <v>2552</v>
      </c>
      <c r="K733" s="21" t="s">
        <v>4548</v>
      </c>
    </row>
    <row r="734" spans="1:11" x14ac:dyDescent="0.2">
      <c r="A734" s="3">
        <v>3150</v>
      </c>
      <c r="B734" s="3" t="s">
        <v>779</v>
      </c>
      <c r="C734" s="3" t="s">
        <v>779</v>
      </c>
      <c r="D734" s="3" t="s">
        <v>309</v>
      </c>
      <c r="E734" s="3" t="str">
        <v>Marly</v>
      </c>
      <c r="G734" s="2" t="s">
        <v>4896</v>
      </c>
      <c r="J734" s="21">
        <v>2553</v>
      </c>
      <c r="K734" s="21" t="s">
        <v>4548</v>
      </c>
    </row>
    <row r="735" spans="1:11" x14ac:dyDescent="0.2">
      <c r="A735" s="3">
        <v>3152</v>
      </c>
      <c r="B735" s="3" t="s">
        <v>780</v>
      </c>
      <c r="C735" s="3" t="s">
        <v>779</v>
      </c>
      <c r="D735" s="3" t="s">
        <v>309</v>
      </c>
      <c r="E735" s="3" t="str">
        <v>Matran</v>
      </c>
      <c r="G735" s="2" t="s">
        <v>4896</v>
      </c>
      <c r="J735" s="21">
        <v>2554</v>
      </c>
      <c r="K735" s="21" t="s">
        <v>4548</v>
      </c>
    </row>
    <row r="736" spans="1:11" x14ac:dyDescent="0.2">
      <c r="A736" s="3">
        <v>3157</v>
      </c>
      <c r="B736" s="3" t="s">
        <v>781</v>
      </c>
      <c r="C736" s="3" t="s">
        <v>779</v>
      </c>
      <c r="D736" s="3" t="s">
        <v>309</v>
      </c>
      <c r="E736" s="3" t="str">
        <v>Neyruz (FR)</v>
      </c>
      <c r="G736" s="2" t="s">
        <v>4896</v>
      </c>
      <c r="J736" s="21">
        <v>2555</v>
      </c>
      <c r="K736" s="21" t="s">
        <v>4548</v>
      </c>
    </row>
    <row r="737" spans="1:11" x14ac:dyDescent="0.2">
      <c r="A737" s="3">
        <v>3183</v>
      </c>
      <c r="B737" s="3" t="s">
        <v>782</v>
      </c>
      <c r="C737" s="3" t="s">
        <v>779</v>
      </c>
      <c r="D737" s="3" t="s">
        <v>309</v>
      </c>
      <c r="E737" s="3" t="str">
        <v>Pierrafortscha</v>
      </c>
      <c r="G737" s="2" t="s">
        <v>4896</v>
      </c>
      <c r="J737" s="21">
        <v>2556</v>
      </c>
      <c r="K737" s="21" t="s">
        <v>4548</v>
      </c>
    </row>
    <row r="738" spans="1:11" x14ac:dyDescent="0.2">
      <c r="A738" s="3">
        <v>3123</v>
      </c>
      <c r="B738" s="3" t="s">
        <v>783</v>
      </c>
      <c r="C738" s="3" t="s">
        <v>783</v>
      </c>
      <c r="D738" s="3" t="s">
        <v>309</v>
      </c>
      <c r="E738" s="3" t="str">
        <v>Ponthaux</v>
      </c>
      <c r="G738" s="2" t="s">
        <v>4896</v>
      </c>
      <c r="J738" s="21">
        <v>2557</v>
      </c>
      <c r="K738" s="21" t="s">
        <v>4548</v>
      </c>
    </row>
    <row r="739" spans="1:11" x14ac:dyDescent="0.2">
      <c r="A739" s="3">
        <v>3124</v>
      </c>
      <c r="B739" s="3" t="s">
        <v>784</v>
      </c>
      <c r="C739" s="3" t="s">
        <v>783</v>
      </c>
      <c r="D739" s="3" t="s">
        <v>309</v>
      </c>
      <c r="E739" s="3" t="str">
        <v>Le Mouret</v>
      </c>
      <c r="G739" s="2" t="s">
        <v>4896</v>
      </c>
      <c r="J739" s="21">
        <v>2558</v>
      </c>
      <c r="K739" s="21" t="s">
        <v>4548</v>
      </c>
    </row>
    <row r="740" spans="1:11" x14ac:dyDescent="0.2">
      <c r="A740" s="3">
        <v>3664</v>
      </c>
      <c r="B740" s="3" t="s">
        <v>785</v>
      </c>
      <c r="C740" s="3" t="s">
        <v>785</v>
      </c>
      <c r="D740" s="3" t="s">
        <v>309</v>
      </c>
      <c r="E740" s="3" t="str">
        <v>Treyvaux</v>
      </c>
      <c r="G740" s="2" t="s">
        <v>4896</v>
      </c>
      <c r="J740" s="21">
        <v>2560</v>
      </c>
      <c r="K740" s="21" t="s">
        <v>4548</v>
      </c>
    </row>
    <row r="741" spans="1:11" x14ac:dyDescent="0.2">
      <c r="A741" s="3">
        <v>3115</v>
      </c>
      <c r="B741" s="3" t="s">
        <v>786</v>
      </c>
      <c r="C741" s="3" t="s">
        <v>786</v>
      </c>
      <c r="D741" s="3" t="s">
        <v>309</v>
      </c>
      <c r="E741" s="3" t="str">
        <v>Villars-sur-Glâne</v>
      </c>
      <c r="G741" s="2" t="s">
        <v>4896</v>
      </c>
      <c r="J741" s="21">
        <v>2562</v>
      </c>
      <c r="K741" s="21" t="s">
        <v>4548</v>
      </c>
    </row>
    <row r="742" spans="1:11" x14ac:dyDescent="0.2">
      <c r="A742" s="3">
        <v>3663</v>
      </c>
      <c r="B742" s="3" t="s">
        <v>787</v>
      </c>
      <c r="C742" s="3" t="s">
        <v>787</v>
      </c>
      <c r="D742" s="3" t="s">
        <v>309</v>
      </c>
      <c r="E742" s="3" t="str">
        <v>Villarsel-sur-Marly</v>
      </c>
      <c r="G742" s="2" t="s">
        <v>4896</v>
      </c>
      <c r="J742" s="21">
        <v>2563</v>
      </c>
      <c r="K742" s="21" t="s">
        <v>4548</v>
      </c>
    </row>
    <row r="743" spans="1:11" x14ac:dyDescent="0.2">
      <c r="A743" s="3">
        <v>3629</v>
      </c>
      <c r="B743" s="3" t="s">
        <v>788</v>
      </c>
      <c r="C743" s="3" t="s">
        <v>788</v>
      </c>
      <c r="D743" s="3" t="s">
        <v>309</v>
      </c>
      <c r="E743" s="3" t="str">
        <v>Hauterive (FR)</v>
      </c>
      <c r="G743" s="2" t="s">
        <v>4896</v>
      </c>
      <c r="J743" s="21">
        <v>2564</v>
      </c>
      <c r="K743" s="21" t="s">
        <v>4548</v>
      </c>
    </row>
    <row r="744" spans="1:11" x14ac:dyDescent="0.2">
      <c r="A744" s="3">
        <v>3126</v>
      </c>
      <c r="B744" s="3" t="s">
        <v>789</v>
      </c>
      <c r="C744" s="3" t="s">
        <v>789</v>
      </c>
      <c r="D744" s="3" t="s">
        <v>309</v>
      </c>
      <c r="E744" s="3" t="str">
        <v>La Brillaz</v>
      </c>
      <c r="G744" s="2" t="s">
        <v>4896</v>
      </c>
      <c r="J744" s="21">
        <v>2565</v>
      </c>
      <c r="K744" s="21" t="s">
        <v>4548</v>
      </c>
    </row>
    <row r="745" spans="1:11" x14ac:dyDescent="0.2">
      <c r="A745" s="3">
        <v>3122</v>
      </c>
      <c r="B745" s="3" t="s">
        <v>790</v>
      </c>
      <c r="C745" s="3" t="s">
        <v>790</v>
      </c>
      <c r="D745" s="3" t="s">
        <v>309</v>
      </c>
      <c r="E745" s="3" t="str">
        <v>La Sonnaz</v>
      </c>
      <c r="G745" s="2" t="s">
        <v>4896</v>
      </c>
      <c r="J745" s="21">
        <v>2572</v>
      </c>
      <c r="K745" s="21" t="s">
        <v>4548</v>
      </c>
    </row>
    <row r="746" spans="1:11" x14ac:dyDescent="0.2">
      <c r="A746" s="3">
        <v>3116</v>
      </c>
      <c r="B746" s="3" t="s">
        <v>791</v>
      </c>
      <c r="C746" s="3" t="s">
        <v>792</v>
      </c>
      <c r="D746" s="3" t="s">
        <v>309</v>
      </c>
      <c r="E746" s="3" t="str">
        <v>Gibloux</v>
      </c>
      <c r="G746" s="2" t="s">
        <v>4896</v>
      </c>
      <c r="J746" s="21">
        <v>2575</v>
      </c>
      <c r="K746" s="21" t="s">
        <v>4548</v>
      </c>
    </row>
    <row r="747" spans="1:11" x14ac:dyDescent="0.2">
      <c r="A747" s="3">
        <v>3116</v>
      </c>
      <c r="B747" s="3" t="s">
        <v>793</v>
      </c>
      <c r="C747" s="3" t="s">
        <v>792</v>
      </c>
      <c r="D747" s="3" t="s">
        <v>309</v>
      </c>
      <c r="E747" s="3" t="str">
        <v>Prez</v>
      </c>
      <c r="G747" s="2" t="s">
        <v>4896</v>
      </c>
      <c r="J747" s="21">
        <v>2576</v>
      </c>
      <c r="K747" s="21" t="s">
        <v>4548</v>
      </c>
    </row>
    <row r="748" spans="1:11" x14ac:dyDescent="0.2">
      <c r="A748" s="3">
        <v>3116</v>
      </c>
      <c r="B748" s="3" t="s">
        <v>794</v>
      </c>
      <c r="C748" s="3" t="s">
        <v>792</v>
      </c>
      <c r="D748" s="3" t="s">
        <v>309</v>
      </c>
      <c r="E748" s="3" t="str">
        <v>Bois-d'Amont</v>
      </c>
      <c r="G748" s="2" t="s">
        <v>4896</v>
      </c>
      <c r="J748" s="21">
        <v>2577</v>
      </c>
      <c r="K748" s="21" t="s">
        <v>4548</v>
      </c>
    </row>
    <row r="749" spans="1:11" x14ac:dyDescent="0.2">
      <c r="A749" s="3">
        <v>3126</v>
      </c>
      <c r="B749" s="3" t="s">
        <v>795</v>
      </c>
      <c r="C749" s="3" t="s">
        <v>792</v>
      </c>
      <c r="D749" s="3" t="s">
        <v>309</v>
      </c>
      <c r="E749" s="3" t="str">
        <v>Courgevaux</v>
      </c>
      <c r="G749" s="2" t="s">
        <v>4896</v>
      </c>
      <c r="J749" s="21">
        <v>2603</v>
      </c>
      <c r="K749" s="21" t="s">
        <v>4552</v>
      </c>
    </row>
    <row r="750" spans="1:11" x14ac:dyDescent="0.2">
      <c r="A750" s="3">
        <v>3087</v>
      </c>
      <c r="B750" s="3" t="s">
        <v>796</v>
      </c>
      <c r="C750" s="3" t="s">
        <v>796</v>
      </c>
      <c r="D750" s="3" t="s">
        <v>309</v>
      </c>
      <c r="E750" s="3" t="str">
        <v>Courtepin</v>
      </c>
      <c r="G750" s="2" t="s">
        <v>4896</v>
      </c>
      <c r="J750" s="21">
        <v>2604</v>
      </c>
      <c r="K750" s="21" t="s">
        <v>4552</v>
      </c>
    </row>
    <row r="751" spans="1:11" x14ac:dyDescent="0.2">
      <c r="A751" s="3">
        <v>3099</v>
      </c>
      <c r="B751" s="3" t="s">
        <v>797</v>
      </c>
      <c r="C751" s="3" t="s">
        <v>798</v>
      </c>
      <c r="D751" s="3" t="s">
        <v>309</v>
      </c>
      <c r="E751" s="3" t="str">
        <v>Cressier (FR)</v>
      </c>
      <c r="G751" s="2" t="s">
        <v>4896</v>
      </c>
      <c r="J751" s="21">
        <v>2605</v>
      </c>
      <c r="K751" s="21" t="s">
        <v>4552</v>
      </c>
    </row>
    <row r="752" spans="1:11" x14ac:dyDescent="0.2">
      <c r="A752" s="3">
        <v>3128</v>
      </c>
      <c r="B752" s="3" t="s">
        <v>799</v>
      </c>
      <c r="C752" s="3" t="s">
        <v>798</v>
      </c>
      <c r="D752" s="3" t="s">
        <v>309</v>
      </c>
      <c r="E752" s="3" t="str">
        <v>Fräschels</v>
      </c>
      <c r="G752" s="2" t="s">
        <v>4896</v>
      </c>
      <c r="J752" s="21">
        <v>2606</v>
      </c>
      <c r="K752" s="21" t="s">
        <v>4552</v>
      </c>
    </row>
    <row r="753" spans="1:11" x14ac:dyDescent="0.2">
      <c r="A753" s="3">
        <v>3132</v>
      </c>
      <c r="B753" s="3" t="s">
        <v>798</v>
      </c>
      <c r="C753" s="3" t="s">
        <v>798</v>
      </c>
      <c r="D753" s="3" t="s">
        <v>309</v>
      </c>
      <c r="E753" s="3" t="str">
        <v>Greng</v>
      </c>
      <c r="G753" s="2" t="s">
        <v>4896</v>
      </c>
      <c r="J753" s="21">
        <v>2607</v>
      </c>
      <c r="K753" s="21" t="s">
        <v>4552</v>
      </c>
    </row>
    <row r="754" spans="1:11" x14ac:dyDescent="0.2">
      <c r="A754" s="3">
        <v>3088</v>
      </c>
      <c r="B754" s="3" t="s">
        <v>800</v>
      </c>
      <c r="C754" s="3" t="s">
        <v>800</v>
      </c>
      <c r="D754" s="3" t="s">
        <v>309</v>
      </c>
      <c r="E754" s="3" t="str">
        <v>Gurmels</v>
      </c>
      <c r="G754" s="2" t="s">
        <v>4896</v>
      </c>
      <c r="J754" s="21">
        <v>2608</v>
      </c>
      <c r="K754" s="21" t="s">
        <v>4552</v>
      </c>
    </row>
    <row r="755" spans="1:11" x14ac:dyDescent="0.2">
      <c r="A755" s="3">
        <v>3088</v>
      </c>
      <c r="B755" s="3" t="s">
        <v>801</v>
      </c>
      <c r="C755" s="3" t="s">
        <v>800</v>
      </c>
      <c r="D755" s="3" t="s">
        <v>309</v>
      </c>
      <c r="E755" s="3" t="str">
        <v>Kerzers</v>
      </c>
      <c r="G755" s="2" t="s">
        <v>4896</v>
      </c>
      <c r="J755" s="21">
        <v>2610</v>
      </c>
      <c r="K755" s="21" t="s">
        <v>4552</v>
      </c>
    </row>
    <row r="756" spans="1:11" x14ac:dyDescent="0.2">
      <c r="A756" s="3">
        <v>3089</v>
      </c>
      <c r="B756" s="3" t="s">
        <v>802</v>
      </c>
      <c r="C756" s="3" t="s">
        <v>800</v>
      </c>
      <c r="D756" s="3" t="s">
        <v>309</v>
      </c>
      <c r="E756" s="3" t="str">
        <v>Kleinbösingen</v>
      </c>
      <c r="G756" s="2" t="s">
        <v>4896</v>
      </c>
      <c r="J756" s="21">
        <v>2612</v>
      </c>
      <c r="K756" s="21" t="s">
        <v>4552</v>
      </c>
    </row>
    <row r="757" spans="1:11" x14ac:dyDescent="0.2">
      <c r="A757" s="3">
        <v>3155</v>
      </c>
      <c r="B757" s="3" t="s">
        <v>803</v>
      </c>
      <c r="C757" s="3" t="s">
        <v>800</v>
      </c>
      <c r="D757" s="3" t="s">
        <v>309</v>
      </c>
      <c r="E757" s="3" t="str">
        <v>Meyriez</v>
      </c>
      <c r="G757" s="2" t="s">
        <v>4896</v>
      </c>
      <c r="J757" s="21">
        <v>2613</v>
      </c>
      <c r="K757" s="21" t="s">
        <v>4552</v>
      </c>
    </row>
    <row r="758" spans="1:11" x14ac:dyDescent="0.2">
      <c r="A758" s="3">
        <v>3662</v>
      </c>
      <c r="B758" s="3" t="s">
        <v>804</v>
      </c>
      <c r="C758" s="3" t="s">
        <v>804</v>
      </c>
      <c r="D758" s="3" t="s">
        <v>309</v>
      </c>
      <c r="E758" s="3" t="str">
        <v>Misery-Courtion</v>
      </c>
      <c r="G758" s="2" t="s">
        <v>4896</v>
      </c>
      <c r="J758" s="21">
        <v>2615</v>
      </c>
      <c r="K758" s="21" t="s">
        <v>4552</v>
      </c>
    </row>
    <row r="759" spans="1:11" x14ac:dyDescent="0.2">
      <c r="A759" s="3">
        <v>3125</v>
      </c>
      <c r="B759" s="3" t="s">
        <v>805</v>
      </c>
      <c r="C759" s="3" t="s">
        <v>805</v>
      </c>
      <c r="D759" s="3" t="s">
        <v>309</v>
      </c>
      <c r="E759" s="3" t="str">
        <v>Muntelier</v>
      </c>
      <c r="G759" s="2" t="s">
        <v>4896</v>
      </c>
      <c r="J759" s="21">
        <v>2616</v>
      </c>
      <c r="K759" s="21" t="s">
        <v>4552</v>
      </c>
    </row>
    <row r="760" spans="1:11" x14ac:dyDescent="0.2">
      <c r="A760" s="3">
        <v>3628</v>
      </c>
      <c r="B760" s="3" t="s">
        <v>806</v>
      </c>
      <c r="C760" s="3" t="s">
        <v>806</v>
      </c>
      <c r="D760" s="3" t="s">
        <v>309</v>
      </c>
      <c r="E760" s="3" t="str">
        <v>Murten</v>
      </c>
      <c r="G760" s="2" t="s">
        <v>4896</v>
      </c>
      <c r="J760" s="21">
        <v>2710</v>
      </c>
      <c r="K760" s="21" t="s">
        <v>4552</v>
      </c>
    </row>
    <row r="761" spans="1:11" x14ac:dyDescent="0.2">
      <c r="A761" s="3">
        <v>3665</v>
      </c>
      <c r="B761" s="3" t="s">
        <v>807</v>
      </c>
      <c r="C761" s="3" t="s">
        <v>807</v>
      </c>
      <c r="D761" s="3" t="s">
        <v>309</v>
      </c>
      <c r="E761" s="3" t="str">
        <v>Ried bei Kerzers</v>
      </c>
      <c r="G761" s="2" t="s">
        <v>4896</v>
      </c>
      <c r="J761" s="21">
        <v>2712</v>
      </c>
      <c r="K761" s="21" t="s">
        <v>4552</v>
      </c>
    </row>
    <row r="762" spans="1:11" x14ac:dyDescent="0.2">
      <c r="A762" s="3">
        <v>3086</v>
      </c>
      <c r="B762" s="3" t="s">
        <v>808</v>
      </c>
      <c r="C762" s="3" t="s">
        <v>809</v>
      </c>
      <c r="D762" s="3" t="s">
        <v>309</v>
      </c>
      <c r="E762" s="3" t="str">
        <v>Ulmiz</v>
      </c>
      <c r="G762" s="2" t="s">
        <v>4896</v>
      </c>
      <c r="J762" s="21">
        <v>2713</v>
      </c>
      <c r="K762" s="21" t="s">
        <v>4552</v>
      </c>
    </row>
    <row r="763" spans="1:11" x14ac:dyDescent="0.2">
      <c r="A763" s="3">
        <v>3086</v>
      </c>
      <c r="B763" s="3" t="s">
        <v>810</v>
      </c>
      <c r="C763" s="3" t="s">
        <v>809</v>
      </c>
      <c r="D763" s="3" t="s">
        <v>309</v>
      </c>
      <c r="E763" s="3" t="str">
        <v>Mont-Vully</v>
      </c>
      <c r="G763" s="2" t="s">
        <v>4896</v>
      </c>
      <c r="J763" s="21">
        <v>2714</v>
      </c>
      <c r="K763" s="21" t="s">
        <v>4552</v>
      </c>
    </row>
    <row r="764" spans="1:11" x14ac:dyDescent="0.2">
      <c r="A764" s="3">
        <v>3127</v>
      </c>
      <c r="B764" s="3" t="s">
        <v>811</v>
      </c>
      <c r="C764" s="3" t="s">
        <v>812</v>
      </c>
      <c r="D764" s="3" t="s">
        <v>309</v>
      </c>
      <c r="E764" s="3" t="str">
        <v>Brünisried</v>
      </c>
      <c r="G764" s="2" t="s">
        <v>4896</v>
      </c>
      <c r="J764" s="21">
        <v>2715</v>
      </c>
      <c r="K764" s="21" t="s">
        <v>4552</v>
      </c>
    </row>
    <row r="765" spans="1:11" x14ac:dyDescent="0.2">
      <c r="A765" s="3">
        <v>3127</v>
      </c>
      <c r="B765" s="3" t="s">
        <v>813</v>
      </c>
      <c r="C765" s="3" t="s">
        <v>812</v>
      </c>
      <c r="D765" s="3" t="s">
        <v>309</v>
      </c>
      <c r="E765" s="3" t="str">
        <v>Düdingen</v>
      </c>
      <c r="G765" s="2" t="s">
        <v>4896</v>
      </c>
      <c r="J765" s="21">
        <v>2716</v>
      </c>
      <c r="K765" s="21" t="s">
        <v>4552</v>
      </c>
    </row>
    <row r="766" spans="1:11" x14ac:dyDescent="0.2">
      <c r="A766" s="3">
        <v>3128</v>
      </c>
      <c r="B766" s="3" t="s">
        <v>814</v>
      </c>
      <c r="C766" s="3" t="s">
        <v>812</v>
      </c>
      <c r="D766" s="3" t="s">
        <v>309</v>
      </c>
      <c r="E766" s="3" t="str">
        <v>Giffers</v>
      </c>
      <c r="G766" s="2" t="s">
        <v>4896</v>
      </c>
      <c r="J766" s="21">
        <v>2717</v>
      </c>
      <c r="K766" s="21" t="s">
        <v>4552</v>
      </c>
    </row>
    <row r="767" spans="1:11" x14ac:dyDescent="0.2">
      <c r="A767" s="3">
        <v>3536</v>
      </c>
      <c r="B767" s="3" t="s">
        <v>815</v>
      </c>
      <c r="C767" s="3" t="s">
        <v>816</v>
      </c>
      <c r="D767" s="3" t="s">
        <v>309</v>
      </c>
      <c r="E767" s="3" t="str">
        <v>Bösingen</v>
      </c>
      <c r="G767" s="2" t="s">
        <v>4896</v>
      </c>
      <c r="J767" s="21">
        <v>2718</v>
      </c>
      <c r="K767" s="21" t="s">
        <v>4552</v>
      </c>
    </row>
    <row r="768" spans="1:11" x14ac:dyDescent="0.2">
      <c r="A768" s="3">
        <v>3537</v>
      </c>
      <c r="B768" s="3" t="s">
        <v>816</v>
      </c>
      <c r="C768" s="3" t="s">
        <v>816</v>
      </c>
      <c r="D768" s="3" t="s">
        <v>309</v>
      </c>
      <c r="E768" s="3" t="str">
        <v>Heitenried</v>
      </c>
      <c r="G768" s="2" t="s">
        <v>4896</v>
      </c>
      <c r="J768" s="21">
        <v>2720</v>
      </c>
      <c r="K768" s="21" t="s">
        <v>4552</v>
      </c>
    </row>
    <row r="769" spans="1:11" x14ac:dyDescent="0.2">
      <c r="A769" s="3">
        <v>3550</v>
      </c>
      <c r="B769" s="3" t="s">
        <v>817</v>
      </c>
      <c r="C769" s="3" t="s">
        <v>817</v>
      </c>
      <c r="D769" s="3" t="s">
        <v>309</v>
      </c>
      <c r="E769" s="3" t="str">
        <v>Plaffeien</v>
      </c>
      <c r="G769" s="2" t="s">
        <v>4896</v>
      </c>
      <c r="J769" s="21">
        <v>2722</v>
      </c>
      <c r="K769" s="21" t="s">
        <v>4552</v>
      </c>
    </row>
    <row r="770" spans="1:11" x14ac:dyDescent="0.2">
      <c r="A770" s="3">
        <v>3551</v>
      </c>
      <c r="B770" s="3" t="s">
        <v>818</v>
      </c>
      <c r="C770" s="3" t="s">
        <v>817</v>
      </c>
      <c r="D770" s="3" t="s">
        <v>309</v>
      </c>
      <c r="E770" s="3" t="str">
        <v>Plasselb</v>
      </c>
      <c r="G770" s="2" t="s">
        <v>4896</v>
      </c>
      <c r="J770" s="21">
        <v>2723</v>
      </c>
      <c r="K770" s="21" t="s">
        <v>4552</v>
      </c>
    </row>
    <row r="771" spans="1:11" x14ac:dyDescent="0.2">
      <c r="A771" s="3">
        <v>3552</v>
      </c>
      <c r="B771" s="3" t="s">
        <v>819</v>
      </c>
      <c r="C771" s="3" t="s">
        <v>817</v>
      </c>
      <c r="D771" s="3" t="s">
        <v>309</v>
      </c>
      <c r="E771" s="3" t="str">
        <v>Rechthalten</v>
      </c>
      <c r="G771" s="2" t="s">
        <v>4896</v>
      </c>
      <c r="J771" s="21">
        <v>2732</v>
      </c>
      <c r="K771" s="21" t="s">
        <v>4552</v>
      </c>
    </row>
    <row r="772" spans="1:11" x14ac:dyDescent="0.2">
      <c r="A772" s="3">
        <v>3553</v>
      </c>
      <c r="B772" s="3" t="s">
        <v>820</v>
      </c>
      <c r="C772" s="3" t="s">
        <v>817</v>
      </c>
      <c r="D772" s="3" t="s">
        <v>309</v>
      </c>
      <c r="E772" s="3" t="str">
        <v>St. Silvester</v>
      </c>
      <c r="G772" s="2" t="s">
        <v>4896</v>
      </c>
      <c r="J772" s="21">
        <v>2733</v>
      </c>
      <c r="K772" s="21" t="s">
        <v>4553</v>
      </c>
    </row>
    <row r="773" spans="1:11" x14ac:dyDescent="0.2">
      <c r="A773" s="3">
        <v>3438</v>
      </c>
      <c r="B773" s="3" t="s">
        <v>821</v>
      </c>
      <c r="C773" s="3" t="s">
        <v>821</v>
      </c>
      <c r="D773" s="3" t="s">
        <v>309</v>
      </c>
      <c r="E773" s="3" t="str">
        <v>St. Ursen</v>
      </c>
      <c r="G773" s="2" t="s">
        <v>4896</v>
      </c>
      <c r="J773" s="21">
        <v>2735</v>
      </c>
      <c r="K773" s="21" t="s">
        <v>4553</v>
      </c>
    </row>
    <row r="774" spans="1:11" x14ac:dyDescent="0.2">
      <c r="A774" s="3">
        <v>3543</v>
      </c>
      <c r="B774" s="3" t="s">
        <v>822</v>
      </c>
      <c r="C774" s="3" t="s">
        <v>821</v>
      </c>
      <c r="D774" s="3" t="s">
        <v>309</v>
      </c>
      <c r="E774" s="3" t="str">
        <v>Schmitten (FR)</v>
      </c>
      <c r="G774" s="2" t="s">
        <v>4896</v>
      </c>
      <c r="J774" s="21">
        <v>2736</v>
      </c>
      <c r="K774" s="21" t="s">
        <v>4553</v>
      </c>
    </row>
    <row r="775" spans="1:11" x14ac:dyDescent="0.2">
      <c r="A775" s="3">
        <v>3538</v>
      </c>
      <c r="B775" s="3" t="s">
        <v>823</v>
      </c>
      <c r="C775" s="3" t="s">
        <v>823</v>
      </c>
      <c r="D775" s="3" t="s">
        <v>309</v>
      </c>
      <c r="E775" s="3" t="str">
        <v>Tafers</v>
      </c>
      <c r="G775" s="2" t="s">
        <v>4896</v>
      </c>
      <c r="J775" s="21">
        <v>2738</v>
      </c>
      <c r="K775" s="21" t="s">
        <v>4553</v>
      </c>
    </row>
    <row r="776" spans="1:11" x14ac:dyDescent="0.2">
      <c r="A776" s="3">
        <v>3433</v>
      </c>
      <c r="B776" s="3" t="s">
        <v>824</v>
      </c>
      <c r="C776" s="3" t="s">
        <v>825</v>
      </c>
      <c r="D776" s="3" t="s">
        <v>309</v>
      </c>
      <c r="E776" s="3" t="str">
        <v>Tentlingen</v>
      </c>
      <c r="G776" s="2" t="s">
        <v>4896</v>
      </c>
      <c r="J776" s="21">
        <v>2740</v>
      </c>
      <c r="K776" s="21" t="s">
        <v>4553</v>
      </c>
    </row>
    <row r="777" spans="1:11" x14ac:dyDescent="0.2">
      <c r="A777" s="3">
        <v>3436</v>
      </c>
      <c r="B777" s="3" t="s">
        <v>826</v>
      </c>
      <c r="C777" s="3" t="s">
        <v>825</v>
      </c>
      <c r="D777" s="3" t="s">
        <v>309</v>
      </c>
      <c r="E777" s="3" t="str">
        <v>Ueberstorf</v>
      </c>
      <c r="G777" s="2" t="s">
        <v>4896</v>
      </c>
      <c r="J777" s="21">
        <v>2742</v>
      </c>
      <c r="K777" s="21" t="s">
        <v>4553</v>
      </c>
    </row>
    <row r="778" spans="1:11" x14ac:dyDescent="0.2">
      <c r="A778" s="3">
        <v>3437</v>
      </c>
      <c r="B778" s="3" t="s">
        <v>825</v>
      </c>
      <c r="C778" s="3" t="s">
        <v>825</v>
      </c>
      <c r="D778" s="3" t="s">
        <v>309</v>
      </c>
      <c r="E778" s="3" t="str">
        <v>Wünnewil-Flamatt</v>
      </c>
      <c r="G778" s="2" t="s">
        <v>4896</v>
      </c>
      <c r="J778" s="21">
        <v>2743</v>
      </c>
      <c r="K778" s="21" t="s">
        <v>4553</v>
      </c>
    </row>
    <row r="779" spans="1:11" x14ac:dyDescent="0.2">
      <c r="A779" s="3">
        <v>6197</v>
      </c>
      <c r="B779" s="3" t="s">
        <v>827</v>
      </c>
      <c r="C779" s="3" t="s">
        <v>827</v>
      </c>
      <c r="D779" s="3" t="s">
        <v>309</v>
      </c>
      <c r="E779" s="3" t="str">
        <v>Attalens</v>
      </c>
      <c r="G779" s="2" t="s">
        <v>4896</v>
      </c>
      <c r="J779" s="21">
        <v>2744</v>
      </c>
      <c r="K779" s="21" t="s">
        <v>4553</v>
      </c>
    </row>
    <row r="780" spans="1:11" x14ac:dyDescent="0.2">
      <c r="A780" s="3">
        <v>3534</v>
      </c>
      <c r="B780" s="3" t="s">
        <v>828</v>
      </c>
      <c r="C780" s="3" t="s">
        <v>828</v>
      </c>
      <c r="D780" s="3" t="s">
        <v>309</v>
      </c>
      <c r="E780" s="3" t="str">
        <v>Bossonnens</v>
      </c>
      <c r="G780" s="2" t="s">
        <v>4896</v>
      </c>
      <c r="J780" s="21">
        <v>2745</v>
      </c>
      <c r="K780" s="21" t="s">
        <v>4553</v>
      </c>
    </row>
    <row r="781" spans="1:11" x14ac:dyDescent="0.2">
      <c r="A781" s="3">
        <v>3535</v>
      </c>
      <c r="B781" s="3" t="s">
        <v>829</v>
      </c>
      <c r="C781" s="3" t="s">
        <v>828</v>
      </c>
      <c r="D781" s="3" t="s">
        <v>309</v>
      </c>
      <c r="E781" s="3" t="str">
        <v>Châtel-Saint-Denis</v>
      </c>
      <c r="G781" s="2" t="s">
        <v>4896</v>
      </c>
      <c r="J781" s="21">
        <v>2746</v>
      </c>
      <c r="K781" s="21" t="s">
        <v>4553</v>
      </c>
    </row>
    <row r="782" spans="1:11" x14ac:dyDescent="0.2">
      <c r="A782" s="3">
        <v>3556</v>
      </c>
      <c r="B782" s="3" t="s">
        <v>830</v>
      </c>
      <c r="C782" s="3" t="s">
        <v>830</v>
      </c>
      <c r="D782" s="3" t="s">
        <v>309</v>
      </c>
      <c r="E782" s="3" t="str">
        <v>Granges (Veveyse)</v>
      </c>
      <c r="G782" s="2" t="s">
        <v>4896</v>
      </c>
      <c r="J782" s="21">
        <v>2747</v>
      </c>
      <c r="K782" s="21" t="s">
        <v>4553</v>
      </c>
    </row>
    <row r="783" spans="1:11" x14ac:dyDescent="0.2">
      <c r="A783" s="3">
        <v>3557</v>
      </c>
      <c r="B783" s="3" t="s">
        <v>831</v>
      </c>
      <c r="C783" s="3" t="s">
        <v>830</v>
      </c>
      <c r="D783" s="3" t="s">
        <v>309</v>
      </c>
      <c r="E783" s="3" t="str">
        <v>Remaufens</v>
      </c>
      <c r="G783" s="2" t="s">
        <v>4896</v>
      </c>
      <c r="J783" s="21">
        <v>2748</v>
      </c>
      <c r="K783" s="21" t="s">
        <v>4552</v>
      </c>
    </row>
    <row r="784" spans="1:11" x14ac:dyDescent="0.2">
      <c r="A784" s="3">
        <v>3555</v>
      </c>
      <c r="B784" s="3" t="s">
        <v>832</v>
      </c>
      <c r="C784" s="3" t="s">
        <v>832</v>
      </c>
      <c r="D784" s="3" t="s">
        <v>309</v>
      </c>
      <c r="E784" s="3" t="str">
        <v>Saint-Martin (FR)</v>
      </c>
      <c r="G784" s="2" t="s">
        <v>4896</v>
      </c>
      <c r="J784" s="21">
        <v>2762</v>
      </c>
      <c r="K784" s="21" t="s">
        <v>4553</v>
      </c>
    </row>
    <row r="785" spans="1:11" x14ac:dyDescent="0.2">
      <c r="A785" s="3">
        <v>3633</v>
      </c>
      <c r="B785" s="3" t="s">
        <v>833</v>
      </c>
      <c r="C785" s="3" t="s">
        <v>833</v>
      </c>
      <c r="D785" s="3" t="s">
        <v>309</v>
      </c>
      <c r="E785" s="3" t="str">
        <v>Semsales</v>
      </c>
      <c r="G785" s="2" t="s">
        <v>4896</v>
      </c>
      <c r="J785" s="21">
        <v>2800</v>
      </c>
      <c r="K785" s="21" t="s">
        <v>4553</v>
      </c>
    </row>
    <row r="786" spans="1:11" x14ac:dyDescent="0.2">
      <c r="A786" s="3">
        <v>3638</v>
      </c>
      <c r="B786" s="3" t="s">
        <v>834</v>
      </c>
      <c r="C786" s="3" t="s">
        <v>834</v>
      </c>
      <c r="D786" s="3" t="s">
        <v>309</v>
      </c>
      <c r="E786" s="3" t="str">
        <v>Le Flon</v>
      </c>
      <c r="G786" s="2" t="s">
        <v>4896</v>
      </c>
      <c r="J786" s="21">
        <v>2802</v>
      </c>
      <c r="K786" s="21" t="s">
        <v>4553</v>
      </c>
    </row>
    <row r="787" spans="1:11" x14ac:dyDescent="0.2">
      <c r="A787" s="3">
        <v>3615</v>
      </c>
      <c r="B787" s="3" t="s">
        <v>835</v>
      </c>
      <c r="C787" s="3" t="s">
        <v>836</v>
      </c>
      <c r="D787" s="3" t="s">
        <v>309</v>
      </c>
      <c r="E787" s="3" t="str">
        <v>La Verrerie</v>
      </c>
      <c r="G787" s="2" t="s">
        <v>4896</v>
      </c>
      <c r="J787" s="21">
        <v>2803</v>
      </c>
      <c r="K787" s="21" t="s">
        <v>4553</v>
      </c>
    </row>
    <row r="788" spans="1:11" x14ac:dyDescent="0.2">
      <c r="A788" s="3">
        <v>3619</v>
      </c>
      <c r="B788" s="3" t="s">
        <v>837</v>
      </c>
      <c r="C788" s="3" t="s">
        <v>837</v>
      </c>
      <c r="D788" s="3" t="s">
        <v>309</v>
      </c>
      <c r="E788" s="3" t="str">
        <v>Egerkingen</v>
      </c>
      <c r="G788" s="2" t="s">
        <v>4896</v>
      </c>
      <c r="J788" s="21">
        <v>2805</v>
      </c>
      <c r="K788" s="21" t="s">
        <v>4553</v>
      </c>
    </row>
    <row r="789" spans="1:11" x14ac:dyDescent="0.2">
      <c r="A789" s="3">
        <v>3617</v>
      </c>
      <c r="B789" s="3" t="s">
        <v>838</v>
      </c>
      <c r="C789" s="3" t="s">
        <v>839</v>
      </c>
      <c r="D789" s="3" t="s">
        <v>309</v>
      </c>
      <c r="E789" s="3" t="str">
        <v>Härkingen</v>
      </c>
      <c r="G789" s="2" t="s">
        <v>4896</v>
      </c>
      <c r="J789" s="21">
        <v>2806</v>
      </c>
      <c r="K789" s="21" t="s">
        <v>4553</v>
      </c>
    </row>
    <row r="790" spans="1:11" x14ac:dyDescent="0.2">
      <c r="A790" s="3">
        <v>3625</v>
      </c>
      <c r="B790" s="3" t="s">
        <v>840</v>
      </c>
      <c r="C790" s="3" t="s">
        <v>840</v>
      </c>
      <c r="D790" s="3" t="s">
        <v>309</v>
      </c>
      <c r="E790" s="3" t="str">
        <v>Kestenholz</v>
      </c>
      <c r="G790" s="2" t="s">
        <v>4896</v>
      </c>
      <c r="J790" s="21">
        <v>2807</v>
      </c>
      <c r="K790" s="21" t="s">
        <v>4554</v>
      </c>
    </row>
    <row r="791" spans="1:11" x14ac:dyDescent="0.2">
      <c r="A791" s="3">
        <v>3627</v>
      </c>
      <c r="B791" s="3" t="s">
        <v>841</v>
      </c>
      <c r="C791" s="3" t="s">
        <v>841</v>
      </c>
      <c r="D791" s="3" t="s">
        <v>309</v>
      </c>
      <c r="E791" s="3" t="str">
        <v>Neuendorf</v>
      </c>
      <c r="G791" s="2" t="s">
        <v>4896</v>
      </c>
      <c r="J791" s="21">
        <v>2812</v>
      </c>
      <c r="K791" s="21" t="s">
        <v>4554</v>
      </c>
    </row>
    <row r="792" spans="1:11" x14ac:dyDescent="0.2">
      <c r="A792" s="3">
        <v>3626</v>
      </c>
      <c r="B792" s="3" t="s">
        <v>842</v>
      </c>
      <c r="C792" s="3" t="s">
        <v>843</v>
      </c>
      <c r="D792" s="3" t="s">
        <v>309</v>
      </c>
      <c r="E792" s="3" t="str">
        <v>Niederbuchsiten</v>
      </c>
      <c r="G792" s="2" t="s">
        <v>4896</v>
      </c>
      <c r="J792" s="21">
        <v>2813</v>
      </c>
      <c r="K792" s="21" t="s">
        <v>4554</v>
      </c>
    </row>
    <row r="793" spans="1:11" x14ac:dyDescent="0.2">
      <c r="A793" s="3">
        <v>3652</v>
      </c>
      <c r="B793" s="3" t="s">
        <v>843</v>
      </c>
      <c r="C793" s="3" t="s">
        <v>843</v>
      </c>
      <c r="D793" s="3" t="s">
        <v>309</v>
      </c>
      <c r="E793" s="3" t="str">
        <v>Oberbuchsiten</v>
      </c>
      <c r="G793" s="2" t="s">
        <v>4896</v>
      </c>
      <c r="J793" s="21">
        <v>2814</v>
      </c>
      <c r="K793" s="21" t="s">
        <v>4554</v>
      </c>
    </row>
    <row r="794" spans="1:11" x14ac:dyDescent="0.2">
      <c r="A794" s="3">
        <v>3622</v>
      </c>
      <c r="B794" s="3" t="s">
        <v>844</v>
      </c>
      <c r="C794" s="3" t="s">
        <v>845</v>
      </c>
      <c r="D794" s="3" t="s">
        <v>309</v>
      </c>
      <c r="E794" s="3" t="str">
        <v>Oensingen</v>
      </c>
      <c r="G794" s="2" t="s">
        <v>4896</v>
      </c>
      <c r="J794" s="21">
        <v>2822</v>
      </c>
      <c r="K794" s="21" t="s">
        <v>4553</v>
      </c>
    </row>
    <row r="795" spans="1:11" x14ac:dyDescent="0.2">
      <c r="A795" s="3">
        <v>3623</v>
      </c>
      <c r="B795" s="3" t="s">
        <v>846</v>
      </c>
      <c r="C795" s="3" t="s">
        <v>847</v>
      </c>
      <c r="D795" s="3" t="s">
        <v>309</v>
      </c>
      <c r="E795" s="3" t="str">
        <v>Wolfwil</v>
      </c>
      <c r="G795" s="2" t="s">
        <v>4896</v>
      </c>
      <c r="J795" s="21">
        <v>2823</v>
      </c>
      <c r="K795" s="21" t="s">
        <v>4553</v>
      </c>
    </row>
    <row r="796" spans="1:11" x14ac:dyDescent="0.2">
      <c r="A796" s="3">
        <v>3623</v>
      </c>
      <c r="B796" s="3" t="s">
        <v>848</v>
      </c>
      <c r="C796" s="3" t="s">
        <v>847</v>
      </c>
      <c r="D796" s="3" t="s">
        <v>309</v>
      </c>
      <c r="E796" s="3" t="str">
        <v>Aedermannsdorf</v>
      </c>
      <c r="G796" s="2" t="s">
        <v>4896</v>
      </c>
      <c r="J796" s="21">
        <v>2824</v>
      </c>
      <c r="K796" s="21" t="s">
        <v>4553</v>
      </c>
    </row>
    <row r="797" spans="1:11" x14ac:dyDescent="0.2">
      <c r="A797" s="3">
        <v>3653</v>
      </c>
      <c r="B797" s="3" t="s">
        <v>849</v>
      </c>
      <c r="C797" s="3" t="s">
        <v>849</v>
      </c>
      <c r="D797" s="3" t="s">
        <v>309</v>
      </c>
      <c r="E797" s="3" t="str">
        <v>Balsthal</v>
      </c>
      <c r="G797" s="2" t="s">
        <v>4896</v>
      </c>
      <c r="J797" s="21">
        <v>2825</v>
      </c>
      <c r="K797" s="21" t="s">
        <v>4553</v>
      </c>
    </row>
    <row r="798" spans="1:11" x14ac:dyDescent="0.2">
      <c r="A798" s="3">
        <v>3638</v>
      </c>
      <c r="B798" s="3" t="s">
        <v>850</v>
      </c>
      <c r="C798" s="3" t="s">
        <v>850</v>
      </c>
      <c r="D798" s="3" t="s">
        <v>309</v>
      </c>
      <c r="E798" s="3" t="str">
        <v>Herbetswil</v>
      </c>
      <c r="G798" s="2" t="s">
        <v>4896</v>
      </c>
      <c r="J798" s="21">
        <v>2826</v>
      </c>
      <c r="K798" s="21" t="s">
        <v>4553</v>
      </c>
    </row>
    <row r="799" spans="1:11" x14ac:dyDescent="0.2">
      <c r="A799" s="3">
        <v>3654</v>
      </c>
      <c r="B799" s="3" t="s">
        <v>851</v>
      </c>
      <c r="C799" s="3" t="s">
        <v>852</v>
      </c>
      <c r="D799" s="3" t="s">
        <v>309</v>
      </c>
      <c r="E799" s="3" t="str">
        <v>Holderbank (SO)</v>
      </c>
      <c r="G799" s="2" t="s">
        <v>4896</v>
      </c>
      <c r="J799" s="21">
        <v>2827</v>
      </c>
      <c r="K799" s="21" t="s">
        <v>4553</v>
      </c>
    </row>
    <row r="800" spans="1:11" x14ac:dyDescent="0.2">
      <c r="A800" s="3">
        <v>3655</v>
      </c>
      <c r="B800" s="3" t="s">
        <v>852</v>
      </c>
      <c r="C800" s="3" t="s">
        <v>852</v>
      </c>
      <c r="D800" s="3" t="s">
        <v>309</v>
      </c>
      <c r="E800" s="3" t="str">
        <v>Laupersdorf</v>
      </c>
      <c r="G800" s="2" t="s">
        <v>4896</v>
      </c>
      <c r="J800" s="21">
        <v>2828</v>
      </c>
      <c r="K800" s="21" t="s">
        <v>4553</v>
      </c>
    </row>
    <row r="801" spans="1:11" x14ac:dyDescent="0.2">
      <c r="A801" s="3">
        <v>3656</v>
      </c>
      <c r="B801" s="3" t="s">
        <v>853</v>
      </c>
      <c r="C801" s="3" t="s">
        <v>852</v>
      </c>
      <c r="D801" s="3" t="s">
        <v>309</v>
      </c>
      <c r="E801" s="3" t="str">
        <v>Matzendorf</v>
      </c>
      <c r="G801" s="2" t="s">
        <v>4896</v>
      </c>
      <c r="J801" s="21">
        <v>2829</v>
      </c>
      <c r="K801" s="21" t="s">
        <v>4553</v>
      </c>
    </row>
    <row r="802" spans="1:11" x14ac:dyDescent="0.2">
      <c r="A802" s="3">
        <v>3656</v>
      </c>
      <c r="B802" s="3" t="s">
        <v>854</v>
      </c>
      <c r="C802" s="3" t="s">
        <v>852</v>
      </c>
      <c r="D802" s="3" t="s">
        <v>309</v>
      </c>
      <c r="E802" s="3" t="str">
        <v>Mümliswil-Ramiswil</v>
      </c>
      <c r="G802" s="2" t="s">
        <v>4896</v>
      </c>
      <c r="J802" s="21">
        <v>2830</v>
      </c>
      <c r="K802" s="21" t="s">
        <v>4553</v>
      </c>
    </row>
    <row r="803" spans="1:11" x14ac:dyDescent="0.2">
      <c r="A803" s="3">
        <v>3656</v>
      </c>
      <c r="B803" s="3" t="s">
        <v>855</v>
      </c>
      <c r="C803" s="3" t="s">
        <v>852</v>
      </c>
      <c r="D803" s="3" t="s">
        <v>309</v>
      </c>
      <c r="E803" s="3" t="str">
        <v>Welschenrohr-Gänsbrunnen</v>
      </c>
      <c r="G803" s="2" t="s">
        <v>4896</v>
      </c>
      <c r="J803" s="21">
        <v>2832</v>
      </c>
      <c r="K803" s="21" t="s">
        <v>4553</v>
      </c>
    </row>
    <row r="804" spans="1:11" x14ac:dyDescent="0.2">
      <c r="A804" s="3">
        <v>3657</v>
      </c>
      <c r="B804" s="3" t="s">
        <v>856</v>
      </c>
      <c r="C804" s="3" t="s">
        <v>852</v>
      </c>
      <c r="D804" s="3" t="s">
        <v>309</v>
      </c>
      <c r="E804" s="3" t="str">
        <v>Biezwil</v>
      </c>
      <c r="G804" s="2" t="s">
        <v>4896</v>
      </c>
      <c r="J804" s="21">
        <v>2842</v>
      </c>
      <c r="K804" s="21" t="s">
        <v>4553</v>
      </c>
    </row>
    <row r="805" spans="1:11" x14ac:dyDescent="0.2">
      <c r="A805" s="3">
        <v>3658</v>
      </c>
      <c r="B805" s="3" t="s">
        <v>857</v>
      </c>
      <c r="C805" s="3" t="s">
        <v>852</v>
      </c>
      <c r="D805" s="3" t="s">
        <v>309</v>
      </c>
      <c r="E805" s="3" t="str">
        <v>Lüterkofen-Ichertswil</v>
      </c>
      <c r="G805" s="2" t="s">
        <v>4896</v>
      </c>
      <c r="J805" s="21">
        <v>2843</v>
      </c>
      <c r="K805" s="21" t="s">
        <v>4553</v>
      </c>
    </row>
    <row r="806" spans="1:11" x14ac:dyDescent="0.2">
      <c r="A806" s="3">
        <v>3612</v>
      </c>
      <c r="B806" s="3" t="s">
        <v>858</v>
      </c>
      <c r="C806" s="3" t="s">
        <v>858</v>
      </c>
      <c r="D806" s="3" t="s">
        <v>309</v>
      </c>
      <c r="E806" s="3" t="str">
        <v>Lüterswil-Gächliwil</v>
      </c>
      <c r="G806" s="2" t="s">
        <v>4896</v>
      </c>
      <c r="J806" s="21">
        <v>2852</v>
      </c>
      <c r="K806" s="21" t="s">
        <v>4553</v>
      </c>
    </row>
    <row r="807" spans="1:11" x14ac:dyDescent="0.2">
      <c r="A807" s="3">
        <v>3613</v>
      </c>
      <c r="B807" s="3" t="s">
        <v>858</v>
      </c>
      <c r="C807" s="3" t="s">
        <v>858</v>
      </c>
      <c r="D807" s="3" t="s">
        <v>309</v>
      </c>
      <c r="E807" s="3" t="str">
        <v>Messen</v>
      </c>
      <c r="G807" s="2" t="s">
        <v>4896</v>
      </c>
      <c r="J807" s="21">
        <v>2853</v>
      </c>
      <c r="K807" s="21" t="s">
        <v>4553</v>
      </c>
    </row>
    <row r="808" spans="1:11" x14ac:dyDescent="0.2">
      <c r="A808" s="3">
        <v>3624</v>
      </c>
      <c r="B808" s="3" t="s">
        <v>859</v>
      </c>
      <c r="C808" s="3" t="s">
        <v>858</v>
      </c>
      <c r="D808" s="3" t="s">
        <v>309</v>
      </c>
      <c r="E808" s="3" t="str">
        <v>Schnottwil</v>
      </c>
      <c r="G808" s="2" t="s">
        <v>4896</v>
      </c>
      <c r="J808" s="21">
        <v>2854</v>
      </c>
      <c r="K808" s="21" t="s">
        <v>4553</v>
      </c>
    </row>
    <row r="809" spans="1:11" x14ac:dyDescent="0.2">
      <c r="A809" s="3">
        <v>3623</v>
      </c>
      <c r="B809" s="3" t="s">
        <v>860</v>
      </c>
      <c r="C809" s="3" t="s">
        <v>861</v>
      </c>
      <c r="D809" s="3" t="s">
        <v>309</v>
      </c>
      <c r="E809" s="3" t="str">
        <v>Unterramsern</v>
      </c>
      <c r="G809" s="2" t="s">
        <v>4896</v>
      </c>
      <c r="J809" s="21">
        <v>2855</v>
      </c>
      <c r="K809" s="21" t="s">
        <v>4553</v>
      </c>
    </row>
    <row r="810" spans="1:11" x14ac:dyDescent="0.2">
      <c r="A810" s="3">
        <v>3634</v>
      </c>
      <c r="B810" s="3" t="s">
        <v>862</v>
      </c>
      <c r="C810" s="3" t="s">
        <v>862</v>
      </c>
      <c r="D810" s="3" t="s">
        <v>309</v>
      </c>
      <c r="E810" s="3" t="str">
        <v>Lüsslingen-Nennigkofen</v>
      </c>
      <c r="G810" s="2" t="s">
        <v>4896</v>
      </c>
      <c r="J810" s="21">
        <v>2856</v>
      </c>
      <c r="K810" s="21" t="s">
        <v>4553</v>
      </c>
    </row>
    <row r="811" spans="1:11" x14ac:dyDescent="0.2">
      <c r="A811" s="3">
        <v>3600</v>
      </c>
      <c r="B811" s="3" t="s">
        <v>863</v>
      </c>
      <c r="C811" s="3" t="s">
        <v>863</v>
      </c>
      <c r="D811" s="3" t="s">
        <v>309</v>
      </c>
      <c r="E811" s="3" t="str">
        <v>Buchegg</v>
      </c>
      <c r="G811" s="2" t="s">
        <v>4896</v>
      </c>
      <c r="J811" s="21">
        <v>2857</v>
      </c>
      <c r="K811" s="21" t="s">
        <v>4553</v>
      </c>
    </row>
    <row r="812" spans="1:11" x14ac:dyDescent="0.2">
      <c r="A812" s="3">
        <v>3603</v>
      </c>
      <c r="B812" s="3" t="s">
        <v>863</v>
      </c>
      <c r="C812" s="3" t="s">
        <v>863</v>
      </c>
      <c r="D812" s="3" t="s">
        <v>309</v>
      </c>
      <c r="E812" s="3" t="str">
        <v>Bättwil</v>
      </c>
      <c r="G812" s="2" t="s">
        <v>4896</v>
      </c>
      <c r="J812" s="21">
        <v>2863</v>
      </c>
      <c r="K812" s="21" t="s">
        <v>4553</v>
      </c>
    </row>
    <row r="813" spans="1:11" x14ac:dyDescent="0.2">
      <c r="A813" s="3">
        <v>3604</v>
      </c>
      <c r="B813" s="3" t="s">
        <v>863</v>
      </c>
      <c r="C813" s="3" t="s">
        <v>863</v>
      </c>
      <c r="D813" s="3" t="s">
        <v>309</v>
      </c>
      <c r="E813" s="3" t="str">
        <v>Büren (SO)</v>
      </c>
      <c r="G813" s="2" t="s">
        <v>4896</v>
      </c>
      <c r="J813" s="21">
        <v>2864</v>
      </c>
      <c r="K813" s="21" t="s">
        <v>4553</v>
      </c>
    </row>
    <row r="814" spans="1:11" x14ac:dyDescent="0.2">
      <c r="A814" s="3">
        <v>3608</v>
      </c>
      <c r="B814" s="3" t="s">
        <v>863</v>
      </c>
      <c r="C814" s="3" t="s">
        <v>863</v>
      </c>
      <c r="D814" s="3" t="s">
        <v>309</v>
      </c>
      <c r="E814" s="3" t="str">
        <v>Dornach</v>
      </c>
      <c r="G814" s="2" t="s">
        <v>4896</v>
      </c>
      <c r="J814" s="21">
        <v>2873</v>
      </c>
      <c r="K814" s="21" t="s">
        <v>4552</v>
      </c>
    </row>
    <row r="815" spans="1:11" x14ac:dyDescent="0.2">
      <c r="A815" s="3">
        <v>3624</v>
      </c>
      <c r="B815" s="3" t="s">
        <v>864</v>
      </c>
      <c r="C815" s="3" t="s">
        <v>863</v>
      </c>
      <c r="D815" s="3" t="s">
        <v>309</v>
      </c>
      <c r="E815" s="3" t="str">
        <v>Gempen</v>
      </c>
      <c r="G815" s="2" t="s">
        <v>4896</v>
      </c>
      <c r="J815" s="21">
        <v>2882</v>
      </c>
      <c r="K815" s="21" t="s">
        <v>4553</v>
      </c>
    </row>
    <row r="816" spans="1:11" x14ac:dyDescent="0.2">
      <c r="A816" s="3">
        <v>3645</v>
      </c>
      <c r="B816" s="3" t="s">
        <v>865</v>
      </c>
      <c r="C816" s="3" t="s">
        <v>863</v>
      </c>
      <c r="D816" s="3" t="s">
        <v>309</v>
      </c>
      <c r="E816" s="3" t="str">
        <v>Hochwald</v>
      </c>
      <c r="G816" s="2" t="s">
        <v>4896</v>
      </c>
      <c r="J816" s="21">
        <v>2883</v>
      </c>
      <c r="K816" s="21" t="s">
        <v>4552</v>
      </c>
    </row>
    <row r="817" spans="1:11" x14ac:dyDescent="0.2">
      <c r="A817" s="3">
        <v>3635</v>
      </c>
      <c r="B817" s="3" t="s">
        <v>866</v>
      </c>
      <c r="C817" s="3" t="s">
        <v>866</v>
      </c>
      <c r="D817" s="3" t="s">
        <v>309</v>
      </c>
      <c r="E817" s="3" t="str">
        <v>Hofstetten-Flüh</v>
      </c>
      <c r="G817" s="2" t="s">
        <v>4896</v>
      </c>
      <c r="J817" s="21">
        <v>2884</v>
      </c>
      <c r="K817" s="21" t="s">
        <v>4552</v>
      </c>
    </row>
    <row r="818" spans="1:11" x14ac:dyDescent="0.2">
      <c r="A818" s="3">
        <v>3661</v>
      </c>
      <c r="B818" s="3" t="s">
        <v>867</v>
      </c>
      <c r="C818" s="3" t="s">
        <v>867</v>
      </c>
      <c r="D818" s="3" t="s">
        <v>309</v>
      </c>
      <c r="E818" s="3" t="str">
        <v>Metzerlen-Mariastein</v>
      </c>
      <c r="G818" s="2" t="s">
        <v>4896</v>
      </c>
      <c r="J818" s="21">
        <v>2885</v>
      </c>
      <c r="K818" s="21" t="s">
        <v>4552</v>
      </c>
    </row>
    <row r="819" spans="1:11" x14ac:dyDescent="0.2">
      <c r="A819" s="3">
        <v>3614</v>
      </c>
      <c r="B819" s="3" t="s">
        <v>868</v>
      </c>
      <c r="C819" s="3" t="s">
        <v>868</v>
      </c>
      <c r="D819" s="3" t="s">
        <v>309</v>
      </c>
      <c r="E819" s="3" t="str">
        <v>Nuglar-St. Pantaleon</v>
      </c>
      <c r="G819" s="2" t="s">
        <v>4896</v>
      </c>
      <c r="J819" s="21">
        <v>2886</v>
      </c>
      <c r="K819" s="21" t="s">
        <v>4552</v>
      </c>
    </row>
    <row r="820" spans="1:11" x14ac:dyDescent="0.2">
      <c r="A820" s="3">
        <v>3616</v>
      </c>
      <c r="B820" s="3" t="s">
        <v>869</v>
      </c>
      <c r="C820" s="3" t="s">
        <v>868</v>
      </c>
      <c r="D820" s="3" t="s">
        <v>309</v>
      </c>
      <c r="E820" s="3" t="str">
        <v>Rodersdorf</v>
      </c>
      <c r="G820" s="2" t="s">
        <v>4896</v>
      </c>
      <c r="J820" s="21">
        <v>2887</v>
      </c>
      <c r="K820" s="21" t="s">
        <v>4552</v>
      </c>
    </row>
    <row r="821" spans="1:11" x14ac:dyDescent="0.2">
      <c r="A821" s="3">
        <v>3618</v>
      </c>
      <c r="B821" s="3" t="s">
        <v>870</v>
      </c>
      <c r="C821" s="3" t="s">
        <v>871</v>
      </c>
      <c r="D821" s="3" t="s">
        <v>309</v>
      </c>
      <c r="E821" s="3" t="str">
        <v>Seewen</v>
      </c>
      <c r="G821" s="2" t="s">
        <v>4896</v>
      </c>
      <c r="J821" s="21">
        <v>2888</v>
      </c>
      <c r="K821" s="21" t="s">
        <v>4552</v>
      </c>
    </row>
    <row r="822" spans="1:11" x14ac:dyDescent="0.2">
      <c r="A822" s="3">
        <v>3645</v>
      </c>
      <c r="B822" s="3" t="s">
        <v>872</v>
      </c>
      <c r="C822" s="3" t="s">
        <v>872</v>
      </c>
      <c r="D822" s="3" t="s">
        <v>309</v>
      </c>
      <c r="E822" s="3" t="str">
        <v>Witterswil</v>
      </c>
      <c r="G822" s="2" t="s">
        <v>4896</v>
      </c>
      <c r="J822" s="21">
        <v>2889</v>
      </c>
      <c r="K822" s="21" t="s">
        <v>4552</v>
      </c>
    </row>
    <row r="823" spans="1:11" x14ac:dyDescent="0.2">
      <c r="A823" s="3">
        <v>3636</v>
      </c>
      <c r="B823" s="3" t="s">
        <v>873</v>
      </c>
      <c r="C823" s="3" t="s">
        <v>874</v>
      </c>
      <c r="D823" s="3" t="s">
        <v>309</v>
      </c>
      <c r="E823" s="3" t="str">
        <v>Hauenstein-Ifenthal</v>
      </c>
      <c r="G823" s="2" t="s">
        <v>4896</v>
      </c>
      <c r="J823" s="21">
        <v>2900</v>
      </c>
      <c r="K823" s="21" t="s">
        <v>4554</v>
      </c>
    </row>
    <row r="824" spans="1:11" x14ac:dyDescent="0.2">
      <c r="A824" s="3">
        <v>3636</v>
      </c>
      <c r="B824" s="3" t="s">
        <v>875</v>
      </c>
      <c r="C824" s="3" t="s">
        <v>874</v>
      </c>
      <c r="D824" s="3" t="s">
        <v>309</v>
      </c>
      <c r="E824" s="3" t="str">
        <v>Kienberg</v>
      </c>
      <c r="G824" s="2" t="s">
        <v>4896</v>
      </c>
      <c r="J824" s="21">
        <v>2902</v>
      </c>
      <c r="K824" s="21" t="s">
        <v>4554</v>
      </c>
    </row>
    <row r="825" spans="1:11" x14ac:dyDescent="0.2">
      <c r="A825" s="3">
        <v>3416</v>
      </c>
      <c r="B825" s="3" t="s">
        <v>876</v>
      </c>
      <c r="C825" s="3" t="s">
        <v>876</v>
      </c>
      <c r="D825" s="3" t="s">
        <v>309</v>
      </c>
      <c r="E825" s="3" t="str">
        <v>Lostorf</v>
      </c>
      <c r="G825" s="2" t="s">
        <v>4896</v>
      </c>
      <c r="J825" s="21">
        <v>2903</v>
      </c>
      <c r="K825" s="21" t="s">
        <v>4554</v>
      </c>
    </row>
    <row r="826" spans="1:11" x14ac:dyDescent="0.2">
      <c r="A826" s="3">
        <v>3462</v>
      </c>
      <c r="B826" s="3" t="s">
        <v>877</v>
      </c>
      <c r="C826" s="3" t="s">
        <v>876</v>
      </c>
      <c r="D826" s="3" t="s">
        <v>309</v>
      </c>
      <c r="E826" s="3" t="str">
        <v>Niedergösgen</v>
      </c>
      <c r="G826" s="2" t="s">
        <v>4896</v>
      </c>
      <c r="J826" s="21">
        <v>2904</v>
      </c>
      <c r="K826" s="21" t="s">
        <v>4554</v>
      </c>
    </row>
    <row r="827" spans="1:11" x14ac:dyDescent="0.2">
      <c r="A827" s="3">
        <v>3463</v>
      </c>
      <c r="B827" s="3" t="s">
        <v>878</v>
      </c>
      <c r="C827" s="3" t="s">
        <v>876</v>
      </c>
      <c r="D827" s="3" t="s">
        <v>309</v>
      </c>
      <c r="E827" s="3" t="str">
        <v>Obergösgen</v>
      </c>
      <c r="G827" s="2" t="s">
        <v>4896</v>
      </c>
      <c r="J827" s="21">
        <v>2905</v>
      </c>
      <c r="K827" s="21" t="s">
        <v>4554</v>
      </c>
    </row>
    <row r="828" spans="1:11" x14ac:dyDescent="0.2">
      <c r="A828" s="3">
        <v>3465</v>
      </c>
      <c r="B828" s="3" t="s">
        <v>879</v>
      </c>
      <c r="C828" s="3" t="s">
        <v>879</v>
      </c>
      <c r="D828" s="3" t="s">
        <v>309</v>
      </c>
      <c r="E828" s="3" t="str">
        <v>Stüsslingen</v>
      </c>
      <c r="G828" s="2" t="s">
        <v>4896</v>
      </c>
      <c r="J828" s="21">
        <v>2906</v>
      </c>
      <c r="K828" s="21" t="s">
        <v>4554</v>
      </c>
    </row>
    <row r="829" spans="1:11" x14ac:dyDescent="0.2">
      <c r="A829" s="3">
        <v>4952</v>
      </c>
      <c r="B829" s="3" t="s">
        <v>880</v>
      </c>
      <c r="C829" s="3" t="s">
        <v>880</v>
      </c>
      <c r="D829" s="3" t="s">
        <v>309</v>
      </c>
      <c r="E829" s="3" t="str">
        <v>Trimbach</v>
      </c>
      <c r="G829" s="2" t="s">
        <v>4896</v>
      </c>
      <c r="J829" s="21">
        <v>2907</v>
      </c>
      <c r="K829" s="21" t="s">
        <v>4554</v>
      </c>
    </row>
    <row r="830" spans="1:11" x14ac:dyDescent="0.2">
      <c r="A830" s="3">
        <v>4950</v>
      </c>
      <c r="B830" s="3" t="s">
        <v>881</v>
      </c>
      <c r="C830" s="3" t="s">
        <v>881</v>
      </c>
      <c r="D830" s="3" t="s">
        <v>309</v>
      </c>
      <c r="E830" s="3" t="str">
        <v>Winznau</v>
      </c>
      <c r="G830" s="2" t="s">
        <v>4896</v>
      </c>
      <c r="J830" s="21">
        <v>2908</v>
      </c>
      <c r="K830" s="21" t="s">
        <v>4554</v>
      </c>
    </row>
    <row r="831" spans="1:11" x14ac:dyDescent="0.2">
      <c r="A831" s="3">
        <v>4953</v>
      </c>
      <c r="B831" s="3" t="s">
        <v>882</v>
      </c>
      <c r="C831" s="3" t="s">
        <v>881</v>
      </c>
      <c r="D831" s="3" t="s">
        <v>309</v>
      </c>
      <c r="E831" s="3" t="str">
        <v>Wisen (SO)</v>
      </c>
      <c r="G831" s="2" t="s">
        <v>4896</v>
      </c>
      <c r="J831" s="21">
        <v>2912</v>
      </c>
      <c r="K831" s="21" t="s">
        <v>4554</v>
      </c>
    </row>
    <row r="832" spans="1:11" x14ac:dyDescent="0.2">
      <c r="A832" s="3">
        <v>3432</v>
      </c>
      <c r="B832" s="3" t="s">
        <v>883</v>
      </c>
      <c r="C832" s="3" t="s">
        <v>884</v>
      </c>
      <c r="D832" s="3" t="s">
        <v>309</v>
      </c>
      <c r="E832" s="3" t="str">
        <v>Erlinsbach (SO)</v>
      </c>
      <c r="G832" s="2" t="s">
        <v>4896</v>
      </c>
      <c r="J832" s="21">
        <v>2914</v>
      </c>
      <c r="K832" s="21" t="s">
        <v>4554</v>
      </c>
    </row>
    <row r="833" spans="1:11" x14ac:dyDescent="0.2">
      <c r="A833" s="3">
        <v>3435</v>
      </c>
      <c r="B833" s="3" t="s">
        <v>885</v>
      </c>
      <c r="C833" s="3" t="s">
        <v>884</v>
      </c>
      <c r="D833" s="3" t="s">
        <v>309</v>
      </c>
      <c r="E833" s="3" t="str">
        <v>Aeschi (SO)</v>
      </c>
      <c r="G833" s="2" t="s">
        <v>4896</v>
      </c>
      <c r="J833" s="21">
        <v>2915</v>
      </c>
      <c r="K833" s="21" t="s">
        <v>4554</v>
      </c>
    </row>
    <row r="834" spans="1:11" x14ac:dyDescent="0.2">
      <c r="A834" s="3">
        <v>3439</v>
      </c>
      <c r="B834" s="3" t="s">
        <v>886</v>
      </c>
      <c r="C834" s="3" t="s">
        <v>884</v>
      </c>
      <c r="D834" s="3" t="s">
        <v>309</v>
      </c>
      <c r="E834" s="3" t="str">
        <v>Biberist</v>
      </c>
      <c r="G834" s="2" t="s">
        <v>4896</v>
      </c>
      <c r="J834" s="21">
        <v>2916</v>
      </c>
      <c r="K834" s="21" t="s">
        <v>4554</v>
      </c>
    </row>
    <row r="835" spans="1:11" x14ac:dyDescent="0.2">
      <c r="A835" s="3">
        <v>3452</v>
      </c>
      <c r="B835" s="3" t="s">
        <v>887</v>
      </c>
      <c r="C835" s="3" t="s">
        <v>884</v>
      </c>
      <c r="D835" s="3" t="s">
        <v>309</v>
      </c>
      <c r="E835" s="3" t="str">
        <v>Bolken</v>
      </c>
      <c r="G835" s="2" t="s">
        <v>4896</v>
      </c>
      <c r="J835" s="21">
        <v>2922</v>
      </c>
      <c r="K835" s="21" t="s">
        <v>4554</v>
      </c>
    </row>
    <row r="836" spans="1:11" x14ac:dyDescent="0.2">
      <c r="A836" s="3">
        <v>3415</v>
      </c>
      <c r="B836" s="3" t="s">
        <v>888</v>
      </c>
      <c r="C836" s="3" t="s">
        <v>889</v>
      </c>
      <c r="D836" s="3" t="s">
        <v>309</v>
      </c>
      <c r="E836" s="3" t="str">
        <v>Deitingen</v>
      </c>
      <c r="G836" s="2" t="s">
        <v>4896</v>
      </c>
      <c r="J836" s="21">
        <v>2923</v>
      </c>
      <c r="K836" s="21" t="s">
        <v>4554</v>
      </c>
    </row>
    <row r="837" spans="1:11" x14ac:dyDescent="0.2">
      <c r="A837" s="3">
        <v>3417</v>
      </c>
      <c r="B837" s="3" t="s">
        <v>889</v>
      </c>
      <c r="C837" s="3" t="s">
        <v>889</v>
      </c>
      <c r="D837" s="3" t="s">
        <v>309</v>
      </c>
      <c r="E837" s="3" t="str">
        <v>Derendingen</v>
      </c>
      <c r="G837" s="2" t="s">
        <v>4896</v>
      </c>
      <c r="J837" s="21">
        <v>2924</v>
      </c>
      <c r="K837" s="21" t="s">
        <v>4554</v>
      </c>
    </row>
    <row r="838" spans="1:11" x14ac:dyDescent="0.2">
      <c r="A838" s="3">
        <v>3418</v>
      </c>
      <c r="B838" s="3" t="s">
        <v>890</v>
      </c>
      <c r="C838" s="3" t="s">
        <v>889</v>
      </c>
      <c r="D838" s="3" t="s">
        <v>309</v>
      </c>
      <c r="E838" s="3" t="str">
        <v>Etziken</v>
      </c>
      <c r="G838" s="2" t="s">
        <v>4896</v>
      </c>
      <c r="J838" s="21">
        <v>2925</v>
      </c>
      <c r="K838" s="21" t="s">
        <v>4554</v>
      </c>
    </row>
    <row r="839" spans="1:11" x14ac:dyDescent="0.2">
      <c r="A839" s="3">
        <v>3454</v>
      </c>
      <c r="B839" s="3" t="s">
        <v>891</v>
      </c>
      <c r="C839" s="3" t="s">
        <v>891</v>
      </c>
      <c r="D839" s="3" t="s">
        <v>309</v>
      </c>
      <c r="E839" s="3" t="str">
        <v>Gerlafingen</v>
      </c>
      <c r="G839" s="2" t="s">
        <v>4896</v>
      </c>
      <c r="J839" s="21">
        <v>2926</v>
      </c>
      <c r="K839" s="21" t="s">
        <v>4554</v>
      </c>
    </row>
    <row r="840" spans="1:11" x14ac:dyDescent="0.2">
      <c r="A840" s="3">
        <v>3455</v>
      </c>
      <c r="B840" s="3" t="s">
        <v>892</v>
      </c>
      <c r="C840" s="3" t="s">
        <v>891</v>
      </c>
      <c r="D840" s="3" t="s">
        <v>309</v>
      </c>
      <c r="E840" s="3" t="str">
        <v>Halten</v>
      </c>
      <c r="G840" s="2" t="s">
        <v>4896</v>
      </c>
      <c r="J840" s="21">
        <v>2932</v>
      </c>
      <c r="K840" s="21" t="s">
        <v>4554</v>
      </c>
    </row>
    <row r="841" spans="1:11" x14ac:dyDescent="0.2">
      <c r="A841" s="3">
        <v>3457</v>
      </c>
      <c r="B841" s="3" t="s">
        <v>893</v>
      </c>
      <c r="C841" s="3" t="s">
        <v>891</v>
      </c>
      <c r="D841" s="3" t="s">
        <v>309</v>
      </c>
      <c r="E841" s="3" t="str">
        <v>Horriwil</v>
      </c>
      <c r="G841" s="2" t="s">
        <v>4896</v>
      </c>
      <c r="J841" s="21">
        <v>2933</v>
      </c>
      <c r="K841" s="21" t="s">
        <v>4554</v>
      </c>
    </row>
    <row r="842" spans="1:11" x14ac:dyDescent="0.2">
      <c r="A842" s="3">
        <v>3453</v>
      </c>
      <c r="B842" s="3" t="s">
        <v>894</v>
      </c>
      <c r="C842" s="3" t="s">
        <v>895</v>
      </c>
      <c r="D842" s="3" t="s">
        <v>309</v>
      </c>
      <c r="E842" s="3" t="str">
        <v>Hüniken</v>
      </c>
      <c r="G842" s="2" t="s">
        <v>4896</v>
      </c>
      <c r="J842" s="21">
        <v>2935</v>
      </c>
      <c r="K842" s="21" t="s">
        <v>4554</v>
      </c>
    </row>
    <row r="843" spans="1:11" x14ac:dyDescent="0.2">
      <c r="A843" s="3">
        <v>3456</v>
      </c>
      <c r="B843" s="3" t="s">
        <v>895</v>
      </c>
      <c r="C843" s="3" t="s">
        <v>895</v>
      </c>
      <c r="D843" s="3" t="s">
        <v>309</v>
      </c>
      <c r="E843" s="3" t="str">
        <v>Kriegstetten</v>
      </c>
      <c r="G843" s="2" t="s">
        <v>4896</v>
      </c>
      <c r="J843" s="21">
        <v>2942</v>
      </c>
      <c r="K843" s="21" t="s">
        <v>4554</v>
      </c>
    </row>
    <row r="844" spans="1:11" x14ac:dyDescent="0.2">
      <c r="A844" s="3">
        <v>3464</v>
      </c>
      <c r="B844" s="3" t="s">
        <v>896</v>
      </c>
      <c r="C844" s="3" t="s">
        <v>897</v>
      </c>
      <c r="D844" s="3" t="s">
        <v>309</v>
      </c>
      <c r="E844" s="3" t="str">
        <v>Lohn-Ammannsegg</v>
      </c>
      <c r="G844" s="2" t="s">
        <v>4896</v>
      </c>
      <c r="J844" s="21">
        <v>2943</v>
      </c>
      <c r="K844" s="21" t="s">
        <v>4554</v>
      </c>
    </row>
    <row r="845" spans="1:11" x14ac:dyDescent="0.2">
      <c r="A845" s="3">
        <v>4942</v>
      </c>
      <c r="B845" s="3" t="s">
        <v>898</v>
      </c>
      <c r="C845" s="3" t="s">
        <v>897</v>
      </c>
      <c r="D845" s="3" t="s">
        <v>309</v>
      </c>
      <c r="E845" s="3" t="str">
        <v>Luterbach</v>
      </c>
      <c r="G845" s="2" t="s">
        <v>4896</v>
      </c>
      <c r="J845" s="21">
        <v>2944</v>
      </c>
      <c r="K845" s="21" t="s">
        <v>4554</v>
      </c>
    </row>
    <row r="846" spans="1:11" x14ac:dyDescent="0.2">
      <c r="A846" s="3">
        <v>4954</v>
      </c>
      <c r="B846" s="3" t="s">
        <v>899</v>
      </c>
      <c r="C846" s="3" t="s">
        <v>899</v>
      </c>
      <c r="D846" s="3" t="s">
        <v>309</v>
      </c>
      <c r="E846" s="3" t="str">
        <v>Obergerlafingen</v>
      </c>
      <c r="G846" s="2" t="s">
        <v>4896</v>
      </c>
      <c r="J846" s="21">
        <v>2946</v>
      </c>
      <c r="K846" s="21" t="s">
        <v>4554</v>
      </c>
    </row>
    <row r="847" spans="1:11" x14ac:dyDescent="0.2">
      <c r="A847" s="3">
        <v>4536</v>
      </c>
      <c r="B847" s="3" t="s">
        <v>900</v>
      </c>
      <c r="C847" s="3" t="s">
        <v>900</v>
      </c>
      <c r="D847" s="3" t="s">
        <v>309</v>
      </c>
      <c r="E847" s="3" t="str">
        <v>Oekingen</v>
      </c>
      <c r="G847" s="2" t="s">
        <v>4896</v>
      </c>
      <c r="J847" s="21">
        <v>2947</v>
      </c>
      <c r="K847" s="21" t="s">
        <v>4554</v>
      </c>
    </row>
    <row r="848" spans="1:11" x14ac:dyDescent="0.2">
      <c r="A848" s="3">
        <v>3376</v>
      </c>
      <c r="B848" s="3" t="s">
        <v>901</v>
      </c>
      <c r="C848" s="3" t="s">
        <v>901</v>
      </c>
      <c r="D848" s="3" t="s">
        <v>309</v>
      </c>
      <c r="E848" s="3" t="str">
        <v>Recherswil</v>
      </c>
      <c r="G848" s="2" t="s">
        <v>4896</v>
      </c>
      <c r="J848" s="21">
        <v>2950</v>
      </c>
      <c r="K848" s="21" t="s">
        <v>4554</v>
      </c>
    </row>
    <row r="849" spans="1:11" x14ac:dyDescent="0.2">
      <c r="A849" s="3">
        <v>3366</v>
      </c>
      <c r="B849" s="3" t="s">
        <v>902</v>
      </c>
      <c r="C849" s="3" t="s">
        <v>902</v>
      </c>
      <c r="D849" s="3" t="s">
        <v>309</v>
      </c>
      <c r="E849" s="3" t="str">
        <v>Subingen</v>
      </c>
      <c r="G849" s="2" t="s">
        <v>4896</v>
      </c>
      <c r="J849" s="21">
        <v>2952</v>
      </c>
      <c r="K849" s="21" t="s">
        <v>4554</v>
      </c>
    </row>
    <row r="850" spans="1:11" x14ac:dyDescent="0.2">
      <c r="A850" s="3">
        <v>3366</v>
      </c>
      <c r="B850" s="3" t="s">
        <v>903</v>
      </c>
      <c r="C850" s="3" t="s">
        <v>902</v>
      </c>
      <c r="D850" s="3" t="s">
        <v>309</v>
      </c>
      <c r="E850" s="3" t="str">
        <v>Zuchwil</v>
      </c>
      <c r="G850" s="2" t="s">
        <v>4896</v>
      </c>
      <c r="J850" s="21">
        <v>2953</v>
      </c>
      <c r="K850" s="21" t="s">
        <v>4554</v>
      </c>
    </row>
    <row r="851" spans="1:11" x14ac:dyDescent="0.2">
      <c r="A851" s="3">
        <v>4539</v>
      </c>
      <c r="B851" s="3" t="s">
        <v>904</v>
      </c>
      <c r="C851" s="3" t="s">
        <v>904</v>
      </c>
      <c r="D851" s="3" t="s">
        <v>309</v>
      </c>
      <c r="E851" s="3" t="str">
        <v>Drei Höfe</v>
      </c>
      <c r="G851" s="2" t="s">
        <v>4896</v>
      </c>
      <c r="J851" s="21">
        <v>2954</v>
      </c>
      <c r="K851" s="21" t="s">
        <v>4554</v>
      </c>
    </row>
    <row r="852" spans="1:11" x14ac:dyDescent="0.2">
      <c r="A852" s="3">
        <v>3376</v>
      </c>
      <c r="B852" s="3" t="s">
        <v>905</v>
      </c>
      <c r="C852" s="3" t="s">
        <v>905</v>
      </c>
      <c r="D852" s="3" t="s">
        <v>309</v>
      </c>
      <c r="E852" s="3" t="str">
        <v>Balm bei Günsberg</v>
      </c>
      <c r="G852" s="2" t="s">
        <v>4896</v>
      </c>
      <c r="J852" s="21">
        <v>3004</v>
      </c>
      <c r="K852" s="21" t="s">
        <v>4548</v>
      </c>
    </row>
    <row r="853" spans="1:11" x14ac:dyDescent="0.2">
      <c r="A853" s="3">
        <v>3372</v>
      </c>
      <c r="B853" s="3" t="s">
        <v>906</v>
      </c>
      <c r="C853" s="3" t="s">
        <v>907</v>
      </c>
      <c r="D853" s="3" t="s">
        <v>309</v>
      </c>
      <c r="E853" s="3" t="str">
        <v>Bellach</v>
      </c>
      <c r="G853" s="2" t="s">
        <v>4896</v>
      </c>
      <c r="J853" s="21">
        <v>3005</v>
      </c>
      <c r="K853" s="21" t="s">
        <v>4548</v>
      </c>
    </row>
    <row r="854" spans="1:11" x14ac:dyDescent="0.2">
      <c r="A854" s="3">
        <v>3373</v>
      </c>
      <c r="B854" s="3" t="s">
        <v>908</v>
      </c>
      <c r="C854" s="3" t="s">
        <v>907</v>
      </c>
      <c r="D854" s="3" t="s">
        <v>309</v>
      </c>
      <c r="E854" s="3" t="str">
        <v>Bettlach</v>
      </c>
      <c r="G854" s="2" t="s">
        <v>4896</v>
      </c>
      <c r="J854" s="21">
        <v>3006</v>
      </c>
      <c r="K854" s="21" t="s">
        <v>4548</v>
      </c>
    </row>
    <row r="855" spans="1:11" x14ac:dyDescent="0.2">
      <c r="A855" s="3">
        <v>3373</v>
      </c>
      <c r="B855" s="3" t="s">
        <v>907</v>
      </c>
      <c r="C855" s="3" t="s">
        <v>907</v>
      </c>
      <c r="D855" s="3" t="s">
        <v>309</v>
      </c>
      <c r="E855" s="3" t="str">
        <v>Feldbrunnen-St. Niklaus</v>
      </c>
      <c r="G855" s="2" t="s">
        <v>4896</v>
      </c>
      <c r="J855" s="21">
        <v>3007</v>
      </c>
      <c r="K855" s="21" t="s">
        <v>4548</v>
      </c>
    </row>
    <row r="856" spans="1:11" x14ac:dyDescent="0.2">
      <c r="A856" s="3">
        <v>3360</v>
      </c>
      <c r="B856" s="3" t="s">
        <v>909</v>
      </c>
      <c r="C856" s="3" t="s">
        <v>909</v>
      </c>
      <c r="D856" s="3" t="s">
        <v>309</v>
      </c>
      <c r="E856" s="3" t="str">
        <v>Flumenthal</v>
      </c>
      <c r="G856" s="2" t="s">
        <v>4896</v>
      </c>
      <c r="J856" s="21">
        <v>3008</v>
      </c>
      <c r="K856" s="21" t="s">
        <v>4548</v>
      </c>
    </row>
    <row r="857" spans="1:11" x14ac:dyDescent="0.2">
      <c r="A857" s="3">
        <v>3363</v>
      </c>
      <c r="B857" s="3" t="s">
        <v>910</v>
      </c>
      <c r="C857" s="3" t="s">
        <v>909</v>
      </c>
      <c r="D857" s="3" t="s">
        <v>309</v>
      </c>
      <c r="E857" s="3" t="str">
        <v>Grenchen</v>
      </c>
      <c r="G857" s="2" t="s">
        <v>4896</v>
      </c>
      <c r="J857" s="21">
        <v>3010</v>
      </c>
      <c r="K857" s="21" t="s">
        <v>4548</v>
      </c>
    </row>
    <row r="858" spans="1:11" x14ac:dyDescent="0.2">
      <c r="A858" s="3">
        <v>3375</v>
      </c>
      <c r="B858" s="3" t="s">
        <v>911</v>
      </c>
      <c r="C858" s="3" t="s">
        <v>911</v>
      </c>
      <c r="D858" s="3" t="s">
        <v>309</v>
      </c>
      <c r="E858" s="3" t="str">
        <v>Günsberg</v>
      </c>
      <c r="G858" s="2" t="s">
        <v>4896</v>
      </c>
      <c r="J858" s="21">
        <v>3011</v>
      </c>
      <c r="K858" s="21" t="s">
        <v>4548</v>
      </c>
    </row>
    <row r="859" spans="1:11" x14ac:dyDescent="0.2">
      <c r="A859" s="3">
        <v>4704</v>
      </c>
      <c r="B859" s="3" t="s">
        <v>912</v>
      </c>
      <c r="C859" s="3" t="s">
        <v>912</v>
      </c>
      <c r="D859" s="3" t="s">
        <v>309</v>
      </c>
      <c r="E859" s="3" t="str">
        <v>Hubersdorf</v>
      </c>
      <c r="G859" s="2" t="s">
        <v>4896</v>
      </c>
      <c r="J859" s="21">
        <v>3012</v>
      </c>
      <c r="K859" s="21" t="s">
        <v>4548</v>
      </c>
    </row>
    <row r="860" spans="1:11" x14ac:dyDescent="0.2">
      <c r="A860" s="3">
        <v>4704</v>
      </c>
      <c r="B860" s="3" t="s">
        <v>913</v>
      </c>
      <c r="C860" s="3" t="s">
        <v>912</v>
      </c>
      <c r="D860" s="3" t="s">
        <v>309</v>
      </c>
      <c r="E860" s="3" t="str">
        <v>Kammersrohr</v>
      </c>
      <c r="G860" s="2" t="s">
        <v>4896</v>
      </c>
      <c r="J860" s="21">
        <v>3013</v>
      </c>
      <c r="K860" s="21" t="s">
        <v>4548</v>
      </c>
    </row>
    <row r="861" spans="1:11" x14ac:dyDescent="0.2">
      <c r="A861" s="3">
        <v>3362</v>
      </c>
      <c r="B861" s="3" t="s">
        <v>914</v>
      </c>
      <c r="C861" s="3" t="s">
        <v>914</v>
      </c>
      <c r="D861" s="3" t="s">
        <v>309</v>
      </c>
      <c r="E861" s="3" t="str">
        <v>Langendorf</v>
      </c>
      <c r="G861" s="2" t="s">
        <v>4896</v>
      </c>
      <c r="J861" s="21">
        <v>3014</v>
      </c>
      <c r="K861" s="21" t="s">
        <v>4548</v>
      </c>
    </row>
    <row r="862" spans="1:11" x14ac:dyDescent="0.2">
      <c r="A862" s="3">
        <v>4538</v>
      </c>
      <c r="B862" s="3" t="s">
        <v>915</v>
      </c>
      <c r="C862" s="3" t="s">
        <v>915</v>
      </c>
      <c r="D862" s="3" t="s">
        <v>309</v>
      </c>
      <c r="E862" s="3" t="str">
        <v>Lommiswil</v>
      </c>
      <c r="G862" s="2" t="s">
        <v>4896</v>
      </c>
      <c r="J862" s="21">
        <v>3015</v>
      </c>
      <c r="K862" s="21" t="s">
        <v>4548</v>
      </c>
    </row>
    <row r="863" spans="1:11" x14ac:dyDescent="0.2">
      <c r="A863" s="3">
        <v>3367</v>
      </c>
      <c r="B863" s="3" t="s">
        <v>916</v>
      </c>
      <c r="C863" s="3" t="s">
        <v>916</v>
      </c>
      <c r="D863" s="3" t="s">
        <v>309</v>
      </c>
      <c r="E863" s="3" t="str">
        <v>Oberdorf (SO)</v>
      </c>
      <c r="G863" s="2" t="s">
        <v>4896</v>
      </c>
      <c r="J863" s="21">
        <v>3018</v>
      </c>
      <c r="K863" s="21" t="s">
        <v>4548</v>
      </c>
    </row>
    <row r="864" spans="1:11" x14ac:dyDescent="0.2">
      <c r="A864" s="3">
        <v>3476</v>
      </c>
      <c r="B864" s="3" t="s">
        <v>917</v>
      </c>
      <c r="C864" s="3" t="s">
        <v>916</v>
      </c>
      <c r="D864" s="3" t="s">
        <v>309</v>
      </c>
      <c r="E864" s="3" t="str">
        <v>Riedholz</v>
      </c>
      <c r="G864" s="2" t="s">
        <v>4896</v>
      </c>
      <c r="J864" s="21">
        <v>3019</v>
      </c>
      <c r="K864" s="21" t="s">
        <v>4548</v>
      </c>
    </row>
    <row r="865" spans="1:11" x14ac:dyDescent="0.2">
      <c r="A865" s="3">
        <v>4539</v>
      </c>
      <c r="B865" s="3" t="s">
        <v>918</v>
      </c>
      <c r="C865" s="3" t="s">
        <v>918</v>
      </c>
      <c r="D865" s="3" t="s">
        <v>309</v>
      </c>
      <c r="E865" s="3" t="str">
        <v>Rüttenen</v>
      </c>
      <c r="G865" s="2" t="s">
        <v>4896</v>
      </c>
      <c r="J865" s="21">
        <v>3020</v>
      </c>
      <c r="K865" s="21" t="s">
        <v>4548</v>
      </c>
    </row>
    <row r="866" spans="1:11" x14ac:dyDescent="0.2">
      <c r="A866" s="3">
        <v>3365</v>
      </c>
      <c r="B866" s="3" t="s">
        <v>919</v>
      </c>
      <c r="C866" s="3" t="s">
        <v>920</v>
      </c>
      <c r="D866" s="3" t="s">
        <v>309</v>
      </c>
      <c r="E866" s="3" t="str">
        <v>Selzach</v>
      </c>
      <c r="G866" s="2" t="s">
        <v>4896</v>
      </c>
      <c r="J866" s="21">
        <v>3027</v>
      </c>
      <c r="K866" s="21" t="s">
        <v>4548</v>
      </c>
    </row>
    <row r="867" spans="1:11" x14ac:dyDescent="0.2">
      <c r="A867" s="3">
        <v>3365</v>
      </c>
      <c r="B867" s="3" t="s">
        <v>920</v>
      </c>
      <c r="C867" s="3" t="s">
        <v>920</v>
      </c>
      <c r="D867" s="3" t="s">
        <v>309</v>
      </c>
      <c r="E867" s="3" t="str">
        <v>Boningen</v>
      </c>
      <c r="G867" s="2" t="s">
        <v>4896</v>
      </c>
      <c r="J867" s="21">
        <v>3032</v>
      </c>
      <c r="K867" s="21" t="s">
        <v>4548</v>
      </c>
    </row>
    <row r="868" spans="1:11" x14ac:dyDescent="0.2">
      <c r="A868" s="3">
        <v>3475</v>
      </c>
      <c r="B868" s="3" t="s">
        <v>921</v>
      </c>
      <c r="C868" s="3" t="s">
        <v>920</v>
      </c>
      <c r="D868" s="3" t="s">
        <v>309</v>
      </c>
      <c r="E868" s="3" t="str">
        <v>Däniken</v>
      </c>
      <c r="G868" s="2" t="s">
        <v>4896</v>
      </c>
      <c r="J868" s="21">
        <v>3033</v>
      </c>
      <c r="K868" s="21" t="s">
        <v>4548</v>
      </c>
    </row>
    <row r="869" spans="1:11" x14ac:dyDescent="0.2">
      <c r="A869" s="3">
        <v>3475</v>
      </c>
      <c r="B869" s="3" t="s">
        <v>922</v>
      </c>
      <c r="C869" s="3" t="s">
        <v>920</v>
      </c>
      <c r="D869" s="3" t="s">
        <v>309</v>
      </c>
      <c r="E869" s="3" t="str">
        <v>Dulliken</v>
      </c>
      <c r="G869" s="2" t="s">
        <v>4896</v>
      </c>
      <c r="J869" s="21">
        <v>3034</v>
      </c>
      <c r="K869" s="21" t="s">
        <v>4548</v>
      </c>
    </row>
    <row r="870" spans="1:11" x14ac:dyDescent="0.2">
      <c r="A870" s="3">
        <v>3367</v>
      </c>
      <c r="B870" s="3" t="s">
        <v>923</v>
      </c>
      <c r="C870" s="3" t="s">
        <v>923</v>
      </c>
      <c r="D870" s="3" t="s">
        <v>309</v>
      </c>
      <c r="E870" s="3" t="str">
        <v>Eppenberg-Wöschnau</v>
      </c>
      <c r="G870" s="2" t="s">
        <v>4896</v>
      </c>
      <c r="J870" s="21">
        <v>3035</v>
      </c>
      <c r="K870" s="21" t="s">
        <v>4548</v>
      </c>
    </row>
    <row r="871" spans="1:11" x14ac:dyDescent="0.2">
      <c r="A871" s="3">
        <v>3380</v>
      </c>
      <c r="B871" s="3" t="s">
        <v>924</v>
      </c>
      <c r="C871" s="3" t="s">
        <v>925</v>
      </c>
      <c r="D871" s="3" t="s">
        <v>309</v>
      </c>
      <c r="E871" s="3" t="str">
        <v>Fulenbach</v>
      </c>
      <c r="G871" s="2" t="s">
        <v>4896</v>
      </c>
      <c r="J871" s="21">
        <v>3036</v>
      </c>
      <c r="K871" s="21" t="s">
        <v>4548</v>
      </c>
    </row>
    <row r="872" spans="1:11" x14ac:dyDescent="0.2">
      <c r="A872" s="3">
        <v>3377</v>
      </c>
      <c r="B872" s="3" t="s">
        <v>926</v>
      </c>
      <c r="C872" s="3" t="s">
        <v>927</v>
      </c>
      <c r="D872" s="3" t="s">
        <v>309</v>
      </c>
      <c r="E872" s="3" t="str">
        <v>Gretzenbach</v>
      </c>
      <c r="G872" s="2" t="s">
        <v>4896</v>
      </c>
      <c r="J872" s="21">
        <v>3037</v>
      </c>
      <c r="K872" s="21" t="s">
        <v>4548</v>
      </c>
    </row>
    <row r="873" spans="1:11" x14ac:dyDescent="0.2">
      <c r="A873" s="3">
        <v>3380</v>
      </c>
      <c r="B873" s="3" t="s">
        <v>928</v>
      </c>
      <c r="C873" s="3" t="s">
        <v>928</v>
      </c>
      <c r="D873" s="3" t="s">
        <v>309</v>
      </c>
      <c r="E873" s="3" t="str">
        <v>Gunzgen</v>
      </c>
      <c r="G873" s="2" t="s">
        <v>4896</v>
      </c>
      <c r="J873" s="21">
        <v>3038</v>
      </c>
      <c r="K873" s="21" t="s">
        <v>4548</v>
      </c>
    </row>
    <row r="874" spans="1:11" x14ac:dyDescent="0.2">
      <c r="A874" s="3">
        <v>3374</v>
      </c>
      <c r="B874" s="3" t="s">
        <v>929</v>
      </c>
      <c r="C874" s="3" t="s">
        <v>929</v>
      </c>
      <c r="D874" s="3" t="s">
        <v>309</v>
      </c>
      <c r="E874" s="3" t="str">
        <v>Hägendorf</v>
      </c>
      <c r="G874" s="2" t="s">
        <v>4896</v>
      </c>
      <c r="J874" s="21">
        <v>3042</v>
      </c>
      <c r="K874" s="21" t="s">
        <v>4548</v>
      </c>
    </row>
    <row r="875" spans="1:11" x14ac:dyDescent="0.2">
      <c r="A875" s="3">
        <v>4537</v>
      </c>
      <c r="B875" s="3" t="s">
        <v>930</v>
      </c>
      <c r="C875" s="3" t="s">
        <v>930</v>
      </c>
      <c r="D875" s="3" t="s">
        <v>309</v>
      </c>
      <c r="E875" s="3" t="str">
        <v>Kappel (SO)</v>
      </c>
      <c r="G875" s="2" t="s">
        <v>4896</v>
      </c>
      <c r="J875" s="21">
        <v>3043</v>
      </c>
      <c r="K875" s="21" t="s">
        <v>4548</v>
      </c>
    </row>
    <row r="876" spans="1:11" x14ac:dyDescent="0.2">
      <c r="A876" s="3">
        <v>6112</v>
      </c>
      <c r="B876" s="3" t="s">
        <v>931</v>
      </c>
      <c r="C876" s="3" t="s">
        <v>931</v>
      </c>
      <c r="D876" s="3" t="s">
        <v>932</v>
      </c>
      <c r="E876" s="3" t="str">
        <v>Olten</v>
      </c>
      <c r="G876" s="2" t="s">
        <v>4896</v>
      </c>
      <c r="J876" s="21">
        <v>3044</v>
      </c>
      <c r="K876" s="21" t="s">
        <v>4548</v>
      </c>
    </row>
    <row r="877" spans="1:11" x14ac:dyDescent="0.2">
      <c r="A877" s="3">
        <v>6162</v>
      </c>
      <c r="B877" s="3" t="s">
        <v>933</v>
      </c>
      <c r="C877" s="3" t="s">
        <v>933</v>
      </c>
      <c r="D877" s="3" t="s">
        <v>932</v>
      </c>
      <c r="E877" s="3" t="str">
        <v>Rickenbach (SO)</v>
      </c>
      <c r="G877" s="2" t="s">
        <v>4896</v>
      </c>
      <c r="J877" s="21">
        <v>3045</v>
      </c>
      <c r="K877" s="21" t="s">
        <v>4548</v>
      </c>
    </row>
    <row r="878" spans="1:11" x14ac:dyDescent="0.2">
      <c r="A878" s="3">
        <v>6162</v>
      </c>
      <c r="B878" s="3" t="s">
        <v>934</v>
      </c>
      <c r="C878" s="3" t="s">
        <v>933</v>
      </c>
      <c r="D878" s="3" t="s">
        <v>932</v>
      </c>
      <c r="E878" s="3" t="str">
        <v>Schönenwerd</v>
      </c>
      <c r="G878" s="2" t="s">
        <v>4896</v>
      </c>
      <c r="J878" s="21">
        <v>3046</v>
      </c>
      <c r="K878" s="21" t="s">
        <v>4548</v>
      </c>
    </row>
    <row r="879" spans="1:11" x14ac:dyDescent="0.2">
      <c r="A879" s="3">
        <v>6162</v>
      </c>
      <c r="B879" s="3" t="s">
        <v>935</v>
      </c>
      <c r="C879" s="3" t="s">
        <v>933</v>
      </c>
      <c r="D879" s="3" t="s">
        <v>932</v>
      </c>
      <c r="E879" s="3" t="str">
        <v>Starrkirch-Wil</v>
      </c>
      <c r="G879" s="2" t="s">
        <v>4896</v>
      </c>
      <c r="J879" s="21">
        <v>3047</v>
      </c>
      <c r="K879" s="21" t="s">
        <v>4548</v>
      </c>
    </row>
    <row r="880" spans="1:11" x14ac:dyDescent="0.2">
      <c r="A880" s="3">
        <v>6163</v>
      </c>
      <c r="B880" s="3" t="s">
        <v>936</v>
      </c>
      <c r="C880" s="3" t="s">
        <v>933</v>
      </c>
      <c r="D880" s="3" t="s">
        <v>932</v>
      </c>
      <c r="E880" s="3" t="str">
        <v>Walterswil (SO)</v>
      </c>
      <c r="G880" s="2" t="s">
        <v>4896</v>
      </c>
      <c r="J880" s="21">
        <v>3048</v>
      </c>
      <c r="K880" s="21" t="s">
        <v>4548</v>
      </c>
    </row>
    <row r="881" spans="1:11" x14ac:dyDescent="0.2">
      <c r="A881" s="3">
        <v>6173</v>
      </c>
      <c r="B881" s="3" t="s">
        <v>937</v>
      </c>
      <c r="C881" s="3" t="s">
        <v>938</v>
      </c>
      <c r="D881" s="3" t="s">
        <v>932</v>
      </c>
      <c r="E881" s="3" t="str">
        <v>Wangen bei Olten</v>
      </c>
      <c r="G881" s="2" t="s">
        <v>4896</v>
      </c>
      <c r="J881" s="21">
        <v>3049</v>
      </c>
      <c r="K881" s="21" t="s">
        <v>4548</v>
      </c>
    </row>
    <row r="882" spans="1:11" x14ac:dyDescent="0.2">
      <c r="A882" s="3">
        <v>6174</v>
      </c>
      <c r="B882" s="3" t="s">
        <v>939</v>
      </c>
      <c r="C882" s="3" t="s">
        <v>938</v>
      </c>
      <c r="D882" s="3" t="s">
        <v>932</v>
      </c>
      <c r="E882" s="3" t="str">
        <v>Solothurn</v>
      </c>
      <c r="G882" s="2" t="s">
        <v>4896</v>
      </c>
      <c r="J882" s="21">
        <v>3052</v>
      </c>
      <c r="K882" s="21" t="s">
        <v>4548</v>
      </c>
    </row>
    <row r="883" spans="1:11" x14ac:dyDescent="0.2">
      <c r="A883" s="3">
        <v>6166</v>
      </c>
      <c r="B883" s="3" t="s">
        <v>940</v>
      </c>
      <c r="C883" s="3" t="s">
        <v>941</v>
      </c>
      <c r="D883" s="3" t="s">
        <v>932</v>
      </c>
      <c r="E883" s="3" t="str">
        <v>Bärschwil</v>
      </c>
      <c r="G883" s="2" t="s">
        <v>4896</v>
      </c>
      <c r="J883" s="21">
        <v>3053</v>
      </c>
      <c r="K883" s="21" t="s">
        <v>4548</v>
      </c>
    </row>
    <row r="884" spans="1:11" x14ac:dyDescent="0.2">
      <c r="A884" s="3">
        <v>6110</v>
      </c>
      <c r="B884" s="3" t="s">
        <v>942</v>
      </c>
      <c r="C884" s="3" t="s">
        <v>943</v>
      </c>
      <c r="D884" s="3" t="s">
        <v>932</v>
      </c>
      <c r="E884" s="3" t="str">
        <v>Beinwil (SO)</v>
      </c>
      <c r="G884" s="2" t="s">
        <v>4896</v>
      </c>
      <c r="J884" s="21">
        <v>3054</v>
      </c>
      <c r="K884" s="21" t="s">
        <v>4548</v>
      </c>
    </row>
    <row r="885" spans="1:11" x14ac:dyDescent="0.2">
      <c r="A885" s="3">
        <v>6113</v>
      </c>
      <c r="B885" s="3" t="s">
        <v>943</v>
      </c>
      <c r="C885" s="3" t="s">
        <v>943</v>
      </c>
      <c r="D885" s="3" t="s">
        <v>932</v>
      </c>
      <c r="E885" s="3" t="str">
        <v>Breitenbach</v>
      </c>
      <c r="G885" s="2" t="s">
        <v>4898</v>
      </c>
      <c r="J885" s="21">
        <v>3063</v>
      </c>
      <c r="K885" s="21" t="s">
        <v>4548</v>
      </c>
    </row>
    <row r="886" spans="1:11" x14ac:dyDescent="0.2">
      <c r="A886" s="3">
        <v>6167</v>
      </c>
      <c r="B886" s="3" t="s">
        <v>944</v>
      </c>
      <c r="C886" s="3" t="s">
        <v>943</v>
      </c>
      <c r="D886" s="3" t="s">
        <v>932</v>
      </c>
      <c r="E886" s="3" t="str">
        <v>Büsserach</v>
      </c>
      <c r="G886" s="2" t="s">
        <v>4898</v>
      </c>
      <c r="J886" s="21">
        <v>3065</v>
      </c>
      <c r="K886" s="21" t="s">
        <v>4548</v>
      </c>
    </row>
    <row r="887" spans="1:11" x14ac:dyDescent="0.2">
      <c r="A887" s="3">
        <v>6170</v>
      </c>
      <c r="B887" s="3" t="s">
        <v>945</v>
      </c>
      <c r="C887" s="3" t="s">
        <v>945</v>
      </c>
      <c r="D887" s="3" t="s">
        <v>932</v>
      </c>
      <c r="E887" s="3" t="str">
        <v>Erschwil</v>
      </c>
      <c r="G887" s="2" t="s">
        <v>4898</v>
      </c>
      <c r="J887" s="21">
        <v>3066</v>
      </c>
      <c r="K887" s="21" t="s">
        <v>4548</v>
      </c>
    </row>
    <row r="888" spans="1:11" x14ac:dyDescent="0.2">
      <c r="A888" s="3">
        <v>6105</v>
      </c>
      <c r="B888" s="3" t="s">
        <v>946</v>
      </c>
      <c r="C888" s="3" t="s">
        <v>947</v>
      </c>
      <c r="D888" s="3" t="s">
        <v>932</v>
      </c>
      <c r="E888" s="3" t="str">
        <v>Fehren</v>
      </c>
      <c r="G888" s="2" t="s">
        <v>4898</v>
      </c>
      <c r="J888" s="21">
        <v>3067</v>
      </c>
      <c r="K888" s="21" t="s">
        <v>4548</v>
      </c>
    </row>
    <row r="889" spans="1:11" x14ac:dyDescent="0.2">
      <c r="A889" s="3">
        <v>6106</v>
      </c>
      <c r="B889" s="3" t="s">
        <v>947</v>
      </c>
      <c r="C889" s="3" t="s">
        <v>947</v>
      </c>
      <c r="D889" s="3" t="s">
        <v>932</v>
      </c>
      <c r="E889" s="3" t="str">
        <v>Grindel</v>
      </c>
      <c r="G889" s="2" t="s">
        <v>4898</v>
      </c>
      <c r="J889" s="21">
        <v>3068</v>
      </c>
      <c r="K889" s="21" t="s">
        <v>4548</v>
      </c>
    </row>
    <row r="890" spans="1:11" x14ac:dyDescent="0.2">
      <c r="A890" s="3">
        <v>6182</v>
      </c>
      <c r="B890" s="3" t="s">
        <v>948</v>
      </c>
      <c r="C890" s="3" t="s">
        <v>949</v>
      </c>
      <c r="D890" s="3" t="s">
        <v>932</v>
      </c>
      <c r="E890" s="3" t="str">
        <v>Himmelried</v>
      </c>
      <c r="G890" s="2" t="s">
        <v>4898</v>
      </c>
      <c r="J890" s="21">
        <v>3072</v>
      </c>
      <c r="K890" s="21" t="s">
        <v>4548</v>
      </c>
    </row>
    <row r="891" spans="1:11" x14ac:dyDescent="0.2">
      <c r="A891" s="3">
        <v>6192</v>
      </c>
      <c r="B891" s="3" t="s">
        <v>950</v>
      </c>
      <c r="C891" s="3" t="s">
        <v>949</v>
      </c>
      <c r="D891" s="3" t="s">
        <v>932</v>
      </c>
      <c r="E891" s="3" t="str">
        <v>Kleinlützel</v>
      </c>
      <c r="G891" s="2" t="s">
        <v>4896</v>
      </c>
      <c r="J891" s="21">
        <v>3073</v>
      </c>
      <c r="K891" s="21" t="s">
        <v>4548</v>
      </c>
    </row>
    <row r="892" spans="1:11" x14ac:dyDescent="0.2">
      <c r="A892" s="3">
        <v>6196</v>
      </c>
      <c r="B892" s="3" t="s">
        <v>951</v>
      </c>
      <c r="C892" s="3" t="s">
        <v>949</v>
      </c>
      <c r="D892" s="3" t="s">
        <v>932</v>
      </c>
      <c r="E892" s="3" t="str">
        <v>Meltingen</v>
      </c>
      <c r="G892" s="2" t="s">
        <v>4898</v>
      </c>
      <c r="J892" s="21">
        <v>3074</v>
      </c>
      <c r="K892" s="21" t="s">
        <v>4548</v>
      </c>
    </row>
    <row r="893" spans="1:11" x14ac:dyDescent="0.2">
      <c r="A893" s="3">
        <v>6287</v>
      </c>
      <c r="B893" s="3" t="s">
        <v>952</v>
      </c>
      <c r="C893" s="3" t="s">
        <v>953</v>
      </c>
      <c r="D893" s="3" t="s">
        <v>932</v>
      </c>
      <c r="E893" s="3" t="str">
        <v>Nunningen</v>
      </c>
      <c r="G893" s="2" t="s">
        <v>4898</v>
      </c>
      <c r="J893" s="21">
        <v>3075</v>
      </c>
      <c r="K893" s="21" t="s">
        <v>4548</v>
      </c>
    </row>
    <row r="894" spans="1:11" x14ac:dyDescent="0.2">
      <c r="A894" s="3">
        <v>6275</v>
      </c>
      <c r="B894" s="3" t="s">
        <v>954</v>
      </c>
      <c r="C894" s="3" t="s">
        <v>954</v>
      </c>
      <c r="D894" s="3" t="s">
        <v>932</v>
      </c>
      <c r="E894" s="3" t="str">
        <v>Zullwil</v>
      </c>
      <c r="G894" s="2" t="s">
        <v>4898</v>
      </c>
      <c r="J894" s="21">
        <v>3076</v>
      </c>
      <c r="K894" s="21" t="s">
        <v>4548</v>
      </c>
    </row>
    <row r="895" spans="1:11" x14ac:dyDescent="0.2">
      <c r="A895" s="3">
        <v>6020</v>
      </c>
      <c r="B895" s="3" t="s">
        <v>955</v>
      </c>
      <c r="C895" s="3" t="s">
        <v>956</v>
      </c>
      <c r="D895" s="3" t="s">
        <v>932</v>
      </c>
      <c r="E895" s="3" t="str">
        <v>Basel</v>
      </c>
      <c r="G895" s="2" t="s">
        <v>4898</v>
      </c>
      <c r="J895" s="21">
        <v>3077</v>
      </c>
      <c r="K895" s="21" t="s">
        <v>4548</v>
      </c>
    </row>
    <row r="896" spans="1:11" x14ac:dyDescent="0.2">
      <c r="A896" s="3">
        <v>6032</v>
      </c>
      <c r="B896" s="3" t="s">
        <v>956</v>
      </c>
      <c r="C896" s="3" t="s">
        <v>956</v>
      </c>
      <c r="D896" s="3" t="s">
        <v>932</v>
      </c>
      <c r="E896" s="3" t="str">
        <v>Bettingen</v>
      </c>
      <c r="G896" s="2" t="s">
        <v>4898</v>
      </c>
      <c r="J896" s="21">
        <v>3078</v>
      </c>
      <c r="K896" s="21" t="s">
        <v>4548</v>
      </c>
    </row>
    <row r="897" spans="1:11" x14ac:dyDescent="0.2">
      <c r="A897" s="3">
        <v>6294</v>
      </c>
      <c r="B897" s="3" t="s">
        <v>957</v>
      </c>
      <c r="C897" s="3" t="s">
        <v>957</v>
      </c>
      <c r="D897" s="3" t="s">
        <v>932</v>
      </c>
      <c r="E897" s="3" t="str">
        <v>Riehen</v>
      </c>
      <c r="G897" s="2" t="s">
        <v>4898</v>
      </c>
      <c r="J897" s="21">
        <v>3082</v>
      </c>
      <c r="K897" s="21" t="s">
        <v>4548</v>
      </c>
    </row>
    <row r="898" spans="1:11" x14ac:dyDescent="0.2">
      <c r="A898" s="3">
        <v>6274</v>
      </c>
      <c r="B898" s="3" t="s">
        <v>958</v>
      </c>
      <c r="C898" s="3" t="s">
        <v>959</v>
      </c>
      <c r="D898" s="3" t="s">
        <v>932</v>
      </c>
      <c r="E898" s="3" t="str">
        <v>Aesch (BL)</v>
      </c>
      <c r="G898" s="2" t="s">
        <v>4898</v>
      </c>
      <c r="J898" s="21">
        <v>3083</v>
      </c>
      <c r="K898" s="21" t="s">
        <v>4548</v>
      </c>
    </row>
    <row r="899" spans="1:11" x14ac:dyDescent="0.2">
      <c r="A899" s="3">
        <v>6284</v>
      </c>
      <c r="B899" s="3" t="s">
        <v>960</v>
      </c>
      <c r="C899" s="3" t="s">
        <v>961</v>
      </c>
      <c r="D899" s="3" t="s">
        <v>932</v>
      </c>
      <c r="E899" s="3" t="str">
        <v>Allschwil</v>
      </c>
      <c r="G899" s="2" t="s">
        <v>4898</v>
      </c>
      <c r="J899" s="21">
        <v>3084</v>
      </c>
      <c r="K899" s="21" t="s">
        <v>4548</v>
      </c>
    </row>
    <row r="900" spans="1:11" x14ac:dyDescent="0.2">
      <c r="A900" s="3">
        <v>6284</v>
      </c>
      <c r="B900" s="3" t="s">
        <v>962</v>
      </c>
      <c r="C900" s="3" t="s">
        <v>961</v>
      </c>
      <c r="D900" s="3" t="s">
        <v>932</v>
      </c>
      <c r="E900" s="3" t="str">
        <v>Arlesheim</v>
      </c>
      <c r="G900" s="2" t="s">
        <v>4898</v>
      </c>
      <c r="J900" s="21">
        <v>3086</v>
      </c>
      <c r="K900" s="21" t="s">
        <v>4548</v>
      </c>
    </row>
    <row r="901" spans="1:11" x14ac:dyDescent="0.2">
      <c r="A901" s="3">
        <v>6285</v>
      </c>
      <c r="B901" s="3" t="s">
        <v>961</v>
      </c>
      <c r="C901" s="3" t="s">
        <v>961</v>
      </c>
      <c r="D901" s="3" t="s">
        <v>932</v>
      </c>
      <c r="E901" s="3" t="str">
        <v>Biel-Benken</v>
      </c>
      <c r="G901" s="2" t="s">
        <v>4898</v>
      </c>
      <c r="J901" s="21">
        <v>3087</v>
      </c>
      <c r="K901" s="21" t="s">
        <v>4548</v>
      </c>
    </row>
    <row r="902" spans="1:11" x14ac:dyDescent="0.2">
      <c r="A902" s="3">
        <v>6285</v>
      </c>
      <c r="B902" s="3" t="s">
        <v>963</v>
      </c>
      <c r="C902" s="3" t="s">
        <v>961</v>
      </c>
      <c r="D902" s="3" t="s">
        <v>932</v>
      </c>
      <c r="E902" s="3" t="str">
        <v>Binningen</v>
      </c>
      <c r="G902" s="2" t="s">
        <v>4898</v>
      </c>
      <c r="J902" s="21">
        <v>3088</v>
      </c>
      <c r="K902" s="21" t="s">
        <v>4555</v>
      </c>
    </row>
    <row r="903" spans="1:11" x14ac:dyDescent="0.2">
      <c r="A903" s="3">
        <v>6286</v>
      </c>
      <c r="B903" s="3" t="s">
        <v>964</v>
      </c>
      <c r="C903" s="3" t="s">
        <v>961</v>
      </c>
      <c r="D903" s="3" t="s">
        <v>932</v>
      </c>
      <c r="E903" s="3" t="str">
        <v>Birsfelden</v>
      </c>
      <c r="G903" s="2" t="s">
        <v>4898</v>
      </c>
      <c r="J903" s="21">
        <v>3089</v>
      </c>
      <c r="K903" s="21" t="s">
        <v>4542</v>
      </c>
    </row>
    <row r="904" spans="1:11" x14ac:dyDescent="0.2">
      <c r="A904" s="3">
        <v>6289</v>
      </c>
      <c r="B904" s="3" t="s">
        <v>965</v>
      </c>
      <c r="C904" s="3" t="s">
        <v>961</v>
      </c>
      <c r="D904" s="3" t="s">
        <v>932</v>
      </c>
      <c r="E904" s="3" t="str">
        <v>Bottmingen</v>
      </c>
      <c r="G904" s="2" t="s">
        <v>4898</v>
      </c>
      <c r="J904" s="21">
        <v>3095</v>
      </c>
      <c r="K904" s="21" t="s">
        <v>4548</v>
      </c>
    </row>
    <row r="905" spans="1:11" x14ac:dyDescent="0.2">
      <c r="A905" s="3">
        <v>6289</v>
      </c>
      <c r="B905" s="3" t="s">
        <v>966</v>
      </c>
      <c r="C905" s="3" t="s">
        <v>961</v>
      </c>
      <c r="D905" s="3" t="s">
        <v>932</v>
      </c>
      <c r="E905" s="3" t="str">
        <v>Ettingen</v>
      </c>
      <c r="G905" s="2" t="s">
        <v>4898</v>
      </c>
      <c r="J905" s="21">
        <v>3096</v>
      </c>
      <c r="K905" s="21" t="s">
        <v>4548</v>
      </c>
    </row>
    <row r="906" spans="1:11" x14ac:dyDescent="0.2">
      <c r="A906" s="3">
        <v>6289</v>
      </c>
      <c r="B906" s="3" t="s">
        <v>966</v>
      </c>
      <c r="C906" s="3" t="s">
        <v>961</v>
      </c>
      <c r="D906" s="3" t="s">
        <v>932</v>
      </c>
      <c r="E906" s="3" t="str">
        <v>Münchenstein</v>
      </c>
      <c r="G906" s="2" t="s">
        <v>4898</v>
      </c>
      <c r="J906" s="21">
        <v>3097</v>
      </c>
      <c r="K906" s="21" t="s">
        <v>4548</v>
      </c>
    </row>
    <row r="907" spans="1:11" x14ac:dyDescent="0.2">
      <c r="A907" s="3">
        <v>6295</v>
      </c>
      <c r="B907" s="3" t="s">
        <v>967</v>
      </c>
      <c r="C907" s="3" t="s">
        <v>961</v>
      </c>
      <c r="D907" s="3" t="s">
        <v>932</v>
      </c>
      <c r="E907" s="3" t="str">
        <v>Muttenz</v>
      </c>
      <c r="G907" s="2" t="s">
        <v>4896</v>
      </c>
      <c r="J907" s="21">
        <v>3098</v>
      </c>
      <c r="K907" s="21" t="s">
        <v>4548</v>
      </c>
    </row>
    <row r="908" spans="1:11" x14ac:dyDescent="0.2">
      <c r="A908" s="3">
        <v>6280</v>
      </c>
      <c r="B908" s="3" t="s">
        <v>968</v>
      </c>
      <c r="C908" s="3" t="s">
        <v>968</v>
      </c>
      <c r="D908" s="3" t="s">
        <v>932</v>
      </c>
      <c r="E908" s="3" t="str">
        <v>Oberwil (BL)</v>
      </c>
      <c r="G908" s="2" t="s">
        <v>4896</v>
      </c>
      <c r="J908" s="21">
        <v>3099</v>
      </c>
      <c r="K908" s="21" t="s">
        <v>4555</v>
      </c>
    </row>
    <row r="909" spans="1:11" x14ac:dyDescent="0.2">
      <c r="A909" s="3">
        <v>6280</v>
      </c>
      <c r="B909" s="3" t="s">
        <v>969</v>
      </c>
      <c r="C909" s="3" t="s">
        <v>968</v>
      </c>
      <c r="D909" s="3" t="s">
        <v>932</v>
      </c>
      <c r="E909" s="3" t="str">
        <v>Pfeffingen</v>
      </c>
      <c r="G909" s="2" t="s">
        <v>4898</v>
      </c>
      <c r="J909" s="21">
        <v>3110</v>
      </c>
      <c r="K909" s="21" t="s">
        <v>4548</v>
      </c>
    </row>
    <row r="910" spans="1:11" x14ac:dyDescent="0.2">
      <c r="A910" s="3">
        <v>6283</v>
      </c>
      <c r="B910" s="3" t="s">
        <v>970</v>
      </c>
      <c r="C910" s="3" t="s">
        <v>968</v>
      </c>
      <c r="D910" s="3" t="s">
        <v>932</v>
      </c>
      <c r="E910" s="3" t="str">
        <v>Reinach (BL)</v>
      </c>
      <c r="G910" s="2" t="s">
        <v>4898</v>
      </c>
      <c r="J910" s="21">
        <v>3111</v>
      </c>
      <c r="K910" s="21" t="s">
        <v>4555</v>
      </c>
    </row>
    <row r="911" spans="1:11" x14ac:dyDescent="0.2">
      <c r="A911" s="3">
        <v>6276</v>
      </c>
      <c r="B911" s="3" t="s">
        <v>971</v>
      </c>
      <c r="C911" s="3" t="s">
        <v>971</v>
      </c>
      <c r="D911" s="3" t="s">
        <v>932</v>
      </c>
      <c r="E911" s="3" t="str">
        <v>Schönenbuch</v>
      </c>
      <c r="G911" s="2" t="s">
        <v>4898</v>
      </c>
      <c r="J911" s="21">
        <v>3112</v>
      </c>
      <c r="K911" s="21" t="s">
        <v>4548</v>
      </c>
    </row>
    <row r="912" spans="1:11" x14ac:dyDescent="0.2">
      <c r="A912" s="3">
        <v>6277</v>
      </c>
      <c r="B912" s="3" t="s">
        <v>972</v>
      </c>
      <c r="C912" s="3" t="s">
        <v>971</v>
      </c>
      <c r="D912" s="3" t="s">
        <v>932</v>
      </c>
      <c r="E912" s="3" t="str">
        <v>Therwil</v>
      </c>
      <c r="G912" s="2" t="s">
        <v>4898</v>
      </c>
      <c r="J912" s="21">
        <v>3113</v>
      </c>
      <c r="K912" s="21" t="s">
        <v>4548</v>
      </c>
    </row>
    <row r="913" spans="1:11" x14ac:dyDescent="0.2">
      <c r="A913" s="3">
        <v>6277</v>
      </c>
      <c r="B913" s="3" t="s">
        <v>973</v>
      </c>
      <c r="C913" s="3" t="s">
        <v>971</v>
      </c>
      <c r="D913" s="3" t="s">
        <v>932</v>
      </c>
      <c r="E913" s="3" t="str">
        <v>Blauen</v>
      </c>
      <c r="G913" s="2" t="s">
        <v>4898</v>
      </c>
      <c r="J913" s="21">
        <v>3114</v>
      </c>
      <c r="K913" s="21" t="s">
        <v>4555</v>
      </c>
    </row>
    <row r="914" spans="1:11" x14ac:dyDescent="0.2">
      <c r="A914" s="3">
        <v>6034</v>
      </c>
      <c r="B914" s="3" t="s">
        <v>974</v>
      </c>
      <c r="C914" s="3" t="s">
        <v>974</v>
      </c>
      <c r="D914" s="3" t="s">
        <v>932</v>
      </c>
      <c r="E914" s="3" t="str">
        <v>Brislach</v>
      </c>
      <c r="G914" s="2" t="s">
        <v>4898</v>
      </c>
      <c r="J914" s="21">
        <v>3115</v>
      </c>
      <c r="K914" s="21" t="s">
        <v>4555</v>
      </c>
    </row>
    <row r="915" spans="1:11" x14ac:dyDescent="0.2">
      <c r="A915" s="3">
        <v>6026</v>
      </c>
      <c r="B915" s="3" t="s">
        <v>975</v>
      </c>
      <c r="C915" s="3" t="s">
        <v>975</v>
      </c>
      <c r="D915" s="3" t="s">
        <v>932</v>
      </c>
      <c r="E915" s="3" t="str">
        <v>Burg im Leimental</v>
      </c>
      <c r="G915" s="2" t="s">
        <v>4898</v>
      </c>
      <c r="J915" s="21">
        <v>3116</v>
      </c>
      <c r="K915" s="21" t="s">
        <v>4555</v>
      </c>
    </row>
    <row r="916" spans="1:11" x14ac:dyDescent="0.2">
      <c r="A916" s="3">
        <v>6027</v>
      </c>
      <c r="B916" s="3" t="s">
        <v>976</v>
      </c>
      <c r="C916" s="3" t="s">
        <v>977</v>
      </c>
      <c r="D916" s="3" t="s">
        <v>932</v>
      </c>
      <c r="E916" s="3" t="str">
        <v>Dittingen</v>
      </c>
      <c r="G916" s="2" t="s">
        <v>4898</v>
      </c>
      <c r="J916" s="21">
        <v>3122</v>
      </c>
      <c r="K916" s="21" t="s">
        <v>4548</v>
      </c>
    </row>
    <row r="917" spans="1:11" x14ac:dyDescent="0.2">
      <c r="A917" s="3">
        <v>6028</v>
      </c>
      <c r="B917" s="3" t="s">
        <v>978</v>
      </c>
      <c r="C917" s="3" t="s">
        <v>977</v>
      </c>
      <c r="D917" s="3" t="s">
        <v>932</v>
      </c>
      <c r="E917" s="3" t="str">
        <v>Duggingen</v>
      </c>
      <c r="G917" s="2" t="s">
        <v>4898</v>
      </c>
      <c r="J917" s="21">
        <v>3123</v>
      </c>
      <c r="K917" s="21" t="s">
        <v>4548</v>
      </c>
    </row>
    <row r="918" spans="1:11" x14ac:dyDescent="0.2">
      <c r="A918" s="3">
        <v>6023</v>
      </c>
      <c r="B918" s="3" t="s">
        <v>979</v>
      </c>
      <c r="C918" s="3" t="s">
        <v>979</v>
      </c>
      <c r="D918" s="3" t="s">
        <v>932</v>
      </c>
      <c r="E918" s="3" t="str">
        <v>Grellingen</v>
      </c>
      <c r="G918" s="2" t="s">
        <v>4898</v>
      </c>
      <c r="J918" s="21">
        <v>3124</v>
      </c>
      <c r="K918" s="21" t="s">
        <v>4548</v>
      </c>
    </row>
    <row r="919" spans="1:11" x14ac:dyDescent="0.2">
      <c r="A919" s="3">
        <v>6288</v>
      </c>
      <c r="B919" s="3" t="s">
        <v>980</v>
      </c>
      <c r="C919" s="3" t="s">
        <v>980</v>
      </c>
      <c r="D919" s="3" t="s">
        <v>932</v>
      </c>
      <c r="E919" s="3" t="str">
        <v>Laufen</v>
      </c>
      <c r="G919" s="2" t="s">
        <v>4898</v>
      </c>
      <c r="J919" s="21">
        <v>3125</v>
      </c>
      <c r="K919" s="21" t="s">
        <v>4548</v>
      </c>
    </row>
    <row r="920" spans="1:11" x14ac:dyDescent="0.2">
      <c r="A920" s="3">
        <v>6043</v>
      </c>
      <c r="B920" s="3" t="s">
        <v>981</v>
      </c>
      <c r="C920" s="3" t="s">
        <v>981</v>
      </c>
      <c r="D920" s="3" t="s">
        <v>932</v>
      </c>
      <c r="E920" s="3" t="str">
        <v>Liesberg</v>
      </c>
      <c r="G920" s="2" t="s">
        <v>4898</v>
      </c>
      <c r="J920" s="21">
        <v>3126</v>
      </c>
      <c r="K920" s="21" t="s">
        <v>4555</v>
      </c>
    </row>
    <row r="921" spans="1:11" x14ac:dyDescent="0.2">
      <c r="A921" s="3">
        <v>6033</v>
      </c>
      <c r="B921" s="3" t="s">
        <v>982</v>
      </c>
      <c r="C921" s="3" t="s">
        <v>982</v>
      </c>
      <c r="D921" s="3" t="s">
        <v>932</v>
      </c>
      <c r="E921" s="3" t="str">
        <v>Nenzlingen</v>
      </c>
      <c r="G921" s="2" t="s">
        <v>4898</v>
      </c>
      <c r="J921" s="21">
        <v>3127</v>
      </c>
      <c r="K921" s="21" t="s">
        <v>4555</v>
      </c>
    </row>
    <row r="922" spans="1:11" x14ac:dyDescent="0.2">
      <c r="A922" s="3">
        <v>6035</v>
      </c>
      <c r="B922" s="3" t="s">
        <v>983</v>
      </c>
      <c r="C922" s="3" t="s">
        <v>982</v>
      </c>
      <c r="D922" s="3" t="s">
        <v>932</v>
      </c>
      <c r="E922" s="3" t="str">
        <v>Roggenburg</v>
      </c>
      <c r="G922" s="2" t="s">
        <v>4898</v>
      </c>
      <c r="J922" s="21">
        <v>3128</v>
      </c>
      <c r="K922" s="21" t="s">
        <v>4555</v>
      </c>
    </row>
    <row r="923" spans="1:11" x14ac:dyDescent="0.2">
      <c r="A923" s="3">
        <v>6036</v>
      </c>
      <c r="B923" s="3" t="s">
        <v>984</v>
      </c>
      <c r="C923" s="3" t="s">
        <v>984</v>
      </c>
      <c r="D923" s="3" t="s">
        <v>932</v>
      </c>
      <c r="E923" s="3" t="str">
        <v>Röschenz</v>
      </c>
      <c r="G923" s="2" t="s">
        <v>4896</v>
      </c>
      <c r="J923" s="21">
        <v>3132</v>
      </c>
      <c r="K923" s="21" t="s">
        <v>4555</v>
      </c>
    </row>
    <row r="924" spans="1:11" x14ac:dyDescent="0.2">
      <c r="A924" s="3">
        <v>6030</v>
      </c>
      <c r="B924" s="3" t="s">
        <v>985</v>
      </c>
      <c r="C924" s="3" t="s">
        <v>985</v>
      </c>
      <c r="D924" s="3" t="s">
        <v>932</v>
      </c>
      <c r="E924" s="3" t="str">
        <v>Wahlen</v>
      </c>
      <c r="G924" s="2" t="s">
        <v>4898</v>
      </c>
      <c r="J924" s="21">
        <v>3144</v>
      </c>
      <c r="K924" s="21" t="s">
        <v>4548</v>
      </c>
    </row>
    <row r="925" spans="1:11" x14ac:dyDescent="0.2">
      <c r="A925" s="3">
        <v>6038</v>
      </c>
      <c r="B925" s="3" t="s">
        <v>986</v>
      </c>
      <c r="C925" s="3" t="s">
        <v>986</v>
      </c>
      <c r="D925" s="3" t="s">
        <v>932</v>
      </c>
      <c r="E925" s="3" t="str">
        <v>Zwingen</v>
      </c>
      <c r="G925" s="2" t="s">
        <v>4898</v>
      </c>
      <c r="J925" s="21">
        <v>3145</v>
      </c>
      <c r="K925" s="21" t="s">
        <v>4548</v>
      </c>
    </row>
    <row r="926" spans="1:11" x14ac:dyDescent="0.2">
      <c r="A926" s="3">
        <v>6404</v>
      </c>
      <c r="B926" s="3" t="s">
        <v>987</v>
      </c>
      <c r="C926" s="3" t="s">
        <v>987</v>
      </c>
      <c r="D926" s="3" t="s">
        <v>932</v>
      </c>
      <c r="E926" s="3" t="str">
        <v>Arisdorf</v>
      </c>
      <c r="G926" s="2" t="s">
        <v>4898</v>
      </c>
      <c r="J926" s="21">
        <v>3147</v>
      </c>
      <c r="K926" s="21" t="s">
        <v>4548</v>
      </c>
    </row>
    <row r="927" spans="1:11" x14ac:dyDescent="0.2">
      <c r="A927" s="3">
        <v>6038</v>
      </c>
      <c r="B927" s="3" t="s">
        <v>988</v>
      </c>
      <c r="C927" s="3" t="s">
        <v>988</v>
      </c>
      <c r="D927" s="3" t="s">
        <v>932</v>
      </c>
      <c r="E927" s="3" t="str">
        <v>Augst</v>
      </c>
      <c r="G927" s="2" t="s">
        <v>4898</v>
      </c>
      <c r="J927" s="21">
        <v>3148</v>
      </c>
      <c r="K927" s="21" t="s">
        <v>4548</v>
      </c>
    </row>
    <row r="928" spans="1:11" x14ac:dyDescent="0.2">
      <c r="A928" s="3">
        <v>6005</v>
      </c>
      <c r="B928" s="3" t="s">
        <v>989</v>
      </c>
      <c r="C928" s="3" t="s">
        <v>990</v>
      </c>
      <c r="D928" s="3" t="s">
        <v>932</v>
      </c>
      <c r="E928" s="3" t="str">
        <v>Bubendorf</v>
      </c>
      <c r="G928" s="2" t="s">
        <v>4898</v>
      </c>
      <c r="J928" s="21">
        <v>3150</v>
      </c>
      <c r="K928" s="21" t="s">
        <v>4542</v>
      </c>
    </row>
    <row r="929" spans="1:11" x14ac:dyDescent="0.2">
      <c r="A929" s="3">
        <v>6047</v>
      </c>
      <c r="B929" s="3" t="s">
        <v>991</v>
      </c>
      <c r="C929" s="3" t="s">
        <v>990</v>
      </c>
      <c r="D929" s="3" t="s">
        <v>932</v>
      </c>
      <c r="E929" s="3" t="str">
        <v>Frenkendorf</v>
      </c>
      <c r="G929" s="2" t="s">
        <v>4898</v>
      </c>
      <c r="J929" s="21">
        <v>3152</v>
      </c>
      <c r="K929" s="21" t="s">
        <v>4542</v>
      </c>
    </row>
    <row r="930" spans="1:11" x14ac:dyDescent="0.2">
      <c r="A930" s="3">
        <v>6048</v>
      </c>
      <c r="B930" s="3" t="s">
        <v>990</v>
      </c>
      <c r="C930" s="3" t="s">
        <v>990</v>
      </c>
      <c r="D930" s="3" t="s">
        <v>932</v>
      </c>
      <c r="E930" s="3" t="str">
        <v>Füllinsdorf</v>
      </c>
      <c r="G930" s="2" t="s">
        <v>4898</v>
      </c>
      <c r="J930" s="21">
        <v>3153</v>
      </c>
      <c r="K930" s="21" t="s">
        <v>4542</v>
      </c>
    </row>
    <row r="931" spans="1:11" x14ac:dyDescent="0.2">
      <c r="A931" s="3">
        <v>6010</v>
      </c>
      <c r="B931" s="3" t="s">
        <v>992</v>
      </c>
      <c r="C931" s="3" t="s">
        <v>992</v>
      </c>
      <c r="D931" s="3" t="s">
        <v>932</v>
      </c>
      <c r="E931" s="3" t="str">
        <v>Giebenach</v>
      </c>
      <c r="G931" s="2" t="s">
        <v>4898</v>
      </c>
      <c r="J931" s="21">
        <v>3154</v>
      </c>
      <c r="K931" s="21" t="s">
        <v>4542</v>
      </c>
    </row>
    <row r="932" spans="1:11" x14ac:dyDescent="0.2">
      <c r="A932" s="3">
        <v>6012</v>
      </c>
      <c r="B932" s="3" t="s">
        <v>993</v>
      </c>
      <c r="C932" s="3" t="s">
        <v>992</v>
      </c>
      <c r="D932" s="3" t="s">
        <v>932</v>
      </c>
      <c r="E932" s="3" t="str">
        <v>Hersberg</v>
      </c>
      <c r="G932" s="2" t="s">
        <v>4896</v>
      </c>
      <c r="J932" s="21">
        <v>3155</v>
      </c>
      <c r="K932" s="21" t="s">
        <v>4542</v>
      </c>
    </row>
    <row r="933" spans="1:11" x14ac:dyDescent="0.2">
      <c r="A933" s="3">
        <v>6003</v>
      </c>
      <c r="B933" s="3" t="s">
        <v>994</v>
      </c>
      <c r="C933" s="3" t="s">
        <v>994</v>
      </c>
      <c r="D933" s="3" t="s">
        <v>932</v>
      </c>
      <c r="E933" s="3" t="str">
        <v>Lausen</v>
      </c>
      <c r="G933" s="2" t="s">
        <v>4896</v>
      </c>
      <c r="J933" s="21">
        <v>3156</v>
      </c>
      <c r="K933" s="21" t="s">
        <v>4542</v>
      </c>
    </row>
    <row r="934" spans="1:11" x14ac:dyDescent="0.2">
      <c r="A934" s="3">
        <v>6004</v>
      </c>
      <c r="B934" s="3" t="s">
        <v>994</v>
      </c>
      <c r="C934" s="3" t="s">
        <v>994</v>
      </c>
      <c r="D934" s="3" t="s">
        <v>932</v>
      </c>
      <c r="E934" s="3" t="str">
        <v>Liestal</v>
      </c>
      <c r="G934" s="2" t="s">
        <v>4896</v>
      </c>
      <c r="J934" s="21">
        <v>3157</v>
      </c>
      <c r="K934" s="21" t="s">
        <v>4542</v>
      </c>
    </row>
    <row r="935" spans="1:11" x14ac:dyDescent="0.2">
      <c r="A935" s="3">
        <v>6005</v>
      </c>
      <c r="B935" s="3" t="s">
        <v>994</v>
      </c>
      <c r="C935" s="3" t="s">
        <v>994</v>
      </c>
      <c r="D935" s="3" t="s">
        <v>932</v>
      </c>
      <c r="E935" s="3" t="str">
        <v>Lupsingen</v>
      </c>
      <c r="G935" s="2" t="s">
        <v>4896</v>
      </c>
      <c r="J935" s="21">
        <v>3158</v>
      </c>
      <c r="K935" s="21" t="s">
        <v>4542</v>
      </c>
    </row>
    <row r="936" spans="1:11" x14ac:dyDescent="0.2">
      <c r="A936" s="3">
        <v>6006</v>
      </c>
      <c r="B936" s="3" t="s">
        <v>994</v>
      </c>
      <c r="C936" s="3" t="s">
        <v>994</v>
      </c>
      <c r="D936" s="3" t="s">
        <v>932</v>
      </c>
      <c r="E936" s="3" t="str">
        <v>Pratteln</v>
      </c>
      <c r="G936" s="2" t="s">
        <v>4897</v>
      </c>
      <c r="J936" s="21">
        <v>3159</v>
      </c>
      <c r="K936" s="21" t="s">
        <v>4542</v>
      </c>
    </row>
    <row r="937" spans="1:11" x14ac:dyDescent="0.2">
      <c r="A937" s="3">
        <v>6014</v>
      </c>
      <c r="B937" s="3" t="s">
        <v>994</v>
      </c>
      <c r="C937" s="3" t="s">
        <v>994</v>
      </c>
      <c r="D937" s="3" t="s">
        <v>932</v>
      </c>
      <c r="E937" s="3" t="str">
        <v>Ramlinsburg</v>
      </c>
      <c r="G937" s="2" t="s">
        <v>4897</v>
      </c>
      <c r="J937" s="21">
        <v>3172</v>
      </c>
      <c r="K937" s="21" t="s">
        <v>4548</v>
      </c>
    </row>
    <row r="938" spans="1:11" x14ac:dyDescent="0.2">
      <c r="A938" s="3">
        <v>6015</v>
      </c>
      <c r="B938" s="3" t="s">
        <v>994</v>
      </c>
      <c r="C938" s="3" t="s">
        <v>994</v>
      </c>
      <c r="D938" s="3" t="s">
        <v>932</v>
      </c>
      <c r="E938" s="3" t="str">
        <v>Seltisberg</v>
      </c>
      <c r="G938" s="2" t="s">
        <v>4896</v>
      </c>
      <c r="J938" s="21">
        <v>3173</v>
      </c>
      <c r="K938" s="21" t="s">
        <v>4548</v>
      </c>
    </row>
    <row r="939" spans="1:11" x14ac:dyDescent="0.2">
      <c r="A939" s="3">
        <v>6102</v>
      </c>
      <c r="B939" s="3" t="s">
        <v>995</v>
      </c>
      <c r="C939" s="3" t="s">
        <v>995</v>
      </c>
      <c r="D939" s="3" t="s">
        <v>932</v>
      </c>
      <c r="E939" s="3" t="str">
        <v>Ziefen</v>
      </c>
      <c r="G939" s="2" t="s">
        <v>4896</v>
      </c>
      <c r="J939" s="21">
        <v>3174</v>
      </c>
      <c r="K939" s="21" t="s">
        <v>4548</v>
      </c>
    </row>
    <row r="940" spans="1:11" x14ac:dyDescent="0.2">
      <c r="A940" s="3">
        <v>6045</v>
      </c>
      <c r="B940" s="3" t="s">
        <v>996</v>
      </c>
      <c r="C940" s="3" t="s">
        <v>996</v>
      </c>
      <c r="D940" s="3" t="s">
        <v>932</v>
      </c>
      <c r="E940" s="3" t="str">
        <v>Anwil</v>
      </c>
      <c r="G940" s="2" t="s">
        <v>4896</v>
      </c>
      <c r="J940" s="21">
        <v>3175</v>
      </c>
      <c r="K940" s="21" t="s">
        <v>4548</v>
      </c>
    </row>
    <row r="941" spans="1:11" x14ac:dyDescent="0.2">
      <c r="A941" s="3">
        <v>6344</v>
      </c>
      <c r="B941" s="3" t="s">
        <v>997</v>
      </c>
      <c r="C941" s="3" t="s">
        <v>997</v>
      </c>
      <c r="D941" s="3" t="s">
        <v>932</v>
      </c>
      <c r="E941" s="3" t="str">
        <v>Böckten</v>
      </c>
      <c r="G941" s="2" t="s">
        <v>4896</v>
      </c>
      <c r="J941" s="21">
        <v>3176</v>
      </c>
      <c r="K941" s="21" t="s">
        <v>4548</v>
      </c>
    </row>
    <row r="942" spans="1:11" x14ac:dyDescent="0.2">
      <c r="A942" s="3">
        <v>6037</v>
      </c>
      <c r="B942" s="3" t="s">
        <v>998</v>
      </c>
      <c r="C942" s="3" t="s">
        <v>998</v>
      </c>
      <c r="D942" s="3" t="s">
        <v>932</v>
      </c>
      <c r="E942" s="3" t="str">
        <v>Buckten</v>
      </c>
      <c r="G942" s="2" t="s">
        <v>4896</v>
      </c>
      <c r="J942" s="21">
        <v>3177</v>
      </c>
      <c r="K942" s="21" t="s">
        <v>4545</v>
      </c>
    </row>
    <row r="943" spans="1:11" x14ac:dyDescent="0.2">
      <c r="A943" s="3">
        <v>6039</v>
      </c>
      <c r="B943" s="3" t="s">
        <v>999</v>
      </c>
      <c r="C943" s="3" t="s">
        <v>998</v>
      </c>
      <c r="D943" s="3" t="s">
        <v>932</v>
      </c>
      <c r="E943" s="3" t="str">
        <v>Buus</v>
      </c>
      <c r="G943" s="2" t="s">
        <v>4896</v>
      </c>
      <c r="J943" s="21">
        <v>3178</v>
      </c>
      <c r="K943" s="21" t="s">
        <v>4545</v>
      </c>
    </row>
    <row r="944" spans="1:11" x14ac:dyDescent="0.2">
      <c r="A944" s="3">
        <v>6013</v>
      </c>
      <c r="B944" s="3" t="s">
        <v>1000</v>
      </c>
      <c r="C944" s="3" t="s">
        <v>1001</v>
      </c>
      <c r="D944" s="3" t="s">
        <v>932</v>
      </c>
      <c r="E944" s="3" t="str">
        <v>Diepflingen</v>
      </c>
      <c r="G944" s="2" t="s">
        <v>4896</v>
      </c>
      <c r="J944" s="21">
        <v>3179</v>
      </c>
      <c r="K944" s="21" t="s">
        <v>4545</v>
      </c>
    </row>
    <row r="945" spans="1:11" x14ac:dyDescent="0.2">
      <c r="A945" s="3">
        <v>6103</v>
      </c>
      <c r="B945" s="3" t="s">
        <v>1002</v>
      </c>
      <c r="C945" s="3" t="s">
        <v>1001</v>
      </c>
      <c r="D945" s="3" t="s">
        <v>932</v>
      </c>
      <c r="E945" s="3" t="str">
        <v>Gelterkinden</v>
      </c>
      <c r="G945" s="2" t="s">
        <v>4896</v>
      </c>
      <c r="J945" s="21">
        <v>3182</v>
      </c>
      <c r="K945" s="21" t="s">
        <v>4548</v>
      </c>
    </row>
    <row r="946" spans="1:11" x14ac:dyDescent="0.2">
      <c r="A946" s="3">
        <v>6044</v>
      </c>
      <c r="B946" s="3" t="s">
        <v>1003</v>
      </c>
      <c r="C946" s="3" t="s">
        <v>1003</v>
      </c>
      <c r="D946" s="3" t="s">
        <v>932</v>
      </c>
      <c r="E946" s="3" t="str">
        <v>Häfelfingen</v>
      </c>
      <c r="G946" s="2" t="s">
        <v>4896</v>
      </c>
      <c r="J946" s="21">
        <v>3183</v>
      </c>
      <c r="K946" s="21" t="s">
        <v>4548</v>
      </c>
    </row>
    <row r="947" spans="1:11" x14ac:dyDescent="0.2">
      <c r="A947" s="3">
        <v>6354</v>
      </c>
      <c r="B947" s="3" t="s">
        <v>1004</v>
      </c>
      <c r="C947" s="3" t="s">
        <v>1004</v>
      </c>
      <c r="D947" s="3" t="s">
        <v>932</v>
      </c>
      <c r="E947" s="3" t="str">
        <v>Hemmiken</v>
      </c>
      <c r="G947" s="2" t="s">
        <v>4896</v>
      </c>
      <c r="J947" s="21">
        <v>3184</v>
      </c>
      <c r="K947" s="21" t="s">
        <v>4548</v>
      </c>
    </row>
    <row r="948" spans="1:11" x14ac:dyDescent="0.2">
      <c r="A948" s="3">
        <v>6353</v>
      </c>
      <c r="B948" s="3" t="s">
        <v>1005</v>
      </c>
      <c r="C948" s="3" t="s">
        <v>1005</v>
      </c>
      <c r="D948" s="3" t="s">
        <v>932</v>
      </c>
      <c r="E948" s="3" t="str">
        <v>Itingen</v>
      </c>
      <c r="G948" s="2" t="s">
        <v>4896</v>
      </c>
      <c r="J948" s="21">
        <v>3185</v>
      </c>
      <c r="K948" s="21" t="s">
        <v>4542</v>
      </c>
    </row>
    <row r="949" spans="1:11" x14ac:dyDescent="0.2">
      <c r="A949" s="3">
        <v>6356</v>
      </c>
      <c r="B949" s="3" t="s">
        <v>1006</v>
      </c>
      <c r="C949" s="3" t="s">
        <v>1005</v>
      </c>
      <c r="D949" s="3" t="s">
        <v>932</v>
      </c>
      <c r="E949" s="3" t="str">
        <v>Känerkinden</v>
      </c>
      <c r="G949" s="2" t="s">
        <v>4896</v>
      </c>
      <c r="J949" s="21">
        <v>3186</v>
      </c>
      <c r="K949" s="21" t="s">
        <v>4542</v>
      </c>
    </row>
    <row r="950" spans="1:11" x14ac:dyDescent="0.2">
      <c r="A950" s="3">
        <v>6025</v>
      </c>
      <c r="B950" s="3" t="s">
        <v>1007</v>
      </c>
      <c r="C950" s="3" t="s">
        <v>1008</v>
      </c>
      <c r="D950" s="3" t="s">
        <v>932</v>
      </c>
      <c r="E950" s="3" t="str">
        <v>Kilchberg (BL)</v>
      </c>
      <c r="G950" s="2" t="s">
        <v>4896</v>
      </c>
      <c r="J950" s="21">
        <v>3202</v>
      </c>
      <c r="K950" s="21" t="s">
        <v>4548</v>
      </c>
    </row>
    <row r="951" spans="1:11" x14ac:dyDescent="0.2">
      <c r="A951" s="3">
        <v>6215</v>
      </c>
      <c r="B951" s="3" t="s">
        <v>1008</v>
      </c>
      <c r="C951" s="3" t="s">
        <v>1008</v>
      </c>
      <c r="D951" s="3" t="s">
        <v>932</v>
      </c>
      <c r="E951" s="3" t="str">
        <v>Läufelfingen</v>
      </c>
      <c r="G951" s="2" t="s">
        <v>4897</v>
      </c>
      <c r="J951" s="21">
        <v>3203</v>
      </c>
      <c r="K951" s="21" t="s">
        <v>4548</v>
      </c>
    </row>
    <row r="952" spans="1:11" x14ac:dyDescent="0.2">
      <c r="A952" s="3">
        <v>6215</v>
      </c>
      <c r="B952" s="3" t="s">
        <v>1009</v>
      </c>
      <c r="C952" s="3" t="s">
        <v>1008</v>
      </c>
      <c r="D952" s="3" t="s">
        <v>932</v>
      </c>
      <c r="E952" s="3" t="str">
        <v>Maisprach</v>
      </c>
      <c r="G952" s="2" t="s">
        <v>4896</v>
      </c>
      <c r="J952" s="21">
        <v>3204</v>
      </c>
      <c r="K952" s="21" t="s">
        <v>4548</v>
      </c>
    </row>
    <row r="953" spans="1:11" x14ac:dyDescent="0.2">
      <c r="A953" s="3">
        <v>6222</v>
      </c>
      <c r="B953" s="3" t="s">
        <v>1010</v>
      </c>
      <c r="C953" s="3" t="s">
        <v>1008</v>
      </c>
      <c r="D953" s="3" t="s">
        <v>932</v>
      </c>
      <c r="E953" s="3" t="str">
        <v>Nusshof</v>
      </c>
      <c r="G953" s="2" t="s">
        <v>4897</v>
      </c>
      <c r="J953" s="21">
        <v>3205</v>
      </c>
      <c r="K953" s="21" t="s">
        <v>4548</v>
      </c>
    </row>
    <row r="954" spans="1:11" x14ac:dyDescent="0.2">
      <c r="A954" s="3">
        <v>6233</v>
      </c>
      <c r="B954" s="3" t="s">
        <v>1011</v>
      </c>
      <c r="C954" s="3" t="s">
        <v>1011</v>
      </c>
      <c r="D954" s="3" t="s">
        <v>932</v>
      </c>
      <c r="E954" s="3" t="str">
        <v>Oltingen</v>
      </c>
      <c r="G954" s="2" t="s">
        <v>4896</v>
      </c>
      <c r="J954" s="21">
        <v>3206</v>
      </c>
      <c r="K954" s="21" t="s">
        <v>4545</v>
      </c>
    </row>
    <row r="955" spans="1:11" x14ac:dyDescent="0.2">
      <c r="A955" s="3">
        <v>6018</v>
      </c>
      <c r="B955" s="3" t="s">
        <v>1012</v>
      </c>
      <c r="C955" s="3" t="s">
        <v>1012</v>
      </c>
      <c r="D955" s="3" t="s">
        <v>932</v>
      </c>
      <c r="E955" s="3" t="str">
        <v>Ormalingen</v>
      </c>
      <c r="G955" s="2" t="s">
        <v>4896</v>
      </c>
      <c r="J955" s="21">
        <v>3207</v>
      </c>
      <c r="K955" s="21" t="s">
        <v>4548</v>
      </c>
    </row>
    <row r="956" spans="1:11" x14ac:dyDescent="0.2">
      <c r="A956" s="3">
        <v>6205</v>
      </c>
      <c r="B956" s="3" t="s">
        <v>1013</v>
      </c>
      <c r="C956" s="3" t="s">
        <v>1013</v>
      </c>
      <c r="D956" s="3" t="s">
        <v>932</v>
      </c>
      <c r="E956" s="3" t="str">
        <v>Rickenbach (BL)</v>
      </c>
      <c r="G956" s="2" t="s">
        <v>4896</v>
      </c>
      <c r="J956" s="21">
        <v>3208</v>
      </c>
      <c r="K956" s="21" t="s">
        <v>4548</v>
      </c>
    </row>
    <row r="957" spans="1:11" x14ac:dyDescent="0.2">
      <c r="A957" s="3">
        <v>6232</v>
      </c>
      <c r="B957" s="3" t="s">
        <v>1014</v>
      </c>
      <c r="C957" s="3" t="s">
        <v>1014</v>
      </c>
      <c r="D957" s="3" t="s">
        <v>932</v>
      </c>
      <c r="E957" s="3" t="str">
        <v>Rothenfluh</v>
      </c>
      <c r="G957" s="2" t="s">
        <v>4896</v>
      </c>
      <c r="J957" s="21">
        <v>3210</v>
      </c>
      <c r="K957" s="21" t="s">
        <v>4548</v>
      </c>
    </row>
    <row r="958" spans="1:11" x14ac:dyDescent="0.2">
      <c r="A958" s="3">
        <v>6022</v>
      </c>
      <c r="B958" s="3" t="s">
        <v>1015</v>
      </c>
      <c r="C958" s="3" t="s">
        <v>1015</v>
      </c>
      <c r="D958" s="3" t="s">
        <v>932</v>
      </c>
      <c r="E958" s="3" t="str">
        <v>Rümlingen</v>
      </c>
      <c r="G958" s="2" t="s">
        <v>4896</v>
      </c>
      <c r="J958" s="21">
        <v>3212</v>
      </c>
      <c r="K958" s="21" t="s">
        <v>4545</v>
      </c>
    </row>
    <row r="959" spans="1:11" x14ac:dyDescent="0.2">
      <c r="A959" s="3">
        <v>6024</v>
      </c>
      <c r="B959" s="3" t="s">
        <v>1016</v>
      </c>
      <c r="C959" s="3" t="s">
        <v>1016</v>
      </c>
      <c r="D959" s="3" t="s">
        <v>932</v>
      </c>
      <c r="E959" s="3" t="str">
        <v>Rünenberg</v>
      </c>
      <c r="G959" s="2" t="s">
        <v>4896</v>
      </c>
      <c r="J959" s="21">
        <v>3213</v>
      </c>
      <c r="K959" s="21" t="s">
        <v>4545</v>
      </c>
    </row>
    <row r="960" spans="1:11" x14ac:dyDescent="0.2">
      <c r="A960" s="3">
        <v>6212</v>
      </c>
      <c r="B960" s="3" t="s">
        <v>1017</v>
      </c>
      <c r="C960" s="3" t="s">
        <v>1018</v>
      </c>
      <c r="D960" s="3" t="s">
        <v>932</v>
      </c>
      <c r="E960" s="3" t="str">
        <v>Sissach</v>
      </c>
      <c r="G960" s="2" t="s">
        <v>4896</v>
      </c>
      <c r="J960" s="21">
        <v>3214</v>
      </c>
      <c r="K960" s="21" t="s">
        <v>4545</v>
      </c>
    </row>
    <row r="961" spans="1:11" x14ac:dyDescent="0.2">
      <c r="A961" s="3">
        <v>6213</v>
      </c>
      <c r="B961" s="3" t="s">
        <v>1018</v>
      </c>
      <c r="C961" s="3" t="s">
        <v>1018</v>
      </c>
      <c r="D961" s="3" t="s">
        <v>932</v>
      </c>
      <c r="E961" s="3" t="str">
        <v>Tecknau</v>
      </c>
      <c r="G961" s="2" t="s">
        <v>4896</v>
      </c>
      <c r="J961" s="21">
        <v>3215</v>
      </c>
      <c r="K961" s="21" t="s">
        <v>4545</v>
      </c>
    </row>
    <row r="962" spans="1:11" x14ac:dyDescent="0.2">
      <c r="A962" s="3">
        <v>6212</v>
      </c>
      <c r="B962" s="3" t="s">
        <v>1019</v>
      </c>
      <c r="C962" s="3" t="s">
        <v>1020</v>
      </c>
      <c r="D962" s="3" t="s">
        <v>932</v>
      </c>
      <c r="E962" s="3" t="str">
        <v>Tenniken</v>
      </c>
      <c r="G962" s="2" t="s">
        <v>4896</v>
      </c>
      <c r="J962" s="21">
        <v>3216</v>
      </c>
      <c r="K962" s="21" t="s">
        <v>4545</v>
      </c>
    </row>
    <row r="963" spans="1:11" x14ac:dyDescent="0.2">
      <c r="A963" s="3">
        <v>6216</v>
      </c>
      <c r="B963" s="3" t="s">
        <v>1020</v>
      </c>
      <c r="C963" s="3" t="s">
        <v>1020</v>
      </c>
      <c r="D963" s="3" t="s">
        <v>932</v>
      </c>
      <c r="E963" s="3" t="str">
        <v>Thürnen</v>
      </c>
      <c r="G963" s="2" t="s">
        <v>4896</v>
      </c>
      <c r="J963" s="21">
        <v>3225</v>
      </c>
      <c r="K963" s="21" t="s">
        <v>4545</v>
      </c>
    </row>
    <row r="964" spans="1:11" x14ac:dyDescent="0.2">
      <c r="A964" s="3">
        <v>6016</v>
      </c>
      <c r="B964" s="3" t="s">
        <v>1021</v>
      </c>
      <c r="C964" s="3" t="s">
        <v>1022</v>
      </c>
      <c r="D964" s="3" t="s">
        <v>932</v>
      </c>
      <c r="E964" s="3" t="str">
        <v>Wenslingen</v>
      </c>
      <c r="G964" s="2" t="s">
        <v>4896</v>
      </c>
      <c r="J964" s="21">
        <v>3226</v>
      </c>
      <c r="K964" s="21" t="s">
        <v>4548</v>
      </c>
    </row>
    <row r="965" spans="1:11" x14ac:dyDescent="0.2">
      <c r="A965" s="3">
        <v>6203</v>
      </c>
      <c r="B965" s="3" t="s">
        <v>1023</v>
      </c>
      <c r="C965" s="3" t="s">
        <v>1022</v>
      </c>
      <c r="D965" s="3" t="s">
        <v>932</v>
      </c>
      <c r="E965" s="3" t="str">
        <v>Wintersingen</v>
      </c>
      <c r="G965" s="2" t="s">
        <v>4896</v>
      </c>
      <c r="J965" s="21">
        <v>3232</v>
      </c>
      <c r="K965" s="21" t="s">
        <v>4545</v>
      </c>
    </row>
    <row r="966" spans="1:11" x14ac:dyDescent="0.2">
      <c r="A966" s="3">
        <v>6206</v>
      </c>
      <c r="B966" s="3" t="s">
        <v>1022</v>
      </c>
      <c r="C966" s="3" t="s">
        <v>1022</v>
      </c>
      <c r="D966" s="3" t="s">
        <v>932</v>
      </c>
      <c r="E966" s="3" t="str">
        <v>Wittinsburg</v>
      </c>
      <c r="G966" s="2" t="s">
        <v>4896</v>
      </c>
      <c r="J966" s="21">
        <v>3233</v>
      </c>
      <c r="K966" s="21" t="s">
        <v>4545</v>
      </c>
    </row>
    <row r="967" spans="1:11" x14ac:dyDescent="0.2">
      <c r="A967" s="3">
        <v>6207</v>
      </c>
      <c r="B967" s="3" t="s">
        <v>1024</v>
      </c>
      <c r="C967" s="3" t="s">
        <v>1024</v>
      </c>
      <c r="D967" s="3" t="s">
        <v>932</v>
      </c>
      <c r="E967" s="3" t="str">
        <v>Zeglingen</v>
      </c>
      <c r="G967" s="2" t="s">
        <v>4897</v>
      </c>
      <c r="J967" s="21">
        <v>3234</v>
      </c>
      <c r="K967" s="21" t="s">
        <v>4548</v>
      </c>
    </row>
    <row r="968" spans="1:11" x14ac:dyDescent="0.2">
      <c r="A968" s="3">
        <v>6208</v>
      </c>
      <c r="B968" s="3" t="s">
        <v>1025</v>
      </c>
      <c r="C968" s="3" t="s">
        <v>1026</v>
      </c>
      <c r="D968" s="3" t="s">
        <v>932</v>
      </c>
      <c r="E968" s="3" t="str">
        <v>Zunzgen</v>
      </c>
      <c r="G968" s="2" t="s">
        <v>4896</v>
      </c>
      <c r="J968" s="21">
        <v>3235</v>
      </c>
      <c r="K968" s="21" t="s">
        <v>4548</v>
      </c>
    </row>
    <row r="969" spans="1:11" x14ac:dyDescent="0.2">
      <c r="A969" s="3">
        <v>5735</v>
      </c>
      <c r="B969" s="3" t="s">
        <v>1027</v>
      </c>
      <c r="C969" s="3" t="s">
        <v>1028</v>
      </c>
      <c r="D969" s="3" t="s">
        <v>932</v>
      </c>
      <c r="E969" s="3" t="str">
        <v>Arboldswil</v>
      </c>
      <c r="G969" s="2" t="s">
        <v>4896</v>
      </c>
      <c r="J969" s="21">
        <v>3236</v>
      </c>
      <c r="K969" s="21" t="s">
        <v>4545</v>
      </c>
    </row>
    <row r="970" spans="1:11" x14ac:dyDescent="0.2">
      <c r="A970" s="3">
        <v>6221</v>
      </c>
      <c r="B970" s="3" t="s">
        <v>1029</v>
      </c>
      <c r="C970" s="3" t="s">
        <v>1028</v>
      </c>
      <c r="D970" s="3" t="s">
        <v>932</v>
      </c>
      <c r="E970" s="3" t="str">
        <v>Bennwil</v>
      </c>
      <c r="G970" s="2" t="s">
        <v>4898</v>
      </c>
      <c r="J970" s="21">
        <v>3237</v>
      </c>
      <c r="K970" s="21" t="s">
        <v>4548</v>
      </c>
    </row>
    <row r="971" spans="1:11" x14ac:dyDescent="0.2">
      <c r="A971" s="3">
        <v>6017</v>
      </c>
      <c r="B971" s="3" t="s">
        <v>1030</v>
      </c>
      <c r="C971" s="3" t="s">
        <v>1030</v>
      </c>
      <c r="D971" s="3" t="s">
        <v>932</v>
      </c>
      <c r="E971" s="3" t="str">
        <v>Bretzwil</v>
      </c>
      <c r="G971" s="2" t="s">
        <v>4896</v>
      </c>
      <c r="J971" s="21">
        <v>3238</v>
      </c>
      <c r="K971" s="21" t="s">
        <v>4545</v>
      </c>
    </row>
    <row r="972" spans="1:11" x14ac:dyDescent="0.2">
      <c r="A972" s="3">
        <v>6019</v>
      </c>
      <c r="B972" s="3" t="s">
        <v>1031</v>
      </c>
      <c r="C972" s="3" t="s">
        <v>1030</v>
      </c>
      <c r="D972" s="3" t="s">
        <v>932</v>
      </c>
      <c r="E972" s="3" t="str">
        <v>Diegten</v>
      </c>
      <c r="G972" s="2" t="s">
        <v>4896</v>
      </c>
      <c r="J972" s="21">
        <v>3250</v>
      </c>
      <c r="K972" s="21" t="s">
        <v>4548</v>
      </c>
    </row>
    <row r="973" spans="1:11" x14ac:dyDescent="0.2">
      <c r="A973" s="3">
        <v>6214</v>
      </c>
      <c r="B973" s="3" t="s">
        <v>1032</v>
      </c>
      <c r="C973" s="3" t="s">
        <v>1032</v>
      </c>
      <c r="D973" s="3" t="s">
        <v>932</v>
      </c>
      <c r="E973" s="3" t="str">
        <v>Eptingen</v>
      </c>
      <c r="G973" s="2" t="s">
        <v>4896</v>
      </c>
      <c r="J973" s="21">
        <v>3251</v>
      </c>
      <c r="K973" s="21" t="s">
        <v>4548</v>
      </c>
    </row>
    <row r="974" spans="1:11" x14ac:dyDescent="0.2">
      <c r="A974" s="3">
        <v>6231</v>
      </c>
      <c r="B974" s="3" t="s">
        <v>1033</v>
      </c>
      <c r="C974" s="3" t="s">
        <v>1033</v>
      </c>
      <c r="D974" s="3" t="s">
        <v>932</v>
      </c>
      <c r="E974" s="3" t="str">
        <v>Hölstein</v>
      </c>
      <c r="G974" s="2" t="s">
        <v>4896</v>
      </c>
      <c r="J974" s="21">
        <v>3252</v>
      </c>
      <c r="K974" s="21" t="s">
        <v>4548</v>
      </c>
    </row>
    <row r="975" spans="1:11" x14ac:dyDescent="0.2">
      <c r="A975" s="3">
        <v>6204</v>
      </c>
      <c r="B975" s="3" t="s">
        <v>1034</v>
      </c>
      <c r="C975" s="3" t="s">
        <v>1034</v>
      </c>
      <c r="D975" s="3" t="s">
        <v>932</v>
      </c>
      <c r="E975" s="3" t="str">
        <v>Lampenberg</v>
      </c>
      <c r="G975" s="2" t="s">
        <v>4896</v>
      </c>
      <c r="J975" s="21">
        <v>3253</v>
      </c>
      <c r="K975" s="21" t="s">
        <v>4548</v>
      </c>
    </row>
    <row r="976" spans="1:11" x14ac:dyDescent="0.2">
      <c r="A976" s="3">
        <v>6210</v>
      </c>
      <c r="B976" s="3" t="s">
        <v>1035</v>
      </c>
      <c r="C976" s="3" t="s">
        <v>1035</v>
      </c>
      <c r="D976" s="3" t="s">
        <v>932</v>
      </c>
      <c r="E976" s="3" t="str">
        <v>Langenbruck</v>
      </c>
      <c r="G976" s="2" t="s">
        <v>4896</v>
      </c>
      <c r="J976" s="21">
        <v>3254</v>
      </c>
      <c r="K976" s="21" t="s">
        <v>4548</v>
      </c>
    </row>
    <row r="977" spans="1:11" x14ac:dyDescent="0.2">
      <c r="A977" s="3">
        <v>6234</v>
      </c>
      <c r="B977" s="3" t="s">
        <v>1036</v>
      </c>
      <c r="C977" s="3" t="s">
        <v>1036</v>
      </c>
      <c r="D977" s="3" t="s">
        <v>932</v>
      </c>
      <c r="E977" s="3" t="str">
        <v>Lauwil</v>
      </c>
      <c r="G977" s="2" t="s">
        <v>4896</v>
      </c>
      <c r="J977" s="21">
        <v>3255</v>
      </c>
      <c r="K977" s="21" t="s">
        <v>4548</v>
      </c>
    </row>
    <row r="978" spans="1:11" x14ac:dyDescent="0.2">
      <c r="A978" s="3">
        <v>6234</v>
      </c>
      <c r="B978" s="3" t="s">
        <v>1037</v>
      </c>
      <c r="C978" s="3" t="s">
        <v>1036</v>
      </c>
      <c r="D978" s="3" t="s">
        <v>932</v>
      </c>
      <c r="E978" s="3" t="str">
        <v>Liedertswil</v>
      </c>
      <c r="G978" s="2" t="s">
        <v>4896</v>
      </c>
      <c r="J978" s="21">
        <v>3256</v>
      </c>
      <c r="K978" s="21" t="s">
        <v>4548</v>
      </c>
    </row>
    <row r="979" spans="1:11" x14ac:dyDescent="0.2">
      <c r="A979" s="3">
        <v>6235</v>
      </c>
      <c r="B979" s="3" t="s">
        <v>1038</v>
      </c>
      <c r="C979" s="3" t="s">
        <v>1036</v>
      </c>
      <c r="D979" s="3" t="s">
        <v>932</v>
      </c>
      <c r="E979" s="3" t="str">
        <v>Niederdorf</v>
      </c>
      <c r="G979" s="2" t="s">
        <v>4896</v>
      </c>
      <c r="J979" s="21">
        <v>3257</v>
      </c>
      <c r="K979" s="21" t="s">
        <v>4548</v>
      </c>
    </row>
    <row r="980" spans="1:11" x14ac:dyDescent="0.2">
      <c r="A980" s="3">
        <v>6236</v>
      </c>
      <c r="B980" s="3" t="s">
        <v>1039</v>
      </c>
      <c r="C980" s="3" t="s">
        <v>1036</v>
      </c>
      <c r="D980" s="3" t="s">
        <v>932</v>
      </c>
      <c r="E980" s="3" t="str">
        <v>Oberdorf (BL)</v>
      </c>
      <c r="G980" s="2" t="s">
        <v>4896</v>
      </c>
      <c r="J980" s="21">
        <v>3262</v>
      </c>
      <c r="K980" s="21" t="s">
        <v>4548</v>
      </c>
    </row>
    <row r="981" spans="1:11" x14ac:dyDescent="0.2">
      <c r="A981" s="3">
        <v>6110</v>
      </c>
      <c r="B981" s="3" t="s">
        <v>1040</v>
      </c>
      <c r="C981" s="3" t="s">
        <v>1040</v>
      </c>
      <c r="D981" s="3" t="s">
        <v>932</v>
      </c>
      <c r="E981" s="3" t="str">
        <v>Reigoldswil</v>
      </c>
      <c r="G981" s="2" t="s">
        <v>4896</v>
      </c>
      <c r="J981" s="21">
        <v>3263</v>
      </c>
      <c r="K981" s="21" t="s">
        <v>4548</v>
      </c>
    </row>
    <row r="982" spans="1:11" x14ac:dyDescent="0.2">
      <c r="A982" s="3">
        <v>6114</v>
      </c>
      <c r="B982" s="3" t="s">
        <v>1041</v>
      </c>
      <c r="C982" s="3" t="s">
        <v>1040</v>
      </c>
      <c r="D982" s="3" t="s">
        <v>932</v>
      </c>
      <c r="E982" s="3" t="str">
        <v>Titterten</v>
      </c>
      <c r="G982" s="2" t="s">
        <v>4896</v>
      </c>
      <c r="J982" s="21">
        <v>3264</v>
      </c>
      <c r="K982" s="21" t="s">
        <v>4548</v>
      </c>
    </row>
    <row r="983" spans="1:11" x14ac:dyDescent="0.2">
      <c r="A983" s="3">
        <v>6248</v>
      </c>
      <c r="B983" s="3" t="s">
        <v>1042</v>
      </c>
      <c r="C983" s="3" t="s">
        <v>1042</v>
      </c>
      <c r="D983" s="3" t="s">
        <v>932</v>
      </c>
      <c r="E983" s="3" t="str">
        <v>Waldenburg</v>
      </c>
      <c r="G983" s="2" t="s">
        <v>4896</v>
      </c>
      <c r="J983" s="21">
        <v>3266</v>
      </c>
      <c r="K983" s="21" t="s">
        <v>4548</v>
      </c>
    </row>
    <row r="984" spans="1:11" x14ac:dyDescent="0.2">
      <c r="A984" s="3">
        <v>6147</v>
      </c>
      <c r="B984" s="3" t="s">
        <v>1043</v>
      </c>
      <c r="C984" s="3" t="s">
        <v>1043</v>
      </c>
      <c r="D984" s="3" t="s">
        <v>932</v>
      </c>
      <c r="E984" s="3" t="str">
        <v>Gächlingen</v>
      </c>
      <c r="G984" s="2" t="s">
        <v>4896</v>
      </c>
      <c r="J984" s="21">
        <v>3267</v>
      </c>
      <c r="K984" s="21" t="s">
        <v>4548</v>
      </c>
    </row>
    <row r="985" spans="1:11" x14ac:dyDescent="0.2">
      <c r="A985" s="3">
        <v>6245</v>
      </c>
      <c r="B985" s="3" t="s">
        <v>1044</v>
      </c>
      <c r="C985" s="3" t="s">
        <v>1045</v>
      </c>
      <c r="D985" s="3" t="s">
        <v>932</v>
      </c>
      <c r="E985" s="3" t="str">
        <v>Löhningen</v>
      </c>
      <c r="G985" s="2" t="s">
        <v>4896</v>
      </c>
      <c r="J985" s="21">
        <v>3268</v>
      </c>
      <c r="K985" s="21" t="s">
        <v>4548</v>
      </c>
    </row>
    <row r="986" spans="1:11" x14ac:dyDescent="0.2">
      <c r="A986" s="3">
        <v>6246</v>
      </c>
      <c r="B986" s="3" t="s">
        <v>1045</v>
      </c>
      <c r="C986" s="3" t="s">
        <v>1045</v>
      </c>
      <c r="D986" s="3" t="s">
        <v>932</v>
      </c>
      <c r="E986" s="3" t="str">
        <v>Neunkirch</v>
      </c>
      <c r="G986" s="2" t="s">
        <v>4896</v>
      </c>
      <c r="J986" s="21">
        <v>3270</v>
      </c>
      <c r="K986" s="21" t="s">
        <v>4548</v>
      </c>
    </row>
    <row r="987" spans="1:11" x14ac:dyDescent="0.2">
      <c r="A987" s="3">
        <v>6211</v>
      </c>
      <c r="B987" s="3" t="s">
        <v>1046</v>
      </c>
      <c r="C987" s="3" t="s">
        <v>1047</v>
      </c>
      <c r="D987" s="3" t="s">
        <v>932</v>
      </c>
      <c r="E987" s="3" t="str">
        <v>Büttenhardt</v>
      </c>
      <c r="G987" s="2" t="s">
        <v>4896</v>
      </c>
      <c r="J987" s="21">
        <v>3271</v>
      </c>
      <c r="K987" s="21" t="s">
        <v>4548</v>
      </c>
    </row>
    <row r="988" spans="1:11" x14ac:dyDescent="0.2">
      <c r="A988" s="3">
        <v>6252</v>
      </c>
      <c r="B988" s="3" t="s">
        <v>1047</v>
      </c>
      <c r="C988" s="3" t="s">
        <v>1047</v>
      </c>
      <c r="D988" s="3" t="s">
        <v>932</v>
      </c>
      <c r="E988" s="3" t="str">
        <v>Dörflingen</v>
      </c>
      <c r="G988" s="2" t="s">
        <v>4896</v>
      </c>
      <c r="J988" s="21">
        <v>3272</v>
      </c>
      <c r="K988" s="21" t="s">
        <v>4548</v>
      </c>
    </row>
    <row r="989" spans="1:11" x14ac:dyDescent="0.2">
      <c r="A989" s="3">
        <v>6253</v>
      </c>
      <c r="B989" s="3" t="s">
        <v>1048</v>
      </c>
      <c r="C989" s="3" t="s">
        <v>1047</v>
      </c>
      <c r="D989" s="3" t="s">
        <v>932</v>
      </c>
      <c r="E989" s="3" t="str">
        <v>Lohn (SH)</v>
      </c>
      <c r="G989" s="2" t="s">
        <v>4896</v>
      </c>
      <c r="J989" s="21">
        <v>3273</v>
      </c>
      <c r="K989" s="21" t="s">
        <v>4548</v>
      </c>
    </row>
    <row r="990" spans="1:11" x14ac:dyDescent="0.2">
      <c r="A990" s="3">
        <v>6243</v>
      </c>
      <c r="B990" s="3" t="s">
        <v>1049</v>
      </c>
      <c r="C990" s="3" t="s">
        <v>1049</v>
      </c>
      <c r="D990" s="3" t="s">
        <v>932</v>
      </c>
      <c r="E990" s="3" t="str">
        <v>Stetten (SH)</v>
      </c>
      <c r="G990" s="2" t="s">
        <v>4896</v>
      </c>
      <c r="J990" s="21">
        <v>3274</v>
      </c>
      <c r="K990" s="21" t="s">
        <v>4548</v>
      </c>
    </row>
    <row r="991" spans="1:11" x14ac:dyDescent="0.2">
      <c r="A991" s="3">
        <v>6217</v>
      </c>
      <c r="B991" s="3" t="s">
        <v>1050</v>
      </c>
      <c r="C991" s="3" t="s">
        <v>1051</v>
      </c>
      <c r="D991" s="3" t="s">
        <v>932</v>
      </c>
      <c r="E991" s="3" t="str">
        <v>Thayngen</v>
      </c>
      <c r="G991" s="2" t="s">
        <v>4896</v>
      </c>
      <c r="J991" s="21">
        <v>3280</v>
      </c>
      <c r="K991" s="21" t="s">
        <v>4545</v>
      </c>
    </row>
    <row r="992" spans="1:11" x14ac:dyDescent="0.2">
      <c r="A992" s="3">
        <v>6218</v>
      </c>
      <c r="B992" s="3" t="s">
        <v>1051</v>
      </c>
      <c r="C992" s="3" t="s">
        <v>1051</v>
      </c>
      <c r="D992" s="3" t="s">
        <v>932</v>
      </c>
      <c r="E992" s="3" t="str">
        <v>Bargen (SH)</v>
      </c>
      <c r="G992" s="2" t="s">
        <v>4896</v>
      </c>
      <c r="J992" s="21">
        <v>3282</v>
      </c>
      <c r="K992" s="21" t="s">
        <v>4548</v>
      </c>
    </row>
    <row r="993" spans="1:11" x14ac:dyDescent="0.2">
      <c r="A993" s="3">
        <v>6145</v>
      </c>
      <c r="B993" s="3" t="s">
        <v>1052</v>
      </c>
      <c r="C993" s="3" t="s">
        <v>1053</v>
      </c>
      <c r="D993" s="3" t="s">
        <v>932</v>
      </c>
      <c r="E993" s="3" t="str">
        <v>Beringen</v>
      </c>
      <c r="G993" s="2" t="s">
        <v>4896</v>
      </c>
      <c r="J993" s="21">
        <v>3283</v>
      </c>
      <c r="K993" s="21" t="s">
        <v>4548</v>
      </c>
    </row>
    <row r="994" spans="1:11" x14ac:dyDescent="0.2">
      <c r="A994" s="3">
        <v>6146</v>
      </c>
      <c r="B994" s="3" t="s">
        <v>1054</v>
      </c>
      <c r="C994" s="3" t="s">
        <v>1054</v>
      </c>
      <c r="D994" s="3" t="s">
        <v>932</v>
      </c>
      <c r="E994" s="3" t="str">
        <v>Buchberg</v>
      </c>
      <c r="G994" s="2" t="s">
        <v>4896</v>
      </c>
      <c r="J994" s="21">
        <v>3284</v>
      </c>
      <c r="K994" s="21" t="s">
        <v>4548</v>
      </c>
    </row>
    <row r="995" spans="1:11" x14ac:dyDescent="0.2">
      <c r="A995" s="3">
        <v>6133</v>
      </c>
      <c r="B995" s="3" t="s">
        <v>1055</v>
      </c>
      <c r="C995" s="3" t="s">
        <v>1056</v>
      </c>
      <c r="D995" s="3" t="s">
        <v>932</v>
      </c>
      <c r="E995" s="3" t="str">
        <v>Merishausen</v>
      </c>
      <c r="G995" s="2" t="s">
        <v>4896</v>
      </c>
      <c r="J995" s="21">
        <v>3285</v>
      </c>
      <c r="K995" s="21" t="s">
        <v>4545</v>
      </c>
    </row>
    <row r="996" spans="1:11" x14ac:dyDescent="0.2">
      <c r="A996" s="3">
        <v>6154</v>
      </c>
      <c r="B996" s="3" t="s">
        <v>1057</v>
      </c>
      <c r="C996" s="3" t="s">
        <v>1058</v>
      </c>
      <c r="D996" s="3" t="s">
        <v>932</v>
      </c>
      <c r="E996" s="3" t="str">
        <v>Neuhausen am Rheinfall</v>
      </c>
      <c r="G996" s="2" t="s">
        <v>4896</v>
      </c>
      <c r="J996" s="21">
        <v>3286</v>
      </c>
      <c r="K996" s="21" t="s">
        <v>4545</v>
      </c>
    </row>
    <row r="997" spans="1:11" x14ac:dyDescent="0.2">
      <c r="A997" s="3">
        <v>6156</v>
      </c>
      <c r="B997" s="3" t="s">
        <v>1058</v>
      </c>
      <c r="C997" s="3" t="s">
        <v>1058</v>
      </c>
      <c r="D997" s="3" t="s">
        <v>932</v>
      </c>
      <c r="E997" s="3" t="str">
        <v>Rüdlingen</v>
      </c>
      <c r="G997" s="2" t="s">
        <v>4896</v>
      </c>
      <c r="J997" s="21">
        <v>3292</v>
      </c>
      <c r="K997" s="21" t="s">
        <v>4548</v>
      </c>
    </row>
    <row r="998" spans="1:11" x14ac:dyDescent="0.2">
      <c r="A998" s="3">
        <v>6156</v>
      </c>
      <c r="B998" s="3" t="s">
        <v>1059</v>
      </c>
      <c r="C998" s="3" t="s">
        <v>1058</v>
      </c>
      <c r="D998" s="3" t="s">
        <v>932</v>
      </c>
      <c r="E998" s="3" t="str">
        <v>Schaffhausen</v>
      </c>
      <c r="G998" s="2" t="s">
        <v>4896</v>
      </c>
      <c r="J998" s="21">
        <v>3293</v>
      </c>
      <c r="K998" s="21" t="s">
        <v>4548</v>
      </c>
    </row>
    <row r="999" spans="1:11" x14ac:dyDescent="0.2">
      <c r="A999" s="3">
        <v>6122</v>
      </c>
      <c r="B999" s="3" t="s">
        <v>1060</v>
      </c>
      <c r="C999" s="3" t="s">
        <v>1060</v>
      </c>
      <c r="D999" s="3" t="s">
        <v>932</v>
      </c>
      <c r="E999" s="3" t="str">
        <v>Beggingen</v>
      </c>
      <c r="G999" s="2" t="s">
        <v>4896</v>
      </c>
      <c r="J999" s="21">
        <v>3294</v>
      </c>
      <c r="K999" s="21" t="s">
        <v>4548</v>
      </c>
    </row>
    <row r="1000" spans="1:11" x14ac:dyDescent="0.2">
      <c r="A1000" s="3">
        <v>6123</v>
      </c>
      <c r="B1000" s="3" t="s">
        <v>1061</v>
      </c>
      <c r="C1000" s="3" t="s">
        <v>1060</v>
      </c>
      <c r="D1000" s="3" t="s">
        <v>932</v>
      </c>
      <c r="E1000" s="3" t="str">
        <v>Schleitheim</v>
      </c>
      <c r="G1000" s="2" t="s">
        <v>4896</v>
      </c>
      <c r="J1000" s="21">
        <v>3295</v>
      </c>
      <c r="K1000" s="21" t="s">
        <v>4548</v>
      </c>
    </row>
    <row r="1001" spans="1:11" x14ac:dyDescent="0.2">
      <c r="A1001" s="3">
        <v>6125</v>
      </c>
      <c r="B1001" s="3" t="s">
        <v>1062</v>
      </c>
      <c r="C1001" s="3" t="s">
        <v>1060</v>
      </c>
      <c r="D1001" s="3" t="s">
        <v>932</v>
      </c>
      <c r="E1001" s="3" t="str">
        <v>Siblingen</v>
      </c>
      <c r="G1001" s="2" t="s">
        <v>4896</v>
      </c>
      <c r="J1001" s="21">
        <v>3296</v>
      </c>
      <c r="K1001" s="21" t="s">
        <v>4548</v>
      </c>
    </row>
    <row r="1002" spans="1:11" x14ac:dyDescent="0.2">
      <c r="A1002" s="3">
        <v>6244</v>
      </c>
      <c r="B1002" s="3" t="s">
        <v>1063</v>
      </c>
      <c r="C1002" s="3" t="s">
        <v>1063</v>
      </c>
      <c r="D1002" s="3" t="s">
        <v>932</v>
      </c>
      <c r="E1002" s="3" t="str">
        <v>Buch (SH)</v>
      </c>
      <c r="G1002" s="2" t="s">
        <v>4896</v>
      </c>
      <c r="J1002" s="21">
        <v>3297</v>
      </c>
      <c r="K1002" s="21" t="s">
        <v>4548</v>
      </c>
    </row>
    <row r="1003" spans="1:11" x14ac:dyDescent="0.2">
      <c r="A1003" s="3">
        <v>4915</v>
      </c>
      <c r="B1003" s="3" t="s">
        <v>1064</v>
      </c>
      <c r="C1003" s="3" t="s">
        <v>1065</v>
      </c>
      <c r="D1003" s="3" t="s">
        <v>932</v>
      </c>
      <c r="E1003" s="3" t="str">
        <v>Hemishofen</v>
      </c>
      <c r="G1003" s="2" t="s">
        <v>4896</v>
      </c>
      <c r="J1003" s="21">
        <v>3298</v>
      </c>
      <c r="K1003" s="21" t="s">
        <v>4548</v>
      </c>
    </row>
    <row r="1004" spans="1:11" x14ac:dyDescent="0.2">
      <c r="A1004" s="3">
        <v>6264</v>
      </c>
      <c r="B1004" s="3" t="s">
        <v>1065</v>
      </c>
      <c r="C1004" s="3" t="s">
        <v>1065</v>
      </c>
      <c r="D1004" s="3" t="s">
        <v>932</v>
      </c>
      <c r="E1004" s="3" t="str">
        <v>Ramsen</v>
      </c>
      <c r="G1004" s="2" t="s">
        <v>4896</v>
      </c>
      <c r="J1004" s="21">
        <v>3302</v>
      </c>
      <c r="K1004" s="21" t="s">
        <v>4548</v>
      </c>
    </row>
    <row r="1005" spans="1:11" x14ac:dyDescent="0.2">
      <c r="A1005" s="3">
        <v>6260</v>
      </c>
      <c r="B1005" s="3" t="s">
        <v>1066</v>
      </c>
      <c r="C1005" s="3" t="s">
        <v>1066</v>
      </c>
      <c r="D1005" s="3" t="s">
        <v>932</v>
      </c>
      <c r="E1005" s="3" t="str">
        <v>Stein am Rhein</v>
      </c>
      <c r="G1005" s="2" t="s">
        <v>4896</v>
      </c>
      <c r="J1005" s="21">
        <v>3303</v>
      </c>
      <c r="K1005" s="21" t="s">
        <v>4548</v>
      </c>
    </row>
    <row r="1006" spans="1:11" x14ac:dyDescent="0.2">
      <c r="A1006" s="3">
        <v>6260</v>
      </c>
      <c r="B1006" s="3" t="s">
        <v>1067</v>
      </c>
      <c r="C1006" s="3" t="s">
        <v>1066</v>
      </c>
      <c r="D1006" s="3" t="s">
        <v>932</v>
      </c>
      <c r="E1006" s="3" t="str">
        <v>Hallau</v>
      </c>
      <c r="G1006" s="2" t="s">
        <v>4896</v>
      </c>
      <c r="J1006" s="21">
        <v>3305</v>
      </c>
      <c r="K1006" s="21" t="s">
        <v>4548</v>
      </c>
    </row>
    <row r="1007" spans="1:11" x14ac:dyDescent="0.2">
      <c r="A1007" s="3">
        <v>6260</v>
      </c>
      <c r="B1007" s="3" t="s">
        <v>1068</v>
      </c>
      <c r="C1007" s="3" t="s">
        <v>1066</v>
      </c>
      <c r="D1007" s="3" t="s">
        <v>932</v>
      </c>
      <c r="E1007" s="3" t="str">
        <v>Oberhallau</v>
      </c>
      <c r="G1007" s="2" t="s">
        <v>4896</v>
      </c>
      <c r="J1007" s="21">
        <v>3306</v>
      </c>
      <c r="K1007" s="21" t="s">
        <v>4548</v>
      </c>
    </row>
    <row r="1008" spans="1:11" x14ac:dyDescent="0.2">
      <c r="A1008" s="3">
        <v>6262</v>
      </c>
      <c r="B1008" s="3" t="s">
        <v>1069</v>
      </c>
      <c r="C1008" s="3" t="s">
        <v>1066</v>
      </c>
      <c r="D1008" s="3" t="s">
        <v>932</v>
      </c>
      <c r="E1008" s="3" t="str">
        <v>Trasadingen</v>
      </c>
      <c r="G1008" s="2" t="s">
        <v>4896</v>
      </c>
      <c r="J1008" s="21">
        <v>3307</v>
      </c>
      <c r="K1008" s="21" t="s">
        <v>4548</v>
      </c>
    </row>
    <row r="1009" spans="1:11" x14ac:dyDescent="0.2">
      <c r="A1009" s="3">
        <v>6263</v>
      </c>
      <c r="B1009" s="3" t="s">
        <v>1070</v>
      </c>
      <c r="C1009" s="3" t="s">
        <v>1066</v>
      </c>
      <c r="D1009" s="3" t="s">
        <v>932</v>
      </c>
      <c r="E1009" s="3" t="str">
        <v>Wilchingen</v>
      </c>
      <c r="G1009" s="2" t="s">
        <v>4896</v>
      </c>
      <c r="J1009" s="21">
        <v>3308</v>
      </c>
      <c r="K1009" s="21" t="s">
        <v>4548</v>
      </c>
    </row>
    <row r="1010" spans="1:11" x14ac:dyDescent="0.2">
      <c r="A1010" s="3">
        <v>6265</v>
      </c>
      <c r="B1010" s="3" t="s">
        <v>1071</v>
      </c>
      <c r="C1010" s="3" t="s">
        <v>1071</v>
      </c>
      <c r="D1010" s="3" t="s">
        <v>932</v>
      </c>
      <c r="E1010" s="3" t="str">
        <v>Herisau</v>
      </c>
      <c r="G1010" s="2" t="s">
        <v>4896</v>
      </c>
      <c r="J1010" s="21">
        <v>3309</v>
      </c>
      <c r="K1010" s="21" t="s">
        <v>4548</v>
      </c>
    </row>
    <row r="1011" spans="1:11" x14ac:dyDescent="0.2">
      <c r="A1011" s="3">
        <v>6143</v>
      </c>
      <c r="B1011" s="3" t="s">
        <v>1072</v>
      </c>
      <c r="C1011" s="3" t="s">
        <v>1073</v>
      </c>
      <c r="D1011" s="3" t="s">
        <v>932</v>
      </c>
      <c r="E1011" s="3" t="str">
        <v>Hundwil</v>
      </c>
      <c r="G1011" s="2" t="s">
        <v>4896</v>
      </c>
      <c r="J1011" s="21">
        <v>3312</v>
      </c>
      <c r="K1011" s="21" t="s">
        <v>4548</v>
      </c>
    </row>
    <row r="1012" spans="1:11" x14ac:dyDescent="0.2">
      <c r="A1012" s="3">
        <v>6247</v>
      </c>
      <c r="B1012" s="3" t="s">
        <v>1073</v>
      </c>
      <c r="C1012" s="3" t="s">
        <v>1073</v>
      </c>
      <c r="D1012" s="3" t="s">
        <v>932</v>
      </c>
      <c r="E1012" s="3" t="str">
        <v>Schönengrund</v>
      </c>
      <c r="G1012" s="2" t="s">
        <v>4896</v>
      </c>
      <c r="J1012" s="21">
        <v>3313</v>
      </c>
      <c r="K1012" s="21" t="s">
        <v>4548</v>
      </c>
    </row>
    <row r="1013" spans="1:11" x14ac:dyDescent="0.2">
      <c r="A1013" s="3">
        <v>6153</v>
      </c>
      <c r="B1013" s="3" t="s">
        <v>1074</v>
      </c>
      <c r="C1013" s="3" t="s">
        <v>1074</v>
      </c>
      <c r="D1013" s="3" t="s">
        <v>932</v>
      </c>
      <c r="E1013" s="3" t="str">
        <v>Schwellbrunn</v>
      </c>
      <c r="G1013" s="2" t="s">
        <v>4896</v>
      </c>
      <c r="J1013" s="21">
        <v>3314</v>
      </c>
      <c r="K1013" s="21" t="s">
        <v>4548</v>
      </c>
    </row>
    <row r="1014" spans="1:11" x14ac:dyDescent="0.2">
      <c r="A1014" s="3">
        <v>6242</v>
      </c>
      <c r="B1014" s="3" t="s">
        <v>1075</v>
      </c>
      <c r="C1014" s="3" t="s">
        <v>1075</v>
      </c>
      <c r="D1014" s="3" t="s">
        <v>932</v>
      </c>
      <c r="E1014" s="3" t="str">
        <v>Stein (AR)</v>
      </c>
      <c r="G1014" s="2" t="s">
        <v>4896</v>
      </c>
      <c r="J1014" s="21">
        <v>3315</v>
      </c>
      <c r="K1014" s="21" t="s">
        <v>4548</v>
      </c>
    </row>
    <row r="1015" spans="1:11" x14ac:dyDescent="0.2">
      <c r="A1015" s="3">
        <v>4806</v>
      </c>
      <c r="B1015" s="3" t="s">
        <v>1076</v>
      </c>
      <c r="C1015" s="3" t="s">
        <v>1076</v>
      </c>
      <c r="D1015" s="3" t="s">
        <v>932</v>
      </c>
      <c r="E1015" s="3" t="str">
        <v>Urnäsch</v>
      </c>
      <c r="G1015" s="2" t="s">
        <v>4896</v>
      </c>
      <c r="J1015" s="21">
        <v>3317</v>
      </c>
      <c r="K1015" s="21" t="s">
        <v>4548</v>
      </c>
    </row>
    <row r="1016" spans="1:11" x14ac:dyDescent="0.2">
      <c r="A1016" s="3">
        <v>6260</v>
      </c>
      <c r="B1016" s="3" t="s">
        <v>1077</v>
      </c>
      <c r="C1016" s="3" t="s">
        <v>1076</v>
      </c>
      <c r="D1016" s="3" t="s">
        <v>932</v>
      </c>
      <c r="E1016" s="3" t="str">
        <v>Waldstatt</v>
      </c>
      <c r="G1016" s="2" t="s">
        <v>4896</v>
      </c>
      <c r="J1016" s="21">
        <v>3322</v>
      </c>
      <c r="K1016" s="21" t="s">
        <v>4548</v>
      </c>
    </row>
    <row r="1017" spans="1:11" x14ac:dyDescent="0.2">
      <c r="A1017" s="3">
        <v>6144</v>
      </c>
      <c r="B1017" s="3" t="s">
        <v>1078</v>
      </c>
      <c r="C1017" s="3" t="s">
        <v>1079</v>
      </c>
      <c r="D1017" s="3" t="s">
        <v>932</v>
      </c>
      <c r="E1017" s="3" t="str">
        <v>Bühler</v>
      </c>
      <c r="G1017" s="2" t="s">
        <v>4896</v>
      </c>
      <c r="J1017" s="21">
        <v>3323</v>
      </c>
      <c r="K1017" s="21" t="s">
        <v>4548</v>
      </c>
    </row>
    <row r="1018" spans="1:11" x14ac:dyDescent="0.2">
      <c r="A1018" s="3">
        <v>6152</v>
      </c>
      <c r="B1018" s="3" t="s">
        <v>1080</v>
      </c>
      <c r="C1018" s="3" t="s">
        <v>1079</v>
      </c>
      <c r="D1018" s="3" t="s">
        <v>932</v>
      </c>
      <c r="E1018" s="3" t="str">
        <v>Gais</v>
      </c>
      <c r="G1018" s="2" t="s">
        <v>4896</v>
      </c>
      <c r="J1018" s="21">
        <v>3324</v>
      </c>
      <c r="K1018" s="21" t="s">
        <v>4548</v>
      </c>
    </row>
    <row r="1019" spans="1:11" x14ac:dyDescent="0.2">
      <c r="A1019" s="3">
        <v>6126</v>
      </c>
      <c r="B1019" s="3" t="s">
        <v>1081</v>
      </c>
      <c r="C1019" s="3" t="s">
        <v>1082</v>
      </c>
      <c r="D1019" s="3" t="s">
        <v>932</v>
      </c>
      <c r="E1019" s="3" t="str">
        <v>Speicher</v>
      </c>
      <c r="G1019" s="2" t="s">
        <v>4896</v>
      </c>
      <c r="J1019" s="21">
        <v>3325</v>
      </c>
      <c r="K1019" s="21" t="s">
        <v>4548</v>
      </c>
    </row>
    <row r="1020" spans="1:11" x14ac:dyDescent="0.2">
      <c r="A1020" s="3">
        <v>6130</v>
      </c>
      <c r="B1020" s="3" t="s">
        <v>1082</v>
      </c>
      <c r="C1020" s="3" t="s">
        <v>1082</v>
      </c>
      <c r="D1020" s="3" t="s">
        <v>932</v>
      </c>
      <c r="E1020" s="3" t="str">
        <v>Teufen (AR)</v>
      </c>
      <c r="G1020" s="2" t="s">
        <v>4896</v>
      </c>
      <c r="J1020" s="21">
        <v>3326</v>
      </c>
      <c r="K1020" s="21" t="s">
        <v>4548</v>
      </c>
    </row>
    <row r="1021" spans="1:11" x14ac:dyDescent="0.2">
      <c r="A1021" s="3">
        <v>6132</v>
      </c>
      <c r="B1021" s="3" t="s">
        <v>1083</v>
      </c>
      <c r="C1021" s="3" t="s">
        <v>1082</v>
      </c>
      <c r="D1021" s="3" t="s">
        <v>932</v>
      </c>
      <c r="E1021" s="3" t="str">
        <v>Trogen</v>
      </c>
      <c r="G1021" s="2" t="s">
        <v>4896</v>
      </c>
      <c r="J1021" s="21">
        <v>3360</v>
      </c>
      <c r="K1021" s="21" t="s">
        <v>4556</v>
      </c>
    </row>
    <row r="1022" spans="1:11" x14ac:dyDescent="0.2">
      <c r="A1022" s="3">
        <v>6142</v>
      </c>
      <c r="B1022" s="3" t="s">
        <v>1084</v>
      </c>
      <c r="C1022" s="3" t="s">
        <v>1082</v>
      </c>
      <c r="D1022" s="3" t="s">
        <v>932</v>
      </c>
      <c r="E1022" s="3" t="str">
        <v>Grub (AR)</v>
      </c>
      <c r="G1022" s="2" t="s">
        <v>4896</v>
      </c>
      <c r="J1022" s="21">
        <v>3362</v>
      </c>
      <c r="K1022" s="21" t="s">
        <v>4556</v>
      </c>
    </row>
    <row r="1023" spans="1:11" x14ac:dyDescent="0.2">
      <c r="A1023" s="3">
        <v>6460</v>
      </c>
      <c r="B1023" s="3" t="s">
        <v>1085</v>
      </c>
      <c r="C1023" s="3" t="s">
        <v>1086</v>
      </c>
      <c r="D1023" s="3" t="s">
        <v>1087</v>
      </c>
      <c r="E1023" s="3" t="str">
        <v>Heiden</v>
      </c>
      <c r="G1023" s="2" t="s">
        <v>4896</v>
      </c>
      <c r="J1023" s="21">
        <v>3363</v>
      </c>
      <c r="K1023" s="21" t="s">
        <v>4556</v>
      </c>
    </row>
    <row r="1024" spans="1:11" x14ac:dyDescent="0.2">
      <c r="A1024" s="3">
        <v>6490</v>
      </c>
      <c r="B1024" s="3" t="s">
        <v>1088</v>
      </c>
      <c r="C1024" s="3" t="s">
        <v>1088</v>
      </c>
      <c r="D1024" s="3" t="s">
        <v>1087</v>
      </c>
      <c r="E1024" s="3" t="str">
        <v>Lutzenberg</v>
      </c>
      <c r="G1024" s="2" t="s">
        <v>4896</v>
      </c>
      <c r="J1024" s="21">
        <v>3365</v>
      </c>
      <c r="K1024" s="21" t="s">
        <v>4556</v>
      </c>
    </row>
    <row r="1025" spans="1:11" x14ac:dyDescent="0.2">
      <c r="A1025" s="3">
        <v>6468</v>
      </c>
      <c r="B1025" s="3" t="s">
        <v>1089</v>
      </c>
      <c r="C1025" s="3" t="s">
        <v>1089</v>
      </c>
      <c r="D1025" s="3" t="s">
        <v>1087</v>
      </c>
      <c r="E1025" s="3" t="str">
        <v>Rehetobel</v>
      </c>
      <c r="G1025" s="2" t="s">
        <v>4896</v>
      </c>
      <c r="J1025" s="21">
        <v>3366</v>
      </c>
      <c r="K1025" s="21" t="s">
        <v>4556</v>
      </c>
    </row>
    <row r="1026" spans="1:11" x14ac:dyDescent="0.2">
      <c r="A1026" s="3">
        <v>6463</v>
      </c>
      <c r="B1026" s="3" t="s">
        <v>1090</v>
      </c>
      <c r="C1026" s="3" t="s">
        <v>1091</v>
      </c>
      <c r="D1026" s="3" t="s">
        <v>1087</v>
      </c>
      <c r="E1026" s="3" t="str">
        <v>Reute (AR)</v>
      </c>
      <c r="G1026" s="2" t="s">
        <v>4896</v>
      </c>
      <c r="J1026" s="21">
        <v>3367</v>
      </c>
      <c r="K1026" s="21" t="s">
        <v>4556</v>
      </c>
    </row>
    <row r="1027" spans="1:11" x14ac:dyDescent="0.2">
      <c r="A1027" s="3">
        <v>6472</v>
      </c>
      <c r="B1027" s="3" t="s">
        <v>1092</v>
      </c>
      <c r="C1027" s="3" t="s">
        <v>1092</v>
      </c>
      <c r="D1027" s="3" t="s">
        <v>1087</v>
      </c>
      <c r="E1027" s="3" t="str">
        <v>Wald (AR)</v>
      </c>
      <c r="G1027" s="2" t="s">
        <v>4896</v>
      </c>
      <c r="J1027" s="21">
        <v>3368</v>
      </c>
      <c r="K1027" s="21" t="s">
        <v>4556</v>
      </c>
    </row>
    <row r="1028" spans="1:11" x14ac:dyDescent="0.2">
      <c r="A1028" s="3">
        <v>6454</v>
      </c>
      <c r="B1028" s="3" t="s">
        <v>1093</v>
      </c>
      <c r="C1028" s="3" t="s">
        <v>1093</v>
      </c>
      <c r="D1028" s="3" t="s">
        <v>1087</v>
      </c>
      <c r="E1028" s="3" t="str">
        <v>Walzenhausen</v>
      </c>
      <c r="G1028" s="2" t="s">
        <v>4896</v>
      </c>
      <c r="J1028" s="21">
        <v>3372</v>
      </c>
      <c r="K1028" s="21" t="s">
        <v>4556</v>
      </c>
    </row>
    <row r="1029" spans="1:11" x14ac:dyDescent="0.2">
      <c r="A1029" s="3">
        <v>6487</v>
      </c>
      <c r="B1029" s="3" t="s">
        <v>1094</v>
      </c>
      <c r="C1029" s="3" t="s">
        <v>1094</v>
      </c>
      <c r="D1029" s="3" t="s">
        <v>1087</v>
      </c>
      <c r="E1029" s="3" t="str">
        <v>Wolfhalden</v>
      </c>
      <c r="G1029" s="2" t="s">
        <v>4896</v>
      </c>
      <c r="J1029" s="21">
        <v>3373</v>
      </c>
      <c r="K1029" s="21" t="s">
        <v>4556</v>
      </c>
    </row>
    <row r="1030" spans="1:11" x14ac:dyDescent="0.2">
      <c r="A1030" s="3">
        <v>6476</v>
      </c>
      <c r="B1030" s="3" t="s">
        <v>1095</v>
      </c>
      <c r="C1030" s="3" t="s">
        <v>1096</v>
      </c>
      <c r="D1030" s="3" t="s">
        <v>1087</v>
      </c>
      <c r="E1030" s="3" t="str">
        <v>Appenzell</v>
      </c>
      <c r="G1030" s="2" t="s">
        <v>4896</v>
      </c>
      <c r="J1030" s="21">
        <v>3374</v>
      </c>
      <c r="K1030" s="21" t="s">
        <v>4556</v>
      </c>
    </row>
    <row r="1031" spans="1:11" x14ac:dyDescent="0.2">
      <c r="A1031" s="3">
        <v>6482</v>
      </c>
      <c r="B1031" s="3" t="s">
        <v>1096</v>
      </c>
      <c r="C1031" s="3" t="s">
        <v>1096</v>
      </c>
      <c r="D1031" s="3" t="s">
        <v>1087</v>
      </c>
      <c r="E1031" s="3" t="str">
        <v>Gonten</v>
      </c>
      <c r="G1031" s="2" t="s">
        <v>4896</v>
      </c>
      <c r="J1031" s="21">
        <v>3375</v>
      </c>
      <c r="K1031" s="21" t="s">
        <v>4556</v>
      </c>
    </row>
    <row r="1032" spans="1:11" x14ac:dyDescent="0.2">
      <c r="A1032" s="3">
        <v>6493</v>
      </c>
      <c r="B1032" s="3" t="s">
        <v>1097</v>
      </c>
      <c r="C1032" s="3" t="s">
        <v>1097</v>
      </c>
      <c r="D1032" s="3" t="s">
        <v>1087</v>
      </c>
      <c r="E1032" s="3" t="str">
        <v>Schlatt-Haslen</v>
      </c>
      <c r="G1032" s="2" t="s">
        <v>4896</v>
      </c>
      <c r="J1032" s="21">
        <v>3376</v>
      </c>
      <c r="K1032" s="21" t="s">
        <v>4556</v>
      </c>
    </row>
    <row r="1033" spans="1:11" x14ac:dyDescent="0.2">
      <c r="A1033" s="3">
        <v>6461</v>
      </c>
      <c r="B1033" s="3" t="s">
        <v>1098</v>
      </c>
      <c r="C1033" s="3" t="s">
        <v>1098</v>
      </c>
      <c r="D1033" s="3" t="s">
        <v>1087</v>
      </c>
      <c r="E1033" s="3" t="str">
        <v>Oberegg</v>
      </c>
      <c r="G1033" s="2" t="s">
        <v>4896</v>
      </c>
      <c r="J1033" s="21">
        <v>3377</v>
      </c>
      <c r="K1033" s="21" t="s">
        <v>4556</v>
      </c>
    </row>
    <row r="1034" spans="1:11" x14ac:dyDescent="0.2">
      <c r="A1034" s="3">
        <v>6491</v>
      </c>
      <c r="B1034" s="3" t="s">
        <v>1099</v>
      </c>
      <c r="C1034" s="3" t="s">
        <v>1099</v>
      </c>
      <c r="D1034" s="3" t="s">
        <v>1087</v>
      </c>
      <c r="E1034" s="3" t="str">
        <v>Schwende-Rüte</v>
      </c>
      <c r="G1034" s="2" t="s">
        <v>4896</v>
      </c>
      <c r="J1034" s="21">
        <v>3380</v>
      </c>
      <c r="K1034" s="21" t="s">
        <v>4556</v>
      </c>
    </row>
    <row r="1035" spans="1:11" x14ac:dyDescent="0.2">
      <c r="A1035" s="3">
        <v>6467</v>
      </c>
      <c r="B1035" s="3" t="s">
        <v>1100</v>
      </c>
      <c r="C1035" s="3" t="s">
        <v>1100</v>
      </c>
      <c r="D1035" s="3" t="s">
        <v>1087</v>
      </c>
      <c r="E1035" s="3" t="str">
        <v>Häggenschwil</v>
      </c>
      <c r="G1035" s="2" t="s">
        <v>4896</v>
      </c>
      <c r="J1035" s="21">
        <v>3400</v>
      </c>
      <c r="K1035" s="21" t="s">
        <v>4548</v>
      </c>
    </row>
    <row r="1036" spans="1:11" x14ac:dyDescent="0.2">
      <c r="A1036" s="3">
        <v>6469</v>
      </c>
      <c r="B1036" s="3" t="s">
        <v>1101</v>
      </c>
      <c r="C1036" s="3" t="s">
        <v>1100</v>
      </c>
      <c r="D1036" s="3" t="s">
        <v>1087</v>
      </c>
      <c r="E1036" s="3" t="str">
        <v>Muolen</v>
      </c>
      <c r="G1036" s="2" t="s">
        <v>4896</v>
      </c>
      <c r="J1036" s="21">
        <v>3412</v>
      </c>
      <c r="K1036" s="21" t="s">
        <v>4548</v>
      </c>
    </row>
    <row r="1037" spans="1:11" x14ac:dyDescent="0.2">
      <c r="A1037" s="3">
        <v>6462</v>
      </c>
      <c r="B1037" s="3" t="s">
        <v>1102</v>
      </c>
      <c r="C1037" s="3" t="s">
        <v>1103</v>
      </c>
      <c r="D1037" s="3" t="s">
        <v>1087</v>
      </c>
      <c r="E1037" s="3" t="str">
        <v>St. Gallen</v>
      </c>
      <c r="G1037" s="2" t="s">
        <v>4896</v>
      </c>
      <c r="J1037" s="21">
        <v>3413</v>
      </c>
      <c r="K1037" s="21" t="s">
        <v>4548</v>
      </c>
    </row>
    <row r="1038" spans="1:11" x14ac:dyDescent="0.2">
      <c r="A1038" s="3">
        <v>6466</v>
      </c>
      <c r="B1038" s="3" t="s">
        <v>1104</v>
      </c>
      <c r="C1038" s="3" t="s">
        <v>1103</v>
      </c>
      <c r="D1038" s="3" t="s">
        <v>1087</v>
      </c>
      <c r="E1038" s="3" t="str">
        <v>Wittenbach</v>
      </c>
      <c r="G1038" s="2" t="s">
        <v>4896</v>
      </c>
      <c r="J1038" s="21">
        <v>3414</v>
      </c>
      <c r="K1038" s="21" t="s">
        <v>4548</v>
      </c>
    </row>
    <row r="1039" spans="1:11" x14ac:dyDescent="0.2">
      <c r="A1039" s="3">
        <v>6377</v>
      </c>
      <c r="B1039" s="3" t="s">
        <v>1105</v>
      </c>
      <c r="C1039" s="3" t="s">
        <v>1105</v>
      </c>
      <c r="D1039" s="3" t="s">
        <v>1087</v>
      </c>
      <c r="E1039" s="3" t="str">
        <v>Berg (SG)</v>
      </c>
      <c r="G1039" s="2" t="s">
        <v>4896</v>
      </c>
      <c r="J1039" s="21">
        <v>3415</v>
      </c>
      <c r="K1039" s="21" t="s">
        <v>4548</v>
      </c>
    </row>
    <row r="1040" spans="1:11" x14ac:dyDescent="0.2">
      <c r="A1040" s="3">
        <v>6441</v>
      </c>
      <c r="B1040" s="3" t="s">
        <v>1106</v>
      </c>
      <c r="C1040" s="3" t="s">
        <v>1105</v>
      </c>
      <c r="D1040" s="3" t="s">
        <v>1087</v>
      </c>
      <c r="E1040" s="3" t="str">
        <v>Eggersriet</v>
      </c>
      <c r="G1040" s="2" t="s">
        <v>4896</v>
      </c>
      <c r="J1040" s="21">
        <v>3416</v>
      </c>
      <c r="K1040" s="21" t="s">
        <v>4556</v>
      </c>
    </row>
    <row r="1041" spans="1:11" x14ac:dyDescent="0.2">
      <c r="A1041" s="3">
        <v>6473</v>
      </c>
      <c r="B1041" s="3" t="s">
        <v>1107</v>
      </c>
      <c r="C1041" s="3" t="s">
        <v>1107</v>
      </c>
      <c r="D1041" s="3" t="s">
        <v>1087</v>
      </c>
      <c r="E1041" s="3" t="str">
        <v>Goldach</v>
      </c>
      <c r="G1041" s="2" t="s">
        <v>4896</v>
      </c>
      <c r="J1041" s="21">
        <v>3417</v>
      </c>
      <c r="K1041" s="21" t="s">
        <v>4548</v>
      </c>
    </row>
    <row r="1042" spans="1:11" x14ac:dyDescent="0.2">
      <c r="A1042" s="3">
        <v>6474</v>
      </c>
      <c r="B1042" s="3" t="s">
        <v>1108</v>
      </c>
      <c r="C1042" s="3" t="s">
        <v>1107</v>
      </c>
      <c r="D1042" s="3" t="s">
        <v>1087</v>
      </c>
      <c r="E1042" s="3" t="str">
        <v>Mörschwil</v>
      </c>
      <c r="G1042" s="2" t="s">
        <v>4896</v>
      </c>
      <c r="J1042" s="21">
        <v>3418</v>
      </c>
      <c r="K1042" s="21" t="s">
        <v>4548</v>
      </c>
    </row>
    <row r="1043" spans="1:11" x14ac:dyDescent="0.2">
      <c r="A1043" s="3">
        <v>6475</v>
      </c>
      <c r="B1043" s="3" t="s">
        <v>1109</v>
      </c>
      <c r="C1043" s="3" t="s">
        <v>1107</v>
      </c>
      <c r="D1043" s="3" t="s">
        <v>1087</v>
      </c>
      <c r="E1043" s="3" t="str">
        <v>Rorschach</v>
      </c>
      <c r="G1043" s="2" t="s">
        <v>4896</v>
      </c>
      <c r="J1043" s="21">
        <v>3419</v>
      </c>
      <c r="K1043" s="21" t="s">
        <v>4548</v>
      </c>
    </row>
    <row r="1044" spans="1:11" x14ac:dyDescent="0.2">
      <c r="A1044" s="3">
        <v>6452</v>
      </c>
      <c r="B1044" s="3" t="s">
        <v>1110</v>
      </c>
      <c r="C1044" s="3" t="s">
        <v>1110</v>
      </c>
      <c r="D1044" s="3" t="s">
        <v>1087</v>
      </c>
      <c r="E1044" s="3" t="str">
        <v>Rorschacherberg</v>
      </c>
      <c r="G1044" s="2" t="s">
        <v>4896</v>
      </c>
      <c r="J1044" s="21">
        <v>3421</v>
      </c>
      <c r="K1044" s="21" t="s">
        <v>4548</v>
      </c>
    </row>
    <row r="1045" spans="1:11" x14ac:dyDescent="0.2">
      <c r="A1045" s="3">
        <v>6464</v>
      </c>
      <c r="B1045" s="3" t="s">
        <v>1111</v>
      </c>
      <c r="C1045" s="3" t="s">
        <v>1111</v>
      </c>
      <c r="D1045" s="3" t="s">
        <v>1087</v>
      </c>
      <c r="E1045" s="3" t="str">
        <v>Steinach</v>
      </c>
      <c r="G1045" s="2" t="s">
        <v>4896</v>
      </c>
      <c r="J1045" s="21">
        <v>3422</v>
      </c>
      <c r="K1045" s="21" t="s">
        <v>4548</v>
      </c>
    </row>
    <row r="1046" spans="1:11" x14ac:dyDescent="0.2">
      <c r="A1046" s="3">
        <v>8751</v>
      </c>
      <c r="B1046" s="3" t="s">
        <v>1112</v>
      </c>
      <c r="C1046" s="3" t="s">
        <v>1111</v>
      </c>
      <c r="D1046" s="3" t="s">
        <v>1087</v>
      </c>
      <c r="E1046" s="3" t="str">
        <v>Tübach</v>
      </c>
      <c r="G1046" s="2" t="s">
        <v>4896</v>
      </c>
      <c r="J1046" s="21">
        <v>3423</v>
      </c>
      <c r="K1046" s="21" t="s">
        <v>4548</v>
      </c>
    </row>
    <row r="1047" spans="1:11" x14ac:dyDescent="0.2">
      <c r="A1047" s="3">
        <v>6465</v>
      </c>
      <c r="B1047" s="3" t="s">
        <v>1113</v>
      </c>
      <c r="C1047" s="3" t="s">
        <v>1113</v>
      </c>
      <c r="D1047" s="3" t="s">
        <v>1087</v>
      </c>
      <c r="E1047" s="3" t="str">
        <v>Untereggen</v>
      </c>
      <c r="G1047" s="2" t="s">
        <v>4896</v>
      </c>
      <c r="J1047" s="21">
        <v>3424</v>
      </c>
      <c r="K1047" s="21" t="s">
        <v>4548</v>
      </c>
    </row>
    <row r="1048" spans="1:11" x14ac:dyDescent="0.2">
      <c r="A1048" s="3">
        <v>6484</v>
      </c>
      <c r="B1048" s="3" t="s">
        <v>1114</v>
      </c>
      <c r="C1048" s="3" t="s">
        <v>1115</v>
      </c>
      <c r="D1048" s="3" t="s">
        <v>1087</v>
      </c>
      <c r="E1048" s="3" t="str">
        <v>Au (SG)</v>
      </c>
      <c r="G1048" s="2" t="s">
        <v>4896</v>
      </c>
      <c r="J1048" s="21">
        <v>3425</v>
      </c>
      <c r="K1048" s="21" t="s">
        <v>4548</v>
      </c>
    </row>
    <row r="1049" spans="1:11" x14ac:dyDescent="0.2">
      <c r="A1049" s="3">
        <v>6485</v>
      </c>
      <c r="B1049" s="3" t="s">
        <v>1116</v>
      </c>
      <c r="C1049" s="3" t="s">
        <v>1115</v>
      </c>
      <c r="D1049" s="3" t="s">
        <v>1087</v>
      </c>
      <c r="E1049" s="3" t="str">
        <v>Balgach</v>
      </c>
      <c r="G1049" s="2" t="s">
        <v>4896</v>
      </c>
      <c r="J1049" s="21">
        <v>3426</v>
      </c>
      <c r="K1049" s="21" t="s">
        <v>4548</v>
      </c>
    </row>
    <row r="1050" spans="1:11" x14ac:dyDescent="0.2">
      <c r="A1050" s="3">
        <v>8836</v>
      </c>
      <c r="B1050" s="3" t="s">
        <v>1117</v>
      </c>
      <c r="C1050" s="3" t="s">
        <v>1118</v>
      </c>
      <c r="D1050" s="3" t="s">
        <v>1119</v>
      </c>
      <c r="E1050" s="3" t="str">
        <v>Berneck</v>
      </c>
      <c r="G1050" s="2" t="s">
        <v>4896</v>
      </c>
      <c r="J1050" s="21">
        <v>3427</v>
      </c>
      <c r="K1050" s="21" t="s">
        <v>4548</v>
      </c>
    </row>
    <row r="1051" spans="1:11" x14ac:dyDescent="0.2">
      <c r="A1051" s="3">
        <v>8840</v>
      </c>
      <c r="B1051" s="3" t="s">
        <v>1118</v>
      </c>
      <c r="C1051" s="3" t="s">
        <v>1118</v>
      </c>
      <c r="D1051" s="3" t="s">
        <v>1119</v>
      </c>
      <c r="E1051" s="3" t="str">
        <v>Diepoldsau</v>
      </c>
      <c r="G1051" s="2" t="s">
        <v>4896</v>
      </c>
      <c r="J1051" s="21">
        <v>3428</v>
      </c>
      <c r="K1051" s="21" t="s">
        <v>4548</v>
      </c>
    </row>
    <row r="1052" spans="1:11" x14ac:dyDescent="0.2">
      <c r="A1052" s="3">
        <v>8840</v>
      </c>
      <c r="B1052" s="3" t="s">
        <v>1120</v>
      </c>
      <c r="C1052" s="3" t="s">
        <v>1118</v>
      </c>
      <c r="D1052" s="3" t="s">
        <v>1119</v>
      </c>
      <c r="E1052" s="3" t="str">
        <v>Rheineck</v>
      </c>
      <c r="G1052" s="2" t="s">
        <v>4896</v>
      </c>
      <c r="J1052" s="21">
        <v>3429</v>
      </c>
      <c r="K1052" s="21" t="s">
        <v>4556</v>
      </c>
    </row>
    <row r="1053" spans="1:11" x14ac:dyDescent="0.2">
      <c r="A1053" s="3">
        <v>8841</v>
      </c>
      <c r="B1053" s="3" t="s">
        <v>1121</v>
      </c>
      <c r="C1053" s="3" t="s">
        <v>1118</v>
      </c>
      <c r="D1053" s="3" t="s">
        <v>1119</v>
      </c>
      <c r="E1053" s="3" t="str">
        <v>St. Margrethen</v>
      </c>
      <c r="G1053" s="2" t="s">
        <v>4896</v>
      </c>
      <c r="J1053" s="21">
        <v>3432</v>
      </c>
      <c r="K1053" s="21" t="s">
        <v>4548</v>
      </c>
    </row>
    <row r="1054" spans="1:11" x14ac:dyDescent="0.2">
      <c r="A1054" s="3">
        <v>8844</v>
      </c>
      <c r="B1054" s="3" t="s">
        <v>1122</v>
      </c>
      <c r="C1054" s="3" t="s">
        <v>1118</v>
      </c>
      <c r="D1054" s="3" t="s">
        <v>1119</v>
      </c>
      <c r="E1054" s="3" t="str">
        <v>Thal</v>
      </c>
      <c r="G1054" s="2" t="s">
        <v>4896</v>
      </c>
      <c r="J1054" s="21">
        <v>3433</v>
      </c>
      <c r="K1054" s="21" t="s">
        <v>4548</v>
      </c>
    </row>
    <row r="1055" spans="1:11" x14ac:dyDescent="0.2">
      <c r="A1055" s="3">
        <v>8846</v>
      </c>
      <c r="B1055" s="3" t="s">
        <v>1123</v>
      </c>
      <c r="C1055" s="3" t="s">
        <v>1118</v>
      </c>
      <c r="D1055" s="3" t="s">
        <v>1119</v>
      </c>
      <c r="E1055" s="3" t="str">
        <v>Widnau</v>
      </c>
      <c r="G1055" s="2" t="s">
        <v>4896</v>
      </c>
      <c r="J1055" s="21">
        <v>3434</v>
      </c>
      <c r="K1055" s="21" t="s">
        <v>4548</v>
      </c>
    </row>
    <row r="1056" spans="1:11" x14ac:dyDescent="0.2">
      <c r="A1056" s="3">
        <v>8847</v>
      </c>
      <c r="B1056" s="3" t="s">
        <v>1124</v>
      </c>
      <c r="C1056" s="3" t="s">
        <v>1118</v>
      </c>
      <c r="D1056" s="3" t="s">
        <v>1119</v>
      </c>
      <c r="E1056" s="3" t="str">
        <v>Altstätten</v>
      </c>
      <c r="G1056" s="2" t="s">
        <v>4896</v>
      </c>
      <c r="J1056" s="21">
        <v>3435</v>
      </c>
      <c r="K1056" s="21" t="s">
        <v>4548</v>
      </c>
    </row>
    <row r="1057" spans="1:11" x14ac:dyDescent="0.2">
      <c r="A1057" s="3">
        <v>6410</v>
      </c>
      <c r="B1057" s="3" t="s">
        <v>1125</v>
      </c>
      <c r="C1057" s="3" t="s">
        <v>1126</v>
      </c>
      <c r="D1057" s="3" t="s">
        <v>1119</v>
      </c>
      <c r="E1057" s="3" t="str">
        <v>Eichberg</v>
      </c>
      <c r="G1057" s="2" t="s">
        <v>4896</v>
      </c>
      <c r="J1057" s="21">
        <v>3436</v>
      </c>
      <c r="K1057" s="21" t="s">
        <v>4548</v>
      </c>
    </row>
    <row r="1058" spans="1:11" x14ac:dyDescent="0.2">
      <c r="A1058" s="3">
        <v>6442</v>
      </c>
      <c r="B1058" s="3" t="s">
        <v>1126</v>
      </c>
      <c r="C1058" s="3" t="s">
        <v>1126</v>
      </c>
      <c r="D1058" s="3" t="s">
        <v>1119</v>
      </c>
      <c r="E1058" s="3" t="str">
        <v>Marbach (SG)</v>
      </c>
      <c r="G1058" s="2" t="s">
        <v>4896</v>
      </c>
      <c r="J1058" s="21">
        <v>3437</v>
      </c>
      <c r="K1058" s="21" t="s">
        <v>4548</v>
      </c>
    </row>
    <row r="1059" spans="1:11" x14ac:dyDescent="0.2">
      <c r="A1059" s="3">
        <v>8834</v>
      </c>
      <c r="B1059" s="3" t="s">
        <v>1127</v>
      </c>
      <c r="C1059" s="3" t="s">
        <v>1128</v>
      </c>
      <c r="D1059" s="3" t="s">
        <v>1119</v>
      </c>
      <c r="E1059" s="3" t="str">
        <v>Oberriet (SG)</v>
      </c>
      <c r="G1059" s="2" t="s">
        <v>4896</v>
      </c>
      <c r="J1059" s="21">
        <v>3438</v>
      </c>
      <c r="K1059" s="21" t="s">
        <v>4548</v>
      </c>
    </row>
    <row r="1060" spans="1:11" x14ac:dyDescent="0.2">
      <c r="A1060" s="3">
        <v>8835</v>
      </c>
      <c r="B1060" s="3" t="s">
        <v>1128</v>
      </c>
      <c r="C1060" s="3" t="s">
        <v>1128</v>
      </c>
      <c r="D1060" s="3" t="s">
        <v>1119</v>
      </c>
      <c r="E1060" s="3" t="str">
        <v>Rebstein</v>
      </c>
      <c r="G1060" s="2" t="s">
        <v>4896</v>
      </c>
      <c r="J1060" s="21">
        <v>3439</v>
      </c>
      <c r="K1060" s="21" t="s">
        <v>4548</v>
      </c>
    </row>
    <row r="1061" spans="1:11" x14ac:dyDescent="0.2">
      <c r="A1061" s="3">
        <v>8640</v>
      </c>
      <c r="B1061" s="3" t="s">
        <v>1129</v>
      </c>
      <c r="C1061" s="3" t="s">
        <v>1130</v>
      </c>
      <c r="D1061" s="3" t="s">
        <v>1119</v>
      </c>
      <c r="E1061" s="3" t="str">
        <v>Rüthi (SG)</v>
      </c>
      <c r="G1061" s="2" t="s">
        <v>4896</v>
      </c>
      <c r="J1061" s="21">
        <v>3452</v>
      </c>
      <c r="K1061" s="21" t="s">
        <v>4548</v>
      </c>
    </row>
    <row r="1062" spans="1:11" x14ac:dyDescent="0.2">
      <c r="A1062" s="3">
        <v>8806</v>
      </c>
      <c r="B1062" s="3" t="s">
        <v>1131</v>
      </c>
      <c r="C1062" s="3" t="s">
        <v>1130</v>
      </c>
      <c r="D1062" s="3" t="s">
        <v>1119</v>
      </c>
      <c r="E1062" s="3" t="str">
        <v>Buchs (SG)</v>
      </c>
      <c r="G1062" s="2" t="s">
        <v>4896</v>
      </c>
      <c r="J1062" s="21">
        <v>3453</v>
      </c>
      <c r="K1062" s="21" t="s">
        <v>4548</v>
      </c>
    </row>
    <row r="1063" spans="1:11" x14ac:dyDescent="0.2">
      <c r="A1063" s="3">
        <v>8807</v>
      </c>
      <c r="B1063" s="3" t="s">
        <v>1130</v>
      </c>
      <c r="C1063" s="3" t="s">
        <v>1130</v>
      </c>
      <c r="D1063" s="3" t="s">
        <v>1119</v>
      </c>
      <c r="E1063" s="3" t="str">
        <v>Gams</v>
      </c>
      <c r="G1063" s="2" t="s">
        <v>4896</v>
      </c>
      <c r="J1063" s="21">
        <v>3454</v>
      </c>
      <c r="K1063" s="21" t="s">
        <v>4548</v>
      </c>
    </row>
    <row r="1064" spans="1:11" x14ac:dyDescent="0.2">
      <c r="A1064" s="3">
        <v>8808</v>
      </c>
      <c r="B1064" s="3" t="s">
        <v>1132</v>
      </c>
      <c r="C1064" s="3" t="s">
        <v>1130</v>
      </c>
      <c r="D1064" s="3" t="s">
        <v>1119</v>
      </c>
      <c r="E1064" s="3" t="str">
        <v>Grabs</v>
      </c>
      <c r="G1064" s="2" t="s">
        <v>4896</v>
      </c>
      <c r="J1064" s="21">
        <v>3455</v>
      </c>
      <c r="K1064" s="21" t="s">
        <v>4548</v>
      </c>
    </row>
    <row r="1065" spans="1:11" x14ac:dyDescent="0.2">
      <c r="A1065" s="3">
        <v>8832</v>
      </c>
      <c r="B1065" s="3" t="s">
        <v>1133</v>
      </c>
      <c r="C1065" s="3" t="s">
        <v>1130</v>
      </c>
      <c r="D1065" s="3" t="s">
        <v>1119</v>
      </c>
      <c r="E1065" s="3" t="str">
        <v>Sennwald</v>
      </c>
      <c r="G1065" s="2" t="s">
        <v>4896</v>
      </c>
      <c r="J1065" s="21">
        <v>3456</v>
      </c>
      <c r="K1065" s="21" t="s">
        <v>4548</v>
      </c>
    </row>
    <row r="1066" spans="1:11" x14ac:dyDescent="0.2">
      <c r="A1066" s="3">
        <v>8832</v>
      </c>
      <c r="B1066" s="3" t="s">
        <v>1134</v>
      </c>
      <c r="C1066" s="3" t="s">
        <v>1130</v>
      </c>
      <c r="D1066" s="3" t="s">
        <v>1119</v>
      </c>
      <c r="E1066" s="3" t="str">
        <v>Sevelen</v>
      </c>
      <c r="G1066" s="2" t="s">
        <v>4896</v>
      </c>
      <c r="J1066" s="21">
        <v>3457</v>
      </c>
      <c r="K1066" s="21" t="s">
        <v>4556</v>
      </c>
    </row>
    <row r="1067" spans="1:11" x14ac:dyDescent="0.2">
      <c r="A1067" s="3">
        <v>8832</v>
      </c>
      <c r="B1067" s="3" t="s">
        <v>1133</v>
      </c>
      <c r="C1067" s="3" t="s">
        <v>1133</v>
      </c>
      <c r="D1067" s="3" t="s">
        <v>1119</v>
      </c>
      <c r="E1067" s="3" t="str">
        <v>Wartau</v>
      </c>
      <c r="G1067" s="2" t="s">
        <v>4896</v>
      </c>
      <c r="J1067" s="21">
        <v>3462</v>
      </c>
      <c r="K1067" s="21" t="s">
        <v>4556</v>
      </c>
    </row>
    <row r="1068" spans="1:11" x14ac:dyDescent="0.2">
      <c r="A1068" s="3">
        <v>6402</v>
      </c>
      <c r="B1068" s="3" t="s">
        <v>1135</v>
      </c>
      <c r="C1068" s="3" t="s">
        <v>1136</v>
      </c>
      <c r="D1068" s="3" t="s">
        <v>1119</v>
      </c>
      <c r="E1068" s="3" t="str">
        <v>Bad Ragaz</v>
      </c>
      <c r="G1068" s="2" t="s">
        <v>4896</v>
      </c>
      <c r="J1068" s="21">
        <v>3463</v>
      </c>
      <c r="K1068" s="21" t="s">
        <v>4556</v>
      </c>
    </row>
    <row r="1069" spans="1:11" x14ac:dyDescent="0.2">
      <c r="A1069" s="3">
        <v>6403</v>
      </c>
      <c r="B1069" s="3" t="s">
        <v>1137</v>
      </c>
      <c r="C1069" s="3" t="s">
        <v>1136</v>
      </c>
      <c r="D1069" s="3" t="s">
        <v>1119</v>
      </c>
      <c r="E1069" s="3" t="str">
        <v>Flums</v>
      </c>
      <c r="G1069" s="2" t="s">
        <v>4896</v>
      </c>
      <c r="J1069" s="21">
        <v>3464</v>
      </c>
      <c r="K1069" s="21" t="s">
        <v>4556</v>
      </c>
    </row>
    <row r="1070" spans="1:11" x14ac:dyDescent="0.2">
      <c r="A1070" s="3">
        <v>6405</v>
      </c>
      <c r="B1070" s="3" t="s">
        <v>1138</v>
      </c>
      <c r="C1070" s="3" t="s">
        <v>1136</v>
      </c>
      <c r="D1070" s="3" t="s">
        <v>1119</v>
      </c>
      <c r="E1070" s="3" t="str">
        <v>Mels</v>
      </c>
      <c r="G1070" s="2" t="s">
        <v>4896</v>
      </c>
      <c r="J1070" s="21">
        <v>3465</v>
      </c>
      <c r="K1070" s="21" t="s">
        <v>4556</v>
      </c>
    </row>
    <row r="1071" spans="1:11" x14ac:dyDescent="0.2">
      <c r="A1071" s="3">
        <v>8852</v>
      </c>
      <c r="B1071" s="3" t="s">
        <v>1139</v>
      </c>
      <c r="C1071" s="3" t="s">
        <v>1139</v>
      </c>
      <c r="D1071" s="3" t="s">
        <v>1119</v>
      </c>
      <c r="E1071" s="3" t="str">
        <v>Pfäfers</v>
      </c>
      <c r="G1071" s="2" t="s">
        <v>4896</v>
      </c>
      <c r="J1071" s="21">
        <v>3472</v>
      </c>
      <c r="K1071" s="21" t="s">
        <v>4556</v>
      </c>
    </row>
    <row r="1072" spans="1:11" x14ac:dyDescent="0.2">
      <c r="A1072" s="3">
        <v>8854</v>
      </c>
      <c r="B1072" s="3" t="s">
        <v>1140</v>
      </c>
      <c r="C1072" s="3" t="s">
        <v>1140</v>
      </c>
      <c r="D1072" s="3" t="s">
        <v>1119</v>
      </c>
      <c r="E1072" s="3" t="str">
        <v>Quarten</v>
      </c>
      <c r="G1072" s="2" t="s">
        <v>4896</v>
      </c>
      <c r="J1072" s="21">
        <v>3473</v>
      </c>
      <c r="K1072" s="21" t="s">
        <v>4556</v>
      </c>
    </row>
    <row r="1073" spans="1:11" x14ac:dyDescent="0.2">
      <c r="A1073" s="3">
        <v>8858</v>
      </c>
      <c r="B1073" s="3" t="s">
        <v>1141</v>
      </c>
      <c r="C1073" s="3" t="s">
        <v>1141</v>
      </c>
      <c r="D1073" s="3" t="s">
        <v>1119</v>
      </c>
      <c r="E1073" s="3" t="str">
        <v>Sargans</v>
      </c>
      <c r="G1073" s="2" t="s">
        <v>4896</v>
      </c>
      <c r="J1073" s="21">
        <v>3474</v>
      </c>
      <c r="K1073" s="21" t="s">
        <v>4556</v>
      </c>
    </row>
    <row r="1074" spans="1:11" x14ac:dyDescent="0.2">
      <c r="A1074" s="3">
        <v>8853</v>
      </c>
      <c r="B1074" s="3" t="s">
        <v>1142</v>
      </c>
      <c r="C1074" s="3" t="s">
        <v>1143</v>
      </c>
      <c r="D1074" s="3" t="s">
        <v>1119</v>
      </c>
      <c r="E1074" s="3" t="str">
        <v>Vilters-Wangs</v>
      </c>
      <c r="G1074" s="2" t="s">
        <v>4896</v>
      </c>
      <c r="J1074" s="21">
        <v>3475</v>
      </c>
      <c r="K1074" s="21" t="s">
        <v>4556</v>
      </c>
    </row>
    <row r="1075" spans="1:11" x14ac:dyDescent="0.2">
      <c r="A1075" s="3">
        <v>8864</v>
      </c>
      <c r="B1075" s="3" t="s">
        <v>1144</v>
      </c>
      <c r="C1075" s="3" t="s">
        <v>1144</v>
      </c>
      <c r="D1075" s="3" t="s">
        <v>1119</v>
      </c>
      <c r="E1075" s="3" t="str">
        <v>Walenstadt</v>
      </c>
      <c r="G1075" s="2" t="s">
        <v>4896</v>
      </c>
      <c r="J1075" s="21">
        <v>3476</v>
      </c>
      <c r="K1075" s="21" t="s">
        <v>4556</v>
      </c>
    </row>
    <row r="1076" spans="1:11" x14ac:dyDescent="0.2">
      <c r="A1076" s="3">
        <v>8854</v>
      </c>
      <c r="B1076" s="3" t="s">
        <v>1145</v>
      </c>
      <c r="C1076" s="3" t="s">
        <v>1146</v>
      </c>
      <c r="D1076" s="3" t="s">
        <v>1119</v>
      </c>
      <c r="E1076" s="3" t="str">
        <v>Amden</v>
      </c>
      <c r="G1076" s="2" t="s">
        <v>4896</v>
      </c>
      <c r="J1076" s="21">
        <v>3503</v>
      </c>
      <c r="K1076" s="21" t="s">
        <v>4548</v>
      </c>
    </row>
    <row r="1077" spans="1:11" x14ac:dyDescent="0.2">
      <c r="A1077" s="3">
        <v>8862</v>
      </c>
      <c r="B1077" s="3" t="s">
        <v>1146</v>
      </c>
      <c r="C1077" s="3" t="s">
        <v>1146</v>
      </c>
      <c r="D1077" s="3" t="s">
        <v>1119</v>
      </c>
      <c r="E1077" s="3" t="str">
        <v>Benken (SG)</v>
      </c>
      <c r="G1077" s="2" t="s">
        <v>4896</v>
      </c>
      <c r="J1077" s="21">
        <v>3504</v>
      </c>
      <c r="K1077" s="21" t="s">
        <v>4555</v>
      </c>
    </row>
    <row r="1078" spans="1:11" x14ac:dyDescent="0.2">
      <c r="A1078" s="3">
        <v>8863</v>
      </c>
      <c r="B1078" s="3" t="s">
        <v>1147</v>
      </c>
      <c r="C1078" s="3" t="s">
        <v>1146</v>
      </c>
      <c r="D1078" s="3" t="s">
        <v>1119</v>
      </c>
      <c r="E1078" s="3" t="str">
        <v>Kaltbrunn</v>
      </c>
      <c r="G1078" s="2" t="s">
        <v>4896</v>
      </c>
      <c r="J1078" s="21">
        <v>3506</v>
      </c>
      <c r="K1078" s="21" t="s">
        <v>4555</v>
      </c>
    </row>
    <row r="1079" spans="1:11" x14ac:dyDescent="0.2">
      <c r="A1079" s="3">
        <v>8856</v>
      </c>
      <c r="B1079" s="3" t="s">
        <v>1148</v>
      </c>
      <c r="C1079" s="3" t="s">
        <v>1148</v>
      </c>
      <c r="D1079" s="3" t="s">
        <v>1119</v>
      </c>
      <c r="E1079" s="3" t="str">
        <v>Schänis</v>
      </c>
      <c r="G1079" s="2" t="s">
        <v>4896</v>
      </c>
      <c r="J1079" s="21">
        <v>3507</v>
      </c>
      <c r="K1079" s="21" t="s">
        <v>4548</v>
      </c>
    </row>
    <row r="1080" spans="1:11" x14ac:dyDescent="0.2">
      <c r="A1080" s="3">
        <v>8857</v>
      </c>
      <c r="B1080" s="3" t="s">
        <v>1149</v>
      </c>
      <c r="C1080" s="3" t="s">
        <v>1149</v>
      </c>
      <c r="D1080" s="3" t="s">
        <v>1119</v>
      </c>
      <c r="E1080" s="3" t="str">
        <v>Weesen</v>
      </c>
      <c r="G1080" s="2" t="s">
        <v>4896</v>
      </c>
      <c r="J1080" s="21">
        <v>3508</v>
      </c>
      <c r="K1080" s="21" t="s">
        <v>4548</v>
      </c>
    </row>
    <row r="1081" spans="1:11" x14ac:dyDescent="0.2">
      <c r="A1081" s="3">
        <v>8855</v>
      </c>
      <c r="B1081" s="3" t="s">
        <v>1150</v>
      </c>
      <c r="C1081" s="3" t="s">
        <v>1151</v>
      </c>
      <c r="D1081" s="3" t="s">
        <v>1119</v>
      </c>
      <c r="E1081" s="3" t="str">
        <v>Schmerikon</v>
      </c>
      <c r="G1081" s="2" t="s">
        <v>4896</v>
      </c>
      <c r="J1081" s="21">
        <v>3510</v>
      </c>
      <c r="K1081" s="21" t="s">
        <v>4555</v>
      </c>
    </row>
    <row r="1082" spans="1:11" x14ac:dyDescent="0.2">
      <c r="A1082" s="3">
        <v>8849</v>
      </c>
      <c r="B1082" s="3" t="s">
        <v>1152</v>
      </c>
      <c r="C1082" s="3" t="s">
        <v>1152</v>
      </c>
      <c r="D1082" s="3" t="s">
        <v>1119</v>
      </c>
      <c r="E1082" s="3" t="str">
        <v>Uznach</v>
      </c>
      <c r="G1082" s="2" t="s">
        <v>4896</v>
      </c>
      <c r="J1082" s="21">
        <v>3512</v>
      </c>
      <c r="K1082" s="21" t="s">
        <v>4548</v>
      </c>
    </row>
    <row r="1083" spans="1:11" x14ac:dyDescent="0.2">
      <c r="A1083" s="3">
        <v>6410</v>
      </c>
      <c r="B1083" s="3" t="s">
        <v>1153</v>
      </c>
      <c r="C1083" s="3" t="s">
        <v>1154</v>
      </c>
      <c r="D1083" s="3" t="s">
        <v>1119</v>
      </c>
      <c r="E1083" s="3" t="str">
        <v>Rapperswil-Jona</v>
      </c>
      <c r="G1083" s="2" t="s">
        <v>4896</v>
      </c>
      <c r="J1083" s="21">
        <v>3513</v>
      </c>
      <c r="K1083" s="21" t="s">
        <v>4548</v>
      </c>
    </row>
    <row r="1084" spans="1:11" x14ac:dyDescent="0.2">
      <c r="A1084" s="3">
        <v>6410</v>
      </c>
      <c r="B1084" s="3" t="s">
        <v>1155</v>
      </c>
      <c r="C1084" s="3" t="s">
        <v>1154</v>
      </c>
      <c r="D1084" s="3" t="s">
        <v>1119</v>
      </c>
      <c r="E1084" s="3" t="str">
        <v>Gommiswald</v>
      </c>
      <c r="G1084" s="2" t="s">
        <v>4896</v>
      </c>
      <c r="J1084" s="21">
        <v>3531</v>
      </c>
      <c r="K1084" s="21" t="s">
        <v>4548</v>
      </c>
    </row>
    <row r="1085" spans="1:11" x14ac:dyDescent="0.2">
      <c r="A1085" s="3">
        <v>6410</v>
      </c>
      <c r="B1085" s="3" t="s">
        <v>1156</v>
      </c>
      <c r="C1085" s="3" t="s">
        <v>1154</v>
      </c>
      <c r="D1085" s="3" t="s">
        <v>1119</v>
      </c>
      <c r="E1085" s="3" t="str">
        <v>Eschenbach (SG)</v>
      </c>
      <c r="G1085" s="2" t="s">
        <v>4896</v>
      </c>
      <c r="J1085" s="21">
        <v>3532</v>
      </c>
      <c r="K1085" s="21" t="s">
        <v>4548</v>
      </c>
    </row>
    <row r="1086" spans="1:11" x14ac:dyDescent="0.2">
      <c r="A1086" s="3">
        <v>6410</v>
      </c>
      <c r="B1086" s="3" t="s">
        <v>1157</v>
      </c>
      <c r="C1086" s="3" t="s">
        <v>1154</v>
      </c>
      <c r="D1086" s="3" t="s">
        <v>1119</v>
      </c>
      <c r="E1086" s="3" t="str">
        <v>Ebnat-Kappel</v>
      </c>
      <c r="G1086" s="2" t="s">
        <v>4896</v>
      </c>
      <c r="J1086" s="21">
        <v>3533</v>
      </c>
      <c r="K1086" s="21" t="s">
        <v>4548</v>
      </c>
    </row>
    <row r="1087" spans="1:11" x14ac:dyDescent="0.2">
      <c r="A1087" s="3">
        <v>6414</v>
      </c>
      <c r="B1087" s="3" t="s">
        <v>1158</v>
      </c>
      <c r="C1087" s="3" t="s">
        <v>1154</v>
      </c>
      <c r="D1087" s="3" t="s">
        <v>1119</v>
      </c>
      <c r="E1087" s="3" t="str">
        <v>Wildhaus-Alt St. Johann</v>
      </c>
      <c r="G1087" s="2" t="s">
        <v>4896</v>
      </c>
      <c r="J1087" s="21">
        <v>3534</v>
      </c>
      <c r="K1087" s="21" t="s">
        <v>4548</v>
      </c>
    </row>
    <row r="1088" spans="1:11" x14ac:dyDescent="0.2">
      <c r="A1088" s="3">
        <v>6415</v>
      </c>
      <c r="B1088" s="3" t="s">
        <v>1154</v>
      </c>
      <c r="C1088" s="3" t="s">
        <v>1154</v>
      </c>
      <c r="D1088" s="3" t="s">
        <v>1119</v>
      </c>
      <c r="E1088" s="3" t="str">
        <v>Nesslau</v>
      </c>
      <c r="G1088" s="2" t="s">
        <v>4896</v>
      </c>
      <c r="J1088" s="21">
        <v>3535</v>
      </c>
      <c r="K1088" s="21" t="s">
        <v>4548</v>
      </c>
    </row>
    <row r="1089" spans="1:11" x14ac:dyDescent="0.2">
      <c r="A1089" s="3">
        <v>6434</v>
      </c>
      <c r="B1089" s="3" t="s">
        <v>1159</v>
      </c>
      <c r="C1089" s="3" t="s">
        <v>1159</v>
      </c>
      <c r="D1089" s="3" t="s">
        <v>1119</v>
      </c>
      <c r="E1089" s="3" t="str">
        <v>Hemberg</v>
      </c>
      <c r="G1089" s="2" t="s">
        <v>4896</v>
      </c>
      <c r="J1089" s="21">
        <v>3536</v>
      </c>
      <c r="K1089" s="21" t="s">
        <v>4548</v>
      </c>
    </row>
    <row r="1090" spans="1:11" x14ac:dyDescent="0.2">
      <c r="A1090" s="3">
        <v>6440</v>
      </c>
      <c r="B1090" s="3" t="s">
        <v>1160</v>
      </c>
      <c r="C1090" s="3" t="s">
        <v>1161</v>
      </c>
      <c r="D1090" s="3" t="s">
        <v>1119</v>
      </c>
      <c r="E1090" s="3" t="str">
        <v>Lichtensteig</v>
      </c>
      <c r="G1090" s="2" t="s">
        <v>4896</v>
      </c>
      <c r="J1090" s="21">
        <v>3537</v>
      </c>
      <c r="K1090" s="21" t="s">
        <v>4548</v>
      </c>
    </row>
    <row r="1091" spans="1:11" x14ac:dyDescent="0.2">
      <c r="A1091" s="3">
        <v>6424</v>
      </c>
      <c r="B1091" s="3" t="s">
        <v>1162</v>
      </c>
      <c r="C1091" s="3" t="s">
        <v>1162</v>
      </c>
      <c r="D1091" s="3" t="s">
        <v>1119</v>
      </c>
      <c r="E1091" s="3" t="str">
        <v>Oberhelfenschwil</v>
      </c>
      <c r="G1091" s="2" t="s">
        <v>4896</v>
      </c>
      <c r="J1091" s="21">
        <v>3538</v>
      </c>
      <c r="K1091" s="21" t="s">
        <v>4548</v>
      </c>
    </row>
    <row r="1092" spans="1:11" x14ac:dyDescent="0.2">
      <c r="A1092" s="3">
        <v>6433</v>
      </c>
      <c r="B1092" s="3" t="s">
        <v>1163</v>
      </c>
      <c r="C1092" s="3" t="s">
        <v>1164</v>
      </c>
      <c r="D1092" s="3" t="s">
        <v>1119</v>
      </c>
      <c r="E1092" s="3" t="str">
        <v>Neckertal</v>
      </c>
      <c r="G1092" s="2" t="s">
        <v>4896</v>
      </c>
      <c r="J1092" s="21">
        <v>3543</v>
      </c>
      <c r="K1092" s="21" t="s">
        <v>4548</v>
      </c>
    </row>
    <row r="1093" spans="1:11" x14ac:dyDescent="0.2">
      <c r="A1093" s="3">
        <v>6443</v>
      </c>
      <c r="B1093" s="3" t="s">
        <v>1164</v>
      </c>
      <c r="C1093" s="3" t="s">
        <v>1164</v>
      </c>
      <c r="D1093" s="3" t="s">
        <v>1119</v>
      </c>
      <c r="E1093" s="3" t="str">
        <v>Wattwil</v>
      </c>
      <c r="G1093" s="2" t="s">
        <v>4896</v>
      </c>
      <c r="J1093" s="21">
        <v>3550</v>
      </c>
      <c r="K1093" s="21" t="s">
        <v>4548</v>
      </c>
    </row>
    <row r="1094" spans="1:11" x14ac:dyDescent="0.2">
      <c r="A1094" s="3">
        <v>6436</v>
      </c>
      <c r="B1094" s="3" t="s">
        <v>1165</v>
      </c>
      <c r="C1094" s="3" t="s">
        <v>1165</v>
      </c>
      <c r="D1094" s="3" t="s">
        <v>1119</v>
      </c>
      <c r="E1094" s="3" t="str">
        <v>Kirchberg (SG)</v>
      </c>
      <c r="G1094" s="2" t="s">
        <v>4896</v>
      </c>
      <c r="J1094" s="21">
        <v>3551</v>
      </c>
      <c r="K1094" s="21" t="s">
        <v>4548</v>
      </c>
    </row>
    <row r="1095" spans="1:11" x14ac:dyDescent="0.2">
      <c r="A1095" s="3">
        <v>6436</v>
      </c>
      <c r="B1095" s="3" t="s">
        <v>1166</v>
      </c>
      <c r="C1095" s="3" t="s">
        <v>1165</v>
      </c>
      <c r="D1095" s="3" t="s">
        <v>1119</v>
      </c>
      <c r="E1095" s="3" t="str">
        <v>Lütisburg</v>
      </c>
      <c r="G1095" s="2" t="s">
        <v>4896</v>
      </c>
      <c r="J1095" s="21">
        <v>3552</v>
      </c>
      <c r="K1095" s="21" t="s">
        <v>4548</v>
      </c>
    </row>
    <row r="1096" spans="1:11" x14ac:dyDescent="0.2">
      <c r="A1096" s="3">
        <v>6436</v>
      </c>
      <c r="B1096" s="3" t="s">
        <v>1167</v>
      </c>
      <c r="C1096" s="3" t="s">
        <v>1165</v>
      </c>
      <c r="D1096" s="3" t="s">
        <v>1119</v>
      </c>
      <c r="E1096" s="3" t="str">
        <v>Mosnang</v>
      </c>
      <c r="G1096" s="2" t="s">
        <v>4896</v>
      </c>
      <c r="J1096" s="21">
        <v>3553</v>
      </c>
      <c r="K1096" s="21" t="s">
        <v>4548</v>
      </c>
    </row>
    <row r="1097" spans="1:11" x14ac:dyDescent="0.2">
      <c r="A1097" s="3">
        <v>8843</v>
      </c>
      <c r="B1097" s="3" t="s">
        <v>1168</v>
      </c>
      <c r="C1097" s="3" t="s">
        <v>1168</v>
      </c>
      <c r="D1097" s="3" t="s">
        <v>1119</v>
      </c>
      <c r="E1097" s="3" t="str">
        <v>Bütschwil-Ganterschwil</v>
      </c>
      <c r="G1097" s="2" t="s">
        <v>4896</v>
      </c>
      <c r="J1097" s="21">
        <v>3555</v>
      </c>
      <c r="K1097" s="21" t="s">
        <v>4548</v>
      </c>
    </row>
    <row r="1098" spans="1:11" x14ac:dyDescent="0.2">
      <c r="A1098" s="3">
        <v>6452</v>
      </c>
      <c r="B1098" s="3" t="s">
        <v>1169</v>
      </c>
      <c r="C1098" s="3" t="s">
        <v>1169</v>
      </c>
      <c r="D1098" s="3" t="s">
        <v>1119</v>
      </c>
      <c r="E1098" s="3" t="str">
        <v>Degersheim</v>
      </c>
      <c r="G1098" s="2" t="s">
        <v>4896</v>
      </c>
      <c r="J1098" s="21">
        <v>3556</v>
      </c>
      <c r="K1098" s="21" t="s">
        <v>4548</v>
      </c>
    </row>
    <row r="1099" spans="1:11" x14ac:dyDescent="0.2">
      <c r="A1099" s="3">
        <v>6418</v>
      </c>
      <c r="B1099" s="3" t="s">
        <v>1170</v>
      </c>
      <c r="C1099" s="3" t="s">
        <v>1170</v>
      </c>
      <c r="D1099" s="3" t="s">
        <v>1119</v>
      </c>
      <c r="E1099" s="3" t="str">
        <v>Flawil</v>
      </c>
      <c r="G1099" s="2" t="s">
        <v>4896</v>
      </c>
      <c r="J1099" s="21">
        <v>3557</v>
      </c>
      <c r="K1099" s="21" t="s">
        <v>4557</v>
      </c>
    </row>
    <row r="1100" spans="1:11" x14ac:dyDescent="0.2">
      <c r="A1100" s="3">
        <v>6417</v>
      </c>
      <c r="B1100" s="3" t="s">
        <v>1171</v>
      </c>
      <c r="C1100" s="3" t="s">
        <v>1171</v>
      </c>
      <c r="D1100" s="3" t="s">
        <v>1119</v>
      </c>
      <c r="E1100" s="3" t="str">
        <v>Jonschwil</v>
      </c>
      <c r="G1100" s="2" t="s">
        <v>4896</v>
      </c>
      <c r="J1100" s="21">
        <v>3600</v>
      </c>
      <c r="K1100" s="21" t="s">
        <v>4555</v>
      </c>
    </row>
    <row r="1101" spans="1:11" x14ac:dyDescent="0.2">
      <c r="A1101" s="3">
        <v>6423</v>
      </c>
      <c r="B1101" s="3" t="s">
        <v>1172</v>
      </c>
      <c r="C1101" s="3" t="s">
        <v>1173</v>
      </c>
      <c r="D1101" s="3" t="s">
        <v>1119</v>
      </c>
      <c r="E1101" s="3" t="str">
        <v>Oberuzwil</v>
      </c>
      <c r="G1101" s="2" t="s">
        <v>4896</v>
      </c>
      <c r="J1101" s="21">
        <v>3603</v>
      </c>
      <c r="K1101" s="21" t="s">
        <v>4555</v>
      </c>
    </row>
    <row r="1102" spans="1:11" x14ac:dyDescent="0.2">
      <c r="A1102" s="3">
        <v>6430</v>
      </c>
      <c r="B1102" s="3" t="s">
        <v>1173</v>
      </c>
      <c r="C1102" s="3" t="s">
        <v>1173</v>
      </c>
      <c r="D1102" s="3" t="s">
        <v>1119</v>
      </c>
      <c r="E1102" s="3" t="str">
        <v>Uzwil</v>
      </c>
      <c r="G1102" s="2" t="s">
        <v>4896</v>
      </c>
      <c r="J1102" s="21">
        <v>3604</v>
      </c>
      <c r="K1102" s="21" t="s">
        <v>4555</v>
      </c>
    </row>
    <row r="1103" spans="1:11" x14ac:dyDescent="0.2">
      <c r="A1103" s="3">
        <v>6432</v>
      </c>
      <c r="B1103" s="3" t="s">
        <v>1174</v>
      </c>
      <c r="C1103" s="3" t="s">
        <v>1173</v>
      </c>
      <c r="D1103" s="3" t="s">
        <v>1119</v>
      </c>
      <c r="E1103" s="3" t="str">
        <v>Niederbüren</v>
      </c>
      <c r="G1103" s="2" t="s">
        <v>4896</v>
      </c>
      <c r="J1103" s="21">
        <v>3608</v>
      </c>
      <c r="K1103" s="21" t="s">
        <v>4555</v>
      </c>
    </row>
    <row r="1104" spans="1:11" x14ac:dyDescent="0.2">
      <c r="A1104" s="3">
        <v>6438</v>
      </c>
      <c r="B1104" s="3" t="s">
        <v>1175</v>
      </c>
      <c r="C1104" s="3" t="s">
        <v>1173</v>
      </c>
      <c r="D1104" s="3" t="s">
        <v>1119</v>
      </c>
      <c r="E1104" s="3" t="str">
        <v>Niederhelfenschwil</v>
      </c>
      <c r="G1104" s="2" t="s">
        <v>4896</v>
      </c>
      <c r="J1104" s="21">
        <v>3612</v>
      </c>
      <c r="K1104" s="21" t="s">
        <v>4555</v>
      </c>
    </row>
    <row r="1105" spans="1:11" x14ac:dyDescent="0.2">
      <c r="A1105" s="3">
        <v>6422</v>
      </c>
      <c r="B1105" s="3" t="s">
        <v>1176</v>
      </c>
      <c r="C1105" s="3" t="s">
        <v>1176</v>
      </c>
      <c r="D1105" s="3" t="s">
        <v>1119</v>
      </c>
      <c r="E1105" s="3" t="str">
        <v>Oberbüren</v>
      </c>
      <c r="G1105" s="2" t="s">
        <v>4896</v>
      </c>
      <c r="J1105" s="21">
        <v>3613</v>
      </c>
      <c r="K1105" s="21" t="s">
        <v>4555</v>
      </c>
    </row>
    <row r="1106" spans="1:11" x14ac:dyDescent="0.2">
      <c r="A1106" s="3">
        <v>6416</v>
      </c>
      <c r="B1106" s="3" t="s">
        <v>1177</v>
      </c>
      <c r="C1106" s="3" t="s">
        <v>1177</v>
      </c>
      <c r="D1106" s="3" t="s">
        <v>1119</v>
      </c>
      <c r="E1106" s="3" t="str">
        <v>Zuzwil (SG)</v>
      </c>
      <c r="G1106" s="2" t="s">
        <v>4896</v>
      </c>
      <c r="J1106" s="21">
        <v>3614</v>
      </c>
      <c r="K1106" s="21" t="s">
        <v>4555</v>
      </c>
    </row>
    <row r="1107" spans="1:11" x14ac:dyDescent="0.2">
      <c r="A1107" s="3">
        <v>8842</v>
      </c>
      <c r="B1107" s="3" t="s">
        <v>1178</v>
      </c>
      <c r="C1107" s="3" t="s">
        <v>1178</v>
      </c>
      <c r="D1107" s="3" t="s">
        <v>1119</v>
      </c>
      <c r="E1107" s="3" t="str">
        <v>Wil (SG)</v>
      </c>
      <c r="G1107" s="2" t="s">
        <v>4896</v>
      </c>
      <c r="J1107" s="21">
        <v>3615</v>
      </c>
      <c r="K1107" s="21" t="s">
        <v>4555</v>
      </c>
    </row>
    <row r="1108" spans="1:11" x14ac:dyDescent="0.2">
      <c r="A1108" s="3">
        <v>8845</v>
      </c>
      <c r="B1108" s="3" t="s">
        <v>1179</v>
      </c>
      <c r="C1108" s="3" t="s">
        <v>1178</v>
      </c>
      <c r="D1108" s="3" t="s">
        <v>1119</v>
      </c>
      <c r="E1108" s="3" t="str">
        <v>Andwil (SG)</v>
      </c>
      <c r="G1108" s="2" t="s">
        <v>4896</v>
      </c>
      <c r="J1108" s="21">
        <v>3616</v>
      </c>
      <c r="K1108" s="21" t="s">
        <v>4555</v>
      </c>
    </row>
    <row r="1109" spans="1:11" x14ac:dyDescent="0.2">
      <c r="A1109" s="3">
        <v>6010</v>
      </c>
      <c r="B1109" s="3" t="s">
        <v>1180</v>
      </c>
      <c r="C1109" s="3" t="s">
        <v>1181</v>
      </c>
      <c r="D1109" s="3" t="s">
        <v>1182</v>
      </c>
      <c r="E1109" s="3" t="str">
        <v>Gaiserwald</v>
      </c>
      <c r="G1109" s="2" t="s">
        <v>4896</v>
      </c>
      <c r="J1109" s="21">
        <v>3617</v>
      </c>
      <c r="K1109" s="21" t="s">
        <v>4555</v>
      </c>
    </row>
    <row r="1110" spans="1:11" x14ac:dyDescent="0.2">
      <c r="A1110" s="3">
        <v>6053</v>
      </c>
      <c r="B1110" s="3" t="s">
        <v>1183</v>
      </c>
      <c r="C1110" s="3" t="s">
        <v>1181</v>
      </c>
      <c r="D1110" s="3" t="s">
        <v>1182</v>
      </c>
      <c r="E1110" s="3" t="str">
        <v>Gossau (SG)</v>
      </c>
      <c r="G1110" s="2" t="s">
        <v>4896</v>
      </c>
      <c r="J1110" s="21">
        <v>3618</v>
      </c>
      <c r="K1110" s="21" t="s">
        <v>4555</v>
      </c>
    </row>
    <row r="1111" spans="1:11" x14ac:dyDescent="0.2">
      <c r="A1111" s="3">
        <v>6055</v>
      </c>
      <c r="B1111" s="3" t="s">
        <v>1184</v>
      </c>
      <c r="C1111" s="3" t="s">
        <v>1181</v>
      </c>
      <c r="D1111" s="3" t="s">
        <v>1182</v>
      </c>
      <c r="E1111" s="3" t="str">
        <v>Waldkirch</v>
      </c>
      <c r="G1111" s="2" t="s">
        <v>4896</v>
      </c>
      <c r="J1111" s="21">
        <v>3619</v>
      </c>
      <c r="K1111" s="21" t="s">
        <v>4555</v>
      </c>
    </row>
    <row r="1112" spans="1:11" x14ac:dyDescent="0.2">
      <c r="A1112" s="3">
        <v>6388</v>
      </c>
      <c r="B1112" s="3" t="s">
        <v>1185</v>
      </c>
      <c r="C1112" s="3" t="s">
        <v>1186</v>
      </c>
      <c r="D1112" s="3" t="s">
        <v>1182</v>
      </c>
      <c r="E1112" s="3" t="str">
        <v>Vaz/Obervaz</v>
      </c>
      <c r="G1112" s="2" t="s">
        <v>4896</v>
      </c>
      <c r="J1112" s="21">
        <v>3622</v>
      </c>
      <c r="K1112" s="21" t="s">
        <v>4555</v>
      </c>
    </row>
    <row r="1113" spans="1:11" x14ac:dyDescent="0.2">
      <c r="A1113" s="3">
        <v>6390</v>
      </c>
      <c r="B1113" s="3" t="s">
        <v>1186</v>
      </c>
      <c r="C1113" s="3" t="s">
        <v>1186</v>
      </c>
      <c r="D1113" s="3" t="s">
        <v>1182</v>
      </c>
      <c r="E1113" s="3" t="str">
        <v>Lantsch/Lenz</v>
      </c>
      <c r="G1113" s="2" t="s">
        <v>4896</v>
      </c>
      <c r="J1113" s="21">
        <v>3623</v>
      </c>
      <c r="K1113" s="21" t="s">
        <v>4555</v>
      </c>
    </row>
    <row r="1114" spans="1:11" x14ac:dyDescent="0.2">
      <c r="A1114" s="3">
        <v>6074</v>
      </c>
      <c r="B1114" s="3" t="s">
        <v>1187</v>
      </c>
      <c r="C1114" s="3" t="s">
        <v>1187</v>
      </c>
      <c r="D1114" s="3" t="s">
        <v>1182</v>
      </c>
      <c r="E1114" s="3" t="str">
        <v>Schmitten (GR)</v>
      </c>
      <c r="G1114" s="2" t="s">
        <v>4896</v>
      </c>
      <c r="J1114" s="21">
        <v>3624</v>
      </c>
      <c r="K1114" s="21" t="s">
        <v>4555</v>
      </c>
    </row>
    <row r="1115" spans="1:11" x14ac:dyDescent="0.2">
      <c r="A1115" s="3">
        <v>6064</v>
      </c>
      <c r="B1115" s="3" t="s">
        <v>1188</v>
      </c>
      <c r="C1115" s="3" t="s">
        <v>1188</v>
      </c>
      <c r="D1115" s="3" t="s">
        <v>1182</v>
      </c>
      <c r="E1115" s="3" t="str">
        <v>Albula/Alvra</v>
      </c>
      <c r="G1115" s="2" t="s">
        <v>4896</v>
      </c>
      <c r="J1115" s="21">
        <v>3625</v>
      </c>
      <c r="K1115" s="21" t="s">
        <v>4555</v>
      </c>
    </row>
    <row r="1116" spans="1:11" x14ac:dyDescent="0.2">
      <c r="A1116" s="3">
        <v>6066</v>
      </c>
      <c r="B1116" s="3" t="s">
        <v>1189</v>
      </c>
      <c r="C1116" s="3" t="s">
        <v>1188</v>
      </c>
      <c r="D1116" s="3" t="s">
        <v>1182</v>
      </c>
      <c r="E1116" s="3" t="str">
        <v>Surses</v>
      </c>
      <c r="G1116" s="2" t="s">
        <v>4896</v>
      </c>
      <c r="J1116" s="21">
        <v>3626</v>
      </c>
      <c r="K1116" s="21" t="s">
        <v>4555</v>
      </c>
    </row>
    <row r="1117" spans="1:11" x14ac:dyDescent="0.2">
      <c r="A1117" s="3">
        <v>6067</v>
      </c>
      <c r="B1117" s="3" t="s">
        <v>1190</v>
      </c>
      <c r="C1117" s="3" t="s">
        <v>1188</v>
      </c>
      <c r="D1117" s="3" t="s">
        <v>1182</v>
      </c>
      <c r="E1117" s="3" t="str">
        <v>Bergün Filisur</v>
      </c>
      <c r="G1117" s="2" t="s">
        <v>4896</v>
      </c>
      <c r="J1117" s="21">
        <v>3627</v>
      </c>
      <c r="K1117" s="21" t="s">
        <v>4555</v>
      </c>
    </row>
    <row r="1118" spans="1:11" x14ac:dyDescent="0.2">
      <c r="A1118" s="3">
        <v>6068</v>
      </c>
      <c r="B1118" s="3" t="s">
        <v>1191</v>
      </c>
      <c r="C1118" s="3" t="s">
        <v>1188</v>
      </c>
      <c r="D1118" s="3" t="s">
        <v>1182</v>
      </c>
      <c r="E1118" s="3" t="str">
        <v>Brusio</v>
      </c>
      <c r="G1118" s="2" t="s">
        <v>4896</v>
      </c>
      <c r="J1118" s="21">
        <v>3628</v>
      </c>
      <c r="K1118" s="21" t="s">
        <v>4555</v>
      </c>
    </row>
    <row r="1119" spans="1:11" x14ac:dyDescent="0.2">
      <c r="A1119" s="3">
        <v>6078</v>
      </c>
      <c r="B1119" s="3" t="s">
        <v>1192</v>
      </c>
      <c r="C1119" s="3" t="s">
        <v>1192</v>
      </c>
      <c r="D1119" s="3" t="s">
        <v>1182</v>
      </c>
      <c r="E1119" s="3" t="str">
        <v>Poschiavo</v>
      </c>
      <c r="G1119" s="2" t="s">
        <v>4896</v>
      </c>
      <c r="J1119" s="21">
        <v>3629</v>
      </c>
      <c r="K1119" s="21" t="s">
        <v>4555</v>
      </c>
    </row>
    <row r="1120" spans="1:11" x14ac:dyDescent="0.2">
      <c r="A1120" s="3">
        <v>6078</v>
      </c>
      <c r="B1120" s="3" t="s">
        <v>1193</v>
      </c>
      <c r="C1120" s="3" t="s">
        <v>1192</v>
      </c>
      <c r="D1120" s="3" t="s">
        <v>1182</v>
      </c>
      <c r="E1120" s="3" t="str">
        <v>Falera</v>
      </c>
      <c r="G1120" s="2" t="s">
        <v>4896</v>
      </c>
      <c r="J1120" s="21">
        <v>3631</v>
      </c>
      <c r="K1120" s="21" t="s">
        <v>4555</v>
      </c>
    </row>
    <row r="1121" spans="1:11" x14ac:dyDescent="0.2">
      <c r="A1121" s="3">
        <v>6072</v>
      </c>
      <c r="B1121" s="3" t="s">
        <v>1194</v>
      </c>
      <c r="C1121" s="3" t="s">
        <v>1194</v>
      </c>
      <c r="D1121" s="3" t="s">
        <v>1182</v>
      </c>
      <c r="E1121" s="3" t="str">
        <v>Laax</v>
      </c>
      <c r="G1121" s="2" t="s">
        <v>4896</v>
      </c>
      <c r="J1121" s="21">
        <v>3632</v>
      </c>
      <c r="K1121" s="21" t="s">
        <v>4555</v>
      </c>
    </row>
    <row r="1122" spans="1:11" x14ac:dyDescent="0.2">
      <c r="A1122" s="3">
        <v>6073</v>
      </c>
      <c r="B1122" s="3" t="s">
        <v>1195</v>
      </c>
      <c r="C1122" s="3" t="s">
        <v>1194</v>
      </c>
      <c r="D1122" s="3" t="s">
        <v>1182</v>
      </c>
      <c r="E1122" s="3" t="str">
        <v>Sagogn</v>
      </c>
      <c r="G1122" s="2" t="s">
        <v>4896</v>
      </c>
      <c r="J1122" s="21">
        <v>3633</v>
      </c>
      <c r="K1122" s="21" t="s">
        <v>4555</v>
      </c>
    </row>
    <row r="1123" spans="1:11" x14ac:dyDescent="0.2">
      <c r="A1123" s="3">
        <v>6056</v>
      </c>
      <c r="B1123" s="3" t="s">
        <v>1196</v>
      </c>
      <c r="C1123" s="3" t="s">
        <v>1197</v>
      </c>
      <c r="D1123" s="3" t="s">
        <v>1182</v>
      </c>
      <c r="E1123" s="3" t="str">
        <v>Schluein</v>
      </c>
      <c r="G1123" s="2" t="s">
        <v>4896</v>
      </c>
      <c r="J1123" s="21">
        <v>3634</v>
      </c>
      <c r="K1123" s="21" t="s">
        <v>4555</v>
      </c>
    </row>
    <row r="1124" spans="1:11" x14ac:dyDescent="0.2">
      <c r="A1124" s="3">
        <v>6060</v>
      </c>
      <c r="B1124" s="3" t="s">
        <v>1197</v>
      </c>
      <c r="C1124" s="3" t="s">
        <v>1197</v>
      </c>
      <c r="D1124" s="3" t="s">
        <v>1182</v>
      </c>
      <c r="E1124" s="3" t="str">
        <v>Vals</v>
      </c>
      <c r="G1124" s="2" t="s">
        <v>4896</v>
      </c>
      <c r="J1124" s="21">
        <v>3635</v>
      </c>
      <c r="K1124" s="21" t="s">
        <v>4555</v>
      </c>
    </row>
    <row r="1125" spans="1:11" x14ac:dyDescent="0.2">
      <c r="A1125" s="3">
        <v>6060</v>
      </c>
      <c r="B1125" s="3" t="s">
        <v>1198</v>
      </c>
      <c r="C1125" s="3" t="s">
        <v>1197</v>
      </c>
      <c r="D1125" s="3" t="s">
        <v>1182</v>
      </c>
      <c r="E1125" s="3" t="str">
        <v>Lumnezia</v>
      </c>
      <c r="G1125" s="2" t="s">
        <v>4896</v>
      </c>
      <c r="J1125" s="21">
        <v>3636</v>
      </c>
      <c r="K1125" s="21" t="s">
        <v>4555</v>
      </c>
    </row>
    <row r="1126" spans="1:11" x14ac:dyDescent="0.2">
      <c r="A1126" s="3">
        <v>6062</v>
      </c>
      <c r="B1126" s="3" t="s">
        <v>1199</v>
      </c>
      <c r="C1126" s="3" t="s">
        <v>1197</v>
      </c>
      <c r="D1126" s="3" t="s">
        <v>1182</v>
      </c>
      <c r="E1126" s="3" t="str">
        <v>Ilanz/Glion</v>
      </c>
      <c r="G1126" s="2" t="s">
        <v>4896</v>
      </c>
      <c r="J1126" s="21">
        <v>3638</v>
      </c>
      <c r="K1126" s="21" t="s">
        <v>4555</v>
      </c>
    </row>
    <row r="1127" spans="1:11" x14ac:dyDescent="0.2">
      <c r="A1127" s="3">
        <v>6063</v>
      </c>
      <c r="B1127" s="3" t="s">
        <v>1200</v>
      </c>
      <c r="C1127" s="3" t="s">
        <v>1197</v>
      </c>
      <c r="D1127" s="3" t="s">
        <v>1182</v>
      </c>
      <c r="E1127" s="3" t="str">
        <v>Fürstenau</v>
      </c>
      <c r="G1127" s="2" t="s">
        <v>4896</v>
      </c>
      <c r="J1127" s="21">
        <v>3645</v>
      </c>
      <c r="K1127" s="21" t="s">
        <v>4555</v>
      </c>
    </row>
    <row r="1128" spans="1:11" x14ac:dyDescent="0.2">
      <c r="A1128" s="3">
        <v>6375</v>
      </c>
      <c r="B1128" s="3" t="s">
        <v>1201</v>
      </c>
      <c r="C1128" s="3" t="s">
        <v>1201</v>
      </c>
      <c r="D1128" s="3" t="s">
        <v>1202</v>
      </c>
      <c r="E1128" s="3" t="str">
        <v>Rothenbrunnen</v>
      </c>
      <c r="G1128" s="2" t="s">
        <v>4896</v>
      </c>
      <c r="J1128" s="21">
        <v>3646</v>
      </c>
      <c r="K1128" s="21" t="s">
        <v>4555</v>
      </c>
    </row>
    <row r="1129" spans="1:11" x14ac:dyDescent="0.2">
      <c r="A1129" s="3">
        <v>6374</v>
      </c>
      <c r="B1129" s="3" t="s">
        <v>1203</v>
      </c>
      <c r="C1129" s="3" t="s">
        <v>1203</v>
      </c>
      <c r="D1129" s="3" t="s">
        <v>1202</v>
      </c>
      <c r="E1129" s="3" t="str">
        <v>Scharans</v>
      </c>
      <c r="G1129" s="2" t="s">
        <v>4896</v>
      </c>
      <c r="J1129" s="21">
        <v>3647</v>
      </c>
      <c r="K1129" s="21" t="s">
        <v>4555</v>
      </c>
    </row>
    <row r="1130" spans="1:11" x14ac:dyDescent="0.2">
      <c r="A1130" s="3">
        <v>6383</v>
      </c>
      <c r="B1130" s="3" t="s">
        <v>1204</v>
      </c>
      <c r="C1130" s="3" t="s">
        <v>1204</v>
      </c>
      <c r="D1130" s="3" t="s">
        <v>1202</v>
      </c>
      <c r="E1130" s="3" t="str">
        <v>Sils im Domleschg</v>
      </c>
      <c r="G1130" s="2" t="s">
        <v>4896</v>
      </c>
      <c r="J1130" s="21">
        <v>3652</v>
      </c>
      <c r="K1130" s="21" t="s">
        <v>4555</v>
      </c>
    </row>
    <row r="1131" spans="1:11" x14ac:dyDescent="0.2">
      <c r="A1131" s="3">
        <v>6383</v>
      </c>
      <c r="B1131" s="3" t="s">
        <v>1205</v>
      </c>
      <c r="C1131" s="3" t="s">
        <v>1204</v>
      </c>
      <c r="D1131" s="3" t="s">
        <v>1202</v>
      </c>
      <c r="E1131" s="3" t="str">
        <v>Cazis</v>
      </c>
      <c r="G1131" s="2" t="s">
        <v>4896</v>
      </c>
      <c r="J1131" s="21">
        <v>3653</v>
      </c>
      <c r="K1131" s="21" t="s">
        <v>4555</v>
      </c>
    </row>
    <row r="1132" spans="1:11" x14ac:dyDescent="0.2">
      <c r="A1132" s="3">
        <v>6383</v>
      </c>
      <c r="B1132" s="3" t="s">
        <v>1206</v>
      </c>
      <c r="C1132" s="3" t="s">
        <v>1204</v>
      </c>
      <c r="D1132" s="3" t="s">
        <v>1202</v>
      </c>
      <c r="E1132" s="3" t="str">
        <v>Flerden</v>
      </c>
      <c r="G1132" s="2" t="s">
        <v>4896</v>
      </c>
      <c r="J1132" s="21">
        <v>3654</v>
      </c>
      <c r="K1132" s="21" t="s">
        <v>4555</v>
      </c>
    </row>
    <row r="1133" spans="1:11" x14ac:dyDescent="0.2">
      <c r="A1133" s="3">
        <v>6376</v>
      </c>
      <c r="B1133" s="3" t="s">
        <v>1207</v>
      </c>
      <c r="C1133" s="3" t="s">
        <v>1207</v>
      </c>
      <c r="D1133" s="3" t="s">
        <v>1202</v>
      </c>
      <c r="E1133" s="3" t="str">
        <v>Masein</v>
      </c>
      <c r="G1133" s="2" t="s">
        <v>4896</v>
      </c>
      <c r="J1133" s="21">
        <v>3655</v>
      </c>
      <c r="K1133" s="21" t="s">
        <v>4555</v>
      </c>
    </row>
    <row r="1134" spans="1:11" x14ac:dyDescent="0.2">
      <c r="A1134" s="3">
        <v>6363</v>
      </c>
      <c r="B1134" s="3" t="s">
        <v>1208</v>
      </c>
      <c r="C1134" s="3" t="s">
        <v>1209</v>
      </c>
      <c r="D1134" s="3" t="s">
        <v>1202</v>
      </c>
      <c r="E1134" s="3" t="str">
        <v>Thusis</v>
      </c>
      <c r="G1134" s="2" t="s">
        <v>4896</v>
      </c>
      <c r="J1134" s="21">
        <v>3656</v>
      </c>
      <c r="K1134" s="21" t="s">
        <v>4555</v>
      </c>
    </row>
    <row r="1135" spans="1:11" x14ac:dyDescent="0.2">
      <c r="A1135" s="3">
        <v>6373</v>
      </c>
      <c r="B1135" s="3" t="s">
        <v>1209</v>
      </c>
      <c r="C1135" s="3" t="s">
        <v>1209</v>
      </c>
      <c r="D1135" s="3" t="s">
        <v>1202</v>
      </c>
      <c r="E1135" s="3" t="str">
        <v>Tschappina</v>
      </c>
      <c r="G1135" s="2" t="s">
        <v>4896</v>
      </c>
      <c r="J1135" s="21">
        <v>3657</v>
      </c>
      <c r="K1135" s="21" t="s">
        <v>4555</v>
      </c>
    </row>
    <row r="1136" spans="1:11" x14ac:dyDescent="0.2">
      <c r="A1136" s="3">
        <v>6372</v>
      </c>
      <c r="B1136" s="3" t="s">
        <v>1210</v>
      </c>
      <c r="C1136" s="3" t="s">
        <v>1210</v>
      </c>
      <c r="D1136" s="3" t="s">
        <v>1202</v>
      </c>
      <c r="E1136" s="3" t="str">
        <v>Urmein</v>
      </c>
      <c r="G1136" s="2" t="s">
        <v>4896</v>
      </c>
      <c r="J1136" s="21">
        <v>3658</v>
      </c>
      <c r="K1136" s="21" t="s">
        <v>4555</v>
      </c>
    </row>
    <row r="1137" spans="1:11" x14ac:dyDescent="0.2">
      <c r="A1137" s="3">
        <v>6052</v>
      </c>
      <c r="B1137" s="3" t="s">
        <v>1211</v>
      </c>
      <c r="C1137" s="3" t="s">
        <v>1212</v>
      </c>
      <c r="D1137" s="3" t="s">
        <v>1202</v>
      </c>
      <c r="E1137" s="3" t="str">
        <v>Safiental</v>
      </c>
      <c r="G1137" s="2" t="s">
        <v>4896</v>
      </c>
      <c r="J1137" s="21">
        <v>3661</v>
      </c>
      <c r="K1137" s="21" t="s">
        <v>4555</v>
      </c>
    </row>
    <row r="1138" spans="1:11" x14ac:dyDescent="0.2">
      <c r="A1138" s="3">
        <v>6370</v>
      </c>
      <c r="B1138" s="3" t="s">
        <v>1213</v>
      </c>
      <c r="C1138" s="3" t="s">
        <v>1214</v>
      </c>
      <c r="D1138" s="3" t="s">
        <v>1202</v>
      </c>
      <c r="E1138" s="3" t="str">
        <v>Domleschg</v>
      </c>
      <c r="G1138" s="2" t="s">
        <v>4896</v>
      </c>
      <c r="J1138" s="21">
        <v>3662</v>
      </c>
      <c r="K1138" s="21" t="s">
        <v>4555</v>
      </c>
    </row>
    <row r="1139" spans="1:11" x14ac:dyDescent="0.2">
      <c r="A1139" s="3">
        <v>6382</v>
      </c>
      <c r="B1139" s="3" t="s">
        <v>1215</v>
      </c>
      <c r="C1139" s="3" t="s">
        <v>1214</v>
      </c>
      <c r="D1139" s="3" t="s">
        <v>1202</v>
      </c>
      <c r="E1139" s="3" t="str">
        <v>Avers</v>
      </c>
      <c r="G1139" s="2" t="s">
        <v>4896</v>
      </c>
      <c r="J1139" s="21">
        <v>3663</v>
      </c>
      <c r="K1139" s="21" t="s">
        <v>4555</v>
      </c>
    </row>
    <row r="1140" spans="1:11" x14ac:dyDescent="0.2">
      <c r="A1140" s="3">
        <v>6383</v>
      </c>
      <c r="B1140" s="3" t="s">
        <v>1216</v>
      </c>
      <c r="C1140" s="3" t="s">
        <v>1214</v>
      </c>
      <c r="D1140" s="3" t="s">
        <v>1202</v>
      </c>
      <c r="E1140" s="3" t="str">
        <v>Sufers</v>
      </c>
      <c r="G1140" s="2" t="s">
        <v>4896</v>
      </c>
      <c r="J1140" s="21">
        <v>3664</v>
      </c>
      <c r="K1140" s="21" t="s">
        <v>4555</v>
      </c>
    </row>
    <row r="1141" spans="1:11" x14ac:dyDescent="0.2">
      <c r="A1141" s="3">
        <v>6370</v>
      </c>
      <c r="B1141" s="3" t="s">
        <v>1217</v>
      </c>
      <c r="C1141" s="3" t="s">
        <v>1217</v>
      </c>
      <c r="D1141" s="3" t="s">
        <v>1202</v>
      </c>
      <c r="E1141" s="3" t="str">
        <v>Andeer</v>
      </c>
      <c r="G1141" s="2" t="s">
        <v>4896</v>
      </c>
      <c r="J1141" s="21">
        <v>3665</v>
      </c>
      <c r="K1141" s="21" t="s">
        <v>4555</v>
      </c>
    </row>
    <row r="1142" spans="1:11" x14ac:dyDescent="0.2">
      <c r="A1142" s="3">
        <v>6362</v>
      </c>
      <c r="B1142" s="3" t="s">
        <v>1218</v>
      </c>
      <c r="C1142" s="3" t="s">
        <v>1218</v>
      </c>
      <c r="D1142" s="3" t="s">
        <v>1202</v>
      </c>
      <c r="E1142" s="3" t="str">
        <v>Rongellen</v>
      </c>
      <c r="G1142" s="2" t="s">
        <v>4896</v>
      </c>
      <c r="J1142" s="21">
        <v>3671</v>
      </c>
      <c r="K1142" s="21" t="s">
        <v>4555</v>
      </c>
    </row>
    <row r="1143" spans="1:11" x14ac:dyDescent="0.2">
      <c r="A1143" s="3">
        <v>6363</v>
      </c>
      <c r="B1143" s="3" t="s">
        <v>1219</v>
      </c>
      <c r="C1143" s="3" t="s">
        <v>1218</v>
      </c>
      <c r="D1143" s="3" t="s">
        <v>1202</v>
      </c>
      <c r="E1143" s="3" t="str">
        <v>Zillis-Reischen</v>
      </c>
      <c r="G1143" s="2" t="s">
        <v>4896</v>
      </c>
      <c r="J1143" s="21">
        <v>3672</v>
      </c>
      <c r="K1143" s="21" t="s">
        <v>4555</v>
      </c>
    </row>
    <row r="1144" spans="1:11" x14ac:dyDescent="0.2">
      <c r="A1144" s="3">
        <v>6363</v>
      </c>
      <c r="B1144" s="3" t="s">
        <v>1220</v>
      </c>
      <c r="C1144" s="3" t="s">
        <v>1218</v>
      </c>
      <c r="D1144" s="3" t="s">
        <v>1202</v>
      </c>
      <c r="E1144" s="3" t="str">
        <v>Ferrera</v>
      </c>
      <c r="G1144" s="2" t="s">
        <v>4896</v>
      </c>
      <c r="J1144" s="21">
        <v>3673</v>
      </c>
      <c r="K1144" s="21" t="s">
        <v>4555</v>
      </c>
    </row>
    <row r="1145" spans="1:11" x14ac:dyDescent="0.2">
      <c r="A1145" s="3">
        <v>6365</v>
      </c>
      <c r="B1145" s="3" t="s">
        <v>1221</v>
      </c>
      <c r="C1145" s="3" t="s">
        <v>1218</v>
      </c>
      <c r="D1145" s="3" t="s">
        <v>1202</v>
      </c>
      <c r="E1145" s="3" t="str">
        <v>Rheinwald</v>
      </c>
      <c r="G1145" s="2" t="s">
        <v>4896</v>
      </c>
      <c r="J1145" s="21">
        <v>3674</v>
      </c>
      <c r="K1145" s="21" t="s">
        <v>4555</v>
      </c>
    </row>
    <row r="1146" spans="1:11" x14ac:dyDescent="0.2">
      <c r="A1146" s="3">
        <v>6386</v>
      </c>
      <c r="B1146" s="3" t="s">
        <v>1222</v>
      </c>
      <c r="C1146" s="3" t="s">
        <v>1222</v>
      </c>
      <c r="D1146" s="3" t="s">
        <v>1202</v>
      </c>
      <c r="E1146" s="3" t="str">
        <v>Muntogna da Schons</v>
      </c>
      <c r="G1146" s="2" t="s">
        <v>4896</v>
      </c>
      <c r="J1146" s="21">
        <v>3700</v>
      </c>
      <c r="K1146" s="21" t="s">
        <v>4555</v>
      </c>
    </row>
    <row r="1147" spans="1:11" x14ac:dyDescent="0.2">
      <c r="A1147" s="3">
        <v>6387</v>
      </c>
      <c r="B1147" s="3" t="s">
        <v>1223</v>
      </c>
      <c r="C1147" s="3" t="s">
        <v>1222</v>
      </c>
      <c r="D1147" s="3" t="s">
        <v>1202</v>
      </c>
      <c r="E1147" s="3" t="str">
        <v>Bonaduz</v>
      </c>
      <c r="G1147" s="2" t="s">
        <v>4896</v>
      </c>
      <c r="J1147" s="21">
        <v>3702</v>
      </c>
      <c r="K1147" s="21" t="s">
        <v>4555</v>
      </c>
    </row>
    <row r="1148" spans="1:11" x14ac:dyDescent="0.2">
      <c r="A1148" s="3">
        <v>8752</v>
      </c>
      <c r="B1148" s="3" t="s">
        <v>1224</v>
      </c>
      <c r="C1148" s="3" t="s">
        <v>1225</v>
      </c>
      <c r="D1148" s="3" t="s">
        <v>1226</v>
      </c>
      <c r="E1148" s="3" t="str">
        <v>Domat/Ems</v>
      </c>
      <c r="G1148" s="2" t="s">
        <v>4896</v>
      </c>
      <c r="J1148" s="21">
        <v>3703</v>
      </c>
      <c r="K1148" s="21" t="s">
        <v>4555</v>
      </c>
    </row>
    <row r="1149" spans="1:11" x14ac:dyDescent="0.2">
      <c r="A1149" s="3">
        <v>8753</v>
      </c>
      <c r="B1149" s="3" t="s">
        <v>1227</v>
      </c>
      <c r="C1149" s="3" t="s">
        <v>1225</v>
      </c>
      <c r="D1149" s="3" t="s">
        <v>1226</v>
      </c>
      <c r="E1149" s="3" t="str">
        <v>Rhäzüns</v>
      </c>
      <c r="G1149" s="2" t="s">
        <v>4896</v>
      </c>
      <c r="J1149" s="21">
        <v>3704</v>
      </c>
      <c r="K1149" s="21" t="s">
        <v>4555</v>
      </c>
    </row>
    <row r="1150" spans="1:11" x14ac:dyDescent="0.2">
      <c r="A1150" s="3">
        <v>8757</v>
      </c>
      <c r="B1150" s="3" t="s">
        <v>1228</v>
      </c>
      <c r="C1150" s="3" t="s">
        <v>1225</v>
      </c>
      <c r="D1150" s="3" t="s">
        <v>1226</v>
      </c>
      <c r="E1150" s="3" t="str">
        <v>Felsberg</v>
      </c>
      <c r="G1150" s="2" t="s">
        <v>4896</v>
      </c>
      <c r="J1150" s="21">
        <v>3705</v>
      </c>
      <c r="K1150" s="21" t="s">
        <v>4555</v>
      </c>
    </row>
    <row r="1151" spans="1:11" x14ac:dyDescent="0.2">
      <c r="A1151" s="3">
        <v>8758</v>
      </c>
      <c r="B1151" s="3" t="s">
        <v>1229</v>
      </c>
      <c r="C1151" s="3" t="s">
        <v>1225</v>
      </c>
      <c r="D1151" s="3" t="s">
        <v>1226</v>
      </c>
      <c r="E1151" s="3" t="str">
        <v>Flims</v>
      </c>
      <c r="G1151" s="2" t="s">
        <v>4896</v>
      </c>
      <c r="J1151" s="21">
        <v>3706</v>
      </c>
      <c r="K1151" s="21" t="s">
        <v>4555</v>
      </c>
    </row>
    <row r="1152" spans="1:11" x14ac:dyDescent="0.2">
      <c r="A1152" s="3">
        <v>8865</v>
      </c>
      <c r="B1152" s="3" t="s">
        <v>1230</v>
      </c>
      <c r="C1152" s="3" t="s">
        <v>1225</v>
      </c>
      <c r="D1152" s="3" t="s">
        <v>1226</v>
      </c>
      <c r="E1152" s="3" t="str">
        <v>Tamins</v>
      </c>
      <c r="G1152" s="2" t="s">
        <v>4896</v>
      </c>
      <c r="J1152" s="21">
        <v>3707</v>
      </c>
      <c r="K1152" s="21" t="s">
        <v>4555</v>
      </c>
    </row>
    <row r="1153" spans="1:11" x14ac:dyDescent="0.2">
      <c r="A1153" s="3">
        <v>8867</v>
      </c>
      <c r="B1153" s="3" t="s">
        <v>1231</v>
      </c>
      <c r="C1153" s="3" t="s">
        <v>1225</v>
      </c>
      <c r="D1153" s="3" t="s">
        <v>1226</v>
      </c>
      <c r="E1153" s="3" t="str">
        <v>Trin</v>
      </c>
      <c r="G1153" s="2" t="s">
        <v>4896</v>
      </c>
      <c r="J1153" s="21">
        <v>3711</v>
      </c>
      <c r="K1153" s="21" t="s">
        <v>4555</v>
      </c>
    </row>
    <row r="1154" spans="1:11" x14ac:dyDescent="0.2">
      <c r="A1154" s="3">
        <v>8868</v>
      </c>
      <c r="B1154" s="3" t="s">
        <v>1232</v>
      </c>
      <c r="C1154" s="3" t="s">
        <v>1225</v>
      </c>
      <c r="D1154" s="3" t="s">
        <v>1226</v>
      </c>
      <c r="E1154" s="3" t="str">
        <v>Zernez</v>
      </c>
      <c r="G1154" s="2" t="s">
        <v>4896</v>
      </c>
      <c r="J1154" s="21">
        <v>3713</v>
      </c>
      <c r="K1154" s="21" t="s">
        <v>4555</v>
      </c>
    </row>
    <row r="1155" spans="1:11" x14ac:dyDescent="0.2">
      <c r="A1155" s="3">
        <v>8874</v>
      </c>
      <c r="B1155" s="3" t="s">
        <v>1233</v>
      </c>
      <c r="C1155" s="3" t="s">
        <v>1225</v>
      </c>
      <c r="D1155" s="3" t="s">
        <v>1226</v>
      </c>
      <c r="E1155" s="3" t="str">
        <v>Samnaun</v>
      </c>
      <c r="G1155" s="2" t="s">
        <v>4896</v>
      </c>
      <c r="J1155" s="21">
        <v>3714</v>
      </c>
      <c r="K1155" s="21" t="s">
        <v>4555</v>
      </c>
    </row>
    <row r="1156" spans="1:11" x14ac:dyDescent="0.2">
      <c r="A1156" s="3">
        <v>8756</v>
      </c>
      <c r="B1156" s="3" t="s">
        <v>1234</v>
      </c>
      <c r="C1156" s="3" t="s">
        <v>1235</v>
      </c>
      <c r="D1156" s="3" t="s">
        <v>1226</v>
      </c>
      <c r="E1156" s="3" t="str">
        <v>Scuol</v>
      </c>
      <c r="G1156" s="2" t="s">
        <v>4896</v>
      </c>
      <c r="J1156" s="21">
        <v>3715</v>
      </c>
      <c r="K1156" s="21" t="s">
        <v>4546</v>
      </c>
    </row>
    <row r="1157" spans="1:11" x14ac:dyDescent="0.2">
      <c r="A1157" s="3">
        <v>8762</v>
      </c>
      <c r="B1157" s="3" t="s">
        <v>1236</v>
      </c>
      <c r="C1157" s="3" t="s">
        <v>1235</v>
      </c>
      <c r="D1157" s="3" t="s">
        <v>1226</v>
      </c>
      <c r="E1157" s="3" t="str">
        <v>Valsot</v>
      </c>
      <c r="G1157" s="2" t="s">
        <v>4896</v>
      </c>
      <c r="J1157" s="21">
        <v>3716</v>
      </c>
      <c r="K1157" s="21" t="s">
        <v>4555</v>
      </c>
    </row>
    <row r="1158" spans="1:11" x14ac:dyDescent="0.2">
      <c r="A1158" s="3">
        <v>8762</v>
      </c>
      <c r="B1158" s="3" t="s">
        <v>1237</v>
      </c>
      <c r="C1158" s="3" t="s">
        <v>1235</v>
      </c>
      <c r="D1158" s="3" t="s">
        <v>1226</v>
      </c>
      <c r="E1158" s="3" t="str">
        <v>Bever</v>
      </c>
      <c r="G1158" s="2" t="s">
        <v>4896</v>
      </c>
      <c r="J1158" s="21">
        <v>3717</v>
      </c>
      <c r="K1158" s="21" t="s">
        <v>4555</v>
      </c>
    </row>
    <row r="1159" spans="1:11" x14ac:dyDescent="0.2">
      <c r="A1159" s="3">
        <v>8762</v>
      </c>
      <c r="B1159" s="3" t="s">
        <v>1238</v>
      </c>
      <c r="C1159" s="3" t="s">
        <v>1235</v>
      </c>
      <c r="D1159" s="3" t="s">
        <v>1226</v>
      </c>
      <c r="E1159" s="3" t="str">
        <v>Celerina/Schlarigna</v>
      </c>
      <c r="G1159" s="2" t="s">
        <v>4896</v>
      </c>
      <c r="J1159" s="21">
        <v>3718</v>
      </c>
      <c r="K1159" s="21" t="s">
        <v>4546</v>
      </c>
    </row>
    <row r="1160" spans="1:11" x14ac:dyDescent="0.2">
      <c r="A1160" s="3">
        <v>8765</v>
      </c>
      <c r="B1160" s="3" t="s">
        <v>1239</v>
      </c>
      <c r="C1160" s="3" t="s">
        <v>1235</v>
      </c>
      <c r="D1160" s="3" t="s">
        <v>1226</v>
      </c>
      <c r="E1160" s="3" t="str">
        <v>Madulain</v>
      </c>
      <c r="G1160" s="2" t="s">
        <v>4896</v>
      </c>
      <c r="J1160" s="21">
        <v>3722</v>
      </c>
      <c r="K1160" s="21" t="s">
        <v>4555</v>
      </c>
    </row>
    <row r="1161" spans="1:11" x14ac:dyDescent="0.2">
      <c r="A1161" s="3">
        <v>8766</v>
      </c>
      <c r="B1161" s="3" t="s">
        <v>1240</v>
      </c>
      <c r="C1161" s="3" t="s">
        <v>1235</v>
      </c>
      <c r="D1161" s="3" t="s">
        <v>1226</v>
      </c>
      <c r="E1161" s="3" t="str">
        <v>Pontresina</v>
      </c>
      <c r="G1161" s="2" t="s">
        <v>4896</v>
      </c>
      <c r="J1161" s="21">
        <v>3723</v>
      </c>
      <c r="K1161" s="21" t="s">
        <v>4555</v>
      </c>
    </row>
    <row r="1162" spans="1:11" x14ac:dyDescent="0.2">
      <c r="A1162" s="3">
        <v>8767</v>
      </c>
      <c r="B1162" s="3" t="s">
        <v>1241</v>
      </c>
      <c r="C1162" s="3" t="s">
        <v>1235</v>
      </c>
      <c r="D1162" s="3" t="s">
        <v>1226</v>
      </c>
      <c r="E1162" s="3" t="str">
        <v>La Punt Chamues-ch</v>
      </c>
      <c r="G1162" s="2" t="s">
        <v>4896</v>
      </c>
      <c r="J1162" s="21">
        <v>3724</v>
      </c>
      <c r="K1162" s="21" t="s">
        <v>4546</v>
      </c>
    </row>
    <row r="1163" spans="1:11" x14ac:dyDescent="0.2">
      <c r="A1163" s="3">
        <v>8772</v>
      </c>
      <c r="B1163" s="3" t="s">
        <v>1242</v>
      </c>
      <c r="C1163" s="3" t="s">
        <v>1235</v>
      </c>
      <c r="D1163" s="3" t="s">
        <v>1226</v>
      </c>
      <c r="E1163" s="3" t="str">
        <v>Samedan</v>
      </c>
      <c r="G1163" s="2" t="s">
        <v>4896</v>
      </c>
      <c r="J1163" s="21">
        <v>3725</v>
      </c>
      <c r="K1163" s="21" t="s">
        <v>4546</v>
      </c>
    </row>
    <row r="1164" spans="1:11" x14ac:dyDescent="0.2">
      <c r="A1164" s="3">
        <v>8773</v>
      </c>
      <c r="B1164" s="3" t="s">
        <v>1243</v>
      </c>
      <c r="C1164" s="3" t="s">
        <v>1235</v>
      </c>
      <c r="D1164" s="3" t="s">
        <v>1226</v>
      </c>
      <c r="E1164" s="3" t="str">
        <v>St. Moritz</v>
      </c>
      <c r="G1164" s="2" t="s">
        <v>4896</v>
      </c>
      <c r="J1164" s="21">
        <v>3752</v>
      </c>
      <c r="K1164" s="21" t="s">
        <v>4555</v>
      </c>
    </row>
    <row r="1165" spans="1:11" x14ac:dyDescent="0.2">
      <c r="A1165" s="3">
        <v>8774</v>
      </c>
      <c r="B1165" s="3" t="s">
        <v>1244</v>
      </c>
      <c r="C1165" s="3" t="s">
        <v>1235</v>
      </c>
      <c r="D1165" s="3" t="s">
        <v>1226</v>
      </c>
      <c r="E1165" s="3" t="str">
        <v>S-chanf</v>
      </c>
      <c r="G1165" s="2" t="s">
        <v>4896</v>
      </c>
      <c r="J1165" s="21">
        <v>3753</v>
      </c>
      <c r="K1165" s="21" t="s">
        <v>4555</v>
      </c>
    </row>
    <row r="1166" spans="1:11" x14ac:dyDescent="0.2">
      <c r="A1166" s="3">
        <v>8775</v>
      </c>
      <c r="B1166" s="3" t="s">
        <v>1245</v>
      </c>
      <c r="C1166" s="3" t="s">
        <v>1235</v>
      </c>
      <c r="D1166" s="3" t="s">
        <v>1226</v>
      </c>
      <c r="E1166" s="3" t="str">
        <v>Sils im Engadin/Segl</v>
      </c>
      <c r="G1166" s="2" t="s">
        <v>4896</v>
      </c>
      <c r="J1166" s="21">
        <v>3754</v>
      </c>
      <c r="K1166" s="21" t="s">
        <v>4555</v>
      </c>
    </row>
    <row r="1167" spans="1:11" x14ac:dyDescent="0.2">
      <c r="A1167" s="3">
        <v>8775</v>
      </c>
      <c r="B1167" s="3" t="s">
        <v>1246</v>
      </c>
      <c r="C1167" s="3" t="s">
        <v>1235</v>
      </c>
      <c r="D1167" s="3" t="s">
        <v>1226</v>
      </c>
      <c r="E1167" s="3" t="str">
        <v>Silvaplana</v>
      </c>
      <c r="G1167" s="2" t="s">
        <v>4896</v>
      </c>
      <c r="J1167" s="21">
        <v>3755</v>
      </c>
      <c r="K1167" s="21" t="s">
        <v>4546</v>
      </c>
    </row>
    <row r="1168" spans="1:11" x14ac:dyDescent="0.2">
      <c r="A1168" s="3">
        <v>8777</v>
      </c>
      <c r="B1168" s="3" t="s">
        <v>1247</v>
      </c>
      <c r="C1168" s="3" t="s">
        <v>1235</v>
      </c>
      <c r="D1168" s="3" t="s">
        <v>1226</v>
      </c>
      <c r="E1168" s="3" t="str">
        <v>Zuoz</v>
      </c>
      <c r="G1168" s="2" t="s">
        <v>4896</v>
      </c>
      <c r="J1168" s="21">
        <v>3756</v>
      </c>
      <c r="K1168" s="21" t="s">
        <v>4546</v>
      </c>
    </row>
    <row r="1169" spans="1:11" x14ac:dyDescent="0.2">
      <c r="A1169" s="3">
        <v>8777</v>
      </c>
      <c r="B1169" s="3" t="s">
        <v>1248</v>
      </c>
      <c r="C1169" s="3" t="s">
        <v>1235</v>
      </c>
      <c r="D1169" s="3" t="s">
        <v>1226</v>
      </c>
      <c r="E1169" s="3" t="str">
        <v>Bregaglia</v>
      </c>
      <c r="G1169" s="2" t="s">
        <v>4896</v>
      </c>
      <c r="J1169" s="21">
        <v>3757</v>
      </c>
      <c r="K1169" s="21" t="s">
        <v>4546</v>
      </c>
    </row>
    <row r="1170" spans="1:11" x14ac:dyDescent="0.2">
      <c r="A1170" s="3">
        <v>8782</v>
      </c>
      <c r="B1170" s="3" t="s">
        <v>1249</v>
      </c>
      <c r="C1170" s="3" t="s">
        <v>1235</v>
      </c>
      <c r="D1170" s="3" t="s">
        <v>1226</v>
      </c>
      <c r="E1170" s="3" t="str">
        <v>Buseno</v>
      </c>
      <c r="G1170" s="2" t="s">
        <v>4896</v>
      </c>
      <c r="J1170" s="21">
        <v>3758</v>
      </c>
      <c r="K1170" s="21" t="s">
        <v>4555</v>
      </c>
    </row>
    <row r="1171" spans="1:11" x14ac:dyDescent="0.2">
      <c r="A1171" s="3">
        <v>8783</v>
      </c>
      <c r="B1171" s="3" t="s">
        <v>1250</v>
      </c>
      <c r="C1171" s="3" t="s">
        <v>1235</v>
      </c>
      <c r="D1171" s="3" t="s">
        <v>1226</v>
      </c>
      <c r="E1171" s="3" t="str">
        <v>Castaneda</v>
      </c>
      <c r="G1171" s="2" t="s">
        <v>4896</v>
      </c>
      <c r="J1171" s="21">
        <v>3762</v>
      </c>
      <c r="K1171" s="21" t="s">
        <v>4555</v>
      </c>
    </row>
    <row r="1172" spans="1:11" x14ac:dyDescent="0.2">
      <c r="A1172" s="3">
        <v>8784</v>
      </c>
      <c r="B1172" s="3" t="s">
        <v>1251</v>
      </c>
      <c r="C1172" s="3" t="s">
        <v>1235</v>
      </c>
      <c r="D1172" s="3" t="s">
        <v>1226</v>
      </c>
      <c r="E1172" s="3" t="str">
        <v>Rossa</v>
      </c>
      <c r="G1172" s="2" t="s">
        <v>4896</v>
      </c>
      <c r="J1172" s="21">
        <v>3763</v>
      </c>
      <c r="K1172" s="21" t="s">
        <v>4555</v>
      </c>
    </row>
    <row r="1173" spans="1:11" x14ac:dyDescent="0.2">
      <c r="A1173" s="3">
        <v>8750</v>
      </c>
      <c r="B1173" s="3" t="s">
        <v>1252</v>
      </c>
      <c r="C1173" s="3" t="s">
        <v>1252</v>
      </c>
      <c r="D1173" s="3" t="s">
        <v>1226</v>
      </c>
      <c r="E1173" s="3" t="str">
        <v>Santa Maria in Calanca</v>
      </c>
      <c r="G1173" s="2" t="s">
        <v>4896</v>
      </c>
      <c r="J1173" s="21">
        <v>3764</v>
      </c>
      <c r="K1173" s="21" t="s">
        <v>4555</v>
      </c>
    </row>
    <row r="1174" spans="1:11" x14ac:dyDescent="0.2">
      <c r="A1174" s="3">
        <v>8750</v>
      </c>
      <c r="B1174" s="3" t="s">
        <v>1253</v>
      </c>
      <c r="C1174" s="3" t="s">
        <v>1252</v>
      </c>
      <c r="D1174" s="3" t="s">
        <v>1226</v>
      </c>
      <c r="E1174" s="3" t="str">
        <v>Lostallo</v>
      </c>
      <c r="G1174" s="2" t="s">
        <v>4896</v>
      </c>
      <c r="J1174" s="21">
        <v>3765</v>
      </c>
      <c r="K1174" s="21" t="s">
        <v>4555</v>
      </c>
    </row>
    <row r="1175" spans="1:11" x14ac:dyDescent="0.2">
      <c r="A1175" s="3">
        <v>8750</v>
      </c>
      <c r="B1175" s="3" t="s">
        <v>1254</v>
      </c>
      <c r="C1175" s="3" t="s">
        <v>1252</v>
      </c>
      <c r="D1175" s="3" t="s">
        <v>1226</v>
      </c>
      <c r="E1175" s="3" t="str">
        <v>Mesocco</v>
      </c>
      <c r="G1175" s="2" t="s">
        <v>4896</v>
      </c>
      <c r="J1175" s="21">
        <v>3766</v>
      </c>
      <c r="K1175" s="21" t="s">
        <v>4546</v>
      </c>
    </row>
    <row r="1176" spans="1:11" x14ac:dyDescent="0.2">
      <c r="A1176" s="3">
        <v>8754</v>
      </c>
      <c r="B1176" s="3" t="s">
        <v>1255</v>
      </c>
      <c r="C1176" s="3" t="s">
        <v>1252</v>
      </c>
      <c r="D1176" s="3" t="s">
        <v>1226</v>
      </c>
      <c r="E1176" s="3" t="str">
        <v>Soazza</v>
      </c>
      <c r="G1176" s="2" t="s">
        <v>4896</v>
      </c>
      <c r="J1176" s="21">
        <v>3770</v>
      </c>
      <c r="K1176" s="21" t="s">
        <v>4546</v>
      </c>
    </row>
    <row r="1177" spans="1:11" x14ac:dyDescent="0.2">
      <c r="A1177" s="3">
        <v>8755</v>
      </c>
      <c r="B1177" s="3" t="s">
        <v>1256</v>
      </c>
      <c r="C1177" s="3" t="s">
        <v>1252</v>
      </c>
      <c r="D1177" s="3" t="s">
        <v>1226</v>
      </c>
      <c r="E1177" s="3" t="str">
        <v>Cama</v>
      </c>
      <c r="G1177" s="2" t="s">
        <v>4896</v>
      </c>
      <c r="J1177" s="21">
        <v>3771</v>
      </c>
      <c r="K1177" s="21" t="s">
        <v>4546</v>
      </c>
    </row>
    <row r="1178" spans="1:11" x14ac:dyDescent="0.2">
      <c r="A1178" s="3">
        <v>6319</v>
      </c>
      <c r="B1178" s="3" t="s">
        <v>1257</v>
      </c>
      <c r="C1178" s="3" t="s">
        <v>1258</v>
      </c>
      <c r="D1178" s="3" t="s">
        <v>1259</v>
      </c>
      <c r="E1178" s="3" t="str">
        <v>Grono</v>
      </c>
      <c r="G1178" s="2" t="s">
        <v>4896</v>
      </c>
      <c r="J1178" s="21">
        <v>3772</v>
      </c>
      <c r="K1178" s="21" t="s">
        <v>4546</v>
      </c>
    </row>
    <row r="1179" spans="1:11" x14ac:dyDescent="0.2">
      <c r="A1179" s="3">
        <v>6340</v>
      </c>
      <c r="B1179" s="3" t="s">
        <v>1258</v>
      </c>
      <c r="C1179" s="3" t="s">
        <v>1258</v>
      </c>
      <c r="D1179" s="3" t="s">
        <v>1259</v>
      </c>
      <c r="E1179" s="3" t="str">
        <v>Roveredo (GR)</v>
      </c>
      <c r="G1179" s="2" t="s">
        <v>4896</v>
      </c>
      <c r="J1179" s="21">
        <v>3773</v>
      </c>
      <c r="K1179" s="21" t="s">
        <v>4546</v>
      </c>
    </row>
    <row r="1180" spans="1:11" x14ac:dyDescent="0.2">
      <c r="A1180" s="3">
        <v>6330</v>
      </c>
      <c r="B1180" s="3" t="s">
        <v>1260</v>
      </c>
      <c r="C1180" s="3" t="s">
        <v>1260</v>
      </c>
      <c r="D1180" s="3" t="s">
        <v>1259</v>
      </c>
      <c r="E1180" s="3" t="str">
        <v>San Vittore</v>
      </c>
      <c r="G1180" s="2" t="s">
        <v>4896</v>
      </c>
      <c r="J1180" s="21">
        <v>3775</v>
      </c>
      <c r="K1180" s="21" t="s">
        <v>4546</v>
      </c>
    </row>
    <row r="1181" spans="1:11" x14ac:dyDescent="0.2">
      <c r="A1181" s="3">
        <v>6332</v>
      </c>
      <c r="B1181" s="3" t="s">
        <v>1261</v>
      </c>
      <c r="C1181" s="3" t="s">
        <v>1260</v>
      </c>
      <c r="D1181" s="3" t="s">
        <v>1259</v>
      </c>
      <c r="E1181" s="3" t="str">
        <v>Calanca</v>
      </c>
      <c r="G1181" s="2" t="s">
        <v>4896</v>
      </c>
      <c r="J1181" s="21">
        <v>3776</v>
      </c>
      <c r="K1181" s="21" t="s">
        <v>4546</v>
      </c>
    </row>
    <row r="1182" spans="1:11" x14ac:dyDescent="0.2">
      <c r="A1182" s="3">
        <v>6331</v>
      </c>
      <c r="B1182" s="3" t="s">
        <v>1262</v>
      </c>
      <c r="C1182" s="3" t="s">
        <v>1262</v>
      </c>
      <c r="D1182" s="3" t="s">
        <v>1259</v>
      </c>
      <c r="E1182" s="3" t="str">
        <v>Val Müstair</v>
      </c>
      <c r="G1182" s="2" t="s">
        <v>4896</v>
      </c>
      <c r="J1182" s="21">
        <v>3777</v>
      </c>
      <c r="K1182" s="21" t="s">
        <v>4546</v>
      </c>
    </row>
    <row r="1183" spans="1:11" x14ac:dyDescent="0.2">
      <c r="A1183" s="3">
        <v>6333</v>
      </c>
      <c r="B1183" s="3" t="s">
        <v>1263</v>
      </c>
      <c r="C1183" s="3" t="s">
        <v>1262</v>
      </c>
      <c r="D1183" s="3" t="s">
        <v>1259</v>
      </c>
      <c r="E1183" s="3" t="str">
        <v>Davos</v>
      </c>
      <c r="G1183" s="2" t="s">
        <v>4896</v>
      </c>
      <c r="J1183" s="21">
        <v>3778</v>
      </c>
      <c r="K1183" s="21" t="s">
        <v>4546</v>
      </c>
    </row>
    <row r="1184" spans="1:11" x14ac:dyDescent="0.2">
      <c r="A1184" s="3">
        <v>6313</v>
      </c>
      <c r="B1184" s="3" t="s">
        <v>1264</v>
      </c>
      <c r="C1184" s="3" t="s">
        <v>1264</v>
      </c>
      <c r="D1184" s="3" t="s">
        <v>1259</v>
      </c>
      <c r="E1184" s="3" t="str">
        <v>Fideris</v>
      </c>
      <c r="G1184" s="2" t="s">
        <v>4896</v>
      </c>
      <c r="J1184" s="21">
        <v>3780</v>
      </c>
      <c r="K1184" s="21" t="s">
        <v>4546</v>
      </c>
    </row>
    <row r="1185" spans="1:11" x14ac:dyDescent="0.2">
      <c r="A1185" s="3">
        <v>6313</v>
      </c>
      <c r="B1185" s="3" t="s">
        <v>1264</v>
      </c>
      <c r="C1185" s="3" t="s">
        <v>1264</v>
      </c>
      <c r="D1185" s="3" t="s">
        <v>1259</v>
      </c>
      <c r="E1185" s="3" t="str">
        <v>Furna</v>
      </c>
      <c r="G1185" s="2" t="s">
        <v>4896</v>
      </c>
      <c r="J1185" s="21">
        <v>3781</v>
      </c>
      <c r="K1185" s="21" t="s">
        <v>4546</v>
      </c>
    </row>
    <row r="1186" spans="1:11" x14ac:dyDescent="0.2">
      <c r="A1186" s="3">
        <v>6313</v>
      </c>
      <c r="B1186" s="3" t="s">
        <v>1265</v>
      </c>
      <c r="C1186" s="3" t="s">
        <v>1264</v>
      </c>
      <c r="D1186" s="3" t="s">
        <v>1259</v>
      </c>
      <c r="E1186" s="3" t="str">
        <v>Jenaz</v>
      </c>
      <c r="G1186" s="2" t="s">
        <v>4896</v>
      </c>
      <c r="J1186" s="21">
        <v>3782</v>
      </c>
      <c r="K1186" s="21" t="s">
        <v>4546</v>
      </c>
    </row>
    <row r="1187" spans="1:11" x14ac:dyDescent="0.2">
      <c r="A1187" s="3">
        <v>6313</v>
      </c>
      <c r="B1187" s="3" t="s">
        <v>1266</v>
      </c>
      <c r="C1187" s="3" t="s">
        <v>1264</v>
      </c>
      <c r="D1187" s="3" t="s">
        <v>1259</v>
      </c>
      <c r="E1187" s="3" t="str">
        <v>Klosters</v>
      </c>
      <c r="G1187" s="2" t="s">
        <v>4896</v>
      </c>
      <c r="J1187" s="21">
        <v>3783</v>
      </c>
      <c r="K1187" s="21" t="s">
        <v>4546</v>
      </c>
    </row>
    <row r="1188" spans="1:11" x14ac:dyDescent="0.2">
      <c r="A1188" s="3">
        <v>6340</v>
      </c>
      <c r="B1188" s="3" t="s">
        <v>1267</v>
      </c>
      <c r="C1188" s="3" t="s">
        <v>1268</v>
      </c>
      <c r="D1188" s="3" t="s">
        <v>1259</v>
      </c>
      <c r="E1188" s="3" t="str">
        <v>Conters im Prättigau</v>
      </c>
      <c r="G1188" s="2" t="s">
        <v>4896</v>
      </c>
      <c r="J1188" s="21">
        <v>3784</v>
      </c>
      <c r="K1188" s="21" t="s">
        <v>4546</v>
      </c>
    </row>
    <row r="1189" spans="1:11" x14ac:dyDescent="0.2">
      <c r="A1189" s="3">
        <v>6345</v>
      </c>
      <c r="B1189" s="3" t="s">
        <v>1268</v>
      </c>
      <c r="C1189" s="3" t="s">
        <v>1268</v>
      </c>
      <c r="D1189" s="3" t="s">
        <v>1259</v>
      </c>
      <c r="E1189" s="3" t="str">
        <v>Küblis</v>
      </c>
      <c r="G1189" s="2" t="s">
        <v>4896</v>
      </c>
      <c r="J1189" s="21">
        <v>3785</v>
      </c>
      <c r="K1189" s="21" t="s">
        <v>4546</v>
      </c>
    </row>
    <row r="1190" spans="1:11" x14ac:dyDescent="0.2">
      <c r="A1190" s="3">
        <v>6315</v>
      </c>
      <c r="B1190" s="3" t="s">
        <v>1269</v>
      </c>
      <c r="C1190" s="3" t="s">
        <v>1269</v>
      </c>
      <c r="D1190" s="3" t="s">
        <v>1259</v>
      </c>
      <c r="E1190" s="3" t="str">
        <v>Luzein</v>
      </c>
      <c r="G1190" s="2" t="s">
        <v>4896</v>
      </c>
      <c r="J1190" s="21">
        <v>3792</v>
      </c>
      <c r="K1190" s="21" t="s">
        <v>4546</v>
      </c>
    </row>
    <row r="1191" spans="1:11" x14ac:dyDescent="0.2">
      <c r="A1191" s="3">
        <v>6315</v>
      </c>
      <c r="B1191" s="3" t="s">
        <v>1270</v>
      </c>
      <c r="C1191" s="3" t="s">
        <v>1269</v>
      </c>
      <c r="D1191" s="3" t="s">
        <v>1259</v>
      </c>
      <c r="E1191" s="3" t="str">
        <v>Chur</v>
      </c>
      <c r="G1191" s="2" t="s">
        <v>4896</v>
      </c>
      <c r="J1191" s="21">
        <v>3800</v>
      </c>
      <c r="K1191" s="21" t="s">
        <v>4555</v>
      </c>
    </row>
    <row r="1192" spans="1:11" x14ac:dyDescent="0.2">
      <c r="A1192" s="3">
        <v>6315</v>
      </c>
      <c r="B1192" s="3" t="s">
        <v>1271</v>
      </c>
      <c r="C1192" s="3" t="s">
        <v>1269</v>
      </c>
      <c r="D1192" s="3" t="s">
        <v>1259</v>
      </c>
      <c r="E1192" s="3" t="str">
        <v>Churwalden</v>
      </c>
      <c r="G1192" s="2" t="s">
        <v>4896</v>
      </c>
      <c r="J1192" s="21">
        <v>3801</v>
      </c>
      <c r="K1192" s="21" t="s">
        <v>4555</v>
      </c>
    </row>
    <row r="1193" spans="1:11" x14ac:dyDescent="0.2">
      <c r="A1193" s="3">
        <v>6343</v>
      </c>
      <c r="B1193" s="3" t="s">
        <v>1272</v>
      </c>
      <c r="C1193" s="3" t="s">
        <v>1273</v>
      </c>
      <c r="D1193" s="3" t="s">
        <v>1259</v>
      </c>
      <c r="E1193" s="3" t="str">
        <v>Arosa</v>
      </c>
      <c r="G1193" s="2" t="s">
        <v>4896</v>
      </c>
      <c r="J1193" s="21">
        <v>3803</v>
      </c>
      <c r="K1193" s="21" t="s">
        <v>4555</v>
      </c>
    </row>
    <row r="1194" spans="1:11" x14ac:dyDescent="0.2">
      <c r="A1194" s="3">
        <v>6343</v>
      </c>
      <c r="B1194" s="3" t="s">
        <v>1274</v>
      </c>
      <c r="C1194" s="3" t="s">
        <v>1273</v>
      </c>
      <c r="D1194" s="3" t="s">
        <v>1259</v>
      </c>
      <c r="E1194" s="3" t="str">
        <v>Tschiertschen-Praden</v>
      </c>
      <c r="G1194" s="2" t="s">
        <v>4896</v>
      </c>
      <c r="J1194" s="21">
        <v>3804</v>
      </c>
      <c r="K1194" s="21" t="s">
        <v>4555</v>
      </c>
    </row>
    <row r="1195" spans="1:11" x14ac:dyDescent="0.2">
      <c r="A1195" s="3">
        <v>6343</v>
      </c>
      <c r="B1195" s="3" t="s">
        <v>1273</v>
      </c>
      <c r="C1195" s="3" t="s">
        <v>1273</v>
      </c>
      <c r="D1195" s="3" t="s">
        <v>1259</v>
      </c>
      <c r="E1195" s="3" t="str">
        <v>Trimmis</v>
      </c>
      <c r="G1195" s="2" t="s">
        <v>4896</v>
      </c>
      <c r="J1195" s="21">
        <v>3805</v>
      </c>
      <c r="K1195" s="21" t="s">
        <v>4555</v>
      </c>
    </row>
    <row r="1196" spans="1:11" x14ac:dyDescent="0.2">
      <c r="A1196" s="3">
        <v>6343</v>
      </c>
      <c r="B1196" s="3" t="s">
        <v>1275</v>
      </c>
      <c r="C1196" s="3" t="s">
        <v>1273</v>
      </c>
      <c r="D1196" s="3" t="s">
        <v>1259</v>
      </c>
      <c r="E1196" s="3" t="str">
        <v>Untervaz</v>
      </c>
      <c r="G1196" s="2" t="s">
        <v>4896</v>
      </c>
      <c r="J1196" s="21">
        <v>3806</v>
      </c>
      <c r="K1196" s="21" t="s">
        <v>4555</v>
      </c>
    </row>
    <row r="1197" spans="1:11" x14ac:dyDescent="0.2">
      <c r="A1197" s="3">
        <v>6312</v>
      </c>
      <c r="B1197" s="3" t="s">
        <v>1276</v>
      </c>
      <c r="C1197" s="3" t="s">
        <v>1276</v>
      </c>
      <c r="D1197" s="3" t="s">
        <v>1259</v>
      </c>
      <c r="E1197" s="3" t="str">
        <v>Zizers</v>
      </c>
      <c r="G1197" s="2" t="s">
        <v>4896</v>
      </c>
      <c r="J1197" s="21">
        <v>3807</v>
      </c>
      <c r="K1197" s="21" t="s">
        <v>4555</v>
      </c>
    </row>
    <row r="1198" spans="1:11" x14ac:dyDescent="0.2">
      <c r="A1198" s="3">
        <v>6314</v>
      </c>
      <c r="B1198" s="3" t="s">
        <v>1277</v>
      </c>
      <c r="C1198" s="3" t="s">
        <v>1277</v>
      </c>
      <c r="D1198" s="3" t="s">
        <v>1259</v>
      </c>
      <c r="E1198" s="3" t="str">
        <v>Fläsch</v>
      </c>
      <c r="G1198" s="2" t="s">
        <v>4896</v>
      </c>
      <c r="J1198" s="21">
        <v>3812</v>
      </c>
      <c r="K1198" s="21" t="s">
        <v>4555</v>
      </c>
    </row>
    <row r="1199" spans="1:11" x14ac:dyDescent="0.2">
      <c r="A1199" s="3">
        <v>6314</v>
      </c>
      <c r="B1199" s="3" t="s">
        <v>1278</v>
      </c>
      <c r="C1199" s="3" t="s">
        <v>1277</v>
      </c>
      <c r="D1199" s="3" t="s">
        <v>1259</v>
      </c>
      <c r="E1199" s="3" t="str">
        <v>Jenins</v>
      </c>
      <c r="G1199" s="2" t="s">
        <v>4896</v>
      </c>
      <c r="J1199" s="21">
        <v>3813</v>
      </c>
      <c r="K1199" s="21" t="s">
        <v>4555</v>
      </c>
    </row>
    <row r="1200" spans="1:11" x14ac:dyDescent="0.2">
      <c r="A1200" s="3">
        <v>6318</v>
      </c>
      <c r="B1200" s="3" t="s">
        <v>1279</v>
      </c>
      <c r="C1200" s="3" t="s">
        <v>1279</v>
      </c>
      <c r="D1200" s="3" t="s">
        <v>1259</v>
      </c>
      <c r="E1200" s="3" t="str">
        <v>Maienfeld</v>
      </c>
      <c r="G1200" s="2" t="s">
        <v>4896</v>
      </c>
      <c r="J1200" s="21">
        <v>3814</v>
      </c>
      <c r="K1200" s="21" t="s">
        <v>4555</v>
      </c>
    </row>
    <row r="1201" spans="1:11" x14ac:dyDescent="0.2">
      <c r="A1201" s="3">
        <v>6300</v>
      </c>
      <c r="B1201" s="3" t="s">
        <v>1280</v>
      </c>
      <c r="C1201" s="3" t="s">
        <v>1280</v>
      </c>
      <c r="D1201" s="3" t="s">
        <v>1259</v>
      </c>
      <c r="E1201" s="3" t="str">
        <v>Malans</v>
      </c>
      <c r="G1201" s="2" t="s">
        <v>4896</v>
      </c>
      <c r="J1201" s="21">
        <v>3815</v>
      </c>
      <c r="K1201" s="21" t="s">
        <v>4555</v>
      </c>
    </row>
    <row r="1202" spans="1:11" x14ac:dyDescent="0.2">
      <c r="A1202" s="3">
        <v>6300</v>
      </c>
      <c r="B1202" s="3" t="s">
        <v>1281</v>
      </c>
      <c r="C1202" s="3" t="s">
        <v>1280</v>
      </c>
      <c r="D1202" s="3" t="s">
        <v>1259</v>
      </c>
      <c r="E1202" s="3" t="str">
        <v>Landquart</v>
      </c>
      <c r="G1202" s="2" t="s">
        <v>4896</v>
      </c>
      <c r="J1202" s="21">
        <v>3816</v>
      </c>
      <c r="K1202" s="21" t="s">
        <v>4555</v>
      </c>
    </row>
    <row r="1203" spans="1:11" x14ac:dyDescent="0.2">
      <c r="A1203" s="3">
        <v>6317</v>
      </c>
      <c r="B1203" s="3" t="s">
        <v>1282</v>
      </c>
      <c r="C1203" s="3" t="s">
        <v>1280</v>
      </c>
      <c r="D1203" s="3" t="s">
        <v>1259</v>
      </c>
      <c r="E1203" s="3" t="str">
        <v>Grüsch</v>
      </c>
      <c r="G1203" s="2" t="s">
        <v>4896</v>
      </c>
      <c r="J1203" s="21">
        <v>3818</v>
      </c>
      <c r="K1203" s="21" t="s">
        <v>4555</v>
      </c>
    </row>
    <row r="1204" spans="1:11" x14ac:dyDescent="0.2">
      <c r="A1204" s="3">
        <v>1473</v>
      </c>
      <c r="B1204" s="3" t="s">
        <v>1283</v>
      </c>
      <c r="C1204" s="3" t="s">
        <v>1284</v>
      </c>
      <c r="D1204" s="3" t="s">
        <v>1285</v>
      </c>
      <c r="E1204" s="3" t="str">
        <v>Schiers</v>
      </c>
      <c r="G1204" s="2" t="s">
        <v>4896</v>
      </c>
      <c r="J1204" s="21">
        <v>3822</v>
      </c>
      <c r="K1204" s="21" t="s">
        <v>4555</v>
      </c>
    </row>
    <row r="1205" spans="1:11" x14ac:dyDescent="0.2">
      <c r="A1205" s="3">
        <v>1482</v>
      </c>
      <c r="B1205" s="3" t="s">
        <v>1286</v>
      </c>
      <c r="C1205" s="3" t="s">
        <v>1287</v>
      </c>
      <c r="D1205" s="3" t="s">
        <v>1285</v>
      </c>
      <c r="E1205" s="3" t="str">
        <v>Seewis im Prättigau</v>
      </c>
      <c r="G1205" s="2" t="s">
        <v>4896</v>
      </c>
      <c r="J1205" s="21">
        <v>3823</v>
      </c>
      <c r="K1205" s="21" t="s">
        <v>4555</v>
      </c>
    </row>
    <row r="1206" spans="1:11" x14ac:dyDescent="0.2">
      <c r="A1206" s="3">
        <v>1483</v>
      </c>
      <c r="B1206" s="3" t="s">
        <v>1288</v>
      </c>
      <c r="C1206" s="3" t="s">
        <v>1287</v>
      </c>
      <c r="D1206" s="3" t="s">
        <v>1285</v>
      </c>
      <c r="E1206" s="3" t="str">
        <v>Breil/Brigels</v>
      </c>
      <c r="G1206" s="2" t="s">
        <v>4896</v>
      </c>
      <c r="J1206" s="21">
        <v>3824</v>
      </c>
      <c r="K1206" s="21" t="s">
        <v>4555</v>
      </c>
    </row>
    <row r="1207" spans="1:11" x14ac:dyDescent="0.2">
      <c r="A1207" s="3">
        <v>1532</v>
      </c>
      <c r="B1207" s="3" t="s">
        <v>1289</v>
      </c>
      <c r="C1207" s="3" t="s">
        <v>1289</v>
      </c>
      <c r="D1207" s="3" t="s">
        <v>1285</v>
      </c>
      <c r="E1207" s="3" t="str">
        <v>Disentis/Mustér</v>
      </c>
      <c r="G1207" s="2" t="s">
        <v>4896</v>
      </c>
      <c r="J1207" s="21">
        <v>3825</v>
      </c>
      <c r="K1207" s="21" t="s">
        <v>4546</v>
      </c>
    </row>
    <row r="1208" spans="1:11" x14ac:dyDescent="0.2">
      <c r="A1208" s="3">
        <v>1544</v>
      </c>
      <c r="B1208" s="3" t="s">
        <v>1290</v>
      </c>
      <c r="C1208" s="3" t="s">
        <v>1290</v>
      </c>
      <c r="D1208" s="3" t="s">
        <v>1285</v>
      </c>
      <c r="E1208" s="3" t="str">
        <v>Medel (Lucmagn)</v>
      </c>
      <c r="G1208" s="2" t="s">
        <v>4896</v>
      </c>
      <c r="J1208" s="21">
        <v>3826</v>
      </c>
      <c r="K1208" s="21" t="s">
        <v>4546</v>
      </c>
    </row>
    <row r="1209" spans="1:11" x14ac:dyDescent="0.2">
      <c r="A1209" s="3">
        <v>1470</v>
      </c>
      <c r="B1209" s="3" t="s">
        <v>1291</v>
      </c>
      <c r="C1209" s="3" t="s">
        <v>1292</v>
      </c>
      <c r="D1209" s="3" t="s">
        <v>1285</v>
      </c>
      <c r="E1209" s="3" t="str">
        <v>Sumvitg</v>
      </c>
      <c r="G1209" s="2" t="s">
        <v>4896</v>
      </c>
      <c r="J1209" s="21">
        <v>3852</v>
      </c>
      <c r="K1209" s="21" t="s">
        <v>4555</v>
      </c>
    </row>
    <row r="1210" spans="1:11" x14ac:dyDescent="0.2">
      <c r="A1210" s="3">
        <v>1470</v>
      </c>
      <c r="B1210" s="3" t="s">
        <v>1293</v>
      </c>
      <c r="C1210" s="3" t="s">
        <v>1292</v>
      </c>
      <c r="D1210" s="3" t="s">
        <v>1285</v>
      </c>
      <c r="E1210" s="3" t="str">
        <v>Tujetsch</v>
      </c>
      <c r="G1210" s="2" t="s">
        <v>4896</v>
      </c>
      <c r="J1210" s="21">
        <v>3853</v>
      </c>
      <c r="K1210" s="21" t="s">
        <v>4555</v>
      </c>
    </row>
    <row r="1211" spans="1:11" x14ac:dyDescent="0.2">
      <c r="A1211" s="3">
        <v>1470</v>
      </c>
      <c r="B1211" s="3" t="s">
        <v>1294</v>
      </c>
      <c r="C1211" s="3" t="s">
        <v>1292</v>
      </c>
      <c r="D1211" s="3" t="s">
        <v>1285</v>
      </c>
      <c r="E1211" s="3" t="str">
        <v>Trun</v>
      </c>
      <c r="G1211" s="2" t="s">
        <v>4896</v>
      </c>
      <c r="J1211" s="21">
        <v>3854</v>
      </c>
      <c r="K1211" s="21" t="s">
        <v>4555</v>
      </c>
    </row>
    <row r="1212" spans="1:11" x14ac:dyDescent="0.2">
      <c r="A1212" s="3">
        <v>1533</v>
      </c>
      <c r="B1212" s="3" t="s">
        <v>1295</v>
      </c>
      <c r="C1212" s="3" t="s">
        <v>1295</v>
      </c>
      <c r="D1212" s="3" t="s">
        <v>1285</v>
      </c>
      <c r="E1212" s="3" t="str">
        <v>Obersaxen Mundaun</v>
      </c>
      <c r="G1212" s="2" t="s">
        <v>4896</v>
      </c>
      <c r="J1212" s="21">
        <v>3855</v>
      </c>
      <c r="K1212" s="21" t="s">
        <v>4555</v>
      </c>
    </row>
    <row r="1213" spans="1:11" x14ac:dyDescent="0.2">
      <c r="A1213" s="3">
        <v>1774</v>
      </c>
      <c r="B1213" s="3" t="s">
        <v>1296</v>
      </c>
      <c r="C1213" s="3" t="s">
        <v>1297</v>
      </c>
      <c r="D1213" s="3" t="s">
        <v>1285</v>
      </c>
      <c r="E1213" s="3" t="str">
        <v>Aarau</v>
      </c>
      <c r="G1213" s="2" t="s">
        <v>4896</v>
      </c>
      <c r="J1213" s="21">
        <v>3856</v>
      </c>
      <c r="K1213" s="21" t="s">
        <v>4555</v>
      </c>
    </row>
    <row r="1214" spans="1:11" x14ac:dyDescent="0.2">
      <c r="A1214" s="3">
        <v>1774</v>
      </c>
      <c r="B1214" s="3" t="s">
        <v>1296</v>
      </c>
      <c r="C1214" s="3" t="s">
        <v>1297</v>
      </c>
      <c r="D1214" s="3" t="s">
        <v>1285</v>
      </c>
      <c r="E1214" s="3" t="str">
        <v>Biberstein</v>
      </c>
      <c r="G1214" s="2" t="s">
        <v>4896</v>
      </c>
      <c r="J1214" s="21">
        <v>3857</v>
      </c>
      <c r="K1214" s="21" t="s">
        <v>4555</v>
      </c>
    </row>
    <row r="1215" spans="1:11" x14ac:dyDescent="0.2">
      <c r="A1215" s="3">
        <v>1774</v>
      </c>
      <c r="B1215" s="3" t="s">
        <v>1298</v>
      </c>
      <c r="C1215" s="3" t="s">
        <v>1297</v>
      </c>
      <c r="D1215" s="3" t="s">
        <v>1285</v>
      </c>
      <c r="E1215" s="3" t="str">
        <v>Buchs (AG)</v>
      </c>
      <c r="G1215" s="2" t="s">
        <v>4896</v>
      </c>
      <c r="J1215" s="21">
        <v>3858</v>
      </c>
      <c r="K1215" s="21" t="s">
        <v>4555</v>
      </c>
    </row>
    <row r="1216" spans="1:11" x14ac:dyDescent="0.2">
      <c r="A1216" s="3">
        <v>1775</v>
      </c>
      <c r="B1216" s="3" t="s">
        <v>1299</v>
      </c>
      <c r="C1216" s="3" t="s">
        <v>1297</v>
      </c>
      <c r="D1216" s="3" t="s">
        <v>1285</v>
      </c>
      <c r="E1216" s="3" t="str">
        <v>Densbüren</v>
      </c>
      <c r="G1216" s="2" t="s">
        <v>4896</v>
      </c>
      <c r="J1216" s="21">
        <v>3860</v>
      </c>
      <c r="K1216" s="21" t="s">
        <v>4555</v>
      </c>
    </row>
    <row r="1217" spans="1:11" x14ac:dyDescent="0.2">
      <c r="A1217" s="3">
        <v>1775</v>
      </c>
      <c r="B1217" s="3" t="s">
        <v>1300</v>
      </c>
      <c r="C1217" s="3" t="s">
        <v>1297</v>
      </c>
      <c r="D1217" s="3" t="s">
        <v>1285</v>
      </c>
      <c r="E1217" s="3" t="str">
        <v>Erlinsbach (AG)</v>
      </c>
      <c r="G1217" s="2" t="s">
        <v>4896</v>
      </c>
      <c r="J1217" s="21">
        <v>3862</v>
      </c>
      <c r="K1217" s="21" t="s">
        <v>4555</v>
      </c>
    </row>
    <row r="1218" spans="1:11" x14ac:dyDescent="0.2">
      <c r="A1218" s="3">
        <v>1776</v>
      </c>
      <c r="B1218" s="3" t="s">
        <v>1301</v>
      </c>
      <c r="C1218" s="3" t="s">
        <v>1297</v>
      </c>
      <c r="D1218" s="3" t="s">
        <v>1285</v>
      </c>
      <c r="E1218" s="3" t="str">
        <v>Gränichen</v>
      </c>
      <c r="G1218" s="2" t="s">
        <v>4896</v>
      </c>
      <c r="J1218" s="21">
        <v>3863</v>
      </c>
      <c r="K1218" s="21" t="s">
        <v>4555</v>
      </c>
    </row>
    <row r="1219" spans="1:11" x14ac:dyDescent="0.2">
      <c r="A1219" s="3">
        <v>1485</v>
      </c>
      <c r="B1219" s="3" t="s">
        <v>1302</v>
      </c>
      <c r="C1219" s="3" t="s">
        <v>1302</v>
      </c>
      <c r="D1219" s="3" t="s">
        <v>1285</v>
      </c>
      <c r="E1219" s="3" t="str">
        <v>Hirschthal</v>
      </c>
      <c r="G1219" s="2" t="s">
        <v>4896</v>
      </c>
      <c r="J1219" s="21">
        <v>3864</v>
      </c>
      <c r="K1219" s="21" t="s">
        <v>4555</v>
      </c>
    </row>
    <row r="1220" spans="1:11" x14ac:dyDescent="0.2">
      <c r="A1220" s="3">
        <v>1410</v>
      </c>
      <c r="B1220" s="3" t="s">
        <v>1303</v>
      </c>
      <c r="C1220" s="3" t="s">
        <v>1303</v>
      </c>
      <c r="D1220" s="3" t="s">
        <v>1285</v>
      </c>
      <c r="E1220" s="3" t="str">
        <v>Küttigen</v>
      </c>
      <c r="G1220" s="2" t="s">
        <v>4896</v>
      </c>
      <c r="J1220" s="21">
        <v>3900</v>
      </c>
      <c r="K1220" s="21" t="s">
        <v>4549</v>
      </c>
    </row>
    <row r="1221" spans="1:11" x14ac:dyDescent="0.2">
      <c r="A1221" s="3">
        <v>1566</v>
      </c>
      <c r="B1221" s="3" t="s">
        <v>1304</v>
      </c>
      <c r="C1221" s="3" t="s">
        <v>1305</v>
      </c>
      <c r="D1221" s="3" t="s">
        <v>1285</v>
      </c>
      <c r="E1221" s="3" t="str">
        <v>Muhen</v>
      </c>
      <c r="G1221" s="2" t="s">
        <v>4896</v>
      </c>
      <c r="J1221" s="21">
        <v>3901</v>
      </c>
      <c r="K1221" s="21" t="s">
        <v>4551</v>
      </c>
    </row>
    <row r="1222" spans="1:11" x14ac:dyDescent="0.2">
      <c r="A1222" s="3">
        <v>1566</v>
      </c>
      <c r="B1222" s="3" t="s">
        <v>1306</v>
      </c>
      <c r="C1222" s="3" t="s">
        <v>1305</v>
      </c>
      <c r="D1222" s="3" t="s">
        <v>1285</v>
      </c>
      <c r="E1222" s="3" t="str">
        <v>Oberentfelden</v>
      </c>
      <c r="G1222" s="2" t="s">
        <v>4896</v>
      </c>
      <c r="J1222" s="21">
        <v>3902</v>
      </c>
      <c r="K1222" s="21" t="s">
        <v>4549</v>
      </c>
    </row>
    <row r="1223" spans="1:11" x14ac:dyDescent="0.2">
      <c r="A1223" s="3">
        <v>1541</v>
      </c>
      <c r="B1223" s="3" t="s">
        <v>1307</v>
      </c>
      <c r="C1223" s="3" t="s">
        <v>1307</v>
      </c>
      <c r="D1223" s="3" t="s">
        <v>1285</v>
      </c>
      <c r="E1223" s="3" t="str">
        <v>Suhr</v>
      </c>
      <c r="G1223" s="2" t="s">
        <v>4896</v>
      </c>
      <c r="J1223" s="21">
        <v>3903</v>
      </c>
      <c r="K1223" s="21" t="s">
        <v>4550</v>
      </c>
    </row>
    <row r="1224" spans="1:11" x14ac:dyDescent="0.2">
      <c r="A1224" s="3">
        <v>1527</v>
      </c>
      <c r="B1224" s="3" t="s">
        <v>1308</v>
      </c>
      <c r="C1224" s="3" t="s">
        <v>1309</v>
      </c>
      <c r="D1224" s="3" t="s">
        <v>1285</v>
      </c>
      <c r="E1224" s="3" t="str">
        <v>Unterentfelden</v>
      </c>
      <c r="G1224" s="2" t="s">
        <v>4896</v>
      </c>
      <c r="J1224" s="21">
        <v>3904</v>
      </c>
      <c r="K1224" s="21" t="s">
        <v>4549</v>
      </c>
    </row>
    <row r="1225" spans="1:11" x14ac:dyDescent="0.2">
      <c r="A1225" s="3">
        <v>1528</v>
      </c>
      <c r="B1225" s="3" t="s">
        <v>1309</v>
      </c>
      <c r="C1225" s="3" t="s">
        <v>1309</v>
      </c>
      <c r="D1225" s="3" t="s">
        <v>1285</v>
      </c>
      <c r="E1225" s="3" t="str">
        <v>Baden</v>
      </c>
      <c r="G1225" s="2" t="s">
        <v>4896</v>
      </c>
      <c r="J1225" s="21">
        <v>3905</v>
      </c>
      <c r="K1225" s="21" t="s">
        <v>4551</v>
      </c>
    </row>
    <row r="1226" spans="1:11" x14ac:dyDescent="0.2">
      <c r="A1226" s="3">
        <v>1528</v>
      </c>
      <c r="B1226" s="3" t="s">
        <v>1310</v>
      </c>
      <c r="C1226" s="3" t="s">
        <v>1309</v>
      </c>
      <c r="D1226" s="3" t="s">
        <v>1285</v>
      </c>
      <c r="E1226" s="3" t="str">
        <v>Bellikon</v>
      </c>
      <c r="G1226" s="2" t="s">
        <v>4896</v>
      </c>
      <c r="J1226" s="21">
        <v>3906</v>
      </c>
      <c r="K1226" s="21" t="s">
        <v>4551</v>
      </c>
    </row>
    <row r="1227" spans="1:11" x14ac:dyDescent="0.2">
      <c r="A1227" s="3">
        <v>1529</v>
      </c>
      <c r="B1227" s="3" t="s">
        <v>1311</v>
      </c>
      <c r="C1227" s="3" t="s">
        <v>1309</v>
      </c>
      <c r="D1227" s="3" t="s">
        <v>1285</v>
      </c>
      <c r="E1227" s="3" t="str">
        <v>Bergdietikon</v>
      </c>
      <c r="G1227" s="2" t="s">
        <v>4896</v>
      </c>
      <c r="J1227" s="21">
        <v>3907</v>
      </c>
      <c r="K1227" s="21" t="s">
        <v>4558</v>
      </c>
    </row>
    <row r="1228" spans="1:11" x14ac:dyDescent="0.2">
      <c r="A1228" s="3">
        <v>1534</v>
      </c>
      <c r="B1228" s="3" t="s">
        <v>1312</v>
      </c>
      <c r="C1228" s="3" t="s">
        <v>1309</v>
      </c>
      <c r="D1228" s="3" t="s">
        <v>1285</v>
      </c>
      <c r="E1228" s="3" t="str">
        <v>Birmenstorf (AG)</v>
      </c>
      <c r="G1228" s="2" t="s">
        <v>4896</v>
      </c>
      <c r="J1228" s="21">
        <v>3908</v>
      </c>
      <c r="K1228" s="21" t="s">
        <v>4551</v>
      </c>
    </row>
    <row r="1229" spans="1:11" x14ac:dyDescent="0.2">
      <c r="A1229" s="3">
        <v>1565</v>
      </c>
      <c r="B1229" s="3" t="s">
        <v>1313</v>
      </c>
      <c r="C1229" s="3" t="s">
        <v>1313</v>
      </c>
      <c r="D1229" s="3" t="s">
        <v>1285</v>
      </c>
      <c r="E1229" s="3" t="str">
        <v>Ennetbaden</v>
      </c>
      <c r="G1229" s="2" t="s">
        <v>4896</v>
      </c>
      <c r="J1229" s="21">
        <v>3910</v>
      </c>
      <c r="K1229" s="21" t="s">
        <v>4551</v>
      </c>
    </row>
    <row r="1230" spans="1:11" x14ac:dyDescent="0.2">
      <c r="A1230" s="3">
        <v>1483</v>
      </c>
      <c r="B1230" s="3" t="s">
        <v>1314</v>
      </c>
      <c r="C1230" s="3" t="s">
        <v>1315</v>
      </c>
      <c r="D1230" s="3" t="s">
        <v>1285</v>
      </c>
      <c r="E1230" s="3" t="str">
        <v>Fislisbach</v>
      </c>
      <c r="G1230" s="2" t="s">
        <v>4896</v>
      </c>
      <c r="J1230" s="21">
        <v>3911</v>
      </c>
      <c r="K1230" s="21" t="s">
        <v>4550</v>
      </c>
    </row>
    <row r="1231" spans="1:11" x14ac:dyDescent="0.2">
      <c r="A1231" s="3">
        <v>1483</v>
      </c>
      <c r="B1231" s="3" t="s">
        <v>1316</v>
      </c>
      <c r="C1231" s="3" t="s">
        <v>1315</v>
      </c>
      <c r="D1231" s="3" t="s">
        <v>1285</v>
      </c>
      <c r="E1231" s="3" t="str">
        <v>Freienwil</v>
      </c>
      <c r="G1231" s="2" t="s">
        <v>4896</v>
      </c>
      <c r="J1231" s="21">
        <v>3912</v>
      </c>
      <c r="K1231" s="21" t="s">
        <v>4550</v>
      </c>
    </row>
    <row r="1232" spans="1:11" x14ac:dyDescent="0.2">
      <c r="A1232" s="3">
        <v>1484</v>
      </c>
      <c r="B1232" s="3" t="s">
        <v>1317</v>
      </c>
      <c r="C1232" s="3" t="s">
        <v>1315</v>
      </c>
      <c r="D1232" s="3" t="s">
        <v>1285</v>
      </c>
      <c r="E1232" s="3" t="str">
        <v>Gebenstorf</v>
      </c>
      <c r="G1232" s="2" t="s">
        <v>4896</v>
      </c>
      <c r="J1232" s="21">
        <v>3913</v>
      </c>
      <c r="K1232" s="21" t="s">
        <v>4559</v>
      </c>
    </row>
    <row r="1233" spans="1:11" x14ac:dyDescent="0.2">
      <c r="A1233" s="3">
        <v>1484</v>
      </c>
      <c r="B1233" s="3" t="s">
        <v>1318</v>
      </c>
      <c r="C1233" s="3" t="s">
        <v>1315</v>
      </c>
      <c r="D1233" s="3" t="s">
        <v>1285</v>
      </c>
      <c r="E1233" s="3" t="str">
        <v>Killwangen</v>
      </c>
      <c r="G1233" s="2" t="s">
        <v>4896</v>
      </c>
      <c r="J1233" s="21">
        <v>3914</v>
      </c>
      <c r="K1233" s="21" t="s">
        <v>4550</v>
      </c>
    </row>
    <row r="1234" spans="1:11" x14ac:dyDescent="0.2">
      <c r="A1234" s="3">
        <v>1567</v>
      </c>
      <c r="B1234" s="3" t="s">
        <v>1319</v>
      </c>
      <c r="C1234" s="3" t="s">
        <v>1320</v>
      </c>
      <c r="D1234" s="3" t="s">
        <v>1285</v>
      </c>
      <c r="E1234" s="3" t="str">
        <v>Künten</v>
      </c>
      <c r="G1234" s="2" t="s">
        <v>4896</v>
      </c>
      <c r="J1234" s="21">
        <v>3916</v>
      </c>
      <c r="K1234" s="21" t="s">
        <v>4550</v>
      </c>
    </row>
    <row r="1235" spans="1:11" x14ac:dyDescent="0.2">
      <c r="A1235" s="3">
        <v>1568</v>
      </c>
      <c r="B1235" s="3" t="s">
        <v>1321</v>
      </c>
      <c r="C1235" s="3" t="s">
        <v>1320</v>
      </c>
      <c r="D1235" s="3" t="s">
        <v>1285</v>
      </c>
      <c r="E1235" s="3" t="str">
        <v>Mägenwil</v>
      </c>
      <c r="G1235" s="2" t="s">
        <v>4896</v>
      </c>
      <c r="J1235" s="21">
        <v>3917</v>
      </c>
      <c r="K1235" s="21" t="s">
        <v>4550</v>
      </c>
    </row>
    <row r="1236" spans="1:11" x14ac:dyDescent="0.2">
      <c r="A1236" s="3">
        <v>1563</v>
      </c>
      <c r="B1236" s="3" t="s">
        <v>1322</v>
      </c>
      <c r="C1236" s="3" t="s">
        <v>1323</v>
      </c>
      <c r="D1236" s="3" t="s">
        <v>1285</v>
      </c>
      <c r="E1236" s="3" t="str">
        <v>Mellingen</v>
      </c>
      <c r="G1236" s="2" t="s">
        <v>4896</v>
      </c>
      <c r="J1236" s="21">
        <v>3918</v>
      </c>
      <c r="K1236" s="21" t="s">
        <v>4550</v>
      </c>
    </row>
    <row r="1237" spans="1:11" x14ac:dyDescent="0.2">
      <c r="A1237" s="3">
        <v>1564</v>
      </c>
      <c r="B1237" s="3" t="s">
        <v>1324</v>
      </c>
      <c r="C1237" s="3" t="s">
        <v>1323</v>
      </c>
      <c r="D1237" s="3" t="s">
        <v>1285</v>
      </c>
      <c r="E1237" s="3" t="str">
        <v>Neuenhof</v>
      </c>
      <c r="G1237" s="2" t="s">
        <v>4896</v>
      </c>
      <c r="J1237" s="21">
        <v>3919</v>
      </c>
      <c r="K1237" s="21" t="s">
        <v>4550</v>
      </c>
    </row>
    <row r="1238" spans="1:11" x14ac:dyDescent="0.2">
      <c r="A1238" s="3">
        <v>1773</v>
      </c>
      <c r="B1238" s="3" t="s">
        <v>1325</v>
      </c>
      <c r="C1238" s="3" t="s">
        <v>1323</v>
      </c>
      <c r="D1238" s="3" t="s">
        <v>1285</v>
      </c>
      <c r="E1238" s="3" t="str">
        <v>Niederrohrdorf</v>
      </c>
      <c r="G1238" s="2" t="s">
        <v>4896</v>
      </c>
      <c r="J1238" s="21">
        <v>3920</v>
      </c>
      <c r="K1238" s="21" t="s">
        <v>4551</v>
      </c>
    </row>
    <row r="1239" spans="1:11" x14ac:dyDescent="0.2">
      <c r="A1239" s="3">
        <v>1773</v>
      </c>
      <c r="B1239" s="3" t="s">
        <v>1326</v>
      </c>
      <c r="C1239" s="3" t="s">
        <v>1323</v>
      </c>
      <c r="D1239" s="3" t="s">
        <v>1285</v>
      </c>
      <c r="E1239" s="3" t="str">
        <v>Oberrohrdorf</v>
      </c>
      <c r="G1239" s="2" t="s">
        <v>4896</v>
      </c>
      <c r="J1239" s="21">
        <v>3922</v>
      </c>
      <c r="K1239" s="21" t="s">
        <v>4549</v>
      </c>
    </row>
    <row r="1240" spans="1:11" x14ac:dyDescent="0.2">
      <c r="A1240" s="3">
        <v>1773</v>
      </c>
      <c r="B1240" s="3" t="s">
        <v>1327</v>
      </c>
      <c r="C1240" s="3" t="s">
        <v>1323</v>
      </c>
      <c r="D1240" s="3" t="s">
        <v>1285</v>
      </c>
      <c r="E1240" s="3" t="str">
        <v>Obersiggenthal</v>
      </c>
      <c r="G1240" s="2" t="s">
        <v>4896</v>
      </c>
      <c r="J1240" s="21">
        <v>3923</v>
      </c>
      <c r="K1240" s="21" t="s">
        <v>4550</v>
      </c>
    </row>
    <row r="1241" spans="1:11" x14ac:dyDescent="0.2">
      <c r="A1241" s="3">
        <v>1470</v>
      </c>
      <c r="B1241" s="3" t="s">
        <v>1328</v>
      </c>
      <c r="C1241" s="3" t="s">
        <v>1329</v>
      </c>
      <c r="D1241" s="3" t="s">
        <v>1285</v>
      </c>
      <c r="E1241" s="3" t="str">
        <v>Remetschwil</v>
      </c>
      <c r="G1241" s="2" t="s">
        <v>4896</v>
      </c>
      <c r="J1241" s="21">
        <v>3924</v>
      </c>
      <c r="K1241" s="21" t="s">
        <v>4551</v>
      </c>
    </row>
    <row r="1242" spans="1:11" x14ac:dyDescent="0.2">
      <c r="A1242" s="3">
        <v>1473</v>
      </c>
      <c r="B1242" s="3" t="s">
        <v>1330</v>
      </c>
      <c r="C1242" s="3" t="s">
        <v>1329</v>
      </c>
      <c r="D1242" s="3" t="s">
        <v>1285</v>
      </c>
      <c r="E1242" s="3" t="str">
        <v>Spreitenbach</v>
      </c>
      <c r="G1242" s="2" t="s">
        <v>4896</v>
      </c>
      <c r="J1242" s="21">
        <v>3925</v>
      </c>
      <c r="K1242" s="21" t="s">
        <v>4551</v>
      </c>
    </row>
    <row r="1243" spans="1:11" x14ac:dyDescent="0.2">
      <c r="A1243" s="3">
        <v>1473</v>
      </c>
      <c r="B1243" s="3" t="s">
        <v>1330</v>
      </c>
      <c r="C1243" s="3" t="s">
        <v>1329</v>
      </c>
      <c r="D1243" s="3" t="s">
        <v>1285</v>
      </c>
      <c r="E1243" s="3" t="str">
        <v>Stetten (AG)</v>
      </c>
      <c r="G1243" s="2" t="s">
        <v>4896</v>
      </c>
      <c r="J1243" s="21">
        <v>3926</v>
      </c>
      <c r="K1243" s="21" t="s">
        <v>4550</v>
      </c>
    </row>
    <row r="1244" spans="1:11" x14ac:dyDescent="0.2">
      <c r="A1244" s="3">
        <v>1475</v>
      </c>
      <c r="B1244" s="3" t="s">
        <v>1331</v>
      </c>
      <c r="C1244" s="3" t="s">
        <v>1329</v>
      </c>
      <c r="D1244" s="3" t="s">
        <v>1285</v>
      </c>
      <c r="E1244" s="3" t="str">
        <v>Turgi</v>
      </c>
      <c r="G1244" s="2" t="s">
        <v>4896</v>
      </c>
      <c r="J1244" s="21">
        <v>3927</v>
      </c>
      <c r="K1244" s="21" t="s">
        <v>4551</v>
      </c>
    </row>
    <row r="1245" spans="1:11" x14ac:dyDescent="0.2">
      <c r="A1245" s="3">
        <v>1475</v>
      </c>
      <c r="B1245" s="3" t="s">
        <v>1332</v>
      </c>
      <c r="C1245" s="3" t="s">
        <v>1329</v>
      </c>
      <c r="D1245" s="3" t="s">
        <v>1285</v>
      </c>
      <c r="E1245" s="3" t="str">
        <v>Untersiggenthal</v>
      </c>
      <c r="G1245" s="2" t="s">
        <v>4896</v>
      </c>
      <c r="J1245" s="21">
        <v>3928</v>
      </c>
      <c r="K1245" s="21" t="s">
        <v>4551</v>
      </c>
    </row>
    <row r="1246" spans="1:11" x14ac:dyDescent="0.2">
      <c r="A1246" s="3">
        <v>1475</v>
      </c>
      <c r="B1246" s="3" t="s">
        <v>1333</v>
      </c>
      <c r="C1246" s="3" t="s">
        <v>1329</v>
      </c>
      <c r="D1246" s="3" t="s">
        <v>1285</v>
      </c>
      <c r="E1246" s="3" t="str">
        <v>Wettingen</v>
      </c>
      <c r="G1246" s="2" t="s">
        <v>4896</v>
      </c>
      <c r="J1246" s="21">
        <v>3929</v>
      </c>
      <c r="K1246" s="21" t="s">
        <v>4551</v>
      </c>
    </row>
    <row r="1247" spans="1:11" x14ac:dyDescent="0.2">
      <c r="A1247" s="3">
        <v>1486</v>
      </c>
      <c r="B1247" s="3" t="s">
        <v>1334</v>
      </c>
      <c r="C1247" s="3" t="s">
        <v>1329</v>
      </c>
      <c r="D1247" s="3" t="s">
        <v>1285</v>
      </c>
      <c r="E1247" s="3" t="str">
        <v>Wohlenschwil</v>
      </c>
      <c r="G1247" s="2" t="s">
        <v>4896</v>
      </c>
      <c r="J1247" s="21">
        <v>3930</v>
      </c>
      <c r="K1247" s="21" t="s">
        <v>4549</v>
      </c>
    </row>
    <row r="1248" spans="1:11" x14ac:dyDescent="0.2">
      <c r="A1248" s="3">
        <v>1489</v>
      </c>
      <c r="B1248" s="3" t="s">
        <v>1335</v>
      </c>
      <c r="C1248" s="3" t="s">
        <v>1329</v>
      </c>
      <c r="D1248" s="3" t="s">
        <v>1285</v>
      </c>
      <c r="E1248" s="3" t="str">
        <v>Würenlingen</v>
      </c>
      <c r="G1248" s="2" t="s">
        <v>4896</v>
      </c>
      <c r="J1248" s="21">
        <v>3931</v>
      </c>
      <c r="K1248" s="21" t="s">
        <v>4549</v>
      </c>
    </row>
    <row r="1249" spans="1:11" x14ac:dyDescent="0.2">
      <c r="A1249" s="3">
        <v>1541</v>
      </c>
      <c r="B1249" s="3" t="s">
        <v>1336</v>
      </c>
      <c r="C1249" s="3" t="s">
        <v>1329</v>
      </c>
      <c r="D1249" s="3" t="s">
        <v>1285</v>
      </c>
      <c r="E1249" s="3" t="str">
        <v>Würenlos</v>
      </c>
      <c r="G1249" s="2" t="s">
        <v>4896</v>
      </c>
      <c r="J1249" s="21">
        <v>3932</v>
      </c>
      <c r="K1249" s="21" t="s">
        <v>4550</v>
      </c>
    </row>
    <row r="1250" spans="1:11" x14ac:dyDescent="0.2">
      <c r="A1250" s="3">
        <v>1541</v>
      </c>
      <c r="B1250" s="3" t="s">
        <v>1337</v>
      </c>
      <c r="C1250" s="3" t="s">
        <v>1329</v>
      </c>
      <c r="D1250" s="3" t="s">
        <v>1285</v>
      </c>
      <c r="E1250" s="3" t="str">
        <v>Ehrendingen</v>
      </c>
      <c r="G1250" s="2" t="s">
        <v>4896</v>
      </c>
      <c r="J1250" s="21">
        <v>3933</v>
      </c>
      <c r="K1250" s="21" t="s">
        <v>4550</v>
      </c>
    </row>
    <row r="1251" spans="1:11" x14ac:dyDescent="0.2">
      <c r="A1251" s="3">
        <v>1542</v>
      </c>
      <c r="B1251" s="3" t="s">
        <v>1338</v>
      </c>
      <c r="C1251" s="3" t="s">
        <v>1329</v>
      </c>
      <c r="D1251" s="3" t="s">
        <v>1285</v>
      </c>
      <c r="E1251" s="3" t="str">
        <v>Arni (AG)</v>
      </c>
      <c r="G1251" s="2" t="s">
        <v>4896</v>
      </c>
      <c r="J1251" s="21">
        <v>3934</v>
      </c>
      <c r="K1251" s="21" t="s">
        <v>4550</v>
      </c>
    </row>
    <row r="1252" spans="1:11" x14ac:dyDescent="0.2">
      <c r="A1252" s="3">
        <v>1468</v>
      </c>
      <c r="B1252" s="3" t="s">
        <v>1339</v>
      </c>
      <c r="C1252" s="3" t="s">
        <v>1340</v>
      </c>
      <c r="D1252" s="3" t="s">
        <v>1285</v>
      </c>
      <c r="E1252" s="3" t="str">
        <v>Berikon</v>
      </c>
      <c r="G1252" s="2" t="s">
        <v>4896</v>
      </c>
      <c r="J1252" s="21">
        <v>3935</v>
      </c>
      <c r="K1252" s="21" t="s">
        <v>4550</v>
      </c>
    </row>
    <row r="1253" spans="1:11" x14ac:dyDescent="0.2">
      <c r="A1253" s="3">
        <v>1474</v>
      </c>
      <c r="B1253" s="3" t="s">
        <v>1341</v>
      </c>
      <c r="C1253" s="3" t="s">
        <v>1340</v>
      </c>
      <c r="D1253" s="3" t="s">
        <v>1285</v>
      </c>
      <c r="E1253" s="3" t="str">
        <v>Bremgarten (AG)</v>
      </c>
      <c r="G1253" s="2" t="s">
        <v>4896</v>
      </c>
      <c r="J1253" s="21">
        <v>3937</v>
      </c>
      <c r="K1253" s="21" t="s">
        <v>4549</v>
      </c>
    </row>
    <row r="1254" spans="1:11" x14ac:dyDescent="0.2">
      <c r="A1254" s="3">
        <v>1673</v>
      </c>
      <c r="B1254" s="3" t="s">
        <v>1342</v>
      </c>
      <c r="C1254" s="3" t="s">
        <v>1342</v>
      </c>
      <c r="D1254" s="3" t="s">
        <v>1285</v>
      </c>
      <c r="E1254" s="3" t="str">
        <v>Büttikon</v>
      </c>
      <c r="G1254" s="2" t="s">
        <v>4896</v>
      </c>
      <c r="J1254" s="21">
        <v>3938</v>
      </c>
      <c r="K1254" s="21" t="s">
        <v>4550</v>
      </c>
    </row>
    <row r="1255" spans="1:11" x14ac:dyDescent="0.2">
      <c r="A1255" s="3">
        <v>1681</v>
      </c>
      <c r="B1255" s="3" t="s">
        <v>1343</v>
      </c>
      <c r="C1255" s="3" t="s">
        <v>1344</v>
      </c>
      <c r="D1255" s="3" t="s">
        <v>1285</v>
      </c>
      <c r="E1255" s="3" t="str">
        <v>Dottikon</v>
      </c>
      <c r="G1255" s="2" t="s">
        <v>4896</v>
      </c>
      <c r="J1255" s="21">
        <v>3939</v>
      </c>
      <c r="K1255" s="21" t="s">
        <v>4549</v>
      </c>
    </row>
    <row r="1256" spans="1:11" x14ac:dyDescent="0.2">
      <c r="A1256" s="3">
        <v>1681</v>
      </c>
      <c r="B1256" s="3" t="s">
        <v>1345</v>
      </c>
      <c r="C1256" s="3" t="s">
        <v>1344</v>
      </c>
      <c r="D1256" s="3" t="s">
        <v>1285</v>
      </c>
      <c r="E1256" s="3" t="str">
        <v>Eggenwil</v>
      </c>
      <c r="G1256" s="2" t="s">
        <v>4896</v>
      </c>
      <c r="J1256" s="21">
        <v>3940</v>
      </c>
      <c r="K1256" s="21" t="s">
        <v>4549</v>
      </c>
    </row>
    <row r="1257" spans="1:11" x14ac:dyDescent="0.2">
      <c r="A1257" s="3">
        <v>1608</v>
      </c>
      <c r="B1257" s="3" t="s">
        <v>1346</v>
      </c>
      <c r="C1257" s="3" t="s">
        <v>1346</v>
      </c>
      <c r="D1257" s="3" t="s">
        <v>1285</v>
      </c>
      <c r="E1257" s="3" t="str">
        <v>Fischbach-Göslikon</v>
      </c>
      <c r="G1257" s="2" t="s">
        <v>4896</v>
      </c>
      <c r="J1257" s="21">
        <v>3942</v>
      </c>
      <c r="K1257" s="21" t="s">
        <v>4549</v>
      </c>
    </row>
    <row r="1258" spans="1:11" x14ac:dyDescent="0.2">
      <c r="A1258" s="3">
        <v>1689</v>
      </c>
      <c r="B1258" s="3" t="s">
        <v>1347</v>
      </c>
      <c r="C1258" s="3" t="s">
        <v>1348</v>
      </c>
      <c r="D1258" s="3" t="s">
        <v>1285</v>
      </c>
      <c r="E1258" s="3" t="str">
        <v>Hägglingen</v>
      </c>
      <c r="G1258" s="2" t="s">
        <v>4896</v>
      </c>
      <c r="J1258" s="21">
        <v>3943</v>
      </c>
      <c r="K1258" s="21" t="s">
        <v>4550</v>
      </c>
    </row>
    <row r="1259" spans="1:11" x14ac:dyDescent="0.2">
      <c r="A1259" s="3">
        <v>1553</v>
      </c>
      <c r="B1259" s="3" t="s">
        <v>1349</v>
      </c>
      <c r="C1259" s="3" t="s">
        <v>1349</v>
      </c>
      <c r="D1259" s="3" t="s">
        <v>1285</v>
      </c>
      <c r="E1259" s="3" t="str">
        <v>Jonen</v>
      </c>
      <c r="G1259" s="2" t="s">
        <v>4896</v>
      </c>
      <c r="J1259" s="21">
        <v>3944</v>
      </c>
      <c r="K1259" s="21" t="s">
        <v>4550</v>
      </c>
    </row>
    <row r="1260" spans="1:11" x14ac:dyDescent="0.2">
      <c r="A1260" s="3">
        <v>1673</v>
      </c>
      <c r="B1260" s="3" t="s">
        <v>1350</v>
      </c>
      <c r="C1260" s="3" t="s">
        <v>1351</v>
      </c>
      <c r="D1260" s="3" t="s">
        <v>1285</v>
      </c>
      <c r="E1260" s="3" t="str">
        <v>Niederwil (AG)</v>
      </c>
      <c r="G1260" s="2" t="s">
        <v>4896</v>
      </c>
      <c r="J1260" s="21">
        <v>3945</v>
      </c>
      <c r="K1260" s="21" t="s">
        <v>4549</v>
      </c>
    </row>
    <row r="1261" spans="1:11" x14ac:dyDescent="0.2">
      <c r="A1261" s="3">
        <v>1686</v>
      </c>
      <c r="B1261" s="3" t="s">
        <v>1352</v>
      </c>
      <c r="C1261" s="3" t="s">
        <v>1353</v>
      </c>
      <c r="D1261" s="3" t="s">
        <v>1285</v>
      </c>
      <c r="E1261" s="3" t="str">
        <v>Oberlunkhofen</v>
      </c>
      <c r="G1261" s="2" t="s">
        <v>4896</v>
      </c>
      <c r="J1261" s="21">
        <v>3946</v>
      </c>
      <c r="K1261" s="21" t="s">
        <v>4549</v>
      </c>
    </row>
    <row r="1262" spans="1:11" x14ac:dyDescent="0.2">
      <c r="A1262" s="3">
        <v>1692</v>
      </c>
      <c r="B1262" s="3" t="s">
        <v>1354</v>
      </c>
      <c r="C1262" s="3" t="s">
        <v>1354</v>
      </c>
      <c r="D1262" s="3" t="s">
        <v>1285</v>
      </c>
      <c r="E1262" s="3" t="str">
        <v>Oberwil-Lieli</v>
      </c>
      <c r="G1262" s="2" t="s">
        <v>4896</v>
      </c>
      <c r="J1262" s="21">
        <v>3947</v>
      </c>
      <c r="K1262" s="21" t="s">
        <v>4550</v>
      </c>
    </row>
    <row r="1263" spans="1:11" x14ac:dyDescent="0.2">
      <c r="A1263" s="3">
        <v>1680</v>
      </c>
      <c r="B1263" s="3" t="s">
        <v>1355</v>
      </c>
      <c r="C1263" s="3" t="s">
        <v>1356</v>
      </c>
      <c r="D1263" s="3" t="s">
        <v>1285</v>
      </c>
      <c r="E1263" s="3" t="str">
        <v>Rudolfstetten-Friedlisberg</v>
      </c>
      <c r="G1263" s="2" t="s">
        <v>4896</v>
      </c>
      <c r="J1263" s="21">
        <v>3948</v>
      </c>
      <c r="K1263" s="21" t="s">
        <v>4550</v>
      </c>
    </row>
    <row r="1264" spans="1:11" x14ac:dyDescent="0.2">
      <c r="A1264" s="3">
        <v>1684</v>
      </c>
      <c r="B1264" s="3" t="s">
        <v>1357</v>
      </c>
      <c r="C1264" s="3" t="s">
        <v>1356</v>
      </c>
      <c r="D1264" s="3" t="s">
        <v>1285</v>
      </c>
      <c r="E1264" s="3" t="str">
        <v>Sarmenstorf</v>
      </c>
      <c r="G1264" s="2" t="s">
        <v>4896</v>
      </c>
      <c r="J1264" s="21">
        <v>3949</v>
      </c>
      <c r="K1264" s="21" t="s">
        <v>4549</v>
      </c>
    </row>
    <row r="1265" spans="1:11" x14ac:dyDescent="0.2">
      <c r="A1265" s="3">
        <v>1674</v>
      </c>
      <c r="B1265" s="3" t="s">
        <v>1358</v>
      </c>
      <c r="C1265" s="3" t="s">
        <v>1358</v>
      </c>
      <c r="D1265" s="3" t="s">
        <v>1285</v>
      </c>
      <c r="E1265" s="3" t="str">
        <v>Tägerig</v>
      </c>
      <c r="G1265" s="2" t="s">
        <v>4896</v>
      </c>
      <c r="J1265" s="21">
        <v>3951</v>
      </c>
      <c r="K1265" s="21" t="s">
        <v>4549</v>
      </c>
    </row>
    <row r="1266" spans="1:11" x14ac:dyDescent="0.2">
      <c r="A1266" s="3">
        <v>1680</v>
      </c>
      <c r="B1266" s="3" t="s">
        <v>1359</v>
      </c>
      <c r="C1266" s="3" t="s">
        <v>1360</v>
      </c>
      <c r="D1266" s="3" t="s">
        <v>1285</v>
      </c>
      <c r="E1266" s="3" t="str">
        <v>Uezwil</v>
      </c>
      <c r="G1266" s="2" t="s">
        <v>4896</v>
      </c>
      <c r="J1266" s="21">
        <v>3952</v>
      </c>
      <c r="K1266" s="21" t="s">
        <v>4549</v>
      </c>
    </row>
    <row r="1267" spans="1:11" x14ac:dyDescent="0.2">
      <c r="A1267" s="3">
        <v>1673</v>
      </c>
      <c r="B1267" s="3" t="s">
        <v>1361</v>
      </c>
      <c r="C1267" s="3" t="s">
        <v>1362</v>
      </c>
      <c r="D1267" s="3" t="s">
        <v>1285</v>
      </c>
      <c r="E1267" s="3" t="str">
        <v>Unterlunkhofen</v>
      </c>
      <c r="G1267" s="2" t="s">
        <v>4896</v>
      </c>
      <c r="J1267" s="21">
        <v>3953</v>
      </c>
      <c r="K1267" s="21" t="s">
        <v>4549</v>
      </c>
    </row>
    <row r="1268" spans="1:11" x14ac:dyDescent="0.2">
      <c r="A1268" s="3">
        <v>1673</v>
      </c>
      <c r="B1268" s="3" t="s">
        <v>1363</v>
      </c>
      <c r="C1268" s="3" t="s">
        <v>1362</v>
      </c>
      <c r="D1268" s="3" t="s">
        <v>1285</v>
      </c>
      <c r="E1268" s="3" t="str">
        <v>Villmergen</v>
      </c>
      <c r="G1268" s="2" t="s">
        <v>4896</v>
      </c>
      <c r="J1268" s="21">
        <v>3954</v>
      </c>
      <c r="K1268" s="21" t="s">
        <v>4550</v>
      </c>
    </row>
    <row r="1269" spans="1:11" x14ac:dyDescent="0.2">
      <c r="A1269" s="3">
        <v>1673</v>
      </c>
      <c r="B1269" s="3" t="s">
        <v>1362</v>
      </c>
      <c r="C1269" s="3" t="s">
        <v>1362</v>
      </c>
      <c r="D1269" s="3" t="s">
        <v>1285</v>
      </c>
      <c r="E1269" s="3" t="str">
        <v>Widen</v>
      </c>
      <c r="G1269" s="2" t="s">
        <v>4896</v>
      </c>
      <c r="J1269" s="21">
        <v>3955</v>
      </c>
      <c r="K1269" s="21" t="s">
        <v>4550</v>
      </c>
    </row>
    <row r="1270" spans="1:11" x14ac:dyDescent="0.2">
      <c r="A1270" s="3">
        <v>1675</v>
      </c>
      <c r="B1270" s="3" t="s">
        <v>1364</v>
      </c>
      <c r="C1270" s="3" t="s">
        <v>1362</v>
      </c>
      <c r="D1270" s="3" t="s">
        <v>1285</v>
      </c>
      <c r="E1270" s="3" t="str">
        <v>Wohlen (AG)</v>
      </c>
      <c r="G1270" s="2" t="s">
        <v>4896</v>
      </c>
      <c r="J1270" s="21">
        <v>3956</v>
      </c>
      <c r="K1270" s="21" t="s">
        <v>4550</v>
      </c>
    </row>
    <row r="1271" spans="1:11" x14ac:dyDescent="0.2">
      <c r="A1271" s="3">
        <v>1676</v>
      </c>
      <c r="B1271" s="3" t="s">
        <v>1365</v>
      </c>
      <c r="C1271" s="3" t="s">
        <v>1366</v>
      </c>
      <c r="D1271" s="3" t="s">
        <v>1285</v>
      </c>
      <c r="E1271" s="3" t="str">
        <v>Zufikon</v>
      </c>
      <c r="G1271" s="2" t="s">
        <v>4896</v>
      </c>
      <c r="J1271" s="21">
        <v>3957</v>
      </c>
      <c r="K1271" s="21" t="s">
        <v>4550</v>
      </c>
    </row>
    <row r="1272" spans="1:11" x14ac:dyDescent="0.2">
      <c r="A1272" s="3">
        <v>1677</v>
      </c>
      <c r="B1272" s="3" t="s">
        <v>1367</v>
      </c>
      <c r="C1272" s="3" t="s">
        <v>1366</v>
      </c>
      <c r="D1272" s="3" t="s">
        <v>1285</v>
      </c>
      <c r="E1272" s="3" t="str">
        <v>Islisberg</v>
      </c>
      <c r="G1272" s="2" t="s">
        <v>4896</v>
      </c>
      <c r="J1272" s="21">
        <v>3960</v>
      </c>
      <c r="K1272" s="21" t="s">
        <v>4549</v>
      </c>
    </row>
    <row r="1273" spans="1:11" x14ac:dyDescent="0.2">
      <c r="A1273" s="3">
        <v>1678</v>
      </c>
      <c r="B1273" s="3" t="s">
        <v>1366</v>
      </c>
      <c r="C1273" s="3" t="s">
        <v>1366</v>
      </c>
      <c r="D1273" s="3" t="s">
        <v>1285</v>
      </c>
      <c r="E1273" s="3" t="str">
        <v>Auenstein</v>
      </c>
      <c r="G1273" s="2" t="s">
        <v>4896</v>
      </c>
      <c r="J1273" s="21">
        <v>3961</v>
      </c>
      <c r="K1273" s="21" t="s">
        <v>4550</v>
      </c>
    </row>
    <row r="1274" spans="1:11" x14ac:dyDescent="0.2">
      <c r="A1274" s="3">
        <v>1679</v>
      </c>
      <c r="B1274" s="3" t="s">
        <v>1368</v>
      </c>
      <c r="C1274" s="3" t="s">
        <v>1366</v>
      </c>
      <c r="D1274" s="3" t="s">
        <v>1285</v>
      </c>
      <c r="E1274" s="3" t="str">
        <v>Birr</v>
      </c>
      <c r="G1274" s="2" t="s">
        <v>4896</v>
      </c>
      <c r="J1274" s="21">
        <v>3963</v>
      </c>
      <c r="K1274" s="21" t="s">
        <v>4550</v>
      </c>
    </row>
    <row r="1275" spans="1:11" x14ac:dyDescent="0.2">
      <c r="A1275" s="3">
        <v>1670</v>
      </c>
      <c r="B1275" s="3" t="s">
        <v>1369</v>
      </c>
      <c r="C1275" s="3" t="s">
        <v>1369</v>
      </c>
      <c r="D1275" s="3" t="s">
        <v>1285</v>
      </c>
      <c r="E1275" s="3" t="str">
        <v>Birrhard</v>
      </c>
      <c r="G1275" s="2" t="s">
        <v>4896</v>
      </c>
      <c r="J1275" s="21">
        <v>3965</v>
      </c>
      <c r="K1275" s="21" t="s">
        <v>4549</v>
      </c>
    </row>
    <row r="1276" spans="1:11" x14ac:dyDescent="0.2">
      <c r="A1276" s="3">
        <v>1670</v>
      </c>
      <c r="B1276" s="3" t="s">
        <v>1370</v>
      </c>
      <c r="C1276" s="3" t="s">
        <v>1369</v>
      </c>
      <c r="D1276" s="3" t="s">
        <v>1285</v>
      </c>
      <c r="E1276" s="3" t="str">
        <v>Brugg</v>
      </c>
      <c r="G1276" s="2" t="s">
        <v>4896</v>
      </c>
      <c r="J1276" s="21">
        <v>3966</v>
      </c>
      <c r="K1276" s="21" t="s">
        <v>4549</v>
      </c>
    </row>
    <row r="1277" spans="1:11" x14ac:dyDescent="0.2">
      <c r="A1277" s="3">
        <v>1670</v>
      </c>
      <c r="B1277" s="3" t="s">
        <v>1371</v>
      </c>
      <c r="C1277" s="3" t="s">
        <v>1369</v>
      </c>
      <c r="D1277" s="3" t="s">
        <v>1285</v>
      </c>
      <c r="E1277" s="3" t="str">
        <v>Habsburg</v>
      </c>
      <c r="G1277" s="2" t="s">
        <v>4896</v>
      </c>
      <c r="J1277" s="21">
        <v>3967</v>
      </c>
      <c r="K1277" s="21" t="s">
        <v>4550</v>
      </c>
    </row>
    <row r="1278" spans="1:11" x14ac:dyDescent="0.2">
      <c r="A1278" s="3">
        <v>1674</v>
      </c>
      <c r="B1278" s="3" t="s">
        <v>1372</v>
      </c>
      <c r="C1278" s="3" t="s">
        <v>1369</v>
      </c>
      <c r="D1278" s="3" t="s">
        <v>1285</v>
      </c>
      <c r="E1278" s="3" t="str">
        <v>Hausen (AG)</v>
      </c>
      <c r="G1278" s="2" t="s">
        <v>4896</v>
      </c>
      <c r="J1278" s="21">
        <v>3968</v>
      </c>
      <c r="K1278" s="21" t="s">
        <v>4549</v>
      </c>
    </row>
    <row r="1279" spans="1:11" x14ac:dyDescent="0.2">
      <c r="A1279" s="3">
        <v>1674</v>
      </c>
      <c r="B1279" s="3" t="s">
        <v>1373</v>
      </c>
      <c r="C1279" s="3" t="s">
        <v>1369</v>
      </c>
      <c r="D1279" s="3" t="s">
        <v>1285</v>
      </c>
      <c r="E1279" s="3" t="str">
        <v>Lupfig</v>
      </c>
      <c r="G1279" s="2" t="s">
        <v>4896</v>
      </c>
      <c r="J1279" s="21">
        <v>3970</v>
      </c>
      <c r="K1279" s="21" t="s">
        <v>4549</v>
      </c>
    </row>
    <row r="1280" spans="1:11" x14ac:dyDescent="0.2">
      <c r="A1280" s="3">
        <v>1675</v>
      </c>
      <c r="B1280" s="3" t="s">
        <v>1374</v>
      </c>
      <c r="C1280" s="3" t="s">
        <v>1369</v>
      </c>
      <c r="D1280" s="3" t="s">
        <v>1285</v>
      </c>
      <c r="E1280" s="3" t="str">
        <v>Mandach</v>
      </c>
      <c r="G1280" s="2" t="s">
        <v>4896</v>
      </c>
      <c r="J1280" s="21">
        <v>3971</v>
      </c>
      <c r="K1280" s="21" t="s">
        <v>4550</v>
      </c>
    </row>
    <row r="1281" spans="1:11" x14ac:dyDescent="0.2">
      <c r="A1281" s="3">
        <v>1675</v>
      </c>
      <c r="B1281" s="3" t="s">
        <v>1375</v>
      </c>
      <c r="C1281" s="3" t="s">
        <v>1369</v>
      </c>
      <c r="D1281" s="3" t="s">
        <v>1285</v>
      </c>
      <c r="E1281" s="3" t="str">
        <v>Mönthal</v>
      </c>
      <c r="G1281" s="2" t="s">
        <v>4896</v>
      </c>
      <c r="J1281" s="21">
        <v>3972</v>
      </c>
      <c r="K1281" s="21" t="s">
        <v>4549</v>
      </c>
    </row>
    <row r="1282" spans="1:11" x14ac:dyDescent="0.2">
      <c r="A1282" s="3">
        <v>1685</v>
      </c>
      <c r="B1282" s="3" t="s">
        <v>1376</v>
      </c>
      <c r="C1282" s="3" t="s">
        <v>1377</v>
      </c>
      <c r="D1282" s="3" t="s">
        <v>1285</v>
      </c>
      <c r="E1282" s="3" t="str">
        <v>Mülligen</v>
      </c>
      <c r="G1282" s="2" t="s">
        <v>4896</v>
      </c>
      <c r="J1282" s="21">
        <v>3973</v>
      </c>
      <c r="K1282" s="21" t="s">
        <v>4549</v>
      </c>
    </row>
    <row r="1283" spans="1:11" x14ac:dyDescent="0.2">
      <c r="A1283" s="3">
        <v>1686</v>
      </c>
      <c r="B1283" s="3" t="s">
        <v>1378</v>
      </c>
      <c r="C1283" s="3" t="s">
        <v>1377</v>
      </c>
      <c r="D1283" s="3" t="s">
        <v>1285</v>
      </c>
      <c r="E1283" s="3" t="str">
        <v>Remigen</v>
      </c>
      <c r="G1283" s="2" t="s">
        <v>4896</v>
      </c>
      <c r="J1283" s="21">
        <v>3974</v>
      </c>
      <c r="K1283" s="21" t="s">
        <v>4550</v>
      </c>
    </row>
    <row r="1284" spans="1:11" x14ac:dyDescent="0.2">
      <c r="A1284" s="3">
        <v>1687</v>
      </c>
      <c r="B1284" s="3" t="s">
        <v>1377</v>
      </c>
      <c r="C1284" s="3" t="s">
        <v>1377</v>
      </c>
      <c r="D1284" s="3" t="s">
        <v>1285</v>
      </c>
      <c r="E1284" s="3" t="str">
        <v>Riniken</v>
      </c>
      <c r="G1284" s="2" t="s">
        <v>4896</v>
      </c>
      <c r="J1284" s="21">
        <v>3975</v>
      </c>
      <c r="K1284" s="21" t="s">
        <v>4550</v>
      </c>
    </row>
    <row r="1285" spans="1:11" x14ac:dyDescent="0.2">
      <c r="A1285" s="3">
        <v>1687</v>
      </c>
      <c r="B1285" s="3" t="s">
        <v>1379</v>
      </c>
      <c r="C1285" s="3" t="s">
        <v>1377</v>
      </c>
      <c r="D1285" s="3" t="s">
        <v>1285</v>
      </c>
      <c r="E1285" s="3" t="str">
        <v>Rüfenach</v>
      </c>
      <c r="G1285" s="2" t="s">
        <v>4896</v>
      </c>
      <c r="J1285" s="21">
        <v>3976</v>
      </c>
      <c r="K1285" s="21" t="s">
        <v>4549</v>
      </c>
    </row>
    <row r="1286" spans="1:11" x14ac:dyDescent="0.2">
      <c r="A1286" s="3">
        <v>1687</v>
      </c>
      <c r="B1286" s="3" t="s">
        <v>1380</v>
      </c>
      <c r="C1286" s="3" t="s">
        <v>1377</v>
      </c>
      <c r="D1286" s="3" t="s">
        <v>1285</v>
      </c>
      <c r="E1286" s="3" t="str">
        <v>Thalheim (AG)</v>
      </c>
      <c r="G1286" s="2" t="s">
        <v>4896</v>
      </c>
      <c r="J1286" s="21">
        <v>3977</v>
      </c>
      <c r="K1286" s="21" t="s">
        <v>4549</v>
      </c>
    </row>
    <row r="1287" spans="1:11" x14ac:dyDescent="0.2">
      <c r="A1287" s="3">
        <v>1688</v>
      </c>
      <c r="B1287" s="3" t="s">
        <v>1381</v>
      </c>
      <c r="C1287" s="3" t="s">
        <v>1377</v>
      </c>
      <c r="D1287" s="3" t="s">
        <v>1285</v>
      </c>
      <c r="E1287" s="3" t="str">
        <v>Veltheim (AG)</v>
      </c>
      <c r="G1287" s="2" t="s">
        <v>4896</v>
      </c>
      <c r="J1287" s="21">
        <v>3978</v>
      </c>
      <c r="K1287" s="21" t="s">
        <v>4549</v>
      </c>
    </row>
    <row r="1288" spans="1:11" x14ac:dyDescent="0.2">
      <c r="A1288" s="3">
        <v>1688</v>
      </c>
      <c r="B1288" s="3" t="s">
        <v>1382</v>
      </c>
      <c r="C1288" s="3" t="s">
        <v>1377</v>
      </c>
      <c r="D1288" s="3" t="s">
        <v>1285</v>
      </c>
      <c r="E1288" s="3" t="str">
        <v>Villigen</v>
      </c>
      <c r="G1288" s="2" t="s">
        <v>4896</v>
      </c>
      <c r="J1288" s="21">
        <v>3979</v>
      </c>
      <c r="K1288" s="21" t="s">
        <v>4549</v>
      </c>
    </row>
    <row r="1289" spans="1:11" x14ac:dyDescent="0.2">
      <c r="A1289" s="3">
        <v>1697</v>
      </c>
      <c r="B1289" s="3" t="s">
        <v>1383</v>
      </c>
      <c r="C1289" s="3" t="s">
        <v>1377</v>
      </c>
      <c r="D1289" s="3" t="s">
        <v>1285</v>
      </c>
      <c r="E1289" s="3" t="str">
        <v>Villnachern</v>
      </c>
      <c r="G1289" s="2" t="s">
        <v>4896</v>
      </c>
      <c r="J1289" s="21">
        <v>3982</v>
      </c>
      <c r="K1289" s="21" t="s">
        <v>4549</v>
      </c>
    </row>
    <row r="1290" spans="1:11" x14ac:dyDescent="0.2">
      <c r="A1290" s="3">
        <v>1697</v>
      </c>
      <c r="B1290" s="3" t="s">
        <v>1384</v>
      </c>
      <c r="C1290" s="3" t="s">
        <v>1377</v>
      </c>
      <c r="D1290" s="3" t="s">
        <v>1285</v>
      </c>
      <c r="E1290" s="3" t="str">
        <v>Windisch</v>
      </c>
      <c r="G1290" s="2" t="s">
        <v>4896</v>
      </c>
      <c r="J1290" s="21">
        <v>3983</v>
      </c>
      <c r="K1290" s="21" t="s">
        <v>4559</v>
      </c>
    </row>
    <row r="1291" spans="1:11" x14ac:dyDescent="0.2">
      <c r="A1291" s="3">
        <v>1694</v>
      </c>
      <c r="B1291" s="3" t="s">
        <v>1385</v>
      </c>
      <c r="C1291" s="3" t="s">
        <v>1386</v>
      </c>
      <c r="D1291" s="3" t="s">
        <v>1285</v>
      </c>
      <c r="E1291" s="3" t="str">
        <v>Bözberg</v>
      </c>
      <c r="G1291" s="2" t="s">
        <v>4896</v>
      </c>
      <c r="J1291" s="21">
        <v>3984</v>
      </c>
      <c r="K1291" s="21" t="s">
        <v>4559</v>
      </c>
    </row>
    <row r="1292" spans="1:11" x14ac:dyDescent="0.2">
      <c r="A1292" s="3">
        <v>1694</v>
      </c>
      <c r="B1292" s="3" t="s">
        <v>1387</v>
      </c>
      <c r="C1292" s="3" t="s">
        <v>1386</v>
      </c>
      <c r="D1292" s="3" t="s">
        <v>1285</v>
      </c>
      <c r="E1292" s="3" t="str">
        <v>Schinznach</v>
      </c>
      <c r="G1292" s="2" t="s">
        <v>4896</v>
      </c>
      <c r="J1292" s="21">
        <v>3985</v>
      </c>
      <c r="K1292" s="21" t="s">
        <v>4559</v>
      </c>
    </row>
    <row r="1293" spans="1:11" x14ac:dyDescent="0.2">
      <c r="A1293" s="3">
        <v>1694</v>
      </c>
      <c r="B1293" s="3" t="s">
        <v>1388</v>
      </c>
      <c r="C1293" s="3" t="s">
        <v>1386</v>
      </c>
      <c r="D1293" s="3" t="s">
        <v>1285</v>
      </c>
      <c r="E1293" s="3" t="str">
        <v>Beinwil am See</v>
      </c>
      <c r="G1293" s="2" t="s">
        <v>4896</v>
      </c>
      <c r="J1293" s="21">
        <v>3986</v>
      </c>
      <c r="K1293" s="21" t="s">
        <v>4550</v>
      </c>
    </row>
    <row r="1294" spans="1:11" x14ac:dyDescent="0.2">
      <c r="A1294" s="3">
        <v>1694</v>
      </c>
      <c r="B1294" s="3" t="s">
        <v>1389</v>
      </c>
      <c r="C1294" s="3" t="s">
        <v>1386</v>
      </c>
      <c r="D1294" s="3" t="s">
        <v>1285</v>
      </c>
      <c r="E1294" s="3" t="str">
        <v>Birrwil</v>
      </c>
      <c r="G1294" s="2" t="s">
        <v>4896</v>
      </c>
      <c r="J1294" s="21">
        <v>3987</v>
      </c>
      <c r="K1294" s="21" t="s">
        <v>4559</v>
      </c>
    </row>
    <row r="1295" spans="1:11" x14ac:dyDescent="0.2">
      <c r="A1295" s="3">
        <v>1748</v>
      </c>
      <c r="B1295" s="3" t="s">
        <v>1390</v>
      </c>
      <c r="C1295" s="3" t="s">
        <v>1391</v>
      </c>
      <c r="D1295" s="3" t="s">
        <v>1285</v>
      </c>
      <c r="E1295" s="3" t="str">
        <v>Burg (AG)</v>
      </c>
      <c r="G1295" s="2" t="s">
        <v>4896</v>
      </c>
      <c r="J1295" s="21">
        <v>3988</v>
      </c>
      <c r="K1295" s="21" t="s">
        <v>4559</v>
      </c>
    </row>
    <row r="1296" spans="1:11" x14ac:dyDescent="0.2">
      <c r="A1296" s="3">
        <v>1749</v>
      </c>
      <c r="B1296" s="3" t="s">
        <v>1392</v>
      </c>
      <c r="C1296" s="3" t="s">
        <v>1391</v>
      </c>
      <c r="D1296" s="3" t="s">
        <v>1285</v>
      </c>
      <c r="E1296" s="3" t="str">
        <v>Dürrenäsch</v>
      </c>
      <c r="G1296" s="2" t="s">
        <v>4896</v>
      </c>
      <c r="J1296" s="21">
        <v>3989</v>
      </c>
      <c r="K1296" s="21" t="s">
        <v>4559</v>
      </c>
    </row>
    <row r="1297" spans="1:11" x14ac:dyDescent="0.2">
      <c r="A1297" s="3">
        <v>1690</v>
      </c>
      <c r="B1297" s="3" t="s">
        <v>1393</v>
      </c>
      <c r="C1297" s="3" t="s">
        <v>1394</v>
      </c>
      <c r="D1297" s="3" t="s">
        <v>1285</v>
      </c>
      <c r="E1297" s="3" t="str">
        <v>Gontenschwil</v>
      </c>
      <c r="G1297" s="2" t="s">
        <v>4896</v>
      </c>
      <c r="J1297" s="21">
        <v>3991</v>
      </c>
      <c r="K1297" s="21" t="s">
        <v>4559</v>
      </c>
    </row>
    <row r="1298" spans="1:11" x14ac:dyDescent="0.2">
      <c r="A1298" s="3">
        <v>1690</v>
      </c>
      <c r="B1298" s="3" t="s">
        <v>1395</v>
      </c>
      <c r="C1298" s="3" t="s">
        <v>1394</v>
      </c>
      <c r="D1298" s="3" t="s">
        <v>1285</v>
      </c>
      <c r="E1298" s="3" t="str">
        <v>Holziken</v>
      </c>
      <c r="G1298" s="2" t="s">
        <v>4896</v>
      </c>
      <c r="J1298" s="21">
        <v>3992</v>
      </c>
      <c r="K1298" s="21" t="s">
        <v>4559</v>
      </c>
    </row>
    <row r="1299" spans="1:11" x14ac:dyDescent="0.2">
      <c r="A1299" s="3">
        <v>1691</v>
      </c>
      <c r="B1299" s="3" t="s">
        <v>1396</v>
      </c>
      <c r="C1299" s="3" t="s">
        <v>1394</v>
      </c>
      <c r="D1299" s="3" t="s">
        <v>1285</v>
      </c>
      <c r="E1299" s="3" t="str">
        <v>Leimbach (AG)</v>
      </c>
      <c r="G1299" s="2" t="s">
        <v>4896</v>
      </c>
      <c r="J1299" s="21">
        <v>3993</v>
      </c>
      <c r="K1299" s="21" t="s">
        <v>4559</v>
      </c>
    </row>
    <row r="1300" spans="1:11" x14ac:dyDescent="0.2">
      <c r="A1300" s="3">
        <v>1669</v>
      </c>
      <c r="B1300" s="3" t="s">
        <v>1397</v>
      </c>
      <c r="C1300" s="3" t="s">
        <v>1398</v>
      </c>
      <c r="D1300" s="3" t="s">
        <v>1285</v>
      </c>
      <c r="E1300" s="3" t="str">
        <v>Leutwil</v>
      </c>
      <c r="G1300" s="2" t="s">
        <v>4896</v>
      </c>
      <c r="J1300" s="21">
        <v>3994</v>
      </c>
      <c r="K1300" s="21" t="s">
        <v>4559</v>
      </c>
    </row>
    <row r="1301" spans="1:11" x14ac:dyDescent="0.2">
      <c r="A1301" s="3">
        <v>1669</v>
      </c>
      <c r="B1301" s="3" t="s">
        <v>1399</v>
      </c>
      <c r="C1301" s="3" t="s">
        <v>1398</v>
      </c>
      <c r="D1301" s="3" t="s">
        <v>1285</v>
      </c>
      <c r="E1301" s="3" t="str">
        <v>Menziken</v>
      </c>
      <c r="G1301" s="2" t="s">
        <v>4896</v>
      </c>
      <c r="J1301" s="21">
        <v>3995</v>
      </c>
      <c r="K1301" s="21" t="s">
        <v>4559</v>
      </c>
    </row>
    <row r="1302" spans="1:11" x14ac:dyDescent="0.2">
      <c r="A1302" s="3">
        <v>1669</v>
      </c>
      <c r="B1302" s="3" t="s">
        <v>1400</v>
      </c>
      <c r="C1302" s="3" t="s">
        <v>1398</v>
      </c>
      <c r="D1302" s="3" t="s">
        <v>1285</v>
      </c>
      <c r="E1302" s="3" t="str">
        <v>Oberkulm</v>
      </c>
      <c r="G1302" s="2" t="s">
        <v>4896</v>
      </c>
      <c r="J1302" s="21">
        <v>3996</v>
      </c>
      <c r="K1302" s="21" t="s">
        <v>4559</v>
      </c>
    </row>
    <row r="1303" spans="1:11" x14ac:dyDescent="0.2">
      <c r="A1303" s="3">
        <v>1669</v>
      </c>
      <c r="B1303" s="3" t="s">
        <v>1401</v>
      </c>
      <c r="C1303" s="3" t="s">
        <v>1398</v>
      </c>
      <c r="D1303" s="3" t="s">
        <v>1285</v>
      </c>
      <c r="E1303" s="3" t="str">
        <v>Reinach (AG)</v>
      </c>
      <c r="G1303" s="2" t="s">
        <v>4896</v>
      </c>
      <c r="J1303" s="21">
        <v>3997</v>
      </c>
      <c r="K1303" s="21" t="s">
        <v>4559</v>
      </c>
    </row>
    <row r="1304" spans="1:11" x14ac:dyDescent="0.2">
      <c r="A1304" s="3">
        <v>1669</v>
      </c>
      <c r="B1304" s="3" t="s">
        <v>1402</v>
      </c>
      <c r="C1304" s="3" t="s">
        <v>1398</v>
      </c>
      <c r="D1304" s="3" t="s">
        <v>1285</v>
      </c>
      <c r="E1304" s="3" t="str">
        <v>Schlossrued</v>
      </c>
      <c r="G1304" s="2" t="s">
        <v>4896</v>
      </c>
      <c r="J1304" s="21">
        <v>3998</v>
      </c>
      <c r="K1304" s="21" t="s">
        <v>4559</v>
      </c>
    </row>
    <row r="1305" spans="1:11" x14ac:dyDescent="0.2">
      <c r="A1305" s="3">
        <v>1643</v>
      </c>
      <c r="B1305" s="3" t="s">
        <v>1403</v>
      </c>
      <c r="C1305" s="3" t="s">
        <v>1404</v>
      </c>
      <c r="D1305" s="3" t="s">
        <v>1285</v>
      </c>
      <c r="E1305" s="3" t="str">
        <v>Schmiedrued</v>
      </c>
      <c r="G1305" s="2" t="s">
        <v>4896</v>
      </c>
      <c r="J1305" s="21">
        <v>3999</v>
      </c>
      <c r="K1305" s="21" t="s">
        <v>4559</v>
      </c>
    </row>
    <row r="1306" spans="1:11" x14ac:dyDescent="0.2">
      <c r="A1306" s="3">
        <v>1644</v>
      </c>
      <c r="B1306" s="3" t="s">
        <v>1405</v>
      </c>
      <c r="C1306" s="3" t="s">
        <v>1404</v>
      </c>
      <c r="D1306" s="3" t="s">
        <v>1285</v>
      </c>
      <c r="E1306" s="3" t="str">
        <v>Schöftland</v>
      </c>
      <c r="G1306" s="2" t="s">
        <v>4896</v>
      </c>
      <c r="J1306" s="21">
        <v>4001</v>
      </c>
      <c r="K1306" s="21" t="s">
        <v>4554</v>
      </c>
    </row>
    <row r="1307" spans="1:11" x14ac:dyDescent="0.2">
      <c r="A1307" s="3">
        <v>1645</v>
      </c>
      <c r="B1307" s="3" t="s">
        <v>1406</v>
      </c>
      <c r="C1307" s="3" t="s">
        <v>1404</v>
      </c>
      <c r="D1307" s="3" t="s">
        <v>1285</v>
      </c>
      <c r="E1307" s="3" t="str">
        <v>Teufenthal (AG)</v>
      </c>
      <c r="G1307" s="2" t="s">
        <v>4896</v>
      </c>
      <c r="J1307" s="21">
        <v>4031</v>
      </c>
      <c r="K1307" s="21" t="s">
        <v>4554</v>
      </c>
    </row>
    <row r="1308" spans="1:11" x14ac:dyDescent="0.2">
      <c r="A1308" s="3">
        <v>1652</v>
      </c>
      <c r="B1308" s="3" t="s">
        <v>1407</v>
      </c>
      <c r="C1308" s="3" t="s">
        <v>1407</v>
      </c>
      <c r="D1308" s="3" t="s">
        <v>1285</v>
      </c>
      <c r="E1308" s="3" t="str">
        <v>Unterkulm</v>
      </c>
      <c r="G1308" s="2" t="s">
        <v>4896</v>
      </c>
      <c r="J1308" s="21">
        <v>4051</v>
      </c>
      <c r="K1308" s="21" t="s">
        <v>4554</v>
      </c>
    </row>
    <row r="1309" spans="1:11" x14ac:dyDescent="0.2">
      <c r="A1309" s="3">
        <v>1652</v>
      </c>
      <c r="B1309" s="3" t="s">
        <v>1408</v>
      </c>
      <c r="C1309" s="3" t="s">
        <v>1407</v>
      </c>
      <c r="D1309" s="3" t="s">
        <v>1285</v>
      </c>
      <c r="E1309" s="3" t="str">
        <v>Zetzwil</v>
      </c>
      <c r="G1309" s="2" t="s">
        <v>4896</v>
      </c>
      <c r="J1309" s="21">
        <v>4052</v>
      </c>
      <c r="K1309" s="21" t="s">
        <v>4554</v>
      </c>
    </row>
    <row r="1310" spans="1:11" x14ac:dyDescent="0.2">
      <c r="A1310" s="3">
        <v>1636</v>
      </c>
      <c r="B1310" s="3" t="s">
        <v>1409</v>
      </c>
      <c r="C1310" s="3" t="s">
        <v>1409</v>
      </c>
      <c r="D1310" s="3" t="s">
        <v>1285</v>
      </c>
      <c r="E1310" s="3" t="str">
        <v>Eiken</v>
      </c>
      <c r="G1310" s="2" t="s">
        <v>4896</v>
      </c>
      <c r="J1310" s="21">
        <v>4053</v>
      </c>
      <c r="K1310" s="21" t="s">
        <v>4554</v>
      </c>
    </row>
    <row r="1311" spans="1:11" x14ac:dyDescent="0.2">
      <c r="A1311" s="3">
        <v>1630</v>
      </c>
      <c r="B1311" s="3" t="s">
        <v>1410</v>
      </c>
      <c r="C1311" s="3" t="s">
        <v>1410</v>
      </c>
      <c r="D1311" s="3" t="s">
        <v>1285</v>
      </c>
      <c r="E1311" s="3" t="str">
        <v>Frick</v>
      </c>
      <c r="G1311" s="2" t="s">
        <v>4896</v>
      </c>
      <c r="J1311" s="21">
        <v>4054</v>
      </c>
      <c r="K1311" s="21" t="s">
        <v>4554</v>
      </c>
    </row>
    <row r="1312" spans="1:11" x14ac:dyDescent="0.2">
      <c r="A1312" s="3">
        <v>1635</v>
      </c>
      <c r="B1312" s="3" t="s">
        <v>1411</v>
      </c>
      <c r="C1312" s="3" t="s">
        <v>1410</v>
      </c>
      <c r="D1312" s="3" t="s">
        <v>1285</v>
      </c>
      <c r="E1312" s="3" t="str">
        <v>Gansingen</v>
      </c>
      <c r="G1312" s="2" t="s">
        <v>4896</v>
      </c>
      <c r="J1312" s="21">
        <v>4055</v>
      </c>
      <c r="K1312" s="21" t="s">
        <v>4554</v>
      </c>
    </row>
    <row r="1313" spans="1:11" x14ac:dyDescent="0.2">
      <c r="A1313" s="3">
        <v>1653</v>
      </c>
      <c r="B1313" s="3" t="s">
        <v>1412</v>
      </c>
      <c r="C1313" s="3" t="s">
        <v>1412</v>
      </c>
      <c r="D1313" s="3" t="s">
        <v>1285</v>
      </c>
      <c r="E1313" s="3" t="str">
        <v>Gipf-Oberfrick</v>
      </c>
      <c r="G1313" s="2" t="s">
        <v>4896</v>
      </c>
      <c r="J1313" s="21">
        <v>4056</v>
      </c>
      <c r="K1313" s="21" t="s">
        <v>4554</v>
      </c>
    </row>
    <row r="1314" spans="1:11" x14ac:dyDescent="0.2">
      <c r="A1314" s="3">
        <v>1647</v>
      </c>
      <c r="B1314" s="3" t="s">
        <v>1413</v>
      </c>
      <c r="C1314" s="3" t="s">
        <v>1413</v>
      </c>
      <c r="D1314" s="3" t="s">
        <v>1285</v>
      </c>
      <c r="E1314" s="3" t="str">
        <v>Herznach</v>
      </c>
      <c r="G1314" s="2" t="s">
        <v>4896</v>
      </c>
      <c r="J1314" s="21">
        <v>4057</v>
      </c>
      <c r="K1314" s="21" t="s">
        <v>4554</v>
      </c>
    </row>
    <row r="1315" spans="1:11" x14ac:dyDescent="0.2">
      <c r="A1315" s="3">
        <v>1651</v>
      </c>
      <c r="B1315" s="3" t="s">
        <v>1414</v>
      </c>
      <c r="C1315" s="3" t="s">
        <v>1413</v>
      </c>
      <c r="D1315" s="3" t="s">
        <v>1285</v>
      </c>
      <c r="E1315" s="3" t="str">
        <v>Kaisten</v>
      </c>
      <c r="G1315" s="2" t="s">
        <v>4896</v>
      </c>
      <c r="J1315" s="21">
        <v>4058</v>
      </c>
      <c r="K1315" s="21" t="s">
        <v>4554</v>
      </c>
    </row>
    <row r="1316" spans="1:11" x14ac:dyDescent="0.2">
      <c r="A1316" s="3">
        <v>1653</v>
      </c>
      <c r="B1316" s="3" t="s">
        <v>1415</v>
      </c>
      <c r="C1316" s="3" t="s">
        <v>1415</v>
      </c>
      <c r="D1316" s="3" t="s">
        <v>1285</v>
      </c>
      <c r="E1316" s="3" t="str">
        <v>Laufenburg</v>
      </c>
      <c r="G1316" s="2" t="s">
        <v>4896</v>
      </c>
      <c r="J1316" s="21">
        <v>4059</v>
      </c>
      <c r="K1316" s="21" t="s">
        <v>4554</v>
      </c>
    </row>
    <row r="1317" spans="1:11" x14ac:dyDescent="0.2">
      <c r="A1317" s="3">
        <v>1646</v>
      </c>
      <c r="B1317" s="3" t="s">
        <v>1416</v>
      </c>
      <c r="C1317" s="3" t="s">
        <v>1416</v>
      </c>
      <c r="D1317" s="3" t="s">
        <v>1285</v>
      </c>
      <c r="E1317" s="3" t="str">
        <v>Münchwilen (AG)</v>
      </c>
      <c r="G1317" s="2" t="s">
        <v>4896</v>
      </c>
      <c r="J1317" s="21">
        <v>4101</v>
      </c>
      <c r="K1317" s="21" t="s">
        <v>4554</v>
      </c>
    </row>
    <row r="1318" spans="1:11" x14ac:dyDescent="0.2">
      <c r="A1318" s="3">
        <v>1666</v>
      </c>
      <c r="B1318" s="3" t="s">
        <v>1417</v>
      </c>
      <c r="C1318" s="3" t="s">
        <v>1417</v>
      </c>
      <c r="D1318" s="3" t="s">
        <v>1285</v>
      </c>
      <c r="E1318" s="3" t="str">
        <v>Oberhof</v>
      </c>
      <c r="G1318" s="2" t="s">
        <v>4896</v>
      </c>
      <c r="J1318" s="21">
        <v>4102</v>
      </c>
      <c r="K1318" s="21" t="s">
        <v>4554</v>
      </c>
    </row>
    <row r="1319" spans="1:11" x14ac:dyDescent="0.2">
      <c r="A1319" s="3">
        <v>1663</v>
      </c>
      <c r="B1319" s="3" t="s">
        <v>1418</v>
      </c>
      <c r="C1319" s="3" t="s">
        <v>1418</v>
      </c>
      <c r="D1319" s="3" t="s">
        <v>1285</v>
      </c>
      <c r="E1319" s="3" t="str">
        <v>Oeschgen</v>
      </c>
      <c r="G1319" s="2" t="s">
        <v>4896</v>
      </c>
      <c r="J1319" s="21">
        <v>4103</v>
      </c>
      <c r="K1319" s="21" t="s">
        <v>4554</v>
      </c>
    </row>
    <row r="1320" spans="1:11" x14ac:dyDescent="0.2">
      <c r="A1320" s="3">
        <v>1663</v>
      </c>
      <c r="B1320" s="3" t="s">
        <v>1419</v>
      </c>
      <c r="C1320" s="3" t="s">
        <v>1418</v>
      </c>
      <c r="D1320" s="3" t="s">
        <v>1285</v>
      </c>
      <c r="E1320" s="3" t="str">
        <v>Schwaderloch</v>
      </c>
      <c r="G1320" s="2" t="s">
        <v>4896</v>
      </c>
      <c r="J1320" s="21">
        <v>4104</v>
      </c>
      <c r="K1320" s="21" t="s">
        <v>4554</v>
      </c>
    </row>
    <row r="1321" spans="1:11" x14ac:dyDescent="0.2">
      <c r="A1321" s="3">
        <v>1663</v>
      </c>
      <c r="B1321" s="3" t="s">
        <v>1420</v>
      </c>
      <c r="C1321" s="3" t="s">
        <v>1418</v>
      </c>
      <c r="D1321" s="3" t="s">
        <v>1285</v>
      </c>
      <c r="E1321" s="3" t="str">
        <v>Sisseln</v>
      </c>
      <c r="G1321" s="2" t="s">
        <v>4896</v>
      </c>
      <c r="J1321" s="21">
        <v>4105</v>
      </c>
      <c r="K1321" s="21" t="s">
        <v>4554</v>
      </c>
    </row>
    <row r="1322" spans="1:11" x14ac:dyDescent="0.2">
      <c r="A1322" s="3">
        <v>1663</v>
      </c>
      <c r="B1322" s="3" t="s">
        <v>1421</v>
      </c>
      <c r="C1322" s="3" t="s">
        <v>1418</v>
      </c>
      <c r="D1322" s="3" t="s">
        <v>1285</v>
      </c>
      <c r="E1322" s="3" t="str">
        <v>Ueken</v>
      </c>
      <c r="G1322" s="2" t="s">
        <v>4896</v>
      </c>
      <c r="J1322" s="21">
        <v>4106</v>
      </c>
      <c r="K1322" s="21" t="s">
        <v>4554</v>
      </c>
    </row>
    <row r="1323" spans="1:11" x14ac:dyDescent="0.2">
      <c r="A1323" s="3">
        <v>1648</v>
      </c>
      <c r="B1323" s="3" t="s">
        <v>1422</v>
      </c>
      <c r="C1323" s="3" t="s">
        <v>1422</v>
      </c>
      <c r="D1323" s="3" t="s">
        <v>1285</v>
      </c>
      <c r="E1323" s="3" t="str">
        <v>Wittnau</v>
      </c>
      <c r="G1323" s="2" t="s">
        <v>4896</v>
      </c>
      <c r="J1323" s="21">
        <v>4107</v>
      </c>
      <c r="K1323" s="21" t="s">
        <v>4554</v>
      </c>
    </row>
    <row r="1324" spans="1:11" x14ac:dyDescent="0.2">
      <c r="A1324" s="3">
        <v>1656</v>
      </c>
      <c r="B1324" s="3" t="s">
        <v>1423</v>
      </c>
      <c r="C1324" s="3" t="s">
        <v>1423</v>
      </c>
      <c r="D1324" s="3" t="s">
        <v>1285</v>
      </c>
      <c r="E1324" s="3" t="str">
        <v>Wölflinswil</v>
      </c>
      <c r="G1324" s="2" t="s">
        <v>4896</v>
      </c>
      <c r="J1324" s="21">
        <v>4108</v>
      </c>
      <c r="K1324" s="21" t="s">
        <v>4554</v>
      </c>
    </row>
    <row r="1325" spans="1:11" x14ac:dyDescent="0.2">
      <c r="A1325" s="3">
        <v>1656</v>
      </c>
      <c r="B1325" s="3" t="s">
        <v>1424</v>
      </c>
      <c r="C1325" s="3" t="s">
        <v>1423</v>
      </c>
      <c r="D1325" s="3" t="s">
        <v>1285</v>
      </c>
      <c r="E1325" s="3" t="str">
        <v>Zeihen</v>
      </c>
      <c r="G1325" s="2" t="s">
        <v>4896</v>
      </c>
      <c r="J1325" s="21">
        <v>4112</v>
      </c>
      <c r="K1325" s="21" t="s">
        <v>4554</v>
      </c>
    </row>
    <row r="1326" spans="1:11" x14ac:dyDescent="0.2">
      <c r="A1326" s="3">
        <v>1633</v>
      </c>
      <c r="B1326" s="3" t="s">
        <v>1425</v>
      </c>
      <c r="C1326" s="3" t="s">
        <v>1425</v>
      </c>
      <c r="D1326" s="3" t="s">
        <v>1285</v>
      </c>
      <c r="E1326" s="3" t="str">
        <v>Mettauertal</v>
      </c>
      <c r="G1326" s="2" t="s">
        <v>4896</v>
      </c>
      <c r="J1326" s="21">
        <v>4114</v>
      </c>
      <c r="K1326" s="21" t="s">
        <v>4554</v>
      </c>
    </row>
    <row r="1327" spans="1:11" x14ac:dyDescent="0.2">
      <c r="A1327" s="3">
        <v>1633</v>
      </c>
      <c r="B1327" s="3" t="s">
        <v>1426</v>
      </c>
      <c r="C1327" s="3" t="s">
        <v>1425</v>
      </c>
      <c r="D1327" s="3" t="s">
        <v>1285</v>
      </c>
      <c r="E1327" s="3" t="str">
        <v>Böztal</v>
      </c>
      <c r="G1327" s="2" t="s">
        <v>4896</v>
      </c>
      <c r="J1327" s="21">
        <v>4115</v>
      </c>
      <c r="K1327" s="21" t="s">
        <v>4554</v>
      </c>
    </row>
    <row r="1328" spans="1:11" x14ac:dyDescent="0.2">
      <c r="A1328" s="3">
        <v>1638</v>
      </c>
      <c r="B1328" s="3" t="s">
        <v>1427</v>
      </c>
      <c r="C1328" s="3" t="s">
        <v>1427</v>
      </c>
      <c r="D1328" s="3" t="s">
        <v>1285</v>
      </c>
      <c r="E1328" s="3" t="str">
        <v>Ammerswil</v>
      </c>
      <c r="G1328" s="2" t="s">
        <v>4896</v>
      </c>
      <c r="J1328" s="21">
        <v>4116</v>
      </c>
      <c r="K1328" s="21" t="s">
        <v>4554</v>
      </c>
    </row>
    <row r="1329" spans="1:11" x14ac:dyDescent="0.2">
      <c r="A1329" s="3">
        <v>1661</v>
      </c>
      <c r="B1329" s="3" t="s">
        <v>1428</v>
      </c>
      <c r="C1329" s="3" t="s">
        <v>1429</v>
      </c>
      <c r="D1329" s="3" t="s">
        <v>1285</v>
      </c>
      <c r="E1329" s="3" t="str">
        <v>Boniswil</v>
      </c>
      <c r="G1329" s="2" t="s">
        <v>4896</v>
      </c>
      <c r="J1329" s="21">
        <v>4117</v>
      </c>
      <c r="K1329" s="21" t="s">
        <v>4554</v>
      </c>
    </row>
    <row r="1330" spans="1:11" x14ac:dyDescent="0.2">
      <c r="A1330" s="3">
        <v>1649</v>
      </c>
      <c r="B1330" s="3" t="s">
        <v>1430</v>
      </c>
      <c r="C1330" s="3" t="s">
        <v>1430</v>
      </c>
      <c r="D1330" s="3" t="s">
        <v>1285</v>
      </c>
      <c r="E1330" s="3" t="str">
        <v>Brunegg</v>
      </c>
      <c r="G1330" s="2" t="s">
        <v>4896</v>
      </c>
      <c r="J1330" s="21">
        <v>4118</v>
      </c>
      <c r="K1330" s="21" t="s">
        <v>4554</v>
      </c>
    </row>
    <row r="1331" spans="1:11" x14ac:dyDescent="0.2">
      <c r="A1331" s="3">
        <v>1632</v>
      </c>
      <c r="B1331" s="3" t="s">
        <v>1431</v>
      </c>
      <c r="C1331" s="3" t="s">
        <v>1431</v>
      </c>
      <c r="D1331" s="3" t="s">
        <v>1285</v>
      </c>
      <c r="E1331" s="3" t="str">
        <v>Dintikon</v>
      </c>
      <c r="G1331" s="2" t="s">
        <v>4896</v>
      </c>
      <c r="J1331" s="21">
        <v>4123</v>
      </c>
      <c r="K1331" s="21" t="s">
        <v>4554</v>
      </c>
    </row>
    <row r="1332" spans="1:11" x14ac:dyDescent="0.2">
      <c r="A1332" s="3">
        <v>1634</v>
      </c>
      <c r="B1332" s="3" t="s">
        <v>1432</v>
      </c>
      <c r="C1332" s="3" t="s">
        <v>1433</v>
      </c>
      <c r="D1332" s="3" t="s">
        <v>1285</v>
      </c>
      <c r="E1332" s="3" t="str">
        <v>Egliswil</v>
      </c>
      <c r="G1332" s="2" t="s">
        <v>4896</v>
      </c>
      <c r="J1332" s="21">
        <v>4124</v>
      </c>
      <c r="K1332" s="21" t="s">
        <v>4554</v>
      </c>
    </row>
    <row r="1333" spans="1:11" x14ac:dyDescent="0.2">
      <c r="A1333" s="3">
        <v>1625</v>
      </c>
      <c r="B1333" s="3" t="s">
        <v>1434</v>
      </c>
      <c r="C1333" s="3" t="s">
        <v>1435</v>
      </c>
      <c r="D1333" s="3" t="s">
        <v>1285</v>
      </c>
      <c r="E1333" s="3" t="str">
        <v>Fahrwangen</v>
      </c>
      <c r="G1333" s="2" t="s">
        <v>4896</v>
      </c>
      <c r="J1333" s="21">
        <v>4125</v>
      </c>
      <c r="K1333" s="21" t="s">
        <v>4554</v>
      </c>
    </row>
    <row r="1334" spans="1:11" x14ac:dyDescent="0.2">
      <c r="A1334" s="3">
        <v>1625</v>
      </c>
      <c r="B1334" s="3" t="s">
        <v>1436</v>
      </c>
      <c r="C1334" s="3" t="s">
        <v>1435</v>
      </c>
      <c r="D1334" s="3" t="s">
        <v>1285</v>
      </c>
      <c r="E1334" s="3" t="str">
        <v>Hallwil</v>
      </c>
      <c r="G1334" s="2" t="s">
        <v>4896</v>
      </c>
      <c r="J1334" s="21">
        <v>4126</v>
      </c>
      <c r="K1334" s="21" t="s">
        <v>4554</v>
      </c>
    </row>
    <row r="1335" spans="1:11" x14ac:dyDescent="0.2">
      <c r="A1335" s="3">
        <v>1626</v>
      </c>
      <c r="B1335" s="3" t="s">
        <v>1437</v>
      </c>
      <c r="C1335" s="3" t="s">
        <v>1435</v>
      </c>
      <c r="D1335" s="3" t="s">
        <v>1285</v>
      </c>
      <c r="E1335" s="3" t="str">
        <v>Hendschiken</v>
      </c>
      <c r="G1335" s="2" t="s">
        <v>4896</v>
      </c>
      <c r="J1335" s="21">
        <v>4127</v>
      </c>
      <c r="K1335" s="21" t="s">
        <v>4554</v>
      </c>
    </row>
    <row r="1336" spans="1:11" x14ac:dyDescent="0.2">
      <c r="A1336" s="3">
        <v>1626</v>
      </c>
      <c r="B1336" s="3" t="s">
        <v>1438</v>
      </c>
      <c r="C1336" s="3" t="s">
        <v>1435</v>
      </c>
      <c r="D1336" s="3" t="s">
        <v>1285</v>
      </c>
      <c r="E1336" s="3" t="str">
        <v>Holderbank (AG)</v>
      </c>
      <c r="G1336" s="2" t="s">
        <v>4896</v>
      </c>
      <c r="J1336" s="21">
        <v>4132</v>
      </c>
      <c r="K1336" s="21" t="s">
        <v>4554</v>
      </c>
    </row>
    <row r="1337" spans="1:11" x14ac:dyDescent="0.2">
      <c r="A1337" s="3">
        <v>1626</v>
      </c>
      <c r="B1337" s="3" t="s">
        <v>1439</v>
      </c>
      <c r="C1337" s="3" t="s">
        <v>1435</v>
      </c>
      <c r="D1337" s="3" t="s">
        <v>1285</v>
      </c>
      <c r="E1337" s="3" t="str">
        <v>Hunzenschwil</v>
      </c>
      <c r="G1337" s="2" t="s">
        <v>4896</v>
      </c>
      <c r="J1337" s="21">
        <v>4133</v>
      </c>
      <c r="K1337" s="21" t="s">
        <v>4554</v>
      </c>
    </row>
    <row r="1338" spans="1:11" x14ac:dyDescent="0.2">
      <c r="A1338" s="3">
        <v>1642</v>
      </c>
      <c r="B1338" s="3" t="s">
        <v>1440</v>
      </c>
      <c r="C1338" s="3" t="s">
        <v>1440</v>
      </c>
      <c r="D1338" s="3" t="s">
        <v>1285</v>
      </c>
      <c r="E1338" s="3" t="str">
        <v>Lenzburg</v>
      </c>
      <c r="G1338" s="2" t="s">
        <v>4896</v>
      </c>
      <c r="J1338" s="21">
        <v>4142</v>
      </c>
      <c r="K1338" s="21" t="s">
        <v>4554</v>
      </c>
    </row>
    <row r="1339" spans="1:11" x14ac:dyDescent="0.2">
      <c r="A1339" s="3">
        <v>1627</v>
      </c>
      <c r="B1339" s="3" t="s">
        <v>1441</v>
      </c>
      <c r="C1339" s="3" t="s">
        <v>1441</v>
      </c>
      <c r="D1339" s="3" t="s">
        <v>1285</v>
      </c>
      <c r="E1339" s="3" t="str">
        <v>Meisterschwanden</v>
      </c>
      <c r="G1339" s="2" t="s">
        <v>4896</v>
      </c>
      <c r="J1339" s="21">
        <v>4143</v>
      </c>
      <c r="K1339" s="21" t="s">
        <v>4554</v>
      </c>
    </row>
    <row r="1340" spans="1:11" x14ac:dyDescent="0.2">
      <c r="A1340" s="3">
        <v>1628</v>
      </c>
      <c r="B1340" s="3" t="s">
        <v>1442</v>
      </c>
      <c r="C1340" s="3" t="s">
        <v>1442</v>
      </c>
      <c r="D1340" s="3" t="s">
        <v>1285</v>
      </c>
      <c r="E1340" s="3" t="str">
        <v>Möriken-Wildegg</v>
      </c>
      <c r="G1340" s="2" t="s">
        <v>4896</v>
      </c>
      <c r="J1340" s="21">
        <v>4144</v>
      </c>
      <c r="K1340" s="21" t="s">
        <v>4554</v>
      </c>
    </row>
    <row r="1341" spans="1:11" x14ac:dyDescent="0.2">
      <c r="A1341" s="3">
        <v>1665</v>
      </c>
      <c r="B1341" s="3" t="s">
        <v>1443</v>
      </c>
      <c r="C1341" s="3" t="s">
        <v>1444</v>
      </c>
      <c r="D1341" s="3" t="s">
        <v>1285</v>
      </c>
      <c r="E1341" s="3" t="str">
        <v>Niederlenz</v>
      </c>
      <c r="G1341" s="2" t="s">
        <v>4896</v>
      </c>
      <c r="J1341" s="21">
        <v>4145</v>
      </c>
      <c r="K1341" s="21" t="s">
        <v>4554</v>
      </c>
    </row>
    <row r="1342" spans="1:11" x14ac:dyDescent="0.2">
      <c r="A1342" s="3">
        <v>1666</v>
      </c>
      <c r="B1342" s="3" t="s">
        <v>1445</v>
      </c>
      <c r="C1342" s="3" t="s">
        <v>1444</v>
      </c>
      <c r="D1342" s="3" t="s">
        <v>1285</v>
      </c>
      <c r="E1342" s="3" t="str">
        <v>Othmarsingen</v>
      </c>
      <c r="G1342" s="2" t="s">
        <v>4896</v>
      </c>
      <c r="J1342" s="21">
        <v>4146</v>
      </c>
      <c r="K1342" s="21" t="s">
        <v>4554</v>
      </c>
    </row>
    <row r="1343" spans="1:11" x14ac:dyDescent="0.2">
      <c r="A1343" s="3">
        <v>1667</v>
      </c>
      <c r="B1343" s="3" t="s">
        <v>1446</v>
      </c>
      <c r="C1343" s="3" t="s">
        <v>1444</v>
      </c>
      <c r="D1343" s="3" t="s">
        <v>1285</v>
      </c>
      <c r="E1343" s="3" t="str">
        <v>Rupperswil</v>
      </c>
      <c r="G1343" s="2" t="s">
        <v>4896</v>
      </c>
      <c r="J1343" s="21">
        <v>4147</v>
      </c>
      <c r="K1343" s="21" t="s">
        <v>4554</v>
      </c>
    </row>
    <row r="1344" spans="1:11" x14ac:dyDescent="0.2">
      <c r="A1344" s="3">
        <v>1637</v>
      </c>
      <c r="B1344" s="3" t="s">
        <v>1447</v>
      </c>
      <c r="C1344" s="3" t="s">
        <v>1448</v>
      </c>
      <c r="D1344" s="3" t="s">
        <v>1285</v>
      </c>
      <c r="E1344" s="3" t="str">
        <v>Schafisheim</v>
      </c>
      <c r="G1344" s="2" t="s">
        <v>4896</v>
      </c>
      <c r="J1344" s="21">
        <v>4148</v>
      </c>
      <c r="K1344" s="21" t="s">
        <v>4554</v>
      </c>
    </row>
    <row r="1345" spans="1:11" x14ac:dyDescent="0.2">
      <c r="A1345" s="3">
        <v>1654</v>
      </c>
      <c r="B1345" s="3" t="s">
        <v>1449</v>
      </c>
      <c r="C1345" s="3" t="s">
        <v>1448</v>
      </c>
      <c r="D1345" s="3" t="s">
        <v>1285</v>
      </c>
      <c r="E1345" s="3" t="str">
        <v>Seengen</v>
      </c>
      <c r="G1345" s="2" t="s">
        <v>4896</v>
      </c>
      <c r="J1345" s="21">
        <v>4153</v>
      </c>
      <c r="K1345" s="21" t="s">
        <v>4554</v>
      </c>
    </row>
    <row r="1346" spans="1:11" x14ac:dyDescent="0.2">
      <c r="A1346" s="3">
        <v>1742</v>
      </c>
      <c r="B1346" s="3" t="s">
        <v>1450</v>
      </c>
      <c r="C1346" s="3" t="s">
        <v>1450</v>
      </c>
      <c r="D1346" s="3" t="s">
        <v>1285</v>
      </c>
      <c r="E1346" s="3" t="str">
        <v>Seon</v>
      </c>
      <c r="G1346" s="2" t="s">
        <v>4896</v>
      </c>
      <c r="J1346" s="21">
        <v>4202</v>
      </c>
      <c r="K1346" s="21" t="s">
        <v>4554</v>
      </c>
    </row>
    <row r="1347" spans="1:11" x14ac:dyDescent="0.2">
      <c r="A1347" s="3">
        <v>1754</v>
      </c>
      <c r="B1347" s="3" t="s">
        <v>1451</v>
      </c>
      <c r="C1347" s="3" t="s">
        <v>1452</v>
      </c>
      <c r="D1347" s="3" t="s">
        <v>1285</v>
      </c>
      <c r="E1347" s="3" t="str">
        <v>Staufen</v>
      </c>
      <c r="G1347" s="2" t="s">
        <v>4896</v>
      </c>
      <c r="J1347" s="21">
        <v>4203</v>
      </c>
      <c r="K1347" s="21" t="s">
        <v>4554</v>
      </c>
    </row>
    <row r="1348" spans="1:11" x14ac:dyDescent="0.2">
      <c r="A1348" s="3">
        <v>1754</v>
      </c>
      <c r="B1348" s="3" t="s">
        <v>1453</v>
      </c>
      <c r="C1348" s="3" t="s">
        <v>1452</v>
      </c>
      <c r="D1348" s="3" t="s">
        <v>1285</v>
      </c>
      <c r="E1348" s="3" t="str">
        <v>Abtwil</v>
      </c>
      <c r="G1348" s="2" t="s">
        <v>4896</v>
      </c>
      <c r="J1348" s="21">
        <v>4204</v>
      </c>
      <c r="K1348" s="21" t="s">
        <v>4554</v>
      </c>
    </row>
    <row r="1349" spans="1:11" x14ac:dyDescent="0.2">
      <c r="A1349" s="3">
        <v>1782</v>
      </c>
      <c r="B1349" s="3" t="s">
        <v>1454</v>
      </c>
      <c r="C1349" s="3" t="s">
        <v>1454</v>
      </c>
      <c r="D1349" s="3" t="s">
        <v>1285</v>
      </c>
      <c r="E1349" s="3" t="str">
        <v>Aristau</v>
      </c>
      <c r="G1349" s="2" t="s">
        <v>4896</v>
      </c>
      <c r="J1349" s="21">
        <v>4206</v>
      </c>
      <c r="K1349" s="21" t="s">
        <v>4554</v>
      </c>
    </row>
    <row r="1350" spans="1:11" x14ac:dyDescent="0.2">
      <c r="A1350" s="3">
        <v>1782</v>
      </c>
      <c r="B1350" s="3" t="s">
        <v>1455</v>
      </c>
      <c r="C1350" s="3" t="s">
        <v>1454</v>
      </c>
      <c r="D1350" s="3" t="s">
        <v>1285</v>
      </c>
      <c r="E1350" s="3" t="str">
        <v>Auw</v>
      </c>
      <c r="G1350" s="2" t="s">
        <v>4896</v>
      </c>
      <c r="J1350" s="21">
        <v>4207</v>
      </c>
      <c r="K1350" s="21" t="s">
        <v>4554</v>
      </c>
    </row>
    <row r="1351" spans="1:11" x14ac:dyDescent="0.2">
      <c r="A1351" s="3">
        <v>1744</v>
      </c>
      <c r="B1351" s="3" t="s">
        <v>1456</v>
      </c>
      <c r="C1351" s="3" t="s">
        <v>1456</v>
      </c>
      <c r="D1351" s="3" t="s">
        <v>1285</v>
      </c>
      <c r="E1351" s="3" t="str">
        <v>Beinwil (Freiamt)</v>
      </c>
      <c r="G1351" s="2" t="s">
        <v>4896</v>
      </c>
      <c r="J1351" s="21">
        <v>4208</v>
      </c>
      <c r="K1351" s="21" t="s">
        <v>4554</v>
      </c>
    </row>
    <row r="1352" spans="1:11" x14ac:dyDescent="0.2">
      <c r="A1352" s="3">
        <v>1720</v>
      </c>
      <c r="B1352" s="3" t="s">
        <v>1457</v>
      </c>
      <c r="C1352" s="3" t="s">
        <v>1457</v>
      </c>
      <c r="D1352" s="3" t="s">
        <v>1285</v>
      </c>
      <c r="E1352" s="3" t="str">
        <v>Besenbüren</v>
      </c>
      <c r="G1352" s="2" t="s">
        <v>4896</v>
      </c>
      <c r="J1352" s="21">
        <v>4222</v>
      </c>
      <c r="K1352" s="21" t="s">
        <v>4554</v>
      </c>
    </row>
    <row r="1353" spans="1:11" x14ac:dyDescent="0.2">
      <c r="A1353" s="3">
        <v>1720</v>
      </c>
      <c r="B1353" s="3" t="s">
        <v>1458</v>
      </c>
      <c r="C1353" s="3" t="s">
        <v>1457</v>
      </c>
      <c r="D1353" s="3" t="s">
        <v>1285</v>
      </c>
      <c r="E1353" s="3" t="str">
        <v>Bettwil</v>
      </c>
      <c r="G1353" s="2" t="s">
        <v>4896</v>
      </c>
      <c r="J1353" s="21">
        <v>4223</v>
      </c>
      <c r="K1353" s="21" t="s">
        <v>4554</v>
      </c>
    </row>
    <row r="1354" spans="1:11" x14ac:dyDescent="0.2">
      <c r="A1354" s="3">
        <v>1741</v>
      </c>
      <c r="B1354" s="3" t="s">
        <v>1459</v>
      </c>
      <c r="C1354" s="3" t="s">
        <v>1460</v>
      </c>
      <c r="D1354" s="3" t="s">
        <v>1285</v>
      </c>
      <c r="E1354" s="3" t="str">
        <v>Boswil</v>
      </c>
      <c r="G1354" s="2" t="s">
        <v>4896</v>
      </c>
      <c r="J1354" s="21">
        <v>4224</v>
      </c>
      <c r="K1354" s="21" t="s">
        <v>4554</v>
      </c>
    </row>
    <row r="1355" spans="1:11" x14ac:dyDescent="0.2">
      <c r="A1355" s="3">
        <v>1724</v>
      </c>
      <c r="B1355" s="3" t="s">
        <v>1461</v>
      </c>
      <c r="C1355" s="3" t="s">
        <v>1461</v>
      </c>
      <c r="D1355" s="3" t="s">
        <v>1285</v>
      </c>
      <c r="E1355" s="3" t="str">
        <v>Bünzen</v>
      </c>
      <c r="G1355" s="2" t="s">
        <v>4896</v>
      </c>
      <c r="J1355" s="21">
        <v>4225</v>
      </c>
      <c r="K1355" s="21" t="s">
        <v>4554</v>
      </c>
    </row>
    <row r="1356" spans="1:11" x14ac:dyDescent="0.2">
      <c r="A1356" s="3">
        <v>1700</v>
      </c>
      <c r="B1356" s="3" t="s">
        <v>1462</v>
      </c>
      <c r="C1356" s="3" t="s">
        <v>1462</v>
      </c>
      <c r="D1356" s="3" t="s">
        <v>1285</v>
      </c>
      <c r="E1356" s="3" t="str">
        <v>Buttwil</v>
      </c>
      <c r="G1356" s="2" t="s">
        <v>4896</v>
      </c>
      <c r="J1356" s="21">
        <v>4226</v>
      </c>
      <c r="K1356" s="21" t="s">
        <v>4554</v>
      </c>
    </row>
    <row r="1357" spans="1:11" x14ac:dyDescent="0.2">
      <c r="A1357" s="3">
        <v>1722</v>
      </c>
      <c r="B1357" s="3" t="s">
        <v>1463</v>
      </c>
      <c r="C1357" s="3" t="s">
        <v>1462</v>
      </c>
      <c r="D1357" s="3" t="s">
        <v>1285</v>
      </c>
      <c r="E1357" s="3" t="str">
        <v>Dietwil</v>
      </c>
      <c r="G1357" s="2" t="s">
        <v>4896</v>
      </c>
      <c r="J1357" s="21">
        <v>4227</v>
      </c>
      <c r="K1357" s="21" t="s">
        <v>4554</v>
      </c>
    </row>
    <row r="1358" spans="1:11" x14ac:dyDescent="0.2">
      <c r="A1358" s="3">
        <v>1762</v>
      </c>
      <c r="B1358" s="3" t="s">
        <v>1464</v>
      </c>
      <c r="C1358" s="3" t="s">
        <v>1464</v>
      </c>
      <c r="D1358" s="3" t="s">
        <v>1285</v>
      </c>
      <c r="E1358" s="3" t="str">
        <v>Geltwil</v>
      </c>
      <c r="G1358" s="2" t="s">
        <v>4896</v>
      </c>
      <c r="J1358" s="21">
        <v>4228</v>
      </c>
      <c r="K1358" s="21" t="s">
        <v>4554</v>
      </c>
    </row>
    <row r="1359" spans="1:11" x14ac:dyDescent="0.2">
      <c r="A1359" s="3">
        <v>1763</v>
      </c>
      <c r="B1359" s="3" t="s">
        <v>1465</v>
      </c>
      <c r="C1359" s="3" t="s">
        <v>1465</v>
      </c>
      <c r="D1359" s="3" t="s">
        <v>1285</v>
      </c>
      <c r="E1359" s="3" t="str">
        <v>Kallern</v>
      </c>
      <c r="G1359" s="2" t="s">
        <v>4896</v>
      </c>
      <c r="J1359" s="21">
        <v>4229</v>
      </c>
      <c r="K1359" s="21" t="s">
        <v>4554</v>
      </c>
    </row>
    <row r="1360" spans="1:11" x14ac:dyDescent="0.2">
      <c r="A1360" s="3">
        <v>1772</v>
      </c>
      <c r="B1360" s="3" t="s">
        <v>1466</v>
      </c>
      <c r="C1360" s="3" t="s">
        <v>1466</v>
      </c>
      <c r="D1360" s="3" t="s">
        <v>1285</v>
      </c>
      <c r="E1360" s="3" t="str">
        <v>Merenschwand</v>
      </c>
      <c r="G1360" s="2" t="s">
        <v>4896</v>
      </c>
      <c r="J1360" s="21">
        <v>4232</v>
      </c>
      <c r="K1360" s="21" t="s">
        <v>4554</v>
      </c>
    </row>
    <row r="1361" spans="1:11" x14ac:dyDescent="0.2">
      <c r="A1361" s="3">
        <v>1723</v>
      </c>
      <c r="B1361" s="3" t="s">
        <v>1467</v>
      </c>
      <c r="C1361" s="3" t="s">
        <v>1467</v>
      </c>
      <c r="D1361" s="3" t="s">
        <v>1285</v>
      </c>
      <c r="E1361" s="3" t="str">
        <v>Mühlau</v>
      </c>
      <c r="G1361" s="2" t="s">
        <v>4896</v>
      </c>
      <c r="J1361" s="21">
        <v>4233</v>
      </c>
      <c r="K1361" s="21" t="s">
        <v>4554</v>
      </c>
    </row>
    <row r="1362" spans="1:11" x14ac:dyDescent="0.2">
      <c r="A1362" s="3">
        <v>1753</v>
      </c>
      <c r="B1362" s="3" t="s">
        <v>1468</v>
      </c>
      <c r="C1362" s="3" t="s">
        <v>1468</v>
      </c>
      <c r="D1362" s="3" t="s">
        <v>1285</v>
      </c>
      <c r="E1362" s="3" t="str">
        <v>Muri (AG)</v>
      </c>
      <c r="G1362" s="2" t="s">
        <v>4896</v>
      </c>
      <c r="J1362" s="21">
        <v>4234</v>
      </c>
      <c r="K1362" s="21" t="s">
        <v>4554</v>
      </c>
    </row>
    <row r="1363" spans="1:11" x14ac:dyDescent="0.2">
      <c r="A1363" s="3">
        <v>1740</v>
      </c>
      <c r="B1363" s="3" t="s">
        <v>1469</v>
      </c>
      <c r="C1363" s="3" t="s">
        <v>1470</v>
      </c>
      <c r="D1363" s="3" t="s">
        <v>1285</v>
      </c>
      <c r="E1363" s="3" t="str">
        <v>Oberrüti</v>
      </c>
      <c r="G1363" s="2" t="s">
        <v>4896</v>
      </c>
      <c r="J1363" s="21">
        <v>4242</v>
      </c>
      <c r="K1363" s="21" t="s">
        <v>4554</v>
      </c>
    </row>
    <row r="1364" spans="1:11" x14ac:dyDescent="0.2">
      <c r="A1364" s="3">
        <v>1723</v>
      </c>
      <c r="B1364" s="3" t="s">
        <v>1471</v>
      </c>
      <c r="C1364" s="3" t="s">
        <v>1471</v>
      </c>
      <c r="D1364" s="3" t="s">
        <v>1285</v>
      </c>
      <c r="E1364" s="3" t="str">
        <v>Rottenschwil</v>
      </c>
      <c r="G1364" s="2" t="s">
        <v>4896</v>
      </c>
      <c r="J1364" s="21">
        <v>4243</v>
      </c>
      <c r="K1364" s="21" t="s">
        <v>4554</v>
      </c>
    </row>
    <row r="1365" spans="1:11" x14ac:dyDescent="0.2">
      <c r="A1365" s="3">
        <v>1772</v>
      </c>
      <c r="B1365" s="3" t="s">
        <v>1472</v>
      </c>
      <c r="C1365" s="3" t="s">
        <v>1473</v>
      </c>
      <c r="D1365" s="3" t="s">
        <v>1285</v>
      </c>
      <c r="E1365" s="3" t="str">
        <v>Sins</v>
      </c>
      <c r="G1365" s="2" t="s">
        <v>4896</v>
      </c>
      <c r="J1365" s="21">
        <v>4244</v>
      </c>
      <c r="K1365" s="21" t="s">
        <v>4554</v>
      </c>
    </row>
    <row r="1366" spans="1:11" x14ac:dyDescent="0.2">
      <c r="A1366" s="3">
        <v>1772</v>
      </c>
      <c r="B1366" s="3" t="s">
        <v>1473</v>
      </c>
      <c r="C1366" s="3" t="s">
        <v>1473</v>
      </c>
      <c r="D1366" s="3" t="s">
        <v>1285</v>
      </c>
      <c r="E1366" s="3" t="str">
        <v>Waltenschwil</v>
      </c>
      <c r="G1366" s="2" t="s">
        <v>4896</v>
      </c>
      <c r="J1366" s="21">
        <v>4245</v>
      </c>
      <c r="K1366" s="21" t="s">
        <v>4554</v>
      </c>
    </row>
    <row r="1367" spans="1:11" x14ac:dyDescent="0.2">
      <c r="A1367" s="3">
        <v>1724</v>
      </c>
      <c r="B1367" s="3" t="s">
        <v>1474</v>
      </c>
      <c r="C1367" s="3" t="s">
        <v>1474</v>
      </c>
      <c r="D1367" s="3" t="s">
        <v>1285</v>
      </c>
      <c r="E1367" s="3" t="str">
        <v>Hellikon</v>
      </c>
      <c r="G1367" s="2" t="s">
        <v>4896</v>
      </c>
      <c r="J1367" s="21">
        <v>4246</v>
      </c>
      <c r="K1367" s="21" t="s">
        <v>4554</v>
      </c>
    </row>
    <row r="1368" spans="1:11" x14ac:dyDescent="0.2">
      <c r="A1368" s="3">
        <v>1724</v>
      </c>
      <c r="B1368" s="3" t="s">
        <v>1475</v>
      </c>
      <c r="C1368" s="3" t="s">
        <v>1474</v>
      </c>
      <c r="D1368" s="3" t="s">
        <v>1285</v>
      </c>
      <c r="E1368" s="3" t="str">
        <v>Kaiseraugst</v>
      </c>
      <c r="G1368" s="2" t="s">
        <v>4896</v>
      </c>
      <c r="J1368" s="21">
        <v>4247</v>
      </c>
      <c r="K1368" s="21" t="s">
        <v>4554</v>
      </c>
    </row>
    <row r="1369" spans="1:11" x14ac:dyDescent="0.2">
      <c r="A1369" s="3">
        <v>1724</v>
      </c>
      <c r="B1369" s="3" t="s">
        <v>1476</v>
      </c>
      <c r="C1369" s="3" t="s">
        <v>1474</v>
      </c>
      <c r="D1369" s="3" t="s">
        <v>1285</v>
      </c>
      <c r="E1369" s="3" t="str">
        <v>Magden</v>
      </c>
      <c r="G1369" s="2" t="s">
        <v>4896</v>
      </c>
      <c r="J1369" s="21">
        <v>4252</v>
      </c>
      <c r="K1369" s="21" t="s">
        <v>4554</v>
      </c>
    </row>
    <row r="1370" spans="1:11" x14ac:dyDescent="0.2">
      <c r="A1370" s="3">
        <v>1724</v>
      </c>
      <c r="B1370" s="3" t="s">
        <v>1477</v>
      </c>
      <c r="C1370" s="3" t="s">
        <v>1474</v>
      </c>
      <c r="D1370" s="3" t="s">
        <v>1285</v>
      </c>
      <c r="E1370" s="3" t="str">
        <v>Möhlin</v>
      </c>
      <c r="G1370" s="2" t="s">
        <v>4896</v>
      </c>
      <c r="J1370" s="21">
        <v>4253</v>
      </c>
      <c r="K1370" s="21" t="s">
        <v>4554</v>
      </c>
    </row>
    <row r="1371" spans="1:11" x14ac:dyDescent="0.2">
      <c r="A1371" s="3">
        <v>1724</v>
      </c>
      <c r="B1371" s="3" t="s">
        <v>1478</v>
      </c>
      <c r="C1371" s="3" t="s">
        <v>1474</v>
      </c>
      <c r="D1371" s="3" t="s">
        <v>1285</v>
      </c>
      <c r="E1371" s="3" t="str">
        <v>Mumpf</v>
      </c>
      <c r="G1371" s="2" t="s">
        <v>4896</v>
      </c>
      <c r="J1371" s="21">
        <v>4254</v>
      </c>
      <c r="K1371" s="21" t="s">
        <v>4554</v>
      </c>
    </row>
    <row r="1372" spans="1:11" x14ac:dyDescent="0.2">
      <c r="A1372" s="3">
        <v>1724</v>
      </c>
      <c r="B1372" s="3" t="s">
        <v>1479</v>
      </c>
      <c r="C1372" s="3" t="s">
        <v>1474</v>
      </c>
      <c r="D1372" s="3" t="s">
        <v>1285</v>
      </c>
      <c r="E1372" s="3" t="str">
        <v>Obermumpf</v>
      </c>
      <c r="G1372" s="2" t="s">
        <v>4896</v>
      </c>
      <c r="J1372" s="21">
        <v>4302</v>
      </c>
      <c r="K1372" s="21" t="s">
        <v>4554</v>
      </c>
    </row>
    <row r="1373" spans="1:11" x14ac:dyDescent="0.2">
      <c r="A1373" s="3">
        <v>1733</v>
      </c>
      <c r="B1373" s="3" t="s">
        <v>1480</v>
      </c>
      <c r="C1373" s="3" t="s">
        <v>1480</v>
      </c>
      <c r="D1373" s="3" t="s">
        <v>1285</v>
      </c>
      <c r="E1373" s="3" t="str">
        <v>Olsberg</v>
      </c>
      <c r="G1373" s="2" t="s">
        <v>4896</v>
      </c>
      <c r="J1373" s="21">
        <v>4303</v>
      </c>
      <c r="K1373" s="21" t="s">
        <v>4554</v>
      </c>
    </row>
    <row r="1374" spans="1:11" x14ac:dyDescent="0.2">
      <c r="A1374" s="3">
        <v>1752</v>
      </c>
      <c r="B1374" s="3" t="s">
        <v>1481</v>
      </c>
      <c r="C1374" s="3" t="s">
        <v>1481</v>
      </c>
      <c r="D1374" s="3" t="s">
        <v>1285</v>
      </c>
      <c r="E1374" s="3" t="str">
        <v>Rheinfelden</v>
      </c>
      <c r="G1374" s="2" t="s">
        <v>4896</v>
      </c>
      <c r="J1374" s="21">
        <v>4304</v>
      </c>
      <c r="K1374" s="21" t="s">
        <v>4554</v>
      </c>
    </row>
    <row r="1375" spans="1:11" x14ac:dyDescent="0.2">
      <c r="A1375" s="3">
        <v>1723</v>
      </c>
      <c r="B1375" s="3" t="s">
        <v>1482</v>
      </c>
      <c r="C1375" s="3" t="s">
        <v>1482</v>
      </c>
      <c r="D1375" s="3" t="s">
        <v>1285</v>
      </c>
      <c r="E1375" s="3" t="str">
        <v>Schupfart</v>
      </c>
      <c r="G1375" s="2" t="s">
        <v>4896</v>
      </c>
      <c r="J1375" s="21">
        <v>4305</v>
      </c>
      <c r="K1375" s="21" t="s">
        <v>4554</v>
      </c>
    </row>
    <row r="1376" spans="1:11" x14ac:dyDescent="0.2">
      <c r="A1376" s="3">
        <v>1725</v>
      </c>
      <c r="B1376" s="3" t="s">
        <v>1483</v>
      </c>
      <c r="C1376" s="3" t="s">
        <v>1484</v>
      </c>
      <c r="D1376" s="3" t="s">
        <v>1285</v>
      </c>
      <c r="E1376" s="3" t="str">
        <v>Stein (AG)</v>
      </c>
      <c r="G1376" s="2" t="s">
        <v>4896</v>
      </c>
      <c r="J1376" s="21">
        <v>4310</v>
      </c>
      <c r="K1376" s="21" t="s">
        <v>4554</v>
      </c>
    </row>
    <row r="1377" spans="1:11" x14ac:dyDescent="0.2">
      <c r="A1377" s="3">
        <v>1730</v>
      </c>
      <c r="B1377" s="3" t="s">
        <v>1485</v>
      </c>
      <c r="C1377" s="3" t="s">
        <v>1484</v>
      </c>
      <c r="D1377" s="3" t="s">
        <v>1285</v>
      </c>
      <c r="E1377" s="3" t="str">
        <v>Wallbach</v>
      </c>
      <c r="G1377" s="2" t="s">
        <v>4896</v>
      </c>
      <c r="J1377" s="21">
        <v>4312</v>
      </c>
      <c r="K1377" s="21" t="s">
        <v>4554</v>
      </c>
    </row>
    <row r="1378" spans="1:11" x14ac:dyDescent="0.2">
      <c r="A1378" s="3">
        <v>1745</v>
      </c>
      <c r="B1378" s="3" t="s">
        <v>1486</v>
      </c>
      <c r="C1378" s="3" t="s">
        <v>1487</v>
      </c>
      <c r="D1378" s="3" t="s">
        <v>1285</v>
      </c>
      <c r="E1378" s="3" t="str">
        <v>Wegenstetten</v>
      </c>
      <c r="G1378" s="2" t="s">
        <v>4896</v>
      </c>
      <c r="J1378" s="21">
        <v>4313</v>
      </c>
      <c r="K1378" s="21" t="s">
        <v>4554</v>
      </c>
    </row>
    <row r="1379" spans="1:11" x14ac:dyDescent="0.2">
      <c r="A1379" s="3">
        <v>1756</v>
      </c>
      <c r="B1379" s="3" t="s">
        <v>1488</v>
      </c>
      <c r="C1379" s="3" t="s">
        <v>1487</v>
      </c>
      <c r="D1379" s="3" t="s">
        <v>1285</v>
      </c>
      <c r="E1379" s="3" t="str">
        <v>Zeiningen</v>
      </c>
      <c r="G1379" s="2" t="s">
        <v>4896</v>
      </c>
      <c r="J1379" s="21">
        <v>4314</v>
      </c>
      <c r="K1379" s="21" t="s">
        <v>4553</v>
      </c>
    </row>
    <row r="1380" spans="1:11" x14ac:dyDescent="0.2">
      <c r="A1380" s="3">
        <v>1756</v>
      </c>
      <c r="B1380" s="3" t="s">
        <v>1489</v>
      </c>
      <c r="C1380" s="3" t="s">
        <v>1487</v>
      </c>
      <c r="D1380" s="3" t="s">
        <v>1285</v>
      </c>
      <c r="E1380" s="3" t="str">
        <v>Zuzgen</v>
      </c>
      <c r="G1380" s="2" t="s">
        <v>4896</v>
      </c>
      <c r="J1380" s="21">
        <v>4315</v>
      </c>
      <c r="K1380" s="21" t="s">
        <v>4553</v>
      </c>
    </row>
    <row r="1381" spans="1:11" x14ac:dyDescent="0.2">
      <c r="A1381" s="3">
        <v>1782</v>
      </c>
      <c r="B1381" s="3" t="s">
        <v>1490</v>
      </c>
      <c r="C1381" s="3" t="s">
        <v>1491</v>
      </c>
      <c r="D1381" s="3" t="s">
        <v>1285</v>
      </c>
      <c r="E1381" s="3" t="str">
        <v>Aarburg</v>
      </c>
      <c r="G1381" s="2" t="s">
        <v>4896</v>
      </c>
      <c r="J1381" s="21">
        <v>4316</v>
      </c>
      <c r="K1381" s="21" t="s">
        <v>4553</v>
      </c>
    </row>
    <row r="1382" spans="1:11" x14ac:dyDescent="0.2">
      <c r="A1382" s="3">
        <v>1782</v>
      </c>
      <c r="B1382" s="3" t="s">
        <v>1492</v>
      </c>
      <c r="C1382" s="3" t="s">
        <v>1491</v>
      </c>
      <c r="D1382" s="3" t="s">
        <v>1285</v>
      </c>
      <c r="E1382" s="3" t="str">
        <v>Bottenwil</v>
      </c>
      <c r="G1382" s="2" t="s">
        <v>4896</v>
      </c>
      <c r="J1382" s="21">
        <v>4317</v>
      </c>
      <c r="K1382" s="21" t="s">
        <v>4553</v>
      </c>
    </row>
    <row r="1383" spans="1:11" x14ac:dyDescent="0.2">
      <c r="A1383" s="3">
        <v>1782</v>
      </c>
      <c r="B1383" s="3" t="s">
        <v>1493</v>
      </c>
      <c r="C1383" s="3" t="s">
        <v>1491</v>
      </c>
      <c r="D1383" s="3" t="s">
        <v>1285</v>
      </c>
      <c r="E1383" s="3" t="str">
        <v>Brittnau</v>
      </c>
      <c r="G1383" s="2" t="s">
        <v>4896</v>
      </c>
      <c r="J1383" s="21">
        <v>4322</v>
      </c>
      <c r="K1383" s="21" t="s">
        <v>4553</v>
      </c>
    </row>
    <row r="1384" spans="1:11" x14ac:dyDescent="0.2">
      <c r="A1384" s="3">
        <v>1782</v>
      </c>
      <c r="B1384" s="3" t="s">
        <v>1494</v>
      </c>
      <c r="C1384" s="3" t="s">
        <v>1491</v>
      </c>
      <c r="D1384" s="3" t="s">
        <v>1285</v>
      </c>
      <c r="E1384" s="3" t="str">
        <v>Kirchleerau</v>
      </c>
      <c r="G1384" s="2" t="s">
        <v>4896</v>
      </c>
      <c r="J1384" s="21">
        <v>4323</v>
      </c>
      <c r="K1384" s="21" t="s">
        <v>4553</v>
      </c>
    </row>
    <row r="1385" spans="1:11" x14ac:dyDescent="0.2">
      <c r="A1385" s="3">
        <v>1695</v>
      </c>
      <c r="B1385" s="3" t="s">
        <v>1495</v>
      </c>
      <c r="C1385" s="3" t="s">
        <v>1496</v>
      </c>
      <c r="D1385" s="3" t="s">
        <v>1285</v>
      </c>
      <c r="E1385" s="3" t="str">
        <v>Kölliken</v>
      </c>
      <c r="G1385" s="2" t="s">
        <v>4896</v>
      </c>
      <c r="J1385" s="21">
        <v>4324</v>
      </c>
      <c r="K1385" s="21" t="s">
        <v>4553</v>
      </c>
    </row>
    <row r="1386" spans="1:11" x14ac:dyDescent="0.2">
      <c r="A1386" s="3">
        <v>1695</v>
      </c>
      <c r="B1386" s="3" t="s">
        <v>1497</v>
      </c>
      <c r="C1386" s="3" t="s">
        <v>1496</v>
      </c>
      <c r="D1386" s="3" t="s">
        <v>1285</v>
      </c>
      <c r="E1386" s="3" t="str">
        <v>Moosleerau</v>
      </c>
      <c r="G1386" s="2" t="s">
        <v>4896</v>
      </c>
      <c r="J1386" s="21">
        <v>4325</v>
      </c>
      <c r="K1386" s="21" t="s">
        <v>4553</v>
      </c>
    </row>
    <row r="1387" spans="1:11" x14ac:dyDescent="0.2">
      <c r="A1387" s="3">
        <v>1695</v>
      </c>
      <c r="B1387" s="3" t="s">
        <v>1498</v>
      </c>
      <c r="C1387" s="3" t="s">
        <v>1496</v>
      </c>
      <c r="D1387" s="3" t="s">
        <v>1285</v>
      </c>
      <c r="E1387" s="3" t="str">
        <v>Murgenthal</v>
      </c>
      <c r="G1387" s="2" t="s">
        <v>4896</v>
      </c>
      <c r="J1387" s="21">
        <v>4332</v>
      </c>
      <c r="K1387" s="21" t="s">
        <v>4553</v>
      </c>
    </row>
    <row r="1388" spans="1:11" x14ac:dyDescent="0.2">
      <c r="A1388" s="3">
        <v>1695</v>
      </c>
      <c r="B1388" s="3" t="s">
        <v>1499</v>
      </c>
      <c r="C1388" s="3" t="s">
        <v>1496</v>
      </c>
      <c r="D1388" s="3" t="s">
        <v>1285</v>
      </c>
      <c r="E1388" s="3" t="str">
        <v>Oftringen</v>
      </c>
      <c r="G1388" s="2" t="s">
        <v>4896</v>
      </c>
      <c r="J1388" s="21">
        <v>4333</v>
      </c>
      <c r="K1388" s="21" t="s">
        <v>4553</v>
      </c>
    </row>
    <row r="1389" spans="1:11" x14ac:dyDescent="0.2">
      <c r="A1389" s="3">
        <v>1696</v>
      </c>
      <c r="B1389" s="3" t="s">
        <v>1500</v>
      </c>
      <c r="C1389" s="3" t="s">
        <v>1496</v>
      </c>
      <c r="D1389" s="3" t="s">
        <v>1285</v>
      </c>
      <c r="E1389" s="3" t="str">
        <v>Reitnau</v>
      </c>
      <c r="G1389" s="2" t="s">
        <v>4896</v>
      </c>
      <c r="J1389" s="21">
        <v>4334</v>
      </c>
      <c r="K1389" s="21" t="s">
        <v>4553</v>
      </c>
    </row>
    <row r="1390" spans="1:11" x14ac:dyDescent="0.2">
      <c r="A1390" s="3">
        <v>1726</v>
      </c>
      <c r="B1390" s="3" t="s">
        <v>1501</v>
      </c>
      <c r="C1390" s="3" t="s">
        <v>1496</v>
      </c>
      <c r="D1390" s="3" t="s">
        <v>1285</v>
      </c>
      <c r="E1390" s="3" t="str">
        <v>Rothrist</v>
      </c>
      <c r="G1390" s="2" t="s">
        <v>4896</v>
      </c>
      <c r="J1390" s="21">
        <v>4402</v>
      </c>
      <c r="K1390" s="21" t="s">
        <v>4554</v>
      </c>
    </row>
    <row r="1391" spans="1:11" x14ac:dyDescent="0.2">
      <c r="A1391" s="3">
        <v>1726</v>
      </c>
      <c r="B1391" s="3" t="s">
        <v>1502</v>
      </c>
      <c r="C1391" s="3" t="s">
        <v>1496</v>
      </c>
      <c r="D1391" s="3" t="s">
        <v>1285</v>
      </c>
      <c r="E1391" s="3" t="str">
        <v>Safenwil</v>
      </c>
      <c r="G1391" s="2" t="s">
        <v>4896</v>
      </c>
      <c r="J1391" s="21">
        <v>4410</v>
      </c>
      <c r="K1391" s="21" t="s">
        <v>4554</v>
      </c>
    </row>
    <row r="1392" spans="1:11" x14ac:dyDescent="0.2">
      <c r="A1392" s="3">
        <v>1726</v>
      </c>
      <c r="B1392" s="3" t="s">
        <v>1503</v>
      </c>
      <c r="C1392" s="3" t="s">
        <v>1496</v>
      </c>
      <c r="D1392" s="3" t="s">
        <v>1285</v>
      </c>
      <c r="E1392" s="3" t="str">
        <v>Staffelbach</v>
      </c>
      <c r="G1392" s="2" t="s">
        <v>4896</v>
      </c>
      <c r="J1392" s="21">
        <v>4411</v>
      </c>
      <c r="K1392" s="21" t="s">
        <v>4554</v>
      </c>
    </row>
    <row r="1393" spans="1:11" x14ac:dyDescent="0.2">
      <c r="A1393" s="3">
        <v>1726</v>
      </c>
      <c r="B1393" s="3" t="s">
        <v>1504</v>
      </c>
      <c r="C1393" s="3" t="s">
        <v>1496</v>
      </c>
      <c r="D1393" s="3" t="s">
        <v>1285</v>
      </c>
      <c r="E1393" s="3" t="str">
        <v>Strengelbach</v>
      </c>
      <c r="G1393" s="2" t="s">
        <v>4896</v>
      </c>
      <c r="J1393" s="21">
        <v>4412</v>
      </c>
      <c r="K1393" s="21" t="s">
        <v>4554</v>
      </c>
    </row>
    <row r="1394" spans="1:11" x14ac:dyDescent="0.2">
      <c r="A1394" s="3">
        <v>1727</v>
      </c>
      <c r="B1394" s="3" t="s">
        <v>1505</v>
      </c>
      <c r="C1394" s="3" t="s">
        <v>1496</v>
      </c>
      <c r="D1394" s="3" t="s">
        <v>1285</v>
      </c>
      <c r="E1394" s="3" t="str">
        <v>Uerkheim</v>
      </c>
      <c r="G1394" s="2" t="s">
        <v>4896</v>
      </c>
      <c r="J1394" s="21">
        <v>4413</v>
      </c>
      <c r="K1394" s="21" t="s">
        <v>4554</v>
      </c>
    </row>
    <row r="1395" spans="1:11" x14ac:dyDescent="0.2">
      <c r="A1395" s="3">
        <v>1727</v>
      </c>
      <c r="B1395" s="3" t="s">
        <v>1506</v>
      </c>
      <c r="C1395" s="3" t="s">
        <v>1496</v>
      </c>
      <c r="D1395" s="3" t="s">
        <v>1285</v>
      </c>
      <c r="E1395" s="3" t="str">
        <v>Vordemwald</v>
      </c>
      <c r="G1395" s="2" t="s">
        <v>4896</v>
      </c>
      <c r="J1395" s="21">
        <v>4414</v>
      </c>
      <c r="K1395" s="21" t="s">
        <v>4554</v>
      </c>
    </row>
    <row r="1396" spans="1:11" x14ac:dyDescent="0.2">
      <c r="A1396" s="3">
        <v>1728</v>
      </c>
      <c r="B1396" s="3" t="s">
        <v>1507</v>
      </c>
      <c r="C1396" s="3" t="s">
        <v>1496</v>
      </c>
      <c r="D1396" s="3" t="s">
        <v>1285</v>
      </c>
      <c r="E1396" s="3" t="str">
        <v>Wiliberg</v>
      </c>
      <c r="G1396" s="2" t="s">
        <v>4896</v>
      </c>
      <c r="J1396" s="21">
        <v>4415</v>
      </c>
      <c r="K1396" s="21" t="s">
        <v>4554</v>
      </c>
    </row>
    <row r="1397" spans="1:11" x14ac:dyDescent="0.2">
      <c r="A1397" s="3">
        <v>1746</v>
      </c>
      <c r="B1397" s="3" t="s">
        <v>1508</v>
      </c>
      <c r="C1397" s="3" t="s">
        <v>1509</v>
      </c>
      <c r="D1397" s="3" t="s">
        <v>1285</v>
      </c>
      <c r="E1397" s="3" t="str">
        <v>Zofingen</v>
      </c>
      <c r="G1397" s="2" t="s">
        <v>4896</v>
      </c>
      <c r="J1397" s="21">
        <v>4416</v>
      </c>
      <c r="K1397" s="21" t="s">
        <v>4554</v>
      </c>
    </row>
    <row r="1398" spans="1:11" x14ac:dyDescent="0.2">
      <c r="A1398" s="3">
        <v>1747</v>
      </c>
      <c r="B1398" s="3" t="s">
        <v>1510</v>
      </c>
      <c r="C1398" s="3" t="s">
        <v>1509</v>
      </c>
      <c r="D1398" s="3" t="s">
        <v>1285</v>
      </c>
      <c r="E1398" s="3" t="str">
        <v>Böttstein</v>
      </c>
      <c r="G1398" s="2" t="s">
        <v>4896</v>
      </c>
      <c r="J1398" s="21">
        <v>4417</v>
      </c>
      <c r="K1398" s="21" t="s">
        <v>4554</v>
      </c>
    </row>
    <row r="1399" spans="1:11" x14ac:dyDescent="0.2">
      <c r="A1399" s="3">
        <v>1757</v>
      </c>
      <c r="B1399" s="3" t="s">
        <v>1511</v>
      </c>
      <c r="C1399" s="3" t="s">
        <v>1509</v>
      </c>
      <c r="D1399" s="3" t="s">
        <v>1285</v>
      </c>
      <c r="E1399" s="3" t="str">
        <v>Döttingen</v>
      </c>
      <c r="G1399" s="2" t="s">
        <v>4896</v>
      </c>
      <c r="J1399" s="21">
        <v>4418</v>
      </c>
      <c r="K1399" s="21" t="s">
        <v>4554</v>
      </c>
    </row>
    <row r="1400" spans="1:11" x14ac:dyDescent="0.2">
      <c r="A1400" s="3">
        <v>1724</v>
      </c>
      <c r="B1400" s="3" t="s">
        <v>1512</v>
      </c>
      <c r="C1400" s="3" t="s">
        <v>1513</v>
      </c>
      <c r="D1400" s="3" t="s">
        <v>1285</v>
      </c>
      <c r="E1400" s="3" t="str">
        <v>Endingen</v>
      </c>
      <c r="G1400" s="2" t="s">
        <v>4896</v>
      </c>
      <c r="J1400" s="21">
        <v>4419</v>
      </c>
      <c r="K1400" s="21" t="s">
        <v>4554</v>
      </c>
    </row>
    <row r="1401" spans="1:11" x14ac:dyDescent="0.2">
      <c r="A1401" s="3">
        <v>1731</v>
      </c>
      <c r="B1401" s="3" t="s">
        <v>1514</v>
      </c>
      <c r="C1401" s="3" t="s">
        <v>1513</v>
      </c>
      <c r="D1401" s="3" t="s">
        <v>1285</v>
      </c>
      <c r="E1401" s="3" t="str">
        <v>Fisibach</v>
      </c>
      <c r="G1401" s="2" t="s">
        <v>4896</v>
      </c>
      <c r="J1401" s="21">
        <v>4421</v>
      </c>
      <c r="K1401" s="21" t="s">
        <v>4554</v>
      </c>
    </row>
    <row r="1402" spans="1:11" x14ac:dyDescent="0.2">
      <c r="A1402" s="3">
        <v>1732</v>
      </c>
      <c r="B1402" s="3" t="s">
        <v>1515</v>
      </c>
      <c r="C1402" s="3" t="s">
        <v>1513</v>
      </c>
      <c r="D1402" s="3" t="s">
        <v>1285</v>
      </c>
      <c r="E1402" s="3" t="str">
        <v>Full-Reuenthal</v>
      </c>
      <c r="G1402" s="2" t="s">
        <v>4896</v>
      </c>
      <c r="J1402" s="21">
        <v>4422</v>
      </c>
      <c r="K1402" s="21" t="s">
        <v>4554</v>
      </c>
    </row>
    <row r="1403" spans="1:11" x14ac:dyDescent="0.2">
      <c r="A1403" s="3">
        <v>1796</v>
      </c>
      <c r="B1403" s="3" t="s">
        <v>1516</v>
      </c>
      <c r="C1403" s="3" t="s">
        <v>1516</v>
      </c>
      <c r="D1403" s="3" t="s">
        <v>1285</v>
      </c>
      <c r="E1403" s="3" t="str">
        <v>Klingnau</v>
      </c>
      <c r="G1403" s="2" t="s">
        <v>4896</v>
      </c>
      <c r="J1403" s="21">
        <v>4423</v>
      </c>
      <c r="K1403" s="21" t="s">
        <v>4554</v>
      </c>
    </row>
    <row r="1404" spans="1:11" x14ac:dyDescent="0.2">
      <c r="A1404" s="3">
        <v>1583</v>
      </c>
      <c r="B1404" s="3" t="s">
        <v>1517</v>
      </c>
      <c r="C1404" s="3" t="s">
        <v>1518</v>
      </c>
      <c r="D1404" s="3" t="s">
        <v>1285</v>
      </c>
      <c r="E1404" s="3" t="str">
        <v>Koblenz</v>
      </c>
      <c r="G1404" s="2" t="s">
        <v>4896</v>
      </c>
      <c r="J1404" s="21">
        <v>4424</v>
      </c>
      <c r="K1404" s="21" t="s">
        <v>4553</v>
      </c>
    </row>
    <row r="1405" spans="1:11" x14ac:dyDescent="0.2">
      <c r="A1405" s="3">
        <v>1783</v>
      </c>
      <c r="B1405" s="3" t="s">
        <v>1519</v>
      </c>
      <c r="C1405" s="3" t="s">
        <v>1518</v>
      </c>
      <c r="D1405" s="3" t="s">
        <v>1285</v>
      </c>
      <c r="E1405" s="3" t="str">
        <v>Leibstadt</v>
      </c>
      <c r="G1405" s="2" t="s">
        <v>4896</v>
      </c>
      <c r="J1405" s="21">
        <v>4425</v>
      </c>
      <c r="K1405" s="21" t="s">
        <v>4553</v>
      </c>
    </row>
    <row r="1406" spans="1:11" x14ac:dyDescent="0.2">
      <c r="A1406" s="3">
        <v>1783</v>
      </c>
      <c r="B1406" s="3" t="s">
        <v>1520</v>
      </c>
      <c r="C1406" s="3" t="s">
        <v>1518</v>
      </c>
      <c r="D1406" s="3" t="s">
        <v>1285</v>
      </c>
      <c r="E1406" s="3" t="str">
        <v>Lengnau (AG)</v>
      </c>
      <c r="G1406" s="2" t="s">
        <v>4896</v>
      </c>
      <c r="J1406" s="21">
        <v>4426</v>
      </c>
      <c r="K1406" s="21" t="s">
        <v>4553</v>
      </c>
    </row>
    <row r="1407" spans="1:11" x14ac:dyDescent="0.2">
      <c r="A1407" s="3">
        <v>1784</v>
      </c>
      <c r="B1407" s="3" t="s">
        <v>1518</v>
      </c>
      <c r="C1407" s="3" t="s">
        <v>1518</v>
      </c>
      <c r="D1407" s="3" t="s">
        <v>1285</v>
      </c>
      <c r="E1407" s="3" t="str">
        <v>Leuggern</v>
      </c>
      <c r="G1407" s="2" t="s">
        <v>4896</v>
      </c>
      <c r="J1407" s="21">
        <v>4431</v>
      </c>
      <c r="K1407" s="21" t="s">
        <v>4553</v>
      </c>
    </row>
    <row r="1408" spans="1:11" x14ac:dyDescent="0.2">
      <c r="A1408" s="3">
        <v>1784</v>
      </c>
      <c r="B1408" s="3" t="s">
        <v>1521</v>
      </c>
      <c r="C1408" s="3" t="s">
        <v>1518</v>
      </c>
      <c r="D1408" s="3" t="s">
        <v>1285</v>
      </c>
      <c r="E1408" s="3" t="str">
        <v>Mellikon</v>
      </c>
      <c r="G1408" s="2" t="s">
        <v>4896</v>
      </c>
      <c r="J1408" s="21">
        <v>4432</v>
      </c>
      <c r="K1408" s="21" t="s">
        <v>4553</v>
      </c>
    </row>
    <row r="1409" spans="1:11" x14ac:dyDescent="0.2">
      <c r="A1409" s="3">
        <v>1791</v>
      </c>
      <c r="B1409" s="3" t="s">
        <v>1522</v>
      </c>
      <c r="C1409" s="3" t="s">
        <v>1518</v>
      </c>
      <c r="D1409" s="3" t="s">
        <v>1285</v>
      </c>
      <c r="E1409" s="3" t="str">
        <v>Schneisingen</v>
      </c>
      <c r="G1409" s="2" t="s">
        <v>4896</v>
      </c>
      <c r="J1409" s="21">
        <v>4433</v>
      </c>
      <c r="K1409" s="21" t="s">
        <v>4553</v>
      </c>
    </row>
    <row r="1410" spans="1:11" x14ac:dyDescent="0.2">
      <c r="A1410" s="3">
        <v>1785</v>
      </c>
      <c r="B1410" s="3" t="s">
        <v>1523</v>
      </c>
      <c r="C1410" s="3" t="s">
        <v>1524</v>
      </c>
      <c r="D1410" s="3" t="s">
        <v>1285</v>
      </c>
      <c r="E1410" s="3" t="str">
        <v>Siglistorf</v>
      </c>
      <c r="G1410" s="2" t="s">
        <v>4896</v>
      </c>
      <c r="J1410" s="21">
        <v>4434</v>
      </c>
      <c r="K1410" s="21" t="s">
        <v>4553</v>
      </c>
    </row>
    <row r="1411" spans="1:11" x14ac:dyDescent="0.2">
      <c r="A1411" s="3">
        <v>3284</v>
      </c>
      <c r="B1411" s="3" t="s">
        <v>1525</v>
      </c>
      <c r="C1411" s="3" t="s">
        <v>1525</v>
      </c>
      <c r="D1411" s="3" t="s">
        <v>1285</v>
      </c>
      <c r="E1411" s="3" t="str">
        <v>Tegerfelden</v>
      </c>
      <c r="G1411" s="2" t="s">
        <v>4896</v>
      </c>
      <c r="J1411" s="21">
        <v>4435</v>
      </c>
      <c r="K1411" s="21" t="s">
        <v>4553</v>
      </c>
    </row>
    <row r="1412" spans="1:11" x14ac:dyDescent="0.2">
      <c r="A1412" s="3">
        <v>3280</v>
      </c>
      <c r="B1412" s="3" t="s">
        <v>1526</v>
      </c>
      <c r="C1412" s="3" t="s">
        <v>1526</v>
      </c>
      <c r="D1412" s="3" t="s">
        <v>1285</v>
      </c>
      <c r="E1412" s="3" t="str">
        <v>Zurzach</v>
      </c>
      <c r="G1412" s="2" t="s">
        <v>4896</v>
      </c>
      <c r="J1412" s="21">
        <v>4436</v>
      </c>
      <c r="K1412" s="21" t="s">
        <v>4553</v>
      </c>
    </row>
    <row r="1413" spans="1:11" x14ac:dyDescent="0.2">
      <c r="A1413" s="3">
        <v>1792</v>
      </c>
      <c r="B1413" s="3" t="s">
        <v>1527</v>
      </c>
      <c r="C1413" s="3" t="s">
        <v>1528</v>
      </c>
      <c r="D1413" s="3" t="s">
        <v>1285</v>
      </c>
      <c r="E1413" s="3" t="str">
        <v>Arbon</v>
      </c>
      <c r="G1413" s="2" t="s">
        <v>4896</v>
      </c>
      <c r="J1413" s="21">
        <v>4437</v>
      </c>
      <c r="K1413" s="21" t="s">
        <v>4553</v>
      </c>
    </row>
    <row r="1414" spans="1:11" x14ac:dyDescent="0.2">
      <c r="A1414" s="3">
        <v>1792</v>
      </c>
      <c r="B1414" s="3" t="s">
        <v>1529</v>
      </c>
      <c r="C1414" s="3" t="s">
        <v>1528</v>
      </c>
      <c r="D1414" s="3" t="s">
        <v>1285</v>
      </c>
      <c r="E1414" s="3" t="str">
        <v>Dozwil</v>
      </c>
      <c r="G1414" s="2" t="s">
        <v>4896</v>
      </c>
      <c r="J1414" s="21">
        <v>4438</v>
      </c>
      <c r="K1414" s="21" t="s">
        <v>4553</v>
      </c>
    </row>
    <row r="1415" spans="1:11" x14ac:dyDescent="0.2">
      <c r="A1415" s="3">
        <v>3206</v>
      </c>
      <c r="B1415" s="3" t="s">
        <v>1530</v>
      </c>
      <c r="C1415" s="3" t="s">
        <v>1528</v>
      </c>
      <c r="D1415" s="3" t="s">
        <v>1285</v>
      </c>
      <c r="E1415" s="3" t="str">
        <v>Egnach</v>
      </c>
      <c r="G1415" s="2" t="s">
        <v>4896</v>
      </c>
      <c r="J1415" s="21">
        <v>4441</v>
      </c>
      <c r="K1415" s="21" t="s">
        <v>4553</v>
      </c>
    </row>
    <row r="1416" spans="1:11" x14ac:dyDescent="0.2">
      <c r="A1416" s="3">
        <v>3212</v>
      </c>
      <c r="B1416" s="3" t="s">
        <v>1528</v>
      </c>
      <c r="C1416" s="3" t="s">
        <v>1528</v>
      </c>
      <c r="D1416" s="3" t="s">
        <v>1285</v>
      </c>
      <c r="E1416" s="3" t="str">
        <v>Hefenhofen</v>
      </c>
      <c r="G1416" s="2" t="s">
        <v>4896</v>
      </c>
      <c r="J1416" s="21">
        <v>4442</v>
      </c>
      <c r="K1416" s="21" t="s">
        <v>4553</v>
      </c>
    </row>
    <row r="1417" spans="1:11" x14ac:dyDescent="0.2">
      <c r="A1417" s="3">
        <v>3212</v>
      </c>
      <c r="B1417" s="3" t="s">
        <v>1531</v>
      </c>
      <c r="C1417" s="3" t="s">
        <v>1528</v>
      </c>
      <c r="D1417" s="3" t="s">
        <v>1285</v>
      </c>
      <c r="E1417" s="3" t="str">
        <v>Horn</v>
      </c>
      <c r="G1417" s="2" t="s">
        <v>4896</v>
      </c>
      <c r="J1417" s="21">
        <v>4443</v>
      </c>
      <c r="K1417" s="21" t="s">
        <v>4553</v>
      </c>
    </row>
    <row r="1418" spans="1:11" x14ac:dyDescent="0.2">
      <c r="A1418" s="3">
        <v>3213</v>
      </c>
      <c r="B1418" s="3" t="s">
        <v>1532</v>
      </c>
      <c r="C1418" s="3" t="s">
        <v>1528</v>
      </c>
      <c r="D1418" s="3" t="s">
        <v>1285</v>
      </c>
      <c r="E1418" s="3" t="str">
        <v>Kesswil</v>
      </c>
      <c r="G1418" s="2" t="s">
        <v>4896</v>
      </c>
      <c r="J1418" s="21">
        <v>4444</v>
      </c>
      <c r="K1418" s="21" t="s">
        <v>4553</v>
      </c>
    </row>
    <row r="1419" spans="1:11" x14ac:dyDescent="0.2">
      <c r="A1419" s="3">
        <v>3210</v>
      </c>
      <c r="B1419" s="3" t="s">
        <v>1533</v>
      </c>
      <c r="C1419" s="3" t="s">
        <v>1533</v>
      </c>
      <c r="D1419" s="3" t="s">
        <v>1285</v>
      </c>
      <c r="E1419" s="3" t="str">
        <v>Roggwil (TG)</v>
      </c>
      <c r="G1419" s="2" t="s">
        <v>4896</v>
      </c>
      <c r="J1419" s="21">
        <v>4445</v>
      </c>
      <c r="K1419" s="21" t="s">
        <v>4553</v>
      </c>
    </row>
    <row r="1420" spans="1:11" x14ac:dyDescent="0.2">
      <c r="A1420" s="3">
        <v>3213</v>
      </c>
      <c r="B1420" s="3" t="s">
        <v>1534</v>
      </c>
      <c r="C1420" s="3" t="s">
        <v>1534</v>
      </c>
      <c r="D1420" s="3" t="s">
        <v>1285</v>
      </c>
      <c r="E1420" s="3" t="str">
        <v>Romanshorn</v>
      </c>
      <c r="G1420" s="2" t="s">
        <v>4896</v>
      </c>
      <c r="J1420" s="21">
        <v>4446</v>
      </c>
      <c r="K1420" s="21" t="s">
        <v>4553</v>
      </c>
    </row>
    <row r="1421" spans="1:11" x14ac:dyDescent="0.2">
      <c r="A1421" s="3">
        <v>3280</v>
      </c>
      <c r="B1421" s="3" t="s">
        <v>1535</v>
      </c>
      <c r="C1421" s="3" t="s">
        <v>1535</v>
      </c>
      <c r="D1421" s="3" t="s">
        <v>1285</v>
      </c>
      <c r="E1421" s="3" t="str">
        <v>Salmsach</v>
      </c>
      <c r="G1421" s="2" t="s">
        <v>4896</v>
      </c>
      <c r="J1421" s="21">
        <v>4447</v>
      </c>
      <c r="K1421" s="21" t="s">
        <v>4553</v>
      </c>
    </row>
    <row r="1422" spans="1:11" x14ac:dyDescent="0.2">
      <c r="A1422" s="3">
        <v>1721</v>
      </c>
      <c r="B1422" s="3" t="s">
        <v>1536</v>
      </c>
      <c r="C1422" s="3" t="s">
        <v>1537</v>
      </c>
      <c r="D1422" s="3" t="s">
        <v>1285</v>
      </c>
      <c r="E1422" s="3" t="str">
        <v>Sommeri</v>
      </c>
      <c r="G1422" s="2" t="s">
        <v>4896</v>
      </c>
      <c r="J1422" s="21">
        <v>4448</v>
      </c>
      <c r="K1422" s="21" t="s">
        <v>4553</v>
      </c>
    </row>
    <row r="1423" spans="1:11" x14ac:dyDescent="0.2">
      <c r="A1423" s="3">
        <v>1721</v>
      </c>
      <c r="B1423" s="3" t="s">
        <v>1538</v>
      </c>
      <c r="C1423" s="3" t="s">
        <v>1537</v>
      </c>
      <c r="D1423" s="3" t="s">
        <v>1285</v>
      </c>
      <c r="E1423" s="3" t="str">
        <v>Uttwil</v>
      </c>
      <c r="G1423" s="2" t="s">
        <v>4896</v>
      </c>
      <c r="J1423" s="21">
        <v>4450</v>
      </c>
      <c r="K1423" s="21" t="s">
        <v>4553</v>
      </c>
    </row>
    <row r="1424" spans="1:11" x14ac:dyDescent="0.2">
      <c r="A1424" s="3">
        <v>1721</v>
      </c>
      <c r="B1424" s="3" t="s">
        <v>1539</v>
      </c>
      <c r="C1424" s="3" t="s">
        <v>1537</v>
      </c>
      <c r="D1424" s="3" t="s">
        <v>1285</v>
      </c>
      <c r="E1424" s="3" t="str">
        <v>Amriswil</v>
      </c>
      <c r="G1424" s="2" t="s">
        <v>4896</v>
      </c>
      <c r="J1424" s="21">
        <v>4451</v>
      </c>
      <c r="K1424" s="21" t="s">
        <v>4553</v>
      </c>
    </row>
    <row r="1425" spans="1:11" x14ac:dyDescent="0.2">
      <c r="A1425" s="3">
        <v>1721</v>
      </c>
      <c r="B1425" s="3" t="s">
        <v>1540</v>
      </c>
      <c r="C1425" s="3" t="s">
        <v>1537</v>
      </c>
      <c r="D1425" s="3" t="s">
        <v>1285</v>
      </c>
      <c r="E1425" s="3" t="str">
        <v>Bischofszell</v>
      </c>
      <c r="G1425" s="2" t="s">
        <v>4896</v>
      </c>
      <c r="J1425" s="21">
        <v>4452</v>
      </c>
      <c r="K1425" s="21" t="s">
        <v>4553</v>
      </c>
    </row>
    <row r="1426" spans="1:11" x14ac:dyDescent="0.2">
      <c r="A1426" s="3">
        <v>3286</v>
      </c>
      <c r="B1426" s="3" t="s">
        <v>1541</v>
      </c>
      <c r="C1426" s="3" t="s">
        <v>1541</v>
      </c>
      <c r="D1426" s="3" t="s">
        <v>1285</v>
      </c>
      <c r="E1426" s="3" t="str">
        <v>Erlen</v>
      </c>
      <c r="G1426" s="2" t="s">
        <v>4896</v>
      </c>
      <c r="J1426" s="21">
        <v>4453</v>
      </c>
      <c r="K1426" s="21" t="s">
        <v>4553</v>
      </c>
    </row>
    <row r="1427" spans="1:11" x14ac:dyDescent="0.2">
      <c r="A1427" s="3">
        <v>1595</v>
      </c>
      <c r="B1427" s="3" t="s">
        <v>1542</v>
      </c>
      <c r="C1427" s="3" t="s">
        <v>1543</v>
      </c>
      <c r="D1427" s="3" t="s">
        <v>1285</v>
      </c>
      <c r="E1427" s="3" t="str">
        <v>Hauptwil-Gottshaus</v>
      </c>
      <c r="G1427" s="2" t="s">
        <v>4896</v>
      </c>
      <c r="J1427" s="21">
        <v>4455</v>
      </c>
      <c r="K1427" s="21" t="s">
        <v>4553</v>
      </c>
    </row>
    <row r="1428" spans="1:11" x14ac:dyDescent="0.2">
      <c r="A1428" s="3">
        <v>1793</v>
      </c>
      <c r="B1428" s="3" t="s">
        <v>1544</v>
      </c>
      <c r="C1428" s="3" t="s">
        <v>1543</v>
      </c>
      <c r="D1428" s="3" t="s">
        <v>1285</v>
      </c>
      <c r="E1428" s="3" t="str">
        <v>Hohentannen</v>
      </c>
      <c r="G1428" s="2" t="s">
        <v>4896</v>
      </c>
      <c r="J1428" s="21">
        <v>4456</v>
      </c>
      <c r="K1428" s="21" t="s">
        <v>4553</v>
      </c>
    </row>
    <row r="1429" spans="1:11" x14ac:dyDescent="0.2">
      <c r="A1429" s="3">
        <v>1794</v>
      </c>
      <c r="B1429" s="3" t="s">
        <v>1545</v>
      </c>
      <c r="C1429" s="3" t="s">
        <v>1543</v>
      </c>
      <c r="D1429" s="3" t="s">
        <v>1285</v>
      </c>
      <c r="E1429" s="3" t="str">
        <v>Kradolf-Schönenberg</v>
      </c>
      <c r="G1429" s="2" t="s">
        <v>4896</v>
      </c>
      <c r="J1429" s="21">
        <v>4457</v>
      </c>
      <c r="K1429" s="21" t="s">
        <v>4553</v>
      </c>
    </row>
    <row r="1430" spans="1:11" x14ac:dyDescent="0.2">
      <c r="A1430" s="3">
        <v>1795</v>
      </c>
      <c r="B1430" s="3" t="s">
        <v>1546</v>
      </c>
      <c r="C1430" s="3" t="s">
        <v>1543</v>
      </c>
      <c r="D1430" s="3" t="s">
        <v>1285</v>
      </c>
      <c r="E1430" s="3" t="str">
        <v>Sulgen</v>
      </c>
      <c r="G1430" s="2" t="s">
        <v>4896</v>
      </c>
      <c r="J1430" s="21">
        <v>4458</v>
      </c>
      <c r="K1430" s="21" t="s">
        <v>4553</v>
      </c>
    </row>
    <row r="1431" spans="1:11" x14ac:dyDescent="0.2">
      <c r="A1431" s="3">
        <v>3215</v>
      </c>
      <c r="B1431" s="3" t="s">
        <v>1547</v>
      </c>
      <c r="C1431" s="3" t="s">
        <v>1543</v>
      </c>
      <c r="D1431" s="3" t="s">
        <v>1285</v>
      </c>
      <c r="E1431" s="3" t="str">
        <v>Zihlschlacht-Sitterdorf</v>
      </c>
      <c r="G1431" s="2" t="s">
        <v>4896</v>
      </c>
      <c r="J1431" s="21">
        <v>4460</v>
      </c>
      <c r="K1431" s="21" t="s">
        <v>4553</v>
      </c>
    </row>
    <row r="1432" spans="1:11" x14ac:dyDescent="0.2">
      <c r="A1432" s="3">
        <v>3215</v>
      </c>
      <c r="B1432" s="3" t="s">
        <v>1548</v>
      </c>
      <c r="C1432" s="3" t="s">
        <v>1543</v>
      </c>
      <c r="D1432" s="3" t="s">
        <v>1285</v>
      </c>
      <c r="E1432" s="3" t="str">
        <v>Basadingen-Schlattingen</v>
      </c>
      <c r="G1432" s="2" t="s">
        <v>4896</v>
      </c>
      <c r="J1432" s="21">
        <v>4461</v>
      </c>
      <c r="K1432" s="21" t="s">
        <v>4553</v>
      </c>
    </row>
    <row r="1433" spans="1:11" x14ac:dyDescent="0.2">
      <c r="A1433" s="3">
        <v>3215</v>
      </c>
      <c r="B1433" s="3" t="s">
        <v>1549</v>
      </c>
      <c r="C1433" s="3" t="s">
        <v>1543</v>
      </c>
      <c r="D1433" s="3" t="s">
        <v>1285</v>
      </c>
      <c r="E1433" s="3" t="str">
        <v>Diessenhofen</v>
      </c>
      <c r="G1433" s="2" t="s">
        <v>4896</v>
      </c>
      <c r="J1433" s="21">
        <v>4462</v>
      </c>
      <c r="K1433" s="21" t="s">
        <v>4553</v>
      </c>
    </row>
    <row r="1434" spans="1:11" x14ac:dyDescent="0.2">
      <c r="A1434" s="3">
        <v>3280</v>
      </c>
      <c r="B1434" s="3" t="s">
        <v>1543</v>
      </c>
      <c r="C1434" s="3" t="s">
        <v>1543</v>
      </c>
      <c r="D1434" s="3" t="s">
        <v>1285</v>
      </c>
      <c r="E1434" s="3" t="str">
        <v>Schlatt (TG)</v>
      </c>
      <c r="G1434" s="2" t="s">
        <v>4896</v>
      </c>
      <c r="J1434" s="21">
        <v>4463</v>
      </c>
      <c r="K1434" s="21" t="s">
        <v>4553</v>
      </c>
    </row>
    <row r="1435" spans="1:11" x14ac:dyDescent="0.2">
      <c r="A1435" s="3">
        <v>3285</v>
      </c>
      <c r="B1435" s="3" t="s">
        <v>1550</v>
      </c>
      <c r="C1435" s="3" t="s">
        <v>1543</v>
      </c>
      <c r="D1435" s="3" t="s">
        <v>1285</v>
      </c>
      <c r="E1435" s="3" t="str">
        <v>Aadorf</v>
      </c>
      <c r="G1435" s="2" t="s">
        <v>4896</v>
      </c>
      <c r="J1435" s="21">
        <v>4464</v>
      </c>
      <c r="K1435" s="21" t="s">
        <v>4553</v>
      </c>
    </row>
    <row r="1436" spans="1:11" x14ac:dyDescent="0.2">
      <c r="A1436" s="3">
        <v>3216</v>
      </c>
      <c r="B1436" s="3" t="s">
        <v>1551</v>
      </c>
      <c r="C1436" s="3" t="s">
        <v>1552</v>
      </c>
      <c r="D1436" s="3" t="s">
        <v>1285</v>
      </c>
      <c r="E1436" s="3" t="str">
        <v>Felben-Wellhausen</v>
      </c>
      <c r="G1436" s="2" t="s">
        <v>4896</v>
      </c>
      <c r="J1436" s="21">
        <v>4465</v>
      </c>
      <c r="K1436" s="21" t="s">
        <v>4553</v>
      </c>
    </row>
    <row r="1437" spans="1:11" x14ac:dyDescent="0.2">
      <c r="A1437" s="3">
        <v>3216</v>
      </c>
      <c r="B1437" s="3" t="s">
        <v>1553</v>
      </c>
      <c r="C1437" s="3" t="s">
        <v>1552</v>
      </c>
      <c r="D1437" s="3" t="s">
        <v>1285</v>
      </c>
      <c r="E1437" s="3" t="str">
        <v>Frauenfeld</v>
      </c>
      <c r="G1437" s="2" t="s">
        <v>4896</v>
      </c>
      <c r="J1437" s="21">
        <v>4466</v>
      </c>
      <c r="K1437" s="21" t="s">
        <v>4553</v>
      </c>
    </row>
    <row r="1438" spans="1:11" x14ac:dyDescent="0.2">
      <c r="A1438" s="3">
        <v>3214</v>
      </c>
      <c r="B1438" s="3" t="s">
        <v>1554</v>
      </c>
      <c r="C1438" s="3" t="s">
        <v>1554</v>
      </c>
      <c r="D1438" s="3" t="s">
        <v>1285</v>
      </c>
      <c r="E1438" s="3" t="str">
        <v>Gachnang</v>
      </c>
      <c r="G1438" s="2" t="s">
        <v>4896</v>
      </c>
      <c r="J1438" s="21">
        <v>4467</v>
      </c>
      <c r="K1438" s="21" t="s">
        <v>4553</v>
      </c>
    </row>
    <row r="1439" spans="1:11" x14ac:dyDescent="0.2">
      <c r="A1439" s="3">
        <v>1786</v>
      </c>
      <c r="B1439" s="3" t="s">
        <v>1555</v>
      </c>
      <c r="C1439" s="3" t="s">
        <v>1556</v>
      </c>
      <c r="D1439" s="3" t="s">
        <v>1285</v>
      </c>
      <c r="E1439" s="3" t="str">
        <v>Hüttlingen</v>
      </c>
      <c r="G1439" s="2" t="s">
        <v>4896</v>
      </c>
      <c r="J1439" s="21">
        <v>4468</v>
      </c>
      <c r="K1439" s="21" t="s">
        <v>4553</v>
      </c>
    </row>
    <row r="1440" spans="1:11" x14ac:dyDescent="0.2">
      <c r="A1440" s="3">
        <v>1787</v>
      </c>
      <c r="B1440" s="3" t="s">
        <v>1557</v>
      </c>
      <c r="C1440" s="3" t="s">
        <v>1556</v>
      </c>
      <c r="D1440" s="3" t="s">
        <v>1285</v>
      </c>
      <c r="E1440" s="3" t="str">
        <v>Matzingen</v>
      </c>
      <c r="G1440" s="2" t="s">
        <v>4896</v>
      </c>
      <c r="J1440" s="21">
        <v>4469</v>
      </c>
      <c r="K1440" s="21" t="s">
        <v>4553</v>
      </c>
    </row>
    <row r="1441" spans="1:11" x14ac:dyDescent="0.2">
      <c r="A1441" s="3">
        <v>1787</v>
      </c>
      <c r="B1441" s="3" t="s">
        <v>1558</v>
      </c>
      <c r="C1441" s="3" t="s">
        <v>1556</v>
      </c>
      <c r="D1441" s="3" t="s">
        <v>1285</v>
      </c>
      <c r="E1441" s="3" t="str">
        <v>Neunforn</v>
      </c>
      <c r="G1441" s="2" t="s">
        <v>4896</v>
      </c>
      <c r="J1441" s="21">
        <v>4492</v>
      </c>
      <c r="K1441" s="21" t="s">
        <v>4553</v>
      </c>
    </row>
    <row r="1442" spans="1:11" x14ac:dyDescent="0.2">
      <c r="A1442" s="3">
        <v>1788</v>
      </c>
      <c r="B1442" s="3" t="s">
        <v>1559</v>
      </c>
      <c r="C1442" s="3" t="s">
        <v>1556</v>
      </c>
      <c r="D1442" s="3" t="s">
        <v>1285</v>
      </c>
      <c r="E1442" s="3" t="str">
        <v>Stettfurt</v>
      </c>
      <c r="G1442" s="2" t="s">
        <v>4896</v>
      </c>
      <c r="J1442" s="21">
        <v>4493</v>
      </c>
      <c r="K1442" s="21" t="s">
        <v>4553</v>
      </c>
    </row>
    <row r="1443" spans="1:11" x14ac:dyDescent="0.2">
      <c r="A1443" s="3">
        <v>1789</v>
      </c>
      <c r="B1443" s="3" t="s">
        <v>1560</v>
      </c>
      <c r="C1443" s="3" t="s">
        <v>1556</v>
      </c>
      <c r="D1443" s="3" t="s">
        <v>1285</v>
      </c>
      <c r="E1443" s="3" t="str">
        <v>Thundorf</v>
      </c>
      <c r="G1443" s="2" t="s">
        <v>4896</v>
      </c>
      <c r="J1443" s="21">
        <v>4494</v>
      </c>
      <c r="K1443" s="21" t="s">
        <v>4553</v>
      </c>
    </row>
    <row r="1444" spans="1:11" x14ac:dyDescent="0.2">
      <c r="A1444" s="3">
        <v>1719</v>
      </c>
      <c r="B1444" s="3" t="s">
        <v>1561</v>
      </c>
      <c r="C1444" s="3" t="s">
        <v>1561</v>
      </c>
      <c r="D1444" s="3" t="s">
        <v>1285</v>
      </c>
      <c r="E1444" s="3" t="str">
        <v>Uesslingen-Buch</v>
      </c>
      <c r="G1444" s="2" t="s">
        <v>4896</v>
      </c>
      <c r="J1444" s="21">
        <v>4495</v>
      </c>
      <c r="K1444" s="21" t="s">
        <v>4553</v>
      </c>
    </row>
    <row r="1445" spans="1:11" x14ac:dyDescent="0.2">
      <c r="A1445" s="3">
        <v>3186</v>
      </c>
      <c r="B1445" s="3" t="s">
        <v>1562</v>
      </c>
      <c r="C1445" s="3" t="s">
        <v>1562</v>
      </c>
      <c r="D1445" s="3" t="s">
        <v>1285</v>
      </c>
      <c r="E1445" s="3" t="str">
        <v>Warth-Weiningen</v>
      </c>
      <c r="G1445" s="2" t="s">
        <v>4896</v>
      </c>
      <c r="J1445" s="21">
        <v>4496</v>
      </c>
      <c r="K1445" s="21" t="s">
        <v>4553</v>
      </c>
    </row>
    <row r="1446" spans="1:11" x14ac:dyDescent="0.2">
      <c r="A1446" s="3">
        <v>1735</v>
      </c>
      <c r="B1446" s="3" t="s">
        <v>1563</v>
      </c>
      <c r="C1446" s="3" t="s">
        <v>1563</v>
      </c>
      <c r="D1446" s="3" t="s">
        <v>1285</v>
      </c>
      <c r="E1446" s="3" t="str">
        <v>Altnau</v>
      </c>
      <c r="G1446" s="2" t="s">
        <v>4896</v>
      </c>
      <c r="J1446" s="21">
        <v>4497</v>
      </c>
      <c r="K1446" s="21" t="s">
        <v>4553</v>
      </c>
    </row>
    <row r="1447" spans="1:11" x14ac:dyDescent="0.2">
      <c r="A1447" s="3">
        <v>3178</v>
      </c>
      <c r="B1447" s="3" t="s">
        <v>1564</v>
      </c>
      <c r="C1447" s="3" t="s">
        <v>1564</v>
      </c>
      <c r="D1447" s="3" t="s">
        <v>1285</v>
      </c>
      <c r="E1447" s="3" t="str">
        <v>Bottighofen</v>
      </c>
      <c r="G1447" s="2" t="s">
        <v>4896</v>
      </c>
      <c r="J1447" s="21">
        <v>4500</v>
      </c>
      <c r="K1447" s="21" t="s">
        <v>4556</v>
      </c>
    </row>
    <row r="1448" spans="1:11" x14ac:dyDescent="0.2">
      <c r="A1448" s="3">
        <v>1714</v>
      </c>
      <c r="B1448" s="3" t="s">
        <v>1565</v>
      </c>
      <c r="C1448" s="3" t="s">
        <v>1565</v>
      </c>
      <c r="D1448" s="3" t="s">
        <v>1285</v>
      </c>
      <c r="E1448" s="3" t="str">
        <v>Ermatingen</v>
      </c>
      <c r="G1448" s="2" t="s">
        <v>4896</v>
      </c>
      <c r="J1448" s="21">
        <v>4512</v>
      </c>
      <c r="K1448" s="21" t="s">
        <v>4556</v>
      </c>
    </row>
    <row r="1449" spans="1:11" x14ac:dyDescent="0.2">
      <c r="A1449" s="3">
        <v>1716</v>
      </c>
      <c r="B1449" s="3" t="s">
        <v>1566</v>
      </c>
      <c r="C1449" s="3" t="s">
        <v>1566</v>
      </c>
      <c r="D1449" s="3" t="s">
        <v>1285</v>
      </c>
      <c r="E1449" s="3" t="str">
        <v>Gottlieben</v>
      </c>
      <c r="G1449" s="2" t="s">
        <v>4896</v>
      </c>
      <c r="J1449" s="21">
        <v>4513</v>
      </c>
      <c r="K1449" s="21" t="s">
        <v>4556</v>
      </c>
    </row>
    <row r="1450" spans="1:11" x14ac:dyDescent="0.2">
      <c r="A1450" s="3">
        <v>1716</v>
      </c>
      <c r="B1450" s="3" t="s">
        <v>1567</v>
      </c>
      <c r="C1450" s="3" t="s">
        <v>1566</v>
      </c>
      <c r="D1450" s="3" t="s">
        <v>1285</v>
      </c>
      <c r="E1450" s="3" t="str">
        <v>Güttingen</v>
      </c>
      <c r="G1450" s="2" t="s">
        <v>4896</v>
      </c>
      <c r="J1450" s="21">
        <v>4514</v>
      </c>
      <c r="K1450" s="21" t="s">
        <v>4556</v>
      </c>
    </row>
    <row r="1451" spans="1:11" x14ac:dyDescent="0.2">
      <c r="A1451" s="3">
        <v>1716</v>
      </c>
      <c r="B1451" s="3" t="s">
        <v>1568</v>
      </c>
      <c r="C1451" s="3" t="s">
        <v>1566</v>
      </c>
      <c r="D1451" s="3" t="s">
        <v>1285</v>
      </c>
      <c r="E1451" s="3" t="str">
        <v>Kemmental</v>
      </c>
      <c r="G1451" s="2" t="s">
        <v>4896</v>
      </c>
      <c r="J1451" s="21">
        <v>4515</v>
      </c>
      <c r="K1451" s="21" t="s">
        <v>4556</v>
      </c>
    </row>
    <row r="1452" spans="1:11" x14ac:dyDescent="0.2">
      <c r="A1452" s="3">
        <v>1719</v>
      </c>
      <c r="B1452" s="3" t="s">
        <v>1569</v>
      </c>
      <c r="C1452" s="3" t="s">
        <v>1566</v>
      </c>
      <c r="D1452" s="3" t="s">
        <v>1285</v>
      </c>
      <c r="E1452" s="3" t="str">
        <v>Kreuzlingen</v>
      </c>
      <c r="G1452" s="2" t="s">
        <v>4896</v>
      </c>
      <c r="J1452" s="21">
        <v>4522</v>
      </c>
      <c r="K1452" s="21" t="s">
        <v>4556</v>
      </c>
    </row>
    <row r="1453" spans="1:11" x14ac:dyDescent="0.2">
      <c r="A1453" s="3">
        <v>1737</v>
      </c>
      <c r="B1453" s="3" t="s">
        <v>1570</v>
      </c>
      <c r="C1453" s="3" t="s">
        <v>1570</v>
      </c>
      <c r="D1453" s="3" t="s">
        <v>1285</v>
      </c>
      <c r="E1453" s="3" t="str">
        <v>Langrickenbach</v>
      </c>
      <c r="G1453" s="2" t="s">
        <v>4896</v>
      </c>
      <c r="J1453" s="21">
        <v>4523</v>
      </c>
      <c r="K1453" s="21" t="s">
        <v>4556</v>
      </c>
    </row>
    <row r="1454" spans="1:11" x14ac:dyDescent="0.2">
      <c r="A1454" s="3">
        <v>1718</v>
      </c>
      <c r="B1454" s="3" t="s">
        <v>1571</v>
      </c>
      <c r="C1454" s="3" t="s">
        <v>1571</v>
      </c>
      <c r="D1454" s="3" t="s">
        <v>1285</v>
      </c>
      <c r="E1454" s="3" t="str">
        <v>Lengwil</v>
      </c>
      <c r="G1454" s="2" t="s">
        <v>4896</v>
      </c>
      <c r="J1454" s="21">
        <v>4524</v>
      </c>
      <c r="K1454" s="21" t="s">
        <v>4556</v>
      </c>
    </row>
    <row r="1455" spans="1:11" x14ac:dyDescent="0.2">
      <c r="A1455" s="3">
        <v>1736</v>
      </c>
      <c r="B1455" s="3" t="s">
        <v>1572</v>
      </c>
      <c r="C1455" s="3" t="s">
        <v>1572</v>
      </c>
      <c r="D1455" s="3" t="s">
        <v>1285</v>
      </c>
      <c r="E1455" s="3" t="str">
        <v>Münsterlingen</v>
      </c>
      <c r="G1455" s="2" t="s">
        <v>4896</v>
      </c>
      <c r="J1455" s="21">
        <v>4525</v>
      </c>
      <c r="K1455" s="21" t="s">
        <v>4556</v>
      </c>
    </row>
    <row r="1456" spans="1:11" x14ac:dyDescent="0.2">
      <c r="A1456" s="3">
        <v>1717</v>
      </c>
      <c r="B1456" s="3" t="s">
        <v>1573</v>
      </c>
      <c r="C1456" s="3" t="s">
        <v>1573</v>
      </c>
      <c r="D1456" s="3" t="s">
        <v>1285</v>
      </c>
      <c r="E1456" s="3" t="str">
        <v>Tägerwilen</v>
      </c>
      <c r="G1456" s="2" t="s">
        <v>4896</v>
      </c>
      <c r="J1456" s="21">
        <v>4528</v>
      </c>
      <c r="K1456" s="21" t="s">
        <v>4556</v>
      </c>
    </row>
    <row r="1457" spans="1:11" x14ac:dyDescent="0.2">
      <c r="A1457" s="3">
        <v>3185</v>
      </c>
      <c r="B1457" s="3" t="s">
        <v>1574</v>
      </c>
      <c r="C1457" s="3" t="s">
        <v>1575</v>
      </c>
      <c r="D1457" s="3" t="s">
        <v>1285</v>
      </c>
      <c r="E1457" s="3" t="str">
        <v>Wäldi</v>
      </c>
      <c r="G1457" s="2" t="s">
        <v>4896</v>
      </c>
      <c r="J1457" s="21">
        <v>4532</v>
      </c>
      <c r="K1457" s="21" t="s">
        <v>4556</v>
      </c>
    </row>
    <row r="1458" spans="1:11" x14ac:dyDescent="0.2">
      <c r="A1458" s="3">
        <v>1712</v>
      </c>
      <c r="B1458" s="3" t="s">
        <v>1576</v>
      </c>
      <c r="C1458" s="3" t="s">
        <v>1576</v>
      </c>
      <c r="D1458" s="3" t="s">
        <v>1285</v>
      </c>
      <c r="E1458" s="3" t="str">
        <v>Affeltrangen</v>
      </c>
      <c r="G1458" s="2" t="s">
        <v>4896</v>
      </c>
      <c r="J1458" s="21">
        <v>4533</v>
      </c>
      <c r="K1458" s="21" t="s">
        <v>4556</v>
      </c>
    </row>
    <row r="1459" spans="1:11" x14ac:dyDescent="0.2">
      <c r="A1459" s="3">
        <v>1713</v>
      </c>
      <c r="B1459" s="3" t="s">
        <v>1577</v>
      </c>
      <c r="C1459" s="3" t="s">
        <v>1576</v>
      </c>
      <c r="D1459" s="3" t="s">
        <v>1285</v>
      </c>
      <c r="E1459" s="3" t="str">
        <v>Bettwiesen</v>
      </c>
      <c r="G1459" s="2" t="s">
        <v>4896</v>
      </c>
      <c r="J1459" s="21">
        <v>4534</v>
      </c>
      <c r="K1459" s="21" t="s">
        <v>4556</v>
      </c>
    </row>
    <row r="1460" spans="1:11" x14ac:dyDescent="0.2">
      <c r="A1460" s="3">
        <v>1715</v>
      </c>
      <c r="B1460" s="3" t="s">
        <v>1578</v>
      </c>
      <c r="C1460" s="3" t="s">
        <v>1576</v>
      </c>
      <c r="D1460" s="3" t="s">
        <v>1285</v>
      </c>
      <c r="E1460" s="3" t="str">
        <v>Bichelsee-Balterswil</v>
      </c>
      <c r="G1460" s="2" t="s">
        <v>4896</v>
      </c>
      <c r="J1460" s="21">
        <v>4535</v>
      </c>
      <c r="K1460" s="21" t="s">
        <v>4556</v>
      </c>
    </row>
    <row r="1461" spans="1:11" x14ac:dyDescent="0.2">
      <c r="A1461" s="3">
        <v>1734</v>
      </c>
      <c r="B1461" s="3" t="s">
        <v>1579</v>
      </c>
      <c r="C1461" s="3" t="s">
        <v>1579</v>
      </c>
      <c r="D1461" s="3" t="s">
        <v>1285</v>
      </c>
      <c r="E1461" s="3" t="str">
        <v>Braunau</v>
      </c>
      <c r="G1461" s="2" t="s">
        <v>4896</v>
      </c>
      <c r="J1461" s="21">
        <v>4536</v>
      </c>
      <c r="K1461" s="21" t="s">
        <v>4556</v>
      </c>
    </row>
    <row r="1462" spans="1:11" x14ac:dyDescent="0.2">
      <c r="A1462" s="3">
        <v>3182</v>
      </c>
      <c r="B1462" s="3" t="s">
        <v>1580</v>
      </c>
      <c r="C1462" s="3" t="s">
        <v>1580</v>
      </c>
      <c r="D1462" s="3" t="s">
        <v>1285</v>
      </c>
      <c r="E1462" s="3" t="str">
        <v>Eschlikon</v>
      </c>
      <c r="G1462" s="2" t="s">
        <v>4896</v>
      </c>
      <c r="J1462" s="21">
        <v>4537</v>
      </c>
      <c r="K1462" s="21" t="s">
        <v>4556</v>
      </c>
    </row>
    <row r="1463" spans="1:11" x14ac:dyDescent="0.2">
      <c r="A1463" s="3">
        <v>3175</v>
      </c>
      <c r="B1463" s="3" t="s">
        <v>1581</v>
      </c>
      <c r="C1463" s="3" t="s">
        <v>1582</v>
      </c>
      <c r="D1463" s="3" t="s">
        <v>1285</v>
      </c>
      <c r="E1463" s="3" t="str">
        <v>Fischingen</v>
      </c>
      <c r="G1463" s="2" t="s">
        <v>4896</v>
      </c>
      <c r="J1463" s="21">
        <v>4538</v>
      </c>
      <c r="K1463" s="21" t="s">
        <v>4556</v>
      </c>
    </row>
    <row r="1464" spans="1:11" x14ac:dyDescent="0.2">
      <c r="A1464" s="3">
        <v>3184</v>
      </c>
      <c r="B1464" s="3" t="s">
        <v>1583</v>
      </c>
      <c r="C1464" s="3" t="s">
        <v>1582</v>
      </c>
      <c r="D1464" s="3" t="s">
        <v>1285</v>
      </c>
      <c r="E1464" s="3" t="str">
        <v>Lommis</v>
      </c>
      <c r="G1464" s="2" t="s">
        <v>4896</v>
      </c>
      <c r="J1464" s="21">
        <v>4539</v>
      </c>
      <c r="K1464" s="21" t="s">
        <v>4556</v>
      </c>
    </row>
    <row r="1465" spans="1:11" x14ac:dyDescent="0.2">
      <c r="A1465" s="3">
        <v>1616</v>
      </c>
      <c r="B1465" s="3" t="s">
        <v>1584</v>
      </c>
      <c r="C1465" s="3" t="s">
        <v>1584</v>
      </c>
      <c r="D1465" s="3" t="s">
        <v>1285</v>
      </c>
      <c r="E1465" s="3" t="str">
        <v>Münchwilen (TG)</v>
      </c>
      <c r="G1465" s="2" t="s">
        <v>4896</v>
      </c>
      <c r="J1465" s="21">
        <v>4542</v>
      </c>
      <c r="K1465" s="21" t="s">
        <v>4556</v>
      </c>
    </row>
    <row r="1466" spans="1:11" x14ac:dyDescent="0.2">
      <c r="A1466" s="3">
        <v>1617</v>
      </c>
      <c r="B1466" s="3" t="s">
        <v>1585</v>
      </c>
      <c r="C1466" s="3" t="s">
        <v>1584</v>
      </c>
      <c r="D1466" s="3" t="s">
        <v>1285</v>
      </c>
      <c r="E1466" s="3" t="str">
        <v>Rickenbach (TG)</v>
      </c>
      <c r="G1466" s="2" t="s">
        <v>4896</v>
      </c>
      <c r="J1466" s="21">
        <v>4543</v>
      </c>
      <c r="K1466" s="21" t="s">
        <v>4556</v>
      </c>
    </row>
    <row r="1467" spans="1:11" x14ac:dyDescent="0.2">
      <c r="A1467" s="3">
        <v>1615</v>
      </c>
      <c r="B1467" s="3" t="s">
        <v>1586</v>
      </c>
      <c r="C1467" s="3" t="s">
        <v>1586</v>
      </c>
      <c r="D1467" s="3" t="s">
        <v>1285</v>
      </c>
      <c r="E1467" s="3" t="str">
        <v>Schönholzerswilen</v>
      </c>
      <c r="G1467" s="2" t="s">
        <v>4896</v>
      </c>
      <c r="J1467" s="21">
        <v>4552</v>
      </c>
      <c r="K1467" s="21" t="s">
        <v>4556</v>
      </c>
    </row>
    <row r="1468" spans="1:11" x14ac:dyDescent="0.2">
      <c r="A1468" s="3">
        <v>1618</v>
      </c>
      <c r="B1468" s="3" t="s">
        <v>1587</v>
      </c>
      <c r="C1468" s="3" t="s">
        <v>1588</v>
      </c>
      <c r="D1468" s="3" t="s">
        <v>1285</v>
      </c>
      <c r="E1468" s="3" t="str">
        <v>Sirnach</v>
      </c>
      <c r="G1468" s="2" t="s">
        <v>4896</v>
      </c>
      <c r="J1468" s="21">
        <v>4553</v>
      </c>
      <c r="K1468" s="21" t="s">
        <v>4556</v>
      </c>
    </row>
    <row r="1469" spans="1:11" x14ac:dyDescent="0.2">
      <c r="A1469" s="3">
        <v>1619</v>
      </c>
      <c r="B1469" s="3" t="s">
        <v>1589</v>
      </c>
      <c r="C1469" s="3" t="s">
        <v>1588</v>
      </c>
      <c r="D1469" s="3" t="s">
        <v>1285</v>
      </c>
      <c r="E1469" s="3" t="str">
        <v>Tobel-Tägerschen</v>
      </c>
      <c r="G1469" s="2" t="s">
        <v>4896</v>
      </c>
      <c r="J1469" s="21">
        <v>4554</v>
      </c>
      <c r="K1469" s="21" t="s">
        <v>4556</v>
      </c>
    </row>
    <row r="1470" spans="1:11" x14ac:dyDescent="0.2">
      <c r="A1470" s="3">
        <v>1614</v>
      </c>
      <c r="B1470" s="3" t="s">
        <v>1590</v>
      </c>
      <c r="C1470" s="3" t="s">
        <v>1590</v>
      </c>
      <c r="D1470" s="3" t="s">
        <v>1285</v>
      </c>
      <c r="E1470" s="3" t="str">
        <v>Wängi</v>
      </c>
      <c r="G1470" s="2" t="s">
        <v>4896</v>
      </c>
      <c r="J1470" s="21">
        <v>4556</v>
      </c>
      <c r="K1470" s="21" t="s">
        <v>4556</v>
      </c>
    </row>
    <row r="1471" spans="1:11" x14ac:dyDescent="0.2">
      <c r="A1471" s="3">
        <v>1617</v>
      </c>
      <c r="B1471" s="3" t="s">
        <v>1591</v>
      </c>
      <c r="C1471" s="3" t="s">
        <v>1591</v>
      </c>
      <c r="D1471" s="3" t="s">
        <v>1285</v>
      </c>
      <c r="E1471" s="3" t="str">
        <v>Wilen (TG)</v>
      </c>
      <c r="G1471" s="2" t="s">
        <v>4896</v>
      </c>
      <c r="J1471" s="21">
        <v>4557</v>
      </c>
      <c r="K1471" s="21" t="s">
        <v>4556</v>
      </c>
    </row>
    <row r="1472" spans="1:11" x14ac:dyDescent="0.2">
      <c r="A1472" s="3">
        <v>1609</v>
      </c>
      <c r="B1472" s="3" t="s">
        <v>1592</v>
      </c>
      <c r="C1472" s="3" t="s">
        <v>1593</v>
      </c>
      <c r="D1472" s="3" t="s">
        <v>1285</v>
      </c>
      <c r="E1472" s="3" t="str">
        <v>Wuppenau</v>
      </c>
      <c r="G1472" s="2" t="s">
        <v>4896</v>
      </c>
      <c r="J1472" s="21">
        <v>4558</v>
      </c>
      <c r="K1472" s="21" t="s">
        <v>4556</v>
      </c>
    </row>
    <row r="1473" spans="1:11" x14ac:dyDescent="0.2">
      <c r="A1473" s="3">
        <v>1609</v>
      </c>
      <c r="B1473" s="3" t="s">
        <v>1594</v>
      </c>
      <c r="C1473" s="3" t="s">
        <v>1593</v>
      </c>
      <c r="D1473" s="3" t="s">
        <v>1285</v>
      </c>
      <c r="E1473" s="3" t="str">
        <v>Berlingen</v>
      </c>
      <c r="G1473" s="2" t="s">
        <v>4896</v>
      </c>
      <c r="J1473" s="21">
        <v>4562</v>
      </c>
      <c r="K1473" s="21" t="s">
        <v>4556</v>
      </c>
    </row>
    <row r="1474" spans="1:11" x14ac:dyDescent="0.2">
      <c r="A1474" s="3">
        <v>1609</v>
      </c>
      <c r="B1474" s="3" t="s">
        <v>1595</v>
      </c>
      <c r="C1474" s="3" t="s">
        <v>1593</v>
      </c>
      <c r="D1474" s="3" t="s">
        <v>1285</v>
      </c>
      <c r="E1474" s="3" t="str">
        <v>Eschenz</v>
      </c>
      <c r="G1474" s="2" t="s">
        <v>4896</v>
      </c>
      <c r="J1474" s="21">
        <v>4563</v>
      </c>
      <c r="K1474" s="21" t="s">
        <v>4556</v>
      </c>
    </row>
    <row r="1475" spans="1:11" x14ac:dyDescent="0.2">
      <c r="A1475" s="3">
        <v>1623</v>
      </c>
      <c r="B1475" s="3" t="s">
        <v>1596</v>
      </c>
      <c r="C1475" s="3" t="s">
        <v>1596</v>
      </c>
      <c r="D1475" s="3" t="s">
        <v>1285</v>
      </c>
      <c r="E1475" s="3" t="str">
        <v>Herdern</v>
      </c>
      <c r="G1475" s="2" t="s">
        <v>4896</v>
      </c>
      <c r="J1475" s="21">
        <v>4564</v>
      </c>
      <c r="K1475" s="21" t="s">
        <v>4556</v>
      </c>
    </row>
    <row r="1476" spans="1:11" x14ac:dyDescent="0.2">
      <c r="A1476" s="3">
        <v>1699</v>
      </c>
      <c r="B1476" s="3" t="s">
        <v>1597</v>
      </c>
      <c r="C1476" s="3" t="s">
        <v>1598</v>
      </c>
      <c r="D1476" s="3" t="s">
        <v>1285</v>
      </c>
      <c r="E1476" s="3" t="str">
        <v>Homburg</v>
      </c>
      <c r="G1476" s="2" t="s">
        <v>4896</v>
      </c>
      <c r="J1476" s="21">
        <v>4565</v>
      </c>
      <c r="K1476" s="21" t="s">
        <v>4556</v>
      </c>
    </row>
    <row r="1477" spans="1:11" x14ac:dyDescent="0.2">
      <c r="A1477" s="3">
        <v>1699</v>
      </c>
      <c r="B1477" s="3" t="s">
        <v>1599</v>
      </c>
      <c r="C1477" s="3" t="s">
        <v>1598</v>
      </c>
      <c r="D1477" s="3" t="s">
        <v>1285</v>
      </c>
      <c r="E1477" s="3" t="str">
        <v>Hüttwilen</v>
      </c>
      <c r="G1477" s="2" t="s">
        <v>4896</v>
      </c>
      <c r="J1477" s="21">
        <v>4566</v>
      </c>
      <c r="K1477" s="21" t="s">
        <v>4556</v>
      </c>
    </row>
    <row r="1478" spans="1:11" x14ac:dyDescent="0.2">
      <c r="A1478" s="3">
        <v>1699</v>
      </c>
      <c r="B1478" s="3" t="s">
        <v>1600</v>
      </c>
      <c r="C1478" s="3" t="s">
        <v>1598</v>
      </c>
      <c r="D1478" s="3" t="s">
        <v>1285</v>
      </c>
      <c r="E1478" s="3" t="str">
        <v>Mammern</v>
      </c>
      <c r="G1478" s="2" t="s">
        <v>4896</v>
      </c>
      <c r="J1478" s="21">
        <v>4571</v>
      </c>
      <c r="K1478" s="21" t="s">
        <v>4548</v>
      </c>
    </row>
    <row r="1479" spans="1:11" x14ac:dyDescent="0.2">
      <c r="A1479" s="3">
        <v>1611</v>
      </c>
      <c r="B1479" s="3" t="s">
        <v>1601</v>
      </c>
      <c r="C1479" s="3" t="s">
        <v>1602</v>
      </c>
      <c r="D1479" s="3" t="s">
        <v>1285</v>
      </c>
      <c r="E1479" s="3" t="str">
        <v>Müllheim</v>
      </c>
      <c r="G1479" s="2" t="s">
        <v>4896</v>
      </c>
      <c r="J1479" s="21">
        <v>4573</v>
      </c>
      <c r="K1479" s="21" t="s">
        <v>4548</v>
      </c>
    </row>
    <row r="1480" spans="1:11" x14ac:dyDescent="0.2">
      <c r="A1480" s="3">
        <v>1624</v>
      </c>
      <c r="B1480" s="3" t="s">
        <v>1602</v>
      </c>
      <c r="C1480" s="3" t="s">
        <v>1602</v>
      </c>
      <c r="D1480" s="3" t="s">
        <v>1285</v>
      </c>
      <c r="E1480" s="3" t="str">
        <v>Pfyn</v>
      </c>
      <c r="G1480" s="2" t="s">
        <v>4896</v>
      </c>
      <c r="J1480" s="21">
        <v>4574</v>
      </c>
      <c r="K1480" s="21" t="s">
        <v>4548</v>
      </c>
    </row>
    <row r="1481" spans="1:11" x14ac:dyDescent="0.2">
      <c r="A1481" s="3">
        <v>1624</v>
      </c>
      <c r="B1481" s="3" t="s">
        <v>1603</v>
      </c>
      <c r="C1481" s="3" t="s">
        <v>1602</v>
      </c>
      <c r="D1481" s="3" t="s">
        <v>1285</v>
      </c>
      <c r="E1481" s="3" t="str">
        <v>Raperswilen</v>
      </c>
      <c r="G1481" s="2" t="s">
        <v>4896</v>
      </c>
      <c r="J1481" s="21">
        <v>4576</v>
      </c>
      <c r="K1481" s="21" t="s">
        <v>4548</v>
      </c>
    </row>
    <row r="1482" spans="1:11" x14ac:dyDescent="0.2">
      <c r="A1482" s="3">
        <v>1624</v>
      </c>
      <c r="B1482" s="3" t="s">
        <v>1604</v>
      </c>
      <c r="C1482" s="3" t="s">
        <v>1602</v>
      </c>
      <c r="D1482" s="3" t="s">
        <v>1285</v>
      </c>
      <c r="E1482" s="3" t="str">
        <v>Salenstein</v>
      </c>
      <c r="G1482" s="2" t="s">
        <v>4896</v>
      </c>
      <c r="J1482" s="21">
        <v>4577</v>
      </c>
      <c r="K1482" s="21" t="s">
        <v>4548</v>
      </c>
    </row>
    <row r="1483" spans="1:11" x14ac:dyDescent="0.2">
      <c r="A1483" s="3">
        <v>1624</v>
      </c>
      <c r="B1483" s="3" t="s">
        <v>1604</v>
      </c>
      <c r="C1483" s="3" t="s">
        <v>1602</v>
      </c>
      <c r="D1483" s="3" t="s">
        <v>1285</v>
      </c>
      <c r="E1483" s="3" t="str">
        <v>Steckborn</v>
      </c>
      <c r="G1483" s="2" t="s">
        <v>4896</v>
      </c>
      <c r="J1483" s="21">
        <v>4578</v>
      </c>
      <c r="K1483" s="21" t="s">
        <v>4548</v>
      </c>
    </row>
    <row r="1484" spans="1:11" x14ac:dyDescent="0.2">
      <c r="A1484" s="3">
        <v>4622</v>
      </c>
      <c r="B1484" s="3" t="s">
        <v>1605</v>
      </c>
      <c r="C1484" s="3" t="s">
        <v>1605</v>
      </c>
      <c r="D1484" s="3" t="s">
        <v>1606</v>
      </c>
      <c r="E1484" s="3" t="str">
        <v>Wagenhausen</v>
      </c>
      <c r="G1484" s="2" t="s">
        <v>4896</v>
      </c>
      <c r="J1484" s="21">
        <v>4579</v>
      </c>
      <c r="K1484" s="21" t="s">
        <v>4548</v>
      </c>
    </row>
    <row r="1485" spans="1:11" x14ac:dyDescent="0.2">
      <c r="A1485" s="3">
        <v>4624</v>
      </c>
      <c r="B1485" s="3" t="s">
        <v>1607</v>
      </c>
      <c r="C1485" s="3" t="s">
        <v>1607</v>
      </c>
      <c r="D1485" s="3" t="s">
        <v>1606</v>
      </c>
      <c r="E1485" s="3" t="str">
        <v>Amlikon-Bissegg</v>
      </c>
      <c r="G1485" s="2" t="s">
        <v>4896</v>
      </c>
      <c r="J1485" s="21">
        <v>4581</v>
      </c>
      <c r="K1485" s="21" t="s">
        <v>4548</v>
      </c>
    </row>
    <row r="1486" spans="1:11" x14ac:dyDescent="0.2">
      <c r="A1486" s="3">
        <v>4703</v>
      </c>
      <c r="B1486" s="3" t="s">
        <v>1608</v>
      </c>
      <c r="C1486" s="3" t="s">
        <v>1608</v>
      </c>
      <c r="D1486" s="3" t="s">
        <v>1606</v>
      </c>
      <c r="E1486" s="3" t="str">
        <v>Berg (TG)</v>
      </c>
      <c r="G1486" s="2" t="s">
        <v>4896</v>
      </c>
      <c r="J1486" s="21">
        <v>4582</v>
      </c>
      <c r="K1486" s="21" t="s">
        <v>4548</v>
      </c>
    </row>
    <row r="1487" spans="1:11" x14ac:dyDescent="0.2">
      <c r="A1487" s="3">
        <v>4623</v>
      </c>
      <c r="B1487" s="3" t="s">
        <v>1609</v>
      </c>
      <c r="C1487" s="3" t="s">
        <v>1609</v>
      </c>
      <c r="D1487" s="3" t="s">
        <v>1606</v>
      </c>
      <c r="E1487" s="3" t="str">
        <v>Birwinken</v>
      </c>
      <c r="G1487" s="2" t="s">
        <v>4896</v>
      </c>
      <c r="J1487" s="21">
        <v>4583</v>
      </c>
      <c r="K1487" s="21" t="s">
        <v>4548</v>
      </c>
    </row>
    <row r="1488" spans="1:11" x14ac:dyDescent="0.2">
      <c r="A1488" s="3">
        <v>4626</v>
      </c>
      <c r="B1488" s="3" t="s">
        <v>1610</v>
      </c>
      <c r="C1488" s="3" t="s">
        <v>1610</v>
      </c>
      <c r="D1488" s="3" t="s">
        <v>1606</v>
      </c>
      <c r="E1488" s="3" t="str">
        <v>Bürglen (TG)</v>
      </c>
      <c r="G1488" s="2" t="s">
        <v>4896</v>
      </c>
      <c r="J1488" s="21">
        <v>4584</v>
      </c>
      <c r="K1488" s="21" t="s">
        <v>4548</v>
      </c>
    </row>
    <row r="1489" spans="1:11" x14ac:dyDescent="0.2">
      <c r="A1489" s="3">
        <v>4625</v>
      </c>
      <c r="B1489" s="3" t="s">
        <v>1611</v>
      </c>
      <c r="C1489" s="3" t="s">
        <v>1611</v>
      </c>
      <c r="D1489" s="3" t="s">
        <v>1606</v>
      </c>
      <c r="E1489" s="3" t="str">
        <v>Bussnang</v>
      </c>
      <c r="G1489" s="2" t="s">
        <v>4896</v>
      </c>
      <c r="J1489" s="21">
        <v>4585</v>
      </c>
      <c r="K1489" s="21" t="s">
        <v>4548</v>
      </c>
    </row>
    <row r="1490" spans="1:11" x14ac:dyDescent="0.2">
      <c r="A1490" s="3">
        <v>4702</v>
      </c>
      <c r="B1490" s="3" t="s">
        <v>1612</v>
      </c>
      <c r="C1490" s="3" t="s">
        <v>1612</v>
      </c>
      <c r="D1490" s="3" t="s">
        <v>1606</v>
      </c>
      <c r="E1490" s="3" t="str">
        <v>Märstetten</v>
      </c>
      <c r="G1490" s="2" t="s">
        <v>4896</v>
      </c>
      <c r="J1490" s="21">
        <v>4586</v>
      </c>
      <c r="K1490" s="21" t="s">
        <v>4548</v>
      </c>
    </row>
    <row r="1491" spans="1:11" x14ac:dyDescent="0.2">
      <c r="A1491" s="3">
        <v>4628</v>
      </c>
      <c r="B1491" s="3" t="s">
        <v>1613</v>
      </c>
      <c r="C1491" s="3" t="s">
        <v>1613</v>
      </c>
      <c r="D1491" s="3" t="s">
        <v>1606</v>
      </c>
      <c r="E1491" s="3" t="str">
        <v>Weinfelden</v>
      </c>
      <c r="G1491" s="2" t="s">
        <v>4896</v>
      </c>
      <c r="J1491" s="21">
        <v>4587</v>
      </c>
      <c r="K1491" s="21" t="s">
        <v>4548</v>
      </c>
    </row>
    <row r="1492" spans="1:11" x14ac:dyDescent="0.2">
      <c r="A1492" s="3">
        <v>4714</v>
      </c>
      <c r="B1492" s="3" t="s">
        <v>1614</v>
      </c>
      <c r="C1492" s="3" t="s">
        <v>1614</v>
      </c>
      <c r="D1492" s="3" t="s">
        <v>1606</v>
      </c>
      <c r="E1492" s="3" t="str">
        <v>Wigoltingen</v>
      </c>
      <c r="G1492" s="2" t="s">
        <v>4896</v>
      </c>
      <c r="J1492" s="21">
        <v>4588</v>
      </c>
      <c r="K1492" s="21" t="s">
        <v>4548</v>
      </c>
    </row>
    <row r="1493" spans="1:11" x14ac:dyDescent="0.2">
      <c r="A1493" s="3">
        <v>4710</v>
      </c>
      <c r="B1493" s="3" t="s">
        <v>1615</v>
      </c>
      <c r="C1493" s="3" t="s">
        <v>1615</v>
      </c>
      <c r="D1493" s="3" t="s">
        <v>1606</v>
      </c>
      <c r="E1493" s="3" t="str">
        <v>Arbedo-Castione</v>
      </c>
      <c r="G1493" s="2" t="s">
        <v>4896</v>
      </c>
      <c r="J1493" s="21">
        <v>4600</v>
      </c>
      <c r="K1493" s="21" t="s">
        <v>4560</v>
      </c>
    </row>
    <row r="1494" spans="1:11" x14ac:dyDescent="0.2">
      <c r="A1494" s="3">
        <v>4715</v>
      </c>
      <c r="B1494" s="3" t="s">
        <v>1616</v>
      </c>
      <c r="C1494" s="3" t="s">
        <v>1616</v>
      </c>
      <c r="D1494" s="3" t="s">
        <v>1606</v>
      </c>
      <c r="E1494" s="3" t="str">
        <v>Bellinzona</v>
      </c>
      <c r="G1494" s="2" t="s">
        <v>4896</v>
      </c>
      <c r="J1494" s="21">
        <v>4612</v>
      </c>
      <c r="K1494" s="21" t="s">
        <v>4556</v>
      </c>
    </row>
    <row r="1495" spans="1:11" x14ac:dyDescent="0.2">
      <c r="A1495" s="3">
        <v>4718</v>
      </c>
      <c r="B1495" s="3" t="s">
        <v>1617</v>
      </c>
      <c r="C1495" s="3" t="s">
        <v>1618</v>
      </c>
      <c r="D1495" s="3" t="s">
        <v>1606</v>
      </c>
      <c r="E1495" s="3" t="str">
        <v>Cadenazzo</v>
      </c>
      <c r="G1495" s="2" t="s">
        <v>4896</v>
      </c>
      <c r="J1495" s="21">
        <v>4613</v>
      </c>
      <c r="K1495" s="21" t="s">
        <v>4556</v>
      </c>
    </row>
    <row r="1496" spans="1:11" x14ac:dyDescent="0.2">
      <c r="A1496" s="3">
        <v>4712</v>
      </c>
      <c r="B1496" s="3" t="s">
        <v>1619</v>
      </c>
      <c r="C1496" s="3" t="s">
        <v>1619</v>
      </c>
      <c r="D1496" s="3" t="s">
        <v>1606</v>
      </c>
      <c r="E1496" s="3" t="str">
        <v>Isone</v>
      </c>
      <c r="G1496" s="2" t="s">
        <v>4896</v>
      </c>
      <c r="J1496" s="21">
        <v>4614</v>
      </c>
      <c r="K1496" s="21" t="s">
        <v>4556</v>
      </c>
    </row>
    <row r="1497" spans="1:11" x14ac:dyDescent="0.2">
      <c r="A1497" s="3">
        <v>4713</v>
      </c>
      <c r="B1497" s="3" t="s">
        <v>1620</v>
      </c>
      <c r="C1497" s="3" t="s">
        <v>1620</v>
      </c>
      <c r="D1497" s="3" t="s">
        <v>1606</v>
      </c>
      <c r="E1497" s="3" t="str">
        <v>Lumino</v>
      </c>
      <c r="G1497" s="2" t="s">
        <v>4896</v>
      </c>
      <c r="J1497" s="21">
        <v>4615</v>
      </c>
      <c r="K1497" s="21" t="s">
        <v>4556</v>
      </c>
    </row>
    <row r="1498" spans="1:11" x14ac:dyDescent="0.2">
      <c r="A1498" s="3">
        <v>4717</v>
      </c>
      <c r="B1498" s="3" t="s">
        <v>1621</v>
      </c>
      <c r="C1498" s="3" t="s">
        <v>1622</v>
      </c>
      <c r="D1498" s="3" t="s">
        <v>1606</v>
      </c>
      <c r="E1498" s="3" t="str">
        <v>Sant'Antonino</v>
      </c>
      <c r="G1498" s="2" t="s">
        <v>4896</v>
      </c>
      <c r="J1498" s="21">
        <v>4616</v>
      </c>
      <c r="K1498" s="21" t="s">
        <v>4556</v>
      </c>
    </row>
    <row r="1499" spans="1:11" x14ac:dyDescent="0.2">
      <c r="A1499" s="3">
        <v>4719</v>
      </c>
      <c r="B1499" s="3" t="s">
        <v>1623</v>
      </c>
      <c r="C1499" s="3" t="s">
        <v>1622</v>
      </c>
      <c r="D1499" s="3" t="s">
        <v>1606</v>
      </c>
      <c r="E1499" s="3" t="str">
        <v>Acquarossa</v>
      </c>
      <c r="G1499" s="2" t="s">
        <v>4896</v>
      </c>
      <c r="J1499" s="21">
        <v>4617</v>
      </c>
      <c r="K1499" s="21" t="s">
        <v>4556</v>
      </c>
    </row>
    <row r="1500" spans="1:11" x14ac:dyDescent="0.2">
      <c r="A1500" s="3">
        <v>4716</v>
      </c>
      <c r="B1500" s="3" t="s">
        <v>1624</v>
      </c>
      <c r="C1500" s="3" t="s">
        <v>1625</v>
      </c>
      <c r="D1500" s="3" t="s">
        <v>1606</v>
      </c>
      <c r="E1500" s="3" t="str">
        <v>Blenio</v>
      </c>
      <c r="G1500" s="2" t="s">
        <v>4896</v>
      </c>
      <c r="J1500" s="21">
        <v>4618</v>
      </c>
      <c r="K1500" s="21" t="s">
        <v>4556</v>
      </c>
    </row>
    <row r="1501" spans="1:11" x14ac:dyDescent="0.2">
      <c r="A1501" s="3">
        <v>4716</v>
      </c>
      <c r="B1501" s="3" t="s">
        <v>1626</v>
      </c>
      <c r="C1501" s="3" t="s">
        <v>1625</v>
      </c>
      <c r="D1501" s="3" t="s">
        <v>1606</v>
      </c>
      <c r="E1501" s="3" t="str">
        <v>Serravalle</v>
      </c>
      <c r="G1501" s="2" t="s">
        <v>4896</v>
      </c>
      <c r="J1501" s="21">
        <v>4622</v>
      </c>
      <c r="K1501" s="21" t="s">
        <v>4556</v>
      </c>
    </row>
    <row r="1502" spans="1:11" x14ac:dyDescent="0.2">
      <c r="A1502" s="3">
        <v>4585</v>
      </c>
      <c r="B1502" s="3" t="s">
        <v>1627</v>
      </c>
      <c r="C1502" s="3" t="s">
        <v>1627</v>
      </c>
      <c r="D1502" s="3" t="s">
        <v>1606</v>
      </c>
      <c r="E1502" s="3" t="str">
        <v>Airolo</v>
      </c>
      <c r="G1502" s="2" t="s">
        <v>4896</v>
      </c>
      <c r="J1502" s="21">
        <v>4623</v>
      </c>
      <c r="K1502" s="21" t="s">
        <v>4556</v>
      </c>
    </row>
    <row r="1503" spans="1:11" x14ac:dyDescent="0.2">
      <c r="A1503" s="3">
        <v>4571</v>
      </c>
      <c r="B1503" s="3" t="s">
        <v>1628</v>
      </c>
      <c r="C1503" s="3" t="s">
        <v>1629</v>
      </c>
      <c r="D1503" s="3" t="s">
        <v>1606</v>
      </c>
      <c r="E1503" s="3" t="str">
        <v>Bedretto</v>
      </c>
      <c r="G1503" s="2" t="s">
        <v>4896</v>
      </c>
      <c r="J1503" s="21">
        <v>4624</v>
      </c>
      <c r="K1503" s="21" t="s">
        <v>4556</v>
      </c>
    </row>
    <row r="1504" spans="1:11" x14ac:dyDescent="0.2">
      <c r="A1504" s="3">
        <v>4571</v>
      </c>
      <c r="B1504" s="3" t="s">
        <v>1630</v>
      </c>
      <c r="C1504" s="3" t="s">
        <v>1629</v>
      </c>
      <c r="D1504" s="3" t="s">
        <v>1606</v>
      </c>
      <c r="E1504" s="3" t="str">
        <v>Bodio</v>
      </c>
      <c r="G1504" s="2" t="s">
        <v>4896</v>
      </c>
      <c r="J1504" s="21">
        <v>4625</v>
      </c>
      <c r="K1504" s="21" t="s">
        <v>4556</v>
      </c>
    </row>
    <row r="1505" spans="1:11" x14ac:dyDescent="0.2">
      <c r="A1505" s="3">
        <v>4584</v>
      </c>
      <c r="B1505" s="3" t="s">
        <v>1631</v>
      </c>
      <c r="C1505" s="3" t="s">
        <v>1632</v>
      </c>
      <c r="D1505" s="3" t="s">
        <v>1606</v>
      </c>
      <c r="E1505" s="3" t="str">
        <v>Dalpe</v>
      </c>
      <c r="G1505" s="2" t="s">
        <v>4896</v>
      </c>
      <c r="J1505" s="21">
        <v>4626</v>
      </c>
      <c r="K1505" s="21" t="s">
        <v>4556</v>
      </c>
    </row>
    <row r="1506" spans="1:11" x14ac:dyDescent="0.2">
      <c r="A1506" s="3">
        <v>4584</v>
      </c>
      <c r="B1506" s="3" t="s">
        <v>1633</v>
      </c>
      <c r="C1506" s="3" t="s">
        <v>1632</v>
      </c>
      <c r="D1506" s="3" t="s">
        <v>1606</v>
      </c>
      <c r="E1506" s="3" t="str">
        <v>Faido</v>
      </c>
      <c r="G1506" s="2" t="s">
        <v>4896</v>
      </c>
      <c r="J1506" s="21">
        <v>4628</v>
      </c>
      <c r="K1506" s="21" t="s">
        <v>4556</v>
      </c>
    </row>
    <row r="1507" spans="1:11" x14ac:dyDescent="0.2">
      <c r="A1507" s="3">
        <v>3254</v>
      </c>
      <c r="B1507" s="3" t="s">
        <v>1634</v>
      </c>
      <c r="C1507" s="3" t="s">
        <v>1634</v>
      </c>
      <c r="D1507" s="3" t="s">
        <v>1606</v>
      </c>
      <c r="E1507" s="3" t="str">
        <v>Giornico</v>
      </c>
      <c r="G1507" s="2" t="s">
        <v>4896</v>
      </c>
      <c r="J1507" s="21">
        <v>4629</v>
      </c>
      <c r="K1507" s="21" t="s">
        <v>4556</v>
      </c>
    </row>
    <row r="1508" spans="1:11" x14ac:dyDescent="0.2">
      <c r="A1508" s="3">
        <v>3254</v>
      </c>
      <c r="B1508" s="3" t="s">
        <v>1635</v>
      </c>
      <c r="C1508" s="3" t="s">
        <v>1634</v>
      </c>
      <c r="D1508" s="3" t="s">
        <v>1606</v>
      </c>
      <c r="E1508" s="3" t="str">
        <v>Personico</v>
      </c>
      <c r="G1508" s="2" t="s">
        <v>4896</v>
      </c>
      <c r="J1508" s="21">
        <v>4632</v>
      </c>
      <c r="K1508" s="21" t="s">
        <v>4560</v>
      </c>
    </row>
    <row r="1509" spans="1:11" x14ac:dyDescent="0.2">
      <c r="A1509" s="3">
        <v>3307</v>
      </c>
      <c r="B1509" s="3" t="s">
        <v>1636</v>
      </c>
      <c r="C1509" s="3" t="s">
        <v>1634</v>
      </c>
      <c r="D1509" s="3" t="s">
        <v>1606</v>
      </c>
      <c r="E1509" s="3" t="str">
        <v>Pollegio</v>
      </c>
      <c r="G1509" s="2" t="s">
        <v>4896</v>
      </c>
      <c r="J1509" s="21">
        <v>4633</v>
      </c>
      <c r="K1509" s="21" t="s">
        <v>4560</v>
      </c>
    </row>
    <row r="1510" spans="1:11" x14ac:dyDescent="0.2">
      <c r="A1510" s="3">
        <v>4588</v>
      </c>
      <c r="B1510" s="3" t="s">
        <v>1637</v>
      </c>
      <c r="C1510" s="3" t="s">
        <v>1634</v>
      </c>
      <c r="D1510" s="3" t="s">
        <v>1606</v>
      </c>
      <c r="E1510" s="3" t="str">
        <v>Prato (Leventina)</v>
      </c>
      <c r="G1510" s="2" t="s">
        <v>4896</v>
      </c>
      <c r="J1510" s="21">
        <v>4634</v>
      </c>
      <c r="K1510" s="21" t="s">
        <v>4553</v>
      </c>
    </row>
    <row r="1511" spans="1:11" x14ac:dyDescent="0.2">
      <c r="A1511" s="3">
        <v>3253</v>
      </c>
      <c r="B1511" s="3" t="s">
        <v>1638</v>
      </c>
      <c r="C1511" s="3" t="s">
        <v>1638</v>
      </c>
      <c r="D1511" s="3" t="s">
        <v>1606</v>
      </c>
      <c r="E1511" s="3" t="str">
        <v>Quinto</v>
      </c>
      <c r="G1511" s="2" t="s">
        <v>4896</v>
      </c>
      <c r="J1511" s="21">
        <v>4652</v>
      </c>
      <c r="K1511" s="21" t="s">
        <v>4560</v>
      </c>
    </row>
    <row r="1512" spans="1:11" x14ac:dyDescent="0.2">
      <c r="A1512" s="3">
        <v>4588</v>
      </c>
      <c r="B1512" s="3" t="s">
        <v>1639</v>
      </c>
      <c r="C1512" s="3" t="s">
        <v>1639</v>
      </c>
      <c r="D1512" s="3" t="s">
        <v>1606</v>
      </c>
      <c r="E1512" s="3" t="str">
        <v>Ascona</v>
      </c>
      <c r="G1512" s="2" t="s">
        <v>4896</v>
      </c>
      <c r="J1512" s="21">
        <v>4653</v>
      </c>
      <c r="K1512" s="21" t="s">
        <v>4560</v>
      </c>
    </row>
    <row r="1513" spans="1:11" x14ac:dyDescent="0.2">
      <c r="A1513" s="3">
        <v>4574</v>
      </c>
      <c r="B1513" s="3" t="s">
        <v>1640</v>
      </c>
      <c r="C1513" s="3" t="s">
        <v>1641</v>
      </c>
      <c r="D1513" s="3" t="s">
        <v>1606</v>
      </c>
      <c r="E1513" s="3" t="str">
        <v>Brione sopra Minusio</v>
      </c>
      <c r="G1513" s="2" t="s">
        <v>4896</v>
      </c>
      <c r="J1513" s="21">
        <v>4654</v>
      </c>
      <c r="K1513" s="21" t="s">
        <v>4560</v>
      </c>
    </row>
    <row r="1514" spans="1:11" x14ac:dyDescent="0.2">
      <c r="A1514" s="3">
        <v>4574</v>
      </c>
      <c r="B1514" s="3" t="s">
        <v>1642</v>
      </c>
      <c r="C1514" s="3" t="s">
        <v>1641</v>
      </c>
      <c r="D1514" s="3" t="s">
        <v>1606</v>
      </c>
      <c r="E1514" s="3" t="str">
        <v>Brissago</v>
      </c>
      <c r="G1514" s="2" t="s">
        <v>4896</v>
      </c>
      <c r="J1514" s="21">
        <v>4655</v>
      </c>
      <c r="K1514" s="21" t="s">
        <v>4560</v>
      </c>
    </row>
    <row r="1515" spans="1:11" x14ac:dyDescent="0.2">
      <c r="A1515" s="3">
        <v>4576</v>
      </c>
      <c r="B1515" s="3" t="s">
        <v>1643</v>
      </c>
      <c r="C1515" s="3" t="s">
        <v>1644</v>
      </c>
      <c r="D1515" s="3" t="s">
        <v>1606</v>
      </c>
      <c r="E1515" s="3" t="str">
        <v>Gordola</v>
      </c>
      <c r="G1515" s="2" t="s">
        <v>4896</v>
      </c>
      <c r="J1515" s="21">
        <v>4656</v>
      </c>
      <c r="K1515" s="21" t="s">
        <v>4560</v>
      </c>
    </row>
    <row r="1516" spans="1:11" x14ac:dyDescent="0.2">
      <c r="A1516" s="3">
        <v>4577</v>
      </c>
      <c r="B1516" s="3" t="s">
        <v>1645</v>
      </c>
      <c r="C1516" s="3" t="s">
        <v>1644</v>
      </c>
      <c r="D1516" s="3" t="s">
        <v>1606</v>
      </c>
      <c r="E1516" s="3" t="str">
        <v>Lavertezzo</v>
      </c>
      <c r="G1516" s="2" t="s">
        <v>4896</v>
      </c>
      <c r="J1516" s="21">
        <v>4657</v>
      </c>
      <c r="K1516" s="21" t="s">
        <v>4560</v>
      </c>
    </row>
    <row r="1517" spans="1:11" x14ac:dyDescent="0.2">
      <c r="A1517" s="3">
        <v>4578</v>
      </c>
      <c r="B1517" s="3" t="s">
        <v>1646</v>
      </c>
      <c r="C1517" s="3" t="s">
        <v>1644</v>
      </c>
      <c r="D1517" s="3" t="s">
        <v>1606</v>
      </c>
      <c r="E1517" s="3" t="str">
        <v>Locarno</v>
      </c>
      <c r="G1517" s="2" t="s">
        <v>4896</v>
      </c>
      <c r="J1517" s="21">
        <v>4658</v>
      </c>
      <c r="K1517" s="21" t="s">
        <v>4560</v>
      </c>
    </row>
    <row r="1518" spans="1:11" x14ac:dyDescent="0.2">
      <c r="A1518" s="3">
        <v>4579</v>
      </c>
      <c r="B1518" s="3" t="s">
        <v>1647</v>
      </c>
      <c r="C1518" s="3" t="s">
        <v>1644</v>
      </c>
      <c r="D1518" s="3" t="s">
        <v>1606</v>
      </c>
      <c r="E1518" s="3" t="str">
        <v>Losone</v>
      </c>
      <c r="G1518" s="2" t="s">
        <v>4896</v>
      </c>
      <c r="J1518" s="21">
        <v>4663</v>
      </c>
      <c r="K1518" s="21" t="s">
        <v>4556</v>
      </c>
    </row>
    <row r="1519" spans="1:11" x14ac:dyDescent="0.2">
      <c r="A1519" s="3">
        <v>4581</v>
      </c>
      <c r="B1519" s="3" t="s">
        <v>1648</v>
      </c>
      <c r="C1519" s="3" t="s">
        <v>1644</v>
      </c>
      <c r="D1519" s="3" t="s">
        <v>1606</v>
      </c>
      <c r="E1519" s="3" t="str">
        <v>Mergoscia</v>
      </c>
      <c r="G1519" s="2" t="s">
        <v>4896</v>
      </c>
      <c r="J1519" s="21">
        <v>4665</v>
      </c>
      <c r="K1519" s="21" t="s">
        <v>4560</v>
      </c>
    </row>
    <row r="1520" spans="1:11" x14ac:dyDescent="0.2">
      <c r="A1520" s="3">
        <v>4582</v>
      </c>
      <c r="B1520" s="3" t="s">
        <v>1649</v>
      </c>
      <c r="C1520" s="3" t="s">
        <v>1644</v>
      </c>
      <c r="D1520" s="3" t="s">
        <v>1606</v>
      </c>
      <c r="E1520" s="3" t="str">
        <v>Minusio</v>
      </c>
      <c r="G1520" s="2" t="s">
        <v>4896</v>
      </c>
      <c r="J1520" s="21">
        <v>4702</v>
      </c>
      <c r="K1520" s="21" t="s">
        <v>4556</v>
      </c>
    </row>
    <row r="1521" spans="1:11" x14ac:dyDescent="0.2">
      <c r="A1521" s="3">
        <v>4583</v>
      </c>
      <c r="B1521" s="3" t="s">
        <v>1650</v>
      </c>
      <c r="C1521" s="3" t="s">
        <v>1644</v>
      </c>
      <c r="D1521" s="3" t="s">
        <v>1606</v>
      </c>
      <c r="E1521" s="3" t="str">
        <v>Muralto</v>
      </c>
      <c r="G1521" s="2" t="s">
        <v>4896</v>
      </c>
      <c r="J1521" s="21">
        <v>4703</v>
      </c>
      <c r="K1521" s="21" t="s">
        <v>4556</v>
      </c>
    </row>
    <row r="1522" spans="1:11" x14ac:dyDescent="0.2">
      <c r="A1522" s="3">
        <v>4583</v>
      </c>
      <c r="B1522" s="3" t="s">
        <v>1651</v>
      </c>
      <c r="C1522" s="3" t="s">
        <v>1644</v>
      </c>
      <c r="D1522" s="3" t="s">
        <v>1606</v>
      </c>
      <c r="E1522" s="3" t="str">
        <v>Orselina</v>
      </c>
      <c r="G1522" s="2" t="s">
        <v>4896</v>
      </c>
      <c r="J1522" s="21">
        <v>4704</v>
      </c>
      <c r="K1522" s="21" t="s">
        <v>4556</v>
      </c>
    </row>
    <row r="1523" spans="1:11" x14ac:dyDescent="0.2">
      <c r="A1523" s="3">
        <v>4586</v>
      </c>
      <c r="B1523" s="3" t="s">
        <v>1652</v>
      </c>
      <c r="C1523" s="3" t="s">
        <v>1644</v>
      </c>
      <c r="D1523" s="3" t="s">
        <v>1606</v>
      </c>
      <c r="E1523" s="3" t="str">
        <v>Ronco sopra Ascona</v>
      </c>
      <c r="G1523" s="2" t="s">
        <v>4896</v>
      </c>
      <c r="J1523" s="21">
        <v>4710</v>
      </c>
      <c r="K1523" s="21" t="s">
        <v>4553</v>
      </c>
    </row>
    <row r="1524" spans="1:11" x14ac:dyDescent="0.2">
      <c r="A1524" s="3">
        <v>4587</v>
      </c>
      <c r="B1524" s="3" t="s">
        <v>1653</v>
      </c>
      <c r="C1524" s="3" t="s">
        <v>1644</v>
      </c>
      <c r="D1524" s="3" t="s">
        <v>1606</v>
      </c>
      <c r="E1524" s="3" t="str">
        <v>Tenero-Contra</v>
      </c>
      <c r="G1524" s="2" t="s">
        <v>4896</v>
      </c>
      <c r="J1524" s="21">
        <v>4712</v>
      </c>
      <c r="K1524" s="21" t="s">
        <v>4553</v>
      </c>
    </row>
    <row r="1525" spans="1:11" x14ac:dyDescent="0.2">
      <c r="A1525" s="3">
        <v>4588</v>
      </c>
      <c r="B1525" s="3" t="s">
        <v>1654</v>
      </c>
      <c r="C1525" s="3" t="s">
        <v>1644</v>
      </c>
      <c r="D1525" s="3" t="s">
        <v>1606</v>
      </c>
      <c r="E1525" s="3" t="str">
        <v>Onsernone</v>
      </c>
      <c r="G1525" s="2" t="s">
        <v>4896</v>
      </c>
      <c r="J1525" s="21">
        <v>4713</v>
      </c>
      <c r="K1525" s="21" t="s">
        <v>4553</v>
      </c>
    </row>
    <row r="1526" spans="1:11" x14ac:dyDescent="0.2">
      <c r="A1526" s="3">
        <v>4112</v>
      </c>
      <c r="B1526" s="3" t="s">
        <v>1655</v>
      </c>
      <c r="C1526" s="3" t="s">
        <v>1655</v>
      </c>
      <c r="D1526" s="3" t="s">
        <v>1606</v>
      </c>
      <c r="E1526" s="3" t="str">
        <v>Cugnasco-Gerra</v>
      </c>
      <c r="G1526" s="2" t="s">
        <v>4896</v>
      </c>
      <c r="J1526" s="21">
        <v>4714</v>
      </c>
      <c r="K1526" s="21" t="s">
        <v>4553</v>
      </c>
    </row>
    <row r="1527" spans="1:11" x14ac:dyDescent="0.2">
      <c r="A1527" s="3">
        <v>4413</v>
      </c>
      <c r="B1527" s="3" t="s">
        <v>1656</v>
      </c>
      <c r="C1527" s="3" t="s">
        <v>1657</v>
      </c>
      <c r="D1527" s="3" t="s">
        <v>1606</v>
      </c>
      <c r="E1527" s="3" t="str">
        <v>Agno</v>
      </c>
      <c r="G1527" s="2" t="s">
        <v>4896</v>
      </c>
      <c r="J1527" s="21">
        <v>4715</v>
      </c>
      <c r="K1527" s="21" t="s">
        <v>4553</v>
      </c>
    </row>
    <row r="1528" spans="1:11" x14ac:dyDescent="0.2">
      <c r="A1528" s="3">
        <v>4143</v>
      </c>
      <c r="B1528" s="3" t="s">
        <v>1658</v>
      </c>
      <c r="C1528" s="3" t="s">
        <v>1658</v>
      </c>
      <c r="D1528" s="3" t="s">
        <v>1606</v>
      </c>
      <c r="E1528" s="3" t="str">
        <v>Aranno</v>
      </c>
      <c r="G1528" s="2" t="s">
        <v>4896</v>
      </c>
      <c r="J1528" s="21">
        <v>4716</v>
      </c>
      <c r="K1528" s="21" t="s">
        <v>4553</v>
      </c>
    </row>
    <row r="1529" spans="1:11" x14ac:dyDescent="0.2">
      <c r="A1529" s="3">
        <v>4145</v>
      </c>
      <c r="B1529" s="3" t="s">
        <v>1659</v>
      </c>
      <c r="C1529" s="3" t="s">
        <v>1659</v>
      </c>
      <c r="D1529" s="3" t="s">
        <v>1606</v>
      </c>
      <c r="E1529" s="3" t="str">
        <v>Arogno</v>
      </c>
      <c r="G1529" s="2" t="s">
        <v>4896</v>
      </c>
      <c r="J1529" s="21">
        <v>4717</v>
      </c>
      <c r="K1529" s="21" t="s">
        <v>4553</v>
      </c>
    </row>
    <row r="1530" spans="1:11" x14ac:dyDescent="0.2">
      <c r="A1530" s="3">
        <v>4146</v>
      </c>
      <c r="B1530" s="3" t="s">
        <v>1660</v>
      </c>
      <c r="C1530" s="3" t="s">
        <v>1660</v>
      </c>
      <c r="D1530" s="3" t="s">
        <v>1606</v>
      </c>
      <c r="E1530" s="3" t="str">
        <v>Astano</v>
      </c>
      <c r="G1530" s="2" t="s">
        <v>4896</v>
      </c>
      <c r="J1530" s="21">
        <v>4718</v>
      </c>
      <c r="K1530" s="21" t="s">
        <v>4553</v>
      </c>
    </row>
    <row r="1531" spans="1:11" x14ac:dyDescent="0.2">
      <c r="A1531" s="3">
        <v>4112</v>
      </c>
      <c r="B1531" s="3" t="s">
        <v>1661</v>
      </c>
      <c r="C1531" s="3" t="s">
        <v>1662</v>
      </c>
      <c r="D1531" s="3" t="s">
        <v>1606</v>
      </c>
      <c r="E1531" s="3" t="str">
        <v>Bedano</v>
      </c>
      <c r="G1531" s="2" t="s">
        <v>4896</v>
      </c>
      <c r="J1531" s="21">
        <v>4719</v>
      </c>
      <c r="K1531" s="21" t="s">
        <v>4553</v>
      </c>
    </row>
    <row r="1532" spans="1:11" x14ac:dyDescent="0.2">
      <c r="A1532" s="3">
        <v>4114</v>
      </c>
      <c r="B1532" s="3" t="s">
        <v>1663</v>
      </c>
      <c r="C1532" s="3" t="s">
        <v>1662</v>
      </c>
      <c r="D1532" s="3" t="s">
        <v>1606</v>
      </c>
      <c r="E1532" s="3" t="str">
        <v>Bedigliora</v>
      </c>
      <c r="G1532" s="2" t="s">
        <v>4896</v>
      </c>
      <c r="J1532" s="21">
        <v>4800</v>
      </c>
      <c r="K1532" s="21" t="s">
        <v>4560</v>
      </c>
    </row>
    <row r="1533" spans="1:11" x14ac:dyDescent="0.2">
      <c r="A1533" s="3">
        <v>4115</v>
      </c>
      <c r="B1533" s="3" t="s">
        <v>1664</v>
      </c>
      <c r="C1533" s="3" t="s">
        <v>1665</v>
      </c>
      <c r="D1533" s="3" t="s">
        <v>1606</v>
      </c>
      <c r="E1533" s="3" t="str">
        <v>Bioggio</v>
      </c>
      <c r="G1533" s="2" t="s">
        <v>4896</v>
      </c>
      <c r="J1533" s="21">
        <v>4802</v>
      </c>
      <c r="K1533" s="21" t="s">
        <v>4556</v>
      </c>
    </row>
    <row r="1534" spans="1:11" x14ac:dyDescent="0.2">
      <c r="A1534" s="3">
        <v>4116</v>
      </c>
      <c r="B1534" s="3" t="s">
        <v>1666</v>
      </c>
      <c r="C1534" s="3" t="s">
        <v>1665</v>
      </c>
      <c r="D1534" s="3" t="s">
        <v>1606</v>
      </c>
      <c r="E1534" s="3" t="str">
        <v>Bissone</v>
      </c>
      <c r="G1534" s="2" t="s">
        <v>4896</v>
      </c>
      <c r="J1534" s="21">
        <v>4803</v>
      </c>
      <c r="K1534" s="21" t="s">
        <v>4556</v>
      </c>
    </row>
    <row r="1535" spans="1:11" x14ac:dyDescent="0.2">
      <c r="A1535" s="3">
        <v>4412</v>
      </c>
      <c r="B1535" s="3" t="s">
        <v>1667</v>
      </c>
      <c r="C1535" s="3" t="s">
        <v>1668</v>
      </c>
      <c r="D1535" s="3" t="s">
        <v>1606</v>
      </c>
      <c r="E1535" s="3" t="str">
        <v>Brusino Arsizio</v>
      </c>
      <c r="G1535" s="2" t="s">
        <v>4896</v>
      </c>
      <c r="J1535" s="21">
        <v>4805</v>
      </c>
      <c r="K1535" s="21" t="s">
        <v>4556</v>
      </c>
    </row>
    <row r="1536" spans="1:11" x14ac:dyDescent="0.2">
      <c r="A1536" s="3">
        <v>4421</v>
      </c>
      <c r="B1536" s="3" t="s">
        <v>1669</v>
      </c>
      <c r="C1536" s="3" t="s">
        <v>1668</v>
      </c>
      <c r="D1536" s="3" t="s">
        <v>1606</v>
      </c>
      <c r="E1536" s="3" t="str">
        <v>Cademario</v>
      </c>
      <c r="G1536" s="2" t="s">
        <v>4896</v>
      </c>
      <c r="J1536" s="21">
        <v>4806</v>
      </c>
      <c r="K1536" s="21" t="s">
        <v>4560</v>
      </c>
    </row>
    <row r="1537" spans="1:11" x14ac:dyDescent="0.2">
      <c r="A1537" s="3">
        <v>4118</v>
      </c>
      <c r="B1537" s="3" t="s">
        <v>1670</v>
      </c>
      <c r="C1537" s="3" t="s">
        <v>1670</v>
      </c>
      <c r="D1537" s="3" t="s">
        <v>1606</v>
      </c>
      <c r="E1537" s="3" t="str">
        <v>Cadempino</v>
      </c>
      <c r="G1537" s="2" t="s">
        <v>4896</v>
      </c>
      <c r="J1537" s="21">
        <v>4812</v>
      </c>
      <c r="K1537" s="21" t="s">
        <v>4560</v>
      </c>
    </row>
    <row r="1538" spans="1:11" x14ac:dyDescent="0.2">
      <c r="A1538" s="3">
        <v>4206</v>
      </c>
      <c r="B1538" s="3" t="s">
        <v>1671</v>
      </c>
      <c r="C1538" s="3" t="s">
        <v>1672</v>
      </c>
      <c r="D1538" s="3" t="s">
        <v>1606</v>
      </c>
      <c r="E1538" s="3" t="str">
        <v>Canobbio</v>
      </c>
      <c r="G1538" s="2" t="s">
        <v>4896</v>
      </c>
      <c r="J1538" s="21">
        <v>4813</v>
      </c>
      <c r="K1538" s="21" t="s">
        <v>4560</v>
      </c>
    </row>
    <row r="1539" spans="1:11" x14ac:dyDescent="0.2">
      <c r="A1539" s="3">
        <v>4108</v>
      </c>
      <c r="B1539" s="3" t="s">
        <v>1673</v>
      </c>
      <c r="C1539" s="3" t="s">
        <v>1673</v>
      </c>
      <c r="D1539" s="3" t="s">
        <v>1606</v>
      </c>
      <c r="E1539" s="3" t="str">
        <v>Caslano</v>
      </c>
      <c r="G1539" s="2" t="s">
        <v>4896</v>
      </c>
      <c r="J1539" s="21">
        <v>4814</v>
      </c>
      <c r="K1539" s="21" t="s">
        <v>4560</v>
      </c>
    </row>
    <row r="1540" spans="1:11" x14ac:dyDescent="0.2">
      <c r="A1540" s="3">
        <v>4633</v>
      </c>
      <c r="B1540" s="3" t="s">
        <v>1674</v>
      </c>
      <c r="C1540" s="3" t="s">
        <v>1675</v>
      </c>
      <c r="D1540" s="3" t="s">
        <v>1606</v>
      </c>
      <c r="E1540" s="3" t="str">
        <v>Comano</v>
      </c>
      <c r="G1540" s="2" t="s">
        <v>4896</v>
      </c>
      <c r="J1540" s="21">
        <v>4852</v>
      </c>
      <c r="K1540" s="21" t="s">
        <v>4556</v>
      </c>
    </row>
    <row r="1541" spans="1:11" x14ac:dyDescent="0.2">
      <c r="A1541" s="3">
        <v>4468</v>
      </c>
      <c r="B1541" s="3" t="s">
        <v>1676</v>
      </c>
      <c r="C1541" s="3" t="s">
        <v>1676</v>
      </c>
      <c r="D1541" s="3" t="s">
        <v>1606</v>
      </c>
      <c r="E1541" s="3" t="str">
        <v>Cureglia</v>
      </c>
      <c r="G1541" s="2" t="s">
        <v>4896</v>
      </c>
      <c r="J1541" s="21">
        <v>4853</v>
      </c>
      <c r="K1541" s="21" t="s">
        <v>4556</v>
      </c>
    </row>
    <row r="1542" spans="1:11" x14ac:dyDescent="0.2">
      <c r="A1542" s="3">
        <v>4654</v>
      </c>
      <c r="B1542" s="3" t="s">
        <v>1677</v>
      </c>
      <c r="C1542" s="3" t="s">
        <v>1677</v>
      </c>
      <c r="D1542" s="3" t="s">
        <v>1606</v>
      </c>
      <c r="E1542" s="3" t="str">
        <v>Curio</v>
      </c>
      <c r="G1542" s="2" t="s">
        <v>4896</v>
      </c>
      <c r="J1542" s="21">
        <v>4856</v>
      </c>
      <c r="K1542" s="21" t="s">
        <v>4556</v>
      </c>
    </row>
    <row r="1543" spans="1:11" x14ac:dyDescent="0.2">
      <c r="A1543" s="3">
        <v>5013</v>
      </c>
      <c r="B1543" s="3" t="s">
        <v>1678</v>
      </c>
      <c r="C1543" s="3" t="s">
        <v>1678</v>
      </c>
      <c r="D1543" s="3" t="s">
        <v>1606</v>
      </c>
      <c r="E1543" s="3" t="str">
        <v>Grancia</v>
      </c>
      <c r="G1543" s="2" t="s">
        <v>4896</v>
      </c>
      <c r="J1543" s="21">
        <v>4900</v>
      </c>
      <c r="K1543" s="21" t="s">
        <v>4556</v>
      </c>
    </row>
    <row r="1544" spans="1:11" x14ac:dyDescent="0.2">
      <c r="A1544" s="3">
        <v>4653</v>
      </c>
      <c r="B1544" s="3" t="s">
        <v>1679</v>
      </c>
      <c r="C1544" s="3" t="s">
        <v>1679</v>
      </c>
      <c r="D1544" s="3" t="s">
        <v>1606</v>
      </c>
      <c r="E1544" s="3" t="str">
        <v>Gravesano</v>
      </c>
      <c r="G1544" s="2" t="s">
        <v>4896</v>
      </c>
      <c r="J1544" s="21">
        <v>4911</v>
      </c>
      <c r="K1544" s="21" t="s">
        <v>4556</v>
      </c>
    </row>
    <row r="1545" spans="1:11" x14ac:dyDescent="0.2">
      <c r="A1545" s="3">
        <v>4655</v>
      </c>
      <c r="B1545" s="3" t="s">
        <v>1680</v>
      </c>
      <c r="C1545" s="3" t="s">
        <v>1680</v>
      </c>
      <c r="D1545" s="3" t="s">
        <v>1606</v>
      </c>
      <c r="E1545" s="3" t="str">
        <v>Lamone</v>
      </c>
      <c r="G1545" s="2" t="s">
        <v>4896</v>
      </c>
      <c r="J1545" s="21">
        <v>4912</v>
      </c>
      <c r="K1545" s="21" t="s">
        <v>4556</v>
      </c>
    </row>
    <row r="1546" spans="1:11" x14ac:dyDescent="0.2">
      <c r="A1546" s="3">
        <v>4655</v>
      </c>
      <c r="B1546" s="3" t="s">
        <v>1681</v>
      </c>
      <c r="C1546" s="3" t="s">
        <v>1680</v>
      </c>
      <c r="D1546" s="3" t="s">
        <v>1606</v>
      </c>
      <c r="E1546" s="3" t="str">
        <v>Lugano</v>
      </c>
      <c r="G1546" s="2" t="s">
        <v>4896</v>
      </c>
      <c r="J1546" s="21">
        <v>4913</v>
      </c>
      <c r="K1546" s="21" t="s">
        <v>4556</v>
      </c>
    </row>
    <row r="1547" spans="1:11" x14ac:dyDescent="0.2">
      <c r="A1547" s="3">
        <v>4632</v>
      </c>
      <c r="B1547" s="3" t="s">
        <v>1682</v>
      </c>
      <c r="C1547" s="3" t="s">
        <v>1682</v>
      </c>
      <c r="D1547" s="3" t="s">
        <v>1606</v>
      </c>
      <c r="E1547" s="3" t="str">
        <v>Magliaso</v>
      </c>
      <c r="G1547" s="2" t="s">
        <v>4896</v>
      </c>
      <c r="J1547" s="21">
        <v>4914</v>
      </c>
      <c r="K1547" s="21" t="s">
        <v>4556</v>
      </c>
    </row>
    <row r="1548" spans="1:11" x14ac:dyDescent="0.2">
      <c r="A1548" s="3">
        <v>4652</v>
      </c>
      <c r="B1548" s="3" t="s">
        <v>1683</v>
      </c>
      <c r="C1548" s="3" t="s">
        <v>1683</v>
      </c>
      <c r="D1548" s="3" t="s">
        <v>1606</v>
      </c>
      <c r="E1548" s="3" t="str">
        <v>Manno</v>
      </c>
      <c r="G1548" s="2" t="s">
        <v>4896</v>
      </c>
      <c r="J1548" s="21">
        <v>4915</v>
      </c>
      <c r="K1548" s="21" t="s">
        <v>4556</v>
      </c>
    </row>
    <row r="1549" spans="1:11" x14ac:dyDescent="0.2">
      <c r="A1549" s="3">
        <v>4634</v>
      </c>
      <c r="B1549" s="3" t="s">
        <v>1684</v>
      </c>
      <c r="C1549" s="3" t="s">
        <v>1685</v>
      </c>
      <c r="D1549" s="3" t="s">
        <v>1606</v>
      </c>
      <c r="E1549" s="3" t="str">
        <v>Massagno</v>
      </c>
      <c r="G1549" s="2" t="s">
        <v>4896</v>
      </c>
      <c r="J1549" s="21">
        <v>4916</v>
      </c>
      <c r="K1549" s="21" t="s">
        <v>4556</v>
      </c>
    </row>
    <row r="1550" spans="1:11" x14ac:dyDescent="0.2">
      <c r="A1550" s="3">
        <v>5015</v>
      </c>
      <c r="B1550" s="3" t="s">
        <v>1686</v>
      </c>
      <c r="C1550" s="3" t="s">
        <v>1687</v>
      </c>
      <c r="D1550" s="3" t="s">
        <v>1606</v>
      </c>
      <c r="E1550" s="3" t="str">
        <v>Melide</v>
      </c>
      <c r="G1550" s="2" t="s">
        <v>4896</v>
      </c>
      <c r="J1550" s="21">
        <v>4917</v>
      </c>
      <c r="K1550" s="21" t="s">
        <v>4556</v>
      </c>
    </row>
    <row r="1551" spans="1:11" x14ac:dyDescent="0.2">
      <c r="A1551" s="3">
        <v>4556</v>
      </c>
      <c r="B1551" s="3" t="s">
        <v>1688</v>
      </c>
      <c r="C1551" s="3" t="s">
        <v>1689</v>
      </c>
      <c r="D1551" s="3" t="s">
        <v>1606</v>
      </c>
      <c r="E1551" s="3" t="str">
        <v>Mezzovico-Vira</v>
      </c>
      <c r="G1551" s="2" t="s">
        <v>4896</v>
      </c>
      <c r="J1551" s="21">
        <v>4919</v>
      </c>
      <c r="K1551" s="21" t="s">
        <v>4556</v>
      </c>
    </row>
    <row r="1552" spans="1:11" x14ac:dyDescent="0.2">
      <c r="A1552" s="3">
        <v>4556</v>
      </c>
      <c r="B1552" s="3" t="s">
        <v>1690</v>
      </c>
      <c r="C1552" s="3" t="s">
        <v>1689</v>
      </c>
      <c r="D1552" s="3" t="s">
        <v>1606</v>
      </c>
      <c r="E1552" s="3" t="str">
        <v>Miglieglia</v>
      </c>
      <c r="G1552" s="2" t="s">
        <v>4896</v>
      </c>
      <c r="J1552" s="21">
        <v>4922</v>
      </c>
      <c r="K1552" s="21" t="s">
        <v>4556</v>
      </c>
    </row>
    <row r="1553" spans="1:11" x14ac:dyDescent="0.2">
      <c r="A1553" s="3">
        <v>4556</v>
      </c>
      <c r="B1553" s="3" t="s">
        <v>1691</v>
      </c>
      <c r="C1553" s="3" t="s">
        <v>1689</v>
      </c>
      <c r="D1553" s="3" t="s">
        <v>1606</v>
      </c>
      <c r="E1553" s="3" t="str">
        <v>Morcote</v>
      </c>
      <c r="G1553" s="2" t="s">
        <v>4896</v>
      </c>
      <c r="J1553" s="21">
        <v>4923</v>
      </c>
      <c r="K1553" s="21" t="s">
        <v>4556</v>
      </c>
    </row>
    <row r="1554" spans="1:11" x14ac:dyDescent="0.2">
      <c r="A1554" s="3">
        <v>4562</v>
      </c>
      <c r="B1554" s="3" t="s">
        <v>1692</v>
      </c>
      <c r="C1554" s="3" t="s">
        <v>1692</v>
      </c>
      <c r="D1554" s="3" t="s">
        <v>1606</v>
      </c>
      <c r="E1554" s="3" t="str">
        <v>Muzzano</v>
      </c>
      <c r="G1554" s="2" t="s">
        <v>4896</v>
      </c>
      <c r="J1554" s="21">
        <v>4924</v>
      </c>
      <c r="K1554" s="21" t="s">
        <v>4556</v>
      </c>
    </row>
    <row r="1555" spans="1:11" x14ac:dyDescent="0.2">
      <c r="A1555" s="3">
        <v>4556</v>
      </c>
      <c r="B1555" s="3" t="s">
        <v>1693</v>
      </c>
      <c r="C1555" s="3" t="s">
        <v>1693</v>
      </c>
      <c r="D1555" s="3" t="s">
        <v>1606</v>
      </c>
      <c r="E1555" s="3" t="str">
        <v>Neggio</v>
      </c>
      <c r="G1555" s="2" t="s">
        <v>4896</v>
      </c>
      <c r="J1555" s="21">
        <v>4932</v>
      </c>
      <c r="K1555" s="21" t="s">
        <v>4556</v>
      </c>
    </row>
    <row r="1556" spans="1:11" x14ac:dyDescent="0.2">
      <c r="A1556" s="3">
        <v>4543</v>
      </c>
      <c r="B1556" s="3" t="s">
        <v>1694</v>
      </c>
      <c r="C1556" s="3" t="s">
        <v>1694</v>
      </c>
      <c r="D1556" s="3" t="s">
        <v>1606</v>
      </c>
      <c r="E1556" s="3" t="str">
        <v>Novaggio</v>
      </c>
      <c r="G1556" s="2" t="s">
        <v>4896</v>
      </c>
      <c r="J1556" s="21">
        <v>4933</v>
      </c>
      <c r="K1556" s="21" t="s">
        <v>4556</v>
      </c>
    </row>
    <row r="1557" spans="1:11" x14ac:dyDescent="0.2">
      <c r="A1557" s="3">
        <v>4552</v>
      </c>
      <c r="B1557" s="3" t="s">
        <v>1695</v>
      </c>
      <c r="C1557" s="3" t="s">
        <v>1695</v>
      </c>
      <c r="D1557" s="3" t="s">
        <v>1606</v>
      </c>
      <c r="E1557" s="3" t="str">
        <v>Origlio</v>
      </c>
      <c r="G1557" s="2" t="s">
        <v>4896</v>
      </c>
      <c r="J1557" s="21">
        <v>4934</v>
      </c>
      <c r="K1557" s="21" t="s">
        <v>4556</v>
      </c>
    </row>
    <row r="1558" spans="1:11" x14ac:dyDescent="0.2">
      <c r="A1558" s="3">
        <v>4554</v>
      </c>
      <c r="B1558" s="3" t="s">
        <v>1696</v>
      </c>
      <c r="C1558" s="3" t="s">
        <v>1696</v>
      </c>
      <c r="D1558" s="3" t="s">
        <v>1606</v>
      </c>
      <c r="E1558" s="3" t="str">
        <v>Paradiso</v>
      </c>
      <c r="G1558" s="2" t="s">
        <v>4896</v>
      </c>
      <c r="J1558" s="21">
        <v>4935</v>
      </c>
      <c r="K1558" s="21" t="s">
        <v>4556</v>
      </c>
    </row>
    <row r="1559" spans="1:11" x14ac:dyDescent="0.2">
      <c r="A1559" s="3">
        <v>4563</v>
      </c>
      <c r="B1559" s="3" t="s">
        <v>1697</v>
      </c>
      <c r="C1559" s="3" t="s">
        <v>1697</v>
      </c>
      <c r="D1559" s="3" t="s">
        <v>1606</v>
      </c>
      <c r="E1559" s="3" t="str">
        <v>Ponte Capriasca</v>
      </c>
      <c r="G1559" s="2" t="s">
        <v>4896</v>
      </c>
      <c r="J1559" s="21">
        <v>4936</v>
      </c>
      <c r="K1559" s="21" t="s">
        <v>4556</v>
      </c>
    </row>
    <row r="1560" spans="1:11" x14ac:dyDescent="0.2">
      <c r="A1560" s="3">
        <v>4566</v>
      </c>
      <c r="B1560" s="3" t="s">
        <v>1698</v>
      </c>
      <c r="C1560" s="3" t="s">
        <v>1698</v>
      </c>
      <c r="D1560" s="3" t="s">
        <v>1606</v>
      </c>
      <c r="E1560" s="3" t="str">
        <v>Porza</v>
      </c>
      <c r="G1560" s="2" t="s">
        <v>4896</v>
      </c>
      <c r="J1560" s="21">
        <v>4937</v>
      </c>
      <c r="K1560" s="21" t="s">
        <v>4556</v>
      </c>
    </row>
    <row r="1561" spans="1:11" x14ac:dyDescent="0.2">
      <c r="A1561" s="3">
        <v>4557</v>
      </c>
      <c r="B1561" s="3" t="s">
        <v>1699</v>
      </c>
      <c r="C1561" s="3" t="s">
        <v>1699</v>
      </c>
      <c r="D1561" s="3" t="s">
        <v>1606</v>
      </c>
      <c r="E1561" s="3" t="str">
        <v>Pura</v>
      </c>
      <c r="G1561" s="2" t="s">
        <v>4896</v>
      </c>
      <c r="J1561" s="21">
        <v>4938</v>
      </c>
      <c r="K1561" s="21" t="s">
        <v>4556</v>
      </c>
    </row>
    <row r="1562" spans="1:11" x14ac:dyDescent="0.2">
      <c r="A1562" s="3">
        <v>4554</v>
      </c>
      <c r="B1562" s="3" t="s">
        <v>1700</v>
      </c>
      <c r="C1562" s="3" t="s">
        <v>1700</v>
      </c>
      <c r="D1562" s="3" t="s">
        <v>1606</v>
      </c>
      <c r="E1562" s="3" t="str">
        <v>Savosa</v>
      </c>
      <c r="G1562" s="2" t="s">
        <v>4896</v>
      </c>
      <c r="J1562" s="21">
        <v>4942</v>
      </c>
      <c r="K1562" s="21" t="s">
        <v>4556</v>
      </c>
    </row>
    <row r="1563" spans="1:11" x14ac:dyDescent="0.2">
      <c r="A1563" s="3">
        <v>4566</v>
      </c>
      <c r="B1563" s="3" t="s">
        <v>1701</v>
      </c>
      <c r="C1563" s="3" t="s">
        <v>1701</v>
      </c>
      <c r="D1563" s="3" t="s">
        <v>1606</v>
      </c>
      <c r="E1563" s="3" t="str">
        <v>Sorengo</v>
      </c>
      <c r="G1563" s="2" t="s">
        <v>4896</v>
      </c>
      <c r="J1563" s="21">
        <v>4943</v>
      </c>
      <c r="K1563" s="21" t="s">
        <v>4556</v>
      </c>
    </row>
    <row r="1564" spans="1:11" x14ac:dyDescent="0.2">
      <c r="A1564" s="3">
        <v>4573</v>
      </c>
      <c r="B1564" s="3" t="s">
        <v>1702</v>
      </c>
      <c r="C1564" s="3" t="s">
        <v>1702</v>
      </c>
      <c r="D1564" s="3" t="s">
        <v>1606</v>
      </c>
      <c r="E1564" s="3" t="str">
        <v>Capriasca</v>
      </c>
      <c r="G1564" s="2" t="s">
        <v>4896</v>
      </c>
      <c r="J1564" s="21">
        <v>4944</v>
      </c>
      <c r="K1564" s="21" t="s">
        <v>4556</v>
      </c>
    </row>
    <row r="1565" spans="1:11" x14ac:dyDescent="0.2">
      <c r="A1565" s="3">
        <v>4542</v>
      </c>
      <c r="B1565" s="3" t="s">
        <v>1703</v>
      </c>
      <c r="C1565" s="3" t="s">
        <v>1703</v>
      </c>
      <c r="D1565" s="3" t="s">
        <v>1606</v>
      </c>
      <c r="E1565" s="3" t="str">
        <v>Torricella-Taverne</v>
      </c>
      <c r="G1565" s="2" t="s">
        <v>4896</v>
      </c>
      <c r="J1565" s="21">
        <v>4950</v>
      </c>
      <c r="K1565" s="21" t="s">
        <v>4556</v>
      </c>
    </row>
    <row r="1566" spans="1:11" x14ac:dyDescent="0.2">
      <c r="A1566" s="3">
        <v>4564</v>
      </c>
      <c r="B1566" s="3" t="s">
        <v>1704</v>
      </c>
      <c r="C1566" s="3" t="s">
        <v>1704</v>
      </c>
      <c r="D1566" s="3" t="s">
        <v>1606</v>
      </c>
      <c r="E1566" s="3" t="str">
        <v>Vernate</v>
      </c>
      <c r="G1566" s="2" t="s">
        <v>4896</v>
      </c>
      <c r="J1566" s="21">
        <v>4952</v>
      </c>
      <c r="K1566" s="21" t="s">
        <v>4556</v>
      </c>
    </row>
    <row r="1567" spans="1:11" x14ac:dyDescent="0.2">
      <c r="A1567" s="3">
        <v>4566</v>
      </c>
      <c r="B1567" s="3" t="s">
        <v>1705</v>
      </c>
      <c r="C1567" s="3" t="s">
        <v>1705</v>
      </c>
      <c r="D1567" s="3" t="s">
        <v>1606</v>
      </c>
      <c r="E1567" s="3" t="str">
        <v>Vezia</v>
      </c>
      <c r="G1567" s="2" t="s">
        <v>4896</v>
      </c>
      <c r="J1567" s="21">
        <v>4953</v>
      </c>
      <c r="K1567" s="21" t="s">
        <v>4556</v>
      </c>
    </row>
    <row r="1568" spans="1:11" x14ac:dyDescent="0.2">
      <c r="A1568" s="3">
        <v>4565</v>
      </c>
      <c r="B1568" s="3" t="s">
        <v>1706</v>
      </c>
      <c r="C1568" s="3" t="s">
        <v>1706</v>
      </c>
      <c r="D1568" s="3" t="s">
        <v>1606</v>
      </c>
      <c r="E1568" s="3" t="str">
        <v>Vico Morcote</v>
      </c>
      <c r="G1568" s="2" t="s">
        <v>4896</v>
      </c>
      <c r="J1568" s="21">
        <v>4954</v>
      </c>
      <c r="K1568" s="21" t="s">
        <v>4556</v>
      </c>
    </row>
    <row r="1569" spans="1:11" x14ac:dyDescent="0.2">
      <c r="A1569" s="3">
        <v>4553</v>
      </c>
      <c r="B1569" s="3" t="s">
        <v>1707</v>
      </c>
      <c r="C1569" s="3" t="s">
        <v>1707</v>
      </c>
      <c r="D1569" s="3" t="s">
        <v>1606</v>
      </c>
      <c r="E1569" s="3" t="str">
        <v>Collina d'Oro</v>
      </c>
      <c r="G1569" s="2" t="s">
        <v>4896</v>
      </c>
      <c r="J1569" s="21">
        <v>4955</v>
      </c>
      <c r="K1569" s="21" t="s">
        <v>4556</v>
      </c>
    </row>
    <row r="1570" spans="1:11" x14ac:dyDescent="0.2">
      <c r="A1570" s="3">
        <v>4528</v>
      </c>
      <c r="B1570" s="3" t="s">
        <v>1708</v>
      </c>
      <c r="C1570" s="3" t="s">
        <v>1708</v>
      </c>
      <c r="D1570" s="3" t="s">
        <v>1606</v>
      </c>
      <c r="E1570" s="3" t="str">
        <v>Alto Malcantone</v>
      </c>
      <c r="G1570" s="2" t="s">
        <v>4896</v>
      </c>
      <c r="J1570" s="21">
        <v>5000</v>
      </c>
      <c r="K1570" s="21" t="s">
        <v>4560</v>
      </c>
    </row>
    <row r="1571" spans="1:11" x14ac:dyDescent="0.2">
      <c r="A1571" s="3">
        <v>4558</v>
      </c>
      <c r="B1571" s="3" t="s">
        <v>1709</v>
      </c>
      <c r="C1571" s="3" t="s">
        <v>1710</v>
      </c>
      <c r="D1571" s="3" t="s">
        <v>1606</v>
      </c>
      <c r="E1571" s="3" t="str">
        <v>Monteceneri</v>
      </c>
      <c r="G1571" s="2" t="s">
        <v>4896</v>
      </c>
      <c r="J1571" s="21">
        <v>5004</v>
      </c>
      <c r="K1571" s="21" t="s">
        <v>4560</v>
      </c>
    </row>
    <row r="1572" spans="1:11" x14ac:dyDescent="0.2">
      <c r="A1572" s="3">
        <v>4558</v>
      </c>
      <c r="B1572" s="3" t="s">
        <v>1711</v>
      </c>
      <c r="C1572" s="3" t="s">
        <v>1710</v>
      </c>
      <c r="D1572" s="3" t="s">
        <v>1606</v>
      </c>
      <c r="E1572" s="3" t="str">
        <v>Tresa</v>
      </c>
      <c r="G1572" s="2" t="s">
        <v>4896</v>
      </c>
      <c r="J1572" s="21">
        <v>5012</v>
      </c>
      <c r="K1572" s="21" t="s">
        <v>4560</v>
      </c>
    </row>
    <row r="1573" spans="1:11" x14ac:dyDescent="0.2">
      <c r="A1573" s="3">
        <v>4558</v>
      </c>
      <c r="B1573" s="3" t="s">
        <v>1712</v>
      </c>
      <c r="C1573" s="3" t="s">
        <v>1710</v>
      </c>
      <c r="D1573" s="3" t="s">
        <v>1606</v>
      </c>
      <c r="E1573" s="3" t="str">
        <v>Val Mara</v>
      </c>
      <c r="G1573" s="2" t="s">
        <v>4896</v>
      </c>
      <c r="J1573" s="21">
        <v>5013</v>
      </c>
      <c r="K1573" s="21" t="s">
        <v>4560</v>
      </c>
    </row>
    <row r="1574" spans="1:11" x14ac:dyDescent="0.2">
      <c r="A1574" s="3">
        <v>4524</v>
      </c>
      <c r="B1574" s="3" t="s">
        <v>1713</v>
      </c>
      <c r="C1574" s="3" t="s">
        <v>1714</v>
      </c>
      <c r="D1574" s="3" t="s">
        <v>1606</v>
      </c>
      <c r="E1574" s="3" t="str">
        <v>Balerna</v>
      </c>
      <c r="G1574" s="2" t="s">
        <v>4896</v>
      </c>
      <c r="J1574" s="21">
        <v>5014</v>
      </c>
      <c r="K1574" s="21" t="s">
        <v>4560</v>
      </c>
    </row>
    <row r="1575" spans="1:11" x14ac:dyDescent="0.2">
      <c r="A1575" s="3">
        <v>4524</v>
      </c>
      <c r="B1575" s="3" t="s">
        <v>1715</v>
      </c>
      <c r="C1575" s="3" t="s">
        <v>1714</v>
      </c>
      <c r="D1575" s="3" t="s">
        <v>1606</v>
      </c>
      <c r="E1575" s="3" t="str">
        <v>Castel San Pietro</v>
      </c>
      <c r="G1575" s="2" t="s">
        <v>4896</v>
      </c>
      <c r="J1575" s="21">
        <v>5015</v>
      </c>
      <c r="K1575" s="21" t="s">
        <v>4560</v>
      </c>
    </row>
    <row r="1576" spans="1:11" x14ac:dyDescent="0.2">
      <c r="A1576" s="3">
        <v>4525</v>
      </c>
      <c r="B1576" s="3" t="s">
        <v>1716</v>
      </c>
      <c r="C1576" s="3" t="s">
        <v>1714</v>
      </c>
      <c r="D1576" s="3" t="s">
        <v>1606</v>
      </c>
      <c r="E1576" s="3" t="str">
        <v>Chiasso</v>
      </c>
      <c r="G1576" s="2" t="s">
        <v>4896</v>
      </c>
      <c r="J1576" s="21">
        <v>5017</v>
      </c>
      <c r="K1576" s="21" t="s">
        <v>4553</v>
      </c>
    </row>
    <row r="1577" spans="1:11" x14ac:dyDescent="0.2">
      <c r="A1577" s="3">
        <v>4512</v>
      </c>
      <c r="B1577" s="3" t="s">
        <v>1717</v>
      </c>
      <c r="C1577" s="3" t="s">
        <v>1717</v>
      </c>
      <c r="D1577" s="3" t="s">
        <v>1606</v>
      </c>
      <c r="E1577" s="3" t="str">
        <v>Coldrerio</v>
      </c>
      <c r="G1577" s="2" t="s">
        <v>4896</v>
      </c>
      <c r="J1577" s="21">
        <v>5018</v>
      </c>
      <c r="K1577" s="21" t="s">
        <v>4560</v>
      </c>
    </row>
    <row r="1578" spans="1:11" x14ac:dyDescent="0.2">
      <c r="A1578" s="3">
        <v>2544</v>
      </c>
      <c r="B1578" s="3" t="s">
        <v>1718</v>
      </c>
      <c r="C1578" s="3" t="s">
        <v>1718</v>
      </c>
      <c r="D1578" s="3" t="s">
        <v>1606</v>
      </c>
      <c r="E1578" s="3" t="str">
        <v>Mendrisio</v>
      </c>
      <c r="G1578" s="2" t="s">
        <v>4896</v>
      </c>
      <c r="J1578" s="21">
        <v>5022</v>
      </c>
      <c r="K1578" s="21" t="s">
        <v>4560</v>
      </c>
    </row>
    <row r="1579" spans="1:11" x14ac:dyDescent="0.2">
      <c r="A1579" s="3">
        <v>4532</v>
      </c>
      <c r="B1579" s="3" t="s">
        <v>1719</v>
      </c>
      <c r="C1579" s="3" t="s">
        <v>1720</v>
      </c>
      <c r="D1579" s="3" t="s">
        <v>1606</v>
      </c>
      <c r="E1579" s="3" t="str">
        <v>Morbio Inferiore</v>
      </c>
      <c r="G1579" s="2" t="s">
        <v>4896</v>
      </c>
      <c r="J1579" s="21">
        <v>5023</v>
      </c>
      <c r="K1579" s="21" t="s">
        <v>4560</v>
      </c>
    </row>
    <row r="1580" spans="1:11" x14ac:dyDescent="0.2">
      <c r="A1580" s="3">
        <v>4534</v>
      </c>
      <c r="B1580" s="3" t="s">
        <v>1721</v>
      </c>
      <c r="C1580" s="3" t="s">
        <v>1721</v>
      </c>
      <c r="D1580" s="3" t="s">
        <v>1606</v>
      </c>
      <c r="E1580" s="3" t="str">
        <v>Novazzano</v>
      </c>
      <c r="G1580" s="2" t="s">
        <v>4896</v>
      </c>
      <c r="J1580" s="21">
        <v>5024</v>
      </c>
      <c r="K1580" s="21" t="s">
        <v>4560</v>
      </c>
    </row>
    <row r="1581" spans="1:11" x14ac:dyDescent="0.2">
      <c r="A1581" s="3">
        <v>2540</v>
      </c>
      <c r="B1581" s="3" t="s">
        <v>1722</v>
      </c>
      <c r="C1581" s="3" t="s">
        <v>1722</v>
      </c>
      <c r="D1581" s="3" t="s">
        <v>1606</v>
      </c>
      <c r="E1581" s="3" t="str">
        <v>Riva San Vitale</v>
      </c>
      <c r="G1581" s="2" t="s">
        <v>4896</v>
      </c>
      <c r="J1581" s="21">
        <v>5025</v>
      </c>
      <c r="K1581" s="21" t="s">
        <v>4553</v>
      </c>
    </row>
    <row r="1582" spans="1:11" x14ac:dyDescent="0.2">
      <c r="A1582" s="3">
        <v>4524</v>
      </c>
      <c r="B1582" s="3" t="s">
        <v>1723</v>
      </c>
      <c r="C1582" s="3" t="s">
        <v>1723</v>
      </c>
      <c r="D1582" s="3" t="s">
        <v>1606</v>
      </c>
      <c r="E1582" s="3" t="str">
        <v>Stabio</v>
      </c>
      <c r="G1582" s="2" t="s">
        <v>4896</v>
      </c>
      <c r="J1582" s="21">
        <v>5026</v>
      </c>
      <c r="K1582" s="21" t="s">
        <v>4553</v>
      </c>
    </row>
    <row r="1583" spans="1:11" x14ac:dyDescent="0.2">
      <c r="A1583" s="3">
        <v>4535</v>
      </c>
      <c r="B1583" s="3" t="s">
        <v>1724</v>
      </c>
      <c r="C1583" s="3" t="s">
        <v>1724</v>
      </c>
      <c r="D1583" s="3" t="s">
        <v>1606</v>
      </c>
      <c r="E1583" s="3" t="str">
        <v>Vacallo</v>
      </c>
      <c r="G1583" s="2" t="s">
        <v>4896</v>
      </c>
      <c r="J1583" s="21">
        <v>5027</v>
      </c>
      <c r="K1583" s="21" t="s">
        <v>4553</v>
      </c>
    </row>
    <row r="1584" spans="1:11" x14ac:dyDescent="0.2">
      <c r="A1584" s="3">
        <v>4535</v>
      </c>
      <c r="B1584" s="3" t="s">
        <v>1725</v>
      </c>
      <c r="C1584" s="3" t="s">
        <v>1725</v>
      </c>
      <c r="D1584" s="3" t="s">
        <v>1606</v>
      </c>
      <c r="E1584" s="3" t="str">
        <v>Breggia</v>
      </c>
      <c r="G1584" s="2" t="s">
        <v>4896</v>
      </c>
      <c r="J1584" s="21">
        <v>5028</v>
      </c>
      <c r="K1584" s="21" t="s">
        <v>4553</v>
      </c>
    </row>
    <row r="1585" spans="1:11" x14ac:dyDescent="0.2">
      <c r="A1585" s="3">
        <v>4513</v>
      </c>
      <c r="B1585" s="3" t="s">
        <v>1726</v>
      </c>
      <c r="C1585" s="3" t="s">
        <v>1726</v>
      </c>
      <c r="D1585" s="3" t="s">
        <v>1606</v>
      </c>
      <c r="E1585" s="3" t="str">
        <v>Biasca</v>
      </c>
      <c r="G1585" s="2" t="s">
        <v>4896</v>
      </c>
      <c r="J1585" s="21">
        <v>5032</v>
      </c>
      <c r="K1585" s="21" t="s">
        <v>4560</v>
      </c>
    </row>
    <row r="1586" spans="1:11" x14ac:dyDescent="0.2">
      <c r="A1586" s="3">
        <v>4514</v>
      </c>
      <c r="B1586" s="3" t="s">
        <v>1727</v>
      </c>
      <c r="C1586" s="3" t="s">
        <v>1727</v>
      </c>
      <c r="D1586" s="3" t="s">
        <v>1606</v>
      </c>
      <c r="E1586" s="3" t="str">
        <v>Riviera</v>
      </c>
      <c r="G1586" s="2" t="s">
        <v>4896</v>
      </c>
      <c r="J1586" s="21">
        <v>5033</v>
      </c>
      <c r="K1586" s="21" t="s">
        <v>4560</v>
      </c>
    </row>
    <row r="1587" spans="1:11" x14ac:dyDescent="0.2">
      <c r="A1587" s="3">
        <v>4515</v>
      </c>
      <c r="B1587" s="3" t="s">
        <v>1728</v>
      </c>
      <c r="C1587" s="3" t="s">
        <v>1729</v>
      </c>
      <c r="D1587" s="3" t="s">
        <v>1606</v>
      </c>
      <c r="E1587" s="3" t="str">
        <v>Bosco/Gurin</v>
      </c>
      <c r="G1587" s="2" t="s">
        <v>4896</v>
      </c>
      <c r="J1587" s="21">
        <v>5034</v>
      </c>
      <c r="K1587" s="21" t="s">
        <v>4560</v>
      </c>
    </row>
    <row r="1588" spans="1:11" x14ac:dyDescent="0.2">
      <c r="A1588" s="3">
        <v>4515</v>
      </c>
      <c r="B1588" s="3" t="s">
        <v>1730</v>
      </c>
      <c r="C1588" s="3" t="s">
        <v>1729</v>
      </c>
      <c r="D1588" s="3" t="s">
        <v>1606</v>
      </c>
      <c r="E1588" s="3" t="str">
        <v>Campo (Vallemaggia)</v>
      </c>
      <c r="G1588" s="2" t="s">
        <v>4896</v>
      </c>
      <c r="J1588" s="21">
        <v>5035</v>
      </c>
      <c r="K1588" s="21" t="s">
        <v>4560</v>
      </c>
    </row>
    <row r="1589" spans="1:11" x14ac:dyDescent="0.2">
      <c r="A1589" s="3">
        <v>4523</v>
      </c>
      <c r="B1589" s="3" t="s">
        <v>1731</v>
      </c>
      <c r="C1589" s="3" t="s">
        <v>1732</v>
      </c>
      <c r="D1589" s="3" t="s">
        <v>1606</v>
      </c>
      <c r="E1589" s="3" t="str">
        <v>Cerentino</v>
      </c>
      <c r="G1589" s="2" t="s">
        <v>4896</v>
      </c>
      <c r="J1589" s="21">
        <v>5036</v>
      </c>
      <c r="K1589" s="21" t="s">
        <v>4560</v>
      </c>
    </row>
    <row r="1590" spans="1:11" x14ac:dyDescent="0.2">
      <c r="A1590" s="3">
        <v>4533</v>
      </c>
      <c r="B1590" s="3" t="s">
        <v>1732</v>
      </c>
      <c r="C1590" s="3" t="s">
        <v>1732</v>
      </c>
      <c r="D1590" s="3" t="s">
        <v>1606</v>
      </c>
      <c r="E1590" s="3" t="str">
        <v>Cevio</v>
      </c>
      <c r="G1590" s="2" t="s">
        <v>4896</v>
      </c>
      <c r="J1590" s="21">
        <v>5037</v>
      </c>
      <c r="K1590" s="21" t="s">
        <v>4560</v>
      </c>
    </row>
    <row r="1591" spans="1:11" x14ac:dyDescent="0.2">
      <c r="A1591" s="3">
        <v>4522</v>
      </c>
      <c r="B1591" s="3" t="s">
        <v>1733</v>
      </c>
      <c r="C1591" s="3" t="s">
        <v>1733</v>
      </c>
      <c r="D1591" s="3" t="s">
        <v>1606</v>
      </c>
      <c r="E1591" s="3" t="str">
        <v>Linescio</v>
      </c>
      <c r="G1591" s="2" t="s">
        <v>4896</v>
      </c>
      <c r="J1591" s="21">
        <v>5040</v>
      </c>
      <c r="K1591" s="21" t="s">
        <v>4560</v>
      </c>
    </row>
    <row r="1592" spans="1:11" x14ac:dyDescent="0.2">
      <c r="A1592" s="3">
        <v>2545</v>
      </c>
      <c r="B1592" s="3" t="s">
        <v>1734</v>
      </c>
      <c r="C1592" s="3" t="s">
        <v>1734</v>
      </c>
      <c r="D1592" s="3" t="s">
        <v>1606</v>
      </c>
      <c r="E1592" s="3" t="str">
        <v>Maggia</v>
      </c>
      <c r="G1592" s="2" t="s">
        <v>4896</v>
      </c>
      <c r="J1592" s="21">
        <v>5042</v>
      </c>
      <c r="K1592" s="21" t="s">
        <v>4560</v>
      </c>
    </row>
    <row r="1593" spans="1:11" x14ac:dyDescent="0.2">
      <c r="A1593" s="3">
        <v>4618</v>
      </c>
      <c r="B1593" s="3" t="s">
        <v>1735</v>
      </c>
      <c r="C1593" s="3" t="s">
        <v>1735</v>
      </c>
      <c r="D1593" s="3" t="s">
        <v>1606</v>
      </c>
      <c r="E1593" s="3" t="str">
        <v>Lavizzara</v>
      </c>
      <c r="G1593" s="2" t="s">
        <v>4896</v>
      </c>
      <c r="J1593" s="21">
        <v>5043</v>
      </c>
      <c r="K1593" s="21" t="s">
        <v>4560</v>
      </c>
    </row>
    <row r="1594" spans="1:11" x14ac:dyDescent="0.2">
      <c r="A1594" s="3">
        <v>4658</v>
      </c>
      <c r="B1594" s="3" t="s">
        <v>1736</v>
      </c>
      <c r="C1594" s="3" t="s">
        <v>1737</v>
      </c>
      <c r="D1594" s="3" t="s">
        <v>1606</v>
      </c>
      <c r="E1594" s="3" t="str">
        <v>Avegno Gordevio</v>
      </c>
      <c r="G1594" s="2" t="s">
        <v>4896</v>
      </c>
      <c r="J1594" s="21">
        <v>5044</v>
      </c>
      <c r="K1594" s="21" t="s">
        <v>4560</v>
      </c>
    </row>
    <row r="1595" spans="1:11" x14ac:dyDescent="0.2">
      <c r="A1595" s="3">
        <v>4657</v>
      </c>
      <c r="B1595" s="3" t="s">
        <v>1738</v>
      </c>
      <c r="C1595" s="3" t="s">
        <v>1738</v>
      </c>
      <c r="D1595" s="3" t="s">
        <v>1606</v>
      </c>
      <c r="E1595" s="3" t="str">
        <v>Comunanza Cadenazzo/Monteceneri</v>
      </c>
      <c r="G1595" s="2" t="s">
        <v>4896</v>
      </c>
      <c r="J1595" s="21">
        <v>5046</v>
      </c>
      <c r="K1595" s="21" t="s">
        <v>4560</v>
      </c>
    </row>
    <row r="1596" spans="1:11" x14ac:dyDescent="0.2">
      <c r="A1596" s="3">
        <v>5012</v>
      </c>
      <c r="B1596" s="3" t="s">
        <v>1739</v>
      </c>
      <c r="C1596" s="3" t="s">
        <v>1740</v>
      </c>
      <c r="D1596" s="3" t="s">
        <v>1606</v>
      </c>
      <c r="E1596" s="3" t="str">
        <v>Terre di Pedemonte</v>
      </c>
      <c r="G1596" s="2" t="s">
        <v>4896</v>
      </c>
      <c r="J1596" s="21">
        <v>5053</v>
      </c>
      <c r="K1596" s="21" t="s">
        <v>4560</v>
      </c>
    </row>
    <row r="1597" spans="1:11" x14ac:dyDescent="0.2">
      <c r="A1597" s="3">
        <v>5012</v>
      </c>
      <c r="B1597" s="3" t="s">
        <v>1741</v>
      </c>
      <c r="C1597" s="3" t="s">
        <v>1740</v>
      </c>
      <c r="D1597" s="3" t="s">
        <v>1606</v>
      </c>
      <c r="E1597" s="3" t="str">
        <v>Centovalli</v>
      </c>
      <c r="G1597" s="2" t="s">
        <v>4896</v>
      </c>
      <c r="J1597" s="21">
        <v>5054</v>
      </c>
      <c r="K1597" s="21" t="s">
        <v>4560</v>
      </c>
    </row>
    <row r="1598" spans="1:11" x14ac:dyDescent="0.2">
      <c r="A1598" s="3">
        <v>4629</v>
      </c>
      <c r="B1598" s="3" t="s">
        <v>1742</v>
      </c>
      <c r="C1598" s="3" t="s">
        <v>1742</v>
      </c>
      <c r="D1598" s="3" t="s">
        <v>1606</v>
      </c>
      <c r="E1598" s="3" t="str">
        <v>Gambarogno</v>
      </c>
      <c r="G1598" s="2" t="s">
        <v>4896</v>
      </c>
      <c r="J1598" s="21">
        <v>5056</v>
      </c>
      <c r="K1598" s="21" t="s">
        <v>4560</v>
      </c>
    </row>
    <row r="1599" spans="1:11" x14ac:dyDescent="0.2">
      <c r="A1599" s="3">
        <v>5014</v>
      </c>
      <c r="B1599" s="3" t="s">
        <v>1743</v>
      </c>
      <c r="C1599" s="3" t="s">
        <v>1743</v>
      </c>
      <c r="D1599" s="3" t="s">
        <v>1606</v>
      </c>
      <c r="E1599" s="3" t="str">
        <v>Verzasca</v>
      </c>
      <c r="G1599" s="2" t="s">
        <v>4896</v>
      </c>
      <c r="J1599" s="21">
        <v>5057</v>
      </c>
      <c r="K1599" s="21" t="s">
        <v>4560</v>
      </c>
    </row>
    <row r="1600" spans="1:11" x14ac:dyDescent="0.2">
      <c r="A1600" s="3">
        <v>4617</v>
      </c>
      <c r="B1600" s="3" t="s">
        <v>1744</v>
      </c>
      <c r="C1600" s="3" t="s">
        <v>1744</v>
      </c>
      <c r="D1600" s="3" t="s">
        <v>1606</v>
      </c>
      <c r="E1600" s="3" t="str">
        <v>Aigle</v>
      </c>
      <c r="G1600" s="2" t="s">
        <v>4896</v>
      </c>
      <c r="J1600" s="21">
        <v>5058</v>
      </c>
      <c r="K1600" s="21" t="s">
        <v>4560</v>
      </c>
    </row>
    <row r="1601" spans="1:11" x14ac:dyDescent="0.2">
      <c r="A1601" s="3">
        <v>4614</v>
      </c>
      <c r="B1601" s="3" t="s">
        <v>1745</v>
      </c>
      <c r="C1601" s="3" t="s">
        <v>1745</v>
      </c>
      <c r="D1601" s="3" t="s">
        <v>1606</v>
      </c>
      <c r="E1601" s="3" t="str">
        <v>Bex</v>
      </c>
      <c r="G1601" s="2" t="s">
        <v>4896</v>
      </c>
      <c r="J1601" s="21">
        <v>5062</v>
      </c>
      <c r="K1601" s="21" t="s">
        <v>4553</v>
      </c>
    </row>
    <row r="1602" spans="1:11" x14ac:dyDescent="0.2">
      <c r="A1602" s="3">
        <v>4615</v>
      </c>
      <c r="B1602" s="3" t="s">
        <v>1746</v>
      </c>
      <c r="C1602" s="3" t="s">
        <v>1745</v>
      </c>
      <c r="D1602" s="3" t="s">
        <v>1606</v>
      </c>
      <c r="E1602" s="3" t="str">
        <v>Chessel</v>
      </c>
      <c r="G1602" s="2" t="s">
        <v>4896</v>
      </c>
      <c r="J1602" s="21">
        <v>5063</v>
      </c>
      <c r="K1602" s="21" t="s">
        <v>4553</v>
      </c>
    </row>
    <row r="1603" spans="1:11" x14ac:dyDescent="0.2">
      <c r="A1603" s="3">
        <v>4616</v>
      </c>
      <c r="B1603" s="3" t="s">
        <v>1747</v>
      </c>
      <c r="C1603" s="3" t="s">
        <v>1748</v>
      </c>
      <c r="D1603" s="3" t="s">
        <v>1606</v>
      </c>
      <c r="E1603" s="3" t="str">
        <v>Corbeyrier</v>
      </c>
      <c r="G1603" s="2" t="s">
        <v>4896</v>
      </c>
      <c r="J1603" s="21">
        <v>5064</v>
      </c>
      <c r="K1603" s="21" t="s">
        <v>4553</v>
      </c>
    </row>
    <row r="1604" spans="1:11" x14ac:dyDescent="0.2">
      <c r="A1604" s="3">
        <v>4600</v>
      </c>
      <c r="B1604" s="3" t="s">
        <v>1749</v>
      </c>
      <c r="C1604" s="3" t="s">
        <v>1749</v>
      </c>
      <c r="D1604" s="3" t="s">
        <v>1606</v>
      </c>
      <c r="E1604" s="3" t="str">
        <v>Gryon</v>
      </c>
      <c r="G1604" s="2" t="s">
        <v>4896</v>
      </c>
      <c r="J1604" s="21">
        <v>5070</v>
      </c>
      <c r="K1604" s="21" t="s">
        <v>4553</v>
      </c>
    </row>
    <row r="1605" spans="1:11" x14ac:dyDescent="0.2">
      <c r="A1605" s="3">
        <v>4613</v>
      </c>
      <c r="B1605" s="3" t="s">
        <v>1750</v>
      </c>
      <c r="C1605" s="3" t="s">
        <v>1751</v>
      </c>
      <c r="D1605" s="3" t="s">
        <v>1606</v>
      </c>
      <c r="E1605" s="3" t="str">
        <v>Lavey-Morcles</v>
      </c>
      <c r="G1605" s="2" t="s">
        <v>4896</v>
      </c>
      <c r="J1605" s="21">
        <v>5072</v>
      </c>
      <c r="K1605" s="21" t="s">
        <v>4553</v>
      </c>
    </row>
    <row r="1606" spans="1:11" x14ac:dyDescent="0.2">
      <c r="A1606" s="3">
        <v>5012</v>
      </c>
      <c r="B1606" s="3" t="s">
        <v>1752</v>
      </c>
      <c r="C1606" s="3" t="s">
        <v>1752</v>
      </c>
      <c r="D1606" s="3" t="s">
        <v>1606</v>
      </c>
      <c r="E1606" s="3" t="str">
        <v>Leysin</v>
      </c>
      <c r="G1606" s="2" t="s">
        <v>4896</v>
      </c>
      <c r="J1606" s="21">
        <v>5073</v>
      </c>
      <c r="K1606" s="21" t="s">
        <v>4553</v>
      </c>
    </row>
    <row r="1607" spans="1:11" x14ac:dyDescent="0.2">
      <c r="A1607" s="3">
        <v>4656</v>
      </c>
      <c r="B1607" s="3" t="s">
        <v>1753</v>
      </c>
      <c r="C1607" s="3" t="s">
        <v>1753</v>
      </c>
      <c r="D1607" s="3" t="s">
        <v>1606</v>
      </c>
      <c r="E1607" s="3" t="str">
        <v>Noville</v>
      </c>
      <c r="G1607" s="2" t="s">
        <v>4896</v>
      </c>
      <c r="J1607" s="21">
        <v>5074</v>
      </c>
      <c r="K1607" s="21" t="s">
        <v>4553</v>
      </c>
    </row>
    <row r="1608" spans="1:11" x14ac:dyDescent="0.2">
      <c r="A1608" s="3">
        <v>5746</v>
      </c>
      <c r="B1608" s="3" t="s">
        <v>1754</v>
      </c>
      <c r="C1608" s="3" t="s">
        <v>1755</v>
      </c>
      <c r="D1608" s="3" t="s">
        <v>1606</v>
      </c>
      <c r="E1608" s="3" t="str">
        <v>Ollon</v>
      </c>
      <c r="G1608" s="2" t="s">
        <v>4896</v>
      </c>
      <c r="J1608" s="21">
        <v>5075</v>
      </c>
      <c r="K1608" s="21" t="s">
        <v>4553</v>
      </c>
    </row>
    <row r="1609" spans="1:11" x14ac:dyDescent="0.2">
      <c r="A1609" s="3">
        <v>4612</v>
      </c>
      <c r="B1609" s="3" t="s">
        <v>1756</v>
      </c>
      <c r="C1609" s="3" t="s">
        <v>1757</v>
      </c>
      <c r="D1609" s="3" t="s">
        <v>1606</v>
      </c>
      <c r="E1609" s="3" t="str">
        <v>Ormont-Dessous</v>
      </c>
      <c r="G1609" s="2" t="s">
        <v>4896</v>
      </c>
      <c r="J1609" s="21">
        <v>5076</v>
      </c>
      <c r="K1609" s="21" t="s">
        <v>4553</v>
      </c>
    </row>
    <row r="1610" spans="1:11" x14ac:dyDescent="0.2">
      <c r="A1610" s="3">
        <v>4500</v>
      </c>
      <c r="B1610" s="3" t="s">
        <v>1758</v>
      </c>
      <c r="C1610" s="3" t="s">
        <v>1758</v>
      </c>
      <c r="D1610" s="3" t="s">
        <v>1606</v>
      </c>
      <c r="E1610" s="3" t="str">
        <v>Ormont-Dessus</v>
      </c>
      <c r="G1610" s="2" t="s">
        <v>4896</v>
      </c>
      <c r="J1610" s="21">
        <v>5077</v>
      </c>
      <c r="K1610" s="21" t="s">
        <v>4553</v>
      </c>
    </row>
    <row r="1611" spans="1:11" x14ac:dyDescent="0.2">
      <c r="A1611" s="3">
        <v>4252</v>
      </c>
      <c r="B1611" s="3" t="s">
        <v>1759</v>
      </c>
      <c r="C1611" s="3" t="s">
        <v>1759</v>
      </c>
      <c r="D1611" s="3" t="s">
        <v>1606</v>
      </c>
      <c r="E1611" s="3" t="str">
        <v>Rennaz</v>
      </c>
      <c r="G1611" s="2" t="s">
        <v>4896</v>
      </c>
      <c r="J1611" s="21">
        <v>5078</v>
      </c>
      <c r="K1611" s="21" t="s">
        <v>4553</v>
      </c>
    </row>
    <row r="1612" spans="1:11" x14ac:dyDescent="0.2">
      <c r="A1612" s="3">
        <v>4229</v>
      </c>
      <c r="B1612" s="3" t="s">
        <v>1760</v>
      </c>
      <c r="C1612" s="3" t="s">
        <v>1761</v>
      </c>
      <c r="D1612" s="3" t="s">
        <v>1606</v>
      </c>
      <c r="E1612" s="3" t="str">
        <v>Roche (VD)</v>
      </c>
      <c r="G1612" s="2" t="s">
        <v>4896</v>
      </c>
      <c r="J1612" s="21">
        <v>5079</v>
      </c>
      <c r="K1612" s="21" t="s">
        <v>4553</v>
      </c>
    </row>
    <row r="1613" spans="1:11" x14ac:dyDescent="0.2">
      <c r="A1613" s="3">
        <v>4226</v>
      </c>
      <c r="B1613" s="3" t="s">
        <v>1762</v>
      </c>
      <c r="C1613" s="3" t="s">
        <v>1762</v>
      </c>
      <c r="D1613" s="3" t="s">
        <v>1606</v>
      </c>
      <c r="E1613" s="3" t="str">
        <v>Villeneuve (VD)</v>
      </c>
      <c r="G1613" s="2" t="s">
        <v>4896</v>
      </c>
      <c r="J1613" s="21">
        <v>5080</v>
      </c>
      <c r="K1613" s="21" t="s">
        <v>4553</v>
      </c>
    </row>
    <row r="1614" spans="1:11" x14ac:dyDescent="0.2">
      <c r="A1614" s="3">
        <v>4227</v>
      </c>
      <c r="B1614" s="3" t="s">
        <v>1763</v>
      </c>
      <c r="C1614" s="3" t="s">
        <v>1763</v>
      </c>
      <c r="D1614" s="3" t="s">
        <v>1606</v>
      </c>
      <c r="E1614" s="3" t="str">
        <v>Yvorne</v>
      </c>
      <c r="G1614" s="2" t="s">
        <v>4896</v>
      </c>
      <c r="J1614" s="21">
        <v>5082</v>
      </c>
      <c r="K1614" s="21" t="s">
        <v>4553</v>
      </c>
    </row>
    <row r="1615" spans="1:11" x14ac:dyDescent="0.2">
      <c r="A1615" s="3">
        <v>4228</v>
      </c>
      <c r="B1615" s="3" t="s">
        <v>1764</v>
      </c>
      <c r="C1615" s="3" t="s">
        <v>1764</v>
      </c>
      <c r="D1615" s="3" t="s">
        <v>1606</v>
      </c>
      <c r="E1615" s="3" t="str">
        <v>Aubonne</v>
      </c>
      <c r="G1615" s="2" t="s">
        <v>4896</v>
      </c>
      <c r="J1615" s="21">
        <v>5083</v>
      </c>
      <c r="K1615" s="21" t="s">
        <v>4553</v>
      </c>
    </row>
    <row r="1616" spans="1:11" x14ac:dyDescent="0.2">
      <c r="A1616" s="3">
        <v>4232</v>
      </c>
      <c r="B1616" s="3" t="s">
        <v>1765</v>
      </c>
      <c r="C1616" s="3" t="s">
        <v>1765</v>
      </c>
      <c r="D1616" s="3" t="s">
        <v>1606</v>
      </c>
      <c r="E1616" s="3" t="str">
        <v>Ballens</v>
      </c>
      <c r="G1616" s="2" t="s">
        <v>4896</v>
      </c>
      <c r="J1616" s="21">
        <v>5084</v>
      </c>
      <c r="K1616" s="21" t="s">
        <v>4553</v>
      </c>
    </row>
    <row r="1617" spans="1:11" x14ac:dyDescent="0.2">
      <c r="A1617" s="3">
        <v>4247</v>
      </c>
      <c r="B1617" s="3" t="s">
        <v>1766</v>
      </c>
      <c r="C1617" s="3" t="s">
        <v>1766</v>
      </c>
      <c r="D1617" s="3" t="s">
        <v>1606</v>
      </c>
      <c r="E1617" s="3" t="str">
        <v>Berolle</v>
      </c>
      <c r="G1617" s="2" t="s">
        <v>4896</v>
      </c>
      <c r="J1617" s="21">
        <v>5085</v>
      </c>
      <c r="K1617" s="21" t="s">
        <v>4553</v>
      </c>
    </row>
    <row r="1618" spans="1:11" x14ac:dyDescent="0.2">
      <c r="A1618" s="3">
        <v>4204</v>
      </c>
      <c r="B1618" s="3" t="s">
        <v>1767</v>
      </c>
      <c r="C1618" s="3" t="s">
        <v>1767</v>
      </c>
      <c r="D1618" s="3" t="s">
        <v>1606</v>
      </c>
      <c r="E1618" s="3" t="str">
        <v>Bière</v>
      </c>
      <c r="G1618" s="2" t="s">
        <v>4896</v>
      </c>
      <c r="J1618" s="21">
        <v>5102</v>
      </c>
      <c r="K1618" s="21" t="s">
        <v>4560</v>
      </c>
    </row>
    <row r="1619" spans="1:11" x14ac:dyDescent="0.2">
      <c r="A1619" s="3">
        <v>4245</v>
      </c>
      <c r="B1619" s="3" t="s">
        <v>1768</v>
      </c>
      <c r="C1619" s="3" t="s">
        <v>1768</v>
      </c>
      <c r="D1619" s="3" t="s">
        <v>1606</v>
      </c>
      <c r="E1619" s="3" t="str">
        <v>Bougy-Villars</v>
      </c>
      <c r="G1619" s="2" t="s">
        <v>4896</v>
      </c>
      <c r="J1619" s="21">
        <v>5103</v>
      </c>
      <c r="K1619" s="21" t="s">
        <v>4560</v>
      </c>
    </row>
    <row r="1620" spans="1:11" x14ac:dyDescent="0.2">
      <c r="A1620" s="3">
        <v>4233</v>
      </c>
      <c r="B1620" s="3" t="s">
        <v>1769</v>
      </c>
      <c r="C1620" s="3" t="s">
        <v>1769</v>
      </c>
      <c r="D1620" s="3" t="s">
        <v>1606</v>
      </c>
      <c r="E1620" s="3" t="str">
        <v>Féchy</v>
      </c>
      <c r="G1620" s="2" t="s">
        <v>4896</v>
      </c>
      <c r="J1620" s="21">
        <v>5105</v>
      </c>
      <c r="K1620" s="21" t="s">
        <v>4560</v>
      </c>
    </row>
    <row r="1621" spans="1:11" x14ac:dyDescent="0.2">
      <c r="A1621" s="3">
        <v>4208</v>
      </c>
      <c r="B1621" s="3" t="s">
        <v>1770</v>
      </c>
      <c r="C1621" s="3" t="s">
        <v>1770</v>
      </c>
      <c r="D1621" s="3" t="s">
        <v>1606</v>
      </c>
      <c r="E1621" s="3" t="str">
        <v>Gimel</v>
      </c>
      <c r="G1621" s="2" t="s">
        <v>4896</v>
      </c>
      <c r="J1621" s="21">
        <v>5106</v>
      </c>
      <c r="K1621" s="21" t="s">
        <v>4560</v>
      </c>
    </row>
    <row r="1622" spans="1:11" x14ac:dyDescent="0.2">
      <c r="A1622" s="3">
        <v>4234</v>
      </c>
      <c r="B1622" s="3" t="s">
        <v>1771</v>
      </c>
      <c r="C1622" s="3" t="s">
        <v>1771</v>
      </c>
      <c r="D1622" s="3" t="s">
        <v>1606</v>
      </c>
      <c r="E1622" s="3" t="str">
        <v>Longirod</v>
      </c>
      <c r="G1622" s="2" t="s">
        <v>4896</v>
      </c>
      <c r="J1622" s="21">
        <v>5107</v>
      </c>
      <c r="K1622" s="21" t="s">
        <v>4560</v>
      </c>
    </row>
    <row r="1623" spans="1:11" x14ac:dyDescent="0.2">
      <c r="A1623" s="3">
        <v>4001</v>
      </c>
      <c r="B1623" s="3" t="s">
        <v>1772</v>
      </c>
      <c r="C1623" s="3" t="s">
        <v>1772</v>
      </c>
      <c r="D1623" s="3" t="s">
        <v>1773</v>
      </c>
      <c r="E1623" s="3" t="str">
        <v>Marchissy</v>
      </c>
      <c r="G1623" s="2" t="s">
        <v>4896</v>
      </c>
      <c r="J1623" s="21">
        <v>5108</v>
      </c>
      <c r="K1623" s="21" t="s">
        <v>4560</v>
      </c>
    </row>
    <row r="1624" spans="1:11" x14ac:dyDescent="0.2">
      <c r="A1624" s="3">
        <v>4031</v>
      </c>
      <c r="B1624" s="3" t="s">
        <v>1772</v>
      </c>
      <c r="C1624" s="3" t="s">
        <v>1772</v>
      </c>
      <c r="D1624" s="3" t="s">
        <v>1773</v>
      </c>
      <c r="E1624" s="3" t="str">
        <v>Mollens (VD)</v>
      </c>
      <c r="G1624" s="2" t="s">
        <v>4896</v>
      </c>
      <c r="J1624" s="21">
        <v>5112</v>
      </c>
      <c r="K1624" s="21" t="s">
        <v>4560</v>
      </c>
    </row>
    <row r="1625" spans="1:11" x14ac:dyDescent="0.2">
      <c r="A1625" s="3">
        <v>4031</v>
      </c>
      <c r="B1625" s="3" t="s">
        <v>1772</v>
      </c>
      <c r="C1625" s="3" t="s">
        <v>1772</v>
      </c>
      <c r="D1625" s="3" t="s">
        <v>1773</v>
      </c>
      <c r="E1625" s="3" t="str">
        <v>Saint-George</v>
      </c>
      <c r="G1625" s="2" t="s">
        <v>4896</v>
      </c>
      <c r="J1625" s="21">
        <v>5113</v>
      </c>
      <c r="K1625" s="21" t="s">
        <v>4560</v>
      </c>
    </row>
    <row r="1626" spans="1:11" x14ac:dyDescent="0.2">
      <c r="A1626" s="3">
        <v>4051</v>
      </c>
      <c r="B1626" s="3" t="s">
        <v>1772</v>
      </c>
      <c r="C1626" s="3" t="s">
        <v>1772</v>
      </c>
      <c r="D1626" s="3" t="s">
        <v>1773</v>
      </c>
      <c r="E1626" s="3" t="str">
        <v>Saint-Livres</v>
      </c>
      <c r="G1626" s="2" t="s">
        <v>4896</v>
      </c>
      <c r="J1626" s="21">
        <v>5116</v>
      </c>
      <c r="K1626" s="21" t="s">
        <v>4560</v>
      </c>
    </row>
    <row r="1627" spans="1:11" x14ac:dyDescent="0.2">
      <c r="A1627" s="3">
        <v>4052</v>
      </c>
      <c r="B1627" s="3" t="s">
        <v>1772</v>
      </c>
      <c r="C1627" s="3" t="s">
        <v>1772</v>
      </c>
      <c r="D1627" s="3" t="s">
        <v>1773</v>
      </c>
      <c r="E1627" s="3" t="str">
        <v>Saint-Oyens</v>
      </c>
      <c r="G1627" s="2" t="s">
        <v>4896</v>
      </c>
      <c r="J1627" s="21">
        <v>5200</v>
      </c>
      <c r="K1627" s="21" t="s">
        <v>4560</v>
      </c>
    </row>
    <row r="1628" spans="1:11" x14ac:dyDescent="0.2">
      <c r="A1628" s="3">
        <v>4052</v>
      </c>
      <c r="B1628" s="3" t="s">
        <v>1772</v>
      </c>
      <c r="C1628" s="3" t="s">
        <v>1772</v>
      </c>
      <c r="D1628" s="3" t="s">
        <v>1773</v>
      </c>
      <c r="E1628" s="3" t="str">
        <v>Saubraz</v>
      </c>
      <c r="G1628" s="2" t="s">
        <v>4896</v>
      </c>
      <c r="J1628" s="21">
        <v>5210</v>
      </c>
      <c r="K1628" s="21" t="s">
        <v>4560</v>
      </c>
    </row>
    <row r="1629" spans="1:11" x14ac:dyDescent="0.2">
      <c r="A1629" s="3">
        <v>4053</v>
      </c>
      <c r="B1629" s="3" t="s">
        <v>1772</v>
      </c>
      <c r="C1629" s="3" t="s">
        <v>1772</v>
      </c>
      <c r="D1629" s="3" t="s">
        <v>1773</v>
      </c>
      <c r="E1629" s="3" t="str">
        <v>Avenches</v>
      </c>
      <c r="G1629" s="2" t="s">
        <v>4896</v>
      </c>
      <c r="J1629" s="21">
        <v>5212</v>
      </c>
      <c r="K1629" s="21" t="s">
        <v>4560</v>
      </c>
    </row>
    <row r="1630" spans="1:11" x14ac:dyDescent="0.2">
      <c r="A1630" s="3">
        <v>4054</v>
      </c>
      <c r="B1630" s="3" t="s">
        <v>1772</v>
      </c>
      <c r="C1630" s="3" t="s">
        <v>1772</v>
      </c>
      <c r="D1630" s="3" t="s">
        <v>1773</v>
      </c>
      <c r="E1630" s="3" t="str">
        <v>Cudrefin</v>
      </c>
      <c r="G1630" s="2" t="s">
        <v>4896</v>
      </c>
      <c r="J1630" s="21">
        <v>5213</v>
      </c>
      <c r="K1630" s="21" t="s">
        <v>4560</v>
      </c>
    </row>
    <row r="1631" spans="1:11" x14ac:dyDescent="0.2">
      <c r="A1631" s="3">
        <v>4055</v>
      </c>
      <c r="B1631" s="3" t="s">
        <v>1772</v>
      </c>
      <c r="C1631" s="3" t="s">
        <v>1772</v>
      </c>
      <c r="D1631" s="3" t="s">
        <v>1773</v>
      </c>
      <c r="E1631" s="3" t="str">
        <v>Faoug</v>
      </c>
      <c r="G1631" s="2" t="s">
        <v>4896</v>
      </c>
      <c r="J1631" s="21">
        <v>5222</v>
      </c>
      <c r="K1631" s="21" t="s">
        <v>4560</v>
      </c>
    </row>
    <row r="1632" spans="1:11" x14ac:dyDescent="0.2">
      <c r="A1632" s="3">
        <v>4056</v>
      </c>
      <c r="B1632" s="3" t="s">
        <v>1772</v>
      </c>
      <c r="C1632" s="3" t="s">
        <v>1772</v>
      </c>
      <c r="D1632" s="3" t="s">
        <v>1773</v>
      </c>
      <c r="E1632" s="3" t="str">
        <v>Vully-les-Lacs</v>
      </c>
      <c r="G1632" s="2" t="s">
        <v>4896</v>
      </c>
      <c r="J1632" s="21">
        <v>5223</v>
      </c>
      <c r="K1632" s="21" t="s">
        <v>4560</v>
      </c>
    </row>
    <row r="1633" spans="1:11" x14ac:dyDescent="0.2">
      <c r="A1633" s="3">
        <v>4057</v>
      </c>
      <c r="B1633" s="3" t="s">
        <v>1772</v>
      </c>
      <c r="C1633" s="3" t="s">
        <v>1772</v>
      </c>
      <c r="D1633" s="3" t="s">
        <v>1773</v>
      </c>
      <c r="E1633" s="3" t="str">
        <v>Bettens</v>
      </c>
      <c r="G1633" s="2" t="s">
        <v>4896</v>
      </c>
      <c r="J1633" s="21">
        <v>5225</v>
      </c>
      <c r="K1633" s="21" t="s">
        <v>4560</v>
      </c>
    </row>
    <row r="1634" spans="1:11" x14ac:dyDescent="0.2">
      <c r="A1634" s="3">
        <v>4058</v>
      </c>
      <c r="B1634" s="3" t="s">
        <v>1772</v>
      </c>
      <c r="C1634" s="3" t="s">
        <v>1772</v>
      </c>
      <c r="D1634" s="3" t="s">
        <v>1773</v>
      </c>
      <c r="E1634" s="3" t="str">
        <v>Bournens</v>
      </c>
      <c r="G1634" s="2" t="s">
        <v>4896</v>
      </c>
      <c r="J1634" s="21">
        <v>5233</v>
      </c>
      <c r="K1634" s="21" t="s">
        <v>4561</v>
      </c>
    </row>
    <row r="1635" spans="1:11" x14ac:dyDescent="0.2">
      <c r="A1635" s="3">
        <v>4059</v>
      </c>
      <c r="B1635" s="3" t="s">
        <v>1772</v>
      </c>
      <c r="C1635" s="3" t="s">
        <v>1772</v>
      </c>
      <c r="D1635" s="3" t="s">
        <v>1773</v>
      </c>
      <c r="E1635" s="3" t="str">
        <v>Boussens</v>
      </c>
      <c r="G1635" s="2" t="s">
        <v>4896</v>
      </c>
      <c r="J1635" s="21">
        <v>5234</v>
      </c>
      <c r="K1635" s="21" t="s">
        <v>4560</v>
      </c>
    </row>
    <row r="1636" spans="1:11" x14ac:dyDescent="0.2">
      <c r="A1636" s="3">
        <v>4126</v>
      </c>
      <c r="B1636" s="3" t="s">
        <v>1774</v>
      </c>
      <c r="C1636" s="3" t="s">
        <v>1774</v>
      </c>
      <c r="D1636" s="3" t="s">
        <v>1773</v>
      </c>
      <c r="E1636" s="3" t="str">
        <v>La Chaux (Cossonay)</v>
      </c>
      <c r="G1636" s="2" t="s">
        <v>4896</v>
      </c>
      <c r="J1636" s="21">
        <v>5235</v>
      </c>
      <c r="K1636" s="21" t="s">
        <v>4560</v>
      </c>
    </row>
    <row r="1637" spans="1:11" x14ac:dyDescent="0.2">
      <c r="A1637" s="3">
        <v>4125</v>
      </c>
      <c r="B1637" s="3" t="s">
        <v>1775</v>
      </c>
      <c r="C1637" s="3" t="s">
        <v>1775</v>
      </c>
      <c r="D1637" s="3" t="s">
        <v>1773</v>
      </c>
      <c r="E1637" s="3" t="str">
        <v>Chavannes-le-Veyron</v>
      </c>
      <c r="G1637" s="2" t="s">
        <v>4896</v>
      </c>
      <c r="J1637" s="21">
        <v>5236</v>
      </c>
      <c r="K1637" s="21" t="s">
        <v>4560</v>
      </c>
    </row>
    <row r="1638" spans="1:11" x14ac:dyDescent="0.2">
      <c r="A1638" s="3">
        <v>4147</v>
      </c>
      <c r="B1638" s="3" t="s">
        <v>1776</v>
      </c>
      <c r="C1638" s="3" t="s">
        <v>1777</v>
      </c>
      <c r="D1638" s="3" t="s">
        <v>1778</v>
      </c>
      <c r="E1638" s="3" t="str">
        <v>Chevilly</v>
      </c>
      <c r="G1638" s="2" t="s">
        <v>4896</v>
      </c>
      <c r="J1638" s="21">
        <v>5237</v>
      </c>
      <c r="K1638" s="21" t="s">
        <v>4553</v>
      </c>
    </row>
    <row r="1639" spans="1:11" x14ac:dyDescent="0.2">
      <c r="A1639" s="3">
        <v>4123</v>
      </c>
      <c r="B1639" s="3" t="s">
        <v>1779</v>
      </c>
      <c r="C1639" s="3" t="s">
        <v>1779</v>
      </c>
      <c r="D1639" s="3" t="s">
        <v>1778</v>
      </c>
      <c r="E1639" s="3" t="str">
        <v>Cossonay</v>
      </c>
      <c r="G1639" s="2" t="s">
        <v>4896</v>
      </c>
      <c r="J1639" s="21">
        <v>5242</v>
      </c>
      <c r="K1639" s="21" t="s">
        <v>4560</v>
      </c>
    </row>
    <row r="1640" spans="1:11" x14ac:dyDescent="0.2">
      <c r="A1640" s="3">
        <v>4144</v>
      </c>
      <c r="B1640" s="3" t="s">
        <v>1780</v>
      </c>
      <c r="C1640" s="3" t="s">
        <v>1780</v>
      </c>
      <c r="D1640" s="3" t="s">
        <v>1778</v>
      </c>
      <c r="E1640" s="3" t="str">
        <v>Cuarnens</v>
      </c>
      <c r="G1640" s="2" t="s">
        <v>4896</v>
      </c>
      <c r="J1640" s="21">
        <v>5243</v>
      </c>
      <c r="K1640" s="21" t="s">
        <v>4560</v>
      </c>
    </row>
    <row r="1641" spans="1:11" x14ac:dyDescent="0.2">
      <c r="A1641" s="3">
        <v>4105</v>
      </c>
      <c r="B1641" s="3" t="s">
        <v>1781</v>
      </c>
      <c r="C1641" s="3" t="s">
        <v>1782</v>
      </c>
      <c r="D1641" s="3" t="s">
        <v>1778</v>
      </c>
      <c r="E1641" s="3" t="str">
        <v>Daillens</v>
      </c>
      <c r="G1641" s="2" t="s">
        <v>4896</v>
      </c>
      <c r="J1641" s="21">
        <v>5244</v>
      </c>
      <c r="K1641" s="21" t="s">
        <v>4560</v>
      </c>
    </row>
    <row r="1642" spans="1:11" x14ac:dyDescent="0.2">
      <c r="A1642" s="3">
        <v>4101</v>
      </c>
      <c r="B1642" s="3" t="s">
        <v>1783</v>
      </c>
      <c r="C1642" s="3" t="s">
        <v>1784</v>
      </c>
      <c r="D1642" s="3" t="s">
        <v>1778</v>
      </c>
      <c r="E1642" s="3" t="str">
        <v>Dizy</v>
      </c>
      <c r="G1642" s="2" t="s">
        <v>4896</v>
      </c>
      <c r="J1642" s="21">
        <v>5245</v>
      </c>
      <c r="K1642" s="21" t="s">
        <v>4560</v>
      </c>
    </row>
    <row r="1643" spans="1:11" x14ac:dyDescent="0.2">
      <c r="A1643" s="3">
        <v>4102</v>
      </c>
      <c r="B1643" s="3" t="s">
        <v>1784</v>
      </c>
      <c r="C1643" s="3" t="s">
        <v>1784</v>
      </c>
      <c r="D1643" s="3" t="s">
        <v>1778</v>
      </c>
      <c r="E1643" s="3" t="str">
        <v>Eclépens</v>
      </c>
      <c r="G1643" s="2" t="s">
        <v>4896</v>
      </c>
      <c r="J1643" s="21">
        <v>5246</v>
      </c>
      <c r="K1643" s="21" t="s">
        <v>4560</v>
      </c>
    </row>
    <row r="1644" spans="1:11" x14ac:dyDescent="0.2">
      <c r="A1644" s="3">
        <v>4127</v>
      </c>
      <c r="B1644" s="3" t="s">
        <v>1785</v>
      </c>
      <c r="C1644" s="3" t="s">
        <v>1785</v>
      </c>
      <c r="D1644" s="3" t="s">
        <v>1778</v>
      </c>
      <c r="E1644" s="3" t="str">
        <v>Ferreyres</v>
      </c>
      <c r="G1644" s="2" t="s">
        <v>4896</v>
      </c>
      <c r="J1644" s="21">
        <v>5272</v>
      </c>
      <c r="K1644" s="21" t="s">
        <v>4553</v>
      </c>
    </row>
    <row r="1645" spans="1:11" x14ac:dyDescent="0.2">
      <c r="A1645" s="3">
        <v>4103</v>
      </c>
      <c r="B1645" s="3" t="s">
        <v>1786</v>
      </c>
      <c r="C1645" s="3" t="s">
        <v>1786</v>
      </c>
      <c r="D1645" s="3" t="s">
        <v>1778</v>
      </c>
      <c r="E1645" s="3" t="str">
        <v>Gollion</v>
      </c>
      <c r="G1645" s="2" t="s">
        <v>4896</v>
      </c>
      <c r="J1645" s="21">
        <v>5273</v>
      </c>
      <c r="K1645" s="21" t="s">
        <v>4553</v>
      </c>
    </row>
    <row r="1646" spans="1:11" x14ac:dyDescent="0.2">
      <c r="A1646" s="3">
        <v>4107</v>
      </c>
      <c r="B1646" s="3" t="s">
        <v>1787</v>
      </c>
      <c r="C1646" s="3" t="s">
        <v>1787</v>
      </c>
      <c r="D1646" s="3" t="s">
        <v>1778</v>
      </c>
      <c r="E1646" s="3" t="str">
        <v>Grancy</v>
      </c>
      <c r="G1646" s="2" t="s">
        <v>4896</v>
      </c>
      <c r="J1646" s="21">
        <v>5274</v>
      </c>
      <c r="K1646" s="21" t="s">
        <v>4553</v>
      </c>
    </row>
    <row r="1647" spans="1:11" x14ac:dyDescent="0.2">
      <c r="A1647" s="3">
        <v>4142</v>
      </c>
      <c r="B1647" s="3" t="s">
        <v>1788</v>
      </c>
      <c r="C1647" s="3" t="s">
        <v>1788</v>
      </c>
      <c r="D1647" s="3" t="s">
        <v>1778</v>
      </c>
      <c r="E1647" s="3" t="str">
        <v>L'Isle</v>
      </c>
      <c r="G1647" s="2" t="s">
        <v>4896</v>
      </c>
      <c r="J1647" s="21">
        <v>5275</v>
      </c>
      <c r="K1647" s="21" t="s">
        <v>4553</v>
      </c>
    </row>
    <row r="1648" spans="1:11" x14ac:dyDescent="0.2">
      <c r="A1648" s="3">
        <v>4132</v>
      </c>
      <c r="B1648" s="3" t="s">
        <v>1789</v>
      </c>
      <c r="C1648" s="3" t="s">
        <v>1789</v>
      </c>
      <c r="D1648" s="3" t="s">
        <v>1778</v>
      </c>
      <c r="E1648" s="3" t="str">
        <v>Lussery-Villars</v>
      </c>
      <c r="G1648" s="2" t="s">
        <v>4896</v>
      </c>
      <c r="J1648" s="21">
        <v>5276</v>
      </c>
      <c r="K1648" s="21" t="s">
        <v>4553</v>
      </c>
    </row>
    <row r="1649" spans="1:11" x14ac:dyDescent="0.2">
      <c r="A1649" s="3">
        <v>4104</v>
      </c>
      <c r="B1649" s="3" t="s">
        <v>1790</v>
      </c>
      <c r="C1649" s="3" t="s">
        <v>1791</v>
      </c>
      <c r="D1649" s="3" t="s">
        <v>1778</v>
      </c>
      <c r="E1649" s="3" t="str">
        <v>Mauraz</v>
      </c>
      <c r="G1649" s="2" t="s">
        <v>4896</v>
      </c>
      <c r="J1649" s="21">
        <v>5277</v>
      </c>
      <c r="K1649" s="21" t="s">
        <v>4553</v>
      </c>
    </row>
    <row r="1650" spans="1:11" x14ac:dyDescent="0.2">
      <c r="A1650" s="3">
        <v>4148</v>
      </c>
      <c r="B1650" s="3" t="s">
        <v>1792</v>
      </c>
      <c r="C1650" s="3" t="s">
        <v>1792</v>
      </c>
      <c r="D1650" s="3" t="s">
        <v>1778</v>
      </c>
      <c r="E1650" s="3" t="str">
        <v>Mex (VD)</v>
      </c>
      <c r="G1650" s="2" t="s">
        <v>4896</v>
      </c>
      <c r="J1650" s="21">
        <v>5300</v>
      </c>
      <c r="K1650" s="21" t="s">
        <v>4561</v>
      </c>
    </row>
    <row r="1651" spans="1:11" x14ac:dyDescent="0.2">
      <c r="A1651" s="3">
        <v>4153</v>
      </c>
      <c r="B1651" s="3" t="s">
        <v>1793</v>
      </c>
      <c r="C1651" s="3" t="s">
        <v>1794</v>
      </c>
      <c r="D1651" s="3" t="s">
        <v>1778</v>
      </c>
      <c r="E1651" s="3" t="str">
        <v>Moiry</v>
      </c>
      <c r="G1651" s="2" t="s">
        <v>4896</v>
      </c>
      <c r="J1651" s="21">
        <v>5301</v>
      </c>
      <c r="K1651" s="21" t="s">
        <v>4561</v>
      </c>
    </row>
    <row r="1652" spans="1:11" x14ac:dyDescent="0.2">
      <c r="A1652" s="3">
        <v>4124</v>
      </c>
      <c r="B1652" s="3" t="s">
        <v>1795</v>
      </c>
      <c r="C1652" s="3" t="s">
        <v>1795</v>
      </c>
      <c r="D1652" s="3" t="s">
        <v>1778</v>
      </c>
      <c r="E1652" s="3" t="str">
        <v>Mont-la-Ville</v>
      </c>
      <c r="G1652" s="2" t="s">
        <v>4896</v>
      </c>
      <c r="J1652" s="21">
        <v>5303</v>
      </c>
      <c r="K1652" s="21" t="s">
        <v>4561</v>
      </c>
    </row>
    <row r="1653" spans="1:11" x14ac:dyDescent="0.2">
      <c r="A1653" s="3">
        <v>4106</v>
      </c>
      <c r="B1653" s="3" t="s">
        <v>1796</v>
      </c>
      <c r="C1653" s="3" t="s">
        <v>1796</v>
      </c>
      <c r="D1653" s="3" t="s">
        <v>1778</v>
      </c>
      <c r="E1653" s="3" t="str">
        <v>Montricher</v>
      </c>
      <c r="G1653" s="2" t="s">
        <v>4896</v>
      </c>
      <c r="J1653" s="21">
        <v>5304</v>
      </c>
      <c r="K1653" s="21" t="s">
        <v>4561</v>
      </c>
    </row>
    <row r="1654" spans="1:11" x14ac:dyDescent="0.2">
      <c r="A1654" s="3">
        <v>4223</v>
      </c>
      <c r="B1654" s="3" t="s">
        <v>1797</v>
      </c>
      <c r="C1654" s="3" t="s">
        <v>1797</v>
      </c>
      <c r="D1654" s="3" t="s">
        <v>1778</v>
      </c>
      <c r="E1654" s="3" t="str">
        <v>Orny</v>
      </c>
      <c r="G1654" s="2" t="s">
        <v>4896</v>
      </c>
      <c r="J1654" s="21">
        <v>5305</v>
      </c>
      <c r="K1654" s="21" t="s">
        <v>4561</v>
      </c>
    </row>
    <row r="1655" spans="1:11" x14ac:dyDescent="0.2">
      <c r="A1655" s="3">
        <v>4225</v>
      </c>
      <c r="B1655" s="3" t="s">
        <v>1798</v>
      </c>
      <c r="C1655" s="3" t="s">
        <v>1798</v>
      </c>
      <c r="D1655" s="3" t="s">
        <v>1778</v>
      </c>
      <c r="E1655" s="3" t="str">
        <v>Penthalaz</v>
      </c>
      <c r="G1655" s="2" t="s">
        <v>4896</v>
      </c>
      <c r="J1655" s="21">
        <v>5306</v>
      </c>
      <c r="K1655" s="21" t="s">
        <v>4561</v>
      </c>
    </row>
    <row r="1656" spans="1:11" x14ac:dyDescent="0.2">
      <c r="A1656" s="3">
        <v>4117</v>
      </c>
      <c r="B1656" s="3" t="s">
        <v>1799</v>
      </c>
      <c r="C1656" s="3" t="s">
        <v>1799</v>
      </c>
      <c r="D1656" s="3" t="s">
        <v>1778</v>
      </c>
      <c r="E1656" s="3" t="str">
        <v>Penthaz</v>
      </c>
      <c r="G1656" s="2" t="s">
        <v>4896</v>
      </c>
      <c r="J1656" s="21">
        <v>5312</v>
      </c>
      <c r="K1656" s="21" t="s">
        <v>4561</v>
      </c>
    </row>
    <row r="1657" spans="1:11" x14ac:dyDescent="0.2">
      <c r="A1657" s="3">
        <v>4243</v>
      </c>
      <c r="B1657" s="3" t="s">
        <v>1800</v>
      </c>
      <c r="C1657" s="3" t="s">
        <v>1800</v>
      </c>
      <c r="D1657" s="3" t="s">
        <v>1778</v>
      </c>
      <c r="E1657" s="3" t="str">
        <v>Pompaples</v>
      </c>
      <c r="G1657" s="2" t="s">
        <v>4896</v>
      </c>
      <c r="J1657" s="21">
        <v>5313</v>
      </c>
      <c r="K1657" s="21" t="s">
        <v>4561</v>
      </c>
    </row>
    <row r="1658" spans="1:11" x14ac:dyDescent="0.2">
      <c r="A1658" s="3">
        <v>4202</v>
      </c>
      <c r="B1658" s="3" t="s">
        <v>1801</v>
      </c>
      <c r="C1658" s="3" t="s">
        <v>1801</v>
      </c>
      <c r="D1658" s="3" t="s">
        <v>1778</v>
      </c>
      <c r="E1658" s="3" t="str">
        <v>La Sarraz</v>
      </c>
      <c r="G1658" s="2" t="s">
        <v>4896</v>
      </c>
      <c r="J1658" s="21">
        <v>5314</v>
      </c>
      <c r="K1658" s="21" t="s">
        <v>4561</v>
      </c>
    </row>
    <row r="1659" spans="1:11" x14ac:dyDescent="0.2">
      <c r="A1659" s="3">
        <v>4203</v>
      </c>
      <c r="B1659" s="3" t="s">
        <v>1802</v>
      </c>
      <c r="C1659" s="3" t="s">
        <v>1802</v>
      </c>
      <c r="D1659" s="3" t="s">
        <v>1778</v>
      </c>
      <c r="E1659" s="3" t="str">
        <v>Senarclens</v>
      </c>
      <c r="G1659" s="2" t="s">
        <v>4896</v>
      </c>
      <c r="J1659" s="21">
        <v>5315</v>
      </c>
      <c r="K1659" s="21" t="s">
        <v>4561</v>
      </c>
    </row>
    <row r="1660" spans="1:11" x14ac:dyDescent="0.2">
      <c r="A1660" s="3">
        <v>4242</v>
      </c>
      <c r="B1660" s="3" t="s">
        <v>1803</v>
      </c>
      <c r="C1660" s="3" t="s">
        <v>1803</v>
      </c>
      <c r="D1660" s="3" t="s">
        <v>1778</v>
      </c>
      <c r="E1660" s="3" t="str">
        <v>Sullens</v>
      </c>
      <c r="G1660" s="2" t="s">
        <v>4896</v>
      </c>
      <c r="J1660" s="21">
        <v>5316</v>
      </c>
      <c r="K1660" s="21" t="s">
        <v>4561</v>
      </c>
    </row>
    <row r="1661" spans="1:11" x14ac:dyDescent="0.2">
      <c r="A1661" s="3">
        <v>4253</v>
      </c>
      <c r="B1661" s="3" t="s">
        <v>1804</v>
      </c>
      <c r="C1661" s="3" t="s">
        <v>1804</v>
      </c>
      <c r="D1661" s="3" t="s">
        <v>1778</v>
      </c>
      <c r="E1661" s="3" t="str">
        <v>Vufflens-la-Ville</v>
      </c>
      <c r="G1661" s="2" t="s">
        <v>4896</v>
      </c>
      <c r="J1661" s="21">
        <v>5317</v>
      </c>
      <c r="K1661" s="21" t="s">
        <v>4553</v>
      </c>
    </row>
    <row r="1662" spans="1:11" x14ac:dyDescent="0.2">
      <c r="A1662" s="3">
        <v>4254</v>
      </c>
      <c r="B1662" s="3" t="s">
        <v>1805</v>
      </c>
      <c r="C1662" s="3" t="s">
        <v>1804</v>
      </c>
      <c r="D1662" s="3" t="s">
        <v>1778</v>
      </c>
      <c r="E1662" s="3" t="str">
        <v>Assens</v>
      </c>
      <c r="G1662" s="2" t="s">
        <v>4896</v>
      </c>
      <c r="J1662" s="21">
        <v>5318</v>
      </c>
      <c r="K1662" s="21" t="s">
        <v>4560</v>
      </c>
    </row>
    <row r="1663" spans="1:11" x14ac:dyDescent="0.2">
      <c r="A1663" s="3">
        <v>4224</v>
      </c>
      <c r="B1663" s="3" t="s">
        <v>1806</v>
      </c>
      <c r="C1663" s="3" t="s">
        <v>1806</v>
      </c>
      <c r="D1663" s="3" t="s">
        <v>1778</v>
      </c>
      <c r="E1663" s="3" t="str">
        <v>Bercher</v>
      </c>
      <c r="G1663" s="2" t="s">
        <v>4896</v>
      </c>
      <c r="J1663" s="21">
        <v>5322</v>
      </c>
      <c r="K1663" s="21" t="s">
        <v>4561</v>
      </c>
    </row>
    <row r="1664" spans="1:11" x14ac:dyDescent="0.2">
      <c r="A1664" s="3">
        <v>2814</v>
      </c>
      <c r="B1664" s="3" t="s">
        <v>1807</v>
      </c>
      <c r="C1664" s="3" t="s">
        <v>1807</v>
      </c>
      <c r="D1664" s="3" t="s">
        <v>1778</v>
      </c>
      <c r="E1664" s="3" t="str">
        <v>Bottens</v>
      </c>
      <c r="G1664" s="2" t="s">
        <v>4896</v>
      </c>
      <c r="J1664" s="21">
        <v>5323</v>
      </c>
      <c r="K1664" s="21" t="s">
        <v>4561</v>
      </c>
    </row>
    <row r="1665" spans="1:11" x14ac:dyDescent="0.2">
      <c r="A1665" s="3">
        <v>4244</v>
      </c>
      <c r="B1665" s="3" t="s">
        <v>1808</v>
      </c>
      <c r="C1665" s="3" t="s">
        <v>1808</v>
      </c>
      <c r="D1665" s="3" t="s">
        <v>1778</v>
      </c>
      <c r="E1665" s="3" t="str">
        <v>Bretigny-sur-Morrens</v>
      </c>
      <c r="G1665" s="2" t="s">
        <v>4896</v>
      </c>
      <c r="J1665" s="21">
        <v>5324</v>
      </c>
      <c r="K1665" s="21" t="s">
        <v>4553</v>
      </c>
    </row>
    <row r="1666" spans="1:11" x14ac:dyDescent="0.2">
      <c r="A1666" s="3">
        <v>4246</v>
      </c>
      <c r="B1666" s="3" t="s">
        <v>1809</v>
      </c>
      <c r="C1666" s="3" t="s">
        <v>1810</v>
      </c>
      <c r="D1666" s="3" t="s">
        <v>1778</v>
      </c>
      <c r="E1666" s="3" t="str">
        <v>Cugy (VD)</v>
      </c>
      <c r="G1666" s="2" t="s">
        <v>4896</v>
      </c>
      <c r="J1666" s="21">
        <v>5325</v>
      </c>
      <c r="K1666" s="21" t="s">
        <v>4553</v>
      </c>
    </row>
    <row r="1667" spans="1:11" x14ac:dyDescent="0.2">
      <c r="A1667" s="3">
        <v>4222</v>
      </c>
      <c r="B1667" s="3" t="s">
        <v>1811</v>
      </c>
      <c r="C1667" s="3" t="s">
        <v>1811</v>
      </c>
      <c r="D1667" s="3" t="s">
        <v>1778</v>
      </c>
      <c r="E1667" s="3" t="str">
        <v>Echallens</v>
      </c>
      <c r="G1667" s="2" t="s">
        <v>4896</v>
      </c>
      <c r="J1667" s="21">
        <v>5326</v>
      </c>
      <c r="K1667" s="21" t="s">
        <v>4553</v>
      </c>
    </row>
    <row r="1668" spans="1:11" x14ac:dyDescent="0.2">
      <c r="A1668" s="3">
        <v>4422</v>
      </c>
      <c r="B1668" s="3" t="s">
        <v>1812</v>
      </c>
      <c r="C1668" s="3" t="s">
        <v>1812</v>
      </c>
      <c r="D1668" s="3" t="s">
        <v>1778</v>
      </c>
      <c r="E1668" s="3" t="str">
        <v>Essertines-sur-Yverdon</v>
      </c>
      <c r="G1668" s="2" t="s">
        <v>4896</v>
      </c>
      <c r="J1668" s="21">
        <v>5330</v>
      </c>
      <c r="K1668" s="21" t="s">
        <v>4561</v>
      </c>
    </row>
    <row r="1669" spans="1:11" x14ac:dyDescent="0.2">
      <c r="A1669" s="3">
        <v>4302</v>
      </c>
      <c r="B1669" s="3" t="s">
        <v>1813</v>
      </c>
      <c r="C1669" s="3" t="s">
        <v>1814</v>
      </c>
      <c r="D1669" s="3" t="s">
        <v>1778</v>
      </c>
      <c r="E1669" s="3" t="str">
        <v>Etagnières</v>
      </c>
      <c r="G1669" s="2" t="s">
        <v>4896</v>
      </c>
      <c r="J1669" s="21">
        <v>5332</v>
      </c>
      <c r="K1669" s="21" t="s">
        <v>4561</v>
      </c>
    </row>
    <row r="1670" spans="1:11" x14ac:dyDescent="0.2">
      <c r="A1670" s="3">
        <v>4416</v>
      </c>
      <c r="B1670" s="3" t="s">
        <v>1815</v>
      </c>
      <c r="C1670" s="3" t="s">
        <v>1815</v>
      </c>
      <c r="D1670" s="3" t="s">
        <v>1778</v>
      </c>
      <c r="E1670" s="3" t="str">
        <v>Fey</v>
      </c>
      <c r="G1670" s="2" t="s">
        <v>4896</v>
      </c>
      <c r="J1670" s="21">
        <v>5333</v>
      </c>
      <c r="K1670" s="21" t="s">
        <v>4561</v>
      </c>
    </row>
    <row r="1671" spans="1:11" x14ac:dyDescent="0.2">
      <c r="A1671" s="3">
        <v>4402</v>
      </c>
      <c r="B1671" s="3" t="s">
        <v>1816</v>
      </c>
      <c r="C1671" s="3" t="s">
        <v>1816</v>
      </c>
      <c r="D1671" s="3" t="s">
        <v>1778</v>
      </c>
      <c r="E1671" s="3" t="str">
        <v>Froideville</v>
      </c>
      <c r="G1671" s="2" t="s">
        <v>4896</v>
      </c>
      <c r="J1671" s="21">
        <v>5334</v>
      </c>
      <c r="K1671" s="21" t="s">
        <v>4561</v>
      </c>
    </row>
    <row r="1672" spans="1:11" x14ac:dyDescent="0.2">
      <c r="A1672" s="3">
        <v>4414</v>
      </c>
      <c r="B1672" s="3" t="s">
        <v>1817</v>
      </c>
      <c r="C1672" s="3" t="s">
        <v>1817</v>
      </c>
      <c r="D1672" s="3" t="s">
        <v>1778</v>
      </c>
      <c r="E1672" s="3" t="str">
        <v>Morrens (VD)</v>
      </c>
      <c r="G1672" s="2" t="s">
        <v>4896</v>
      </c>
      <c r="J1672" s="21">
        <v>5400</v>
      </c>
      <c r="K1672" s="21" t="s">
        <v>4561</v>
      </c>
    </row>
    <row r="1673" spans="1:11" x14ac:dyDescent="0.2">
      <c r="A1673" s="3">
        <v>4304</v>
      </c>
      <c r="B1673" s="3" t="s">
        <v>1818</v>
      </c>
      <c r="C1673" s="3" t="s">
        <v>1818</v>
      </c>
      <c r="D1673" s="3" t="s">
        <v>1778</v>
      </c>
      <c r="E1673" s="3" t="str">
        <v>Oulens-sous-Echallens</v>
      </c>
      <c r="G1673" s="2" t="s">
        <v>4896</v>
      </c>
      <c r="J1673" s="21">
        <v>5404</v>
      </c>
      <c r="K1673" s="21" t="s">
        <v>4561</v>
      </c>
    </row>
    <row r="1674" spans="1:11" x14ac:dyDescent="0.2">
      <c r="A1674" s="3">
        <v>4423</v>
      </c>
      <c r="B1674" s="3" t="s">
        <v>1819</v>
      </c>
      <c r="C1674" s="3" t="s">
        <v>1819</v>
      </c>
      <c r="D1674" s="3" t="s">
        <v>1778</v>
      </c>
      <c r="E1674" s="3" t="str">
        <v>Pailly</v>
      </c>
      <c r="G1674" s="2" t="s">
        <v>4896</v>
      </c>
      <c r="J1674" s="21">
        <v>5405</v>
      </c>
      <c r="K1674" s="21" t="s">
        <v>4561</v>
      </c>
    </row>
    <row r="1675" spans="1:11" x14ac:dyDescent="0.2">
      <c r="A1675" s="3">
        <v>4415</v>
      </c>
      <c r="B1675" s="3" t="s">
        <v>1820</v>
      </c>
      <c r="C1675" s="3" t="s">
        <v>1820</v>
      </c>
      <c r="D1675" s="3" t="s">
        <v>1778</v>
      </c>
      <c r="E1675" s="3" t="str">
        <v>Penthéréaz</v>
      </c>
      <c r="G1675" s="2" t="s">
        <v>4896</v>
      </c>
      <c r="J1675" s="21">
        <v>5406</v>
      </c>
      <c r="K1675" s="21" t="s">
        <v>4560</v>
      </c>
    </row>
    <row r="1676" spans="1:11" x14ac:dyDescent="0.2">
      <c r="A1676" s="3">
        <v>4410</v>
      </c>
      <c r="B1676" s="3" t="s">
        <v>1821</v>
      </c>
      <c r="C1676" s="3" t="s">
        <v>1821</v>
      </c>
      <c r="D1676" s="3" t="s">
        <v>1778</v>
      </c>
      <c r="E1676" s="3" t="str">
        <v>Poliez-Pittet</v>
      </c>
      <c r="G1676" s="2" t="s">
        <v>4896</v>
      </c>
      <c r="J1676" s="21">
        <v>5408</v>
      </c>
      <c r="K1676" s="21" t="s">
        <v>4561</v>
      </c>
    </row>
    <row r="1677" spans="1:11" x14ac:dyDescent="0.2">
      <c r="A1677" s="3">
        <v>4419</v>
      </c>
      <c r="B1677" s="3" t="s">
        <v>1822</v>
      </c>
      <c r="C1677" s="3" t="s">
        <v>1822</v>
      </c>
      <c r="D1677" s="3" t="s">
        <v>1778</v>
      </c>
      <c r="E1677" s="3" t="str">
        <v>Rueyres</v>
      </c>
      <c r="G1677" s="2" t="s">
        <v>4896</v>
      </c>
      <c r="J1677" s="21">
        <v>5412</v>
      </c>
      <c r="K1677" s="21" t="s">
        <v>4560</v>
      </c>
    </row>
    <row r="1678" spans="1:11" x14ac:dyDescent="0.2">
      <c r="A1678" s="3">
        <v>4133</v>
      </c>
      <c r="B1678" s="3" t="s">
        <v>1823</v>
      </c>
      <c r="C1678" s="3" t="s">
        <v>1823</v>
      </c>
      <c r="D1678" s="3" t="s">
        <v>1778</v>
      </c>
      <c r="E1678" s="3" t="str">
        <v>Saint-Barthélemy (VD)</v>
      </c>
      <c r="G1678" s="2" t="s">
        <v>4896</v>
      </c>
      <c r="J1678" s="21">
        <v>5413</v>
      </c>
      <c r="K1678" s="21" t="s">
        <v>4560</v>
      </c>
    </row>
    <row r="1679" spans="1:11" x14ac:dyDescent="0.2">
      <c r="A1679" s="3">
        <v>4433</v>
      </c>
      <c r="B1679" s="3" t="s">
        <v>1824</v>
      </c>
      <c r="C1679" s="3" t="s">
        <v>1824</v>
      </c>
      <c r="D1679" s="3" t="s">
        <v>1778</v>
      </c>
      <c r="E1679" s="3" t="str">
        <v>Villars-le-Terroir</v>
      </c>
      <c r="G1679" s="2" t="s">
        <v>4896</v>
      </c>
      <c r="J1679" s="21">
        <v>5415</v>
      </c>
      <c r="K1679" s="21" t="s">
        <v>4561</v>
      </c>
    </row>
    <row r="1680" spans="1:11" x14ac:dyDescent="0.2">
      <c r="A1680" s="3">
        <v>4411</v>
      </c>
      <c r="B1680" s="3" t="s">
        <v>1825</v>
      </c>
      <c r="C1680" s="3" t="s">
        <v>1825</v>
      </c>
      <c r="D1680" s="3" t="s">
        <v>1778</v>
      </c>
      <c r="E1680" s="3" t="str">
        <v>Vuarrens</v>
      </c>
      <c r="G1680" s="2" t="s">
        <v>4896</v>
      </c>
      <c r="J1680" s="21">
        <v>5416</v>
      </c>
      <c r="K1680" s="21" t="s">
        <v>4561</v>
      </c>
    </row>
    <row r="1681" spans="1:11" x14ac:dyDescent="0.2">
      <c r="A1681" s="3">
        <v>4417</v>
      </c>
      <c r="B1681" s="3" t="s">
        <v>1826</v>
      </c>
      <c r="C1681" s="3" t="s">
        <v>1826</v>
      </c>
      <c r="D1681" s="3" t="s">
        <v>1778</v>
      </c>
      <c r="E1681" s="3" t="str">
        <v>Montilliez</v>
      </c>
      <c r="G1681" s="2" t="s">
        <v>4896</v>
      </c>
      <c r="J1681" s="21">
        <v>5417</v>
      </c>
      <c r="K1681" s="21" t="s">
        <v>4561</v>
      </c>
    </row>
    <row r="1682" spans="1:11" x14ac:dyDescent="0.2">
      <c r="A1682" s="3">
        <v>4469</v>
      </c>
      <c r="B1682" s="3" t="s">
        <v>1827</v>
      </c>
      <c r="C1682" s="3" t="s">
        <v>1827</v>
      </c>
      <c r="D1682" s="3" t="s">
        <v>1778</v>
      </c>
      <c r="E1682" s="3" t="str">
        <v>Goumoëns</v>
      </c>
      <c r="G1682" s="2" t="s">
        <v>4896</v>
      </c>
      <c r="J1682" s="21">
        <v>5420</v>
      </c>
      <c r="K1682" s="21" t="s">
        <v>4561</v>
      </c>
    </row>
    <row r="1683" spans="1:11" x14ac:dyDescent="0.2">
      <c r="A1683" s="3">
        <v>4461</v>
      </c>
      <c r="B1683" s="3" t="s">
        <v>1828</v>
      </c>
      <c r="C1683" s="3" t="s">
        <v>1828</v>
      </c>
      <c r="D1683" s="3" t="s">
        <v>1778</v>
      </c>
      <c r="E1683" s="3" t="str">
        <v>Bonvillars</v>
      </c>
      <c r="G1683" s="2" t="s">
        <v>4896</v>
      </c>
      <c r="J1683" s="21">
        <v>5423</v>
      </c>
      <c r="K1683" s="21" t="s">
        <v>4561</v>
      </c>
    </row>
    <row r="1684" spans="1:11" x14ac:dyDescent="0.2">
      <c r="A1684" s="3">
        <v>4446</v>
      </c>
      <c r="B1684" s="3" t="s">
        <v>1829</v>
      </c>
      <c r="C1684" s="3" t="s">
        <v>1829</v>
      </c>
      <c r="D1684" s="3" t="s">
        <v>1778</v>
      </c>
      <c r="E1684" s="3" t="str">
        <v>Bullet</v>
      </c>
      <c r="G1684" s="2" t="s">
        <v>4896</v>
      </c>
      <c r="J1684" s="21">
        <v>5425</v>
      </c>
      <c r="K1684" s="21" t="s">
        <v>4561</v>
      </c>
    </row>
    <row r="1685" spans="1:11" x14ac:dyDescent="0.2">
      <c r="A1685" s="3">
        <v>4463</v>
      </c>
      <c r="B1685" s="3" t="s">
        <v>1830</v>
      </c>
      <c r="C1685" s="3" t="s">
        <v>1830</v>
      </c>
      <c r="D1685" s="3" t="s">
        <v>1778</v>
      </c>
      <c r="E1685" s="3" t="str">
        <v>Champagne</v>
      </c>
      <c r="G1685" s="2" t="s">
        <v>4896</v>
      </c>
      <c r="J1685" s="21">
        <v>5426</v>
      </c>
      <c r="K1685" s="21" t="s">
        <v>4561</v>
      </c>
    </row>
    <row r="1686" spans="1:11" x14ac:dyDescent="0.2">
      <c r="A1686" s="3">
        <v>4442</v>
      </c>
      <c r="B1686" s="3" t="s">
        <v>1831</v>
      </c>
      <c r="C1686" s="3" t="s">
        <v>1831</v>
      </c>
      <c r="D1686" s="3" t="s">
        <v>1778</v>
      </c>
      <c r="E1686" s="3" t="str">
        <v>Concise</v>
      </c>
      <c r="G1686" s="2" t="s">
        <v>4896</v>
      </c>
      <c r="J1686" s="21">
        <v>5430</v>
      </c>
      <c r="K1686" s="21" t="s">
        <v>4561</v>
      </c>
    </row>
    <row r="1687" spans="1:11" x14ac:dyDescent="0.2">
      <c r="A1687" s="3">
        <v>4460</v>
      </c>
      <c r="B1687" s="3" t="s">
        <v>1832</v>
      </c>
      <c r="C1687" s="3" t="s">
        <v>1832</v>
      </c>
      <c r="D1687" s="3" t="s">
        <v>1778</v>
      </c>
      <c r="E1687" s="3" t="str">
        <v>Corcelles-près-Concise</v>
      </c>
      <c r="G1687" s="2" t="s">
        <v>4896</v>
      </c>
      <c r="J1687" s="21">
        <v>5432</v>
      </c>
      <c r="K1687" s="21" t="s">
        <v>4561</v>
      </c>
    </row>
    <row r="1688" spans="1:11" x14ac:dyDescent="0.2">
      <c r="A1688" s="3">
        <v>4445</v>
      </c>
      <c r="B1688" s="3" t="s">
        <v>1833</v>
      </c>
      <c r="C1688" s="3" t="s">
        <v>1833</v>
      </c>
      <c r="D1688" s="3" t="s">
        <v>1778</v>
      </c>
      <c r="E1688" s="3" t="str">
        <v>Fiez</v>
      </c>
      <c r="G1688" s="2" t="s">
        <v>4896</v>
      </c>
      <c r="J1688" s="21">
        <v>5436</v>
      </c>
      <c r="K1688" s="21" t="s">
        <v>4561</v>
      </c>
    </row>
    <row r="1689" spans="1:11" x14ac:dyDescent="0.2">
      <c r="A1689" s="3">
        <v>4465</v>
      </c>
      <c r="B1689" s="3" t="s">
        <v>1834</v>
      </c>
      <c r="C1689" s="3" t="s">
        <v>1834</v>
      </c>
      <c r="D1689" s="3" t="s">
        <v>1778</v>
      </c>
      <c r="E1689" s="3" t="str">
        <v>Fontaines-sur-Grandson</v>
      </c>
      <c r="G1689" s="2" t="s">
        <v>4896</v>
      </c>
      <c r="J1689" s="21">
        <v>5442</v>
      </c>
      <c r="K1689" s="21" t="s">
        <v>4561</v>
      </c>
    </row>
    <row r="1690" spans="1:11" x14ac:dyDescent="0.2">
      <c r="A1690" s="3">
        <v>4452</v>
      </c>
      <c r="B1690" s="3" t="s">
        <v>1835</v>
      </c>
      <c r="C1690" s="3" t="s">
        <v>1835</v>
      </c>
      <c r="D1690" s="3" t="s">
        <v>1778</v>
      </c>
      <c r="E1690" s="3" t="str">
        <v>Giez</v>
      </c>
      <c r="G1690" s="2" t="s">
        <v>4896</v>
      </c>
      <c r="J1690" s="21">
        <v>5443</v>
      </c>
      <c r="K1690" s="21" t="s">
        <v>4561</v>
      </c>
    </row>
    <row r="1691" spans="1:11" x14ac:dyDescent="0.2">
      <c r="A1691" s="3">
        <v>4447</v>
      </c>
      <c r="B1691" s="3" t="s">
        <v>1836</v>
      </c>
      <c r="C1691" s="3" t="s">
        <v>1836</v>
      </c>
      <c r="D1691" s="3" t="s">
        <v>1778</v>
      </c>
      <c r="E1691" s="3" t="str">
        <v>Grandevent</v>
      </c>
      <c r="G1691" s="2" t="s">
        <v>4896</v>
      </c>
      <c r="J1691" s="21">
        <v>5444</v>
      </c>
      <c r="K1691" s="21" t="s">
        <v>4560</v>
      </c>
    </row>
    <row r="1692" spans="1:11" x14ac:dyDescent="0.2">
      <c r="A1692" s="3">
        <v>4496</v>
      </c>
      <c r="B1692" s="3" t="s">
        <v>1837</v>
      </c>
      <c r="C1692" s="3" t="s">
        <v>1838</v>
      </c>
      <c r="D1692" s="3" t="s">
        <v>1778</v>
      </c>
      <c r="E1692" s="3" t="str">
        <v>Grandson</v>
      </c>
      <c r="G1692" s="2" t="s">
        <v>4896</v>
      </c>
      <c r="J1692" s="21">
        <v>5445</v>
      </c>
      <c r="K1692" s="21" t="s">
        <v>4560</v>
      </c>
    </row>
    <row r="1693" spans="1:11" x14ac:dyDescent="0.2">
      <c r="A1693" s="3">
        <v>4448</v>
      </c>
      <c r="B1693" s="3" t="s">
        <v>1839</v>
      </c>
      <c r="C1693" s="3" t="s">
        <v>1839</v>
      </c>
      <c r="D1693" s="3" t="s">
        <v>1778</v>
      </c>
      <c r="E1693" s="3" t="str">
        <v>Mauborget</v>
      </c>
      <c r="G1693" s="2" t="s">
        <v>4896</v>
      </c>
      <c r="J1693" s="21">
        <v>5452</v>
      </c>
      <c r="K1693" s="21" t="s">
        <v>4561</v>
      </c>
    </row>
    <row r="1694" spans="1:11" x14ac:dyDescent="0.2">
      <c r="A1694" s="3">
        <v>4464</v>
      </c>
      <c r="B1694" s="3" t="s">
        <v>1840</v>
      </c>
      <c r="C1694" s="3" t="s">
        <v>1840</v>
      </c>
      <c r="D1694" s="3" t="s">
        <v>1778</v>
      </c>
      <c r="E1694" s="3" t="str">
        <v>Mutrux</v>
      </c>
      <c r="G1694" s="2" t="s">
        <v>4896</v>
      </c>
      <c r="J1694" s="21">
        <v>5453</v>
      </c>
      <c r="K1694" s="21" t="s">
        <v>4561</v>
      </c>
    </row>
    <row r="1695" spans="1:11" x14ac:dyDescent="0.2">
      <c r="A1695" s="3">
        <v>4453</v>
      </c>
      <c r="B1695" s="3" t="s">
        <v>1841</v>
      </c>
      <c r="C1695" s="3" t="s">
        <v>1841</v>
      </c>
      <c r="D1695" s="3" t="s">
        <v>1778</v>
      </c>
      <c r="E1695" s="3" t="str">
        <v>Novalles</v>
      </c>
      <c r="G1695" s="2" t="s">
        <v>4896</v>
      </c>
      <c r="J1695" s="21">
        <v>5454</v>
      </c>
      <c r="K1695" s="21" t="s">
        <v>4562</v>
      </c>
    </row>
    <row r="1696" spans="1:11" x14ac:dyDescent="0.2">
      <c r="A1696" s="3">
        <v>4494</v>
      </c>
      <c r="B1696" s="3" t="s">
        <v>1842</v>
      </c>
      <c r="C1696" s="3" t="s">
        <v>1842</v>
      </c>
      <c r="D1696" s="3" t="s">
        <v>1778</v>
      </c>
      <c r="E1696" s="3" t="str">
        <v>Onnens (VD)</v>
      </c>
      <c r="G1696" s="2" t="s">
        <v>4896</v>
      </c>
      <c r="J1696" s="21">
        <v>5462</v>
      </c>
      <c r="K1696" s="21" t="s">
        <v>4561</v>
      </c>
    </row>
    <row r="1697" spans="1:11" x14ac:dyDescent="0.2">
      <c r="A1697" s="3">
        <v>4466</v>
      </c>
      <c r="B1697" s="3" t="s">
        <v>1843</v>
      </c>
      <c r="C1697" s="3" t="s">
        <v>1843</v>
      </c>
      <c r="D1697" s="3" t="s">
        <v>1778</v>
      </c>
      <c r="E1697" s="3" t="str">
        <v>Provence</v>
      </c>
      <c r="G1697" s="2" t="s">
        <v>4896</v>
      </c>
      <c r="J1697" s="21">
        <v>5463</v>
      </c>
      <c r="K1697" s="21" t="s">
        <v>4561</v>
      </c>
    </row>
    <row r="1698" spans="1:11" x14ac:dyDescent="0.2">
      <c r="A1698" s="3">
        <v>4462</v>
      </c>
      <c r="B1698" s="3" t="s">
        <v>1844</v>
      </c>
      <c r="C1698" s="3" t="s">
        <v>1845</v>
      </c>
      <c r="D1698" s="3" t="s">
        <v>1778</v>
      </c>
      <c r="E1698" s="3" t="str">
        <v>Sainte-Croix</v>
      </c>
      <c r="G1698" s="2" t="s">
        <v>4896</v>
      </c>
      <c r="J1698" s="21">
        <v>5464</v>
      </c>
      <c r="K1698" s="21" t="s">
        <v>4561</v>
      </c>
    </row>
    <row r="1699" spans="1:11" x14ac:dyDescent="0.2">
      <c r="A1699" s="3">
        <v>4467</v>
      </c>
      <c r="B1699" s="3" t="s">
        <v>1846</v>
      </c>
      <c r="C1699" s="3" t="s">
        <v>1846</v>
      </c>
      <c r="D1699" s="3" t="s">
        <v>1778</v>
      </c>
      <c r="E1699" s="3" t="str">
        <v>Tévenon</v>
      </c>
      <c r="G1699" s="2" t="s">
        <v>4896</v>
      </c>
      <c r="J1699" s="21">
        <v>5465</v>
      </c>
      <c r="K1699" s="21" t="s">
        <v>4561</v>
      </c>
    </row>
    <row r="1700" spans="1:11" x14ac:dyDescent="0.2">
      <c r="A1700" s="3">
        <v>4444</v>
      </c>
      <c r="B1700" s="3" t="s">
        <v>1847</v>
      </c>
      <c r="C1700" s="3" t="s">
        <v>1847</v>
      </c>
      <c r="D1700" s="3" t="s">
        <v>1778</v>
      </c>
      <c r="E1700" s="3" t="str">
        <v>Belmont-sur-Lausanne</v>
      </c>
      <c r="G1700" s="2" t="s">
        <v>4896</v>
      </c>
      <c r="J1700" s="21">
        <v>5466</v>
      </c>
      <c r="K1700" s="21" t="s">
        <v>4561</v>
      </c>
    </row>
    <row r="1701" spans="1:11" x14ac:dyDescent="0.2">
      <c r="A1701" s="3">
        <v>4497</v>
      </c>
      <c r="B1701" s="3" t="s">
        <v>1848</v>
      </c>
      <c r="C1701" s="3" t="s">
        <v>1848</v>
      </c>
      <c r="D1701" s="3" t="s">
        <v>1778</v>
      </c>
      <c r="E1701" s="3" t="str">
        <v>Cheseaux-sur-Lausanne</v>
      </c>
      <c r="G1701" s="2" t="s">
        <v>4896</v>
      </c>
      <c r="J1701" s="21">
        <v>5467</v>
      </c>
      <c r="K1701" s="21" t="s">
        <v>4561</v>
      </c>
    </row>
    <row r="1702" spans="1:11" x14ac:dyDescent="0.2">
      <c r="A1702" s="3">
        <v>4450</v>
      </c>
      <c r="B1702" s="3" t="s">
        <v>1849</v>
      </c>
      <c r="C1702" s="3" t="s">
        <v>1849</v>
      </c>
      <c r="D1702" s="3" t="s">
        <v>1778</v>
      </c>
      <c r="E1702" s="3" t="str">
        <v>Crissier</v>
      </c>
      <c r="G1702" s="2" t="s">
        <v>4896</v>
      </c>
      <c r="J1702" s="21">
        <v>5502</v>
      </c>
      <c r="K1702" s="21" t="s">
        <v>4560</v>
      </c>
    </row>
    <row r="1703" spans="1:11" x14ac:dyDescent="0.2">
      <c r="A1703" s="3">
        <v>4492</v>
      </c>
      <c r="B1703" s="3" t="s">
        <v>1850</v>
      </c>
      <c r="C1703" s="3" t="s">
        <v>1850</v>
      </c>
      <c r="D1703" s="3" t="s">
        <v>1778</v>
      </c>
      <c r="E1703" s="3" t="str">
        <v>Epalinges</v>
      </c>
      <c r="G1703" s="2" t="s">
        <v>4896</v>
      </c>
      <c r="J1703" s="21">
        <v>5503</v>
      </c>
      <c r="K1703" s="21" t="s">
        <v>4560</v>
      </c>
    </row>
    <row r="1704" spans="1:11" x14ac:dyDescent="0.2">
      <c r="A1704" s="3">
        <v>4456</v>
      </c>
      <c r="B1704" s="3" t="s">
        <v>1851</v>
      </c>
      <c r="C1704" s="3" t="s">
        <v>1851</v>
      </c>
      <c r="D1704" s="3" t="s">
        <v>1778</v>
      </c>
      <c r="E1704" s="3" t="str">
        <v>Jouxtens-Mézery</v>
      </c>
      <c r="G1704" s="2" t="s">
        <v>4896</v>
      </c>
      <c r="J1704" s="21">
        <v>5504</v>
      </c>
      <c r="K1704" s="21" t="s">
        <v>4560</v>
      </c>
    </row>
    <row r="1705" spans="1:11" x14ac:dyDescent="0.2">
      <c r="A1705" s="3">
        <v>4441</v>
      </c>
      <c r="B1705" s="3" t="s">
        <v>1852</v>
      </c>
      <c r="C1705" s="3" t="s">
        <v>1852</v>
      </c>
      <c r="D1705" s="3" t="s">
        <v>1778</v>
      </c>
      <c r="E1705" s="3" t="str">
        <v>Lausanne</v>
      </c>
      <c r="G1705" s="2" t="s">
        <v>4896</v>
      </c>
      <c r="J1705" s="21">
        <v>5505</v>
      </c>
      <c r="K1705" s="21" t="s">
        <v>4560</v>
      </c>
    </row>
    <row r="1706" spans="1:11" x14ac:dyDescent="0.2">
      <c r="A1706" s="3">
        <v>4493</v>
      </c>
      <c r="B1706" s="3" t="s">
        <v>1853</v>
      </c>
      <c r="C1706" s="3" t="s">
        <v>1853</v>
      </c>
      <c r="D1706" s="3" t="s">
        <v>1778</v>
      </c>
      <c r="E1706" s="3" t="str">
        <v>Le Mont-sur-Lausanne</v>
      </c>
      <c r="G1706" s="2" t="s">
        <v>4896</v>
      </c>
      <c r="J1706" s="21">
        <v>5506</v>
      </c>
      <c r="K1706" s="21" t="s">
        <v>4560</v>
      </c>
    </row>
    <row r="1707" spans="1:11" x14ac:dyDescent="0.2">
      <c r="A1707" s="3">
        <v>4451</v>
      </c>
      <c r="B1707" s="3" t="s">
        <v>1854</v>
      </c>
      <c r="C1707" s="3" t="s">
        <v>1854</v>
      </c>
      <c r="D1707" s="3" t="s">
        <v>1778</v>
      </c>
      <c r="E1707" s="3" t="str">
        <v>Paudex</v>
      </c>
      <c r="G1707" s="2" t="s">
        <v>4896</v>
      </c>
      <c r="J1707" s="21">
        <v>5507</v>
      </c>
      <c r="K1707" s="21" t="s">
        <v>4560</v>
      </c>
    </row>
    <row r="1708" spans="1:11" x14ac:dyDescent="0.2">
      <c r="A1708" s="3">
        <v>4443</v>
      </c>
      <c r="B1708" s="3" t="s">
        <v>1855</v>
      </c>
      <c r="C1708" s="3" t="s">
        <v>1855</v>
      </c>
      <c r="D1708" s="3" t="s">
        <v>1778</v>
      </c>
      <c r="E1708" s="3" t="str">
        <v>Prilly</v>
      </c>
      <c r="G1708" s="2" t="s">
        <v>4896</v>
      </c>
      <c r="J1708" s="21">
        <v>5512</v>
      </c>
      <c r="K1708" s="21" t="s">
        <v>4560</v>
      </c>
    </row>
    <row r="1709" spans="1:11" x14ac:dyDescent="0.2">
      <c r="A1709" s="3">
        <v>4495</v>
      </c>
      <c r="B1709" s="3" t="s">
        <v>1856</v>
      </c>
      <c r="C1709" s="3" t="s">
        <v>1856</v>
      </c>
      <c r="D1709" s="3" t="s">
        <v>1778</v>
      </c>
      <c r="E1709" s="3" t="str">
        <v>Pully</v>
      </c>
      <c r="G1709" s="2" t="s">
        <v>4896</v>
      </c>
      <c r="J1709" s="21">
        <v>5522</v>
      </c>
      <c r="K1709" s="21" t="s">
        <v>4560</v>
      </c>
    </row>
    <row r="1710" spans="1:11" x14ac:dyDescent="0.2">
      <c r="A1710" s="3">
        <v>4455</v>
      </c>
      <c r="B1710" s="3" t="s">
        <v>1857</v>
      </c>
      <c r="C1710" s="3" t="s">
        <v>1857</v>
      </c>
      <c r="D1710" s="3" t="s">
        <v>1778</v>
      </c>
      <c r="E1710" s="3" t="str">
        <v>Renens (VD)</v>
      </c>
      <c r="G1710" s="2" t="s">
        <v>4896</v>
      </c>
      <c r="J1710" s="21">
        <v>5524</v>
      </c>
      <c r="K1710" s="21" t="s">
        <v>4560</v>
      </c>
    </row>
    <row r="1711" spans="1:11" x14ac:dyDescent="0.2">
      <c r="A1711" s="3">
        <v>4424</v>
      </c>
      <c r="B1711" s="3" t="s">
        <v>1858</v>
      </c>
      <c r="C1711" s="3" t="s">
        <v>1858</v>
      </c>
      <c r="D1711" s="3" t="s">
        <v>1778</v>
      </c>
      <c r="E1711" s="3" t="str">
        <v>Romanel-sur-Lausanne</v>
      </c>
      <c r="G1711" s="2" t="s">
        <v>4896</v>
      </c>
      <c r="J1711" s="21">
        <v>5525</v>
      </c>
      <c r="K1711" s="21" t="s">
        <v>4560</v>
      </c>
    </row>
    <row r="1712" spans="1:11" x14ac:dyDescent="0.2">
      <c r="A1712" s="3">
        <v>4431</v>
      </c>
      <c r="B1712" s="3" t="s">
        <v>1859</v>
      </c>
      <c r="C1712" s="3" t="s">
        <v>1859</v>
      </c>
      <c r="D1712" s="3" t="s">
        <v>1778</v>
      </c>
      <c r="E1712" s="3" t="str">
        <v>Chexbres</v>
      </c>
      <c r="G1712" s="2" t="s">
        <v>4896</v>
      </c>
      <c r="J1712" s="21">
        <v>5600</v>
      </c>
      <c r="K1712" s="21" t="s">
        <v>4560</v>
      </c>
    </row>
    <row r="1713" spans="1:11" x14ac:dyDescent="0.2">
      <c r="A1713" s="3">
        <v>4207</v>
      </c>
      <c r="B1713" s="3" t="s">
        <v>1860</v>
      </c>
      <c r="C1713" s="3" t="s">
        <v>1860</v>
      </c>
      <c r="D1713" s="3" t="s">
        <v>1778</v>
      </c>
      <c r="E1713" s="3" t="str">
        <v>Forel (Lavaux)</v>
      </c>
      <c r="G1713" s="2" t="s">
        <v>4896</v>
      </c>
      <c r="J1713" s="21">
        <v>5603</v>
      </c>
      <c r="K1713" s="21" t="s">
        <v>4560</v>
      </c>
    </row>
    <row r="1714" spans="1:11" x14ac:dyDescent="0.2">
      <c r="A1714" s="3">
        <v>4457</v>
      </c>
      <c r="B1714" s="3" t="s">
        <v>1861</v>
      </c>
      <c r="C1714" s="3" t="s">
        <v>1861</v>
      </c>
      <c r="D1714" s="3" t="s">
        <v>1778</v>
      </c>
      <c r="E1714" s="3" t="str">
        <v>Lutry</v>
      </c>
      <c r="G1714" s="2" t="s">
        <v>4896</v>
      </c>
      <c r="J1714" s="21">
        <v>5604</v>
      </c>
      <c r="K1714" s="21" t="s">
        <v>4560</v>
      </c>
    </row>
    <row r="1715" spans="1:11" x14ac:dyDescent="0.2">
      <c r="A1715" s="3">
        <v>4458</v>
      </c>
      <c r="B1715" s="3" t="s">
        <v>1862</v>
      </c>
      <c r="C1715" s="3" t="s">
        <v>1862</v>
      </c>
      <c r="D1715" s="3" t="s">
        <v>1778</v>
      </c>
      <c r="E1715" s="3" t="str">
        <v>Puidoux</v>
      </c>
      <c r="G1715" s="2" t="s">
        <v>4896</v>
      </c>
      <c r="J1715" s="21">
        <v>5605</v>
      </c>
      <c r="K1715" s="21" t="s">
        <v>4560</v>
      </c>
    </row>
    <row r="1716" spans="1:11" x14ac:dyDescent="0.2">
      <c r="A1716" s="3">
        <v>4434</v>
      </c>
      <c r="B1716" s="3" t="s">
        <v>1863</v>
      </c>
      <c r="C1716" s="3" t="s">
        <v>1863</v>
      </c>
      <c r="D1716" s="3" t="s">
        <v>1778</v>
      </c>
      <c r="E1716" s="3" t="str">
        <v>Rivaz</v>
      </c>
      <c r="G1716" s="2" t="s">
        <v>4896</v>
      </c>
      <c r="J1716" s="21">
        <v>5606</v>
      </c>
      <c r="K1716" s="21" t="s">
        <v>4560</v>
      </c>
    </row>
    <row r="1717" spans="1:11" x14ac:dyDescent="0.2">
      <c r="A1717" s="3">
        <v>4432</v>
      </c>
      <c r="B1717" s="3" t="s">
        <v>1864</v>
      </c>
      <c r="C1717" s="3" t="s">
        <v>1864</v>
      </c>
      <c r="D1717" s="3" t="s">
        <v>1778</v>
      </c>
      <c r="E1717" s="3" t="str">
        <v>Saint-Saphorin (Lavaux)</v>
      </c>
      <c r="G1717" s="2" t="s">
        <v>4896</v>
      </c>
      <c r="J1717" s="21">
        <v>5607</v>
      </c>
      <c r="K1717" s="21" t="s">
        <v>4560</v>
      </c>
    </row>
    <row r="1718" spans="1:11" x14ac:dyDescent="0.2">
      <c r="A1718" s="3">
        <v>4438</v>
      </c>
      <c r="B1718" s="3" t="s">
        <v>1865</v>
      </c>
      <c r="C1718" s="3" t="s">
        <v>1865</v>
      </c>
      <c r="D1718" s="3" t="s">
        <v>1778</v>
      </c>
      <c r="E1718" s="3" t="str">
        <v>Savigny</v>
      </c>
      <c r="G1718" s="2" t="s">
        <v>4896</v>
      </c>
      <c r="J1718" s="21">
        <v>5608</v>
      </c>
      <c r="K1718" s="21" t="s">
        <v>4560</v>
      </c>
    </row>
    <row r="1719" spans="1:11" x14ac:dyDescent="0.2">
      <c r="A1719" s="3">
        <v>4426</v>
      </c>
      <c r="B1719" s="3" t="s">
        <v>1866</v>
      </c>
      <c r="C1719" s="3" t="s">
        <v>1866</v>
      </c>
      <c r="D1719" s="3" t="s">
        <v>1778</v>
      </c>
      <c r="E1719" s="3" t="str">
        <v>Bourg-en-Lavaux</v>
      </c>
      <c r="G1719" s="2" t="s">
        <v>4896</v>
      </c>
      <c r="J1719" s="21">
        <v>5610</v>
      </c>
      <c r="K1719" s="21" t="s">
        <v>4560</v>
      </c>
    </row>
    <row r="1720" spans="1:11" x14ac:dyDescent="0.2">
      <c r="A1720" s="3">
        <v>4436</v>
      </c>
      <c r="B1720" s="3" t="s">
        <v>1867</v>
      </c>
      <c r="C1720" s="3" t="s">
        <v>1867</v>
      </c>
      <c r="D1720" s="3" t="s">
        <v>1778</v>
      </c>
      <c r="E1720" s="3" t="str">
        <v>Aclens</v>
      </c>
      <c r="G1720" s="2" t="s">
        <v>4896</v>
      </c>
      <c r="J1720" s="21">
        <v>5611</v>
      </c>
      <c r="K1720" s="21" t="s">
        <v>4560</v>
      </c>
    </row>
    <row r="1721" spans="1:11" x14ac:dyDescent="0.2">
      <c r="A1721" s="3">
        <v>4435</v>
      </c>
      <c r="B1721" s="3" t="s">
        <v>1868</v>
      </c>
      <c r="C1721" s="3" t="s">
        <v>1868</v>
      </c>
      <c r="D1721" s="3" t="s">
        <v>1778</v>
      </c>
      <c r="E1721" s="3" t="str">
        <v>Bremblens</v>
      </c>
      <c r="G1721" s="2" t="s">
        <v>4896</v>
      </c>
      <c r="J1721" s="21">
        <v>5612</v>
      </c>
      <c r="K1721" s="21" t="s">
        <v>4560</v>
      </c>
    </row>
    <row r="1722" spans="1:11" x14ac:dyDescent="0.2">
      <c r="A1722" s="3">
        <v>4436</v>
      </c>
      <c r="B1722" s="3" t="s">
        <v>1869</v>
      </c>
      <c r="C1722" s="3" t="s">
        <v>1870</v>
      </c>
      <c r="D1722" s="3" t="s">
        <v>1778</v>
      </c>
      <c r="E1722" s="3" t="str">
        <v>Buchillon</v>
      </c>
      <c r="G1722" s="2" t="s">
        <v>4896</v>
      </c>
      <c r="J1722" s="21">
        <v>5613</v>
      </c>
      <c r="K1722" s="21" t="s">
        <v>4560</v>
      </c>
    </row>
    <row r="1723" spans="1:11" x14ac:dyDescent="0.2">
      <c r="A1723" s="3">
        <v>4418</v>
      </c>
      <c r="B1723" s="3" t="s">
        <v>1871</v>
      </c>
      <c r="C1723" s="3" t="s">
        <v>1871</v>
      </c>
      <c r="D1723" s="3" t="s">
        <v>1778</v>
      </c>
      <c r="E1723" s="3" t="str">
        <v>Bussigny</v>
      </c>
      <c r="G1723" s="2" t="s">
        <v>4896</v>
      </c>
      <c r="J1723" s="21">
        <v>5614</v>
      </c>
      <c r="K1723" s="21" t="s">
        <v>4560</v>
      </c>
    </row>
    <row r="1724" spans="1:11" x14ac:dyDescent="0.2">
      <c r="A1724" s="3">
        <v>4425</v>
      </c>
      <c r="B1724" s="3" t="s">
        <v>1872</v>
      </c>
      <c r="C1724" s="3" t="s">
        <v>1872</v>
      </c>
      <c r="D1724" s="3" t="s">
        <v>1778</v>
      </c>
      <c r="E1724" s="3" t="str">
        <v>Chavannes-près-Renens</v>
      </c>
      <c r="G1724" s="2" t="s">
        <v>4896</v>
      </c>
      <c r="J1724" s="21">
        <v>5615</v>
      </c>
      <c r="K1724" s="21" t="s">
        <v>4560</v>
      </c>
    </row>
    <row r="1725" spans="1:11" x14ac:dyDescent="0.2">
      <c r="A1725" s="3">
        <v>4437</v>
      </c>
      <c r="B1725" s="3" t="s">
        <v>1873</v>
      </c>
      <c r="C1725" s="3" t="s">
        <v>1873</v>
      </c>
      <c r="D1725" s="3" t="s">
        <v>1778</v>
      </c>
      <c r="E1725" s="3" t="str">
        <v>Chigny</v>
      </c>
      <c r="G1725" s="2" t="s">
        <v>4896</v>
      </c>
      <c r="J1725" s="21">
        <v>5616</v>
      </c>
      <c r="K1725" s="21" t="s">
        <v>4560</v>
      </c>
    </row>
    <row r="1726" spans="1:11" x14ac:dyDescent="0.2">
      <c r="A1726" s="3">
        <v>8214</v>
      </c>
      <c r="B1726" s="3" t="s">
        <v>1874</v>
      </c>
      <c r="C1726" s="3" t="s">
        <v>1874</v>
      </c>
      <c r="D1726" s="3" t="s">
        <v>1875</v>
      </c>
      <c r="E1726" s="3" t="str">
        <v>Clarmont</v>
      </c>
      <c r="G1726" s="2" t="s">
        <v>4896</v>
      </c>
      <c r="J1726" s="21">
        <v>5617</v>
      </c>
      <c r="K1726" s="21" t="s">
        <v>4560</v>
      </c>
    </row>
    <row r="1727" spans="1:11" x14ac:dyDescent="0.2">
      <c r="A1727" s="3">
        <v>8214</v>
      </c>
      <c r="B1727" s="3" t="s">
        <v>1874</v>
      </c>
      <c r="C1727" s="3" t="s">
        <v>1874</v>
      </c>
      <c r="D1727" s="3" t="s">
        <v>1875</v>
      </c>
      <c r="E1727" s="3" t="str">
        <v>Denens</v>
      </c>
      <c r="G1727" s="2" t="s">
        <v>4896</v>
      </c>
      <c r="J1727" s="21">
        <v>5618</v>
      </c>
      <c r="K1727" s="21" t="s">
        <v>4560</v>
      </c>
    </row>
    <row r="1728" spans="1:11" x14ac:dyDescent="0.2">
      <c r="A1728" s="3">
        <v>8224</v>
      </c>
      <c r="B1728" s="3" t="s">
        <v>1876</v>
      </c>
      <c r="C1728" s="3" t="s">
        <v>1876</v>
      </c>
      <c r="D1728" s="3" t="s">
        <v>1875</v>
      </c>
      <c r="E1728" s="3" t="str">
        <v>Denges</v>
      </c>
      <c r="G1728" s="2" t="s">
        <v>4896</v>
      </c>
      <c r="J1728" s="21">
        <v>5619</v>
      </c>
      <c r="K1728" s="21" t="s">
        <v>4560</v>
      </c>
    </row>
    <row r="1729" spans="1:11" x14ac:dyDescent="0.2">
      <c r="A1729" s="3">
        <v>8213</v>
      </c>
      <c r="B1729" s="3" t="s">
        <v>1877</v>
      </c>
      <c r="C1729" s="3" t="s">
        <v>1877</v>
      </c>
      <c r="D1729" s="3" t="s">
        <v>1875</v>
      </c>
      <c r="E1729" s="3" t="str">
        <v>Echandens</v>
      </c>
      <c r="G1729" s="2" t="s">
        <v>4896</v>
      </c>
      <c r="J1729" s="21">
        <v>5620</v>
      </c>
      <c r="K1729" s="21" t="s">
        <v>4560</v>
      </c>
    </row>
    <row r="1730" spans="1:11" x14ac:dyDescent="0.2">
      <c r="A1730" s="3">
        <v>8236</v>
      </c>
      <c r="B1730" s="3" t="s">
        <v>1878</v>
      </c>
      <c r="C1730" s="3" t="s">
        <v>1878</v>
      </c>
      <c r="D1730" s="3" t="s">
        <v>1875</v>
      </c>
      <c r="E1730" s="3" t="str">
        <v>Echichens</v>
      </c>
      <c r="G1730" s="2" t="s">
        <v>4896</v>
      </c>
      <c r="J1730" s="21">
        <v>5621</v>
      </c>
      <c r="K1730" s="21" t="s">
        <v>4560</v>
      </c>
    </row>
    <row r="1731" spans="1:11" x14ac:dyDescent="0.2">
      <c r="A1731" s="3">
        <v>8239</v>
      </c>
      <c r="B1731" s="3" t="s">
        <v>1879</v>
      </c>
      <c r="C1731" s="3" t="s">
        <v>1879</v>
      </c>
      <c r="D1731" s="3" t="s">
        <v>1875</v>
      </c>
      <c r="E1731" s="3" t="str">
        <v>Ecublens (VD)</v>
      </c>
      <c r="G1731" s="2" t="s">
        <v>4896</v>
      </c>
      <c r="J1731" s="21">
        <v>5622</v>
      </c>
      <c r="K1731" s="21" t="s">
        <v>4560</v>
      </c>
    </row>
    <row r="1732" spans="1:11" x14ac:dyDescent="0.2">
      <c r="A1732" s="3">
        <v>8235</v>
      </c>
      <c r="B1732" s="3" t="s">
        <v>1880</v>
      </c>
      <c r="C1732" s="3" t="s">
        <v>1881</v>
      </c>
      <c r="D1732" s="3" t="s">
        <v>1875</v>
      </c>
      <c r="E1732" s="3" t="str">
        <v>Etoy</v>
      </c>
      <c r="G1732" s="2" t="s">
        <v>4896</v>
      </c>
      <c r="J1732" s="21">
        <v>5623</v>
      </c>
      <c r="K1732" s="21" t="s">
        <v>4560</v>
      </c>
    </row>
    <row r="1733" spans="1:11" x14ac:dyDescent="0.2">
      <c r="A1733" s="3">
        <v>8234</v>
      </c>
      <c r="B1733" s="3" t="s">
        <v>1882</v>
      </c>
      <c r="C1733" s="3" t="s">
        <v>1883</v>
      </c>
      <c r="D1733" s="3" t="s">
        <v>1875</v>
      </c>
      <c r="E1733" s="3" t="str">
        <v>Lavigny</v>
      </c>
      <c r="G1733" s="2" t="s">
        <v>4896</v>
      </c>
      <c r="J1733" s="21">
        <v>5624</v>
      </c>
      <c r="K1733" s="21" t="s">
        <v>4560</v>
      </c>
    </row>
    <row r="1734" spans="1:11" x14ac:dyDescent="0.2">
      <c r="A1734" s="3">
        <v>8236</v>
      </c>
      <c r="B1734" s="3" t="s">
        <v>1884</v>
      </c>
      <c r="C1734" s="3" t="s">
        <v>1885</v>
      </c>
      <c r="D1734" s="3" t="s">
        <v>1875</v>
      </c>
      <c r="E1734" s="3" t="str">
        <v>Lonay</v>
      </c>
      <c r="G1734" s="2" t="s">
        <v>4896</v>
      </c>
      <c r="J1734" s="21">
        <v>5625</v>
      </c>
      <c r="K1734" s="21" t="s">
        <v>4560</v>
      </c>
    </row>
    <row r="1735" spans="1:11" x14ac:dyDescent="0.2">
      <c r="A1735" s="3">
        <v>8240</v>
      </c>
      <c r="B1735" s="3" t="s">
        <v>1885</v>
      </c>
      <c r="C1735" s="3" t="s">
        <v>1885</v>
      </c>
      <c r="D1735" s="3" t="s">
        <v>1875</v>
      </c>
      <c r="E1735" s="3" t="str">
        <v>Lully (VD)</v>
      </c>
      <c r="G1735" s="2" t="s">
        <v>4896</v>
      </c>
      <c r="J1735" s="21">
        <v>5626</v>
      </c>
      <c r="K1735" s="21" t="s">
        <v>4560</v>
      </c>
    </row>
    <row r="1736" spans="1:11" x14ac:dyDescent="0.2">
      <c r="A1736" s="3">
        <v>8241</v>
      </c>
      <c r="B1736" s="3" t="s">
        <v>1886</v>
      </c>
      <c r="C1736" s="3" t="s">
        <v>1885</v>
      </c>
      <c r="D1736" s="3" t="s">
        <v>1875</v>
      </c>
      <c r="E1736" s="3" t="str">
        <v>Lussy-sur-Morges</v>
      </c>
      <c r="G1736" s="2" t="s">
        <v>4896</v>
      </c>
      <c r="J1736" s="21">
        <v>5627</v>
      </c>
      <c r="K1736" s="21" t="s">
        <v>4560</v>
      </c>
    </row>
    <row r="1737" spans="1:11" x14ac:dyDescent="0.2">
      <c r="A1737" s="3">
        <v>8242</v>
      </c>
      <c r="B1737" s="3" t="s">
        <v>1887</v>
      </c>
      <c r="C1737" s="3" t="s">
        <v>1885</v>
      </c>
      <c r="D1737" s="3" t="s">
        <v>1875</v>
      </c>
      <c r="E1737" s="3" t="str">
        <v>Morges</v>
      </c>
      <c r="G1737" s="2" t="s">
        <v>4896</v>
      </c>
      <c r="J1737" s="21">
        <v>5628</v>
      </c>
      <c r="K1737" s="21" t="s">
        <v>4560</v>
      </c>
    </row>
    <row r="1738" spans="1:11" x14ac:dyDescent="0.2">
      <c r="A1738" s="3">
        <v>8242</v>
      </c>
      <c r="B1738" s="3" t="s">
        <v>1888</v>
      </c>
      <c r="C1738" s="3" t="s">
        <v>1885</v>
      </c>
      <c r="D1738" s="3" t="s">
        <v>1875</v>
      </c>
      <c r="E1738" s="3" t="str">
        <v>Préverenges</v>
      </c>
      <c r="G1738" s="2" t="s">
        <v>4896</v>
      </c>
      <c r="J1738" s="21">
        <v>5630</v>
      </c>
      <c r="K1738" s="21" t="s">
        <v>4560</v>
      </c>
    </row>
    <row r="1739" spans="1:11" x14ac:dyDescent="0.2">
      <c r="A1739" s="3">
        <v>8243</v>
      </c>
      <c r="B1739" s="3" t="s">
        <v>1889</v>
      </c>
      <c r="C1739" s="3" t="s">
        <v>1885</v>
      </c>
      <c r="D1739" s="3" t="s">
        <v>1875</v>
      </c>
      <c r="E1739" s="3" t="str">
        <v>Romanel-sur-Morges</v>
      </c>
      <c r="G1739" s="2" t="s">
        <v>4896</v>
      </c>
      <c r="J1739" s="21">
        <v>5632</v>
      </c>
      <c r="K1739" s="21" t="s">
        <v>4560</v>
      </c>
    </row>
    <row r="1740" spans="1:11" x14ac:dyDescent="0.2">
      <c r="A1740" s="3">
        <v>8233</v>
      </c>
      <c r="B1740" s="3" t="s">
        <v>1890</v>
      </c>
      <c r="C1740" s="3" t="s">
        <v>1891</v>
      </c>
      <c r="D1740" s="3" t="s">
        <v>1875</v>
      </c>
      <c r="E1740" s="3" t="str">
        <v>Saint-Prex</v>
      </c>
      <c r="G1740" s="2" t="s">
        <v>4896</v>
      </c>
      <c r="J1740" s="21">
        <v>5634</v>
      </c>
      <c r="K1740" s="21" t="s">
        <v>4557</v>
      </c>
    </row>
    <row r="1741" spans="1:11" x14ac:dyDescent="0.2">
      <c r="A1741" s="3">
        <v>8222</v>
      </c>
      <c r="B1741" s="3" t="s">
        <v>1892</v>
      </c>
      <c r="C1741" s="3" t="s">
        <v>1892</v>
      </c>
      <c r="D1741" s="3" t="s">
        <v>1875</v>
      </c>
      <c r="E1741" s="3" t="str">
        <v>Saint-Sulpice (VD)</v>
      </c>
      <c r="G1741" s="2" t="s">
        <v>4896</v>
      </c>
      <c r="J1741" s="21">
        <v>5636</v>
      </c>
      <c r="K1741" s="21" t="s">
        <v>4557</v>
      </c>
    </row>
    <row r="1742" spans="1:11" x14ac:dyDescent="0.2">
      <c r="A1742" s="3">
        <v>8223</v>
      </c>
      <c r="B1742" s="3" t="s">
        <v>1893</v>
      </c>
      <c r="C1742" s="3" t="s">
        <v>1892</v>
      </c>
      <c r="D1742" s="3" t="s">
        <v>1875</v>
      </c>
      <c r="E1742" s="3" t="str">
        <v>Tolochenaz</v>
      </c>
      <c r="G1742" s="2" t="s">
        <v>4896</v>
      </c>
      <c r="J1742" s="21">
        <v>5637</v>
      </c>
      <c r="K1742" s="21" t="s">
        <v>4557</v>
      </c>
    </row>
    <row r="1743" spans="1:11" x14ac:dyDescent="0.2">
      <c r="A1743" s="3">
        <v>8454</v>
      </c>
      <c r="B1743" s="3" t="s">
        <v>1894</v>
      </c>
      <c r="C1743" s="3" t="s">
        <v>1894</v>
      </c>
      <c r="D1743" s="3" t="s">
        <v>1875</v>
      </c>
      <c r="E1743" s="3" t="str">
        <v>Vaux-sur-Morges</v>
      </c>
      <c r="G1743" s="2" t="s">
        <v>4896</v>
      </c>
      <c r="J1743" s="21">
        <v>5642</v>
      </c>
      <c r="K1743" s="21" t="s">
        <v>4557</v>
      </c>
    </row>
    <row r="1744" spans="1:11" x14ac:dyDescent="0.2">
      <c r="A1744" s="3">
        <v>8232</v>
      </c>
      <c r="B1744" s="3" t="s">
        <v>1895</v>
      </c>
      <c r="C1744" s="3" t="s">
        <v>1895</v>
      </c>
      <c r="D1744" s="3" t="s">
        <v>1875</v>
      </c>
      <c r="E1744" s="3" t="str">
        <v>Villars-Sainte-Croix</v>
      </c>
      <c r="G1744" s="2" t="s">
        <v>4896</v>
      </c>
      <c r="J1744" s="21">
        <v>5643</v>
      </c>
      <c r="K1744" s="21" t="s">
        <v>4557</v>
      </c>
    </row>
    <row r="1745" spans="1:11" x14ac:dyDescent="0.2">
      <c r="A1745" s="3">
        <v>8212</v>
      </c>
      <c r="B1745" s="3" t="s">
        <v>1896</v>
      </c>
      <c r="C1745" s="3" t="s">
        <v>1896</v>
      </c>
      <c r="D1745" s="3" t="s">
        <v>1875</v>
      </c>
      <c r="E1745" s="3" t="str">
        <v>Villars-sous-Yens</v>
      </c>
      <c r="G1745" s="2" t="s">
        <v>4896</v>
      </c>
      <c r="J1745" s="21">
        <v>5644</v>
      </c>
      <c r="K1745" s="21" t="s">
        <v>4557</v>
      </c>
    </row>
    <row r="1746" spans="1:11" x14ac:dyDescent="0.2">
      <c r="A1746" s="3">
        <v>8455</v>
      </c>
      <c r="B1746" s="3" t="s">
        <v>1897</v>
      </c>
      <c r="C1746" s="3" t="s">
        <v>1897</v>
      </c>
      <c r="D1746" s="3" t="s">
        <v>1875</v>
      </c>
      <c r="E1746" s="3" t="str">
        <v>Vufflens-le-Château</v>
      </c>
      <c r="G1746" s="2" t="s">
        <v>4896</v>
      </c>
      <c r="J1746" s="21">
        <v>5645</v>
      </c>
      <c r="K1746" s="21" t="s">
        <v>4557</v>
      </c>
    </row>
    <row r="1747" spans="1:11" x14ac:dyDescent="0.2">
      <c r="A1747" s="3">
        <v>8200</v>
      </c>
      <c r="B1747" s="3" t="s">
        <v>1898</v>
      </c>
      <c r="C1747" s="3" t="s">
        <v>1898</v>
      </c>
      <c r="D1747" s="3" t="s">
        <v>1875</v>
      </c>
      <c r="E1747" s="3" t="str">
        <v>Vullierens</v>
      </c>
      <c r="G1747" s="2" t="s">
        <v>4896</v>
      </c>
      <c r="J1747" s="21">
        <v>5646</v>
      </c>
      <c r="K1747" s="21" t="s">
        <v>4557</v>
      </c>
    </row>
    <row r="1748" spans="1:11" x14ac:dyDescent="0.2">
      <c r="A1748" s="3">
        <v>8203</v>
      </c>
      <c r="B1748" s="3" t="s">
        <v>1898</v>
      </c>
      <c r="C1748" s="3" t="s">
        <v>1898</v>
      </c>
      <c r="D1748" s="3" t="s">
        <v>1875</v>
      </c>
      <c r="E1748" s="3" t="str">
        <v>Yens</v>
      </c>
      <c r="G1748" s="2" t="s">
        <v>4896</v>
      </c>
      <c r="J1748" s="21">
        <v>5647</v>
      </c>
      <c r="K1748" s="21" t="s">
        <v>4557</v>
      </c>
    </row>
    <row r="1749" spans="1:11" x14ac:dyDescent="0.2">
      <c r="A1749" s="3">
        <v>8207</v>
      </c>
      <c r="B1749" s="3" t="s">
        <v>1898</v>
      </c>
      <c r="C1749" s="3" t="s">
        <v>1898</v>
      </c>
      <c r="D1749" s="3" t="s">
        <v>1875</v>
      </c>
      <c r="E1749" s="3" t="str">
        <v>Hautemorges</v>
      </c>
      <c r="G1749" s="2" t="s">
        <v>4896</v>
      </c>
      <c r="J1749" s="21">
        <v>5702</v>
      </c>
      <c r="K1749" s="21" t="s">
        <v>4560</v>
      </c>
    </row>
    <row r="1750" spans="1:11" x14ac:dyDescent="0.2">
      <c r="A1750" s="3">
        <v>8208</v>
      </c>
      <c r="B1750" s="3" t="s">
        <v>1898</v>
      </c>
      <c r="C1750" s="3" t="s">
        <v>1898</v>
      </c>
      <c r="D1750" s="3" t="s">
        <v>1875</v>
      </c>
      <c r="E1750" s="3" t="str">
        <v>Boulens</v>
      </c>
      <c r="G1750" s="2" t="s">
        <v>4896</v>
      </c>
      <c r="J1750" s="21">
        <v>5703</v>
      </c>
      <c r="K1750" s="21" t="s">
        <v>4560</v>
      </c>
    </row>
    <row r="1751" spans="1:11" x14ac:dyDescent="0.2">
      <c r="A1751" s="3">
        <v>8231</v>
      </c>
      <c r="B1751" s="3" t="s">
        <v>1899</v>
      </c>
      <c r="C1751" s="3" t="s">
        <v>1898</v>
      </c>
      <c r="D1751" s="3" t="s">
        <v>1875</v>
      </c>
      <c r="E1751" s="3" t="str">
        <v>Bussy-sur-Moudon</v>
      </c>
      <c r="G1751" s="2" t="s">
        <v>4896</v>
      </c>
      <c r="J1751" s="21">
        <v>5704</v>
      </c>
      <c r="K1751" s="21" t="s">
        <v>4560</v>
      </c>
    </row>
    <row r="1752" spans="1:11" x14ac:dyDescent="0.2">
      <c r="A1752" s="3">
        <v>8228</v>
      </c>
      <c r="B1752" s="3" t="s">
        <v>1900</v>
      </c>
      <c r="C1752" s="3" t="s">
        <v>1900</v>
      </c>
      <c r="D1752" s="3" t="s">
        <v>1875</v>
      </c>
      <c r="E1752" s="3" t="str">
        <v>Chavannes-sur-Moudon</v>
      </c>
      <c r="G1752" s="2" t="s">
        <v>4896</v>
      </c>
      <c r="J1752" s="21">
        <v>5705</v>
      </c>
      <c r="K1752" s="21" t="s">
        <v>4560</v>
      </c>
    </row>
    <row r="1753" spans="1:11" x14ac:dyDescent="0.2">
      <c r="A1753" s="3">
        <v>8226</v>
      </c>
      <c r="B1753" s="3" t="s">
        <v>1901</v>
      </c>
      <c r="C1753" s="3" t="s">
        <v>1901</v>
      </c>
      <c r="D1753" s="3" t="s">
        <v>1875</v>
      </c>
      <c r="E1753" s="3" t="str">
        <v>Curtilles</v>
      </c>
      <c r="G1753" s="2" t="s">
        <v>4896</v>
      </c>
      <c r="J1753" s="21">
        <v>5706</v>
      </c>
      <c r="K1753" s="21" t="s">
        <v>4560</v>
      </c>
    </row>
    <row r="1754" spans="1:11" x14ac:dyDescent="0.2">
      <c r="A1754" s="3">
        <v>8225</v>
      </c>
      <c r="B1754" s="3" t="s">
        <v>1902</v>
      </c>
      <c r="C1754" s="3" t="s">
        <v>1902</v>
      </c>
      <c r="D1754" s="3" t="s">
        <v>1875</v>
      </c>
      <c r="E1754" s="3" t="str">
        <v>Dompierre (VD)</v>
      </c>
      <c r="G1754" s="2" t="s">
        <v>4896</v>
      </c>
      <c r="J1754" s="21">
        <v>5707</v>
      </c>
      <c r="K1754" s="21" t="s">
        <v>4560</v>
      </c>
    </row>
    <row r="1755" spans="1:11" x14ac:dyDescent="0.2">
      <c r="A1755" s="3">
        <v>8263</v>
      </c>
      <c r="B1755" s="3" t="s">
        <v>1903</v>
      </c>
      <c r="C1755" s="3" t="s">
        <v>1904</v>
      </c>
      <c r="D1755" s="3" t="s">
        <v>1875</v>
      </c>
      <c r="E1755" s="3" t="str">
        <v>Hermenches</v>
      </c>
      <c r="G1755" s="2" t="s">
        <v>4896</v>
      </c>
      <c r="J1755" s="21">
        <v>5708</v>
      </c>
      <c r="K1755" s="21" t="s">
        <v>4560</v>
      </c>
    </row>
    <row r="1756" spans="1:11" x14ac:dyDescent="0.2">
      <c r="A1756" s="3">
        <v>8261</v>
      </c>
      <c r="B1756" s="3" t="s">
        <v>1905</v>
      </c>
      <c r="C1756" s="3" t="s">
        <v>1905</v>
      </c>
      <c r="D1756" s="3" t="s">
        <v>1875</v>
      </c>
      <c r="E1756" s="3" t="str">
        <v>Lovatens</v>
      </c>
      <c r="G1756" s="2" t="s">
        <v>4896</v>
      </c>
      <c r="J1756" s="21">
        <v>5712</v>
      </c>
      <c r="K1756" s="21" t="s">
        <v>4560</v>
      </c>
    </row>
    <row r="1757" spans="1:11" x14ac:dyDescent="0.2">
      <c r="A1757" s="3">
        <v>8262</v>
      </c>
      <c r="B1757" s="3" t="s">
        <v>1906</v>
      </c>
      <c r="C1757" s="3" t="s">
        <v>1906</v>
      </c>
      <c r="D1757" s="3" t="s">
        <v>1875</v>
      </c>
      <c r="E1757" s="3" t="str">
        <v>Lucens</v>
      </c>
      <c r="G1757" s="2" t="s">
        <v>4896</v>
      </c>
      <c r="J1757" s="21">
        <v>5722</v>
      </c>
      <c r="K1757" s="21" t="s">
        <v>4560</v>
      </c>
    </row>
    <row r="1758" spans="1:11" x14ac:dyDescent="0.2">
      <c r="A1758" s="3">
        <v>8260</v>
      </c>
      <c r="B1758" s="3" t="s">
        <v>1907</v>
      </c>
      <c r="C1758" s="3" t="s">
        <v>1907</v>
      </c>
      <c r="D1758" s="3" t="s">
        <v>1875</v>
      </c>
      <c r="E1758" s="3" t="str">
        <v>Moudon</v>
      </c>
      <c r="G1758" s="2" t="s">
        <v>4896</v>
      </c>
      <c r="J1758" s="21">
        <v>5723</v>
      </c>
      <c r="K1758" s="21" t="s">
        <v>4560</v>
      </c>
    </row>
    <row r="1759" spans="1:11" x14ac:dyDescent="0.2">
      <c r="A1759" s="3">
        <v>8215</v>
      </c>
      <c r="B1759" s="3" t="s">
        <v>1908</v>
      </c>
      <c r="C1759" s="3" t="s">
        <v>1908</v>
      </c>
      <c r="D1759" s="3" t="s">
        <v>1875</v>
      </c>
      <c r="E1759" s="3" t="str">
        <v>Ogens</v>
      </c>
      <c r="G1759" s="2" t="s">
        <v>4896</v>
      </c>
      <c r="J1759" s="21">
        <v>5724</v>
      </c>
      <c r="K1759" s="21" t="s">
        <v>4560</v>
      </c>
    </row>
    <row r="1760" spans="1:11" x14ac:dyDescent="0.2">
      <c r="A1760" s="3">
        <v>8216</v>
      </c>
      <c r="B1760" s="3" t="s">
        <v>1909</v>
      </c>
      <c r="C1760" s="3" t="s">
        <v>1909</v>
      </c>
      <c r="D1760" s="3" t="s">
        <v>1875</v>
      </c>
      <c r="E1760" s="3" t="str">
        <v>Prévonloup</v>
      </c>
      <c r="G1760" s="2" t="s">
        <v>4896</v>
      </c>
      <c r="J1760" s="21">
        <v>5725</v>
      </c>
      <c r="K1760" s="21" t="s">
        <v>4560</v>
      </c>
    </row>
    <row r="1761" spans="1:11" x14ac:dyDescent="0.2">
      <c r="A1761" s="3">
        <v>8219</v>
      </c>
      <c r="B1761" s="3" t="s">
        <v>1910</v>
      </c>
      <c r="C1761" s="3" t="s">
        <v>1910</v>
      </c>
      <c r="D1761" s="3" t="s">
        <v>1875</v>
      </c>
      <c r="E1761" s="3" t="str">
        <v>Rossenges</v>
      </c>
      <c r="G1761" s="2" t="s">
        <v>4896</v>
      </c>
      <c r="J1761" s="21">
        <v>5726</v>
      </c>
      <c r="K1761" s="21" t="s">
        <v>4560</v>
      </c>
    </row>
    <row r="1762" spans="1:11" x14ac:dyDescent="0.2">
      <c r="A1762" s="3">
        <v>8217</v>
      </c>
      <c r="B1762" s="3" t="s">
        <v>1911</v>
      </c>
      <c r="C1762" s="3" t="s">
        <v>1911</v>
      </c>
      <c r="D1762" s="3" t="s">
        <v>1875</v>
      </c>
      <c r="E1762" s="3" t="str">
        <v>Syens</v>
      </c>
      <c r="G1762" s="2" t="s">
        <v>4896</v>
      </c>
      <c r="J1762" s="21">
        <v>5727</v>
      </c>
      <c r="K1762" s="21" t="s">
        <v>4560</v>
      </c>
    </row>
    <row r="1763" spans="1:11" x14ac:dyDescent="0.2">
      <c r="A1763" s="3">
        <v>8217</v>
      </c>
      <c r="B1763" s="3" t="s">
        <v>1911</v>
      </c>
      <c r="C1763" s="3" t="s">
        <v>1911</v>
      </c>
      <c r="D1763" s="3" t="s">
        <v>1875</v>
      </c>
      <c r="E1763" s="3" t="str">
        <v>Villars-le-Comte</v>
      </c>
      <c r="G1763" s="2" t="s">
        <v>4896</v>
      </c>
      <c r="J1763" s="21">
        <v>5728</v>
      </c>
      <c r="K1763" s="21" t="s">
        <v>4560</v>
      </c>
    </row>
    <row r="1764" spans="1:11" x14ac:dyDescent="0.2">
      <c r="A1764" s="3">
        <v>8218</v>
      </c>
      <c r="B1764" s="3" t="s">
        <v>1912</v>
      </c>
      <c r="C1764" s="3" t="s">
        <v>1911</v>
      </c>
      <c r="D1764" s="3" t="s">
        <v>1875</v>
      </c>
      <c r="E1764" s="3" t="str">
        <v>Vucherens</v>
      </c>
      <c r="G1764" s="2" t="s">
        <v>4896</v>
      </c>
      <c r="J1764" s="21">
        <v>5732</v>
      </c>
      <c r="K1764" s="21" t="s">
        <v>4560</v>
      </c>
    </row>
    <row r="1765" spans="1:11" x14ac:dyDescent="0.2">
      <c r="A1765" s="3">
        <v>9100</v>
      </c>
      <c r="B1765" s="3" t="s">
        <v>1913</v>
      </c>
      <c r="C1765" s="3" t="s">
        <v>1913</v>
      </c>
      <c r="D1765" s="3" t="s">
        <v>1914</v>
      </c>
      <c r="E1765" s="3" t="str">
        <v>Montanaire</v>
      </c>
      <c r="G1765" s="2" t="s">
        <v>4896</v>
      </c>
      <c r="J1765" s="21">
        <v>5733</v>
      </c>
      <c r="K1765" s="21" t="s">
        <v>4560</v>
      </c>
    </row>
    <row r="1766" spans="1:11" x14ac:dyDescent="0.2">
      <c r="A1766" s="3">
        <v>9112</v>
      </c>
      <c r="B1766" s="3" t="s">
        <v>1915</v>
      </c>
      <c r="C1766" s="3" t="s">
        <v>1913</v>
      </c>
      <c r="D1766" s="3" t="s">
        <v>1914</v>
      </c>
      <c r="E1766" s="3" t="str">
        <v>Arnex-sur-Nyon</v>
      </c>
      <c r="G1766" s="2" t="s">
        <v>4896</v>
      </c>
      <c r="J1766" s="21">
        <v>5734</v>
      </c>
      <c r="K1766" s="21" t="s">
        <v>4560</v>
      </c>
    </row>
    <row r="1767" spans="1:11" x14ac:dyDescent="0.2">
      <c r="A1767" s="3">
        <v>9064</v>
      </c>
      <c r="B1767" s="3" t="s">
        <v>1916</v>
      </c>
      <c r="C1767" s="3" t="s">
        <v>1916</v>
      </c>
      <c r="D1767" s="3" t="s">
        <v>1914</v>
      </c>
      <c r="E1767" s="3" t="str">
        <v>Arzier-Le Muids</v>
      </c>
      <c r="G1767" s="2" t="s">
        <v>4896</v>
      </c>
      <c r="J1767" s="21">
        <v>5735</v>
      </c>
      <c r="K1767" s="21" t="s">
        <v>4560</v>
      </c>
    </row>
    <row r="1768" spans="1:11" x14ac:dyDescent="0.2">
      <c r="A1768" s="3">
        <v>9105</v>
      </c>
      <c r="B1768" s="3" t="s">
        <v>1917</v>
      </c>
      <c r="C1768" s="3" t="s">
        <v>1917</v>
      </c>
      <c r="D1768" s="3" t="s">
        <v>1914</v>
      </c>
      <c r="E1768" s="3" t="str">
        <v>Bassins</v>
      </c>
      <c r="G1768" s="2" t="s">
        <v>4896</v>
      </c>
      <c r="J1768" s="21">
        <v>5736</v>
      </c>
      <c r="K1768" s="21" t="s">
        <v>4560</v>
      </c>
    </row>
    <row r="1769" spans="1:11" x14ac:dyDescent="0.2">
      <c r="A1769" s="3">
        <v>9103</v>
      </c>
      <c r="B1769" s="3" t="s">
        <v>1918</v>
      </c>
      <c r="C1769" s="3" t="s">
        <v>1918</v>
      </c>
      <c r="D1769" s="3" t="s">
        <v>1914</v>
      </c>
      <c r="E1769" s="3" t="str">
        <v>Begnins</v>
      </c>
      <c r="G1769" s="2" t="s">
        <v>4896</v>
      </c>
      <c r="J1769" s="21">
        <v>5737</v>
      </c>
      <c r="K1769" s="21" t="s">
        <v>4560</v>
      </c>
    </row>
    <row r="1770" spans="1:11" x14ac:dyDescent="0.2">
      <c r="A1770" s="3">
        <v>9063</v>
      </c>
      <c r="B1770" s="3" t="s">
        <v>1919</v>
      </c>
      <c r="C1770" s="3" t="s">
        <v>1920</v>
      </c>
      <c r="D1770" s="3" t="s">
        <v>1914</v>
      </c>
      <c r="E1770" s="3" t="str">
        <v>Bogis-Bossey</v>
      </c>
      <c r="G1770" s="2" t="s">
        <v>4896</v>
      </c>
      <c r="J1770" s="21">
        <v>5742</v>
      </c>
      <c r="K1770" s="21" t="s">
        <v>4560</v>
      </c>
    </row>
    <row r="1771" spans="1:11" x14ac:dyDescent="0.2">
      <c r="A1771" s="3">
        <v>9107</v>
      </c>
      <c r="B1771" s="3" t="s">
        <v>1921</v>
      </c>
      <c r="C1771" s="3" t="s">
        <v>1921</v>
      </c>
      <c r="D1771" s="3" t="s">
        <v>1914</v>
      </c>
      <c r="E1771" s="3" t="str">
        <v>Borex</v>
      </c>
      <c r="G1771" s="2" t="s">
        <v>4896</v>
      </c>
      <c r="J1771" s="21">
        <v>5745</v>
      </c>
      <c r="K1771" s="21" t="s">
        <v>4560</v>
      </c>
    </row>
    <row r="1772" spans="1:11" x14ac:dyDescent="0.2">
      <c r="A1772" s="3">
        <v>9104</v>
      </c>
      <c r="B1772" s="3" t="s">
        <v>1922</v>
      </c>
      <c r="C1772" s="3" t="s">
        <v>1922</v>
      </c>
      <c r="D1772" s="3" t="s">
        <v>1914</v>
      </c>
      <c r="E1772" s="3" t="str">
        <v>Chavannes-de-Bogis</v>
      </c>
      <c r="G1772" s="2" t="s">
        <v>4896</v>
      </c>
      <c r="J1772" s="21">
        <v>5746</v>
      </c>
      <c r="K1772" s="21" t="s">
        <v>4560</v>
      </c>
    </row>
    <row r="1773" spans="1:11" x14ac:dyDescent="0.2">
      <c r="A1773" s="3">
        <v>9055</v>
      </c>
      <c r="B1773" s="3" t="s">
        <v>1923</v>
      </c>
      <c r="C1773" s="3" t="s">
        <v>1923</v>
      </c>
      <c r="D1773" s="3" t="s">
        <v>1914</v>
      </c>
      <c r="E1773" s="3" t="str">
        <v>Chavannes-des-Bois</v>
      </c>
      <c r="G1773" s="2" t="s">
        <v>4896</v>
      </c>
      <c r="J1773" s="21">
        <v>6003</v>
      </c>
      <c r="K1773" s="21" t="s">
        <v>4557</v>
      </c>
    </row>
    <row r="1774" spans="1:11" x14ac:dyDescent="0.2">
      <c r="A1774" s="3">
        <v>9056</v>
      </c>
      <c r="B1774" s="3" t="s">
        <v>1924</v>
      </c>
      <c r="C1774" s="3" t="s">
        <v>1924</v>
      </c>
      <c r="D1774" s="3" t="s">
        <v>1914</v>
      </c>
      <c r="E1774" s="3" t="str">
        <v>Chéserex</v>
      </c>
      <c r="G1774" s="2" t="s">
        <v>4896</v>
      </c>
      <c r="J1774" s="21">
        <v>6004</v>
      </c>
      <c r="K1774" s="21" t="s">
        <v>4557</v>
      </c>
    </row>
    <row r="1775" spans="1:11" x14ac:dyDescent="0.2">
      <c r="A1775" s="3">
        <v>9037</v>
      </c>
      <c r="B1775" s="3" t="s">
        <v>1925</v>
      </c>
      <c r="C1775" s="3" t="s">
        <v>1926</v>
      </c>
      <c r="D1775" s="3" t="s">
        <v>1914</v>
      </c>
      <c r="E1775" s="3" t="str">
        <v>Coinsins</v>
      </c>
      <c r="G1775" s="2" t="s">
        <v>4896</v>
      </c>
      <c r="J1775" s="21">
        <v>6005</v>
      </c>
      <c r="K1775" s="21" t="s">
        <v>4557</v>
      </c>
    </row>
    <row r="1776" spans="1:11" x14ac:dyDescent="0.2">
      <c r="A1776" s="3">
        <v>9042</v>
      </c>
      <c r="B1776" s="3" t="s">
        <v>1926</v>
      </c>
      <c r="C1776" s="3" t="s">
        <v>1926</v>
      </c>
      <c r="D1776" s="3" t="s">
        <v>1914</v>
      </c>
      <c r="E1776" s="3" t="str">
        <v>Commugny</v>
      </c>
      <c r="G1776" s="2" t="s">
        <v>4896</v>
      </c>
      <c r="J1776" s="21">
        <v>6006</v>
      </c>
      <c r="K1776" s="21" t="s">
        <v>4557</v>
      </c>
    </row>
    <row r="1777" spans="1:11" x14ac:dyDescent="0.2">
      <c r="A1777" s="3">
        <v>9052</v>
      </c>
      <c r="B1777" s="3" t="s">
        <v>1927</v>
      </c>
      <c r="C1777" s="3" t="s">
        <v>1928</v>
      </c>
      <c r="D1777" s="3" t="s">
        <v>1914</v>
      </c>
      <c r="E1777" s="3" t="str">
        <v>Coppet</v>
      </c>
      <c r="G1777" s="2" t="s">
        <v>4896</v>
      </c>
      <c r="J1777" s="21">
        <v>6010</v>
      </c>
      <c r="K1777" s="21" t="s">
        <v>4557</v>
      </c>
    </row>
    <row r="1778" spans="1:11" x14ac:dyDescent="0.2">
      <c r="A1778" s="3">
        <v>9053</v>
      </c>
      <c r="B1778" s="3" t="s">
        <v>1929</v>
      </c>
      <c r="C1778" s="3" t="s">
        <v>1928</v>
      </c>
      <c r="D1778" s="3" t="s">
        <v>1914</v>
      </c>
      <c r="E1778" s="3" t="str">
        <v>Crans (VD)</v>
      </c>
      <c r="G1778" s="2" t="s">
        <v>4896</v>
      </c>
      <c r="J1778" s="21">
        <v>6012</v>
      </c>
      <c r="K1778" s="21" t="s">
        <v>4557</v>
      </c>
    </row>
    <row r="1779" spans="1:11" x14ac:dyDescent="0.2">
      <c r="A1779" s="3">
        <v>9062</v>
      </c>
      <c r="B1779" s="3" t="s">
        <v>1930</v>
      </c>
      <c r="C1779" s="3" t="s">
        <v>1928</v>
      </c>
      <c r="D1779" s="3" t="s">
        <v>1914</v>
      </c>
      <c r="E1779" s="3" t="str">
        <v>Crassier</v>
      </c>
      <c r="G1779" s="2" t="s">
        <v>4896</v>
      </c>
      <c r="J1779" s="21">
        <v>6013</v>
      </c>
      <c r="K1779" s="21" t="s">
        <v>4557</v>
      </c>
    </row>
    <row r="1780" spans="1:11" x14ac:dyDescent="0.2">
      <c r="A1780" s="3">
        <v>9043</v>
      </c>
      <c r="B1780" s="3" t="s">
        <v>1931</v>
      </c>
      <c r="C1780" s="3" t="s">
        <v>1931</v>
      </c>
      <c r="D1780" s="3" t="s">
        <v>1914</v>
      </c>
      <c r="E1780" s="3" t="str">
        <v>Duillier</v>
      </c>
      <c r="G1780" s="2" t="s">
        <v>4896</v>
      </c>
      <c r="J1780" s="21">
        <v>6014</v>
      </c>
      <c r="K1780" s="21" t="s">
        <v>4557</v>
      </c>
    </row>
    <row r="1781" spans="1:11" x14ac:dyDescent="0.2">
      <c r="A1781" s="3">
        <v>9035</v>
      </c>
      <c r="B1781" s="3" t="s">
        <v>1932</v>
      </c>
      <c r="C1781" s="3" t="s">
        <v>1933</v>
      </c>
      <c r="D1781" s="3" t="s">
        <v>1914</v>
      </c>
      <c r="E1781" s="3" t="str">
        <v>Eysins</v>
      </c>
      <c r="G1781" s="2" t="s">
        <v>4896</v>
      </c>
      <c r="J1781" s="21">
        <v>6015</v>
      </c>
      <c r="K1781" s="21" t="s">
        <v>4557</v>
      </c>
    </row>
    <row r="1782" spans="1:11" x14ac:dyDescent="0.2">
      <c r="A1782" s="3">
        <v>9410</v>
      </c>
      <c r="B1782" s="3" t="s">
        <v>1934</v>
      </c>
      <c r="C1782" s="3" t="s">
        <v>1934</v>
      </c>
      <c r="D1782" s="3" t="s">
        <v>1914</v>
      </c>
      <c r="E1782" s="3" t="str">
        <v>Founex</v>
      </c>
      <c r="G1782" s="2" t="s">
        <v>4896</v>
      </c>
      <c r="J1782" s="21">
        <v>6016</v>
      </c>
      <c r="K1782" s="21" t="s">
        <v>4557</v>
      </c>
    </row>
    <row r="1783" spans="1:11" x14ac:dyDescent="0.2">
      <c r="A1783" s="3">
        <v>9405</v>
      </c>
      <c r="B1783" s="3" t="s">
        <v>1935</v>
      </c>
      <c r="C1783" s="3" t="s">
        <v>1936</v>
      </c>
      <c r="D1783" s="3" t="s">
        <v>1914</v>
      </c>
      <c r="E1783" s="3" t="str">
        <v>Genolier</v>
      </c>
      <c r="G1783" s="2" t="s">
        <v>4896</v>
      </c>
      <c r="J1783" s="21">
        <v>6017</v>
      </c>
      <c r="K1783" s="21" t="s">
        <v>4557</v>
      </c>
    </row>
    <row r="1784" spans="1:11" x14ac:dyDescent="0.2">
      <c r="A1784" s="3">
        <v>9426</v>
      </c>
      <c r="B1784" s="3" t="s">
        <v>1936</v>
      </c>
      <c r="C1784" s="3" t="s">
        <v>1936</v>
      </c>
      <c r="D1784" s="3" t="s">
        <v>1914</v>
      </c>
      <c r="E1784" s="3" t="str">
        <v>Gingins</v>
      </c>
      <c r="G1784" s="2" t="s">
        <v>4896</v>
      </c>
      <c r="J1784" s="21">
        <v>6018</v>
      </c>
      <c r="K1784" s="21" t="s">
        <v>4557</v>
      </c>
    </row>
    <row r="1785" spans="1:11" x14ac:dyDescent="0.2">
      <c r="A1785" s="3">
        <v>9038</v>
      </c>
      <c r="B1785" s="3" t="s">
        <v>1937</v>
      </c>
      <c r="C1785" s="3" t="s">
        <v>1937</v>
      </c>
      <c r="D1785" s="3" t="s">
        <v>1914</v>
      </c>
      <c r="E1785" s="3" t="str">
        <v>Givrins</v>
      </c>
      <c r="G1785" s="2" t="s">
        <v>4896</v>
      </c>
      <c r="J1785" s="21">
        <v>6019</v>
      </c>
      <c r="K1785" s="21" t="s">
        <v>4557</v>
      </c>
    </row>
    <row r="1786" spans="1:11" x14ac:dyDescent="0.2">
      <c r="A1786" s="3">
        <v>9411</v>
      </c>
      <c r="B1786" s="3" t="s">
        <v>1938</v>
      </c>
      <c r="C1786" s="3" t="s">
        <v>1939</v>
      </c>
      <c r="D1786" s="3" t="s">
        <v>1914</v>
      </c>
      <c r="E1786" s="3" t="str">
        <v>Gland</v>
      </c>
      <c r="G1786" s="2" t="s">
        <v>4896</v>
      </c>
      <c r="J1786" s="21">
        <v>6020</v>
      </c>
      <c r="K1786" s="21" t="s">
        <v>4557</v>
      </c>
    </row>
    <row r="1787" spans="1:11" x14ac:dyDescent="0.2">
      <c r="A1787" s="3">
        <v>9411</v>
      </c>
      <c r="B1787" s="3" t="s">
        <v>1940</v>
      </c>
      <c r="C1787" s="3" t="s">
        <v>1939</v>
      </c>
      <c r="D1787" s="3" t="s">
        <v>1914</v>
      </c>
      <c r="E1787" s="3" t="str">
        <v>Grens</v>
      </c>
      <c r="G1787" s="2" t="s">
        <v>4896</v>
      </c>
      <c r="J1787" s="21">
        <v>6022</v>
      </c>
      <c r="K1787" s="21" t="s">
        <v>4557</v>
      </c>
    </row>
    <row r="1788" spans="1:11" x14ac:dyDescent="0.2">
      <c r="A1788" s="3">
        <v>9044</v>
      </c>
      <c r="B1788" s="3" t="s">
        <v>1941</v>
      </c>
      <c r="C1788" s="3" t="s">
        <v>1942</v>
      </c>
      <c r="D1788" s="3" t="s">
        <v>1914</v>
      </c>
      <c r="E1788" s="3" t="str">
        <v>Mies</v>
      </c>
      <c r="G1788" s="2" t="s">
        <v>4896</v>
      </c>
      <c r="J1788" s="21">
        <v>6023</v>
      </c>
      <c r="K1788" s="21" t="s">
        <v>4557</v>
      </c>
    </row>
    <row r="1789" spans="1:11" x14ac:dyDescent="0.2">
      <c r="A1789" s="3">
        <v>9428</v>
      </c>
      <c r="B1789" s="3" t="s">
        <v>1943</v>
      </c>
      <c r="C1789" s="3" t="s">
        <v>1943</v>
      </c>
      <c r="D1789" s="3" t="s">
        <v>1914</v>
      </c>
      <c r="E1789" s="3" t="str">
        <v>Nyon</v>
      </c>
      <c r="G1789" s="2" t="s">
        <v>4896</v>
      </c>
      <c r="J1789" s="21">
        <v>6024</v>
      </c>
      <c r="K1789" s="21" t="s">
        <v>4557</v>
      </c>
    </row>
    <row r="1790" spans="1:11" x14ac:dyDescent="0.2">
      <c r="A1790" s="3">
        <v>9427</v>
      </c>
      <c r="B1790" s="3" t="s">
        <v>1944</v>
      </c>
      <c r="C1790" s="3" t="s">
        <v>1944</v>
      </c>
      <c r="D1790" s="3" t="s">
        <v>1914</v>
      </c>
      <c r="E1790" s="3" t="str">
        <v>Prangins</v>
      </c>
      <c r="G1790" s="2" t="s">
        <v>4896</v>
      </c>
      <c r="J1790" s="21">
        <v>6025</v>
      </c>
      <c r="K1790" s="21" t="s">
        <v>4557</v>
      </c>
    </row>
    <row r="1791" spans="1:11" x14ac:dyDescent="0.2">
      <c r="A1791" s="3">
        <v>9050</v>
      </c>
      <c r="B1791" s="3" t="s">
        <v>1945</v>
      </c>
      <c r="C1791" s="3" t="s">
        <v>1945</v>
      </c>
      <c r="D1791" s="3" t="s">
        <v>1946</v>
      </c>
      <c r="E1791" s="3" t="str">
        <v>La Rippe</v>
      </c>
      <c r="G1791" s="2" t="s">
        <v>4896</v>
      </c>
      <c r="J1791" s="21">
        <v>6026</v>
      </c>
      <c r="K1791" s="21" t="s">
        <v>4557</v>
      </c>
    </row>
    <row r="1792" spans="1:11" x14ac:dyDescent="0.2">
      <c r="A1792" s="3">
        <v>9050</v>
      </c>
      <c r="B1792" s="3" t="s">
        <v>1947</v>
      </c>
      <c r="C1792" s="3" t="s">
        <v>1945</v>
      </c>
      <c r="D1792" s="3" t="s">
        <v>1946</v>
      </c>
      <c r="E1792" s="3" t="str">
        <v>Saint-Cergue</v>
      </c>
      <c r="G1792" s="2" t="s">
        <v>4896</v>
      </c>
      <c r="J1792" s="21">
        <v>6027</v>
      </c>
      <c r="K1792" s="21" t="s">
        <v>4557</v>
      </c>
    </row>
    <row r="1793" spans="1:11" x14ac:dyDescent="0.2">
      <c r="A1793" s="3">
        <v>9108</v>
      </c>
      <c r="B1793" s="3" t="s">
        <v>1948</v>
      </c>
      <c r="C1793" s="3" t="s">
        <v>1948</v>
      </c>
      <c r="D1793" s="3" t="s">
        <v>1946</v>
      </c>
      <c r="E1793" s="3" t="str">
        <v>Signy-Avenex</v>
      </c>
      <c r="G1793" s="2" t="s">
        <v>4896</v>
      </c>
      <c r="J1793" s="21">
        <v>6028</v>
      </c>
      <c r="K1793" s="21" t="s">
        <v>4557</v>
      </c>
    </row>
    <row r="1794" spans="1:11" x14ac:dyDescent="0.2">
      <c r="A1794" s="3">
        <v>9108</v>
      </c>
      <c r="B1794" s="3" t="s">
        <v>1949</v>
      </c>
      <c r="C1794" s="3" t="s">
        <v>1948</v>
      </c>
      <c r="D1794" s="3" t="s">
        <v>1946</v>
      </c>
      <c r="E1794" s="3" t="str">
        <v>Tannay</v>
      </c>
      <c r="G1794" s="2" t="s">
        <v>4896</v>
      </c>
      <c r="J1794" s="21">
        <v>6030</v>
      </c>
      <c r="K1794" s="21" t="s">
        <v>4557</v>
      </c>
    </row>
    <row r="1795" spans="1:11" x14ac:dyDescent="0.2">
      <c r="A1795" s="3">
        <v>9108</v>
      </c>
      <c r="B1795" s="3" t="s">
        <v>1950</v>
      </c>
      <c r="C1795" s="3" t="s">
        <v>1948</v>
      </c>
      <c r="D1795" s="3" t="s">
        <v>1946</v>
      </c>
      <c r="E1795" s="3" t="str">
        <v>Trélex</v>
      </c>
      <c r="G1795" s="2" t="s">
        <v>4896</v>
      </c>
      <c r="J1795" s="21">
        <v>6032</v>
      </c>
      <c r="K1795" s="21" t="s">
        <v>4557</v>
      </c>
    </row>
    <row r="1796" spans="1:11" x14ac:dyDescent="0.2">
      <c r="A1796" s="3">
        <v>9050</v>
      </c>
      <c r="B1796" s="3" t="s">
        <v>1951</v>
      </c>
      <c r="C1796" s="3" t="s">
        <v>1952</v>
      </c>
      <c r="D1796" s="3" t="s">
        <v>1946</v>
      </c>
      <c r="E1796" s="3" t="str">
        <v>Le Vaud</v>
      </c>
      <c r="G1796" s="2" t="s">
        <v>4896</v>
      </c>
      <c r="J1796" s="21">
        <v>6033</v>
      </c>
      <c r="K1796" s="21" t="s">
        <v>4557</v>
      </c>
    </row>
    <row r="1797" spans="1:11" x14ac:dyDescent="0.2">
      <c r="A1797" s="3">
        <v>9050</v>
      </c>
      <c r="B1797" s="3" t="s">
        <v>1953</v>
      </c>
      <c r="C1797" s="3" t="s">
        <v>1952</v>
      </c>
      <c r="D1797" s="3" t="s">
        <v>1946</v>
      </c>
      <c r="E1797" s="3" t="str">
        <v>Vich</v>
      </c>
      <c r="G1797" s="2" t="s">
        <v>4896</v>
      </c>
      <c r="J1797" s="21">
        <v>6034</v>
      </c>
      <c r="K1797" s="21" t="s">
        <v>4557</v>
      </c>
    </row>
    <row r="1798" spans="1:11" x14ac:dyDescent="0.2">
      <c r="A1798" s="3">
        <v>9054</v>
      </c>
      <c r="B1798" s="3" t="s">
        <v>1954</v>
      </c>
      <c r="C1798" s="3" t="s">
        <v>1952</v>
      </c>
      <c r="D1798" s="3" t="s">
        <v>1946</v>
      </c>
      <c r="E1798" s="3" t="str">
        <v>L'Abergement</v>
      </c>
      <c r="G1798" s="2" t="s">
        <v>4896</v>
      </c>
      <c r="J1798" s="21">
        <v>6035</v>
      </c>
      <c r="K1798" s="21" t="s">
        <v>4557</v>
      </c>
    </row>
    <row r="1799" spans="1:11" x14ac:dyDescent="0.2">
      <c r="A1799" s="3">
        <v>9413</v>
      </c>
      <c r="B1799" s="3" t="s">
        <v>1955</v>
      </c>
      <c r="C1799" s="3" t="s">
        <v>1955</v>
      </c>
      <c r="D1799" s="3" t="s">
        <v>1946</v>
      </c>
      <c r="E1799" s="3" t="str">
        <v>Agiez</v>
      </c>
      <c r="G1799" s="2" t="s">
        <v>4896</v>
      </c>
      <c r="J1799" s="21">
        <v>6036</v>
      </c>
      <c r="K1799" s="21" t="s">
        <v>4557</v>
      </c>
    </row>
    <row r="1800" spans="1:11" x14ac:dyDescent="0.2">
      <c r="A1800" s="3">
        <v>9413</v>
      </c>
      <c r="B1800" s="3" t="s">
        <v>1955</v>
      </c>
      <c r="C1800" s="3" t="s">
        <v>1955</v>
      </c>
      <c r="D1800" s="3" t="s">
        <v>1946</v>
      </c>
      <c r="E1800" s="3" t="str">
        <v>Arnex-sur-Orbe</v>
      </c>
      <c r="G1800" s="2" t="s">
        <v>4896</v>
      </c>
      <c r="J1800" s="21">
        <v>6037</v>
      </c>
      <c r="K1800" s="21" t="s">
        <v>4557</v>
      </c>
    </row>
    <row r="1801" spans="1:11" x14ac:dyDescent="0.2">
      <c r="A1801" s="3">
        <v>9442</v>
      </c>
      <c r="B1801" s="3" t="s">
        <v>1956</v>
      </c>
      <c r="C1801" s="3" t="s">
        <v>1955</v>
      </c>
      <c r="D1801" s="3" t="s">
        <v>1946</v>
      </c>
      <c r="E1801" s="3" t="str">
        <v>Ballaigues</v>
      </c>
      <c r="G1801" s="2" t="s">
        <v>4896</v>
      </c>
      <c r="J1801" s="21">
        <v>6038</v>
      </c>
      <c r="K1801" s="21" t="s">
        <v>4557</v>
      </c>
    </row>
    <row r="1802" spans="1:11" x14ac:dyDescent="0.2">
      <c r="A1802" s="3">
        <v>9050</v>
      </c>
      <c r="B1802" s="3" t="s">
        <v>1957</v>
      </c>
      <c r="C1802" s="3" t="s">
        <v>1958</v>
      </c>
      <c r="D1802" s="3" t="s">
        <v>1946</v>
      </c>
      <c r="E1802" s="3" t="str">
        <v>Baulmes</v>
      </c>
      <c r="G1802" s="2" t="s">
        <v>4896</v>
      </c>
      <c r="J1802" s="21">
        <v>6039</v>
      </c>
      <c r="K1802" s="21" t="s">
        <v>4557</v>
      </c>
    </row>
    <row r="1803" spans="1:11" x14ac:dyDescent="0.2">
      <c r="A1803" s="3">
        <v>9050</v>
      </c>
      <c r="B1803" s="3" t="s">
        <v>1959</v>
      </c>
      <c r="C1803" s="3" t="s">
        <v>1958</v>
      </c>
      <c r="D1803" s="3" t="s">
        <v>1946</v>
      </c>
      <c r="E1803" s="3" t="str">
        <v>Bavois</v>
      </c>
      <c r="G1803" s="2" t="s">
        <v>4896</v>
      </c>
      <c r="J1803" s="21">
        <v>6042</v>
      </c>
      <c r="K1803" s="21" t="s">
        <v>4557</v>
      </c>
    </row>
    <row r="1804" spans="1:11" x14ac:dyDescent="0.2">
      <c r="A1804" s="3">
        <v>9057</v>
      </c>
      <c r="B1804" s="3" t="s">
        <v>1960</v>
      </c>
      <c r="C1804" s="3" t="s">
        <v>1958</v>
      </c>
      <c r="D1804" s="3" t="s">
        <v>1946</v>
      </c>
      <c r="E1804" s="3" t="str">
        <v>Bofflens</v>
      </c>
      <c r="G1804" s="2" t="s">
        <v>4896</v>
      </c>
      <c r="J1804" s="21">
        <v>6043</v>
      </c>
      <c r="K1804" s="21" t="s">
        <v>4557</v>
      </c>
    </row>
    <row r="1805" spans="1:11" x14ac:dyDescent="0.2">
      <c r="A1805" s="3">
        <v>9057</v>
      </c>
      <c r="B1805" s="3" t="s">
        <v>1961</v>
      </c>
      <c r="C1805" s="3" t="s">
        <v>1958</v>
      </c>
      <c r="D1805" s="3" t="s">
        <v>1946</v>
      </c>
      <c r="E1805" s="3" t="str">
        <v>Bretonnières</v>
      </c>
      <c r="G1805" s="2" t="s">
        <v>4896</v>
      </c>
      <c r="J1805" s="21">
        <v>6044</v>
      </c>
      <c r="K1805" s="21" t="s">
        <v>4557</v>
      </c>
    </row>
    <row r="1806" spans="1:11" x14ac:dyDescent="0.2">
      <c r="A1806" s="3">
        <v>9057</v>
      </c>
      <c r="B1806" s="3" t="s">
        <v>1962</v>
      </c>
      <c r="C1806" s="3" t="s">
        <v>1958</v>
      </c>
      <c r="D1806" s="3" t="s">
        <v>1946</v>
      </c>
      <c r="E1806" s="3" t="str">
        <v>Chavornay</v>
      </c>
      <c r="G1806" s="2" t="s">
        <v>4896</v>
      </c>
      <c r="J1806" s="21">
        <v>6045</v>
      </c>
      <c r="K1806" s="21" t="s">
        <v>4557</v>
      </c>
    </row>
    <row r="1807" spans="1:11" x14ac:dyDescent="0.2">
      <c r="A1807" s="3">
        <v>9058</v>
      </c>
      <c r="B1807" s="3" t="s">
        <v>1963</v>
      </c>
      <c r="C1807" s="3" t="s">
        <v>1958</v>
      </c>
      <c r="D1807" s="3" t="s">
        <v>1946</v>
      </c>
      <c r="E1807" s="3" t="str">
        <v>Les Clées</v>
      </c>
      <c r="G1807" s="2" t="s">
        <v>4896</v>
      </c>
      <c r="J1807" s="21">
        <v>6047</v>
      </c>
      <c r="K1807" s="21" t="s">
        <v>4557</v>
      </c>
    </row>
    <row r="1808" spans="1:11" x14ac:dyDescent="0.2">
      <c r="A1808" s="3">
        <v>9308</v>
      </c>
      <c r="B1808" s="3" t="s">
        <v>1964</v>
      </c>
      <c r="C1808" s="3" t="s">
        <v>1965</v>
      </c>
      <c r="D1808" s="3" t="s">
        <v>1966</v>
      </c>
      <c r="E1808" s="3" t="str">
        <v>Croy</v>
      </c>
      <c r="G1808" s="2" t="s">
        <v>4896</v>
      </c>
      <c r="J1808" s="21">
        <v>6048</v>
      </c>
      <c r="K1808" s="21" t="s">
        <v>4557</v>
      </c>
    </row>
    <row r="1809" spans="1:11" x14ac:dyDescent="0.2">
      <c r="A1809" s="3">
        <v>9312</v>
      </c>
      <c r="B1809" s="3" t="s">
        <v>1965</v>
      </c>
      <c r="C1809" s="3" t="s">
        <v>1965</v>
      </c>
      <c r="D1809" s="3" t="s">
        <v>1966</v>
      </c>
      <c r="E1809" s="3" t="str">
        <v>Juriens</v>
      </c>
      <c r="G1809" s="2" t="s">
        <v>4896</v>
      </c>
      <c r="J1809" s="21">
        <v>6052</v>
      </c>
      <c r="K1809" s="21" t="s">
        <v>4557</v>
      </c>
    </row>
    <row r="1810" spans="1:11" x14ac:dyDescent="0.2">
      <c r="A1810" s="3">
        <v>9313</v>
      </c>
      <c r="B1810" s="3" t="s">
        <v>1967</v>
      </c>
      <c r="C1810" s="3" t="s">
        <v>1967</v>
      </c>
      <c r="D1810" s="3" t="s">
        <v>1966</v>
      </c>
      <c r="E1810" s="3" t="str">
        <v>Lignerolle</v>
      </c>
      <c r="G1810" s="2" t="s">
        <v>4896</v>
      </c>
      <c r="J1810" s="21">
        <v>6053</v>
      </c>
      <c r="K1810" s="21" t="s">
        <v>4557</v>
      </c>
    </row>
    <row r="1811" spans="1:11" x14ac:dyDescent="0.2">
      <c r="A1811" s="3">
        <v>9000</v>
      </c>
      <c r="B1811" s="3" t="s">
        <v>1968</v>
      </c>
      <c r="C1811" s="3" t="s">
        <v>1968</v>
      </c>
      <c r="D1811" s="3" t="s">
        <v>1966</v>
      </c>
      <c r="E1811" s="3" t="str">
        <v>Montcherand</v>
      </c>
      <c r="G1811" s="2" t="s">
        <v>4896</v>
      </c>
      <c r="J1811" s="21">
        <v>6055</v>
      </c>
      <c r="K1811" s="21" t="s">
        <v>4557</v>
      </c>
    </row>
    <row r="1812" spans="1:11" x14ac:dyDescent="0.2">
      <c r="A1812" s="3">
        <v>9008</v>
      </c>
      <c r="B1812" s="3" t="s">
        <v>1968</v>
      </c>
      <c r="C1812" s="3" t="s">
        <v>1968</v>
      </c>
      <c r="D1812" s="3" t="s">
        <v>1966</v>
      </c>
      <c r="E1812" s="3" t="str">
        <v>Orbe</v>
      </c>
      <c r="G1812" s="2" t="s">
        <v>4896</v>
      </c>
      <c r="J1812" s="21">
        <v>6056</v>
      </c>
      <c r="K1812" s="21" t="s">
        <v>4557</v>
      </c>
    </row>
    <row r="1813" spans="1:11" x14ac:dyDescent="0.2">
      <c r="A1813" s="3">
        <v>9010</v>
      </c>
      <c r="B1813" s="3" t="s">
        <v>1968</v>
      </c>
      <c r="C1813" s="3" t="s">
        <v>1968</v>
      </c>
      <c r="D1813" s="3" t="s">
        <v>1966</v>
      </c>
      <c r="E1813" s="3" t="str">
        <v>La Praz</v>
      </c>
      <c r="G1813" s="2" t="s">
        <v>4896</v>
      </c>
      <c r="J1813" s="21">
        <v>6060</v>
      </c>
      <c r="K1813" s="21" t="s">
        <v>4557</v>
      </c>
    </row>
    <row r="1814" spans="1:11" x14ac:dyDescent="0.2">
      <c r="A1814" s="3">
        <v>9011</v>
      </c>
      <c r="B1814" s="3" t="s">
        <v>1968</v>
      </c>
      <c r="C1814" s="3" t="s">
        <v>1968</v>
      </c>
      <c r="D1814" s="3" t="s">
        <v>1966</v>
      </c>
      <c r="E1814" s="3" t="str">
        <v>Premier</v>
      </c>
      <c r="G1814" s="2" t="s">
        <v>4896</v>
      </c>
      <c r="J1814" s="21">
        <v>6062</v>
      </c>
      <c r="K1814" s="21" t="s">
        <v>4557</v>
      </c>
    </row>
    <row r="1815" spans="1:11" x14ac:dyDescent="0.2">
      <c r="A1815" s="3">
        <v>9012</v>
      </c>
      <c r="B1815" s="3" t="s">
        <v>1968</v>
      </c>
      <c r="C1815" s="3" t="s">
        <v>1968</v>
      </c>
      <c r="D1815" s="3" t="s">
        <v>1966</v>
      </c>
      <c r="E1815" s="3" t="str">
        <v>Rances</v>
      </c>
      <c r="G1815" s="2" t="s">
        <v>4896</v>
      </c>
      <c r="J1815" s="21">
        <v>6063</v>
      </c>
      <c r="K1815" s="21" t="s">
        <v>4557</v>
      </c>
    </row>
    <row r="1816" spans="1:11" x14ac:dyDescent="0.2">
      <c r="A1816" s="3">
        <v>9014</v>
      </c>
      <c r="B1816" s="3" t="s">
        <v>1968</v>
      </c>
      <c r="C1816" s="3" t="s">
        <v>1968</v>
      </c>
      <c r="D1816" s="3" t="s">
        <v>1966</v>
      </c>
      <c r="E1816" s="3" t="str">
        <v>Romainmôtier-Envy</v>
      </c>
      <c r="G1816" s="2" t="s">
        <v>4896</v>
      </c>
      <c r="J1816" s="21">
        <v>6064</v>
      </c>
      <c r="K1816" s="21" t="s">
        <v>4557</v>
      </c>
    </row>
    <row r="1817" spans="1:11" x14ac:dyDescent="0.2">
      <c r="A1817" s="3">
        <v>9015</v>
      </c>
      <c r="B1817" s="3" t="s">
        <v>1968</v>
      </c>
      <c r="C1817" s="3" t="s">
        <v>1968</v>
      </c>
      <c r="D1817" s="3" t="s">
        <v>1966</v>
      </c>
      <c r="E1817" s="3" t="str">
        <v>Sergey</v>
      </c>
      <c r="G1817" s="2" t="s">
        <v>4896</v>
      </c>
      <c r="J1817" s="21">
        <v>6066</v>
      </c>
      <c r="K1817" s="21" t="s">
        <v>4557</v>
      </c>
    </row>
    <row r="1818" spans="1:11" x14ac:dyDescent="0.2">
      <c r="A1818" s="3">
        <v>9016</v>
      </c>
      <c r="B1818" s="3" t="s">
        <v>1968</v>
      </c>
      <c r="C1818" s="3" t="s">
        <v>1968</v>
      </c>
      <c r="D1818" s="3" t="s">
        <v>1966</v>
      </c>
      <c r="E1818" s="3" t="str">
        <v>Valeyres-sous-Rances</v>
      </c>
      <c r="G1818" s="2" t="s">
        <v>4896</v>
      </c>
      <c r="J1818" s="21">
        <v>6067</v>
      </c>
      <c r="K1818" s="21" t="s">
        <v>4563</v>
      </c>
    </row>
    <row r="1819" spans="1:11" x14ac:dyDescent="0.2">
      <c r="A1819" s="3">
        <v>9300</v>
      </c>
      <c r="B1819" s="3" t="s">
        <v>1969</v>
      </c>
      <c r="C1819" s="3" t="s">
        <v>1969</v>
      </c>
      <c r="D1819" s="3" t="s">
        <v>1966</v>
      </c>
      <c r="E1819" s="3" t="str">
        <v>Vallorbe</v>
      </c>
      <c r="G1819" s="2" t="s">
        <v>4896</v>
      </c>
      <c r="J1819" s="21">
        <v>6068</v>
      </c>
      <c r="K1819" s="21" t="s">
        <v>4563</v>
      </c>
    </row>
    <row r="1820" spans="1:11" x14ac:dyDescent="0.2">
      <c r="A1820" s="3">
        <v>9305</v>
      </c>
      <c r="B1820" s="3" t="s">
        <v>1970</v>
      </c>
      <c r="C1820" s="3" t="s">
        <v>1971</v>
      </c>
      <c r="D1820" s="3" t="s">
        <v>1966</v>
      </c>
      <c r="E1820" s="3" t="str">
        <v>Vaulion</v>
      </c>
      <c r="G1820" s="2" t="s">
        <v>4896</v>
      </c>
      <c r="J1820" s="21">
        <v>6072</v>
      </c>
      <c r="K1820" s="21" t="s">
        <v>4557</v>
      </c>
    </row>
    <row r="1821" spans="1:11" x14ac:dyDescent="0.2">
      <c r="A1821" s="3">
        <v>9034</v>
      </c>
      <c r="B1821" s="3" t="s">
        <v>1972</v>
      </c>
      <c r="C1821" s="3" t="s">
        <v>1972</v>
      </c>
      <c r="D1821" s="3" t="s">
        <v>1966</v>
      </c>
      <c r="E1821" s="3" t="str">
        <v>Vuiteboeuf</v>
      </c>
      <c r="G1821" s="2" t="s">
        <v>4896</v>
      </c>
      <c r="J1821" s="21">
        <v>6073</v>
      </c>
      <c r="K1821" s="21" t="s">
        <v>4557</v>
      </c>
    </row>
    <row r="1822" spans="1:11" x14ac:dyDescent="0.2">
      <c r="A1822" s="3">
        <v>9036</v>
      </c>
      <c r="B1822" s="3" t="s">
        <v>1973</v>
      </c>
      <c r="C1822" s="3" t="s">
        <v>1972</v>
      </c>
      <c r="D1822" s="3" t="s">
        <v>1966</v>
      </c>
      <c r="E1822" s="3" t="str">
        <v>Corcelles-le-Jorat</v>
      </c>
      <c r="G1822" s="2" t="s">
        <v>4896</v>
      </c>
      <c r="J1822" s="21">
        <v>6074</v>
      </c>
      <c r="K1822" s="21" t="s">
        <v>4557</v>
      </c>
    </row>
    <row r="1823" spans="1:11" x14ac:dyDescent="0.2">
      <c r="A1823" s="3">
        <v>9403</v>
      </c>
      <c r="B1823" s="3" t="s">
        <v>1974</v>
      </c>
      <c r="C1823" s="3" t="s">
        <v>1974</v>
      </c>
      <c r="D1823" s="3" t="s">
        <v>1966</v>
      </c>
      <c r="E1823" s="3" t="str">
        <v>Maracon</v>
      </c>
      <c r="G1823" s="2" t="s">
        <v>4896</v>
      </c>
      <c r="J1823" s="21">
        <v>6078</v>
      </c>
      <c r="K1823" s="21" t="s">
        <v>4557</v>
      </c>
    </row>
    <row r="1824" spans="1:11" x14ac:dyDescent="0.2">
      <c r="A1824" s="3">
        <v>9402</v>
      </c>
      <c r="B1824" s="3" t="s">
        <v>1975</v>
      </c>
      <c r="C1824" s="3" t="s">
        <v>1975</v>
      </c>
      <c r="D1824" s="3" t="s">
        <v>1966</v>
      </c>
      <c r="E1824" s="3" t="str">
        <v>Montpreveyres</v>
      </c>
      <c r="G1824" s="2" t="s">
        <v>4896</v>
      </c>
      <c r="J1824" s="21">
        <v>6083</v>
      </c>
      <c r="K1824" s="21" t="s">
        <v>4555</v>
      </c>
    </row>
    <row r="1825" spans="1:11" x14ac:dyDescent="0.2">
      <c r="A1825" s="3">
        <v>9400</v>
      </c>
      <c r="B1825" s="3" t="s">
        <v>1976</v>
      </c>
      <c r="C1825" s="3" t="s">
        <v>1976</v>
      </c>
      <c r="D1825" s="3" t="s">
        <v>1966</v>
      </c>
      <c r="E1825" s="3" t="str">
        <v>Ropraz</v>
      </c>
      <c r="G1825" s="2" t="s">
        <v>4896</v>
      </c>
      <c r="J1825" s="21">
        <v>6084</v>
      </c>
      <c r="K1825" s="21" t="s">
        <v>4555</v>
      </c>
    </row>
    <row r="1826" spans="1:11" x14ac:dyDescent="0.2">
      <c r="A1826" s="3">
        <v>9404</v>
      </c>
      <c r="B1826" s="3" t="s">
        <v>1977</v>
      </c>
      <c r="C1826" s="3" t="s">
        <v>1977</v>
      </c>
      <c r="D1826" s="3" t="s">
        <v>1966</v>
      </c>
      <c r="E1826" s="3" t="str">
        <v>Servion</v>
      </c>
      <c r="G1826" s="2" t="s">
        <v>4896</v>
      </c>
      <c r="J1826" s="21">
        <v>6085</v>
      </c>
      <c r="K1826" s="21" t="s">
        <v>4555</v>
      </c>
    </row>
    <row r="1827" spans="1:11" x14ac:dyDescent="0.2">
      <c r="A1827" s="3">
        <v>9323</v>
      </c>
      <c r="B1827" s="3" t="s">
        <v>1978</v>
      </c>
      <c r="C1827" s="3" t="s">
        <v>1978</v>
      </c>
      <c r="D1827" s="3" t="s">
        <v>1966</v>
      </c>
      <c r="E1827" s="3" t="str">
        <v>Vulliens</v>
      </c>
      <c r="G1827" s="2" t="s">
        <v>4896</v>
      </c>
      <c r="J1827" s="21">
        <v>6086</v>
      </c>
      <c r="K1827" s="21" t="s">
        <v>4555</v>
      </c>
    </row>
    <row r="1828" spans="1:11" x14ac:dyDescent="0.2">
      <c r="A1828" s="3">
        <v>9327</v>
      </c>
      <c r="B1828" s="3" t="s">
        <v>1979</v>
      </c>
      <c r="C1828" s="3" t="s">
        <v>1979</v>
      </c>
      <c r="D1828" s="3" t="s">
        <v>1966</v>
      </c>
      <c r="E1828" s="3" t="str">
        <v>Jorat-Menthue</v>
      </c>
      <c r="G1828" s="2" t="s">
        <v>4896</v>
      </c>
      <c r="J1828" s="21">
        <v>6102</v>
      </c>
      <c r="K1828" s="21" t="s">
        <v>4557</v>
      </c>
    </row>
    <row r="1829" spans="1:11" x14ac:dyDescent="0.2">
      <c r="A1829" s="3">
        <v>9033</v>
      </c>
      <c r="B1829" s="3" t="s">
        <v>1980</v>
      </c>
      <c r="C1829" s="3" t="s">
        <v>1980</v>
      </c>
      <c r="D1829" s="3" t="s">
        <v>1966</v>
      </c>
      <c r="E1829" s="3" t="str">
        <v>Oron</v>
      </c>
      <c r="G1829" s="2" t="s">
        <v>4896</v>
      </c>
      <c r="J1829" s="21">
        <v>6103</v>
      </c>
      <c r="K1829" s="21" t="s">
        <v>4557</v>
      </c>
    </row>
    <row r="1830" spans="1:11" x14ac:dyDescent="0.2">
      <c r="A1830" s="3">
        <v>9434</v>
      </c>
      <c r="B1830" s="3" t="s">
        <v>1981</v>
      </c>
      <c r="C1830" s="3" t="s">
        <v>1982</v>
      </c>
      <c r="D1830" s="3" t="s">
        <v>1966</v>
      </c>
      <c r="E1830" s="3" t="str">
        <v>Jorat-Mézières</v>
      </c>
      <c r="G1830" s="2" t="s">
        <v>4896</v>
      </c>
      <c r="J1830" s="21">
        <v>6105</v>
      </c>
      <c r="K1830" s="21" t="s">
        <v>4557</v>
      </c>
    </row>
    <row r="1831" spans="1:11" x14ac:dyDescent="0.2">
      <c r="A1831" s="3">
        <v>9435</v>
      </c>
      <c r="B1831" s="3" t="s">
        <v>1983</v>
      </c>
      <c r="C1831" s="3" t="s">
        <v>1982</v>
      </c>
      <c r="D1831" s="3" t="s">
        <v>1966</v>
      </c>
      <c r="E1831" s="3" t="str">
        <v>Champtauroz</v>
      </c>
      <c r="G1831" s="2" t="s">
        <v>4896</v>
      </c>
      <c r="J1831" s="21">
        <v>6106</v>
      </c>
      <c r="K1831" s="21" t="s">
        <v>4557</v>
      </c>
    </row>
    <row r="1832" spans="1:11" x14ac:dyDescent="0.2">
      <c r="A1832" s="3">
        <v>9436</v>
      </c>
      <c r="B1832" s="3" t="s">
        <v>1984</v>
      </c>
      <c r="C1832" s="3" t="s">
        <v>1984</v>
      </c>
      <c r="D1832" s="3" t="s">
        <v>1966</v>
      </c>
      <c r="E1832" s="3" t="str">
        <v>Chevroux</v>
      </c>
      <c r="G1832" s="2" t="s">
        <v>4896</v>
      </c>
      <c r="J1832" s="21">
        <v>6110</v>
      </c>
      <c r="K1832" s="21" t="s">
        <v>4557</v>
      </c>
    </row>
    <row r="1833" spans="1:11" x14ac:dyDescent="0.2">
      <c r="A1833" s="3">
        <v>9411</v>
      </c>
      <c r="B1833" s="3" t="s">
        <v>1938</v>
      </c>
      <c r="C1833" s="3" t="s">
        <v>1985</v>
      </c>
      <c r="D1833" s="3" t="s">
        <v>1966</v>
      </c>
      <c r="E1833" s="3" t="str">
        <v>Corcelles-près-Payerne</v>
      </c>
      <c r="G1833" s="2" t="s">
        <v>4896</v>
      </c>
      <c r="J1833" s="21">
        <v>6112</v>
      </c>
      <c r="K1833" s="21" t="s">
        <v>4557</v>
      </c>
    </row>
    <row r="1834" spans="1:11" x14ac:dyDescent="0.2">
      <c r="A1834" s="3">
        <v>9442</v>
      </c>
      <c r="B1834" s="3" t="s">
        <v>1985</v>
      </c>
      <c r="C1834" s="3" t="s">
        <v>1985</v>
      </c>
      <c r="D1834" s="3" t="s">
        <v>1966</v>
      </c>
      <c r="E1834" s="3" t="str">
        <v>Grandcour</v>
      </c>
      <c r="G1834" s="2" t="s">
        <v>4896</v>
      </c>
      <c r="J1834" s="21">
        <v>6113</v>
      </c>
      <c r="K1834" s="21" t="s">
        <v>4557</v>
      </c>
    </row>
    <row r="1835" spans="1:11" x14ac:dyDescent="0.2">
      <c r="A1835" s="3">
        <v>9444</v>
      </c>
      <c r="B1835" s="3" t="s">
        <v>1986</v>
      </c>
      <c r="C1835" s="3" t="s">
        <v>1986</v>
      </c>
      <c r="D1835" s="3" t="s">
        <v>1966</v>
      </c>
      <c r="E1835" s="3" t="str">
        <v>Henniez</v>
      </c>
      <c r="G1835" s="2" t="s">
        <v>4896</v>
      </c>
      <c r="J1835" s="21">
        <v>6114</v>
      </c>
      <c r="K1835" s="21" t="s">
        <v>4557</v>
      </c>
    </row>
    <row r="1836" spans="1:11" x14ac:dyDescent="0.2">
      <c r="A1836" s="3">
        <v>9424</v>
      </c>
      <c r="B1836" s="3" t="s">
        <v>1987</v>
      </c>
      <c r="C1836" s="3" t="s">
        <v>1987</v>
      </c>
      <c r="D1836" s="3" t="s">
        <v>1966</v>
      </c>
      <c r="E1836" s="3" t="str">
        <v>Missy</v>
      </c>
      <c r="G1836" s="2" t="s">
        <v>4896</v>
      </c>
      <c r="J1836" s="21">
        <v>6122</v>
      </c>
      <c r="K1836" s="21" t="s">
        <v>4557</v>
      </c>
    </row>
    <row r="1837" spans="1:11" x14ac:dyDescent="0.2">
      <c r="A1837" s="3">
        <v>9430</v>
      </c>
      <c r="B1837" s="3" t="s">
        <v>1988</v>
      </c>
      <c r="C1837" s="3" t="s">
        <v>1989</v>
      </c>
      <c r="D1837" s="3" t="s">
        <v>1966</v>
      </c>
      <c r="E1837" s="3" t="str">
        <v>Payerne</v>
      </c>
      <c r="G1837" s="2" t="s">
        <v>4896</v>
      </c>
      <c r="J1837" s="21">
        <v>6123</v>
      </c>
      <c r="K1837" s="21" t="s">
        <v>4557</v>
      </c>
    </row>
    <row r="1838" spans="1:11" x14ac:dyDescent="0.2">
      <c r="A1838" s="3">
        <v>9422</v>
      </c>
      <c r="B1838" s="3" t="s">
        <v>1990</v>
      </c>
      <c r="C1838" s="3" t="s">
        <v>1991</v>
      </c>
      <c r="D1838" s="3" t="s">
        <v>1966</v>
      </c>
      <c r="E1838" s="3" t="str">
        <v>Trey</v>
      </c>
      <c r="G1838" s="2" t="s">
        <v>4896</v>
      </c>
      <c r="J1838" s="21">
        <v>6125</v>
      </c>
      <c r="K1838" s="21" t="s">
        <v>4557</v>
      </c>
    </row>
    <row r="1839" spans="1:11" x14ac:dyDescent="0.2">
      <c r="A1839" s="3">
        <v>9423</v>
      </c>
      <c r="B1839" s="3" t="s">
        <v>1992</v>
      </c>
      <c r="C1839" s="3" t="s">
        <v>1991</v>
      </c>
      <c r="D1839" s="3" t="s">
        <v>1966</v>
      </c>
      <c r="E1839" s="3" t="str">
        <v>Treytorrens (Payerne)</v>
      </c>
      <c r="G1839" s="2" t="s">
        <v>4896</v>
      </c>
      <c r="J1839" s="21">
        <v>6126</v>
      </c>
      <c r="K1839" s="21" t="s">
        <v>4557</v>
      </c>
    </row>
    <row r="1840" spans="1:11" x14ac:dyDescent="0.2">
      <c r="A1840" s="3">
        <v>9425</v>
      </c>
      <c r="B1840" s="3" t="s">
        <v>1991</v>
      </c>
      <c r="C1840" s="3" t="s">
        <v>1991</v>
      </c>
      <c r="D1840" s="3" t="s">
        <v>1966</v>
      </c>
      <c r="E1840" s="3" t="str">
        <v>Villarzel</v>
      </c>
      <c r="G1840" s="2" t="s">
        <v>4896</v>
      </c>
      <c r="J1840" s="21">
        <v>6130</v>
      </c>
      <c r="K1840" s="21" t="s">
        <v>4556</v>
      </c>
    </row>
    <row r="1841" spans="1:11" x14ac:dyDescent="0.2">
      <c r="A1841" s="3">
        <v>9443</v>
      </c>
      <c r="B1841" s="3" t="s">
        <v>1993</v>
      </c>
      <c r="C1841" s="3" t="s">
        <v>1993</v>
      </c>
      <c r="D1841" s="3" t="s">
        <v>1966</v>
      </c>
      <c r="E1841" s="3" t="str">
        <v>Valbroye</v>
      </c>
      <c r="G1841" s="2" t="s">
        <v>4896</v>
      </c>
      <c r="J1841" s="21">
        <v>6132</v>
      </c>
      <c r="K1841" s="21" t="s">
        <v>4556</v>
      </c>
    </row>
    <row r="1842" spans="1:11" x14ac:dyDescent="0.2">
      <c r="A1842" s="3">
        <v>9450</v>
      </c>
      <c r="B1842" s="3" t="s">
        <v>1994</v>
      </c>
      <c r="C1842" s="3" t="s">
        <v>1995</v>
      </c>
      <c r="D1842" s="3" t="s">
        <v>1966</v>
      </c>
      <c r="E1842" s="3" t="str">
        <v>Château-d'Oex</v>
      </c>
      <c r="G1842" s="2" t="s">
        <v>4896</v>
      </c>
      <c r="J1842" s="21">
        <v>6133</v>
      </c>
      <c r="K1842" s="21" t="s">
        <v>4556</v>
      </c>
    </row>
    <row r="1843" spans="1:11" x14ac:dyDescent="0.2">
      <c r="A1843" s="3">
        <v>9450</v>
      </c>
      <c r="B1843" s="3" t="s">
        <v>1996</v>
      </c>
      <c r="C1843" s="3" t="s">
        <v>1995</v>
      </c>
      <c r="D1843" s="3" t="s">
        <v>1966</v>
      </c>
      <c r="E1843" s="3" t="str">
        <v>Rossinière</v>
      </c>
      <c r="G1843" s="2" t="s">
        <v>4896</v>
      </c>
      <c r="J1843" s="21">
        <v>6142</v>
      </c>
      <c r="K1843" s="21" t="s">
        <v>4556</v>
      </c>
    </row>
    <row r="1844" spans="1:11" x14ac:dyDescent="0.2">
      <c r="A1844" s="3">
        <v>9452</v>
      </c>
      <c r="B1844" s="3" t="s">
        <v>1997</v>
      </c>
      <c r="C1844" s="3" t="s">
        <v>1995</v>
      </c>
      <c r="D1844" s="3" t="s">
        <v>1966</v>
      </c>
      <c r="E1844" s="3" t="str">
        <v>Rougemont</v>
      </c>
      <c r="G1844" s="2" t="s">
        <v>4896</v>
      </c>
      <c r="J1844" s="21">
        <v>6143</v>
      </c>
      <c r="K1844" s="21" t="s">
        <v>4556</v>
      </c>
    </row>
    <row r="1845" spans="1:11" x14ac:dyDescent="0.2">
      <c r="A1845" s="3">
        <v>9464</v>
      </c>
      <c r="B1845" s="3" t="s">
        <v>1998</v>
      </c>
      <c r="C1845" s="3" t="s">
        <v>1995</v>
      </c>
      <c r="D1845" s="3" t="s">
        <v>1966</v>
      </c>
      <c r="E1845" s="3" t="str">
        <v>Allaman</v>
      </c>
      <c r="G1845" s="2" t="s">
        <v>4896</v>
      </c>
      <c r="J1845" s="21">
        <v>6144</v>
      </c>
      <c r="K1845" s="21" t="s">
        <v>4556</v>
      </c>
    </row>
    <row r="1846" spans="1:11" x14ac:dyDescent="0.2">
      <c r="A1846" s="3">
        <v>9453</v>
      </c>
      <c r="B1846" s="3" t="s">
        <v>1999</v>
      </c>
      <c r="C1846" s="3" t="s">
        <v>1999</v>
      </c>
      <c r="D1846" s="3" t="s">
        <v>1966</v>
      </c>
      <c r="E1846" s="3" t="str">
        <v>Bursinel</v>
      </c>
      <c r="G1846" s="2" t="s">
        <v>4898</v>
      </c>
      <c r="J1846" s="21">
        <v>6145</v>
      </c>
      <c r="K1846" s="21" t="s">
        <v>4556</v>
      </c>
    </row>
    <row r="1847" spans="1:11" x14ac:dyDescent="0.2">
      <c r="A1847" s="3">
        <v>9437</v>
      </c>
      <c r="B1847" s="3" t="s">
        <v>2000</v>
      </c>
      <c r="C1847" s="3" t="s">
        <v>2001</v>
      </c>
      <c r="D1847" s="3" t="s">
        <v>1966</v>
      </c>
      <c r="E1847" s="3" t="str">
        <v>Bursins</v>
      </c>
      <c r="G1847" s="2" t="s">
        <v>4898</v>
      </c>
      <c r="J1847" s="21">
        <v>6146</v>
      </c>
      <c r="K1847" s="21" t="s">
        <v>4556</v>
      </c>
    </row>
    <row r="1848" spans="1:11" x14ac:dyDescent="0.2">
      <c r="A1848" s="3">
        <v>9451</v>
      </c>
      <c r="B1848" s="3" t="s">
        <v>2002</v>
      </c>
      <c r="C1848" s="3" t="s">
        <v>2003</v>
      </c>
      <c r="D1848" s="3" t="s">
        <v>1966</v>
      </c>
      <c r="E1848" s="3" t="str">
        <v>Burtigny</v>
      </c>
      <c r="G1848" s="2" t="s">
        <v>4898</v>
      </c>
      <c r="J1848" s="21">
        <v>6147</v>
      </c>
      <c r="K1848" s="21" t="s">
        <v>4556</v>
      </c>
    </row>
    <row r="1849" spans="1:11" x14ac:dyDescent="0.2">
      <c r="A1849" s="3">
        <v>9462</v>
      </c>
      <c r="B1849" s="3" t="s">
        <v>2004</v>
      </c>
      <c r="C1849" s="3" t="s">
        <v>2003</v>
      </c>
      <c r="D1849" s="3" t="s">
        <v>1966</v>
      </c>
      <c r="E1849" s="3" t="str">
        <v>Dully</v>
      </c>
      <c r="G1849" s="2" t="s">
        <v>4898</v>
      </c>
      <c r="J1849" s="21">
        <v>6152</v>
      </c>
      <c r="K1849" s="21" t="s">
        <v>4556</v>
      </c>
    </row>
    <row r="1850" spans="1:11" x14ac:dyDescent="0.2">
      <c r="A1850" s="3">
        <v>9463</v>
      </c>
      <c r="B1850" s="3" t="s">
        <v>2005</v>
      </c>
      <c r="C1850" s="3" t="s">
        <v>2003</v>
      </c>
      <c r="D1850" s="3" t="s">
        <v>1966</v>
      </c>
      <c r="E1850" s="3" t="str">
        <v>Essertines-sur-Rolle</v>
      </c>
      <c r="G1850" s="2" t="s">
        <v>4898</v>
      </c>
      <c r="J1850" s="21">
        <v>6153</v>
      </c>
      <c r="K1850" s="21" t="s">
        <v>4556</v>
      </c>
    </row>
    <row r="1851" spans="1:11" x14ac:dyDescent="0.2">
      <c r="A1851" s="3">
        <v>9445</v>
      </c>
      <c r="B1851" s="3" t="s">
        <v>2006</v>
      </c>
      <c r="C1851" s="3" t="s">
        <v>2006</v>
      </c>
      <c r="D1851" s="3" t="s">
        <v>1966</v>
      </c>
      <c r="E1851" s="3" t="str">
        <v>Gilly</v>
      </c>
      <c r="G1851" s="2" t="s">
        <v>4898</v>
      </c>
      <c r="J1851" s="21">
        <v>6154</v>
      </c>
      <c r="K1851" s="21" t="s">
        <v>4556</v>
      </c>
    </row>
    <row r="1852" spans="1:11" x14ac:dyDescent="0.2">
      <c r="A1852" s="3">
        <v>9464</v>
      </c>
      <c r="B1852" s="3" t="s">
        <v>2007</v>
      </c>
      <c r="C1852" s="3" t="s">
        <v>2008</v>
      </c>
      <c r="D1852" s="3" t="s">
        <v>1966</v>
      </c>
      <c r="E1852" s="3" t="str">
        <v>Luins</v>
      </c>
      <c r="G1852" s="2" t="s">
        <v>4898</v>
      </c>
      <c r="J1852" s="21">
        <v>6156</v>
      </c>
      <c r="K1852" s="21" t="s">
        <v>4556</v>
      </c>
    </row>
    <row r="1853" spans="1:11" x14ac:dyDescent="0.2">
      <c r="A1853" s="3">
        <v>9470</v>
      </c>
      <c r="B1853" s="3" t="s">
        <v>2009</v>
      </c>
      <c r="C1853" s="3" t="s">
        <v>2010</v>
      </c>
      <c r="D1853" s="3" t="s">
        <v>1966</v>
      </c>
      <c r="E1853" s="3" t="str">
        <v>Mont-sur-Rolle</v>
      </c>
      <c r="G1853" s="2" t="s">
        <v>4898</v>
      </c>
      <c r="J1853" s="21">
        <v>6162</v>
      </c>
      <c r="K1853" s="21" t="s">
        <v>4557</v>
      </c>
    </row>
    <row r="1854" spans="1:11" x14ac:dyDescent="0.2">
      <c r="A1854" s="3">
        <v>9473</v>
      </c>
      <c r="B1854" s="3" t="s">
        <v>2011</v>
      </c>
      <c r="C1854" s="3" t="s">
        <v>2011</v>
      </c>
      <c r="D1854" s="3" t="s">
        <v>1966</v>
      </c>
      <c r="E1854" s="3" t="str">
        <v>Perroy</v>
      </c>
      <c r="G1854" s="2" t="s">
        <v>4898</v>
      </c>
      <c r="J1854" s="21">
        <v>6163</v>
      </c>
      <c r="K1854" s="21" t="s">
        <v>4557</v>
      </c>
    </row>
    <row r="1855" spans="1:11" x14ac:dyDescent="0.2">
      <c r="A1855" s="3">
        <v>9470</v>
      </c>
      <c r="B1855" s="3" t="s">
        <v>2012</v>
      </c>
      <c r="C1855" s="3" t="s">
        <v>2013</v>
      </c>
      <c r="D1855" s="3" t="s">
        <v>1966</v>
      </c>
      <c r="E1855" s="3" t="str">
        <v>Rolle</v>
      </c>
      <c r="G1855" s="2" t="s">
        <v>4898</v>
      </c>
      <c r="J1855" s="21">
        <v>6166</v>
      </c>
      <c r="K1855" s="21" t="s">
        <v>4557</v>
      </c>
    </row>
    <row r="1856" spans="1:11" x14ac:dyDescent="0.2">
      <c r="A1856" s="3">
        <v>9472</v>
      </c>
      <c r="B1856" s="3" t="s">
        <v>2013</v>
      </c>
      <c r="C1856" s="3" t="s">
        <v>2013</v>
      </c>
      <c r="D1856" s="3" t="s">
        <v>1966</v>
      </c>
      <c r="E1856" s="3" t="str">
        <v>Tartegnin</v>
      </c>
      <c r="G1856" s="2" t="s">
        <v>4898</v>
      </c>
      <c r="J1856" s="21">
        <v>6167</v>
      </c>
      <c r="K1856" s="21" t="s">
        <v>4557</v>
      </c>
    </row>
    <row r="1857" spans="1:11" x14ac:dyDescent="0.2">
      <c r="A1857" s="3">
        <v>9472</v>
      </c>
      <c r="B1857" s="3" t="s">
        <v>2014</v>
      </c>
      <c r="C1857" s="3" t="s">
        <v>2013</v>
      </c>
      <c r="D1857" s="3" t="s">
        <v>1966</v>
      </c>
      <c r="E1857" s="3" t="str">
        <v>Vinzel</v>
      </c>
      <c r="G1857" s="2" t="s">
        <v>4898</v>
      </c>
      <c r="J1857" s="21">
        <v>6170</v>
      </c>
      <c r="K1857" s="21" t="s">
        <v>4557</v>
      </c>
    </row>
    <row r="1858" spans="1:11" x14ac:dyDescent="0.2">
      <c r="A1858" s="3">
        <v>9465</v>
      </c>
      <c r="B1858" s="3" t="s">
        <v>2015</v>
      </c>
      <c r="C1858" s="3" t="s">
        <v>2016</v>
      </c>
      <c r="D1858" s="3" t="s">
        <v>1966</v>
      </c>
      <c r="E1858" s="3" t="str">
        <v>L'Abbaye</v>
      </c>
      <c r="G1858" s="2" t="s">
        <v>4898</v>
      </c>
      <c r="J1858" s="21">
        <v>6173</v>
      </c>
      <c r="K1858" s="21" t="s">
        <v>4557</v>
      </c>
    </row>
    <row r="1859" spans="1:11" x14ac:dyDescent="0.2">
      <c r="A1859" s="3">
        <v>9466</v>
      </c>
      <c r="B1859" s="3" t="s">
        <v>2016</v>
      </c>
      <c r="C1859" s="3" t="s">
        <v>2016</v>
      </c>
      <c r="D1859" s="3" t="s">
        <v>1966</v>
      </c>
      <c r="E1859" s="3" t="str">
        <v>Le Chenit</v>
      </c>
      <c r="G1859" s="2" t="s">
        <v>4898</v>
      </c>
      <c r="J1859" s="21">
        <v>6174</v>
      </c>
      <c r="K1859" s="21" t="s">
        <v>4563</v>
      </c>
    </row>
    <row r="1860" spans="1:11" x14ac:dyDescent="0.2">
      <c r="A1860" s="3">
        <v>9467</v>
      </c>
      <c r="B1860" s="3" t="s">
        <v>2017</v>
      </c>
      <c r="C1860" s="3" t="s">
        <v>2016</v>
      </c>
      <c r="D1860" s="3" t="s">
        <v>1966</v>
      </c>
      <c r="E1860" s="3" t="str">
        <v>Le Lieu</v>
      </c>
      <c r="G1860" s="2" t="s">
        <v>4898</v>
      </c>
      <c r="J1860" s="21">
        <v>6182</v>
      </c>
      <c r="K1860" s="21" t="s">
        <v>4557</v>
      </c>
    </row>
    <row r="1861" spans="1:11" x14ac:dyDescent="0.2">
      <c r="A1861" s="3">
        <v>9468</v>
      </c>
      <c r="B1861" s="3" t="s">
        <v>2018</v>
      </c>
      <c r="C1861" s="3" t="s">
        <v>2016</v>
      </c>
      <c r="D1861" s="3" t="s">
        <v>1966</v>
      </c>
      <c r="E1861" s="3" t="str">
        <v>Chardonne</v>
      </c>
      <c r="G1861" s="2" t="s">
        <v>4898</v>
      </c>
      <c r="J1861" s="21">
        <v>6192</v>
      </c>
      <c r="K1861" s="21" t="s">
        <v>4548</v>
      </c>
    </row>
    <row r="1862" spans="1:11" x14ac:dyDescent="0.2">
      <c r="A1862" s="3">
        <v>9469</v>
      </c>
      <c r="B1862" s="3" t="s">
        <v>2019</v>
      </c>
      <c r="C1862" s="3" t="s">
        <v>2016</v>
      </c>
      <c r="D1862" s="3" t="s">
        <v>1966</v>
      </c>
      <c r="E1862" s="3" t="str">
        <v>Corseaux</v>
      </c>
      <c r="G1862" s="2" t="s">
        <v>4898</v>
      </c>
      <c r="J1862" s="21">
        <v>6196</v>
      </c>
      <c r="K1862" s="21" t="s">
        <v>4548</v>
      </c>
    </row>
    <row r="1863" spans="1:11" x14ac:dyDescent="0.2">
      <c r="A1863" s="3">
        <v>9475</v>
      </c>
      <c r="B1863" s="3" t="s">
        <v>2020</v>
      </c>
      <c r="C1863" s="3" t="s">
        <v>2020</v>
      </c>
      <c r="D1863" s="3" t="s">
        <v>1966</v>
      </c>
      <c r="E1863" s="3" t="str">
        <v>Corsier-sur-Vevey</v>
      </c>
      <c r="G1863" s="2" t="s">
        <v>4898</v>
      </c>
      <c r="J1863" s="21">
        <v>6197</v>
      </c>
      <c r="K1863" s="21" t="s">
        <v>4548</v>
      </c>
    </row>
    <row r="1864" spans="1:11" x14ac:dyDescent="0.2">
      <c r="A1864" s="3">
        <v>9476</v>
      </c>
      <c r="B1864" s="3" t="s">
        <v>2021</v>
      </c>
      <c r="C1864" s="3" t="s">
        <v>2022</v>
      </c>
      <c r="D1864" s="3" t="s">
        <v>1966</v>
      </c>
      <c r="E1864" s="3" t="str">
        <v>Jongny</v>
      </c>
      <c r="G1864" s="2" t="s">
        <v>4898</v>
      </c>
      <c r="J1864" s="21">
        <v>6203</v>
      </c>
      <c r="K1864" s="21" t="s">
        <v>4557</v>
      </c>
    </row>
    <row r="1865" spans="1:11" x14ac:dyDescent="0.2">
      <c r="A1865" s="3">
        <v>9476</v>
      </c>
      <c r="B1865" s="3" t="s">
        <v>2023</v>
      </c>
      <c r="C1865" s="3" t="s">
        <v>2022</v>
      </c>
      <c r="D1865" s="3" t="s">
        <v>1966</v>
      </c>
      <c r="E1865" s="3" t="str">
        <v>Montreux</v>
      </c>
      <c r="G1865" s="2" t="s">
        <v>4898</v>
      </c>
      <c r="J1865" s="21">
        <v>6204</v>
      </c>
      <c r="K1865" s="21" t="s">
        <v>4557</v>
      </c>
    </row>
    <row r="1866" spans="1:11" x14ac:dyDescent="0.2">
      <c r="A1866" s="3">
        <v>9477</v>
      </c>
      <c r="B1866" s="3" t="s">
        <v>2024</v>
      </c>
      <c r="C1866" s="3" t="s">
        <v>2022</v>
      </c>
      <c r="D1866" s="3" t="s">
        <v>1966</v>
      </c>
      <c r="E1866" s="3" t="str">
        <v>La Tour-de-Peilz</v>
      </c>
      <c r="G1866" s="2" t="s">
        <v>4898</v>
      </c>
      <c r="J1866" s="21">
        <v>6205</v>
      </c>
      <c r="K1866" s="21" t="s">
        <v>4557</v>
      </c>
    </row>
    <row r="1867" spans="1:11" x14ac:dyDescent="0.2">
      <c r="A1867" s="3">
        <v>9478</v>
      </c>
      <c r="B1867" s="3" t="s">
        <v>2025</v>
      </c>
      <c r="C1867" s="3" t="s">
        <v>2022</v>
      </c>
      <c r="D1867" s="3" t="s">
        <v>1966</v>
      </c>
      <c r="E1867" s="3" t="str">
        <v>Vevey</v>
      </c>
      <c r="G1867" s="2" t="s">
        <v>4898</v>
      </c>
      <c r="J1867" s="21">
        <v>6206</v>
      </c>
      <c r="K1867" s="21" t="s">
        <v>4557</v>
      </c>
    </row>
    <row r="1868" spans="1:11" x14ac:dyDescent="0.2">
      <c r="A1868" s="3">
        <v>9479</v>
      </c>
      <c r="B1868" s="3" t="s">
        <v>2026</v>
      </c>
      <c r="C1868" s="3" t="s">
        <v>2022</v>
      </c>
      <c r="D1868" s="3" t="s">
        <v>1966</v>
      </c>
      <c r="E1868" s="3" t="str">
        <v>Veytaux</v>
      </c>
      <c r="G1868" s="2" t="s">
        <v>4898</v>
      </c>
      <c r="J1868" s="21">
        <v>6207</v>
      </c>
      <c r="K1868" s="21" t="s">
        <v>4557</v>
      </c>
    </row>
    <row r="1869" spans="1:11" x14ac:dyDescent="0.2">
      <c r="A1869" s="3">
        <v>9479</v>
      </c>
      <c r="B1869" s="3" t="s">
        <v>2027</v>
      </c>
      <c r="C1869" s="3" t="s">
        <v>2022</v>
      </c>
      <c r="D1869" s="3" t="s">
        <v>1966</v>
      </c>
      <c r="E1869" s="3" t="str">
        <v>Blonay - Saint-Légier</v>
      </c>
      <c r="G1869" s="2" t="s">
        <v>4898</v>
      </c>
      <c r="J1869" s="21">
        <v>6208</v>
      </c>
      <c r="K1869" s="21" t="s">
        <v>4557</v>
      </c>
    </row>
    <row r="1870" spans="1:11" x14ac:dyDescent="0.2">
      <c r="A1870" s="3">
        <v>9479</v>
      </c>
      <c r="B1870" s="3" t="s">
        <v>2028</v>
      </c>
      <c r="C1870" s="3" t="s">
        <v>2022</v>
      </c>
      <c r="D1870" s="3" t="s">
        <v>1966</v>
      </c>
      <c r="E1870" s="3" t="str">
        <v>Belmont-sur-Yverdon</v>
      </c>
      <c r="G1870" s="2" t="s">
        <v>4898</v>
      </c>
      <c r="J1870" s="21">
        <v>6210</v>
      </c>
      <c r="K1870" s="21" t="s">
        <v>4557</v>
      </c>
    </row>
    <row r="1871" spans="1:11" x14ac:dyDescent="0.2">
      <c r="A1871" s="3">
        <v>7310</v>
      </c>
      <c r="B1871" s="3" t="s">
        <v>2029</v>
      </c>
      <c r="C1871" s="3" t="s">
        <v>2029</v>
      </c>
      <c r="D1871" s="3" t="s">
        <v>1966</v>
      </c>
      <c r="E1871" s="3" t="str">
        <v>Bioley-Magnoux</v>
      </c>
      <c r="G1871" s="2" t="s">
        <v>4898</v>
      </c>
      <c r="J1871" s="21">
        <v>6211</v>
      </c>
      <c r="K1871" s="21" t="s">
        <v>4560</v>
      </c>
    </row>
    <row r="1872" spans="1:11" x14ac:dyDescent="0.2">
      <c r="A1872" s="3">
        <v>8890</v>
      </c>
      <c r="B1872" s="3" t="s">
        <v>2030</v>
      </c>
      <c r="C1872" s="3" t="s">
        <v>2030</v>
      </c>
      <c r="D1872" s="3" t="s">
        <v>1966</v>
      </c>
      <c r="E1872" s="3" t="str">
        <v>Chamblon</v>
      </c>
      <c r="G1872" s="2" t="s">
        <v>4898</v>
      </c>
      <c r="J1872" s="21">
        <v>6212</v>
      </c>
      <c r="K1872" s="21" t="s">
        <v>4560</v>
      </c>
    </row>
    <row r="1873" spans="1:11" x14ac:dyDescent="0.2">
      <c r="A1873" s="3">
        <v>8893</v>
      </c>
      <c r="B1873" s="3" t="s">
        <v>2031</v>
      </c>
      <c r="C1873" s="3" t="s">
        <v>2030</v>
      </c>
      <c r="D1873" s="3" t="s">
        <v>1966</v>
      </c>
      <c r="E1873" s="3" t="str">
        <v>Champvent</v>
      </c>
      <c r="G1873" s="2" t="s">
        <v>4898</v>
      </c>
      <c r="J1873" s="21">
        <v>6213</v>
      </c>
      <c r="K1873" s="21" t="s">
        <v>4560</v>
      </c>
    </row>
    <row r="1874" spans="1:11" x14ac:dyDescent="0.2">
      <c r="A1874" s="3">
        <v>8894</v>
      </c>
      <c r="B1874" s="3" t="s">
        <v>2032</v>
      </c>
      <c r="C1874" s="3" t="s">
        <v>2030</v>
      </c>
      <c r="D1874" s="3" t="s">
        <v>1966</v>
      </c>
      <c r="E1874" s="3" t="str">
        <v>Chavannes-le-Chêne</v>
      </c>
      <c r="G1874" s="2" t="s">
        <v>4898</v>
      </c>
      <c r="J1874" s="21">
        <v>6214</v>
      </c>
      <c r="K1874" s="21" t="s">
        <v>4557</v>
      </c>
    </row>
    <row r="1875" spans="1:11" x14ac:dyDescent="0.2">
      <c r="A1875" s="3">
        <v>8895</v>
      </c>
      <c r="B1875" s="3" t="s">
        <v>2033</v>
      </c>
      <c r="C1875" s="3" t="s">
        <v>2030</v>
      </c>
      <c r="D1875" s="3" t="s">
        <v>1966</v>
      </c>
      <c r="E1875" s="3" t="str">
        <v>Chêne-Pâquier</v>
      </c>
      <c r="G1875" s="2" t="s">
        <v>4898</v>
      </c>
      <c r="J1875" s="21">
        <v>6215</v>
      </c>
      <c r="K1875" s="21" t="s">
        <v>4557</v>
      </c>
    </row>
    <row r="1876" spans="1:11" x14ac:dyDescent="0.2">
      <c r="A1876" s="3">
        <v>8896</v>
      </c>
      <c r="B1876" s="3" t="s">
        <v>2034</v>
      </c>
      <c r="C1876" s="3" t="s">
        <v>2030</v>
      </c>
      <c r="D1876" s="3" t="s">
        <v>1966</v>
      </c>
      <c r="E1876" s="3" t="str">
        <v>Cheseaux-Noréaz</v>
      </c>
      <c r="G1876" s="2" t="s">
        <v>4898</v>
      </c>
      <c r="J1876" s="21">
        <v>6216</v>
      </c>
      <c r="K1876" s="21" t="s">
        <v>4557</v>
      </c>
    </row>
    <row r="1877" spans="1:11" x14ac:dyDescent="0.2">
      <c r="A1877" s="3">
        <v>8897</v>
      </c>
      <c r="B1877" s="3" t="s">
        <v>2035</v>
      </c>
      <c r="C1877" s="3" t="s">
        <v>2030</v>
      </c>
      <c r="D1877" s="3" t="s">
        <v>1966</v>
      </c>
      <c r="E1877" s="3" t="str">
        <v>Cronay</v>
      </c>
      <c r="G1877" s="2" t="s">
        <v>4898</v>
      </c>
      <c r="J1877" s="21">
        <v>6217</v>
      </c>
      <c r="K1877" s="21" t="s">
        <v>4557</v>
      </c>
    </row>
    <row r="1878" spans="1:11" x14ac:dyDescent="0.2">
      <c r="A1878" s="3">
        <v>8898</v>
      </c>
      <c r="B1878" s="3" t="s">
        <v>2036</v>
      </c>
      <c r="C1878" s="3" t="s">
        <v>2030</v>
      </c>
      <c r="D1878" s="3" t="s">
        <v>1966</v>
      </c>
      <c r="E1878" s="3" t="str">
        <v>Cuarny</v>
      </c>
      <c r="G1878" s="2" t="s">
        <v>4898</v>
      </c>
      <c r="J1878" s="21">
        <v>6218</v>
      </c>
      <c r="K1878" s="21" t="s">
        <v>4556</v>
      </c>
    </row>
    <row r="1879" spans="1:11" x14ac:dyDescent="0.2">
      <c r="A1879" s="3">
        <v>7325</v>
      </c>
      <c r="B1879" s="3" t="s">
        <v>2037</v>
      </c>
      <c r="C1879" s="3" t="s">
        <v>2038</v>
      </c>
      <c r="D1879" s="3" t="s">
        <v>1966</v>
      </c>
      <c r="E1879" s="3" t="str">
        <v>Démoret</v>
      </c>
      <c r="G1879" s="2" t="s">
        <v>4898</v>
      </c>
      <c r="J1879" s="21">
        <v>6221</v>
      </c>
      <c r="K1879" s="21" t="s">
        <v>4560</v>
      </c>
    </row>
    <row r="1880" spans="1:11" x14ac:dyDescent="0.2">
      <c r="A1880" s="3">
        <v>7326</v>
      </c>
      <c r="B1880" s="3" t="s">
        <v>2039</v>
      </c>
      <c r="C1880" s="3" t="s">
        <v>2038</v>
      </c>
      <c r="D1880" s="3" t="s">
        <v>1966</v>
      </c>
      <c r="E1880" s="3" t="str">
        <v>Donneloye</v>
      </c>
      <c r="G1880" s="2" t="s">
        <v>4898</v>
      </c>
      <c r="J1880" s="21">
        <v>6222</v>
      </c>
      <c r="K1880" s="21" t="s">
        <v>4560</v>
      </c>
    </row>
    <row r="1881" spans="1:11" x14ac:dyDescent="0.2">
      <c r="A1881" s="3">
        <v>8886</v>
      </c>
      <c r="B1881" s="3" t="s">
        <v>2040</v>
      </c>
      <c r="C1881" s="3" t="s">
        <v>2038</v>
      </c>
      <c r="D1881" s="3" t="s">
        <v>1966</v>
      </c>
      <c r="E1881" s="3" t="str">
        <v>Ependes (VD)</v>
      </c>
      <c r="G1881" s="2" t="s">
        <v>4898</v>
      </c>
      <c r="J1881" s="21">
        <v>6231</v>
      </c>
      <c r="K1881" s="21" t="s">
        <v>4560</v>
      </c>
    </row>
    <row r="1882" spans="1:11" x14ac:dyDescent="0.2">
      <c r="A1882" s="3">
        <v>8887</v>
      </c>
      <c r="B1882" s="3" t="s">
        <v>2038</v>
      </c>
      <c r="C1882" s="3" t="s">
        <v>2038</v>
      </c>
      <c r="D1882" s="3" t="s">
        <v>1966</v>
      </c>
      <c r="E1882" s="3" t="str">
        <v>Mathod</v>
      </c>
      <c r="G1882" s="2" t="s">
        <v>4898</v>
      </c>
      <c r="J1882" s="21">
        <v>6232</v>
      </c>
      <c r="K1882" s="21" t="s">
        <v>4560</v>
      </c>
    </row>
    <row r="1883" spans="1:11" x14ac:dyDescent="0.2">
      <c r="A1883" s="3">
        <v>8888</v>
      </c>
      <c r="B1883" s="3" t="s">
        <v>2041</v>
      </c>
      <c r="C1883" s="3" t="s">
        <v>2038</v>
      </c>
      <c r="D1883" s="3" t="s">
        <v>1966</v>
      </c>
      <c r="E1883" s="3" t="str">
        <v>Molondin</v>
      </c>
      <c r="G1883" s="2" t="s">
        <v>4898</v>
      </c>
      <c r="J1883" s="21">
        <v>6233</v>
      </c>
      <c r="K1883" s="21" t="s">
        <v>4560</v>
      </c>
    </row>
    <row r="1884" spans="1:11" x14ac:dyDescent="0.2">
      <c r="A1884" s="3">
        <v>8889</v>
      </c>
      <c r="B1884" s="3" t="s">
        <v>2042</v>
      </c>
      <c r="C1884" s="3" t="s">
        <v>2038</v>
      </c>
      <c r="D1884" s="3" t="s">
        <v>1966</v>
      </c>
      <c r="E1884" s="3" t="str">
        <v>Montagny-près-Yverdon</v>
      </c>
      <c r="G1884" s="2" t="s">
        <v>4898</v>
      </c>
      <c r="J1884" s="21">
        <v>6234</v>
      </c>
      <c r="K1884" s="21" t="s">
        <v>4560</v>
      </c>
    </row>
    <row r="1885" spans="1:11" x14ac:dyDescent="0.2">
      <c r="A1885" s="3">
        <v>7312</v>
      </c>
      <c r="B1885" s="3" t="s">
        <v>2043</v>
      </c>
      <c r="C1885" s="3" t="s">
        <v>2043</v>
      </c>
      <c r="D1885" s="3" t="s">
        <v>1966</v>
      </c>
      <c r="E1885" s="3" t="str">
        <v>Oppens</v>
      </c>
      <c r="G1885" s="2" t="s">
        <v>4898</v>
      </c>
      <c r="J1885" s="21">
        <v>6235</v>
      </c>
      <c r="K1885" s="21" t="s">
        <v>4560</v>
      </c>
    </row>
    <row r="1886" spans="1:11" x14ac:dyDescent="0.2">
      <c r="A1886" s="3">
        <v>7313</v>
      </c>
      <c r="B1886" s="3" t="s">
        <v>2044</v>
      </c>
      <c r="C1886" s="3" t="s">
        <v>2043</v>
      </c>
      <c r="D1886" s="3" t="s">
        <v>1966</v>
      </c>
      <c r="E1886" s="3" t="str">
        <v>Orges</v>
      </c>
      <c r="G1886" s="2" t="s">
        <v>4898</v>
      </c>
      <c r="J1886" s="21">
        <v>6236</v>
      </c>
      <c r="K1886" s="21" t="s">
        <v>4560</v>
      </c>
    </row>
    <row r="1887" spans="1:11" x14ac:dyDescent="0.2">
      <c r="A1887" s="3">
        <v>7314</v>
      </c>
      <c r="B1887" s="3" t="s">
        <v>2045</v>
      </c>
      <c r="C1887" s="3" t="s">
        <v>2043</v>
      </c>
      <c r="D1887" s="3" t="s">
        <v>1966</v>
      </c>
      <c r="E1887" s="3" t="str">
        <v>Orzens</v>
      </c>
      <c r="G1887" s="2" t="s">
        <v>4898</v>
      </c>
      <c r="J1887" s="21">
        <v>6242</v>
      </c>
      <c r="K1887" s="21" t="s">
        <v>4560</v>
      </c>
    </row>
    <row r="1888" spans="1:11" x14ac:dyDescent="0.2">
      <c r="A1888" s="3">
        <v>7315</v>
      </c>
      <c r="B1888" s="3" t="s">
        <v>2046</v>
      </c>
      <c r="C1888" s="3" t="s">
        <v>2043</v>
      </c>
      <c r="D1888" s="3" t="s">
        <v>1966</v>
      </c>
      <c r="E1888" s="3" t="str">
        <v>Pomy</v>
      </c>
      <c r="G1888" s="2" t="s">
        <v>4898</v>
      </c>
      <c r="J1888" s="21">
        <v>6243</v>
      </c>
      <c r="K1888" s="21" t="s">
        <v>4556</v>
      </c>
    </row>
    <row r="1889" spans="1:11" x14ac:dyDescent="0.2">
      <c r="A1889" s="3">
        <v>7317</v>
      </c>
      <c r="B1889" s="3" t="s">
        <v>2047</v>
      </c>
      <c r="C1889" s="3" t="s">
        <v>2043</v>
      </c>
      <c r="D1889" s="3" t="s">
        <v>1966</v>
      </c>
      <c r="E1889" s="3" t="str">
        <v>Rovray</v>
      </c>
      <c r="G1889" s="2" t="s">
        <v>4898</v>
      </c>
      <c r="J1889" s="21">
        <v>6244</v>
      </c>
      <c r="K1889" s="21" t="s">
        <v>4556</v>
      </c>
    </row>
    <row r="1890" spans="1:11" x14ac:dyDescent="0.2">
      <c r="A1890" s="3">
        <v>7317</v>
      </c>
      <c r="B1890" s="3" t="s">
        <v>2048</v>
      </c>
      <c r="C1890" s="3" t="s">
        <v>2043</v>
      </c>
      <c r="D1890" s="3" t="s">
        <v>1966</v>
      </c>
      <c r="E1890" s="3" t="str">
        <v>Suchy</v>
      </c>
      <c r="G1890" s="2" t="s">
        <v>4898</v>
      </c>
      <c r="J1890" s="21">
        <v>6245</v>
      </c>
      <c r="K1890" s="21" t="s">
        <v>4556</v>
      </c>
    </row>
    <row r="1891" spans="1:11" x14ac:dyDescent="0.2">
      <c r="A1891" s="3">
        <v>8877</v>
      </c>
      <c r="B1891" s="3" t="s">
        <v>2049</v>
      </c>
      <c r="C1891" s="3" t="s">
        <v>2050</v>
      </c>
      <c r="D1891" s="3" t="s">
        <v>1966</v>
      </c>
      <c r="E1891" s="3" t="str">
        <v>Suscévaz</v>
      </c>
      <c r="G1891" s="2" t="s">
        <v>4898</v>
      </c>
      <c r="J1891" s="21">
        <v>6246</v>
      </c>
      <c r="K1891" s="21" t="s">
        <v>4556</v>
      </c>
    </row>
    <row r="1892" spans="1:11" x14ac:dyDescent="0.2">
      <c r="A1892" s="3">
        <v>8878</v>
      </c>
      <c r="B1892" s="3" t="s">
        <v>2051</v>
      </c>
      <c r="C1892" s="3" t="s">
        <v>2050</v>
      </c>
      <c r="D1892" s="3" t="s">
        <v>1966</v>
      </c>
      <c r="E1892" s="3" t="str">
        <v>Treycovagnes</v>
      </c>
      <c r="G1892" s="2" t="s">
        <v>4898</v>
      </c>
      <c r="J1892" s="21">
        <v>6247</v>
      </c>
      <c r="K1892" s="21" t="s">
        <v>4556</v>
      </c>
    </row>
    <row r="1893" spans="1:11" x14ac:dyDescent="0.2">
      <c r="A1893" s="3">
        <v>8882</v>
      </c>
      <c r="B1893" s="3" t="s">
        <v>2052</v>
      </c>
      <c r="C1893" s="3" t="s">
        <v>2050</v>
      </c>
      <c r="D1893" s="3" t="s">
        <v>1966</v>
      </c>
      <c r="E1893" s="3" t="str">
        <v>Ursins</v>
      </c>
      <c r="G1893" s="2" t="s">
        <v>4898</v>
      </c>
      <c r="J1893" s="21">
        <v>6248</v>
      </c>
      <c r="K1893" s="21" t="s">
        <v>4556</v>
      </c>
    </row>
    <row r="1894" spans="1:11" x14ac:dyDescent="0.2">
      <c r="A1894" s="3">
        <v>8883</v>
      </c>
      <c r="B1894" s="3" t="s">
        <v>2050</v>
      </c>
      <c r="C1894" s="3" t="s">
        <v>2050</v>
      </c>
      <c r="D1894" s="3" t="s">
        <v>1966</v>
      </c>
      <c r="E1894" s="3" t="str">
        <v>Valeyres-sous-Montagny</v>
      </c>
      <c r="G1894" s="2" t="s">
        <v>4898</v>
      </c>
      <c r="J1894" s="21">
        <v>6252</v>
      </c>
      <c r="K1894" s="21" t="s">
        <v>4556</v>
      </c>
    </row>
    <row r="1895" spans="1:11" x14ac:dyDescent="0.2">
      <c r="A1895" s="3">
        <v>8884</v>
      </c>
      <c r="B1895" s="3" t="s">
        <v>2053</v>
      </c>
      <c r="C1895" s="3" t="s">
        <v>2050</v>
      </c>
      <c r="D1895" s="3" t="s">
        <v>1966</v>
      </c>
      <c r="E1895" s="3" t="str">
        <v>Valeyres-sous-Ursins</v>
      </c>
      <c r="G1895" s="2" t="s">
        <v>4898</v>
      </c>
      <c r="J1895" s="21">
        <v>6253</v>
      </c>
      <c r="K1895" s="21" t="s">
        <v>4560</v>
      </c>
    </row>
    <row r="1896" spans="1:11" x14ac:dyDescent="0.2">
      <c r="A1896" s="3">
        <v>8885</v>
      </c>
      <c r="B1896" s="3" t="s">
        <v>2054</v>
      </c>
      <c r="C1896" s="3" t="s">
        <v>2050</v>
      </c>
      <c r="D1896" s="3" t="s">
        <v>1966</v>
      </c>
      <c r="E1896" s="3" t="str">
        <v>Villars-Epeney</v>
      </c>
      <c r="G1896" s="2" t="s">
        <v>4898</v>
      </c>
      <c r="J1896" s="21">
        <v>6260</v>
      </c>
      <c r="K1896" s="21" t="s">
        <v>4560</v>
      </c>
    </row>
    <row r="1897" spans="1:11" x14ac:dyDescent="0.2">
      <c r="A1897" s="3">
        <v>7320</v>
      </c>
      <c r="B1897" s="3" t="s">
        <v>2055</v>
      </c>
      <c r="C1897" s="3" t="s">
        <v>2055</v>
      </c>
      <c r="D1897" s="3" t="s">
        <v>1966</v>
      </c>
      <c r="E1897" s="3" t="str">
        <v>Vugelles-La Mothe</v>
      </c>
      <c r="G1897" s="2" t="s">
        <v>4898</v>
      </c>
      <c r="J1897" s="21">
        <v>6262</v>
      </c>
      <c r="K1897" s="21" t="s">
        <v>4556</v>
      </c>
    </row>
    <row r="1898" spans="1:11" x14ac:dyDescent="0.2">
      <c r="A1898" s="3">
        <v>7323</v>
      </c>
      <c r="B1898" s="3" t="s">
        <v>2056</v>
      </c>
      <c r="C1898" s="3" t="s">
        <v>2057</v>
      </c>
      <c r="D1898" s="3" t="s">
        <v>1966</v>
      </c>
      <c r="E1898" s="3" t="str">
        <v>Yverdon-les-Bains</v>
      </c>
      <c r="G1898" s="2" t="s">
        <v>4898</v>
      </c>
      <c r="J1898" s="21">
        <v>6263</v>
      </c>
      <c r="K1898" s="21" t="s">
        <v>4556</v>
      </c>
    </row>
    <row r="1899" spans="1:11" x14ac:dyDescent="0.2">
      <c r="A1899" s="3">
        <v>7323</v>
      </c>
      <c r="B1899" s="3" t="s">
        <v>2056</v>
      </c>
      <c r="C1899" s="3" t="s">
        <v>2057</v>
      </c>
      <c r="D1899" s="3" t="s">
        <v>1966</v>
      </c>
      <c r="E1899" s="3" t="str">
        <v>Yvonand</v>
      </c>
      <c r="G1899" s="2" t="s">
        <v>4898</v>
      </c>
      <c r="J1899" s="21">
        <v>6264</v>
      </c>
      <c r="K1899" s="21" t="s">
        <v>4556</v>
      </c>
    </row>
    <row r="1900" spans="1:11" x14ac:dyDescent="0.2">
      <c r="A1900" s="3">
        <v>7324</v>
      </c>
      <c r="B1900" s="3" t="s">
        <v>2058</v>
      </c>
      <c r="C1900" s="3" t="s">
        <v>2057</v>
      </c>
      <c r="D1900" s="3" t="s">
        <v>1966</v>
      </c>
      <c r="E1900" s="3" t="str">
        <v>Brig-Glis</v>
      </c>
      <c r="G1900" s="2" t="s">
        <v>4898</v>
      </c>
      <c r="J1900" s="21">
        <v>6265</v>
      </c>
      <c r="K1900" s="21" t="s">
        <v>4556</v>
      </c>
    </row>
    <row r="1901" spans="1:11" x14ac:dyDescent="0.2">
      <c r="A1901" s="3">
        <v>8880</v>
      </c>
      <c r="B1901" s="3" t="s">
        <v>2059</v>
      </c>
      <c r="C1901" s="3" t="s">
        <v>2059</v>
      </c>
      <c r="D1901" s="3" t="s">
        <v>1966</v>
      </c>
      <c r="E1901" s="3" t="str">
        <v>Eggerberg</v>
      </c>
      <c r="G1901" s="2" t="s">
        <v>4898</v>
      </c>
      <c r="J1901" s="21">
        <v>6274</v>
      </c>
      <c r="K1901" s="21" t="s">
        <v>4557</v>
      </c>
    </row>
    <row r="1902" spans="1:11" x14ac:dyDescent="0.2">
      <c r="A1902" s="3">
        <v>8881</v>
      </c>
      <c r="B1902" s="3" t="s">
        <v>2060</v>
      </c>
      <c r="C1902" s="3" t="s">
        <v>2059</v>
      </c>
      <c r="D1902" s="3" t="s">
        <v>1966</v>
      </c>
      <c r="E1902" s="3" t="str">
        <v>Naters</v>
      </c>
      <c r="G1902" s="2" t="s">
        <v>4898</v>
      </c>
      <c r="J1902" s="21">
        <v>6275</v>
      </c>
      <c r="K1902" s="21" t="s">
        <v>4557</v>
      </c>
    </row>
    <row r="1903" spans="1:11" x14ac:dyDescent="0.2">
      <c r="A1903" s="3">
        <v>8881</v>
      </c>
      <c r="B1903" s="3" t="s">
        <v>2061</v>
      </c>
      <c r="C1903" s="3" t="s">
        <v>2059</v>
      </c>
      <c r="D1903" s="3" t="s">
        <v>1966</v>
      </c>
      <c r="E1903" s="3" t="str">
        <v>Ried-Brig</v>
      </c>
      <c r="G1903" s="2" t="s">
        <v>4898</v>
      </c>
      <c r="J1903" s="21">
        <v>6276</v>
      </c>
      <c r="K1903" s="21" t="s">
        <v>4557</v>
      </c>
    </row>
    <row r="1904" spans="1:11" x14ac:dyDescent="0.2">
      <c r="A1904" s="3">
        <v>8892</v>
      </c>
      <c r="B1904" s="3" t="s">
        <v>2062</v>
      </c>
      <c r="C1904" s="3" t="s">
        <v>2059</v>
      </c>
      <c r="D1904" s="3" t="s">
        <v>1966</v>
      </c>
      <c r="E1904" s="3" t="str">
        <v>Simplon</v>
      </c>
      <c r="G1904" s="2" t="s">
        <v>4898</v>
      </c>
      <c r="J1904" s="21">
        <v>6277</v>
      </c>
      <c r="K1904" s="21" t="s">
        <v>4557</v>
      </c>
    </row>
    <row r="1905" spans="1:11" x14ac:dyDescent="0.2">
      <c r="A1905" s="3">
        <v>8873</v>
      </c>
      <c r="B1905" s="3" t="s">
        <v>2063</v>
      </c>
      <c r="C1905" s="3" t="s">
        <v>2063</v>
      </c>
      <c r="D1905" s="3" t="s">
        <v>1966</v>
      </c>
      <c r="E1905" s="3" t="str">
        <v>Termen</v>
      </c>
      <c r="G1905" s="2" t="s">
        <v>4898</v>
      </c>
      <c r="J1905" s="21">
        <v>6280</v>
      </c>
      <c r="K1905" s="21" t="s">
        <v>4557</v>
      </c>
    </row>
    <row r="1906" spans="1:11" x14ac:dyDescent="0.2">
      <c r="A1906" s="3">
        <v>8717</v>
      </c>
      <c r="B1906" s="3" t="s">
        <v>2064</v>
      </c>
      <c r="C1906" s="3" t="s">
        <v>2065</v>
      </c>
      <c r="D1906" s="3" t="s">
        <v>1966</v>
      </c>
      <c r="E1906" s="3" t="str">
        <v>Zwischbergen</v>
      </c>
      <c r="G1906" s="2" t="s">
        <v>4898</v>
      </c>
      <c r="J1906" s="21">
        <v>6283</v>
      </c>
      <c r="K1906" s="21" t="s">
        <v>4557</v>
      </c>
    </row>
    <row r="1907" spans="1:11" x14ac:dyDescent="0.2">
      <c r="A1907" s="3">
        <v>8722</v>
      </c>
      <c r="B1907" s="3" t="s">
        <v>2066</v>
      </c>
      <c r="C1907" s="3" t="s">
        <v>2066</v>
      </c>
      <c r="D1907" s="3" t="s">
        <v>1966</v>
      </c>
      <c r="E1907" s="3" t="str">
        <v>Ardon</v>
      </c>
      <c r="G1907" s="2" t="s">
        <v>4898</v>
      </c>
      <c r="J1907" s="21">
        <v>6284</v>
      </c>
      <c r="K1907" s="21" t="s">
        <v>4557</v>
      </c>
    </row>
    <row r="1908" spans="1:11" x14ac:dyDescent="0.2">
      <c r="A1908" s="3">
        <v>8718</v>
      </c>
      <c r="B1908" s="3" t="s">
        <v>2067</v>
      </c>
      <c r="C1908" s="3" t="s">
        <v>2067</v>
      </c>
      <c r="D1908" s="3" t="s">
        <v>1966</v>
      </c>
      <c r="E1908" s="3" t="str">
        <v>Chamoson</v>
      </c>
      <c r="G1908" s="2" t="s">
        <v>4898</v>
      </c>
      <c r="J1908" s="21">
        <v>6285</v>
      </c>
      <c r="K1908" s="21" t="s">
        <v>4557</v>
      </c>
    </row>
    <row r="1909" spans="1:11" x14ac:dyDescent="0.2">
      <c r="A1909" s="3">
        <v>8723</v>
      </c>
      <c r="B1909" s="3" t="s">
        <v>2068</v>
      </c>
      <c r="C1909" s="3" t="s">
        <v>2067</v>
      </c>
      <c r="D1909" s="3" t="s">
        <v>1966</v>
      </c>
      <c r="E1909" s="3" t="str">
        <v>Conthey</v>
      </c>
      <c r="G1909" s="2" t="s">
        <v>4898</v>
      </c>
      <c r="J1909" s="21">
        <v>6286</v>
      </c>
      <c r="K1909" s="21" t="s">
        <v>4560</v>
      </c>
    </row>
    <row r="1910" spans="1:11" x14ac:dyDescent="0.2">
      <c r="A1910" s="3">
        <v>8723</v>
      </c>
      <c r="B1910" s="3" t="s">
        <v>2069</v>
      </c>
      <c r="C1910" s="3" t="s">
        <v>2067</v>
      </c>
      <c r="D1910" s="3" t="s">
        <v>1966</v>
      </c>
      <c r="E1910" s="3" t="str">
        <v>Nendaz</v>
      </c>
      <c r="G1910" s="2" t="s">
        <v>4898</v>
      </c>
      <c r="J1910" s="21">
        <v>6287</v>
      </c>
      <c r="K1910" s="21" t="s">
        <v>4560</v>
      </c>
    </row>
    <row r="1911" spans="1:11" x14ac:dyDescent="0.2">
      <c r="A1911" s="3">
        <v>8866</v>
      </c>
      <c r="B1911" s="3" t="s">
        <v>2070</v>
      </c>
      <c r="C1911" s="3" t="s">
        <v>2067</v>
      </c>
      <c r="D1911" s="3" t="s">
        <v>1966</v>
      </c>
      <c r="E1911" s="3" t="str">
        <v>Vétroz</v>
      </c>
      <c r="G1911" s="2" t="s">
        <v>4898</v>
      </c>
      <c r="J1911" s="21">
        <v>6288</v>
      </c>
      <c r="K1911" s="21" t="s">
        <v>4560</v>
      </c>
    </row>
    <row r="1912" spans="1:11" x14ac:dyDescent="0.2">
      <c r="A1912" s="3">
        <v>8872</v>
      </c>
      <c r="B1912" s="3" t="s">
        <v>2071</v>
      </c>
      <c r="C1912" s="3" t="s">
        <v>2071</v>
      </c>
      <c r="D1912" s="3" t="s">
        <v>1966</v>
      </c>
      <c r="E1912" s="3" t="str">
        <v>Bourg-Saint-Pierre</v>
      </c>
      <c r="G1912" s="2" t="s">
        <v>4898</v>
      </c>
      <c r="J1912" s="21">
        <v>6289</v>
      </c>
      <c r="K1912" s="21" t="s">
        <v>4560</v>
      </c>
    </row>
    <row r="1913" spans="1:11" x14ac:dyDescent="0.2">
      <c r="A1913" s="3">
        <v>8716</v>
      </c>
      <c r="B1913" s="3" t="s">
        <v>2072</v>
      </c>
      <c r="C1913" s="3" t="s">
        <v>2072</v>
      </c>
      <c r="D1913" s="3" t="s">
        <v>1966</v>
      </c>
      <c r="E1913" s="3" t="str">
        <v>Liddes</v>
      </c>
      <c r="G1913" s="2" t="s">
        <v>4898</v>
      </c>
      <c r="J1913" s="21">
        <v>6294</v>
      </c>
      <c r="K1913" s="21" t="s">
        <v>4560</v>
      </c>
    </row>
    <row r="1914" spans="1:11" x14ac:dyDescent="0.2">
      <c r="A1914" s="3">
        <v>8730</v>
      </c>
      <c r="B1914" s="3" t="s">
        <v>2073</v>
      </c>
      <c r="C1914" s="3" t="s">
        <v>2073</v>
      </c>
      <c r="D1914" s="3" t="s">
        <v>1966</v>
      </c>
      <c r="E1914" s="3" t="str">
        <v>Orsières</v>
      </c>
      <c r="G1914" s="2" t="s">
        <v>4898</v>
      </c>
      <c r="J1914" s="21">
        <v>6295</v>
      </c>
      <c r="K1914" s="21" t="s">
        <v>4560</v>
      </c>
    </row>
    <row r="1915" spans="1:11" x14ac:dyDescent="0.2">
      <c r="A1915" s="3">
        <v>8640</v>
      </c>
      <c r="B1915" s="3" t="s">
        <v>2074</v>
      </c>
      <c r="C1915" s="3" t="s">
        <v>2075</v>
      </c>
      <c r="D1915" s="3" t="s">
        <v>1966</v>
      </c>
      <c r="E1915" s="3" t="str">
        <v>Sembrancher</v>
      </c>
      <c r="G1915" s="2" t="s">
        <v>4898</v>
      </c>
      <c r="J1915" s="21">
        <v>6300</v>
      </c>
      <c r="K1915" s="21" t="s">
        <v>4557</v>
      </c>
    </row>
    <row r="1916" spans="1:11" x14ac:dyDescent="0.2">
      <c r="A1916" s="3">
        <v>8645</v>
      </c>
      <c r="B1916" s="3" t="s">
        <v>2076</v>
      </c>
      <c r="C1916" s="3" t="s">
        <v>2075</v>
      </c>
      <c r="D1916" s="3" t="s">
        <v>1966</v>
      </c>
      <c r="E1916" s="3" t="str">
        <v>Val de Bagnes</v>
      </c>
      <c r="G1916" s="2" t="s">
        <v>4898</v>
      </c>
      <c r="J1916" s="21">
        <v>6312</v>
      </c>
      <c r="K1916" s="21" t="s">
        <v>4557</v>
      </c>
    </row>
    <row r="1917" spans="1:11" x14ac:dyDescent="0.2">
      <c r="A1917" s="3">
        <v>8646</v>
      </c>
      <c r="B1917" s="3" t="s">
        <v>2077</v>
      </c>
      <c r="C1917" s="3" t="s">
        <v>2075</v>
      </c>
      <c r="D1917" s="3" t="s">
        <v>1966</v>
      </c>
      <c r="E1917" s="3" t="str">
        <v>Bellwald</v>
      </c>
      <c r="G1917" s="2" t="s">
        <v>4898</v>
      </c>
      <c r="J1917" s="21">
        <v>6313</v>
      </c>
      <c r="K1917" s="21" t="s">
        <v>4562</v>
      </c>
    </row>
    <row r="1918" spans="1:11" x14ac:dyDescent="0.2">
      <c r="A1918" s="3">
        <v>8715</v>
      </c>
      <c r="B1918" s="3" t="s">
        <v>2078</v>
      </c>
      <c r="C1918" s="3" t="s">
        <v>2075</v>
      </c>
      <c r="D1918" s="3" t="s">
        <v>1966</v>
      </c>
      <c r="E1918" s="3" t="str">
        <v>Binn</v>
      </c>
      <c r="G1918" s="2" t="s">
        <v>4898</v>
      </c>
      <c r="J1918" s="21">
        <v>6314</v>
      </c>
      <c r="K1918" s="21" t="s">
        <v>4557</v>
      </c>
    </row>
    <row r="1919" spans="1:11" x14ac:dyDescent="0.2">
      <c r="A1919" s="3">
        <v>8725</v>
      </c>
      <c r="B1919" s="3" t="s">
        <v>2079</v>
      </c>
      <c r="C1919" s="3" t="s">
        <v>2080</v>
      </c>
      <c r="D1919" s="3" t="s">
        <v>1966</v>
      </c>
      <c r="E1919" s="3" t="str">
        <v>Ernen</v>
      </c>
      <c r="G1919" s="2" t="s">
        <v>4898</v>
      </c>
      <c r="J1919" s="21">
        <v>6315</v>
      </c>
      <c r="K1919" s="21" t="s">
        <v>4557</v>
      </c>
    </row>
    <row r="1920" spans="1:11" x14ac:dyDescent="0.2">
      <c r="A1920" s="3">
        <v>8725</v>
      </c>
      <c r="B1920" s="3" t="s">
        <v>2081</v>
      </c>
      <c r="C1920" s="3" t="s">
        <v>2080</v>
      </c>
      <c r="D1920" s="3" t="s">
        <v>1966</v>
      </c>
      <c r="E1920" s="3" t="str">
        <v>Fiesch</v>
      </c>
      <c r="G1920" s="2" t="s">
        <v>4898</v>
      </c>
      <c r="J1920" s="21">
        <v>6317</v>
      </c>
      <c r="K1920" s="21" t="s">
        <v>4557</v>
      </c>
    </row>
    <row r="1921" spans="1:11" x14ac:dyDescent="0.2">
      <c r="A1921" s="3">
        <v>8737</v>
      </c>
      <c r="B1921" s="3" t="s">
        <v>2080</v>
      </c>
      <c r="C1921" s="3" t="s">
        <v>2080</v>
      </c>
      <c r="D1921" s="3" t="s">
        <v>1966</v>
      </c>
      <c r="E1921" s="3" t="str">
        <v>Fieschertal</v>
      </c>
      <c r="G1921" s="2" t="s">
        <v>4898</v>
      </c>
      <c r="J1921" s="21">
        <v>6318</v>
      </c>
      <c r="K1921" s="21" t="s">
        <v>4557</v>
      </c>
    </row>
    <row r="1922" spans="1:11" x14ac:dyDescent="0.2">
      <c r="A1922" s="3">
        <v>8738</v>
      </c>
      <c r="B1922" s="3" t="s">
        <v>2082</v>
      </c>
      <c r="C1922" s="3" t="s">
        <v>2080</v>
      </c>
      <c r="D1922" s="3" t="s">
        <v>1966</v>
      </c>
      <c r="E1922" s="3" t="str">
        <v>Lax</v>
      </c>
      <c r="G1922" s="2" t="s">
        <v>4898</v>
      </c>
      <c r="J1922" s="21">
        <v>6319</v>
      </c>
      <c r="K1922" s="21" t="s">
        <v>4562</v>
      </c>
    </row>
    <row r="1923" spans="1:11" x14ac:dyDescent="0.2">
      <c r="A1923" s="3">
        <v>8739</v>
      </c>
      <c r="B1923" s="3" t="s">
        <v>2083</v>
      </c>
      <c r="C1923" s="3" t="s">
        <v>2080</v>
      </c>
      <c r="D1923" s="3" t="s">
        <v>1966</v>
      </c>
      <c r="E1923" s="3" t="str">
        <v>Obergoms</v>
      </c>
      <c r="G1923" s="2" t="s">
        <v>4898</v>
      </c>
      <c r="J1923" s="21">
        <v>6330</v>
      </c>
      <c r="K1923" s="21" t="s">
        <v>4557</v>
      </c>
    </row>
    <row r="1924" spans="1:11" x14ac:dyDescent="0.2">
      <c r="A1924" s="3">
        <v>8638</v>
      </c>
      <c r="B1924" s="3" t="s">
        <v>2084</v>
      </c>
      <c r="C1924" s="3" t="s">
        <v>2085</v>
      </c>
      <c r="D1924" s="3" t="s">
        <v>1966</v>
      </c>
      <c r="E1924" s="3" t="str">
        <v>Goms</v>
      </c>
      <c r="G1924" s="2" t="s">
        <v>4898</v>
      </c>
      <c r="J1924" s="21">
        <v>6331</v>
      </c>
      <c r="K1924" s="21" t="s">
        <v>4557</v>
      </c>
    </row>
    <row r="1925" spans="1:11" x14ac:dyDescent="0.2">
      <c r="A1925" s="3">
        <v>8727</v>
      </c>
      <c r="B1925" s="3" t="s">
        <v>2086</v>
      </c>
      <c r="C1925" s="3" t="s">
        <v>2085</v>
      </c>
      <c r="D1925" s="3" t="s">
        <v>1966</v>
      </c>
      <c r="E1925" s="3" t="str">
        <v>Ayent</v>
      </c>
      <c r="G1925" s="2" t="s">
        <v>4898</v>
      </c>
      <c r="J1925" s="21">
        <v>6332</v>
      </c>
      <c r="K1925" s="21" t="s">
        <v>4557</v>
      </c>
    </row>
    <row r="1926" spans="1:11" x14ac:dyDescent="0.2">
      <c r="A1926" s="3">
        <v>8732</v>
      </c>
      <c r="B1926" s="3" t="s">
        <v>2087</v>
      </c>
      <c r="C1926" s="3" t="s">
        <v>2085</v>
      </c>
      <c r="D1926" s="3" t="s">
        <v>1966</v>
      </c>
      <c r="E1926" s="3" t="str">
        <v>Evolène</v>
      </c>
      <c r="G1926" s="2" t="s">
        <v>4898</v>
      </c>
      <c r="J1926" s="21">
        <v>6333</v>
      </c>
      <c r="K1926" s="21" t="s">
        <v>4557</v>
      </c>
    </row>
    <row r="1927" spans="1:11" x14ac:dyDescent="0.2">
      <c r="A1927" s="3">
        <v>8733</v>
      </c>
      <c r="B1927" s="3" t="s">
        <v>2088</v>
      </c>
      <c r="C1927" s="3" t="s">
        <v>2085</v>
      </c>
      <c r="D1927" s="3" t="s">
        <v>1966</v>
      </c>
      <c r="E1927" s="3" t="str">
        <v>Hérémence</v>
      </c>
      <c r="G1927" s="2" t="s">
        <v>4898</v>
      </c>
      <c r="J1927" s="21">
        <v>6340</v>
      </c>
      <c r="K1927" s="21" t="s">
        <v>4562</v>
      </c>
    </row>
    <row r="1928" spans="1:11" x14ac:dyDescent="0.2">
      <c r="A1928" s="3">
        <v>8734</v>
      </c>
      <c r="B1928" s="3" t="s">
        <v>2089</v>
      </c>
      <c r="C1928" s="3" t="s">
        <v>2085</v>
      </c>
      <c r="D1928" s="3" t="s">
        <v>1966</v>
      </c>
      <c r="E1928" s="3" t="str">
        <v>Saint-Martin (VS)</v>
      </c>
      <c r="G1928" s="2" t="s">
        <v>4898</v>
      </c>
      <c r="J1928" s="21">
        <v>6343</v>
      </c>
      <c r="K1928" s="21" t="s">
        <v>4557</v>
      </c>
    </row>
    <row r="1929" spans="1:11" x14ac:dyDescent="0.2">
      <c r="A1929" s="3">
        <v>8735</v>
      </c>
      <c r="B1929" s="3" t="s">
        <v>2090</v>
      </c>
      <c r="C1929" s="3" t="s">
        <v>2085</v>
      </c>
      <c r="D1929" s="3" t="s">
        <v>1966</v>
      </c>
      <c r="E1929" s="3" t="str">
        <v>Vex</v>
      </c>
      <c r="G1929" s="2" t="s">
        <v>4898</v>
      </c>
      <c r="J1929" s="21">
        <v>6344</v>
      </c>
      <c r="K1929" s="21" t="s">
        <v>4557</v>
      </c>
    </row>
    <row r="1930" spans="1:11" x14ac:dyDescent="0.2">
      <c r="A1930" s="3">
        <v>8735</v>
      </c>
      <c r="B1930" s="3" t="s">
        <v>2091</v>
      </c>
      <c r="C1930" s="3" t="s">
        <v>2085</v>
      </c>
      <c r="D1930" s="3" t="s">
        <v>1966</v>
      </c>
      <c r="E1930" s="3" t="str">
        <v>Mont-Noble</v>
      </c>
      <c r="G1930" s="2" t="s">
        <v>4898</v>
      </c>
      <c r="J1930" s="21">
        <v>6345</v>
      </c>
      <c r="K1930" s="21" t="s">
        <v>4562</v>
      </c>
    </row>
    <row r="1931" spans="1:11" x14ac:dyDescent="0.2">
      <c r="A1931" s="3">
        <v>9642</v>
      </c>
      <c r="B1931" s="3" t="s">
        <v>2092</v>
      </c>
      <c r="C1931" s="3" t="s">
        <v>2092</v>
      </c>
      <c r="D1931" s="3" t="s">
        <v>1966</v>
      </c>
      <c r="E1931" s="3" t="str">
        <v>Agarn</v>
      </c>
      <c r="G1931" s="2" t="s">
        <v>4898</v>
      </c>
      <c r="J1931" s="21">
        <v>6353</v>
      </c>
      <c r="K1931" s="21" t="s">
        <v>4557</v>
      </c>
    </row>
    <row r="1932" spans="1:11" x14ac:dyDescent="0.2">
      <c r="A1932" s="3">
        <v>9656</v>
      </c>
      <c r="B1932" s="3" t="s">
        <v>2093</v>
      </c>
      <c r="C1932" s="3" t="s">
        <v>2094</v>
      </c>
      <c r="D1932" s="3" t="s">
        <v>1966</v>
      </c>
      <c r="E1932" s="3" t="str">
        <v>Albinen</v>
      </c>
      <c r="G1932" s="2" t="s">
        <v>4898</v>
      </c>
      <c r="J1932" s="21">
        <v>6354</v>
      </c>
      <c r="K1932" s="21" t="s">
        <v>4557</v>
      </c>
    </row>
    <row r="1933" spans="1:11" x14ac:dyDescent="0.2">
      <c r="A1933" s="3">
        <v>9657</v>
      </c>
      <c r="B1933" s="3" t="s">
        <v>2095</v>
      </c>
      <c r="C1933" s="3" t="s">
        <v>2094</v>
      </c>
      <c r="D1933" s="3" t="s">
        <v>1966</v>
      </c>
      <c r="E1933" s="3" t="str">
        <v>Ergisch</v>
      </c>
      <c r="G1933" s="2" t="s">
        <v>4898</v>
      </c>
      <c r="J1933" s="21">
        <v>6356</v>
      </c>
      <c r="K1933" s="21" t="s">
        <v>4563</v>
      </c>
    </row>
    <row r="1934" spans="1:11" x14ac:dyDescent="0.2">
      <c r="A1934" s="3">
        <v>9658</v>
      </c>
      <c r="B1934" s="3" t="s">
        <v>2096</v>
      </c>
      <c r="C1934" s="3" t="s">
        <v>2094</v>
      </c>
      <c r="D1934" s="3" t="s">
        <v>1966</v>
      </c>
      <c r="E1934" s="3" t="str">
        <v>Inden</v>
      </c>
      <c r="G1934" s="2" t="s">
        <v>4898</v>
      </c>
      <c r="J1934" s="21">
        <v>6362</v>
      </c>
      <c r="K1934" s="21" t="s">
        <v>4557</v>
      </c>
    </row>
    <row r="1935" spans="1:11" x14ac:dyDescent="0.2">
      <c r="A1935" s="3">
        <v>9643</v>
      </c>
      <c r="B1935" s="3" t="s">
        <v>2097</v>
      </c>
      <c r="C1935" s="3" t="s">
        <v>2098</v>
      </c>
      <c r="D1935" s="3" t="s">
        <v>1966</v>
      </c>
      <c r="E1935" s="3" t="str">
        <v>Leuk</v>
      </c>
      <c r="G1935" s="2" t="s">
        <v>4898</v>
      </c>
      <c r="J1935" s="21">
        <v>6363</v>
      </c>
      <c r="K1935" s="21" t="s">
        <v>4557</v>
      </c>
    </row>
    <row r="1936" spans="1:11" x14ac:dyDescent="0.2">
      <c r="A1936" s="3">
        <v>9650</v>
      </c>
      <c r="B1936" s="3" t="s">
        <v>2098</v>
      </c>
      <c r="C1936" s="3" t="s">
        <v>2098</v>
      </c>
      <c r="D1936" s="3" t="s">
        <v>1966</v>
      </c>
      <c r="E1936" s="3" t="str">
        <v>Leukerbad</v>
      </c>
      <c r="G1936" s="2" t="s">
        <v>4898</v>
      </c>
      <c r="J1936" s="21">
        <v>6365</v>
      </c>
      <c r="K1936" s="21" t="s">
        <v>4557</v>
      </c>
    </row>
    <row r="1937" spans="1:11" x14ac:dyDescent="0.2">
      <c r="A1937" s="3">
        <v>9651</v>
      </c>
      <c r="B1937" s="3" t="s">
        <v>2099</v>
      </c>
      <c r="C1937" s="3" t="s">
        <v>2098</v>
      </c>
      <c r="D1937" s="3" t="s">
        <v>1966</v>
      </c>
      <c r="E1937" s="3" t="str">
        <v>Oberems</v>
      </c>
      <c r="G1937" s="2" t="s">
        <v>4898</v>
      </c>
      <c r="J1937" s="21">
        <v>6370</v>
      </c>
      <c r="K1937" s="21" t="s">
        <v>4557</v>
      </c>
    </row>
    <row r="1938" spans="1:11" x14ac:dyDescent="0.2">
      <c r="A1938" s="3">
        <v>9652</v>
      </c>
      <c r="B1938" s="3" t="s">
        <v>2100</v>
      </c>
      <c r="C1938" s="3" t="s">
        <v>2098</v>
      </c>
      <c r="D1938" s="3" t="s">
        <v>1966</v>
      </c>
      <c r="E1938" s="3" t="str">
        <v>Salgesch</v>
      </c>
      <c r="G1938" s="2" t="s">
        <v>4898</v>
      </c>
      <c r="J1938" s="21">
        <v>6372</v>
      </c>
      <c r="K1938" s="21" t="s">
        <v>4557</v>
      </c>
    </row>
    <row r="1939" spans="1:11" x14ac:dyDescent="0.2">
      <c r="A1939" s="3">
        <v>9655</v>
      </c>
      <c r="B1939" s="3" t="s">
        <v>2101</v>
      </c>
      <c r="C1939" s="3" t="s">
        <v>2098</v>
      </c>
      <c r="D1939" s="3" t="s">
        <v>1966</v>
      </c>
      <c r="E1939" s="3" t="str">
        <v>Varen</v>
      </c>
      <c r="G1939" s="2" t="s">
        <v>4898</v>
      </c>
      <c r="J1939" s="21">
        <v>6373</v>
      </c>
      <c r="K1939" s="21" t="s">
        <v>4557</v>
      </c>
    </row>
    <row r="1940" spans="1:11" x14ac:dyDescent="0.2">
      <c r="A1940" s="3">
        <v>9633</v>
      </c>
      <c r="B1940" s="3" t="s">
        <v>2102</v>
      </c>
      <c r="C1940" s="3" t="s">
        <v>2102</v>
      </c>
      <c r="D1940" s="3" t="s">
        <v>1966</v>
      </c>
      <c r="E1940" s="3" t="str">
        <v>Guttet-Feschel</v>
      </c>
      <c r="G1940" s="2" t="s">
        <v>4898</v>
      </c>
      <c r="J1940" s="21">
        <v>6374</v>
      </c>
      <c r="K1940" s="21" t="s">
        <v>4557</v>
      </c>
    </row>
    <row r="1941" spans="1:11" x14ac:dyDescent="0.2">
      <c r="A1941" s="3">
        <v>9633</v>
      </c>
      <c r="B1941" s="3" t="s">
        <v>2103</v>
      </c>
      <c r="C1941" s="3" t="s">
        <v>2102</v>
      </c>
      <c r="D1941" s="3" t="s">
        <v>1966</v>
      </c>
      <c r="E1941" s="3" t="str">
        <v>Gampel-Bratsch</v>
      </c>
      <c r="G1941" s="2" t="s">
        <v>4898</v>
      </c>
      <c r="J1941" s="21">
        <v>6375</v>
      </c>
      <c r="K1941" s="21" t="s">
        <v>4564</v>
      </c>
    </row>
    <row r="1942" spans="1:11" x14ac:dyDescent="0.2">
      <c r="A1942" s="3">
        <v>9620</v>
      </c>
      <c r="B1942" s="3" t="s">
        <v>2104</v>
      </c>
      <c r="C1942" s="3" t="s">
        <v>2104</v>
      </c>
      <c r="D1942" s="3" t="s">
        <v>1966</v>
      </c>
      <c r="E1942" s="3" t="str">
        <v>Turtmann-Unterems</v>
      </c>
      <c r="G1942" s="2" t="s">
        <v>4898</v>
      </c>
      <c r="J1942" s="21">
        <v>6376</v>
      </c>
      <c r="K1942" s="21" t="s">
        <v>4564</v>
      </c>
    </row>
    <row r="1943" spans="1:11" x14ac:dyDescent="0.2">
      <c r="A1943" s="3">
        <v>9621</v>
      </c>
      <c r="B1943" s="3" t="s">
        <v>2105</v>
      </c>
      <c r="C1943" s="3" t="s">
        <v>2105</v>
      </c>
      <c r="D1943" s="3" t="s">
        <v>1966</v>
      </c>
      <c r="E1943" s="3" t="str">
        <v>Bovernier</v>
      </c>
      <c r="G1943" s="2" t="s">
        <v>4898</v>
      </c>
      <c r="J1943" s="21">
        <v>6377</v>
      </c>
      <c r="K1943" s="21" t="s">
        <v>4564</v>
      </c>
    </row>
    <row r="1944" spans="1:11" x14ac:dyDescent="0.2">
      <c r="A1944" s="3">
        <v>9114</v>
      </c>
      <c r="B1944" s="3" t="s">
        <v>2106</v>
      </c>
      <c r="C1944" s="3" t="s">
        <v>2107</v>
      </c>
      <c r="D1944" s="3" t="s">
        <v>1966</v>
      </c>
      <c r="E1944" s="3" t="str">
        <v>Fully</v>
      </c>
      <c r="G1944" s="2" t="s">
        <v>4898</v>
      </c>
      <c r="J1944" s="21">
        <v>6382</v>
      </c>
      <c r="K1944" s="21" t="s">
        <v>4557</v>
      </c>
    </row>
    <row r="1945" spans="1:11" x14ac:dyDescent="0.2">
      <c r="A1945" s="3">
        <v>9115</v>
      </c>
      <c r="B1945" s="3" t="s">
        <v>2108</v>
      </c>
      <c r="C1945" s="3" t="s">
        <v>2107</v>
      </c>
      <c r="D1945" s="3" t="s">
        <v>1966</v>
      </c>
      <c r="E1945" s="3" t="str">
        <v>Isérables</v>
      </c>
      <c r="G1945" s="2" t="s">
        <v>4898</v>
      </c>
      <c r="J1945" s="21">
        <v>6383</v>
      </c>
      <c r="K1945" s="21" t="s">
        <v>4557</v>
      </c>
    </row>
    <row r="1946" spans="1:11" x14ac:dyDescent="0.2">
      <c r="A1946" s="3">
        <v>9122</v>
      </c>
      <c r="B1946" s="3" t="s">
        <v>2109</v>
      </c>
      <c r="C1946" s="3" t="s">
        <v>2107</v>
      </c>
      <c r="D1946" s="3" t="s">
        <v>1966</v>
      </c>
      <c r="E1946" s="3" t="str">
        <v>Leytron</v>
      </c>
      <c r="G1946" s="2" t="s">
        <v>4898</v>
      </c>
      <c r="J1946" s="21">
        <v>6386</v>
      </c>
      <c r="K1946" s="21" t="s">
        <v>4564</v>
      </c>
    </row>
    <row r="1947" spans="1:11" x14ac:dyDescent="0.2">
      <c r="A1947" s="3">
        <v>9122</v>
      </c>
      <c r="B1947" s="3" t="s">
        <v>2110</v>
      </c>
      <c r="C1947" s="3" t="s">
        <v>2107</v>
      </c>
      <c r="D1947" s="3" t="s">
        <v>1966</v>
      </c>
      <c r="E1947" s="3" t="str">
        <v>Martigny</v>
      </c>
      <c r="G1947" s="2" t="s">
        <v>4898</v>
      </c>
      <c r="J1947" s="21">
        <v>6387</v>
      </c>
      <c r="K1947" s="21" t="s">
        <v>4563</v>
      </c>
    </row>
    <row r="1948" spans="1:11" x14ac:dyDescent="0.2">
      <c r="A1948" s="3">
        <v>9123</v>
      </c>
      <c r="B1948" s="3" t="s">
        <v>2111</v>
      </c>
      <c r="C1948" s="3" t="s">
        <v>2107</v>
      </c>
      <c r="D1948" s="3" t="s">
        <v>1966</v>
      </c>
      <c r="E1948" s="3" t="str">
        <v>Martigny-Combe</v>
      </c>
      <c r="G1948" s="2" t="s">
        <v>4898</v>
      </c>
      <c r="J1948" s="21">
        <v>6388</v>
      </c>
      <c r="K1948" s="21" t="s">
        <v>4557</v>
      </c>
    </row>
    <row r="1949" spans="1:11" x14ac:dyDescent="0.2">
      <c r="A1949" s="3">
        <v>9125</v>
      </c>
      <c r="B1949" s="3" t="s">
        <v>2112</v>
      </c>
      <c r="C1949" s="3" t="s">
        <v>2107</v>
      </c>
      <c r="D1949" s="3" t="s">
        <v>1966</v>
      </c>
      <c r="E1949" s="3" t="str">
        <v>Riddes</v>
      </c>
      <c r="G1949" s="2" t="s">
        <v>4898</v>
      </c>
      <c r="J1949" s="21">
        <v>6390</v>
      </c>
      <c r="K1949" s="21" t="s">
        <v>4563</v>
      </c>
    </row>
    <row r="1950" spans="1:11" x14ac:dyDescent="0.2">
      <c r="A1950" s="3">
        <v>9126</v>
      </c>
      <c r="B1950" s="3" t="s">
        <v>2113</v>
      </c>
      <c r="C1950" s="3" t="s">
        <v>2107</v>
      </c>
      <c r="D1950" s="3" t="s">
        <v>1966</v>
      </c>
      <c r="E1950" s="3" t="str">
        <v>Saillon</v>
      </c>
      <c r="G1950" s="2" t="s">
        <v>4898</v>
      </c>
      <c r="J1950" s="21">
        <v>6402</v>
      </c>
      <c r="K1950" s="21" t="s">
        <v>4557</v>
      </c>
    </row>
    <row r="1951" spans="1:11" x14ac:dyDescent="0.2">
      <c r="A1951" s="3">
        <v>9127</v>
      </c>
      <c r="B1951" s="3" t="s">
        <v>2114</v>
      </c>
      <c r="C1951" s="3" t="s">
        <v>2107</v>
      </c>
      <c r="D1951" s="3" t="s">
        <v>1966</v>
      </c>
      <c r="E1951" s="3" t="str">
        <v>Saxon</v>
      </c>
      <c r="G1951" s="2" t="s">
        <v>4898</v>
      </c>
      <c r="J1951" s="21">
        <v>6403</v>
      </c>
      <c r="K1951" s="21" t="s">
        <v>4557</v>
      </c>
    </row>
    <row r="1952" spans="1:11" x14ac:dyDescent="0.2">
      <c r="A1952" s="3">
        <v>8726</v>
      </c>
      <c r="B1952" s="3" t="s">
        <v>2115</v>
      </c>
      <c r="C1952" s="3" t="s">
        <v>2116</v>
      </c>
      <c r="D1952" s="3" t="s">
        <v>1966</v>
      </c>
      <c r="E1952" s="3" t="str">
        <v>Trient</v>
      </c>
      <c r="G1952" s="2" t="s">
        <v>4898</v>
      </c>
      <c r="J1952" s="21">
        <v>6404</v>
      </c>
      <c r="K1952" s="21" t="s">
        <v>4557</v>
      </c>
    </row>
    <row r="1953" spans="1:11" x14ac:dyDescent="0.2">
      <c r="A1953" s="3">
        <v>9622</v>
      </c>
      <c r="B1953" s="3" t="s">
        <v>2117</v>
      </c>
      <c r="C1953" s="3" t="s">
        <v>2116</v>
      </c>
      <c r="D1953" s="3" t="s">
        <v>1966</v>
      </c>
      <c r="E1953" s="3" t="str">
        <v>Champéry</v>
      </c>
      <c r="G1953" s="2" t="s">
        <v>4898</v>
      </c>
      <c r="J1953" s="21">
        <v>6405</v>
      </c>
      <c r="K1953" s="21" t="s">
        <v>4557</v>
      </c>
    </row>
    <row r="1954" spans="1:11" x14ac:dyDescent="0.2">
      <c r="A1954" s="3">
        <v>9630</v>
      </c>
      <c r="B1954" s="3" t="s">
        <v>2116</v>
      </c>
      <c r="C1954" s="3" t="s">
        <v>2116</v>
      </c>
      <c r="D1954" s="3" t="s">
        <v>1966</v>
      </c>
      <c r="E1954" s="3" t="str">
        <v>Collombey-Muraz</v>
      </c>
      <c r="G1954" s="2" t="s">
        <v>4898</v>
      </c>
      <c r="J1954" s="21">
        <v>6410</v>
      </c>
      <c r="K1954" s="21" t="s">
        <v>4564</v>
      </c>
    </row>
    <row r="1955" spans="1:11" x14ac:dyDescent="0.2">
      <c r="A1955" s="3">
        <v>9631</v>
      </c>
      <c r="B1955" s="3" t="s">
        <v>2118</v>
      </c>
      <c r="C1955" s="3" t="s">
        <v>2116</v>
      </c>
      <c r="D1955" s="3" t="s">
        <v>1966</v>
      </c>
      <c r="E1955" s="3" t="str">
        <v>Monthey</v>
      </c>
      <c r="G1955" s="2" t="s">
        <v>4898</v>
      </c>
      <c r="J1955" s="21">
        <v>6414</v>
      </c>
      <c r="K1955" s="21" t="s">
        <v>4564</v>
      </c>
    </row>
    <row r="1956" spans="1:11" x14ac:dyDescent="0.2">
      <c r="A1956" s="3">
        <v>9500</v>
      </c>
      <c r="B1956" s="3" t="s">
        <v>2119</v>
      </c>
      <c r="C1956" s="3" t="s">
        <v>2120</v>
      </c>
      <c r="D1956" s="3" t="s">
        <v>1966</v>
      </c>
      <c r="E1956" s="3" t="str">
        <v>Port-Valais</v>
      </c>
      <c r="G1956" s="2" t="s">
        <v>4898</v>
      </c>
      <c r="J1956" s="21">
        <v>6415</v>
      </c>
      <c r="K1956" s="21" t="s">
        <v>4557</v>
      </c>
    </row>
    <row r="1957" spans="1:11" x14ac:dyDescent="0.2">
      <c r="A1957" s="3">
        <v>9533</v>
      </c>
      <c r="B1957" s="3" t="s">
        <v>2121</v>
      </c>
      <c r="C1957" s="3" t="s">
        <v>2120</v>
      </c>
      <c r="D1957" s="3" t="s">
        <v>1966</v>
      </c>
      <c r="E1957" s="3" t="str">
        <v>Saint-Gingolph</v>
      </c>
      <c r="G1957" s="2" t="s">
        <v>4898</v>
      </c>
      <c r="J1957" s="21">
        <v>6416</v>
      </c>
      <c r="K1957" s="21" t="s">
        <v>4564</v>
      </c>
    </row>
    <row r="1958" spans="1:11" x14ac:dyDescent="0.2">
      <c r="A1958" s="3">
        <v>9533</v>
      </c>
      <c r="B1958" s="3" t="s">
        <v>2122</v>
      </c>
      <c r="C1958" s="3" t="s">
        <v>2120</v>
      </c>
      <c r="D1958" s="3" t="s">
        <v>1966</v>
      </c>
      <c r="E1958" s="3" t="str">
        <v>Troistorrents</v>
      </c>
      <c r="G1958" s="2" t="s">
        <v>4898</v>
      </c>
      <c r="J1958" s="21">
        <v>6417</v>
      </c>
      <c r="K1958" s="21" t="s">
        <v>4564</v>
      </c>
    </row>
    <row r="1959" spans="1:11" x14ac:dyDescent="0.2">
      <c r="A1959" s="3">
        <v>9534</v>
      </c>
      <c r="B1959" s="3" t="s">
        <v>2123</v>
      </c>
      <c r="C1959" s="3" t="s">
        <v>2120</v>
      </c>
      <c r="D1959" s="3" t="s">
        <v>1966</v>
      </c>
      <c r="E1959" s="3" t="str">
        <v>Val-d'Illiez</v>
      </c>
      <c r="G1959" s="2" t="s">
        <v>4898</v>
      </c>
      <c r="J1959" s="21">
        <v>6418</v>
      </c>
      <c r="K1959" s="21" t="s">
        <v>4564</v>
      </c>
    </row>
    <row r="1960" spans="1:11" x14ac:dyDescent="0.2">
      <c r="A1960" s="3">
        <v>9602</v>
      </c>
      <c r="B1960" s="3" t="s">
        <v>2124</v>
      </c>
      <c r="C1960" s="3" t="s">
        <v>2120</v>
      </c>
      <c r="D1960" s="3" t="s">
        <v>1966</v>
      </c>
      <c r="E1960" s="3" t="str">
        <v>Vionnaz</v>
      </c>
      <c r="G1960" s="2" t="s">
        <v>4898</v>
      </c>
      <c r="J1960" s="21">
        <v>6422</v>
      </c>
      <c r="K1960" s="21" t="s">
        <v>4564</v>
      </c>
    </row>
    <row r="1961" spans="1:11" x14ac:dyDescent="0.2">
      <c r="A1961" s="3">
        <v>9602</v>
      </c>
      <c r="B1961" s="3" t="s">
        <v>2125</v>
      </c>
      <c r="C1961" s="3" t="s">
        <v>2120</v>
      </c>
      <c r="D1961" s="3" t="s">
        <v>1966</v>
      </c>
      <c r="E1961" s="3" t="str">
        <v>Vouvry</v>
      </c>
      <c r="G1961" s="2" t="s">
        <v>4898</v>
      </c>
      <c r="J1961" s="21">
        <v>6423</v>
      </c>
      <c r="K1961" s="21" t="s">
        <v>4564</v>
      </c>
    </row>
    <row r="1962" spans="1:11" x14ac:dyDescent="0.2">
      <c r="A1962" s="3">
        <v>9601</v>
      </c>
      <c r="B1962" s="3" t="s">
        <v>2126</v>
      </c>
      <c r="C1962" s="3" t="s">
        <v>2127</v>
      </c>
      <c r="D1962" s="3" t="s">
        <v>1966</v>
      </c>
      <c r="E1962" s="3" t="str">
        <v>Bister</v>
      </c>
      <c r="G1962" s="2" t="s">
        <v>4898</v>
      </c>
      <c r="J1962" s="21">
        <v>6424</v>
      </c>
      <c r="K1962" s="21" t="s">
        <v>4564</v>
      </c>
    </row>
    <row r="1963" spans="1:11" x14ac:dyDescent="0.2">
      <c r="A1963" s="3">
        <v>9604</v>
      </c>
      <c r="B1963" s="3" t="s">
        <v>2127</v>
      </c>
      <c r="C1963" s="3" t="s">
        <v>2127</v>
      </c>
      <c r="D1963" s="3" t="s">
        <v>1966</v>
      </c>
      <c r="E1963" s="3" t="str">
        <v>Bitsch</v>
      </c>
      <c r="G1963" s="2" t="s">
        <v>4898</v>
      </c>
      <c r="J1963" s="21">
        <v>6430</v>
      </c>
      <c r="K1963" s="21" t="s">
        <v>4564</v>
      </c>
    </row>
    <row r="1964" spans="1:11" x14ac:dyDescent="0.2">
      <c r="A1964" s="3">
        <v>9604</v>
      </c>
      <c r="B1964" s="3" t="s">
        <v>2128</v>
      </c>
      <c r="C1964" s="3" t="s">
        <v>2127</v>
      </c>
      <c r="D1964" s="3" t="s">
        <v>1966</v>
      </c>
      <c r="E1964" s="3" t="str">
        <v>Grengiols</v>
      </c>
      <c r="G1964" s="2" t="s">
        <v>4898</v>
      </c>
      <c r="J1964" s="21">
        <v>6432</v>
      </c>
      <c r="K1964" s="21" t="s">
        <v>4564</v>
      </c>
    </row>
    <row r="1965" spans="1:11" x14ac:dyDescent="0.2">
      <c r="A1965" s="3">
        <v>9607</v>
      </c>
      <c r="B1965" s="3" t="s">
        <v>2129</v>
      </c>
      <c r="C1965" s="3" t="s">
        <v>2129</v>
      </c>
      <c r="D1965" s="3" t="s">
        <v>1966</v>
      </c>
      <c r="E1965" s="3" t="str">
        <v>Riederalp</v>
      </c>
      <c r="G1965" s="2" t="s">
        <v>4898</v>
      </c>
      <c r="J1965" s="21">
        <v>6433</v>
      </c>
      <c r="K1965" s="21" t="s">
        <v>4563</v>
      </c>
    </row>
    <row r="1966" spans="1:11" x14ac:dyDescent="0.2">
      <c r="A1966" s="3">
        <v>9612</v>
      </c>
      <c r="B1966" s="3" t="s">
        <v>2130</v>
      </c>
      <c r="C1966" s="3" t="s">
        <v>2129</v>
      </c>
      <c r="D1966" s="3" t="s">
        <v>1966</v>
      </c>
      <c r="E1966" s="3" t="str">
        <v>Ausserberg</v>
      </c>
      <c r="G1966" s="2" t="s">
        <v>4898</v>
      </c>
      <c r="J1966" s="21">
        <v>6434</v>
      </c>
      <c r="K1966" s="21" t="s">
        <v>4564</v>
      </c>
    </row>
    <row r="1967" spans="1:11" x14ac:dyDescent="0.2">
      <c r="A1967" s="3">
        <v>9613</v>
      </c>
      <c r="B1967" s="3" t="s">
        <v>2131</v>
      </c>
      <c r="C1967" s="3" t="s">
        <v>2129</v>
      </c>
      <c r="D1967" s="3" t="s">
        <v>1966</v>
      </c>
      <c r="E1967" s="3" t="str">
        <v>Blatten</v>
      </c>
      <c r="G1967" s="2" t="s">
        <v>4898</v>
      </c>
      <c r="J1967" s="21">
        <v>6436</v>
      </c>
      <c r="K1967" s="21" t="s">
        <v>4564</v>
      </c>
    </row>
    <row r="1968" spans="1:11" x14ac:dyDescent="0.2">
      <c r="A1968" s="3">
        <v>9614</v>
      </c>
      <c r="B1968" s="3" t="s">
        <v>2132</v>
      </c>
      <c r="C1968" s="3" t="s">
        <v>2129</v>
      </c>
      <c r="D1968" s="3" t="s">
        <v>1966</v>
      </c>
      <c r="E1968" s="3" t="str">
        <v>Bürchen</v>
      </c>
      <c r="G1968" s="2" t="s">
        <v>4898</v>
      </c>
      <c r="J1968" s="21">
        <v>6438</v>
      </c>
      <c r="K1968" s="21" t="s">
        <v>4564</v>
      </c>
    </row>
    <row r="1969" spans="1:11" x14ac:dyDescent="0.2">
      <c r="A1969" s="3">
        <v>9606</v>
      </c>
      <c r="B1969" s="3" t="s">
        <v>2133</v>
      </c>
      <c r="C1969" s="3" t="s">
        <v>2134</v>
      </c>
      <c r="D1969" s="3" t="s">
        <v>1966</v>
      </c>
      <c r="E1969" s="3" t="str">
        <v>Eischoll</v>
      </c>
      <c r="G1969" s="2" t="s">
        <v>4898</v>
      </c>
      <c r="J1969" s="21">
        <v>6440</v>
      </c>
      <c r="K1969" s="21" t="s">
        <v>4564</v>
      </c>
    </row>
    <row r="1970" spans="1:11" x14ac:dyDescent="0.2">
      <c r="A1970" s="3">
        <v>9608</v>
      </c>
      <c r="B1970" s="3" t="s">
        <v>2135</v>
      </c>
      <c r="C1970" s="3" t="s">
        <v>2134</v>
      </c>
      <c r="D1970" s="3" t="s">
        <v>1966</v>
      </c>
      <c r="E1970" s="3" t="str">
        <v>Ferden</v>
      </c>
      <c r="G1970" s="2" t="s">
        <v>4898</v>
      </c>
      <c r="J1970" s="21">
        <v>6441</v>
      </c>
      <c r="K1970" s="21" t="s">
        <v>4564</v>
      </c>
    </row>
    <row r="1971" spans="1:11" x14ac:dyDescent="0.2">
      <c r="A1971" s="3">
        <v>9615</v>
      </c>
      <c r="B1971" s="3" t="s">
        <v>2136</v>
      </c>
      <c r="C1971" s="3" t="s">
        <v>2134</v>
      </c>
      <c r="D1971" s="3" t="s">
        <v>1966</v>
      </c>
      <c r="E1971" s="3" t="str">
        <v>Kippel</v>
      </c>
      <c r="G1971" s="2" t="s">
        <v>4898</v>
      </c>
      <c r="J1971" s="21">
        <v>6442</v>
      </c>
      <c r="K1971" s="21" t="s">
        <v>4564</v>
      </c>
    </row>
    <row r="1972" spans="1:11" x14ac:dyDescent="0.2">
      <c r="A1972" s="3">
        <v>9113</v>
      </c>
      <c r="B1972" s="3" t="s">
        <v>2137</v>
      </c>
      <c r="C1972" s="3" t="s">
        <v>2137</v>
      </c>
      <c r="D1972" s="3" t="s">
        <v>1966</v>
      </c>
      <c r="E1972" s="3" t="str">
        <v>Niedergesteln</v>
      </c>
      <c r="G1972" s="2" t="s">
        <v>4898</v>
      </c>
      <c r="J1972" s="21">
        <v>6443</v>
      </c>
      <c r="K1972" s="21" t="s">
        <v>4564</v>
      </c>
    </row>
    <row r="1973" spans="1:11" x14ac:dyDescent="0.2">
      <c r="A1973" s="3">
        <v>9116</v>
      </c>
      <c r="B1973" s="3" t="s">
        <v>2138</v>
      </c>
      <c r="C1973" s="3" t="s">
        <v>2137</v>
      </c>
      <c r="D1973" s="3" t="s">
        <v>1966</v>
      </c>
      <c r="E1973" s="3" t="str">
        <v>Raron</v>
      </c>
      <c r="G1973" s="2" t="s">
        <v>4898</v>
      </c>
      <c r="J1973" s="21">
        <v>6452</v>
      </c>
      <c r="K1973" s="21" t="s">
        <v>4564</v>
      </c>
    </row>
    <row r="1974" spans="1:11" x14ac:dyDescent="0.2">
      <c r="A1974" s="3">
        <v>9230</v>
      </c>
      <c r="B1974" s="3" t="s">
        <v>2139</v>
      </c>
      <c r="C1974" s="3" t="s">
        <v>2139</v>
      </c>
      <c r="D1974" s="3" t="s">
        <v>1966</v>
      </c>
      <c r="E1974" s="3" t="str">
        <v>Unterbäch</v>
      </c>
      <c r="G1974" s="2" t="s">
        <v>4898</v>
      </c>
      <c r="J1974" s="21">
        <v>6454</v>
      </c>
      <c r="K1974" s="21" t="s">
        <v>4564</v>
      </c>
    </row>
    <row r="1975" spans="1:11" x14ac:dyDescent="0.2">
      <c r="A1975" s="3">
        <v>9231</v>
      </c>
      <c r="B1975" s="3" t="s">
        <v>2140</v>
      </c>
      <c r="C1975" s="3" t="s">
        <v>2139</v>
      </c>
      <c r="D1975" s="3" t="s">
        <v>1966</v>
      </c>
      <c r="E1975" s="3" t="str">
        <v>Wiler (Lötschen)</v>
      </c>
      <c r="G1975" s="2" t="s">
        <v>4898</v>
      </c>
      <c r="J1975" s="21">
        <v>6460</v>
      </c>
      <c r="K1975" s="21" t="s">
        <v>4564</v>
      </c>
    </row>
    <row r="1976" spans="1:11" x14ac:dyDescent="0.2">
      <c r="A1976" s="3">
        <v>9243</v>
      </c>
      <c r="B1976" s="3" t="s">
        <v>2141</v>
      </c>
      <c r="C1976" s="3" t="s">
        <v>2141</v>
      </c>
      <c r="D1976" s="3" t="s">
        <v>1966</v>
      </c>
      <c r="E1976" s="3" t="str">
        <v>Mörel-Filet</v>
      </c>
      <c r="G1976" s="2" t="s">
        <v>4898</v>
      </c>
      <c r="J1976" s="21">
        <v>6461</v>
      </c>
      <c r="K1976" s="21" t="s">
        <v>4564</v>
      </c>
    </row>
    <row r="1977" spans="1:11" x14ac:dyDescent="0.2">
      <c r="A1977" s="3">
        <v>9532</v>
      </c>
      <c r="B1977" s="3" t="s">
        <v>2142</v>
      </c>
      <c r="C1977" s="3" t="s">
        <v>2141</v>
      </c>
      <c r="D1977" s="3" t="s">
        <v>1966</v>
      </c>
      <c r="E1977" s="3" t="str">
        <v>Steg-Hohtenn</v>
      </c>
      <c r="G1977" s="2" t="s">
        <v>4898</v>
      </c>
      <c r="J1977" s="21">
        <v>6462</v>
      </c>
      <c r="K1977" s="21" t="s">
        <v>4564</v>
      </c>
    </row>
    <row r="1978" spans="1:11" x14ac:dyDescent="0.2">
      <c r="A1978" s="3">
        <v>9536</v>
      </c>
      <c r="B1978" s="3" t="s">
        <v>2143</v>
      </c>
      <c r="C1978" s="3" t="s">
        <v>2141</v>
      </c>
      <c r="D1978" s="3" t="s">
        <v>1966</v>
      </c>
      <c r="E1978" s="3" t="str">
        <v>Bettmeralp</v>
      </c>
      <c r="G1978" s="2" t="s">
        <v>4898</v>
      </c>
      <c r="J1978" s="21">
        <v>6463</v>
      </c>
      <c r="K1978" s="21" t="s">
        <v>4564</v>
      </c>
    </row>
    <row r="1979" spans="1:11" x14ac:dyDescent="0.2">
      <c r="A1979" s="3">
        <v>9604</v>
      </c>
      <c r="B1979" s="3" t="s">
        <v>2144</v>
      </c>
      <c r="C1979" s="3" t="s">
        <v>2141</v>
      </c>
      <c r="D1979" s="3" t="s">
        <v>1966</v>
      </c>
      <c r="E1979" s="3" t="str">
        <v>Collonges</v>
      </c>
      <c r="G1979" s="2" t="s">
        <v>4898</v>
      </c>
      <c r="J1979" s="21">
        <v>6464</v>
      </c>
      <c r="K1979" s="21" t="s">
        <v>4564</v>
      </c>
    </row>
    <row r="1980" spans="1:11" x14ac:dyDescent="0.2">
      <c r="A1980" s="3">
        <v>9240</v>
      </c>
      <c r="B1980" s="3" t="s">
        <v>2145</v>
      </c>
      <c r="C1980" s="3" t="s">
        <v>2146</v>
      </c>
      <c r="D1980" s="3" t="s">
        <v>1966</v>
      </c>
      <c r="E1980" s="3" t="str">
        <v>Dorénaz</v>
      </c>
      <c r="G1980" s="2" t="s">
        <v>4898</v>
      </c>
      <c r="J1980" s="21">
        <v>6465</v>
      </c>
      <c r="K1980" s="21" t="s">
        <v>4564</v>
      </c>
    </row>
    <row r="1981" spans="1:11" x14ac:dyDescent="0.2">
      <c r="A1981" s="3">
        <v>9242</v>
      </c>
      <c r="B1981" s="3" t="s">
        <v>2146</v>
      </c>
      <c r="C1981" s="3" t="s">
        <v>2146</v>
      </c>
      <c r="D1981" s="3" t="s">
        <v>1966</v>
      </c>
      <c r="E1981" s="3" t="str">
        <v>Evionnaz</v>
      </c>
      <c r="G1981" s="2" t="s">
        <v>4898</v>
      </c>
      <c r="J1981" s="21">
        <v>6466</v>
      </c>
      <c r="K1981" s="21" t="s">
        <v>4564</v>
      </c>
    </row>
    <row r="1982" spans="1:11" x14ac:dyDescent="0.2">
      <c r="A1982" s="3">
        <v>9248</v>
      </c>
      <c r="B1982" s="3" t="s">
        <v>2147</v>
      </c>
      <c r="C1982" s="3" t="s">
        <v>2146</v>
      </c>
      <c r="D1982" s="3" t="s">
        <v>1966</v>
      </c>
      <c r="E1982" s="3" t="str">
        <v>Finhaut</v>
      </c>
      <c r="G1982" s="2" t="s">
        <v>4898</v>
      </c>
      <c r="J1982" s="21">
        <v>6467</v>
      </c>
      <c r="K1982" s="21" t="s">
        <v>4564</v>
      </c>
    </row>
    <row r="1983" spans="1:11" x14ac:dyDescent="0.2">
      <c r="A1983" s="3">
        <v>9240</v>
      </c>
      <c r="B1983" s="3" t="s">
        <v>2148</v>
      </c>
      <c r="C1983" s="3" t="s">
        <v>2148</v>
      </c>
      <c r="D1983" s="3" t="s">
        <v>1966</v>
      </c>
      <c r="E1983" s="3" t="str">
        <v>Massongex</v>
      </c>
      <c r="G1983" s="2" t="s">
        <v>4898</v>
      </c>
      <c r="J1983" s="21">
        <v>6468</v>
      </c>
      <c r="K1983" s="21" t="s">
        <v>4564</v>
      </c>
    </row>
    <row r="1984" spans="1:11" x14ac:dyDescent="0.2">
      <c r="A1984" s="3">
        <v>9244</v>
      </c>
      <c r="B1984" s="3" t="s">
        <v>2149</v>
      </c>
      <c r="C1984" s="3" t="s">
        <v>2148</v>
      </c>
      <c r="D1984" s="3" t="s">
        <v>1966</v>
      </c>
      <c r="E1984" s="3" t="str">
        <v>Saint-Maurice</v>
      </c>
      <c r="G1984" s="2" t="s">
        <v>4898</v>
      </c>
      <c r="J1984" s="21">
        <v>6469</v>
      </c>
      <c r="K1984" s="21" t="s">
        <v>4564</v>
      </c>
    </row>
    <row r="1985" spans="1:11" x14ac:dyDescent="0.2">
      <c r="A1985" s="3">
        <v>9247</v>
      </c>
      <c r="B1985" s="3" t="s">
        <v>2150</v>
      </c>
      <c r="C1985" s="3" t="s">
        <v>2148</v>
      </c>
      <c r="D1985" s="3" t="s">
        <v>1966</v>
      </c>
      <c r="E1985" s="3" t="str">
        <v>Salvan</v>
      </c>
      <c r="G1985" s="2" t="s">
        <v>4898</v>
      </c>
      <c r="J1985" s="21">
        <v>6472</v>
      </c>
      <c r="K1985" s="21" t="s">
        <v>4564</v>
      </c>
    </row>
    <row r="1986" spans="1:11" x14ac:dyDescent="0.2">
      <c r="A1986" s="3">
        <v>9249</v>
      </c>
      <c r="B1986" s="3" t="s">
        <v>2151</v>
      </c>
      <c r="C1986" s="3" t="s">
        <v>2148</v>
      </c>
      <c r="D1986" s="3" t="s">
        <v>1966</v>
      </c>
      <c r="E1986" s="3" t="str">
        <v>Vernayaz</v>
      </c>
      <c r="G1986" s="2" t="s">
        <v>4898</v>
      </c>
      <c r="J1986" s="21">
        <v>6473</v>
      </c>
      <c r="K1986" s="21" t="s">
        <v>4564</v>
      </c>
    </row>
    <row r="1987" spans="1:11" x14ac:dyDescent="0.2">
      <c r="A1987" s="3">
        <v>9249</v>
      </c>
      <c r="B1987" s="3" t="s">
        <v>2152</v>
      </c>
      <c r="C1987" s="3" t="s">
        <v>2148</v>
      </c>
      <c r="D1987" s="3" t="s">
        <v>1966</v>
      </c>
      <c r="E1987" s="3" t="str">
        <v>Vérossaz</v>
      </c>
      <c r="G1987" s="2" t="s">
        <v>4898</v>
      </c>
      <c r="J1987" s="21">
        <v>6474</v>
      </c>
      <c r="K1987" s="21" t="s">
        <v>4564</v>
      </c>
    </row>
    <row r="1988" spans="1:11" x14ac:dyDescent="0.2">
      <c r="A1988" s="3">
        <v>9249</v>
      </c>
      <c r="B1988" s="3" t="s">
        <v>2153</v>
      </c>
      <c r="C1988" s="3" t="s">
        <v>2148</v>
      </c>
      <c r="D1988" s="3" t="s">
        <v>1966</v>
      </c>
      <c r="E1988" s="3" t="str">
        <v>Chalais</v>
      </c>
      <c r="G1988" s="2" t="s">
        <v>4898</v>
      </c>
      <c r="J1988" s="21">
        <v>6475</v>
      </c>
      <c r="K1988" s="21" t="s">
        <v>4564</v>
      </c>
    </row>
    <row r="1989" spans="1:11" x14ac:dyDescent="0.2">
      <c r="A1989" s="3">
        <v>9246</v>
      </c>
      <c r="B1989" s="3" t="s">
        <v>2154</v>
      </c>
      <c r="C1989" s="3" t="s">
        <v>2154</v>
      </c>
      <c r="D1989" s="3" t="s">
        <v>1966</v>
      </c>
      <c r="E1989" s="3" t="str">
        <v>Chippis</v>
      </c>
      <c r="G1989" s="2" t="s">
        <v>4898</v>
      </c>
      <c r="J1989" s="21">
        <v>6476</v>
      </c>
      <c r="K1989" s="21" t="s">
        <v>4564</v>
      </c>
    </row>
    <row r="1990" spans="1:11" x14ac:dyDescent="0.2">
      <c r="A1990" s="3">
        <v>9525</v>
      </c>
      <c r="B1990" s="3" t="s">
        <v>2155</v>
      </c>
      <c r="C1990" s="3" t="s">
        <v>2156</v>
      </c>
      <c r="D1990" s="3" t="s">
        <v>1966</v>
      </c>
      <c r="E1990" s="3" t="str">
        <v>Grône</v>
      </c>
      <c r="G1990" s="2" t="s">
        <v>4898</v>
      </c>
      <c r="J1990" s="21">
        <v>6482</v>
      </c>
      <c r="K1990" s="21" t="s">
        <v>4564</v>
      </c>
    </row>
    <row r="1991" spans="1:11" x14ac:dyDescent="0.2">
      <c r="A1991" s="3">
        <v>9526</v>
      </c>
      <c r="B1991" s="3" t="s">
        <v>2157</v>
      </c>
      <c r="C1991" s="3" t="s">
        <v>2156</v>
      </c>
      <c r="D1991" s="3" t="s">
        <v>1966</v>
      </c>
      <c r="E1991" s="3" t="str">
        <v>Icogne</v>
      </c>
      <c r="G1991" s="2" t="s">
        <v>4896</v>
      </c>
      <c r="J1991" s="21">
        <v>6484</v>
      </c>
      <c r="K1991" s="21" t="s">
        <v>4563</v>
      </c>
    </row>
    <row r="1992" spans="1:11" x14ac:dyDescent="0.2">
      <c r="A1992" s="3">
        <v>9527</v>
      </c>
      <c r="B1992" s="3" t="s">
        <v>2156</v>
      </c>
      <c r="C1992" s="3" t="s">
        <v>2156</v>
      </c>
      <c r="D1992" s="3" t="s">
        <v>1966</v>
      </c>
      <c r="E1992" s="3" t="str">
        <v>Lens</v>
      </c>
      <c r="G1992" s="2" t="s">
        <v>4896</v>
      </c>
      <c r="J1992" s="21">
        <v>6485</v>
      </c>
      <c r="K1992" s="21" t="s">
        <v>4563</v>
      </c>
    </row>
    <row r="1993" spans="1:11" x14ac:dyDescent="0.2">
      <c r="A1993" s="3">
        <v>9203</v>
      </c>
      <c r="B1993" s="3" t="s">
        <v>2158</v>
      </c>
      <c r="C1993" s="3" t="s">
        <v>2159</v>
      </c>
      <c r="D1993" s="3" t="s">
        <v>1966</v>
      </c>
      <c r="E1993" s="3" t="str">
        <v>Saint-Léonard</v>
      </c>
      <c r="G1993" s="2" t="s">
        <v>4896</v>
      </c>
      <c r="J1993" s="21">
        <v>6487</v>
      </c>
      <c r="K1993" s="21" t="s">
        <v>4563</v>
      </c>
    </row>
    <row r="1994" spans="1:11" x14ac:dyDescent="0.2">
      <c r="A1994" s="3">
        <v>9245</v>
      </c>
      <c r="B1994" s="3" t="s">
        <v>2159</v>
      </c>
      <c r="C1994" s="3" t="s">
        <v>2159</v>
      </c>
      <c r="D1994" s="3" t="s">
        <v>1966</v>
      </c>
      <c r="E1994" s="3" t="str">
        <v>Sierre</v>
      </c>
      <c r="G1994" s="2" t="s">
        <v>4896</v>
      </c>
      <c r="J1994" s="21">
        <v>6490</v>
      </c>
      <c r="K1994" s="21" t="s">
        <v>4563</v>
      </c>
    </row>
    <row r="1995" spans="1:11" x14ac:dyDescent="0.2">
      <c r="A1995" s="3">
        <v>9245</v>
      </c>
      <c r="B1995" s="3" t="s">
        <v>2160</v>
      </c>
      <c r="C1995" s="3" t="s">
        <v>2159</v>
      </c>
      <c r="D1995" s="3" t="s">
        <v>1966</v>
      </c>
      <c r="E1995" s="3" t="str">
        <v>Anniviers</v>
      </c>
      <c r="G1995" s="2" t="s">
        <v>4898</v>
      </c>
      <c r="J1995" s="21">
        <v>6491</v>
      </c>
      <c r="K1995" s="21" t="s">
        <v>4563</v>
      </c>
    </row>
    <row r="1996" spans="1:11" x14ac:dyDescent="0.2">
      <c r="A1996" s="3">
        <v>9523</v>
      </c>
      <c r="B1996" s="3" t="s">
        <v>2161</v>
      </c>
      <c r="C1996" s="3" t="s">
        <v>2162</v>
      </c>
      <c r="D1996" s="3" t="s">
        <v>1966</v>
      </c>
      <c r="E1996" s="3" t="str">
        <v>Crans-Montana</v>
      </c>
      <c r="G1996" s="2" t="s">
        <v>4898</v>
      </c>
      <c r="J1996" s="21">
        <v>6493</v>
      </c>
      <c r="K1996" s="21" t="s">
        <v>4563</v>
      </c>
    </row>
    <row r="1997" spans="1:11" x14ac:dyDescent="0.2">
      <c r="A1997" s="3">
        <v>9524</v>
      </c>
      <c r="B1997" s="3" t="s">
        <v>2163</v>
      </c>
      <c r="C1997" s="3" t="s">
        <v>2162</v>
      </c>
      <c r="D1997" s="3" t="s">
        <v>1966</v>
      </c>
      <c r="E1997" s="3" t="str">
        <v>Noble-Contrée</v>
      </c>
      <c r="G1997" s="2" t="s">
        <v>4898</v>
      </c>
      <c r="J1997" s="21">
        <v>6500</v>
      </c>
      <c r="K1997" s="21" t="s">
        <v>4565</v>
      </c>
    </row>
    <row r="1998" spans="1:11" x14ac:dyDescent="0.2">
      <c r="A1998" s="3">
        <v>9500</v>
      </c>
      <c r="B1998" s="3" t="s">
        <v>2119</v>
      </c>
      <c r="C1998" s="3" t="s">
        <v>2164</v>
      </c>
      <c r="D1998" s="3" t="s">
        <v>1966</v>
      </c>
      <c r="E1998" s="3" t="str">
        <v>Arbaz</v>
      </c>
      <c r="G1998" s="2" t="s">
        <v>4898</v>
      </c>
      <c r="J1998" s="21">
        <v>6503</v>
      </c>
      <c r="K1998" s="21" t="s">
        <v>4565</v>
      </c>
    </row>
    <row r="1999" spans="1:11" x14ac:dyDescent="0.2">
      <c r="A1999" s="3">
        <v>9512</v>
      </c>
      <c r="B1999" s="3" t="s">
        <v>2165</v>
      </c>
      <c r="C1999" s="3" t="s">
        <v>2164</v>
      </c>
      <c r="D1999" s="3" t="s">
        <v>1966</v>
      </c>
      <c r="E1999" s="3" t="str">
        <v>Grimisuat</v>
      </c>
      <c r="G1999" s="2" t="s">
        <v>4898</v>
      </c>
      <c r="J1999" s="21">
        <v>6512</v>
      </c>
      <c r="K1999" s="21" t="s">
        <v>4565</v>
      </c>
    </row>
    <row r="2000" spans="1:11" x14ac:dyDescent="0.2">
      <c r="A2000" s="3">
        <v>9552</v>
      </c>
      <c r="B2000" s="3" t="s">
        <v>2166</v>
      </c>
      <c r="C2000" s="3" t="s">
        <v>2164</v>
      </c>
      <c r="D2000" s="3" t="s">
        <v>1966</v>
      </c>
      <c r="E2000" s="3" t="str">
        <v>Savièse</v>
      </c>
      <c r="G2000" s="2" t="s">
        <v>4898</v>
      </c>
      <c r="J2000" s="21">
        <v>6513</v>
      </c>
      <c r="K2000" s="21" t="s">
        <v>4565</v>
      </c>
    </row>
    <row r="2001" spans="1:11" x14ac:dyDescent="0.2">
      <c r="A2001" s="3">
        <v>9204</v>
      </c>
      <c r="B2001" s="3" t="s">
        <v>2167</v>
      </c>
      <c r="C2001" s="3" t="s">
        <v>2168</v>
      </c>
      <c r="D2001" s="3" t="s">
        <v>1966</v>
      </c>
      <c r="E2001" s="3" t="str">
        <v>Sion</v>
      </c>
      <c r="G2001" s="2" t="s">
        <v>4898</v>
      </c>
      <c r="J2001" s="21">
        <v>6514</v>
      </c>
      <c r="K2001" s="21" t="s">
        <v>4565</v>
      </c>
    </row>
    <row r="2002" spans="1:11" x14ac:dyDescent="0.2">
      <c r="A2002" s="3">
        <v>9030</v>
      </c>
      <c r="B2002" s="3" t="s">
        <v>2169</v>
      </c>
      <c r="C2002" s="3" t="s">
        <v>2170</v>
      </c>
      <c r="D2002" s="3" t="s">
        <v>1966</v>
      </c>
      <c r="E2002" s="3" t="str">
        <v>Veysonnaz</v>
      </c>
      <c r="G2002" s="2" t="s">
        <v>4898</v>
      </c>
      <c r="J2002" s="21">
        <v>6515</v>
      </c>
      <c r="K2002" s="21" t="s">
        <v>4565</v>
      </c>
    </row>
    <row r="2003" spans="1:11" x14ac:dyDescent="0.2">
      <c r="A2003" s="3">
        <v>9030</v>
      </c>
      <c r="B2003" s="3" t="s">
        <v>2171</v>
      </c>
      <c r="C2003" s="3" t="s">
        <v>2170</v>
      </c>
      <c r="D2003" s="3" t="s">
        <v>1966</v>
      </c>
      <c r="E2003" s="3" t="str">
        <v>Baltschieder</v>
      </c>
      <c r="G2003" s="2" t="s">
        <v>4898</v>
      </c>
      <c r="J2003" s="21">
        <v>6516</v>
      </c>
      <c r="K2003" s="21" t="s">
        <v>4565</v>
      </c>
    </row>
    <row r="2004" spans="1:11" x14ac:dyDescent="0.2">
      <c r="A2004" s="3">
        <v>9032</v>
      </c>
      <c r="B2004" s="3" t="s">
        <v>2172</v>
      </c>
      <c r="C2004" s="3" t="s">
        <v>2170</v>
      </c>
      <c r="D2004" s="3" t="s">
        <v>1966</v>
      </c>
      <c r="E2004" s="3" t="str">
        <v>Eisten</v>
      </c>
      <c r="G2004" s="2" t="s">
        <v>4898</v>
      </c>
      <c r="J2004" s="21">
        <v>6517</v>
      </c>
      <c r="K2004" s="21" t="s">
        <v>4565</v>
      </c>
    </row>
    <row r="2005" spans="1:11" x14ac:dyDescent="0.2">
      <c r="A2005" s="3">
        <v>9200</v>
      </c>
      <c r="B2005" s="3" t="s">
        <v>2173</v>
      </c>
      <c r="C2005" s="3" t="s">
        <v>2174</v>
      </c>
      <c r="D2005" s="3" t="s">
        <v>1966</v>
      </c>
      <c r="E2005" s="3" t="str">
        <v>Embd</v>
      </c>
      <c r="G2005" s="2" t="s">
        <v>4898</v>
      </c>
      <c r="J2005" s="21">
        <v>6518</v>
      </c>
      <c r="K2005" s="21" t="s">
        <v>4565</v>
      </c>
    </row>
    <row r="2006" spans="1:11" x14ac:dyDescent="0.2">
      <c r="A2006" s="3">
        <v>9212</v>
      </c>
      <c r="B2006" s="3" t="s">
        <v>2175</v>
      </c>
      <c r="C2006" s="3" t="s">
        <v>2174</v>
      </c>
      <c r="D2006" s="3" t="s">
        <v>1966</v>
      </c>
      <c r="E2006" s="3" t="str">
        <v>Grächen</v>
      </c>
      <c r="G2006" s="2" t="s">
        <v>4898</v>
      </c>
      <c r="J2006" s="21">
        <v>6523</v>
      </c>
      <c r="K2006" s="21" t="s">
        <v>4565</v>
      </c>
    </row>
    <row r="2007" spans="1:11" x14ac:dyDescent="0.2">
      <c r="A2007" s="3">
        <v>9205</v>
      </c>
      <c r="B2007" s="3" t="s">
        <v>2176</v>
      </c>
      <c r="C2007" s="3" t="s">
        <v>2176</v>
      </c>
      <c r="D2007" s="3" t="s">
        <v>1966</v>
      </c>
      <c r="E2007" s="3" t="str">
        <v>Lalden</v>
      </c>
      <c r="G2007" s="2" t="s">
        <v>4898</v>
      </c>
      <c r="J2007" s="21">
        <v>6524</v>
      </c>
      <c r="K2007" s="21" t="s">
        <v>4565</v>
      </c>
    </row>
    <row r="2008" spans="1:11" x14ac:dyDescent="0.2">
      <c r="A2008" s="3">
        <v>9304</v>
      </c>
      <c r="B2008" s="3" t="s">
        <v>2177</v>
      </c>
      <c r="C2008" s="3" t="s">
        <v>2176</v>
      </c>
      <c r="D2008" s="3" t="s">
        <v>1966</v>
      </c>
      <c r="E2008" s="3" t="str">
        <v>Randa</v>
      </c>
      <c r="G2008" s="2" t="s">
        <v>4898</v>
      </c>
      <c r="J2008" s="21">
        <v>6525</v>
      </c>
      <c r="K2008" s="21" t="s">
        <v>4565</v>
      </c>
    </row>
    <row r="2009" spans="1:11" x14ac:dyDescent="0.2">
      <c r="A2009" s="3">
        <v>7077</v>
      </c>
      <c r="B2009" s="3" t="s">
        <v>2178</v>
      </c>
      <c r="C2009" s="3" t="s">
        <v>2179</v>
      </c>
      <c r="D2009" s="3" t="s">
        <v>2180</v>
      </c>
      <c r="E2009" s="3" t="str">
        <v>Saas-Almagell</v>
      </c>
      <c r="G2009" s="2" t="s">
        <v>4898</v>
      </c>
      <c r="J2009" s="21">
        <v>6526</v>
      </c>
      <c r="K2009" s="21" t="s">
        <v>4565</v>
      </c>
    </row>
    <row r="2010" spans="1:11" x14ac:dyDescent="0.2">
      <c r="A2010" s="3">
        <v>7078</v>
      </c>
      <c r="B2010" s="3" t="s">
        <v>2181</v>
      </c>
      <c r="C2010" s="3" t="s">
        <v>2179</v>
      </c>
      <c r="D2010" s="3" t="s">
        <v>2180</v>
      </c>
      <c r="E2010" s="3" t="str">
        <v>Saas-Balen</v>
      </c>
      <c r="G2010" s="2" t="s">
        <v>4898</v>
      </c>
      <c r="J2010" s="21">
        <v>6527</v>
      </c>
      <c r="K2010" s="21" t="s">
        <v>4565</v>
      </c>
    </row>
    <row r="2011" spans="1:11" x14ac:dyDescent="0.2">
      <c r="A2011" s="3">
        <v>7082</v>
      </c>
      <c r="B2011" s="3" t="s">
        <v>2179</v>
      </c>
      <c r="C2011" s="3" t="s">
        <v>2179</v>
      </c>
      <c r="D2011" s="3" t="s">
        <v>2180</v>
      </c>
      <c r="E2011" s="3" t="str">
        <v>Saas-Fee</v>
      </c>
      <c r="G2011" s="2" t="s">
        <v>4898</v>
      </c>
      <c r="J2011" s="21">
        <v>6528</v>
      </c>
      <c r="K2011" s="21" t="s">
        <v>4565</v>
      </c>
    </row>
    <row r="2012" spans="1:11" x14ac:dyDescent="0.2">
      <c r="A2012" s="3">
        <v>7450</v>
      </c>
      <c r="B2012" s="3" t="s">
        <v>2182</v>
      </c>
      <c r="C2012" s="3" t="s">
        <v>2179</v>
      </c>
      <c r="D2012" s="3" t="s">
        <v>2180</v>
      </c>
      <c r="E2012" s="3" t="str">
        <v>Saas-Grund</v>
      </c>
      <c r="G2012" s="2" t="s">
        <v>4898</v>
      </c>
      <c r="J2012" s="21">
        <v>6532</v>
      </c>
      <c r="K2012" s="21" t="s">
        <v>4565</v>
      </c>
    </row>
    <row r="2013" spans="1:11" x14ac:dyDescent="0.2">
      <c r="A2013" s="3">
        <v>7083</v>
      </c>
      <c r="B2013" s="3" t="s">
        <v>2183</v>
      </c>
      <c r="C2013" s="3" t="s">
        <v>2183</v>
      </c>
      <c r="D2013" s="3" t="s">
        <v>2180</v>
      </c>
      <c r="E2013" s="3" t="str">
        <v>St. Niklaus</v>
      </c>
      <c r="G2013" s="2" t="s">
        <v>4898</v>
      </c>
      <c r="J2013" s="21">
        <v>6533</v>
      </c>
      <c r="K2013" s="21" t="s">
        <v>4565</v>
      </c>
    </row>
    <row r="2014" spans="1:11" x14ac:dyDescent="0.2">
      <c r="A2014" s="3">
        <v>7493</v>
      </c>
      <c r="B2014" s="3" t="s">
        <v>2184</v>
      </c>
      <c r="C2014" s="3" t="s">
        <v>2185</v>
      </c>
      <c r="D2014" s="3" t="s">
        <v>2180</v>
      </c>
      <c r="E2014" s="3" t="str">
        <v>Stalden (VS)</v>
      </c>
      <c r="G2014" s="2" t="s">
        <v>4898</v>
      </c>
      <c r="J2014" s="21">
        <v>6534</v>
      </c>
      <c r="K2014" s="21" t="s">
        <v>4565</v>
      </c>
    </row>
    <row r="2015" spans="1:11" x14ac:dyDescent="0.2">
      <c r="A2015" s="3">
        <v>7084</v>
      </c>
      <c r="B2015" s="3" t="s">
        <v>2186</v>
      </c>
      <c r="C2015" s="3" t="s">
        <v>2187</v>
      </c>
      <c r="D2015" s="3" t="s">
        <v>2180</v>
      </c>
      <c r="E2015" s="3" t="str">
        <v>Staldenried</v>
      </c>
      <c r="G2015" s="2" t="s">
        <v>4898</v>
      </c>
      <c r="J2015" s="21">
        <v>6535</v>
      </c>
      <c r="K2015" s="21" t="s">
        <v>4565</v>
      </c>
    </row>
    <row r="2016" spans="1:11" x14ac:dyDescent="0.2">
      <c r="A2016" s="3">
        <v>7450</v>
      </c>
      <c r="B2016" s="3" t="s">
        <v>2182</v>
      </c>
      <c r="C2016" s="3" t="s">
        <v>2187</v>
      </c>
      <c r="D2016" s="3" t="s">
        <v>2180</v>
      </c>
      <c r="E2016" s="3" t="str">
        <v>Täsch</v>
      </c>
      <c r="G2016" s="2" t="s">
        <v>4898</v>
      </c>
      <c r="J2016" s="21">
        <v>6537</v>
      </c>
      <c r="K2016" s="21" t="s">
        <v>4565</v>
      </c>
    </row>
    <row r="2017" spans="1:11" x14ac:dyDescent="0.2">
      <c r="A2017" s="3">
        <v>7451</v>
      </c>
      <c r="B2017" s="3" t="s">
        <v>2188</v>
      </c>
      <c r="C2017" s="3" t="s">
        <v>2187</v>
      </c>
      <c r="D2017" s="3" t="s">
        <v>2180</v>
      </c>
      <c r="E2017" s="3" t="str">
        <v>Törbel</v>
      </c>
      <c r="G2017" s="2" t="s">
        <v>4898</v>
      </c>
      <c r="J2017" s="21">
        <v>6538</v>
      </c>
      <c r="K2017" s="21" t="s">
        <v>4565</v>
      </c>
    </row>
    <row r="2018" spans="1:11" x14ac:dyDescent="0.2">
      <c r="A2018" s="3">
        <v>7458</v>
      </c>
      <c r="B2018" s="3" t="s">
        <v>2189</v>
      </c>
      <c r="C2018" s="3" t="s">
        <v>2187</v>
      </c>
      <c r="D2018" s="3" t="s">
        <v>2180</v>
      </c>
      <c r="E2018" s="3" t="str">
        <v>Visp</v>
      </c>
      <c r="G2018" s="2" t="s">
        <v>4898</v>
      </c>
      <c r="J2018" s="21">
        <v>6540</v>
      </c>
      <c r="K2018" s="21" t="s">
        <v>4565</v>
      </c>
    </row>
    <row r="2019" spans="1:11" x14ac:dyDescent="0.2">
      <c r="A2019" s="3">
        <v>7459</v>
      </c>
      <c r="B2019" s="3" t="s">
        <v>2190</v>
      </c>
      <c r="C2019" s="3" t="s">
        <v>2187</v>
      </c>
      <c r="D2019" s="3" t="s">
        <v>2180</v>
      </c>
      <c r="E2019" s="3" t="str">
        <v>Visperterminen</v>
      </c>
      <c r="G2019" s="2" t="s">
        <v>4898</v>
      </c>
      <c r="J2019" s="21">
        <v>6541</v>
      </c>
      <c r="K2019" s="21" t="s">
        <v>4565</v>
      </c>
    </row>
    <row r="2020" spans="1:11" x14ac:dyDescent="0.2">
      <c r="A2020" s="3">
        <v>7472</v>
      </c>
      <c r="B2020" s="3" t="s">
        <v>2191</v>
      </c>
      <c r="C2020" s="3" t="s">
        <v>2187</v>
      </c>
      <c r="D2020" s="3" t="s">
        <v>2180</v>
      </c>
      <c r="E2020" s="3" t="str">
        <v>Zeneggen</v>
      </c>
      <c r="G2020" s="2" t="s">
        <v>4898</v>
      </c>
      <c r="J2020" s="21">
        <v>6542</v>
      </c>
      <c r="K2020" s="21" t="s">
        <v>4565</v>
      </c>
    </row>
    <row r="2021" spans="1:11" x14ac:dyDescent="0.2">
      <c r="A2021" s="3">
        <v>7473</v>
      </c>
      <c r="B2021" s="3" t="s">
        <v>2192</v>
      </c>
      <c r="C2021" s="3" t="s">
        <v>2187</v>
      </c>
      <c r="D2021" s="3" t="s">
        <v>2180</v>
      </c>
      <c r="E2021" s="3" t="str">
        <v>Zermatt</v>
      </c>
      <c r="G2021" s="2" t="s">
        <v>4898</v>
      </c>
      <c r="J2021" s="21">
        <v>6543</v>
      </c>
      <c r="K2021" s="21" t="s">
        <v>4565</v>
      </c>
    </row>
    <row r="2022" spans="1:11" x14ac:dyDescent="0.2">
      <c r="A2022" s="3">
        <v>7492</v>
      </c>
      <c r="B2022" s="3" t="s">
        <v>2193</v>
      </c>
      <c r="C2022" s="3" t="s">
        <v>2187</v>
      </c>
      <c r="D2022" s="3" t="s">
        <v>2180</v>
      </c>
      <c r="E2022" s="3" t="str">
        <v>Boudry</v>
      </c>
      <c r="G2022" s="2" t="s">
        <v>4898</v>
      </c>
      <c r="J2022" s="21">
        <v>6544</v>
      </c>
      <c r="K2022" s="21" t="s">
        <v>4566</v>
      </c>
    </row>
    <row r="2023" spans="1:11" x14ac:dyDescent="0.2">
      <c r="A2023" s="3">
        <v>7452</v>
      </c>
      <c r="B2023" s="3" t="s">
        <v>2194</v>
      </c>
      <c r="C2023" s="3" t="s">
        <v>2195</v>
      </c>
      <c r="D2023" s="3" t="s">
        <v>2180</v>
      </c>
      <c r="E2023" s="3" t="str">
        <v>Cortaillod</v>
      </c>
      <c r="G2023" s="2" t="s">
        <v>4896</v>
      </c>
      <c r="J2023" s="21">
        <v>6545</v>
      </c>
      <c r="K2023" s="21" t="s">
        <v>4565</v>
      </c>
    </row>
    <row r="2024" spans="1:11" x14ac:dyDescent="0.2">
      <c r="A2024" s="3">
        <v>7453</v>
      </c>
      <c r="B2024" s="3" t="s">
        <v>2196</v>
      </c>
      <c r="C2024" s="3" t="s">
        <v>2195</v>
      </c>
      <c r="D2024" s="3" t="s">
        <v>2180</v>
      </c>
      <c r="E2024" s="3" t="str">
        <v>Rochefort</v>
      </c>
      <c r="G2024" s="2" t="s">
        <v>4898</v>
      </c>
      <c r="J2024" s="21">
        <v>6546</v>
      </c>
      <c r="K2024" s="21" t="s">
        <v>4565</v>
      </c>
    </row>
    <row r="2025" spans="1:11" x14ac:dyDescent="0.2">
      <c r="A2025" s="3">
        <v>7454</v>
      </c>
      <c r="B2025" s="3" t="s">
        <v>2197</v>
      </c>
      <c r="C2025" s="3" t="s">
        <v>2195</v>
      </c>
      <c r="D2025" s="3" t="s">
        <v>2180</v>
      </c>
      <c r="E2025" s="3" t="str">
        <v>Milvignes</v>
      </c>
      <c r="G2025" s="2" t="s">
        <v>4898</v>
      </c>
      <c r="J2025" s="21">
        <v>6548</v>
      </c>
      <c r="K2025" s="21" t="s">
        <v>4558</v>
      </c>
    </row>
    <row r="2026" spans="1:11" x14ac:dyDescent="0.2">
      <c r="A2026" s="3">
        <v>7455</v>
      </c>
      <c r="B2026" s="3" t="s">
        <v>2198</v>
      </c>
      <c r="C2026" s="3" t="s">
        <v>2195</v>
      </c>
      <c r="D2026" s="3" t="s">
        <v>2180</v>
      </c>
      <c r="E2026" s="3" t="str">
        <v>La Grande Béroche</v>
      </c>
      <c r="G2026" s="2" t="s">
        <v>4898</v>
      </c>
      <c r="J2026" s="21">
        <v>6549</v>
      </c>
      <c r="K2026" s="21" t="s">
        <v>4565</v>
      </c>
    </row>
    <row r="2027" spans="1:11" x14ac:dyDescent="0.2">
      <c r="A2027" s="3">
        <v>7456</v>
      </c>
      <c r="B2027" s="3" t="s">
        <v>2199</v>
      </c>
      <c r="C2027" s="3" t="s">
        <v>2195</v>
      </c>
      <c r="D2027" s="3" t="s">
        <v>2180</v>
      </c>
      <c r="E2027" s="3" t="str">
        <v>La Chaux-de-Fonds</v>
      </c>
      <c r="G2027" s="2" t="s">
        <v>4898</v>
      </c>
      <c r="J2027" s="21">
        <v>6556</v>
      </c>
      <c r="K2027" s="21" t="s">
        <v>4565</v>
      </c>
    </row>
    <row r="2028" spans="1:11" x14ac:dyDescent="0.2">
      <c r="A2028" s="3">
        <v>7456</v>
      </c>
      <c r="B2028" s="3" t="s">
        <v>2200</v>
      </c>
      <c r="C2028" s="3" t="s">
        <v>2195</v>
      </c>
      <c r="D2028" s="3" t="s">
        <v>2180</v>
      </c>
      <c r="E2028" s="3" t="str">
        <v>Les Planchettes</v>
      </c>
      <c r="G2028" s="2" t="s">
        <v>4898</v>
      </c>
      <c r="J2028" s="21">
        <v>6557</v>
      </c>
      <c r="K2028" s="21" t="s">
        <v>4565</v>
      </c>
    </row>
    <row r="2029" spans="1:11" x14ac:dyDescent="0.2">
      <c r="A2029" s="3">
        <v>7457</v>
      </c>
      <c r="B2029" s="3" t="s">
        <v>2201</v>
      </c>
      <c r="C2029" s="3" t="s">
        <v>2195</v>
      </c>
      <c r="D2029" s="3" t="s">
        <v>2180</v>
      </c>
      <c r="E2029" s="3" t="str">
        <v>La Sagne</v>
      </c>
      <c r="G2029" s="2" t="s">
        <v>4898</v>
      </c>
      <c r="J2029" s="21">
        <v>6558</v>
      </c>
      <c r="K2029" s="21" t="s">
        <v>4565</v>
      </c>
    </row>
    <row r="2030" spans="1:11" x14ac:dyDescent="0.2">
      <c r="A2030" s="3">
        <v>7460</v>
      </c>
      <c r="B2030" s="3" t="s">
        <v>2202</v>
      </c>
      <c r="C2030" s="3" t="s">
        <v>2195</v>
      </c>
      <c r="D2030" s="3" t="s">
        <v>2180</v>
      </c>
      <c r="E2030" s="3" t="str">
        <v>La Brévine</v>
      </c>
      <c r="G2030" s="2" t="s">
        <v>4898</v>
      </c>
      <c r="J2030" s="21">
        <v>6562</v>
      </c>
      <c r="K2030" s="21" t="s">
        <v>4565</v>
      </c>
    </row>
    <row r="2031" spans="1:11" x14ac:dyDescent="0.2">
      <c r="A2031" s="3">
        <v>7462</v>
      </c>
      <c r="B2031" s="3" t="s">
        <v>2203</v>
      </c>
      <c r="C2031" s="3" t="s">
        <v>2195</v>
      </c>
      <c r="D2031" s="3" t="s">
        <v>2180</v>
      </c>
      <c r="E2031" s="3" t="str">
        <v>Brot-Plamboz</v>
      </c>
      <c r="G2031" s="2" t="s">
        <v>4898</v>
      </c>
      <c r="J2031" s="21">
        <v>6563</v>
      </c>
      <c r="K2031" s="21" t="s">
        <v>4566</v>
      </c>
    </row>
    <row r="2032" spans="1:11" x14ac:dyDescent="0.2">
      <c r="A2032" s="3">
        <v>7463</v>
      </c>
      <c r="B2032" s="3" t="s">
        <v>2204</v>
      </c>
      <c r="C2032" s="3" t="s">
        <v>2195</v>
      </c>
      <c r="D2032" s="3" t="s">
        <v>2180</v>
      </c>
      <c r="E2032" s="3" t="str">
        <v>Le Cerneux-Péquignot</v>
      </c>
      <c r="G2032" s="2" t="s">
        <v>4898</v>
      </c>
      <c r="J2032" s="21">
        <v>6565</v>
      </c>
      <c r="K2032" s="21" t="s">
        <v>4566</v>
      </c>
    </row>
    <row r="2033" spans="1:11" x14ac:dyDescent="0.2">
      <c r="A2033" s="3">
        <v>7463</v>
      </c>
      <c r="B2033" s="3" t="s">
        <v>2204</v>
      </c>
      <c r="C2033" s="3" t="s">
        <v>2195</v>
      </c>
      <c r="D2033" s="3" t="s">
        <v>2180</v>
      </c>
      <c r="E2033" s="3" t="str">
        <v>La Chaux-du-Milieu</v>
      </c>
      <c r="G2033" s="2" t="s">
        <v>4898</v>
      </c>
      <c r="J2033" s="21">
        <v>6571</v>
      </c>
      <c r="K2033" s="21" t="s">
        <v>4565</v>
      </c>
    </row>
    <row r="2034" spans="1:11" x14ac:dyDescent="0.2">
      <c r="A2034" s="3">
        <v>7464</v>
      </c>
      <c r="B2034" s="3" t="s">
        <v>2205</v>
      </c>
      <c r="C2034" s="3" t="s">
        <v>2195</v>
      </c>
      <c r="D2034" s="3" t="s">
        <v>2180</v>
      </c>
      <c r="E2034" s="3" t="str">
        <v>Le Locle</v>
      </c>
      <c r="G2034" s="2" t="s">
        <v>4898</v>
      </c>
      <c r="J2034" s="21">
        <v>6572</v>
      </c>
      <c r="K2034" s="21" t="s">
        <v>4565</v>
      </c>
    </row>
    <row r="2035" spans="1:11" x14ac:dyDescent="0.2">
      <c r="A2035" s="3">
        <v>7477</v>
      </c>
      <c r="B2035" s="3" t="s">
        <v>2206</v>
      </c>
      <c r="C2035" s="3" t="s">
        <v>2207</v>
      </c>
      <c r="D2035" s="3" t="s">
        <v>2180</v>
      </c>
      <c r="E2035" s="3" t="str">
        <v>Les Ponts-de-Martel</v>
      </c>
      <c r="G2035" s="2" t="s">
        <v>4898</v>
      </c>
      <c r="J2035" s="21">
        <v>6573</v>
      </c>
      <c r="K2035" s="21" t="s">
        <v>4567</v>
      </c>
    </row>
    <row r="2036" spans="1:11" x14ac:dyDescent="0.2">
      <c r="A2036" s="3">
        <v>7482</v>
      </c>
      <c r="B2036" s="3" t="s">
        <v>2208</v>
      </c>
      <c r="C2036" s="3" t="s">
        <v>2207</v>
      </c>
      <c r="D2036" s="3" t="s">
        <v>2180</v>
      </c>
      <c r="E2036" s="3" t="str">
        <v>Cornaux</v>
      </c>
      <c r="G2036" s="2" t="s">
        <v>4898</v>
      </c>
      <c r="J2036" s="21">
        <v>6574</v>
      </c>
      <c r="K2036" s="21" t="s">
        <v>4567</v>
      </c>
    </row>
    <row r="2037" spans="1:11" x14ac:dyDescent="0.2">
      <c r="A2037" s="3">
        <v>7482</v>
      </c>
      <c r="B2037" s="3" t="s">
        <v>2209</v>
      </c>
      <c r="C2037" s="3" t="s">
        <v>2207</v>
      </c>
      <c r="D2037" s="3" t="s">
        <v>2180</v>
      </c>
      <c r="E2037" s="3" t="str">
        <v>Cressier (NE)</v>
      </c>
      <c r="G2037" s="2" t="s">
        <v>4898</v>
      </c>
      <c r="J2037" s="21">
        <v>6575</v>
      </c>
      <c r="K2037" s="21" t="s">
        <v>4567</v>
      </c>
    </row>
    <row r="2038" spans="1:11" x14ac:dyDescent="0.2">
      <c r="A2038" s="3">
        <v>7482</v>
      </c>
      <c r="B2038" s="3" t="s">
        <v>2210</v>
      </c>
      <c r="C2038" s="3" t="s">
        <v>2207</v>
      </c>
      <c r="D2038" s="3" t="s">
        <v>2180</v>
      </c>
      <c r="E2038" s="3" t="str">
        <v>Enges</v>
      </c>
      <c r="G2038" s="2" t="s">
        <v>4898</v>
      </c>
      <c r="J2038" s="21">
        <v>6576</v>
      </c>
      <c r="K2038" s="21" t="s">
        <v>4567</v>
      </c>
    </row>
    <row r="2039" spans="1:11" x14ac:dyDescent="0.2">
      <c r="A2039" s="3">
        <v>7484</v>
      </c>
      <c r="B2039" s="3" t="s">
        <v>2211</v>
      </c>
      <c r="C2039" s="3" t="s">
        <v>2207</v>
      </c>
      <c r="D2039" s="3" t="s">
        <v>2180</v>
      </c>
      <c r="E2039" s="3" t="str">
        <v>Hauterive (NE)</v>
      </c>
      <c r="G2039" s="2" t="s">
        <v>4898</v>
      </c>
      <c r="J2039" s="21">
        <v>6577</v>
      </c>
      <c r="K2039" s="21" t="s">
        <v>4567</v>
      </c>
    </row>
    <row r="2040" spans="1:11" x14ac:dyDescent="0.2">
      <c r="A2040" s="3">
        <v>7743</v>
      </c>
      <c r="B2040" s="3" t="s">
        <v>2212</v>
      </c>
      <c r="C2040" s="3" t="s">
        <v>2212</v>
      </c>
      <c r="D2040" s="3" t="s">
        <v>2180</v>
      </c>
      <c r="E2040" s="3" t="str">
        <v>Le Landeron</v>
      </c>
      <c r="G2040" s="2" t="s">
        <v>4898</v>
      </c>
      <c r="J2040" s="21">
        <v>6578</v>
      </c>
      <c r="K2040" s="21" t="s">
        <v>4567</v>
      </c>
    </row>
    <row r="2041" spans="1:11" x14ac:dyDescent="0.2">
      <c r="A2041" s="3">
        <v>7744</v>
      </c>
      <c r="B2041" s="3" t="s">
        <v>2213</v>
      </c>
      <c r="C2041" s="3" t="s">
        <v>2212</v>
      </c>
      <c r="D2041" s="3" t="s">
        <v>2180</v>
      </c>
      <c r="E2041" s="3" t="str">
        <v>Lignières</v>
      </c>
      <c r="G2041" s="2" t="s">
        <v>4898</v>
      </c>
      <c r="J2041" s="21">
        <v>6579</v>
      </c>
      <c r="K2041" s="21" t="s">
        <v>4567</v>
      </c>
    </row>
    <row r="2042" spans="1:11" x14ac:dyDescent="0.2">
      <c r="A2042" s="3">
        <v>7747</v>
      </c>
      <c r="B2042" s="3" t="s">
        <v>2214</v>
      </c>
      <c r="C2042" s="3" t="s">
        <v>2212</v>
      </c>
      <c r="D2042" s="3" t="s">
        <v>2180</v>
      </c>
      <c r="E2042" s="3" t="str">
        <v>Neuchâtel</v>
      </c>
      <c r="G2042" s="2" t="s">
        <v>4898</v>
      </c>
      <c r="J2042" s="21">
        <v>6582</v>
      </c>
      <c r="K2042" s="21" t="s">
        <v>4565</v>
      </c>
    </row>
    <row r="2043" spans="1:11" x14ac:dyDescent="0.2">
      <c r="A2043" s="3">
        <v>7748</v>
      </c>
      <c r="B2043" s="3" t="s">
        <v>2215</v>
      </c>
      <c r="C2043" s="3" t="s">
        <v>2212</v>
      </c>
      <c r="D2043" s="3" t="s">
        <v>2180</v>
      </c>
      <c r="E2043" s="3" t="str">
        <v>Saint-Blaise</v>
      </c>
      <c r="G2043" s="2" t="s">
        <v>4898</v>
      </c>
      <c r="J2043" s="21">
        <v>6583</v>
      </c>
      <c r="K2043" s="21" t="s">
        <v>4565</v>
      </c>
    </row>
    <row r="2044" spans="1:11" x14ac:dyDescent="0.2">
      <c r="A2044" s="3">
        <v>7710</v>
      </c>
      <c r="B2044" s="3" t="s">
        <v>2216</v>
      </c>
      <c r="C2044" s="3" t="s">
        <v>2217</v>
      </c>
      <c r="D2044" s="3" t="s">
        <v>2180</v>
      </c>
      <c r="E2044" s="3" t="str">
        <v>La Tène</v>
      </c>
      <c r="G2044" s="2" t="s">
        <v>4898</v>
      </c>
      <c r="J2044" s="21">
        <v>6584</v>
      </c>
      <c r="K2044" s="21" t="s">
        <v>4565</v>
      </c>
    </row>
    <row r="2045" spans="1:11" x14ac:dyDescent="0.2">
      <c r="A2045" s="3">
        <v>7710</v>
      </c>
      <c r="B2045" s="3" t="s">
        <v>2218</v>
      </c>
      <c r="C2045" s="3" t="s">
        <v>2217</v>
      </c>
      <c r="D2045" s="3" t="s">
        <v>2180</v>
      </c>
      <c r="E2045" s="3" t="str">
        <v>Val-de-Ruz</v>
      </c>
      <c r="G2045" s="2" t="s">
        <v>4898</v>
      </c>
      <c r="J2045" s="21">
        <v>6592</v>
      </c>
      <c r="K2045" s="21" t="s">
        <v>4565</v>
      </c>
    </row>
    <row r="2046" spans="1:11" x14ac:dyDescent="0.2">
      <c r="A2046" s="3">
        <v>7741</v>
      </c>
      <c r="B2046" s="3" t="s">
        <v>2219</v>
      </c>
      <c r="C2046" s="3" t="s">
        <v>2217</v>
      </c>
      <c r="D2046" s="3" t="s">
        <v>2180</v>
      </c>
      <c r="E2046" s="3" t="str">
        <v>La Côte-aux-Fées</v>
      </c>
      <c r="G2046" s="2" t="s">
        <v>4898</v>
      </c>
      <c r="J2046" s="21">
        <v>6593</v>
      </c>
      <c r="K2046" s="21" t="s">
        <v>4565</v>
      </c>
    </row>
    <row r="2047" spans="1:11" x14ac:dyDescent="0.2">
      <c r="A2047" s="3">
        <v>7742</v>
      </c>
      <c r="B2047" s="3" t="s">
        <v>2217</v>
      </c>
      <c r="C2047" s="3" t="s">
        <v>2217</v>
      </c>
      <c r="D2047" s="3" t="s">
        <v>2180</v>
      </c>
      <c r="E2047" s="3" t="str">
        <v>Les Verrières</v>
      </c>
      <c r="G2047" s="2" t="s">
        <v>4898</v>
      </c>
      <c r="J2047" s="21">
        <v>6594</v>
      </c>
      <c r="K2047" s="21" t="s">
        <v>4565</v>
      </c>
    </row>
    <row r="2048" spans="1:11" x14ac:dyDescent="0.2">
      <c r="A2048" s="3">
        <v>7742</v>
      </c>
      <c r="B2048" s="3" t="s">
        <v>2220</v>
      </c>
      <c r="C2048" s="3" t="s">
        <v>2217</v>
      </c>
      <c r="D2048" s="3" t="s">
        <v>2180</v>
      </c>
      <c r="E2048" s="3" t="str">
        <v>Val-de-Travers</v>
      </c>
      <c r="G2048" s="2" t="s">
        <v>4898</v>
      </c>
      <c r="J2048" s="21">
        <v>6595</v>
      </c>
      <c r="K2048" s="21" t="s">
        <v>4565</v>
      </c>
    </row>
    <row r="2049" spans="1:11" x14ac:dyDescent="0.2">
      <c r="A2049" s="3">
        <v>7742</v>
      </c>
      <c r="B2049" s="3" t="s">
        <v>2221</v>
      </c>
      <c r="C2049" s="3" t="s">
        <v>2217</v>
      </c>
      <c r="D2049" s="3" t="s">
        <v>2180</v>
      </c>
      <c r="E2049" s="3" t="str">
        <v>Aire-la-Ville</v>
      </c>
      <c r="G2049" s="2" t="s">
        <v>4898</v>
      </c>
      <c r="J2049" s="21">
        <v>6596</v>
      </c>
      <c r="K2049" s="21" t="s">
        <v>4567</v>
      </c>
    </row>
    <row r="2050" spans="1:11" x14ac:dyDescent="0.2">
      <c r="A2050" s="3">
        <v>7743</v>
      </c>
      <c r="B2050" s="3" t="s">
        <v>2222</v>
      </c>
      <c r="C2050" s="3" t="s">
        <v>2217</v>
      </c>
      <c r="D2050" s="3" t="s">
        <v>2180</v>
      </c>
      <c r="E2050" s="3" t="str">
        <v>Anières</v>
      </c>
      <c r="G2050" s="2" t="s">
        <v>4898</v>
      </c>
      <c r="J2050" s="21">
        <v>6597</v>
      </c>
      <c r="K2050" s="21" t="s">
        <v>4565</v>
      </c>
    </row>
    <row r="2051" spans="1:11" x14ac:dyDescent="0.2">
      <c r="A2051" s="3">
        <v>7745</v>
      </c>
      <c r="B2051" s="3" t="s">
        <v>2223</v>
      </c>
      <c r="C2051" s="3" t="s">
        <v>2217</v>
      </c>
      <c r="D2051" s="3" t="s">
        <v>2180</v>
      </c>
      <c r="E2051" s="3" t="str">
        <v>Avully</v>
      </c>
      <c r="G2051" s="2" t="s">
        <v>4898</v>
      </c>
      <c r="J2051" s="21">
        <v>6598</v>
      </c>
      <c r="K2051" s="21" t="s">
        <v>4567</v>
      </c>
    </row>
    <row r="2052" spans="1:11" x14ac:dyDescent="0.2">
      <c r="A2052" s="3">
        <v>7746</v>
      </c>
      <c r="B2052" s="3" t="s">
        <v>2224</v>
      </c>
      <c r="C2052" s="3" t="s">
        <v>2217</v>
      </c>
      <c r="D2052" s="3" t="s">
        <v>2180</v>
      </c>
      <c r="E2052" s="3" t="str">
        <v>Avusy</v>
      </c>
      <c r="G2052" s="2" t="s">
        <v>4898</v>
      </c>
      <c r="J2052" s="21">
        <v>6599</v>
      </c>
      <c r="K2052" s="21" t="s">
        <v>4565</v>
      </c>
    </row>
    <row r="2053" spans="1:11" x14ac:dyDescent="0.2">
      <c r="A2053" s="3">
        <v>7153</v>
      </c>
      <c r="B2053" s="3" t="s">
        <v>2225</v>
      </c>
      <c r="C2053" s="3" t="s">
        <v>2225</v>
      </c>
      <c r="D2053" s="3" t="s">
        <v>2180</v>
      </c>
      <c r="E2053" s="3" t="str">
        <v>Bardonnex</v>
      </c>
      <c r="G2053" s="2" t="s">
        <v>4898</v>
      </c>
      <c r="J2053" s="21">
        <v>6600</v>
      </c>
      <c r="K2053" s="21" t="s">
        <v>4567</v>
      </c>
    </row>
    <row r="2054" spans="1:11" x14ac:dyDescent="0.2">
      <c r="A2054" s="3">
        <v>7031</v>
      </c>
      <c r="B2054" s="3" t="s">
        <v>2226</v>
      </c>
      <c r="C2054" s="3" t="s">
        <v>2227</v>
      </c>
      <c r="D2054" s="3" t="s">
        <v>2180</v>
      </c>
      <c r="E2054" s="3" t="str">
        <v>Bellevue</v>
      </c>
      <c r="G2054" s="2" t="s">
        <v>4898</v>
      </c>
      <c r="J2054" s="21">
        <v>6605</v>
      </c>
      <c r="K2054" s="21" t="s">
        <v>4567</v>
      </c>
    </row>
    <row r="2055" spans="1:11" x14ac:dyDescent="0.2">
      <c r="A2055" s="3">
        <v>7032</v>
      </c>
      <c r="B2055" s="3" t="s">
        <v>2228</v>
      </c>
      <c r="C2055" s="3" t="s">
        <v>2227</v>
      </c>
      <c r="D2055" s="3" t="s">
        <v>2180</v>
      </c>
      <c r="E2055" s="3" t="str">
        <v>Bernex</v>
      </c>
      <c r="G2055" s="2" t="s">
        <v>4896</v>
      </c>
      <c r="J2055" s="21">
        <v>6611</v>
      </c>
      <c r="K2055" s="21" t="s">
        <v>4567</v>
      </c>
    </row>
    <row r="2056" spans="1:11" x14ac:dyDescent="0.2">
      <c r="A2056" s="3">
        <v>7152</v>
      </c>
      <c r="B2056" s="3" t="s">
        <v>2229</v>
      </c>
      <c r="C2056" s="3" t="s">
        <v>2229</v>
      </c>
      <c r="D2056" s="3" t="s">
        <v>2180</v>
      </c>
      <c r="E2056" s="3" t="str">
        <v>Carouge (GE)</v>
      </c>
      <c r="G2056" s="2" t="s">
        <v>4898</v>
      </c>
      <c r="J2056" s="21">
        <v>6612</v>
      </c>
      <c r="K2056" s="21" t="s">
        <v>4567</v>
      </c>
    </row>
    <row r="2057" spans="1:11" x14ac:dyDescent="0.2">
      <c r="A2057" s="3">
        <v>7151</v>
      </c>
      <c r="B2057" s="3" t="s">
        <v>2230</v>
      </c>
      <c r="C2057" s="3" t="s">
        <v>2230</v>
      </c>
      <c r="D2057" s="3" t="s">
        <v>2180</v>
      </c>
      <c r="E2057" s="3" t="str">
        <v>Cartigny</v>
      </c>
      <c r="G2057" s="2" t="s">
        <v>4898</v>
      </c>
      <c r="J2057" s="21">
        <v>6613</v>
      </c>
      <c r="K2057" s="21" t="s">
        <v>4567</v>
      </c>
    </row>
    <row r="2058" spans="1:11" x14ac:dyDescent="0.2">
      <c r="A2058" s="3">
        <v>7116</v>
      </c>
      <c r="B2058" s="3" t="s">
        <v>2231</v>
      </c>
      <c r="C2058" s="3" t="s">
        <v>2232</v>
      </c>
      <c r="D2058" s="3" t="s">
        <v>2180</v>
      </c>
      <c r="E2058" s="3" t="str">
        <v>Céligny</v>
      </c>
      <c r="G2058" s="2" t="s">
        <v>4898</v>
      </c>
      <c r="J2058" s="21">
        <v>6614</v>
      </c>
      <c r="K2058" s="21" t="s">
        <v>4567</v>
      </c>
    </row>
    <row r="2059" spans="1:11" x14ac:dyDescent="0.2">
      <c r="A2059" s="3">
        <v>7132</v>
      </c>
      <c r="B2059" s="3" t="s">
        <v>2232</v>
      </c>
      <c r="C2059" s="3" t="s">
        <v>2232</v>
      </c>
      <c r="D2059" s="3" t="s">
        <v>2180</v>
      </c>
      <c r="E2059" s="3" t="str">
        <v>Chancy</v>
      </c>
      <c r="G2059" s="2" t="s">
        <v>4898</v>
      </c>
      <c r="J2059" s="21">
        <v>6616</v>
      </c>
      <c r="K2059" s="21" t="s">
        <v>4567</v>
      </c>
    </row>
    <row r="2060" spans="1:11" x14ac:dyDescent="0.2">
      <c r="A2060" s="3">
        <v>7110</v>
      </c>
      <c r="B2060" s="3" t="s">
        <v>2233</v>
      </c>
      <c r="C2060" s="3" t="s">
        <v>2234</v>
      </c>
      <c r="D2060" s="3" t="s">
        <v>2180</v>
      </c>
      <c r="E2060" s="3" t="str">
        <v>Chêne-Bougeries</v>
      </c>
      <c r="G2060" s="2" t="s">
        <v>4898</v>
      </c>
      <c r="J2060" s="21">
        <v>6618</v>
      </c>
      <c r="K2060" s="21" t="s">
        <v>4567</v>
      </c>
    </row>
    <row r="2061" spans="1:11" x14ac:dyDescent="0.2">
      <c r="A2061" s="3">
        <v>7113</v>
      </c>
      <c r="B2061" s="3" t="s">
        <v>2235</v>
      </c>
      <c r="C2061" s="3" t="s">
        <v>2234</v>
      </c>
      <c r="D2061" s="3" t="s">
        <v>2180</v>
      </c>
      <c r="E2061" s="3" t="str">
        <v>Chêne-Bourg</v>
      </c>
      <c r="G2061" s="2" t="s">
        <v>4898</v>
      </c>
      <c r="J2061" s="21">
        <v>6622</v>
      </c>
      <c r="K2061" s="21" t="s">
        <v>4567</v>
      </c>
    </row>
    <row r="2062" spans="1:11" x14ac:dyDescent="0.2">
      <c r="A2062" s="3">
        <v>7114</v>
      </c>
      <c r="B2062" s="3" t="s">
        <v>2236</v>
      </c>
      <c r="C2062" s="3" t="s">
        <v>2234</v>
      </c>
      <c r="D2062" s="3" t="s">
        <v>2180</v>
      </c>
      <c r="E2062" s="3" t="str">
        <v>Choulex</v>
      </c>
      <c r="G2062" s="2" t="s">
        <v>4898</v>
      </c>
      <c r="J2062" s="21">
        <v>6631</v>
      </c>
      <c r="K2062" s="21" t="s">
        <v>4565</v>
      </c>
    </row>
    <row r="2063" spans="1:11" x14ac:dyDescent="0.2">
      <c r="A2063" s="3">
        <v>7115</v>
      </c>
      <c r="B2063" s="3" t="s">
        <v>2237</v>
      </c>
      <c r="C2063" s="3" t="s">
        <v>2234</v>
      </c>
      <c r="D2063" s="3" t="s">
        <v>2180</v>
      </c>
      <c r="E2063" s="3" t="str">
        <v>Collex-Bossy</v>
      </c>
      <c r="G2063" s="2" t="s">
        <v>4898</v>
      </c>
      <c r="J2063" s="21">
        <v>6632</v>
      </c>
      <c r="K2063" s="21" t="s">
        <v>4565</v>
      </c>
    </row>
    <row r="2064" spans="1:11" x14ac:dyDescent="0.2">
      <c r="A2064" s="3">
        <v>7116</v>
      </c>
      <c r="B2064" s="3" t="s">
        <v>2238</v>
      </c>
      <c r="C2064" s="3" t="s">
        <v>2234</v>
      </c>
      <c r="D2064" s="3" t="s">
        <v>2180</v>
      </c>
      <c r="E2064" s="3" t="str">
        <v>Collonge-Bellerive</v>
      </c>
      <c r="G2064" s="2" t="s">
        <v>4898</v>
      </c>
      <c r="J2064" s="21">
        <v>6633</v>
      </c>
      <c r="K2064" s="21" t="s">
        <v>4565</v>
      </c>
    </row>
    <row r="2065" spans="1:11" x14ac:dyDescent="0.2">
      <c r="A2065" s="3">
        <v>7142</v>
      </c>
      <c r="B2065" s="3" t="s">
        <v>2239</v>
      </c>
      <c r="C2065" s="3" t="s">
        <v>2234</v>
      </c>
      <c r="D2065" s="3" t="s">
        <v>2180</v>
      </c>
      <c r="E2065" s="3" t="str">
        <v>Cologny</v>
      </c>
      <c r="G2065" s="2" t="s">
        <v>4898</v>
      </c>
      <c r="J2065" s="21">
        <v>6634</v>
      </c>
      <c r="K2065" s="21" t="s">
        <v>4565</v>
      </c>
    </row>
    <row r="2066" spans="1:11" x14ac:dyDescent="0.2">
      <c r="A2066" s="3">
        <v>7143</v>
      </c>
      <c r="B2066" s="3" t="s">
        <v>2240</v>
      </c>
      <c r="C2066" s="3" t="s">
        <v>2234</v>
      </c>
      <c r="D2066" s="3" t="s">
        <v>2180</v>
      </c>
      <c r="E2066" s="3" t="str">
        <v>Confignon</v>
      </c>
      <c r="G2066" s="2" t="s">
        <v>4898</v>
      </c>
      <c r="J2066" s="21">
        <v>6635</v>
      </c>
      <c r="K2066" s="21" t="s">
        <v>4565</v>
      </c>
    </row>
    <row r="2067" spans="1:11" x14ac:dyDescent="0.2">
      <c r="A2067" s="3">
        <v>7144</v>
      </c>
      <c r="B2067" s="3" t="s">
        <v>2241</v>
      </c>
      <c r="C2067" s="3" t="s">
        <v>2234</v>
      </c>
      <c r="D2067" s="3" t="s">
        <v>2180</v>
      </c>
      <c r="E2067" s="3" t="str">
        <v>Corsier (GE)</v>
      </c>
      <c r="G2067" s="2" t="s">
        <v>4898</v>
      </c>
      <c r="J2067" s="21">
        <v>6636</v>
      </c>
      <c r="K2067" s="21" t="s">
        <v>4565</v>
      </c>
    </row>
    <row r="2068" spans="1:11" x14ac:dyDescent="0.2">
      <c r="A2068" s="3">
        <v>7145</v>
      </c>
      <c r="B2068" s="3" t="s">
        <v>2242</v>
      </c>
      <c r="C2068" s="3" t="s">
        <v>2234</v>
      </c>
      <c r="D2068" s="3" t="s">
        <v>2180</v>
      </c>
      <c r="E2068" s="3" t="str">
        <v>Dardagny</v>
      </c>
      <c r="G2068" s="2" t="s">
        <v>4898</v>
      </c>
      <c r="J2068" s="21">
        <v>6637</v>
      </c>
      <c r="K2068" s="21" t="s">
        <v>4558</v>
      </c>
    </row>
    <row r="2069" spans="1:11" x14ac:dyDescent="0.2">
      <c r="A2069" s="3">
        <v>7146</v>
      </c>
      <c r="B2069" s="3" t="s">
        <v>2243</v>
      </c>
      <c r="C2069" s="3" t="s">
        <v>2234</v>
      </c>
      <c r="D2069" s="3" t="s">
        <v>2180</v>
      </c>
      <c r="E2069" s="3" t="str">
        <v>Genève</v>
      </c>
      <c r="G2069" s="2" t="s">
        <v>4898</v>
      </c>
      <c r="J2069" s="21">
        <v>6644</v>
      </c>
      <c r="K2069" s="21" t="s">
        <v>4567</v>
      </c>
    </row>
    <row r="2070" spans="1:11" x14ac:dyDescent="0.2">
      <c r="A2070" s="3">
        <v>7147</v>
      </c>
      <c r="B2070" s="3" t="s">
        <v>2244</v>
      </c>
      <c r="C2070" s="3" t="s">
        <v>2234</v>
      </c>
      <c r="D2070" s="3" t="s">
        <v>2180</v>
      </c>
      <c r="E2070" s="3" t="str">
        <v>Genthod</v>
      </c>
      <c r="G2070" s="2" t="s">
        <v>4898</v>
      </c>
      <c r="J2070" s="21">
        <v>6645</v>
      </c>
      <c r="K2070" s="21" t="s">
        <v>4567</v>
      </c>
    </row>
    <row r="2071" spans="1:11" x14ac:dyDescent="0.2">
      <c r="A2071" s="3">
        <v>7148</v>
      </c>
      <c r="B2071" s="3" t="s">
        <v>2245</v>
      </c>
      <c r="C2071" s="3" t="s">
        <v>2234</v>
      </c>
      <c r="D2071" s="3" t="s">
        <v>2180</v>
      </c>
      <c r="E2071" s="3" t="str">
        <v>Le Grand-Saconnex</v>
      </c>
      <c r="G2071" s="2" t="s">
        <v>4898</v>
      </c>
      <c r="J2071" s="21">
        <v>6646</v>
      </c>
      <c r="K2071" s="21" t="s">
        <v>4567</v>
      </c>
    </row>
    <row r="2072" spans="1:11" x14ac:dyDescent="0.2">
      <c r="A2072" s="3">
        <v>7149</v>
      </c>
      <c r="B2072" s="3" t="s">
        <v>2246</v>
      </c>
      <c r="C2072" s="3" t="s">
        <v>2234</v>
      </c>
      <c r="D2072" s="3" t="s">
        <v>2180</v>
      </c>
      <c r="E2072" s="3" t="str">
        <v>Gy</v>
      </c>
      <c r="G2072" s="2" t="s">
        <v>4898</v>
      </c>
      <c r="J2072" s="21">
        <v>6647</v>
      </c>
      <c r="K2072" s="21" t="s">
        <v>4565</v>
      </c>
    </row>
    <row r="2073" spans="1:11" x14ac:dyDescent="0.2">
      <c r="A2073" s="3">
        <v>7111</v>
      </c>
      <c r="B2073" s="3" t="s">
        <v>2247</v>
      </c>
      <c r="C2073" s="3" t="s">
        <v>2248</v>
      </c>
      <c r="D2073" s="3" t="s">
        <v>2180</v>
      </c>
      <c r="E2073" s="3" t="str">
        <v>Hermance</v>
      </c>
      <c r="G2073" s="2" t="s">
        <v>4898</v>
      </c>
      <c r="J2073" s="21">
        <v>6648</v>
      </c>
      <c r="K2073" s="21" t="s">
        <v>4567</v>
      </c>
    </row>
    <row r="2074" spans="1:11" x14ac:dyDescent="0.2">
      <c r="A2074" s="3">
        <v>7112</v>
      </c>
      <c r="B2074" s="3" t="s">
        <v>2249</v>
      </c>
      <c r="C2074" s="3" t="s">
        <v>2248</v>
      </c>
      <c r="D2074" s="3" t="s">
        <v>2180</v>
      </c>
      <c r="E2074" s="3" t="str">
        <v>Jussy</v>
      </c>
      <c r="G2074" s="2" t="s">
        <v>4898</v>
      </c>
      <c r="J2074" s="21">
        <v>6652</v>
      </c>
      <c r="K2074" s="21" t="s">
        <v>4567</v>
      </c>
    </row>
    <row r="2075" spans="1:11" x14ac:dyDescent="0.2">
      <c r="A2075" s="3">
        <v>7126</v>
      </c>
      <c r="B2075" s="3" t="s">
        <v>2250</v>
      </c>
      <c r="C2075" s="3" t="s">
        <v>2248</v>
      </c>
      <c r="D2075" s="3" t="s">
        <v>2180</v>
      </c>
      <c r="E2075" s="3" t="str">
        <v>Laconnex</v>
      </c>
      <c r="G2075" s="2" t="s">
        <v>4898</v>
      </c>
      <c r="J2075" s="21">
        <v>6653</v>
      </c>
      <c r="K2075" s="21" t="s">
        <v>4567</v>
      </c>
    </row>
    <row r="2076" spans="1:11" x14ac:dyDescent="0.2">
      <c r="A2076" s="3">
        <v>7127</v>
      </c>
      <c r="B2076" s="3" t="s">
        <v>2251</v>
      </c>
      <c r="C2076" s="3" t="s">
        <v>2248</v>
      </c>
      <c r="D2076" s="3" t="s">
        <v>2180</v>
      </c>
      <c r="E2076" s="3" t="str">
        <v>Lancy</v>
      </c>
      <c r="G2076" s="2" t="s">
        <v>4898</v>
      </c>
      <c r="J2076" s="21">
        <v>6654</v>
      </c>
      <c r="K2076" s="21" t="s">
        <v>4567</v>
      </c>
    </row>
    <row r="2077" spans="1:11" x14ac:dyDescent="0.2">
      <c r="A2077" s="3">
        <v>7128</v>
      </c>
      <c r="B2077" s="3" t="s">
        <v>2252</v>
      </c>
      <c r="C2077" s="3" t="s">
        <v>2248</v>
      </c>
      <c r="D2077" s="3" t="s">
        <v>2180</v>
      </c>
      <c r="E2077" s="3" t="str">
        <v>Meinier</v>
      </c>
      <c r="G2077" s="2" t="s">
        <v>4898</v>
      </c>
      <c r="J2077" s="21">
        <v>6655</v>
      </c>
      <c r="K2077" s="21" t="s">
        <v>4567</v>
      </c>
    </row>
    <row r="2078" spans="1:11" x14ac:dyDescent="0.2">
      <c r="A2078" s="3">
        <v>7130</v>
      </c>
      <c r="B2078" s="3" t="s">
        <v>2253</v>
      </c>
      <c r="C2078" s="3" t="s">
        <v>2248</v>
      </c>
      <c r="D2078" s="3" t="s">
        <v>2180</v>
      </c>
      <c r="E2078" s="3" t="str">
        <v>Meyrin</v>
      </c>
      <c r="G2078" s="2" t="s">
        <v>4898</v>
      </c>
      <c r="J2078" s="21">
        <v>6656</v>
      </c>
      <c r="K2078" s="21" t="s">
        <v>4567</v>
      </c>
    </row>
    <row r="2079" spans="1:11" x14ac:dyDescent="0.2">
      <c r="A2079" s="3">
        <v>7130</v>
      </c>
      <c r="B2079" s="3" t="s">
        <v>2254</v>
      </c>
      <c r="C2079" s="3" t="s">
        <v>2248</v>
      </c>
      <c r="D2079" s="3" t="s">
        <v>2180</v>
      </c>
      <c r="E2079" s="3" t="str">
        <v>Onex</v>
      </c>
      <c r="G2079" s="2" t="s">
        <v>4898</v>
      </c>
      <c r="J2079" s="21">
        <v>6657</v>
      </c>
      <c r="K2079" s="21" t="s">
        <v>4567</v>
      </c>
    </row>
    <row r="2080" spans="1:11" x14ac:dyDescent="0.2">
      <c r="A2080" s="3">
        <v>7130</v>
      </c>
      <c r="B2080" s="3" t="s">
        <v>2254</v>
      </c>
      <c r="C2080" s="3" t="s">
        <v>2248</v>
      </c>
      <c r="D2080" s="3" t="s">
        <v>2180</v>
      </c>
      <c r="E2080" s="3" t="str">
        <v>Perly-Certoux</v>
      </c>
      <c r="G2080" s="2" t="s">
        <v>4898</v>
      </c>
      <c r="J2080" s="21">
        <v>6658</v>
      </c>
      <c r="K2080" s="21" t="s">
        <v>4567</v>
      </c>
    </row>
    <row r="2081" spans="1:11" x14ac:dyDescent="0.2">
      <c r="A2081" s="3">
        <v>7141</v>
      </c>
      <c r="B2081" s="3" t="s">
        <v>2255</v>
      </c>
      <c r="C2081" s="3" t="s">
        <v>2248</v>
      </c>
      <c r="D2081" s="3" t="s">
        <v>2180</v>
      </c>
      <c r="E2081" s="3" t="str">
        <v>Plan-les-Ouates</v>
      </c>
      <c r="G2081" s="2" t="s">
        <v>4898</v>
      </c>
      <c r="J2081" s="21">
        <v>6659</v>
      </c>
      <c r="K2081" s="21" t="s">
        <v>4567</v>
      </c>
    </row>
    <row r="2082" spans="1:11" x14ac:dyDescent="0.2">
      <c r="A2082" s="3">
        <v>7154</v>
      </c>
      <c r="B2082" s="3" t="s">
        <v>2256</v>
      </c>
      <c r="C2082" s="3" t="s">
        <v>2248</v>
      </c>
      <c r="D2082" s="3" t="s">
        <v>2180</v>
      </c>
      <c r="E2082" s="3" t="str">
        <v>Pregny-Chambésy</v>
      </c>
      <c r="G2082" s="2" t="s">
        <v>4898</v>
      </c>
      <c r="J2082" s="21">
        <v>6661</v>
      </c>
      <c r="K2082" s="21" t="s">
        <v>4567</v>
      </c>
    </row>
    <row r="2083" spans="1:11" x14ac:dyDescent="0.2">
      <c r="A2083" s="3">
        <v>7155</v>
      </c>
      <c r="B2083" s="3" t="s">
        <v>2257</v>
      </c>
      <c r="C2083" s="3" t="s">
        <v>2248</v>
      </c>
      <c r="D2083" s="3" t="s">
        <v>2180</v>
      </c>
      <c r="E2083" s="3" t="str">
        <v>Presinge</v>
      </c>
      <c r="G2083" s="2" t="s">
        <v>4898</v>
      </c>
      <c r="J2083" s="21">
        <v>6662</v>
      </c>
      <c r="K2083" s="21" t="s">
        <v>4567</v>
      </c>
    </row>
    <row r="2084" spans="1:11" x14ac:dyDescent="0.2">
      <c r="A2084" s="3">
        <v>7155</v>
      </c>
      <c r="B2084" s="3" t="s">
        <v>2257</v>
      </c>
      <c r="C2084" s="3" t="s">
        <v>2248</v>
      </c>
      <c r="D2084" s="3" t="s">
        <v>2180</v>
      </c>
      <c r="E2084" s="3" t="str">
        <v>Puplinge</v>
      </c>
      <c r="G2084" s="2" t="s">
        <v>4898</v>
      </c>
      <c r="J2084" s="21">
        <v>6663</v>
      </c>
      <c r="K2084" s="21" t="s">
        <v>4567</v>
      </c>
    </row>
    <row r="2085" spans="1:11" x14ac:dyDescent="0.2">
      <c r="A2085" s="3">
        <v>7156</v>
      </c>
      <c r="B2085" s="3" t="s">
        <v>2258</v>
      </c>
      <c r="C2085" s="3" t="s">
        <v>2248</v>
      </c>
      <c r="D2085" s="3" t="s">
        <v>2180</v>
      </c>
      <c r="E2085" s="3" t="str">
        <v>Russin</v>
      </c>
      <c r="G2085" s="2" t="s">
        <v>4898</v>
      </c>
      <c r="J2085" s="21">
        <v>6664</v>
      </c>
      <c r="K2085" s="21" t="s">
        <v>4567</v>
      </c>
    </row>
    <row r="2086" spans="1:11" x14ac:dyDescent="0.2">
      <c r="A2086" s="3">
        <v>7156</v>
      </c>
      <c r="B2086" s="3" t="s">
        <v>2259</v>
      </c>
      <c r="C2086" s="3" t="s">
        <v>2248</v>
      </c>
      <c r="D2086" s="3" t="s">
        <v>2180</v>
      </c>
      <c r="E2086" s="3" t="str">
        <v>Satigny</v>
      </c>
      <c r="G2086" s="2" t="s">
        <v>4898</v>
      </c>
      <c r="J2086" s="21">
        <v>6670</v>
      </c>
      <c r="K2086" s="21" t="s">
        <v>4567</v>
      </c>
    </row>
    <row r="2087" spans="1:11" x14ac:dyDescent="0.2">
      <c r="A2087" s="3">
        <v>7157</v>
      </c>
      <c r="B2087" s="3" t="s">
        <v>2260</v>
      </c>
      <c r="C2087" s="3" t="s">
        <v>2248</v>
      </c>
      <c r="D2087" s="3" t="s">
        <v>2180</v>
      </c>
      <c r="E2087" s="3" t="str">
        <v>Soral</v>
      </c>
      <c r="G2087" s="2" t="s">
        <v>4898</v>
      </c>
      <c r="J2087" s="21">
        <v>6672</v>
      </c>
      <c r="K2087" s="21" t="s">
        <v>4567</v>
      </c>
    </row>
    <row r="2088" spans="1:11" x14ac:dyDescent="0.2">
      <c r="A2088" s="3">
        <v>7413</v>
      </c>
      <c r="B2088" s="3" t="s">
        <v>2261</v>
      </c>
      <c r="C2088" s="3" t="s">
        <v>2262</v>
      </c>
      <c r="D2088" s="3" t="s">
        <v>2180</v>
      </c>
      <c r="E2088" s="3" t="str">
        <v>Thônex</v>
      </c>
      <c r="G2088" s="2" t="s">
        <v>4898</v>
      </c>
      <c r="J2088" s="21">
        <v>6673</v>
      </c>
      <c r="K2088" s="21" t="s">
        <v>4567</v>
      </c>
    </row>
    <row r="2089" spans="1:11" x14ac:dyDescent="0.2">
      <c r="A2089" s="3">
        <v>7414</v>
      </c>
      <c r="B2089" s="3" t="s">
        <v>2262</v>
      </c>
      <c r="C2089" s="3" t="s">
        <v>2262</v>
      </c>
      <c r="D2089" s="3" t="s">
        <v>2180</v>
      </c>
      <c r="E2089" s="3" t="str">
        <v>Troinex</v>
      </c>
      <c r="G2089" s="2" t="s">
        <v>4898</v>
      </c>
      <c r="J2089" s="21">
        <v>6674</v>
      </c>
      <c r="K2089" s="21" t="s">
        <v>4567</v>
      </c>
    </row>
    <row r="2090" spans="1:11" x14ac:dyDescent="0.2">
      <c r="A2090" s="3">
        <v>7405</v>
      </c>
      <c r="B2090" s="3" t="s">
        <v>2263</v>
      </c>
      <c r="C2090" s="3" t="s">
        <v>2263</v>
      </c>
      <c r="D2090" s="3" t="s">
        <v>2180</v>
      </c>
      <c r="E2090" s="3" t="str">
        <v>Vandoeuvres</v>
      </c>
      <c r="G2090" s="2" t="s">
        <v>4898</v>
      </c>
      <c r="J2090" s="21">
        <v>6675</v>
      </c>
      <c r="K2090" s="21" t="s">
        <v>4567</v>
      </c>
    </row>
    <row r="2091" spans="1:11" x14ac:dyDescent="0.2">
      <c r="A2091" s="3">
        <v>7412</v>
      </c>
      <c r="B2091" s="3" t="s">
        <v>2264</v>
      </c>
      <c r="C2091" s="3" t="s">
        <v>2264</v>
      </c>
      <c r="D2091" s="3" t="s">
        <v>2180</v>
      </c>
      <c r="E2091" s="3" t="str">
        <v>Vernier</v>
      </c>
      <c r="G2091" s="2" t="s">
        <v>4898</v>
      </c>
      <c r="J2091" s="21">
        <v>6676</v>
      </c>
      <c r="K2091" s="21" t="s">
        <v>4567</v>
      </c>
    </row>
    <row r="2092" spans="1:11" x14ac:dyDescent="0.2">
      <c r="A2092" s="3">
        <v>7411</v>
      </c>
      <c r="B2092" s="3" t="s">
        <v>2265</v>
      </c>
      <c r="C2092" s="3" t="s">
        <v>2265</v>
      </c>
      <c r="D2092" s="3" t="s">
        <v>2180</v>
      </c>
      <c r="E2092" s="3" t="str">
        <v>Versoix</v>
      </c>
      <c r="G2092" s="2" t="s">
        <v>4896</v>
      </c>
      <c r="J2092" s="21">
        <v>6677</v>
      </c>
      <c r="K2092" s="21" t="s">
        <v>4567</v>
      </c>
    </row>
    <row r="2093" spans="1:11" x14ac:dyDescent="0.2">
      <c r="A2093" s="3">
        <v>7408</v>
      </c>
      <c r="B2093" s="3" t="s">
        <v>2266</v>
      </c>
      <c r="C2093" s="3" t="s">
        <v>2266</v>
      </c>
      <c r="D2093" s="3" t="s">
        <v>2180</v>
      </c>
      <c r="E2093" s="3" t="str">
        <v>Veyrier</v>
      </c>
      <c r="G2093" s="2" t="s">
        <v>4896</v>
      </c>
      <c r="J2093" s="21">
        <v>6678</v>
      </c>
      <c r="K2093" s="21" t="s">
        <v>4567</v>
      </c>
    </row>
    <row r="2094" spans="1:11" x14ac:dyDescent="0.2">
      <c r="A2094" s="3">
        <v>7421</v>
      </c>
      <c r="B2094" s="3" t="s">
        <v>2267</v>
      </c>
      <c r="C2094" s="3" t="s">
        <v>2266</v>
      </c>
      <c r="D2094" s="3" t="s">
        <v>2180</v>
      </c>
      <c r="E2094" s="3" t="str">
        <v>Boécourt</v>
      </c>
      <c r="G2094" s="2" t="s">
        <v>4898</v>
      </c>
      <c r="J2094" s="21">
        <v>6682</v>
      </c>
      <c r="K2094" s="21" t="s">
        <v>4567</v>
      </c>
    </row>
    <row r="2095" spans="1:11" x14ac:dyDescent="0.2">
      <c r="A2095" s="3">
        <v>7422</v>
      </c>
      <c r="B2095" s="3" t="s">
        <v>2268</v>
      </c>
      <c r="C2095" s="3" t="s">
        <v>2266</v>
      </c>
      <c r="D2095" s="3" t="s">
        <v>2180</v>
      </c>
      <c r="E2095" s="3" t="str">
        <v>Bourrignon</v>
      </c>
      <c r="G2095" s="2" t="s">
        <v>4898</v>
      </c>
      <c r="J2095" s="21">
        <v>6683</v>
      </c>
      <c r="K2095" s="21" t="s">
        <v>4558</v>
      </c>
    </row>
    <row r="2096" spans="1:11" x14ac:dyDescent="0.2">
      <c r="A2096" s="3">
        <v>7423</v>
      </c>
      <c r="B2096" s="3" t="s">
        <v>2269</v>
      </c>
      <c r="C2096" s="3" t="s">
        <v>2266</v>
      </c>
      <c r="D2096" s="3" t="s">
        <v>2180</v>
      </c>
      <c r="E2096" s="3" t="str">
        <v>Châtillon (JU)</v>
      </c>
      <c r="G2096" s="2" t="s">
        <v>4898</v>
      </c>
      <c r="J2096" s="21">
        <v>6684</v>
      </c>
      <c r="K2096" s="21" t="s">
        <v>4558</v>
      </c>
    </row>
    <row r="2097" spans="1:11" x14ac:dyDescent="0.2">
      <c r="A2097" s="3">
        <v>7423</v>
      </c>
      <c r="B2097" s="3" t="s">
        <v>2270</v>
      </c>
      <c r="C2097" s="3" t="s">
        <v>2266</v>
      </c>
      <c r="D2097" s="3" t="s">
        <v>2180</v>
      </c>
      <c r="E2097" s="3" t="str">
        <v>Courchapoix</v>
      </c>
      <c r="G2097" s="2" t="s">
        <v>4898</v>
      </c>
      <c r="J2097" s="21">
        <v>6685</v>
      </c>
      <c r="K2097" s="21" t="s">
        <v>4558</v>
      </c>
    </row>
    <row r="2098" spans="1:11" x14ac:dyDescent="0.2">
      <c r="A2098" s="3">
        <v>7424</v>
      </c>
      <c r="B2098" s="3" t="s">
        <v>2271</v>
      </c>
      <c r="C2098" s="3" t="s">
        <v>2266</v>
      </c>
      <c r="D2098" s="3" t="s">
        <v>2180</v>
      </c>
      <c r="E2098" s="3" t="str">
        <v>Courrendlin</v>
      </c>
      <c r="G2098" s="2" t="s">
        <v>4898</v>
      </c>
      <c r="J2098" s="21">
        <v>6690</v>
      </c>
      <c r="K2098" s="21" t="s">
        <v>4567</v>
      </c>
    </row>
    <row r="2099" spans="1:11" x14ac:dyDescent="0.2">
      <c r="A2099" s="3">
        <v>7424</v>
      </c>
      <c r="B2099" s="3" t="s">
        <v>2272</v>
      </c>
      <c r="C2099" s="3" t="s">
        <v>2266</v>
      </c>
      <c r="D2099" s="3" t="s">
        <v>2180</v>
      </c>
      <c r="E2099" s="3" t="str">
        <v>Courroux</v>
      </c>
      <c r="G2099" s="2" t="s">
        <v>4898</v>
      </c>
      <c r="J2099" s="21">
        <v>6692</v>
      </c>
      <c r="K2099" s="21" t="s">
        <v>4567</v>
      </c>
    </row>
    <row r="2100" spans="1:11" x14ac:dyDescent="0.2">
      <c r="A2100" s="3">
        <v>7426</v>
      </c>
      <c r="B2100" s="3" t="s">
        <v>2273</v>
      </c>
      <c r="C2100" s="3" t="s">
        <v>2273</v>
      </c>
      <c r="D2100" s="3" t="s">
        <v>2180</v>
      </c>
      <c r="E2100" s="3" t="str">
        <v>Courtételle</v>
      </c>
      <c r="G2100" s="2" t="s">
        <v>4896</v>
      </c>
      <c r="J2100" s="21">
        <v>6693</v>
      </c>
      <c r="K2100" s="21" t="s">
        <v>4567</v>
      </c>
    </row>
    <row r="2101" spans="1:11" x14ac:dyDescent="0.2">
      <c r="A2101" s="3">
        <v>7426</v>
      </c>
      <c r="B2101" s="3" t="s">
        <v>2273</v>
      </c>
      <c r="C2101" s="3" t="s">
        <v>2273</v>
      </c>
      <c r="D2101" s="3" t="s">
        <v>2180</v>
      </c>
      <c r="E2101" s="3" t="str">
        <v>Delémont</v>
      </c>
      <c r="G2101" s="2" t="s">
        <v>4896</v>
      </c>
      <c r="J2101" s="21">
        <v>6694</v>
      </c>
      <c r="K2101" s="21" t="s">
        <v>4558</v>
      </c>
    </row>
    <row r="2102" spans="1:11" x14ac:dyDescent="0.2">
      <c r="A2102" s="3">
        <v>7425</v>
      </c>
      <c r="B2102" s="3" t="s">
        <v>2274</v>
      </c>
      <c r="C2102" s="3" t="s">
        <v>2274</v>
      </c>
      <c r="D2102" s="3" t="s">
        <v>2180</v>
      </c>
      <c r="E2102" s="3" t="str">
        <v>Develier</v>
      </c>
      <c r="G2102" s="2" t="s">
        <v>4898</v>
      </c>
      <c r="J2102" s="21">
        <v>6695</v>
      </c>
      <c r="K2102" s="21" t="s">
        <v>4558</v>
      </c>
    </row>
    <row r="2103" spans="1:11" x14ac:dyDescent="0.2">
      <c r="A2103" s="3">
        <v>7430</v>
      </c>
      <c r="B2103" s="3" t="s">
        <v>2275</v>
      </c>
      <c r="C2103" s="3" t="s">
        <v>2275</v>
      </c>
      <c r="D2103" s="3" t="s">
        <v>2180</v>
      </c>
      <c r="E2103" s="3" t="str">
        <v>Ederswiler</v>
      </c>
      <c r="G2103" s="2" t="s">
        <v>4896</v>
      </c>
      <c r="J2103" s="21">
        <v>6696</v>
      </c>
      <c r="K2103" s="21" t="s">
        <v>4558</v>
      </c>
    </row>
    <row r="2104" spans="1:11" x14ac:dyDescent="0.2">
      <c r="A2104" s="3">
        <v>7431</v>
      </c>
      <c r="B2104" s="3" t="s">
        <v>2276</v>
      </c>
      <c r="C2104" s="3" t="s">
        <v>2275</v>
      </c>
      <c r="D2104" s="3" t="s">
        <v>2180</v>
      </c>
      <c r="E2104" s="3" t="str">
        <v>Mervelier</v>
      </c>
      <c r="G2104" s="2" t="s">
        <v>4896</v>
      </c>
      <c r="J2104" s="21">
        <v>6702</v>
      </c>
      <c r="K2104" s="21" t="s">
        <v>4565</v>
      </c>
    </row>
    <row r="2105" spans="1:11" x14ac:dyDescent="0.2">
      <c r="A2105" s="3">
        <v>7431</v>
      </c>
      <c r="B2105" s="3" t="s">
        <v>2277</v>
      </c>
      <c r="C2105" s="3" t="s">
        <v>2275</v>
      </c>
      <c r="D2105" s="3" t="s">
        <v>2180</v>
      </c>
      <c r="E2105" s="3" t="str">
        <v>Mettembert</v>
      </c>
      <c r="G2105" s="2" t="s">
        <v>4896</v>
      </c>
      <c r="J2105" s="21">
        <v>6703</v>
      </c>
      <c r="K2105" s="21" t="s">
        <v>4565</v>
      </c>
    </row>
    <row r="2106" spans="1:11" x14ac:dyDescent="0.2">
      <c r="A2106" s="3">
        <v>7428</v>
      </c>
      <c r="B2106" s="3" t="s">
        <v>2278</v>
      </c>
      <c r="C2106" s="3" t="s">
        <v>2278</v>
      </c>
      <c r="D2106" s="3" t="s">
        <v>2180</v>
      </c>
      <c r="E2106" s="3" t="str">
        <v>Movelier</v>
      </c>
      <c r="G2106" s="2" t="s">
        <v>4896</v>
      </c>
      <c r="J2106" s="21">
        <v>6705</v>
      </c>
      <c r="K2106" s="21" t="s">
        <v>4565</v>
      </c>
    </row>
    <row r="2107" spans="1:11" x14ac:dyDescent="0.2">
      <c r="A2107" s="3">
        <v>7427</v>
      </c>
      <c r="B2107" s="3" t="s">
        <v>2279</v>
      </c>
      <c r="C2107" s="3" t="s">
        <v>2279</v>
      </c>
      <c r="D2107" s="3" t="s">
        <v>2180</v>
      </c>
      <c r="E2107" s="3" t="str">
        <v>Pleigne</v>
      </c>
      <c r="G2107" s="2" t="s">
        <v>4896</v>
      </c>
      <c r="J2107" s="21">
        <v>6707</v>
      </c>
      <c r="K2107" s="21" t="s">
        <v>4567</v>
      </c>
    </row>
    <row r="2108" spans="1:11" x14ac:dyDescent="0.2">
      <c r="A2108" s="3">
        <v>7104</v>
      </c>
      <c r="B2108" s="3" t="s">
        <v>2280</v>
      </c>
      <c r="C2108" s="3" t="s">
        <v>2281</v>
      </c>
      <c r="D2108" s="3" t="s">
        <v>2180</v>
      </c>
      <c r="E2108" s="3" t="str">
        <v>Rossemaison</v>
      </c>
      <c r="G2108" s="2" t="s">
        <v>4896</v>
      </c>
      <c r="J2108" s="21">
        <v>6710</v>
      </c>
      <c r="K2108" s="21" t="s">
        <v>4567</v>
      </c>
    </row>
    <row r="2109" spans="1:11" x14ac:dyDescent="0.2">
      <c r="A2109" s="3">
        <v>7106</v>
      </c>
      <c r="B2109" s="3" t="s">
        <v>2282</v>
      </c>
      <c r="C2109" s="3" t="s">
        <v>2281</v>
      </c>
      <c r="D2109" s="3" t="s">
        <v>2180</v>
      </c>
      <c r="E2109" s="3" t="str">
        <v>Saulcy</v>
      </c>
      <c r="G2109" s="2" t="s">
        <v>4896</v>
      </c>
      <c r="J2109" s="21">
        <v>6713</v>
      </c>
      <c r="K2109" s="21" t="s">
        <v>4567</v>
      </c>
    </row>
    <row r="2110" spans="1:11" x14ac:dyDescent="0.2">
      <c r="A2110" s="3">
        <v>7107</v>
      </c>
      <c r="B2110" s="3" t="s">
        <v>2283</v>
      </c>
      <c r="C2110" s="3" t="s">
        <v>2281</v>
      </c>
      <c r="D2110" s="3" t="s">
        <v>2180</v>
      </c>
      <c r="E2110" s="3" t="str">
        <v>Soyhières</v>
      </c>
      <c r="G2110" s="2" t="s">
        <v>4896</v>
      </c>
      <c r="J2110" s="21">
        <v>6714</v>
      </c>
      <c r="K2110" s="21" t="s">
        <v>4567</v>
      </c>
    </row>
    <row r="2111" spans="1:11" x14ac:dyDescent="0.2">
      <c r="A2111" s="3">
        <v>7109</v>
      </c>
      <c r="B2111" s="3" t="s">
        <v>2284</v>
      </c>
      <c r="C2111" s="3" t="s">
        <v>2281</v>
      </c>
      <c r="D2111" s="3" t="s">
        <v>2180</v>
      </c>
      <c r="E2111" s="3" t="str">
        <v>Haute-Sorne</v>
      </c>
      <c r="G2111" s="2" t="s">
        <v>4896</v>
      </c>
      <c r="J2111" s="21">
        <v>6715</v>
      </c>
      <c r="K2111" s="21" t="s">
        <v>4565</v>
      </c>
    </row>
    <row r="2112" spans="1:11" x14ac:dyDescent="0.2">
      <c r="A2112" s="3">
        <v>7122</v>
      </c>
      <c r="B2112" s="3" t="s">
        <v>2285</v>
      </c>
      <c r="C2112" s="3" t="s">
        <v>2281</v>
      </c>
      <c r="D2112" s="3" t="s">
        <v>2180</v>
      </c>
      <c r="E2112" s="3" t="str">
        <v>Val Terbi</v>
      </c>
      <c r="G2112" s="2" t="s">
        <v>4896</v>
      </c>
      <c r="J2112" s="21">
        <v>6716</v>
      </c>
      <c r="K2112" s="21" t="s">
        <v>4565</v>
      </c>
    </row>
    <row r="2113" spans="1:11" x14ac:dyDescent="0.2">
      <c r="A2113" s="3">
        <v>7404</v>
      </c>
      <c r="B2113" s="3" t="s">
        <v>2286</v>
      </c>
      <c r="C2113" s="3" t="s">
        <v>2287</v>
      </c>
      <c r="D2113" s="3" t="s">
        <v>2180</v>
      </c>
      <c r="E2113" s="3" t="str">
        <v>Le Bémont (JU)</v>
      </c>
      <c r="G2113" s="2" t="s">
        <v>4896</v>
      </c>
      <c r="J2113" s="21">
        <v>6717</v>
      </c>
      <c r="K2113" s="21" t="s">
        <v>4558</v>
      </c>
    </row>
    <row r="2114" spans="1:11" x14ac:dyDescent="0.2">
      <c r="A2114" s="3">
        <v>7407</v>
      </c>
      <c r="B2114" s="3" t="s">
        <v>2288</v>
      </c>
      <c r="C2114" s="3" t="s">
        <v>2287</v>
      </c>
      <c r="D2114" s="3" t="s">
        <v>2180</v>
      </c>
      <c r="E2114" s="3" t="str">
        <v>Les Bois</v>
      </c>
      <c r="G2114" s="2" t="s">
        <v>4896</v>
      </c>
      <c r="J2114" s="21">
        <v>6718</v>
      </c>
      <c r="K2114" s="21" t="s">
        <v>4558</v>
      </c>
    </row>
    <row r="2115" spans="1:11" x14ac:dyDescent="0.2">
      <c r="A2115" s="3">
        <v>7415</v>
      </c>
      <c r="B2115" s="3" t="s">
        <v>2289</v>
      </c>
      <c r="C2115" s="3" t="s">
        <v>2287</v>
      </c>
      <c r="D2115" s="3" t="s">
        <v>2180</v>
      </c>
      <c r="E2115" s="3" t="str">
        <v>Les Breuleux</v>
      </c>
      <c r="G2115" s="2" t="s">
        <v>4896</v>
      </c>
      <c r="J2115" s="21">
        <v>6719</v>
      </c>
      <c r="K2115" s="21" t="s">
        <v>4558</v>
      </c>
    </row>
    <row r="2116" spans="1:11" x14ac:dyDescent="0.2">
      <c r="A2116" s="3">
        <v>7415</v>
      </c>
      <c r="B2116" s="3" t="s">
        <v>2290</v>
      </c>
      <c r="C2116" s="3" t="s">
        <v>2287</v>
      </c>
      <c r="D2116" s="3" t="s">
        <v>2180</v>
      </c>
      <c r="E2116" s="3" t="str">
        <v>La Chaux-des-Breuleux</v>
      </c>
      <c r="G2116" s="2" t="s">
        <v>4896</v>
      </c>
      <c r="J2116" s="21">
        <v>6720</v>
      </c>
      <c r="K2116" s="21" t="s">
        <v>4568</v>
      </c>
    </row>
    <row r="2117" spans="1:11" x14ac:dyDescent="0.2">
      <c r="A2117" s="3">
        <v>7416</v>
      </c>
      <c r="B2117" s="3" t="s">
        <v>2291</v>
      </c>
      <c r="C2117" s="3" t="s">
        <v>2287</v>
      </c>
      <c r="D2117" s="3" t="s">
        <v>2180</v>
      </c>
      <c r="E2117" s="3" t="str">
        <v>Les Enfers</v>
      </c>
      <c r="G2117" s="2" t="s">
        <v>4896</v>
      </c>
      <c r="J2117" s="21">
        <v>6721</v>
      </c>
      <c r="K2117" s="21" t="s">
        <v>4565</v>
      </c>
    </row>
    <row r="2118" spans="1:11" x14ac:dyDescent="0.2">
      <c r="A2118" s="3">
        <v>7417</v>
      </c>
      <c r="B2118" s="3" t="s">
        <v>2292</v>
      </c>
      <c r="C2118" s="3" t="s">
        <v>2287</v>
      </c>
      <c r="D2118" s="3" t="s">
        <v>2180</v>
      </c>
      <c r="E2118" s="3" t="str">
        <v>Les Genevez (JU)</v>
      </c>
      <c r="G2118" s="2" t="s">
        <v>4896</v>
      </c>
      <c r="J2118" s="21">
        <v>6722</v>
      </c>
      <c r="K2118" s="21" t="s">
        <v>4565</v>
      </c>
    </row>
    <row r="2119" spans="1:11" x14ac:dyDescent="0.2">
      <c r="A2119" s="3">
        <v>7418</v>
      </c>
      <c r="B2119" s="3" t="s">
        <v>2293</v>
      </c>
      <c r="C2119" s="3" t="s">
        <v>2287</v>
      </c>
      <c r="D2119" s="3" t="s">
        <v>2180</v>
      </c>
      <c r="E2119" s="3" t="str">
        <v>Lajoux (JU)</v>
      </c>
      <c r="G2119" s="2" t="s">
        <v>4898</v>
      </c>
      <c r="J2119" s="21">
        <v>6723</v>
      </c>
      <c r="K2119" s="21" t="s">
        <v>4565</v>
      </c>
    </row>
    <row r="2120" spans="1:11" x14ac:dyDescent="0.2">
      <c r="A2120" s="3">
        <v>7419</v>
      </c>
      <c r="B2120" s="3" t="s">
        <v>2294</v>
      </c>
      <c r="C2120" s="3" t="s">
        <v>2287</v>
      </c>
      <c r="D2120" s="3" t="s">
        <v>2180</v>
      </c>
      <c r="E2120" s="3" t="str">
        <v>Montfaucon</v>
      </c>
      <c r="G2120" s="2" t="s">
        <v>4898</v>
      </c>
      <c r="J2120" s="21">
        <v>6724</v>
      </c>
      <c r="K2120" s="21" t="s">
        <v>4558</v>
      </c>
    </row>
    <row r="2121" spans="1:11" x14ac:dyDescent="0.2">
      <c r="A2121" s="3">
        <v>7447</v>
      </c>
      <c r="B2121" s="3" t="s">
        <v>2295</v>
      </c>
      <c r="C2121" s="3" t="s">
        <v>2295</v>
      </c>
      <c r="D2121" s="3" t="s">
        <v>2180</v>
      </c>
      <c r="E2121" s="3" t="str">
        <v>Muriaux</v>
      </c>
      <c r="G2121" s="2" t="s">
        <v>4898</v>
      </c>
      <c r="J2121" s="21">
        <v>6742</v>
      </c>
      <c r="K2121" s="21" t="s">
        <v>4567</v>
      </c>
    </row>
    <row r="2122" spans="1:11" x14ac:dyDescent="0.2">
      <c r="A2122" s="3">
        <v>7448</v>
      </c>
      <c r="B2122" s="3" t="s">
        <v>2296</v>
      </c>
      <c r="C2122" s="3" t="s">
        <v>2295</v>
      </c>
      <c r="D2122" s="3" t="s">
        <v>2180</v>
      </c>
      <c r="E2122" s="3" t="str">
        <v>Le Noirmont</v>
      </c>
      <c r="G2122" s="2" t="s">
        <v>4898</v>
      </c>
      <c r="J2122" s="21">
        <v>6743</v>
      </c>
      <c r="K2122" s="21" t="s">
        <v>4567</v>
      </c>
    </row>
    <row r="2123" spans="1:11" x14ac:dyDescent="0.2">
      <c r="A2123" s="3">
        <v>7434</v>
      </c>
      <c r="B2123" s="3" t="s">
        <v>2297</v>
      </c>
      <c r="C2123" s="3" t="s">
        <v>2297</v>
      </c>
      <c r="D2123" s="3" t="s">
        <v>2180</v>
      </c>
      <c r="E2123" s="3" t="str">
        <v>Saignelégier</v>
      </c>
      <c r="G2123" s="2" t="s">
        <v>4896</v>
      </c>
      <c r="J2123" s="21">
        <v>6744</v>
      </c>
      <c r="K2123" s="21" t="s">
        <v>4567</v>
      </c>
    </row>
    <row r="2124" spans="1:11" x14ac:dyDescent="0.2">
      <c r="A2124" s="3">
        <v>7440</v>
      </c>
      <c r="B2124" s="3" t="s">
        <v>2298</v>
      </c>
      <c r="C2124" s="3" t="s">
        <v>2298</v>
      </c>
      <c r="D2124" s="3" t="s">
        <v>2180</v>
      </c>
      <c r="E2124" s="3" t="str">
        <v>Saint-Brais</v>
      </c>
      <c r="G2124" s="2" t="s">
        <v>4896</v>
      </c>
      <c r="J2124" s="21">
        <v>6745</v>
      </c>
      <c r="K2124" s="21" t="s">
        <v>4567</v>
      </c>
    </row>
    <row r="2125" spans="1:11" x14ac:dyDescent="0.2">
      <c r="A2125" s="3">
        <v>7442</v>
      </c>
      <c r="B2125" s="3" t="s">
        <v>2299</v>
      </c>
      <c r="C2125" s="3" t="s">
        <v>2298</v>
      </c>
      <c r="D2125" s="3" t="s">
        <v>2180</v>
      </c>
      <c r="E2125" s="3" t="str">
        <v>Soubey</v>
      </c>
      <c r="G2125" s="2" t="s">
        <v>4896</v>
      </c>
      <c r="J2125" s="21">
        <v>6746</v>
      </c>
      <c r="K2125" s="21" t="s">
        <v>4558</v>
      </c>
    </row>
    <row r="2126" spans="1:11" x14ac:dyDescent="0.2">
      <c r="A2126" s="3">
        <v>7443</v>
      </c>
      <c r="B2126" s="3" t="s">
        <v>2300</v>
      </c>
      <c r="C2126" s="3" t="s">
        <v>2298</v>
      </c>
      <c r="D2126" s="3" t="s">
        <v>2180</v>
      </c>
      <c r="E2126" s="3" t="str">
        <v>Alle</v>
      </c>
      <c r="G2126" s="2" t="s">
        <v>4896</v>
      </c>
      <c r="J2126" s="21">
        <v>6747</v>
      </c>
      <c r="K2126" s="21" t="s">
        <v>4558</v>
      </c>
    </row>
    <row r="2127" spans="1:11" x14ac:dyDescent="0.2">
      <c r="A2127" s="3">
        <v>7430</v>
      </c>
      <c r="B2127" s="3" t="s">
        <v>2301</v>
      </c>
      <c r="C2127" s="3" t="s">
        <v>2301</v>
      </c>
      <c r="D2127" s="3" t="s">
        <v>2180</v>
      </c>
      <c r="E2127" s="3" t="str">
        <v>Beurnevésin</v>
      </c>
      <c r="G2127" s="2" t="s">
        <v>4896</v>
      </c>
      <c r="J2127" s="21">
        <v>6748</v>
      </c>
      <c r="K2127" s="21" t="s">
        <v>4558</v>
      </c>
    </row>
    <row r="2128" spans="1:11" x14ac:dyDescent="0.2">
      <c r="A2128" s="3">
        <v>7432</v>
      </c>
      <c r="B2128" s="3" t="s">
        <v>2302</v>
      </c>
      <c r="C2128" s="3" t="s">
        <v>2303</v>
      </c>
      <c r="D2128" s="3" t="s">
        <v>2180</v>
      </c>
      <c r="E2128" s="3" t="str">
        <v>Boncourt</v>
      </c>
      <c r="G2128" s="2" t="s">
        <v>4896</v>
      </c>
      <c r="J2128" s="21">
        <v>6749</v>
      </c>
      <c r="K2128" s="21" t="s">
        <v>4558</v>
      </c>
    </row>
    <row r="2129" spans="1:11" x14ac:dyDescent="0.2">
      <c r="A2129" s="3">
        <v>7444</v>
      </c>
      <c r="B2129" s="3" t="s">
        <v>2304</v>
      </c>
      <c r="C2129" s="3" t="s">
        <v>2305</v>
      </c>
      <c r="D2129" s="3" t="s">
        <v>2180</v>
      </c>
      <c r="E2129" s="3" t="str">
        <v>Bonfol</v>
      </c>
      <c r="G2129" s="2" t="s">
        <v>4896</v>
      </c>
      <c r="J2129" s="21">
        <v>6760</v>
      </c>
      <c r="K2129" s="21" t="s">
        <v>4558</v>
      </c>
    </row>
    <row r="2130" spans="1:11" x14ac:dyDescent="0.2">
      <c r="A2130" s="3">
        <v>7445</v>
      </c>
      <c r="B2130" s="3" t="s">
        <v>2306</v>
      </c>
      <c r="C2130" s="3" t="s">
        <v>2305</v>
      </c>
      <c r="D2130" s="3" t="s">
        <v>2180</v>
      </c>
      <c r="E2130" s="3" t="str">
        <v>Bure</v>
      </c>
      <c r="G2130" s="2" t="s">
        <v>4896</v>
      </c>
      <c r="J2130" s="21">
        <v>6763</v>
      </c>
      <c r="K2130" s="21" t="s">
        <v>4558</v>
      </c>
    </row>
    <row r="2131" spans="1:11" x14ac:dyDescent="0.2">
      <c r="A2131" s="3">
        <v>7445</v>
      </c>
      <c r="B2131" s="3" t="s">
        <v>2306</v>
      </c>
      <c r="C2131" s="3" t="s">
        <v>2305</v>
      </c>
      <c r="D2131" s="3" t="s">
        <v>2180</v>
      </c>
      <c r="E2131" s="3" t="str">
        <v>Coeuve</v>
      </c>
      <c r="G2131" s="2" t="s">
        <v>4896</v>
      </c>
      <c r="J2131" s="21">
        <v>6764</v>
      </c>
      <c r="K2131" s="21" t="s">
        <v>4558</v>
      </c>
    </row>
    <row r="2132" spans="1:11" x14ac:dyDescent="0.2">
      <c r="A2132" s="3">
        <v>7435</v>
      </c>
      <c r="B2132" s="3" t="s">
        <v>2307</v>
      </c>
      <c r="C2132" s="3" t="s">
        <v>2308</v>
      </c>
      <c r="D2132" s="3" t="s">
        <v>2180</v>
      </c>
      <c r="E2132" s="3" t="str">
        <v>Cornol</v>
      </c>
      <c r="G2132" s="2" t="s">
        <v>4896</v>
      </c>
      <c r="J2132" s="21">
        <v>6772</v>
      </c>
      <c r="K2132" s="21" t="s">
        <v>4558</v>
      </c>
    </row>
    <row r="2133" spans="1:11" x14ac:dyDescent="0.2">
      <c r="A2133" s="3">
        <v>7436</v>
      </c>
      <c r="B2133" s="3" t="s">
        <v>2309</v>
      </c>
      <c r="C2133" s="3" t="s">
        <v>2308</v>
      </c>
      <c r="D2133" s="3" t="s">
        <v>2180</v>
      </c>
      <c r="E2133" s="3" t="str">
        <v>Courchavon</v>
      </c>
      <c r="G2133" s="2" t="s">
        <v>4896</v>
      </c>
      <c r="J2133" s="21">
        <v>6773</v>
      </c>
      <c r="K2133" s="21" t="s">
        <v>4558</v>
      </c>
    </row>
    <row r="2134" spans="1:11" x14ac:dyDescent="0.2">
      <c r="A2134" s="3">
        <v>7437</v>
      </c>
      <c r="B2134" s="3" t="s">
        <v>2310</v>
      </c>
      <c r="C2134" s="3" t="s">
        <v>2308</v>
      </c>
      <c r="D2134" s="3" t="s">
        <v>2180</v>
      </c>
      <c r="E2134" s="3" t="str">
        <v>Courgenay</v>
      </c>
      <c r="G2134" s="2" t="s">
        <v>4896</v>
      </c>
      <c r="J2134" s="21">
        <v>6774</v>
      </c>
      <c r="K2134" s="21" t="s">
        <v>4558</v>
      </c>
    </row>
    <row r="2135" spans="1:11" x14ac:dyDescent="0.2">
      <c r="A2135" s="3">
        <v>7438</v>
      </c>
      <c r="B2135" s="3" t="s">
        <v>2311</v>
      </c>
      <c r="C2135" s="3" t="s">
        <v>2308</v>
      </c>
      <c r="D2135" s="3" t="s">
        <v>2180</v>
      </c>
      <c r="E2135" s="3" t="str">
        <v>Courtedoux</v>
      </c>
      <c r="G2135" s="2" t="s">
        <v>4896</v>
      </c>
      <c r="J2135" s="21">
        <v>6775</v>
      </c>
      <c r="K2135" s="21" t="s">
        <v>4558</v>
      </c>
    </row>
    <row r="2136" spans="1:11" x14ac:dyDescent="0.2">
      <c r="A2136" s="3">
        <v>7433</v>
      </c>
      <c r="B2136" s="3" t="s">
        <v>2312</v>
      </c>
      <c r="C2136" s="3" t="s">
        <v>2313</v>
      </c>
      <c r="D2136" s="3" t="s">
        <v>2180</v>
      </c>
      <c r="E2136" s="3" t="str">
        <v>Damphreux</v>
      </c>
      <c r="G2136" s="2" t="s">
        <v>4896</v>
      </c>
      <c r="J2136" s="21">
        <v>6776</v>
      </c>
      <c r="K2136" s="21" t="s">
        <v>4558</v>
      </c>
    </row>
    <row r="2137" spans="1:11" x14ac:dyDescent="0.2">
      <c r="A2137" s="3">
        <v>7433</v>
      </c>
      <c r="B2137" s="3" t="s">
        <v>2314</v>
      </c>
      <c r="C2137" s="3" t="s">
        <v>2313</v>
      </c>
      <c r="D2137" s="3" t="s">
        <v>2180</v>
      </c>
      <c r="E2137" s="3" t="str">
        <v>Fahy</v>
      </c>
      <c r="G2137" s="2" t="s">
        <v>4896</v>
      </c>
      <c r="J2137" s="21">
        <v>6777</v>
      </c>
      <c r="K2137" s="21" t="s">
        <v>4558</v>
      </c>
    </row>
    <row r="2138" spans="1:11" x14ac:dyDescent="0.2">
      <c r="A2138" s="3">
        <v>7433</v>
      </c>
      <c r="B2138" s="3" t="s">
        <v>2315</v>
      </c>
      <c r="C2138" s="3" t="s">
        <v>2313</v>
      </c>
      <c r="D2138" s="3" t="s">
        <v>2180</v>
      </c>
      <c r="E2138" s="3" t="str">
        <v>Fontenais</v>
      </c>
      <c r="G2138" s="2" t="s">
        <v>4898</v>
      </c>
      <c r="J2138" s="21">
        <v>6780</v>
      </c>
      <c r="K2138" s="21" t="s">
        <v>4558</v>
      </c>
    </row>
    <row r="2139" spans="1:11" x14ac:dyDescent="0.2">
      <c r="A2139" s="3">
        <v>7433</v>
      </c>
      <c r="B2139" s="3" t="s">
        <v>2316</v>
      </c>
      <c r="C2139" s="3" t="s">
        <v>2313</v>
      </c>
      <c r="D2139" s="3" t="s">
        <v>2180</v>
      </c>
      <c r="E2139" s="3" t="str">
        <v>Grandfontaine</v>
      </c>
      <c r="G2139" s="2" t="s">
        <v>4898</v>
      </c>
      <c r="J2139" s="21">
        <v>6781</v>
      </c>
      <c r="K2139" s="21" t="s">
        <v>4558</v>
      </c>
    </row>
    <row r="2140" spans="1:11" x14ac:dyDescent="0.2">
      <c r="A2140" s="3">
        <v>7402</v>
      </c>
      <c r="B2140" s="3" t="s">
        <v>2317</v>
      </c>
      <c r="C2140" s="3" t="s">
        <v>2317</v>
      </c>
      <c r="D2140" s="3" t="s">
        <v>2180</v>
      </c>
      <c r="E2140" s="3" t="str">
        <v>Lugnez</v>
      </c>
      <c r="G2140" s="2" t="s">
        <v>4898</v>
      </c>
      <c r="J2140" s="21">
        <v>6802</v>
      </c>
      <c r="K2140" s="21" t="s">
        <v>4565</v>
      </c>
    </row>
    <row r="2141" spans="1:11" x14ac:dyDescent="0.2">
      <c r="A2141" s="3">
        <v>7013</v>
      </c>
      <c r="B2141" s="3" t="s">
        <v>2318</v>
      </c>
      <c r="C2141" s="3" t="s">
        <v>2318</v>
      </c>
      <c r="D2141" s="3" t="s">
        <v>2180</v>
      </c>
      <c r="E2141" s="3" t="str">
        <v>Porrentruy</v>
      </c>
      <c r="G2141" s="2" t="s">
        <v>4898</v>
      </c>
      <c r="J2141" s="21">
        <v>6803</v>
      </c>
      <c r="K2141" s="21" t="s">
        <v>4565</v>
      </c>
    </row>
    <row r="2142" spans="1:11" x14ac:dyDescent="0.2">
      <c r="A2142" s="3">
        <v>7403</v>
      </c>
      <c r="B2142" s="3" t="s">
        <v>2319</v>
      </c>
      <c r="C2142" s="3" t="s">
        <v>2319</v>
      </c>
      <c r="D2142" s="3" t="s">
        <v>2180</v>
      </c>
      <c r="E2142" s="3" t="str">
        <v>Vendlincourt</v>
      </c>
      <c r="G2142" s="2" t="s">
        <v>4898</v>
      </c>
      <c r="J2142" s="21">
        <v>6804</v>
      </c>
      <c r="K2142" s="21" t="s">
        <v>4565</v>
      </c>
    </row>
    <row r="2143" spans="1:11" x14ac:dyDescent="0.2">
      <c r="A2143" s="3">
        <v>7012</v>
      </c>
      <c r="B2143" s="3" t="s">
        <v>2320</v>
      </c>
      <c r="C2143" s="3" t="s">
        <v>2320</v>
      </c>
      <c r="D2143" s="3" t="s">
        <v>2180</v>
      </c>
      <c r="E2143" s="3" t="str">
        <v>Basse-Allaine</v>
      </c>
      <c r="G2143" s="2" t="s">
        <v>4896</v>
      </c>
      <c r="J2143" s="21">
        <v>6805</v>
      </c>
      <c r="K2143" s="21" t="s">
        <v>4569</v>
      </c>
    </row>
    <row r="2144" spans="1:11" x14ac:dyDescent="0.2">
      <c r="A2144" s="3">
        <v>7017</v>
      </c>
      <c r="B2144" s="3" t="s">
        <v>2321</v>
      </c>
      <c r="C2144" s="3" t="s">
        <v>2322</v>
      </c>
      <c r="D2144" s="3" t="s">
        <v>2180</v>
      </c>
      <c r="E2144" s="3" t="str">
        <v>Clos du Doubs</v>
      </c>
      <c r="G2144" s="2" t="s">
        <v>4896</v>
      </c>
      <c r="J2144" s="21">
        <v>6806</v>
      </c>
      <c r="K2144" s="21" t="s">
        <v>4569</v>
      </c>
    </row>
    <row r="2145" spans="1:11" x14ac:dyDescent="0.2">
      <c r="A2145" s="3">
        <v>7018</v>
      </c>
      <c r="B2145" s="3" t="s">
        <v>2323</v>
      </c>
      <c r="C2145" s="3" t="s">
        <v>2322</v>
      </c>
      <c r="D2145" s="3" t="s">
        <v>2180</v>
      </c>
      <c r="E2145" s="3" t="str">
        <v>Haute-Ajoie</v>
      </c>
      <c r="G2145" s="2" t="s">
        <v>4898</v>
      </c>
      <c r="J2145" s="21">
        <v>6807</v>
      </c>
      <c r="K2145" s="21" t="s">
        <v>4569</v>
      </c>
    </row>
    <row r="2146" spans="1:11" x14ac:dyDescent="0.2">
      <c r="A2146" s="3">
        <v>7019</v>
      </c>
      <c r="B2146" s="3" t="s">
        <v>2324</v>
      </c>
      <c r="C2146" s="3" t="s">
        <v>2322</v>
      </c>
      <c r="D2146" s="3" t="s">
        <v>2180</v>
      </c>
      <c r="E2146" s="3" t="str">
        <v>La Baroche</v>
      </c>
      <c r="G2146" s="2" t="s">
        <v>4896</v>
      </c>
      <c r="J2146" s="21">
        <v>6808</v>
      </c>
      <c r="K2146" s="21" t="s">
        <v>4569</v>
      </c>
    </row>
    <row r="2147" spans="1:11" x14ac:dyDescent="0.2">
      <c r="A2147" s="3">
        <v>7015</v>
      </c>
      <c r="B2147" s="3" t="s">
        <v>2325</v>
      </c>
      <c r="C2147" s="3" t="s">
        <v>2325</v>
      </c>
      <c r="D2147" s="3" t="s">
        <v>2180</v>
      </c>
      <c r="E2147" s="3" t="str">
        <v>Vaduz</v>
      </c>
      <c r="G2147" s="2" t="s">
        <v>4896</v>
      </c>
      <c r="J2147" s="21">
        <v>6809</v>
      </c>
      <c r="K2147" s="21" t="s">
        <v>4565</v>
      </c>
    </row>
    <row r="2148" spans="1:11" x14ac:dyDescent="0.2">
      <c r="A2148" s="3">
        <v>7014</v>
      </c>
      <c r="B2148" s="3" t="s">
        <v>2326</v>
      </c>
      <c r="C2148" s="3" t="s">
        <v>2326</v>
      </c>
      <c r="D2148" s="3" t="s">
        <v>2180</v>
      </c>
      <c r="G2148" s="2" t="s">
        <v>4896</v>
      </c>
      <c r="J2148" s="21">
        <v>6810</v>
      </c>
      <c r="K2148" s="21" t="s">
        <v>4565</v>
      </c>
    </row>
    <row r="2149" spans="1:11" x14ac:dyDescent="0.2">
      <c r="A2149" s="3">
        <v>7016</v>
      </c>
      <c r="B2149" s="3" t="s">
        <v>2327</v>
      </c>
      <c r="C2149" s="3" t="s">
        <v>2326</v>
      </c>
      <c r="D2149" s="3" t="s">
        <v>2180</v>
      </c>
      <c r="G2149" s="2" t="s">
        <v>4896</v>
      </c>
      <c r="J2149" s="21">
        <v>6814</v>
      </c>
      <c r="K2149" s="21" t="s">
        <v>4569</v>
      </c>
    </row>
    <row r="2150" spans="1:11" x14ac:dyDescent="0.2">
      <c r="A2150" s="3">
        <v>7527</v>
      </c>
      <c r="B2150" s="3" t="s">
        <v>2328</v>
      </c>
      <c r="C2150" s="3" t="s">
        <v>2329</v>
      </c>
      <c r="D2150" s="3" t="s">
        <v>2180</v>
      </c>
      <c r="G2150" s="2" t="s">
        <v>4896</v>
      </c>
      <c r="J2150" s="21">
        <v>6815</v>
      </c>
      <c r="K2150" s="21" t="s">
        <v>4569</v>
      </c>
    </row>
    <row r="2151" spans="1:11" x14ac:dyDescent="0.2">
      <c r="A2151" s="3">
        <v>7530</v>
      </c>
      <c r="B2151" s="3" t="s">
        <v>2329</v>
      </c>
      <c r="C2151" s="3" t="s">
        <v>2329</v>
      </c>
      <c r="D2151" s="3" t="s">
        <v>2180</v>
      </c>
      <c r="G2151" s="2" t="s">
        <v>4896</v>
      </c>
      <c r="J2151" s="21">
        <v>6816</v>
      </c>
      <c r="K2151" s="21" t="s">
        <v>4569</v>
      </c>
    </row>
    <row r="2152" spans="1:11" x14ac:dyDescent="0.2">
      <c r="A2152" s="3">
        <v>7542</v>
      </c>
      <c r="B2152" s="3" t="s">
        <v>2330</v>
      </c>
      <c r="C2152" s="3" t="s">
        <v>2329</v>
      </c>
      <c r="D2152" s="3" t="s">
        <v>2180</v>
      </c>
      <c r="G2152" s="2" t="s">
        <v>4896</v>
      </c>
      <c r="J2152" s="21">
        <v>6817</v>
      </c>
      <c r="K2152" s="21" t="s">
        <v>4569</v>
      </c>
    </row>
    <row r="2153" spans="1:11" x14ac:dyDescent="0.2">
      <c r="A2153" s="3">
        <v>7543</v>
      </c>
      <c r="B2153" s="3" t="s">
        <v>2331</v>
      </c>
      <c r="C2153" s="3" t="s">
        <v>2329</v>
      </c>
      <c r="D2153" s="3" t="s">
        <v>2180</v>
      </c>
      <c r="G2153" s="2" t="s">
        <v>4896</v>
      </c>
      <c r="J2153" s="21">
        <v>6818</v>
      </c>
      <c r="K2153" s="21" t="s">
        <v>4569</v>
      </c>
    </row>
    <row r="2154" spans="1:11" x14ac:dyDescent="0.2">
      <c r="A2154" s="3">
        <v>7562</v>
      </c>
      <c r="B2154" s="3" t="s">
        <v>2332</v>
      </c>
      <c r="C2154" s="3" t="s">
        <v>2333</v>
      </c>
      <c r="D2154" s="3" t="s">
        <v>2180</v>
      </c>
      <c r="G2154" s="2" t="s">
        <v>4896</v>
      </c>
      <c r="J2154" s="21">
        <v>6821</v>
      </c>
      <c r="K2154" s="21" t="s">
        <v>4569</v>
      </c>
    </row>
    <row r="2155" spans="1:11" x14ac:dyDescent="0.2">
      <c r="A2155" s="3">
        <v>7563</v>
      </c>
      <c r="B2155" s="3" t="s">
        <v>2334</v>
      </c>
      <c r="C2155" s="3" t="s">
        <v>2333</v>
      </c>
      <c r="D2155" s="3" t="s">
        <v>2180</v>
      </c>
      <c r="G2155" s="2" t="s">
        <v>4896</v>
      </c>
      <c r="J2155" s="21">
        <v>6822</v>
      </c>
      <c r="K2155" s="21" t="s">
        <v>4569</v>
      </c>
    </row>
    <row r="2156" spans="1:11" x14ac:dyDescent="0.2">
      <c r="A2156" s="3">
        <v>7545</v>
      </c>
      <c r="B2156" s="3" t="s">
        <v>2335</v>
      </c>
      <c r="C2156" s="3" t="s">
        <v>2336</v>
      </c>
      <c r="D2156" s="3" t="s">
        <v>2180</v>
      </c>
      <c r="G2156" s="2" t="s">
        <v>4896</v>
      </c>
      <c r="J2156" s="21">
        <v>6823</v>
      </c>
      <c r="K2156" s="21" t="s">
        <v>4569</v>
      </c>
    </row>
    <row r="2157" spans="1:11" x14ac:dyDescent="0.2">
      <c r="A2157" s="3">
        <v>7546</v>
      </c>
      <c r="B2157" s="3" t="s">
        <v>2337</v>
      </c>
      <c r="C2157" s="3" t="s">
        <v>2336</v>
      </c>
      <c r="D2157" s="3" t="s">
        <v>2180</v>
      </c>
      <c r="G2157" s="2" t="s">
        <v>4896</v>
      </c>
      <c r="J2157" s="21">
        <v>6825</v>
      </c>
      <c r="K2157" s="21" t="s">
        <v>4569</v>
      </c>
    </row>
    <row r="2158" spans="1:11" x14ac:dyDescent="0.2">
      <c r="A2158" s="3">
        <v>7550</v>
      </c>
      <c r="B2158" s="3" t="s">
        <v>2336</v>
      </c>
      <c r="C2158" s="3" t="s">
        <v>2336</v>
      </c>
      <c r="D2158" s="3" t="s">
        <v>2180</v>
      </c>
      <c r="G2158" s="2" t="s">
        <v>4896</v>
      </c>
      <c r="J2158" s="21">
        <v>6826</v>
      </c>
      <c r="K2158" s="21" t="s">
        <v>4569</v>
      </c>
    </row>
    <row r="2159" spans="1:11" x14ac:dyDescent="0.2">
      <c r="A2159" s="3">
        <v>7551</v>
      </c>
      <c r="B2159" s="3" t="s">
        <v>2338</v>
      </c>
      <c r="C2159" s="3" t="s">
        <v>2336</v>
      </c>
      <c r="D2159" s="3" t="s">
        <v>2180</v>
      </c>
      <c r="G2159" s="2" t="s">
        <v>4898</v>
      </c>
      <c r="J2159" s="21">
        <v>6827</v>
      </c>
      <c r="K2159" s="21" t="s">
        <v>4569</v>
      </c>
    </row>
    <row r="2160" spans="1:11" x14ac:dyDescent="0.2">
      <c r="A2160" s="3">
        <v>7552</v>
      </c>
      <c r="B2160" s="3" t="s">
        <v>2339</v>
      </c>
      <c r="C2160" s="3" t="s">
        <v>2336</v>
      </c>
      <c r="D2160" s="3" t="s">
        <v>2180</v>
      </c>
      <c r="G2160" s="2" t="s">
        <v>4896</v>
      </c>
      <c r="J2160" s="21">
        <v>6828</v>
      </c>
      <c r="K2160" s="21" t="s">
        <v>4569</v>
      </c>
    </row>
    <row r="2161" spans="1:11" x14ac:dyDescent="0.2">
      <c r="A2161" s="3">
        <v>7553</v>
      </c>
      <c r="B2161" s="3" t="s">
        <v>2340</v>
      </c>
      <c r="C2161" s="3" t="s">
        <v>2336</v>
      </c>
      <c r="D2161" s="3" t="s">
        <v>2180</v>
      </c>
      <c r="G2161" s="2" t="s">
        <v>4896</v>
      </c>
      <c r="J2161" s="21">
        <v>6830</v>
      </c>
      <c r="K2161" s="21" t="s">
        <v>4569</v>
      </c>
    </row>
    <row r="2162" spans="1:11" x14ac:dyDescent="0.2">
      <c r="A2162" s="3">
        <v>7554</v>
      </c>
      <c r="B2162" s="3" t="s">
        <v>2341</v>
      </c>
      <c r="C2162" s="3" t="s">
        <v>2336</v>
      </c>
      <c r="D2162" s="3" t="s">
        <v>2180</v>
      </c>
      <c r="G2162" s="2" t="s">
        <v>4898</v>
      </c>
      <c r="J2162" s="21">
        <v>6832</v>
      </c>
      <c r="K2162" s="21" t="s">
        <v>4569</v>
      </c>
    </row>
    <row r="2163" spans="1:11" x14ac:dyDescent="0.2">
      <c r="A2163" s="3">
        <v>7556</v>
      </c>
      <c r="B2163" s="3" t="s">
        <v>2342</v>
      </c>
      <c r="C2163" s="3" t="s">
        <v>2343</v>
      </c>
      <c r="D2163" s="3" t="s">
        <v>2180</v>
      </c>
      <c r="G2163" s="2" t="s">
        <v>4896</v>
      </c>
      <c r="J2163" s="21">
        <v>6833</v>
      </c>
      <c r="K2163" s="21" t="s">
        <v>4569</v>
      </c>
    </row>
    <row r="2164" spans="1:11" x14ac:dyDescent="0.2">
      <c r="A2164" s="3">
        <v>7556</v>
      </c>
      <c r="B2164" s="3" t="s">
        <v>2342</v>
      </c>
      <c r="C2164" s="3" t="s">
        <v>2343</v>
      </c>
      <c r="D2164" s="3" t="s">
        <v>2180</v>
      </c>
      <c r="G2164" s="2" t="s">
        <v>4896</v>
      </c>
      <c r="J2164" s="21">
        <v>6834</v>
      </c>
      <c r="K2164" s="21" t="s">
        <v>4569</v>
      </c>
    </row>
    <row r="2165" spans="1:11" x14ac:dyDescent="0.2">
      <c r="A2165" s="3">
        <v>7557</v>
      </c>
      <c r="B2165" s="3" t="s">
        <v>2344</v>
      </c>
      <c r="C2165" s="3" t="s">
        <v>2343</v>
      </c>
      <c r="D2165" s="3" t="s">
        <v>2180</v>
      </c>
      <c r="G2165" s="2" t="s">
        <v>4896</v>
      </c>
      <c r="J2165" s="21">
        <v>6835</v>
      </c>
      <c r="K2165" s="21" t="s">
        <v>4569</v>
      </c>
    </row>
    <row r="2166" spans="1:11" x14ac:dyDescent="0.2">
      <c r="A2166" s="3">
        <v>7558</v>
      </c>
      <c r="B2166" s="3" t="s">
        <v>2345</v>
      </c>
      <c r="C2166" s="3" t="s">
        <v>2343</v>
      </c>
      <c r="D2166" s="3" t="s">
        <v>2180</v>
      </c>
      <c r="G2166" s="2" t="s">
        <v>4896</v>
      </c>
      <c r="J2166" s="21">
        <v>6837</v>
      </c>
      <c r="K2166" s="21" t="s">
        <v>4569</v>
      </c>
    </row>
    <row r="2167" spans="1:11" x14ac:dyDescent="0.2">
      <c r="A2167" s="3">
        <v>7559</v>
      </c>
      <c r="B2167" s="3" t="s">
        <v>2346</v>
      </c>
      <c r="C2167" s="3" t="s">
        <v>2343</v>
      </c>
      <c r="D2167" s="3" t="s">
        <v>2180</v>
      </c>
      <c r="G2167" s="2" t="s">
        <v>4896</v>
      </c>
      <c r="J2167" s="21">
        <v>6838</v>
      </c>
      <c r="K2167" s="21" t="s">
        <v>4569</v>
      </c>
    </row>
    <row r="2168" spans="1:11" x14ac:dyDescent="0.2">
      <c r="A2168" s="3">
        <v>7560</v>
      </c>
      <c r="B2168" s="3" t="s">
        <v>2347</v>
      </c>
      <c r="C2168" s="3" t="s">
        <v>2343</v>
      </c>
      <c r="D2168" s="3" t="s">
        <v>2180</v>
      </c>
      <c r="G2168" s="2" t="s">
        <v>4896</v>
      </c>
      <c r="J2168" s="21">
        <v>6839</v>
      </c>
      <c r="K2168" s="21" t="s">
        <v>4569</v>
      </c>
    </row>
    <row r="2169" spans="1:11" x14ac:dyDescent="0.2">
      <c r="A2169" s="3">
        <v>7502</v>
      </c>
      <c r="B2169" s="3" t="s">
        <v>2348</v>
      </c>
      <c r="C2169" s="3" t="s">
        <v>2348</v>
      </c>
      <c r="D2169" s="3" t="s">
        <v>2180</v>
      </c>
      <c r="G2169" s="2" t="s">
        <v>4896</v>
      </c>
      <c r="J2169" s="21">
        <v>6850</v>
      </c>
      <c r="K2169" s="21" t="s">
        <v>4569</v>
      </c>
    </row>
    <row r="2170" spans="1:11" x14ac:dyDescent="0.2">
      <c r="A2170" s="3">
        <v>7502</v>
      </c>
      <c r="B2170" s="3" t="s">
        <v>2348</v>
      </c>
      <c r="C2170" s="3" t="s">
        <v>2348</v>
      </c>
      <c r="D2170" s="3" t="s">
        <v>2180</v>
      </c>
      <c r="G2170" s="2" t="s">
        <v>4896</v>
      </c>
      <c r="J2170" s="21">
        <v>6852</v>
      </c>
      <c r="K2170" s="21" t="s">
        <v>4569</v>
      </c>
    </row>
    <row r="2171" spans="1:11" x14ac:dyDescent="0.2">
      <c r="A2171" s="3">
        <v>7505</v>
      </c>
      <c r="B2171" s="3" t="s">
        <v>2349</v>
      </c>
      <c r="C2171" s="3" t="s">
        <v>2349</v>
      </c>
      <c r="D2171" s="3" t="s">
        <v>2180</v>
      </c>
      <c r="G2171" s="2" t="s">
        <v>4896</v>
      </c>
      <c r="J2171" s="21">
        <v>6853</v>
      </c>
      <c r="K2171" s="21" t="s">
        <v>4569</v>
      </c>
    </row>
    <row r="2172" spans="1:11" x14ac:dyDescent="0.2">
      <c r="A2172" s="3">
        <v>7523</v>
      </c>
      <c r="B2172" s="3" t="s">
        <v>2350</v>
      </c>
      <c r="C2172" s="3" t="s">
        <v>2350</v>
      </c>
      <c r="D2172" s="3" t="s">
        <v>2180</v>
      </c>
      <c r="G2172" s="2" t="s">
        <v>4898</v>
      </c>
      <c r="J2172" s="21">
        <v>6854</v>
      </c>
      <c r="K2172" s="21" t="s">
        <v>4569</v>
      </c>
    </row>
    <row r="2173" spans="1:11" x14ac:dyDescent="0.2">
      <c r="A2173" s="3">
        <v>7523</v>
      </c>
      <c r="B2173" s="3" t="s">
        <v>2350</v>
      </c>
      <c r="C2173" s="3" t="s">
        <v>2350</v>
      </c>
      <c r="D2173" s="3" t="s">
        <v>2180</v>
      </c>
      <c r="G2173" s="2" t="s">
        <v>4896</v>
      </c>
      <c r="J2173" s="21">
        <v>6855</v>
      </c>
      <c r="K2173" s="21" t="s">
        <v>4569</v>
      </c>
    </row>
    <row r="2174" spans="1:11" x14ac:dyDescent="0.2">
      <c r="A2174" s="3">
        <v>7504</v>
      </c>
      <c r="B2174" s="3" t="s">
        <v>2351</v>
      </c>
      <c r="C2174" s="3" t="s">
        <v>2351</v>
      </c>
      <c r="D2174" s="3" t="s">
        <v>2180</v>
      </c>
      <c r="G2174" s="2" t="s">
        <v>4896</v>
      </c>
      <c r="J2174" s="21">
        <v>6862</v>
      </c>
      <c r="K2174" s="21" t="s">
        <v>4569</v>
      </c>
    </row>
    <row r="2175" spans="1:11" x14ac:dyDescent="0.2">
      <c r="A2175" s="3">
        <v>7522</v>
      </c>
      <c r="B2175" s="3" t="s">
        <v>2352</v>
      </c>
      <c r="C2175" s="3" t="s">
        <v>2352</v>
      </c>
      <c r="D2175" s="3" t="s">
        <v>2180</v>
      </c>
      <c r="G2175" s="2" t="s">
        <v>4896</v>
      </c>
      <c r="J2175" s="21">
        <v>6863</v>
      </c>
      <c r="K2175" s="21" t="s">
        <v>4569</v>
      </c>
    </row>
    <row r="2176" spans="1:11" x14ac:dyDescent="0.2">
      <c r="A2176" s="3">
        <v>7503</v>
      </c>
      <c r="B2176" s="3" t="s">
        <v>2353</v>
      </c>
      <c r="C2176" s="3" t="s">
        <v>2353</v>
      </c>
      <c r="D2176" s="3" t="s">
        <v>2180</v>
      </c>
      <c r="G2176" s="2" t="s">
        <v>4896</v>
      </c>
      <c r="J2176" s="21">
        <v>6864</v>
      </c>
      <c r="K2176" s="21" t="s">
        <v>4569</v>
      </c>
    </row>
    <row r="2177" spans="1:11" x14ac:dyDescent="0.2">
      <c r="A2177" s="3">
        <v>7500</v>
      </c>
      <c r="B2177" s="3" t="s">
        <v>2354</v>
      </c>
      <c r="C2177" s="3" t="s">
        <v>2354</v>
      </c>
      <c r="D2177" s="3" t="s">
        <v>2180</v>
      </c>
      <c r="G2177" s="2" t="s">
        <v>4896</v>
      </c>
      <c r="J2177" s="21">
        <v>6865</v>
      </c>
      <c r="K2177" s="21" t="s">
        <v>4569</v>
      </c>
    </row>
    <row r="2178" spans="1:11" x14ac:dyDescent="0.2">
      <c r="A2178" s="3">
        <v>7525</v>
      </c>
      <c r="B2178" s="3" t="s">
        <v>2355</v>
      </c>
      <c r="C2178" s="3" t="s">
        <v>2355</v>
      </c>
      <c r="D2178" s="3" t="s">
        <v>2180</v>
      </c>
      <c r="G2178" s="2" t="s">
        <v>4896</v>
      </c>
      <c r="J2178" s="21">
        <v>6866</v>
      </c>
      <c r="K2178" s="21" t="s">
        <v>4569</v>
      </c>
    </row>
    <row r="2179" spans="1:11" x14ac:dyDescent="0.2">
      <c r="A2179" s="3">
        <v>7526</v>
      </c>
      <c r="B2179" s="3" t="s">
        <v>2356</v>
      </c>
      <c r="C2179" s="3" t="s">
        <v>2355</v>
      </c>
      <c r="D2179" s="3" t="s">
        <v>2180</v>
      </c>
      <c r="G2179" s="2" t="s">
        <v>4896</v>
      </c>
      <c r="J2179" s="21">
        <v>6867</v>
      </c>
      <c r="K2179" s="21" t="s">
        <v>4569</v>
      </c>
    </row>
    <row r="2180" spans="1:11" x14ac:dyDescent="0.2">
      <c r="A2180" s="3">
        <v>7526</v>
      </c>
      <c r="B2180" s="3" t="s">
        <v>2357</v>
      </c>
      <c r="C2180" s="3" t="s">
        <v>2355</v>
      </c>
      <c r="D2180" s="3" t="s">
        <v>2180</v>
      </c>
      <c r="G2180" s="2" t="s">
        <v>4896</v>
      </c>
      <c r="J2180" s="21">
        <v>6872</v>
      </c>
      <c r="K2180" s="21" t="s">
        <v>4569</v>
      </c>
    </row>
    <row r="2181" spans="1:11" x14ac:dyDescent="0.2">
      <c r="A2181" s="3">
        <v>7514</v>
      </c>
      <c r="B2181" s="3" t="s">
        <v>2358</v>
      </c>
      <c r="C2181" s="3" t="s">
        <v>2359</v>
      </c>
      <c r="D2181" s="3" t="s">
        <v>2180</v>
      </c>
      <c r="G2181" s="2" t="s">
        <v>4896</v>
      </c>
      <c r="J2181" s="21">
        <v>6873</v>
      </c>
      <c r="K2181" s="21" t="s">
        <v>4569</v>
      </c>
    </row>
    <row r="2182" spans="1:11" x14ac:dyDescent="0.2">
      <c r="A2182" s="3">
        <v>7514</v>
      </c>
      <c r="B2182" s="3" t="s">
        <v>2360</v>
      </c>
      <c r="C2182" s="3" t="s">
        <v>2359</v>
      </c>
      <c r="D2182" s="3" t="s">
        <v>2180</v>
      </c>
      <c r="G2182" s="2" t="s">
        <v>4896</v>
      </c>
      <c r="J2182" s="21">
        <v>6874</v>
      </c>
      <c r="K2182" s="21" t="s">
        <v>4569</v>
      </c>
    </row>
    <row r="2183" spans="1:11" x14ac:dyDescent="0.2">
      <c r="A2183" s="3">
        <v>7515</v>
      </c>
      <c r="B2183" s="3" t="s">
        <v>2361</v>
      </c>
      <c r="C2183" s="3" t="s">
        <v>2359</v>
      </c>
      <c r="D2183" s="3" t="s">
        <v>2180</v>
      </c>
      <c r="G2183" s="2" t="s">
        <v>4896</v>
      </c>
      <c r="J2183" s="21">
        <v>6875</v>
      </c>
      <c r="K2183" s="21" t="s">
        <v>4569</v>
      </c>
    </row>
    <row r="2184" spans="1:11" x14ac:dyDescent="0.2">
      <c r="A2184" s="3">
        <v>7517</v>
      </c>
      <c r="B2184" s="3" t="s">
        <v>2362</v>
      </c>
      <c r="C2184" s="3" t="s">
        <v>2359</v>
      </c>
      <c r="D2184" s="3" t="s">
        <v>2180</v>
      </c>
      <c r="G2184" s="2" t="s">
        <v>4896</v>
      </c>
      <c r="J2184" s="21">
        <v>6877</v>
      </c>
      <c r="K2184" s="21" t="s">
        <v>4569</v>
      </c>
    </row>
    <row r="2185" spans="1:11" x14ac:dyDescent="0.2">
      <c r="A2185" s="3">
        <v>7512</v>
      </c>
      <c r="B2185" s="3" t="s">
        <v>2363</v>
      </c>
      <c r="C2185" s="3" t="s">
        <v>2364</v>
      </c>
      <c r="D2185" s="3" t="s">
        <v>2180</v>
      </c>
      <c r="G2185" s="2" t="s">
        <v>4896</v>
      </c>
      <c r="J2185" s="21">
        <v>6883</v>
      </c>
      <c r="K2185" s="21" t="s">
        <v>4569</v>
      </c>
    </row>
    <row r="2186" spans="1:11" x14ac:dyDescent="0.2">
      <c r="A2186" s="3">
        <v>7513</v>
      </c>
      <c r="B2186" s="3" t="s">
        <v>2364</v>
      </c>
      <c r="C2186" s="3" t="s">
        <v>2364</v>
      </c>
      <c r="D2186" s="3" t="s">
        <v>2180</v>
      </c>
      <c r="G2186" s="2" t="s">
        <v>4898</v>
      </c>
      <c r="J2186" s="21">
        <v>6900</v>
      </c>
      <c r="K2186" s="21" t="s">
        <v>4569</v>
      </c>
    </row>
    <row r="2187" spans="1:11" x14ac:dyDescent="0.2">
      <c r="A2187" s="3">
        <v>7513</v>
      </c>
      <c r="B2187" s="3" t="s">
        <v>2365</v>
      </c>
      <c r="C2187" s="3" t="s">
        <v>2364</v>
      </c>
      <c r="D2187" s="3" t="s">
        <v>2180</v>
      </c>
      <c r="G2187" s="2" t="s">
        <v>4898</v>
      </c>
      <c r="J2187" s="21">
        <v>6912</v>
      </c>
      <c r="K2187" s="21" t="s">
        <v>4569</v>
      </c>
    </row>
    <row r="2188" spans="1:11" x14ac:dyDescent="0.2">
      <c r="A2188" s="3">
        <v>7524</v>
      </c>
      <c r="B2188" s="3" t="s">
        <v>2366</v>
      </c>
      <c r="C2188" s="3" t="s">
        <v>2366</v>
      </c>
      <c r="D2188" s="3" t="s">
        <v>2180</v>
      </c>
      <c r="G2188" s="2" t="s">
        <v>4898</v>
      </c>
      <c r="J2188" s="21">
        <v>6913</v>
      </c>
      <c r="K2188" s="21" t="s">
        <v>4569</v>
      </c>
    </row>
    <row r="2189" spans="1:11" x14ac:dyDescent="0.2">
      <c r="A2189" s="3">
        <v>7524</v>
      </c>
      <c r="B2189" s="3" t="s">
        <v>2366</v>
      </c>
      <c r="C2189" s="3" t="s">
        <v>2366</v>
      </c>
      <c r="D2189" s="3" t="s">
        <v>2180</v>
      </c>
      <c r="G2189" s="2" t="s">
        <v>4898</v>
      </c>
      <c r="J2189" s="21">
        <v>6914</v>
      </c>
      <c r="K2189" s="21" t="s">
        <v>4569</v>
      </c>
    </row>
    <row r="2190" spans="1:11" x14ac:dyDescent="0.2">
      <c r="A2190" s="3">
        <v>7516</v>
      </c>
      <c r="B2190" s="3" t="s">
        <v>2367</v>
      </c>
      <c r="C2190" s="3" t="s">
        <v>2368</v>
      </c>
      <c r="D2190" s="3" t="s">
        <v>2180</v>
      </c>
      <c r="G2190" s="2" t="s">
        <v>4898</v>
      </c>
      <c r="J2190" s="21">
        <v>6915</v>
      </c>
      <c r="K2190" s="21" t="s">
        <v>4569</v>
      </c>
    </row>
    <row r="2191" spans="1:11" x14ac:dyDescent="0.2">
      <c r="A2191" s="3">
        <v>7602</v>
      </c>
      <c r="B2191" s="3" t="s">
        <v>2369</v>
      </c>
      <c r="C2191" s="3" t="s">
        <v>2368</v>
      </c>
      <c r="D2191" s="3" t="s">
        <v>2180</v>
      </c>
      <c r="G2191" s="2" t="s">
        <v>4898</v>
      </c>
      <c r="J2191" s="21">
        <v>6916</v>
      </c>
      <c r="K2191" s="21" t="s">
        <v>4569</v>
      </c>
    </row>
    <row r="2192" spans="1:11" x14ac:dyDescent="0.2">
      <c r="A2192" s="3">
        <v>7603</v>
      </c>
      <c r="B2192" s="3" t="s">
        <v>2370</v>
      </c>
      <c r="C2192" s="3" t="s">
        <v>2368</v>
      </c>
      <c r="D2192" s="3" t="s">
        <v>2180</v>
      </c>
      <c r="G2192" s="2" t="s">
        <v>4898</v>
      </c>
      <c r="J2192" s="21">
        <v>6917</v>
      </c>
      <c r="K2192" s="21" t="s">
        <v>4569</v>
      </c>
    </row>
    <row r="2193" spans="1:11" x14ac:dyDescent="0.2">
      <c r="A2193" s="3">
        <v>7604</v>
      </c>
      <c r="B2193" s="3" t="s">
        <v>2371</v>
      </c>
      <c r="C2193" s="3" t="s">
        <v>2368</v>
      </c>
      <c r="D2193" s="3" t="s">
        <v>2180</v>
      </c>
      <c r="G2193" s="2" t="s">
        <v>4898</v>
      </c>
      <c r="J2193" s="21">
        <v>6918</v>
      </c>
      <c r="K2193" s="21" t="s">
        <v>4569</v>
      </c>
    </row>
    <row r="2194" spans="1:11" x14ac:dyDescent="0.2">
      <c r="A2194" s="3">
        <v>7605</v>
      </c>
      <c r="B2194" s="3" t="s">
        <v>2372</v>
      </c>
      <c r="C2194" s="3" t="s">
        <v>2368</v>
      </c>
      <c r="D2194" s="3" t="s">
        <v>2180</v>
      </c>
      <c r="G2194" s="2" t="s">
        <v>4898</v>
      </c>
      <c r="J2194" s="21">
        <v>6919</v>
      </c>
      <c r="K2194" s="21" t="s">
        <v>4569</v>
      </c>
    </row>
    <row r="2195" spans="1:11" x14ac:dyDescent="0.2">
      <c r="A2195" s="3">
        <v>7606</v>
      </c>
      <c r="B2195" s="3" t="s">
        <v>2373</v>
      </c>
      <c r="C2195" s="3" t="s">
        <v>2368</v>
      </c>
      <c r="D2195" s="3" t="s">
        <v>2180</v>
      </c>
      <c r="G2195" s="2" t="s">
        <v>4898</v>
      </c>
      <c r="J2195" s="21">
        <v>6921</v>
      </c>
      <c r="K2195" s="21" t="s">
        <v>4569</v>
      </c>
    </row>
    <row r="2196" spans="1:11" x14ac:dyDescent="0.2">
      <c r="A2196" s="3">
        <v>7606</v>
      </c>
      <c r="B2196" s="3" t="s">
        <v>2374</v>
      </c>
      <c r="C2196" s="3" t="s">
        <v>2368</v>
      </c>
      <c r="D2196" s="3" t="s">
        <v>2180</v>
      </c>
      <c r="G2196" s="2" t="s">
        <v>4898</v>
      </c>
      <c r="J2196" s="21">
        <v>6922</v>
      </c>
      <c r="K2196" s="21" t="s">
        <v>4569</v>
      </c>
    </row>
    <row r="2197" spans="1:11" x14ac:dyDescent="0.2">
      <c r="A2197" s="3">
        <v>7608</v>
      </c>
      <c r="B2197" s="3" t="s">
        <v>2375</v>
      </c>
      <c r="C2197" s="3" t="s">
        <v>2368</v>
      </c>
      <c r="D2197" s="3" t="s">
        <v>2180</v>
      </c>
      <c r="G2197" s="2" t="s">
        <v>4898</v>
      </c>
      <c r="J2197" s="21">
        <v>6924</v>
      </c>
      <c r="K2197" s="21" t="s">
        <v>4569</v>
      </c>
    </row>
    <row r="2198" spans="1:11" x14ac:dyDescent="0.2">
      <c r="A2198" s="3">
        <v>7610</v>
      </c>
      <c r="B2198" s="3" t="s">
        <v>2376</v>
      </c>
      <c r="C2198" s="3" t="s">
        <v>2368</v>
      </c>
      <c r="D2198" s="3" t="s">
        <v>2180</v>
      </c>
      <c r="G2198" s="2" t="s">
        <v>4898</v>
      </c>
      <c r="J2198" s="21">
        <v>6925</v>
      </c>
      <c r="K2198" s="21" t="s">
        <v>4569</v>
      </c>
    </row>
    <row r="2199" spans="1:11" x14ac:dyDescent="0.2">
      <c r="A2199" s="3">
        <v>6542</v>
      </c>
      <c r="B2199" s="3" t="s">
        <v>2377</v>
      </c>
      <c r="C2199" s="3" t="s">
        <v>2377</v>
      </c>
      <c r="D2199" s="3" t="s">
        <v>2180</v>
      </c>
      <c r="G2199" s="2" t="s">
        <v>4898</v>
      </c>
      <c r="J2199" s="21">
        <v>6926</v>
      </c>
      <c r="K2199" s="21" t="s">
        <v>4569</v>
      </c>
    </row>
    <row r="2200" spans="1:11" x14ac:dyDescent="0.2">
      <c r="A2200" s="3">
        <v>6540</v>
      </c>
      <c r="B2200" s="3" t="s">
        <v>2378</v>
      </c>
      <c r="C2200" s="3" t="s">
        <v>2378</v>
      </c>
      <c r="D2200" s="3" t="s">
        <v>2180</v>
      </c>
      <c r="G2200" s="2" t="s">
        <v>4898</v>
      </c>
      <c r="J2200" s="21">
        <v>6927</v>
      </c>
      <c r="K2200" s="21" t="s">
        <v>4569</v>
      </c>
    </row>
    <row r="2201" spans="1:11" x14ac:dyDescent="0.2">
      <c r="A2201" s="3">
        <v>6548</v>
      </c>
      <c r="B2201" s="3" t="s">
        <v>2379</v>
      </c>
      <c r="C2201" s="3" t="s">
        <v>2379</v>
      </c>
      <c r="D2201" s="3" t="s">
        <v>2180</v>
      </c>
      <c r="G2201" s="2" t="s">
        <v>4898</v>
      </c>
      <c r="J2201" s="21">
        <v>6928</v>
      </c>
      <c r="K2201" s="21" t="s">
        <v>4569</v>
      </c>
    </row>
    <row r="2202" spans="1:11" x14ac:dyDescent="0.2">
      <c r="A2202" s="3">
        <v>6548</v>
      </c>
      <c r="B2202" s="3" t="s">
        <v>2380</v>
      </c>
      <c r="C2202" s="3" t="s">
        <v>2379</v>
      </c>
      <c r="D2202" s="3" t="s">
        <v>2180</v>
      </c>
      <c r="G2202" s="2" t="s">
        <v>4898</v>
      </c>
      <c r="J2202" s="21">
        <v>6929</v>
      </c>
      <c r="K2202" s="21" t="s">
        <v>4569</v>
      </c>
    </row>
    <row r="2203" spans="1:11" x14ac:dyDescent="0.2">
      <c r="A2203" s="3">
        <v>6548</v>
      </c>
      <c r="B2203" s="3" t="s">
        <v>2381</v>
      </c>
      <c r="C2203" s="3" t="s">
        <v>2379</v>
      </c>
      <c r="D2203" s="3" t="s">
        <v>2180</v>
      </c>
      <c r="G2203" s="2" t="s">
        <v>4898</v>
      </c>
      <c r="J2203" s="21">
        <v>6930</v>
      </c>
      <c r="K2203" s="21" t="s">
        <v>4569</v>
      </c>
    </row>
    <row r="2204" spans="1:11" x14ac:dyDescent="0.2">
      <c r="A2204" s="3">
        <v>6541</v>
      </c>
      <c r="B2204" s="3" t="s">
        <v>2382</v>
      </c>
      <c r="C2204" s="3" t="s">
        <v>2383</v>
      </c>
      <c r="D2204" s="3" t="s">
        <v>2180</v>
      </c>
      <c r="G2204" s="2" t="s">
        <v>4898</v>
      </c>
      <c r="J2204" s="21">
        <v>6932</v>
      </c>
      <c r="K2204" s="21" t="s">
        <v>4569</v>
      </c>
    </row>
    <row r="2205" spans="1:11" x14ac:dyDescent="0.2">
      <c r="A2205" s="3">
        <v>6558</v>
      </c>
      <c r="B2205" s="3" t="s">
        <v>2384</v>
      </c>
      <c r="C2205" s="3" t="s">
        <v>2384</v>
      </c>
      <c r="D2205" s="3" t="s">
        <v>2180</v>
      </c>
      <c r="G2205" s="2" t="s">
        <v>4898</v>
      </c>
      <c r="J2205" s="21">
        <v>6933</v>
      </c>
      <c r="K2205" s="21" t="s">
        <v>4569</v>
      </c>
    </row>
    <row r="2206" spans="1:11" x14ac:dyDescent="0.2">
      <c r="A2206" s="3">
        <v>6563</v>
      </c>
      <c r="B2206" s="3" t="s">
        <v>2385</v>
      </c>
      <c r="C2206" s="3" t="s">
        <v>2385</v>
      </c>
      <c r="D2206" s="3" t="s">
        <v>2180</v>
      </c>
      <c r="G2206" s="2" t="s">
        <v>4898</v>
      </c>
      <c r="J2206" s="21">
        <v>6934</v>
      </c>
      <c r="K2206" s="21" t="s">
        <v>4569</v>
      </c>
    </row>
    <row r="2207" spans="1:11" x14ac:dyDescent="0.2">
      <c r="A2207" s="3">
        <v>6565</v>
      </c>
      <c r="B2207" s="3" t="s">
        <v>2386</v>
      </c>
      <c r="C2207" s="3" t="s">
        <v>2385</v>
      </c>
      <c r="D2207" s="3" t="s">
        <v>2180</v>
      </c>
      <c r="G2207" s="2" t="s">
        <v>4898</v>
      </c>
      <c r="J2207" s="21">
        <v>6935</v>
      </c>
      <c r="K2207" s="21" t="s">
        <v>4569</v>
      </c>
    </row>
    <row r="2208" spans="1:11" x14ac:dyDescent="0.2">
      <c r="A2208" s="3">
        <v>6562</v>
      </c>
      <c r="B2208" s="3" t="s">
        <v>2387</v>
      </c>
      <c r="C2208" s="3" t="s">
        <v>2387</v>
      </c>
      <c r="D2208" s="3" t="s">
        <v>2180</v>
      </c>
      <c r="G2208" s="2" t="s">
        <v>4898</v>
      </c>
      <c r="J2208" s="21">
        <v>6936</v>
      </c>
      <c r="K2208" s="21" t="s">
        <v>4569</v>
      </c>
    </row>
    <row r="2209" spans="1:11" x14ac:dyDescent="0.2">
      <c r="A2209" s="3">
        <v>6557</v>
      </c>
      <c r="B2209" s="3" t="s">
        <v>2388</v>
      </c>
      <c r="C2209" s="3" t="s">
        <v>2388</v>
      </c>
      <c r="D2209" s="3" t="s">
        <v>2180</v>
      </c>
      <c r="G2209" s="2" t="s">
        <v>4896</v>
      </c>
      <c r="J2209" s="21">
        <v>6937</v>
      </c>
      <c r="K2209" s="21" t="s">
        <v>4569</v>
      </c>
    </row>
    <row r="2210" spans="1:11" x14ac:dyDescent="0.2">
      <c r="A2210" s="3">
        <v>6537</v>
      </c>
      <c r="B2210" s="3" t="s">
        <v>2389</v>
      </c>
      <c r="C2210" s="3" t="s">
        <v>2389</v>
      </c>
      <c r="D2210" s="3" t="s">
        <v>2180</v>
      </c>
      <c r="G2210" s="2" t="s">
        <v>4896</v>
      </c>
      <c r="J2210" s="21">
        <v>6938</v>
      </c>
      <c r="K2210" s="21" t="s">
        <v>4569</v>
      </c>
    </row>
    <row r="2211" spans="1:11" x14ac:dyDescent="0.2">
      <c r="A2211" s="3">
        <v>6538</v>
      </c>
      <c r="B2211" s="3" t="s">
        <v>2390</v>
      </c>
      <c r="C2211" s="3" t="s">
        <v>2389</v>
      </c>
      <c r="D2211" s="3" t="s">
        <v>2180</v>
      </c>
      <c r="G2211" s="2" t="s">
        <v>4896</v>
      </c>
      <c r="J2211" s="21">
        <v>6939</v>
      </c>
      <c r="K2211" s="21" t="s">
        <v>4565</v>
      </c>
    </row>
    <row r="2212" spans="1:11" x14ac:dyDescent="0.2">
      <c r="A2212" s="3">
        <v>6538</v>
      </c>
      <c r="B2212" s="3" t="s">
        <v>2390</v>
      </c>
      <c r="C2212" s="3" t="s">
        <v>2389</v>
      </c>
      <c r="D2212" s="3" t="s">
        <v>2180</v>
      </c>
      <c r="G2212" s="2" t="s">
        <v>4896</v>
      </c>
      <c r="J2212" s="21">
        <v>6942</v>
      </c>
      <c r="K2212" s="21" t="s">
        <v>4569</v>
      </c>
    </row>
    <row r="2213" spans="1:11" x14ac:dyDescent="0.2">
      <c r="A2213" s="3">
        <v>6556</v>
      </c>
      <c r="B2213" s="3" t="s">
        <v>2391</v>
      </c>
      <c r="C2213" s="3" t="s">
        <v>2389</v>
      </c>
      <c r="D2213" s="3" t="s">
        <v>2180</v>
      </c>
      <c r="G2213" s="2" t="s">
        <v>4896</v>
      </c>
      <c r="J2213" s="21">
        <v>6943</v>
      </c>
      <c r="K2213" s="21" t="s">
        <v>4569</v>
      </c>
    </row>
    <row r="2214" spans="1:11" x14ac:dyDescent="0.2">
      <c r="A2214" s="3">
        <v>6535</v>
      </c>
      <c r="B2214" s="3" t="s">
        <v>2392</v>
      </c>
      <c r="C2214" s="3" t="s">
        <v>2393</v>
      </c>
      <c r="D2214" s="3" t="s">
        <v>2180</v>
      </c>
      <c r="G2214" s="2" t="s">
        <v>4896</v>
      </c>
      <c r="J2214" s="21">
        <v>6944</v>
      </c>
      <c r="K2214" s="21" t="s">
        <v>4569</v>
      </c>
    </row>
    <row r="2215" spans="1:11" x14ac:dyDescent="0.2">
      <c r="A2215" s="3">
        <v>6549</v>
      </c>
      <c r="B2215" s="3" t="s">
        <v>2394</v>
      </c>
      <c r="C2215" s="3" t="s">
        <v>2393</v>
      </c>
      <c r="D2215" s="3" t="s">
        <v>2180</v>
      </c>
      <c r="G2215" s="2" t="s">
        <v>4896</v>
      </c>
      <c r="J2215" s="21">
        <v>6945</v>
      </c>
      <c r="K2215" s="21" t="s">
        <v>4569</v>
      </c>
    </row>
    <row r="2216" spans="1:11" x14ac:dyDescent="0.2">
      <c r="A2216" s="3">
        <v>6534</v>
      </c>
      <c r="B2216" s="3" t="s">
        <v>2395</v>
      </c>
      <c r="C2216" s="3" t="s">
        <v>2396</v>
      </c>
      <c r="D2216" s="3" t="s">
        <v>2180</v>
      </c>
      <c r="G2216" s="2" t="s">
        <v>4896</v>
      </c>
      <c r="J2216" s="21">
        <v>6946</v>
      </c>
      <c r="K2216" s="21" t="s">
        <v>4569</v>
      </c>
    </row>
    <row r="2217" spans="1:11" x14ac:dyDescent="0.2">
      <c r="A2217" s="3">
        <v>6534</v>
      </c>
      <c r="B2217" s="3" t="s">
        <v>2395</v>
      </c>
      <c r="C2217" s="3" t="s">
        <v>2396</v>
      </c>
      <c r="D2217" s="3" t="s">
        <v>2180</v>
      </c>
      <c r="G2217" s="2" t="s">
        <v>4896</v>
      </c>
      <c r="J2217" s="21">
        <v>6947</v>
      </c>
      <c r="K2217" s="21" t="s">
        <v>4569</v>
      </c>
    </row>
    <row r="2218" spans="1:11" x14ac:dyDescent="0.2">
      <c r="A2218" s="3">
        <v>6543</v>
      </c>
      <c r="B2218" s="3" t="s">
        <v>2397</v>
      </c>
      <c r="C2218" s="3" t="s">
        <v>2398</v>
      </c>
      <c r="D2218" s="3" t="s">
        <v>2180</v>
      </c>
      <c r="G2218" s="2" t="s">
        <v>4896</v>
      </c>
      <c r="J2218" s="21">
        <v>6948</v>
      </c>
      <c r="K2218" s="21" t="s">
        <v>4569</v>
      </c>
    </row>
    <row r="2219" spans="1:11" x14ac:dyDescent="0.2">
      <c r="A2219" s="3">
        <v>6544</v>
      </c>
      <c r="B2219" s="3" t="s">
        <v>2399</v>
      </c>
      <c r="C2219" s="3" t="s">
        <v>2398</v>
      </c>
      <c r="D2219" s="3" t="s">
        <v>2180</v>
      </c>
      <c r="G2219" s="2" t="s">
        <v>4896</v>
      </c>
      <c r="J2219" s="21">
        <v>6949</v>
      </c>
      <c r="K2219" s="21" t="s">
        <v>4569</v>
      </c>
    </row>
    <row r="2220" spans="1:11" x14ac:dyDescent="0.2">
      <c r="A2220" s="3">
        <v>6545</v>
      </c>
      <c r="B2220" s="3" t="s">
        <v>2400</v>
      </c>
      <c r="C2220" s="3" t="s">
        <v>2398</v>
      </c>
      <c r="D2220" s="3" t="s">
        <v>2180</v>
      </c>
      <c r="G2220" s="2" t="s">
        <v>4896</v>
      </c>
      <c r="J2220" s="21">
        <v>6950</v>
      </c>
      <c r="K2220" s="21" t="s">
        <v>4569</v>
      </c>
    </row>
    <row r="2221" spans="1:11" x14ac:dyDescent="0.2">
      <c r="A2221" s="3">
        <v>6546</v>
      </c>
      <c r="B2221" s="3" t="s">
        <v>2401</v>
      </c>
      <c r="C2221" s="3" t="s">
        <v>2398</v>
      </c>
      <c r="D2221" s="3" t="s">
        <v>2180</v>
      </c>
      <c r="G2221" s="2" t="s">
        <v>4896</v>
      </c>
      <c r="J2221" s="21">
        <v>6951</v>
      </c>
      <c r="K2221" s="21" t="s">
        <v>4565</v>
      </c>
    </row>
    <row r="2222" spans="1:11" x14ac:dyDescent="0.2">
      <c r="A2222" s="3">
        <v>7532</v>
      </c>
      <c r="B2222" s="3" t="s">
        <v>2402</v>
      </c>
      <c r="C2222" s="3" t="s">
        <v>2403</v>
      </c>
      <c r="D2222" s="3" t="s">
        <v>2180</v>
      </c>
      <c r="G2222" s="2" t="s">
        <v>4896</v>
      </c>
      <c r="J2222" s="21">
        <v>6952</v>
      </c>
      <c r="K2222" s="21" t="s">
        <v>4569</v>
      </c>
    </row>
    <row r="2223" spans="1:11" x14ac:dyDescent="0.2">
      <c r="A2223" s="3">
        <v>7533</v>
      </c>
      <c r="B2223" s="3" t="s">
        <v>2404</v>
      </c>
      <c r="C2223" s="3" t="s">
        <v>2403</v>
      </c>
      <c r="D2223" s="3" t="s">
        <v>2180</v>
      </c>
      <c r="G2223" s="2" t="s">
        <v>4896</v>
      </c>
      <c r="J2223" s="21">
        <v>6953</v>
      </c>
      <c r="K2223" s="21" t="s">
        <v>4569</v>
      </c>
    </row>
    <row r="2224" spans="1:11" x14ac:dyDescent="0.2">
      <c r="A2224" s="3">
        <v>7534</v>
      </c>
      <c r="B2224" s="3" t="s">
        <v>2405</v>
      </c>
      <c r="C2224" s="3" t="s">
        <v>2403</v>
      </c>
      <c r="D2224" s="3" t="s">
        <v>2180</v>
      </c>
      <c r="G2224" s="2" t="s">
        <v>4896</v>
      </c>
      <c r="J2224" s="21">
        <v>6954</v>
      </c>
      <c r="K2224" s="21" t="s">
        <v>4569</v>
      </c>
    </row>
    <row r="2225" spans="1:11" x14ac:dyDescent="0.2">
      <c r="A2225" s="3">
        <v>7535</v>
      </c>
      <c r="B2225" s="3" t="s">
        <v>2406</v>
      </c>
      <c r="C2225" s="3" t="s">
        <v>2403</v>
      </c>
      <c r="D2225" s="3" t="s">
        <v>2180</v>
      </c>
      <c r="G2225" s="2" t="s">
        <v>4896</v>
      </c>
      <c r="J2225" s="21">
        <v>6955</v>
      </c>
      <c r="K2225" s="21" t="s">
        <v>4569</v>
      </c>
    </row>
    <row r="2226" spans="1:11" x14ac:dyDescent="0.2">
      <c r="A2226" s="3">
        <v>7536</v>
      </c>
      <c r="B2226" s="3" t="s">
        <v>2407</v>
      </c>
      <c r="C2226" s="3" t="s">
        <v>2403</v>
      </c>
      <c r="D2226" s="3" t="s">
        <v>2180</v>
      </c>
      <c r="G2226" s="2" t="s">
        <v>4896</v>
      </c>
      <c r="J2226" s="21">
        <v>6956</v>
      </c>
      <c r="K2226" s="21" t="s">
        <v>4565</v>
      </c>
    </row>
    <row r="2227" spans="1:11" x14ac:dyDescent="0.2">
      <c r="A2227" s="3">
        <v>7537</v>
      </c>
      <c r="B2227" s="3" t="s">
        <v>2408</v>
      </c>
      <c r="C2227" s="3" t="s">
        <v>2403</v>
      </c>
      <c r="D2227" s="3" t="s">
        <v>2180</v>
      </c>
      <c r="G2227" s="2" t="s">
        <v>4896</v>
      </c>
      <c r="J2227" s="21">
        <v>6957</v>
      </c>
      <c r="K2227" s="21" t="s">
        <v>4565</v>
      </c>
    </row>
    <row r="2228" spans="1:11" x14ac:dyDescent="0.2">
      <c r="A2228" s="3">
        <v>7260</v>
      </c>
      <c r="B2228" s="3" t="s">
        <v>2409</v>
      </c>
      <c r="C2228" s="3" t="s">
        <v>2410</v>
      </c>
      <c r="D2228" s="3" t="s">
        <v>2180</v>
      </c>
      <c r="G2228" s="2" t="s">
        <v>4896</v>
      </c>
      <c r="J2228" s="21">
        <v>6958</v>
      </c>
      <c r="K2228" s="21" t="s">
        <v>4565</v>
      </c>
    </row>
    <row r="2229" spans="1:11" x14ac:dyDescent="0.2">
      <c r="A2229" s="3">
        <v>7265</v>
      </c>
      <c r="B2229" s="3" t="s">
        <v>2411</v>
      </c>
      <c r="C2229" s="3" t="s">
        <v>2410</v>
      </c>
      <c r="D2229" s="3" t="s">
        <v>2180</v>
      </c>
      <c r="G2229" s="2" t="s">
        <v>4896</v>
      </c>
      <c r="J2229" s="21">
        <v>6959</v>
      </c>
      <c r="K2229" s="21" t="s">
        <v>4565</v>
      </c>
    </row>
    <row r="2230" spans="1:11" x14ac:dyDescent="0.2">
      <c r="A2230" s="3">
        <v>7270</v>
      </c>
      <c r="B2230" s="3" t="s">
        <v>2412</v>
      </c>
      <c r="C2230" s="3" t="s">
        <v>2410</v>
      </c>
      <c r="D2230" s="3" t="s">
        <v>2180</v>
      </c>
      <c r="G2230" s="2" t="s">
        <v>4896</v>
      </c>
      <c r="J2230" s="21">
        <v>6960</v>
      </c>
      <c r="K2230" s="21" t="s">
        <v>4565</v>
      </c>
    </row>
    <row r="2231" spans="1:11" x14ac:dyDescent="0.2">
      <c r="A2231" s="3">
        <v>7272</v>
      </c>
      <c r="B2231" s="3" t="s">
        <v>2413</v>
      </c>
      <c r="C2231" s="3" t="s">
        <v>2410</v>
      </c>
      <c r="D2231" s="3" t="s">
        <v>2180</v>
      </c>
      <c r="G2231" s="2" t="s">
        <v>4896</v>
      </c>
      <c r="J2231" s="21">
        <v>6962</v>
      </c>
      <c r="K2231" s="21" t="s">
        <v>4569</v>
      </c>
    </row>
    <row r="2232" spans="1:11" x14ac:dyDescent="0.2">
      <c r="A2232" s="3">
        <v>7276</v>
      </c>
      <c r="B2232" s="3" t="s">
        <v>2414</v>
      </c>
      <c r="C2232" s="3" t="s">
        <v>2410</v>
      </c>
      <c r="D2232" s="3" t="s">
        <v>2180</v>
      </c>
      <c r="G2232" s="2" t="s">
        <v>4896</v>
      </c>
      <c r="J2232" s="21">
        <v>6963</v>
      </c>
      <c r="K2232" s="21" t="s">
        <v>4569</v>
      </c>
    </row>
    <row r="2233" spans="1:11" x14ac:dyDescent="0.2">
      <c r="A2233" s="3">
        <v>7277</v>
      </c>
      <c r="B2233" s="3" t="s">
        <v>2415</v>
      </c>
      <c r="C2233" s="3" t="s">
        <v>2410</v>
      </c>
      <c r="D2233" s="3" t="s">
        <v>2180</v>
      </c>
      <c r="G2233" s="2" t="s">
        <v>4896</v>
      </c>
      <c r="J2233" s="21">
        <v>6964</v>
      </c>
      <c r="K2233" s="21" t="s">
        <v>4569</v>
      </c>
    </row>
    <row r="2234" spans="1:11" x14ac:dyDescent="0.2">
      <c r="A2234" s="3">
        <v>7278</v>
      </c>
      <c r="B2234" s="3" t="s">
        <v>2416</v>
      </c>
      <c r="C2234" s="3" t="s">
        <v>2410</v>
      </c>
      <c r="D2234" s="3" t="s">
        <v>2180</v>
      </c>
      <c r="G2234" s="2" t="s">
        <v>4896</v>
      </c>
      <c r="J2234" s="21">
        <v>6965</v>
      </c>
      <c r="K2234" s="21" t="s">
        <v>4569</v>
      </c>
    </row>
    <row r="2235" spans="1:11" x14ac:dyDescent="0.2">
      <c r="A2235" s="3">
        <v>7494</v>
      </c>
      <c r="B2235" s="3" t="s">
        <v>2417</v>
      </c>
      <c r="C2235" s="3" t="s">
        <v>2410</v>
      </c>
      <c r="D2235" s="3" t="s">
        <v>2180</v>
      </c>
      <c r="G2235" s="2" t="s">
        <v>4896</v>
      </c>
      <c r="J2235" s="21">
        <v>6966</v>
      </c>
      <c r="K2235" s="21" t="s">
        <v>4569</v>
      </c>
    </row>
    <row r="2236" spans="1:11" x14ac:dyDescent="0.2">
      <c r="A2236" s="3">
        <v>7235</v>
      </c>
      <c r="B2236" s="3" t="s">
        <v>2418</v>
      </c>
      <c r="C2236" s="3" t="s">
        <v>2418</v>
      </c>
      <c r="D2236" s="3" t="s">
        <v>2180</v>
      </c>
      <c r="G2236" s="2" t="s">
        <v>4896</v>
      </c>
      <c r="J2236" s="21">
        <v>6967</v>
      </c>
      <c r="K2236" s="21" t="s">
        <v>4569</v>
      </c>
    </row>
    <row r="2237" spans="1:11" x14ac:dyDescent="0.2">
      <c r="A2237" s="3">
        <v>7232</v>
      </c>
      <c r="B2237" s="3" t="s">
        <v>2419</v>
      </c>
      <c r="C2237" s="3" t="s">
        <v>2419</v>
      </c>
      <c r="D2237" s="3" t="s">
        <v>2180</v>
      </c>
      <c r="G2237" s="2" t="s">
        <v>4896</v>
      </c>
      <c r="J2237" s="21">
        <v>6968</v>
      </c>
      <c r="K2237" s="21" t="s">
        <v>4565</v>
      </c>
    </row>
    <row r="2238" spans="1:11" x14ac:dyDescent="0.2">
      <c r="A2238" s="3">
        <v>7231</v>
      </c>
      <c r="B2238" s="3" t="s">
        <v>2420</v>
      </c>
      <c r="C2238" s="3" t="s">
        <v>2421</v>
      </c>
      <c r="D2238" s="3" t="s">
        <v>2180</v>
      </c>
      <c r="G2238" s="2" t="s">
        <v>4896</v>
      </c>
      <c r="J2238" s="21">
        <v>6974</v>
      </c>
      <c r="K2238" s="21" t="s">
        <v>4569</v>
      </c>
    </row>
    <row r="2239" spans="1:11" x14ac:dyDescent="0.2">
      <c r="A2239" s="3">
        <v>7233</v>
      </c>
      <c r="B2239" s="3" t="s">
        <v>2421</v>
      </c>
      <c r="C2239" s="3" t="s">
        <v>2421</v>
      </c>
      <c r="D2239" s="3" t="s">
        <v>2180</v>
      </c>
      <c r="G2239" s="2" t="s">
        <v>4896</v>
      </c>
      <c r="J2239" s="21">
        <v>6976</v>
      </c>
      <c r="K2239" s="21" t="s">
        <v>4569</v>
      </c>
    </row>
    <row r="2240" spans="1:11" x14ac:dyDescent="0.2">
      <c r="A2240" s="3">
        <v>7247</v>
      </c>
      <c r="B2240" s="3" t="s">
        <v>2422</v>
      </c>
      <c r="C2240" s="3" t="s">
        <v>2423</v>
      </c>
      <c r="D2240" s="3" t="s">
        <v>2180</v>
      </c>
      <c r="G2240" s="2" t="s">
        <v>4896</v>
      </c>
      <c r="J2240" s="21">
        <v>6977</v>
      </c>
      <c r="K2240" s="21" t="s">
        <v>4569</v>
      </c>
    </row>
    <row r="2241" spans="1:11" x14ac:dyDescent="0.2">
      <c r="A2241" s="3">
        <v>7249</v>
      </c>
      <c r="B2241" s="3" t="s">
        <v>2424</v>
      </c>
      <c r="C2241" s="3" t="s">
        <v>2423</v>
      </c>
      <c r="D2241" s="3" t="s">
        <v>2180</v>
      </c>
      <c r="G2241" s="2" t="s">
        <v>4896</v>
      </c>
      <c r="J2241" s="21">
        <v>6978</v>
      </c>
      <c r="K2241" s="21" t="s">
        <v>4569</v>
      </c>
    </row>
    <row r="2242" spans="1:11" x14ac:dyDescent="0.2">
      <c r="A2242" s="3">
        <v>7250</v>
      </c>
      <c r="B2242" s="3" t="s">
        <v>2423</v>
      </c>
      <c r="C2242" s="3" t="s">
        <v>2423</v>
      </c>
      <c r="D2242" s="3" t="s">
        <v>2180</v>
      </c>
      <c r="G2242" s="2" t="s">
        <v>4896</v>
      </c>
      <c r="J2242" s="21">
        <v>6979</v>
      </c>
      <c r="K2242" s="21" t="s">
        <v>4569</v>
      </c>
    </row>
    <row r="2243" spans="1:11" x14ac:dyDescent="0.2">
      <c r="A2243" s="3">
        <v>7252</v>
      </c>
      <c r="B2243" s="3" t="s">
        <v>2425</v>
      </c>
      <c r="C2243" s="3" t="s">
        <v>2423</v>
      </c>
      <c r="D2243" s="3" t="s">
        <v>2180</v>
      </c>
      <c r="G2243" s="2" t="s">
        <v>4896</v>
      </c>
      <c r="J2243" s="21">
        <v>6980</v>
      </c>
      <c r="K2243" s="21" t="s">
        <v>4569</v>
      </c>
    </row>
    <row r="2244" spans="1:11" x14ac:dyDescent="0.2">
      <c r="A2244" s="3">
        <v>7241</v>
      </c>
      <c r="B2244" s="3" t="s">
        <v>2426</v>
      </c>
      <c r="C2244" s="3" t="s">
        <v>2426</v>
      </c>
      <c r="D2244" s="3" t="s">
        <v>2180</v>
      </c>
      <c r="G2244" s="2" t="s">
        <v>4896</v>
      </c>
      <c r="J2244" s="21">
        <v>6981</v>
      </c>
      <c r="K2244" s="21" t="s">
        <v>4569</v>
      </c>
    </row>
    <row r="2245" spans="1:11" x14ac:dyDescent="0.2">
      <c r="A2245" s="3">
        <v>7240</v>
      </c>
      <c r="B2245" s="3" t="s">
        <v>2427</v>
      </c>
      <c r="C2245" s="3" t="s">
        <v>2427</v>
      </c>
      <c r="D2245" s="3" t="s">
        <v>2180</v>
      </c>
      <c r="G2245" s="2" t="s">
        <v>4896</v>
      </c>
      <c r="J2245" s="21">
        <v>6982</v>
      </c>
      <c r="K2245" s="21" t="s">
        <v>4569</v>
      </c>
    </row>
    <row r="2246" spans="1:11" x14ac:dyDescent="0.2">
      <c r="A2246" s="3">
        <v>7223</v>
      </c>
      <c r="B2246" s="3" t="s">
        <v>2428</v>
      </c>
      <c r="C2246" s="3" t="s">
        <v>2429</v>
      </c>
      <c r="D2246" s="3" t="s">
        <v>2180</v>
      </c>
      <c r="G2246" s="2" t="s">
        <v>4896</v>
      </c>
      <c r="J2246" s="21">
        <v>6983</v>
      </c>
      <c r="K2246" s="21" t="s">
        <v>4569</v>
      </c>
    </row>
    <row r="2247" spans="1:11" x14ac:dyDescent="0.2">
      <c r="A2247" s="3">
        <v>7224</v>
      </c>
      <c r="B2247" s="3" t="s">
        <v>2430</v>
      </c>
      <c r="C2247" s="3" t="s">
        <v>2429</v>
      </c>
      <c r="D2247" s="3" t="s">
        <v>2180</v>
      </c>
      <c r="G2247" s="2" t="s">
        <v>4896</v>
      </c>
      <c r="J2247" s="21">
        <v>6984</v>
      </c>
      <c r="K2247" s="21" t="s">
        <v>4569</v>
      </c>
    </row>
    <row r="2248" spans="1:11" x14ac:dyDescent="0.2">
      <c r="A2248" s="3">
        <v>7242</v>
      </c>
      <c r="B2248" s="3" t="s">
        <v>2429</v>
      </c>
      <c r="C2248" s="3" t="s">
        <v>2429</v>
      </c>
      <c r="D2248" s="3" t="s">
        <v>2180</v>
      </c>
      <c r="G2248" s="2" t="s">
        <v>4896</v>
      </c>
      <c r="J2248" s="21">
        <v>6986</v>
      </c>
      <c r="K2248" s="21" t="s">
        <v>4569</v>
      </c>
    </row>
    <row r="2249" spans="1:11" x14ac:dyDescent="0.2">
      <c r="A2249" s="3">
        <v>7243</v>
      </c>
      <c r="B2249" s="3" t="s">
        <v>2431</v>
      </c>
      <c r="C2249" s="3" t="s">
        <v>2429</v>
      </c>
      <c r="D2249" s="3" t="s">
        <v>2180</v>
      </c>
      <c r="G2249" s="2" t="s">
        <v>4896</v>
      </c>
      <c r="J2249" s="21">
        <v>6987</v>
      </c>
      <c r="K2249" s="21" t="s">
        <v>4569</v>
      </c>
    </row>
    <row r="2250" spans="1:11" x14ac:dyDescent="0.2">
      <c r="A2250" s="3">
        <v>7244</v>
      </c>
      <c r="B2250" s="3" t="s">
        <v>2432</v>
      </c>
      <c r="C2250" s="3" t="s">
        <v>2429</v>
      </c>
      <c r="D2250" s="3" t="s">
        <v>2180</v>
      </c>
      <c r="G2250" s="2" t="s">
        <v>4896</v>
      </c>
      <c r="J2250" s="21">
        <v>6988</v>
      </c>
      <c r="K2250" s="21" t="s">
        <v>4569</v>
      </c>
    </row>
    <row r="2251" spans="1:11" x14ac:dyDescent="0.2">
      <c r="A2251" s="3">
        <v>7245</v>
      </c>
      <c r="B2251" s="3" t="s">
        <v>2433</v>
      </c>
      <c r="C2251" s="3" t="s">
        <v>2429</v>
      </c>
      <c r="D2251" s="3" t="s">
        <v>2180</v>
      </c>
      <c r="G2251" s="2" t="s">
        <v>4896</v>
      </c>
      <c r="J2251" s="21">
        <v>6989</v>
      </c>
      <c r="K2251" s="21" t="s">
        <v>4569</v>
      </c>
    </row>
    <row r="2252" spans="1:11" x14ac:dyDescent="0.2">
      <c r="A2252" s="3">
        <v>7246</v>
      </c>
      <c r="B2252" s="3" t="s">
        <v>2434</v>
      </c>
      <c r="C2252" s="3" t="s">
        <v>2429</v>
      </c>
      <c r="D2252" s="3" t="s">
        <v>2180</v>
      </c>
      <c r="G2252" s="2" t="s">
        <v>4896</v>
      </c>
      <c r="J2252" s="21">
        <v>6990</v>
      </c>
      <c r="K2252" s="21" t="s">
        <v>4569</v>
      </c>
    </row>
    <row r="2253" spans="1:11" x14ac:dyDescent="0.2">
      <c r="A2253" s="3">
        <v>7000</v>
      </c>
      <c r="B2253" s="3" t="s">
        <v>2435</v>
      </c>
      <c r="C2253" s="3" t="s">
        <v>2435</v>
      </c>
      <c r="D2253" s="3" t="s">
        <v>2180</v>
      </c>
      <c r="G2253" s="2" t="s">
        <v>4896</v>
      </c>
      <c r="J2253" s="21">
        <v>6991</v>
      </c>
      <c r="K2253" s="21" t="s">
        <v>4569</v>
      </c>
    </row>
    <row r="2254" spans="1:11" x14ac:dyDescent="0.2">
      <c r="A2254" s="3">
        <v>7023</v>
      </c>
      <c r="B2254" s="3" t="s">
        <v>2436</v>
      </c>
      <c r="C2254" s="3" t="s">
        <v>2435</v>
      </c>
      <c r="D2254" s="3" t="s">
        <v>2180</v>
      </c>
      <c r="G2254" s="2" t="s">
        <v>4896</v>
      </c>
      <c r="J2254" s="21">
        <v>6992</v>
      </c>
      <c r="K2254" s="21" t="s">
        <v>4569</v>
      </c>
    </row>
    <row r="2255" spans="1:11" x14ac:dyDescent="0.2">
      <c r="A2255" s="3">
        <v>7026</v>
      </c>
      <c r="B2255" s="3" t="s">
        <v>2437</v>
      </c>
      <c r="C2255" s="3" t="s">
        <v>2435</v>
      </c>
      <c r="D2255" s="3" t="s">
        <v>2180</v>
      </c>
      <c r="G2255" s="2" t="s">
        <v>4896</v>
      </c>
      <c r="J2255" s="21">
        <v>6993</v>
      </c>
      <c r="K2255" s="21" t="s">
        <v>4569</v>
      </c>
    </row>
    <row r="2256" spans="1:11" x14ac:dyDescent="0.2">
      <c r="A2256" s="3">
        <v>7062</v>
      </c>
      <c r="B2256" s="3" t="s">
        <v>2438</v>
      </c>
      <c r="C2256" s="3" t="s">
        <v>2439</v>
      </c>
      <c r="D2256" s="3" t="s">
        <v>2180</v>
      </c>
      <c r="G2256" s="2" t="s">
        <v>4896</v>
      </c>
      <c r="J2256" s="21">
        <v>6994</v>
      </c>
      <c r="K2256" s="21" t="s">
        <v>4569</v>
      </c>
    </row>
    <row r="2257" spans="1:11" x14ac:dyDescent="0.2">
      <c r="A2257" s="3">
        <v>7074</v>
      </c>
      <c r="B2257" s="3" t="s">
        <v>2440</v>
      </c>
      <c r="C2257" s="3" t="s">
        <v>2439</v>
      </c>
      <c r="D2257" s="3" t="s">
        <v>2180</v>
      </c>
      <c r="G2257" s="2" t="s">
        <v>4896</v>
      </c>
      <c r="J2257" s="21">
        <v>6995</v>
      </c>
      <c r="K2257" s="21" t="s">
        <v>4569</v>
      </c>
    </row>
    <row r="2258" spans="1:11" x14ac:dyDescent="0.2">
      <c r="A2258" s="3">
        <v>7075</v>
      </c>
      <c r="B2258" s="3" t="s">
        <v>2439</v>
      </c>
      <c r="C2258" s="3" t="s">
        <v>2439</v>
      </c>
      <c r="D2258" s="3" t="s">
        <v>2180</v>
      </c>
      <c r="G2258" s="2" t="s">
        <v>4896</v>
      </c>
      <c r="J2258" s="21">
        <v>6997</v>
      </c>
      <c r="K2258" s="21" t="s">
        <v>4569</v>
      </c>
    </row>
    <row r="2259" spans="1:11" x14ac:dyDescent="0.2">
      <c r="A2259" s="3">
        <v>7076</v>
      </c>
      <c r="B2259" s="3" t="s">
        <v>2441</v>
      </c>
      <c r="C2259" s="3" t="s">
        <v>2439</v>
      </c>
      <c r="D2259" s="3" t="s">
        <v>2180</v>
      </c>
      <c r="G2259" s="2" t="s">
        <v>4896</v>
      </c>
      <c r="J2259" s="21">
        <v>6998</v>
      </c>
      <c r="K2259" s="21" t="s">
        <v>4569</v>
      </c>
    </row>
    <row r="2260" spans="1:11" x14ac:dyDescent="0.2">
      <c r="A2260" s="3">
        <v>7027</v>
      </c>
      <c r="B2260" s="3" t="s">
        <v>2442</v>
      </c>
      <c r="C2260" s="3" t="s">
        <v>2443</v>
      </c>
      <c r="D2260" s="3" t="s">
        <v>2180</v>
      </c>
      <c r="G2260" s="2" t="s">
        <v>4896</v>
      </c>
      <c r="J2260" s="21">
        <v>6999</v>
      </c>
      <c r="K2260" s="21" t="s">
        <v>4569</v>
      </c>
    </row>
    <row r="2261" spans="1:11" x14ac:dyDescent="0.2">
      <c r="A2261" s="3">
        <v>7027</v>
      </c>
      <c r="B2261" s="3" t="s">
        <v>2444</v>
      </c>
      <c r="C2261" s="3" t="s">
        <v>2443</v>
      </c>
      <c r="D2261" s="3" t="s">
        <v>2180</v>
      </c>
      <c r="G2261" s="2" t="s">
        <v>4896</v>
      </c>
      <c r="J2261" s="21">
        <v>7000</v>
      </c>
      <c r="K2261" s="21" t="s">
        <v>4570</v>
      </c>
    </row>
    <row r="2262" spans="1:11" x14ac:dyDescent="0.2">
      <c r="A2262" s="3">
        <v>7027</v>
      </c>
      <c r="B2262" s="3" t="s">
        <v>2445</v>
      </c>
      <c r="C2262" s="3" t="s">
        <v>2443</v>
      </c>
      <c r="D2262" s="3" t="s">
        <v>2180</v>
      </c>
      <c r="G2262" s="2" t="s">
        <v>4896</v>
      </c>
      <c r="J2262" s="21">
        <v>7012</v>
      </c>
      <c r="K2262" s="21" t="s">
        <v>4570</v>
      </c>
    </row>
    <row r="2263" spans="1:11" x14ac:dyDescent="0.2">
      <c r="A2263" s="3">
        <v>7028</v>
      </c>
      <c r="B2263" s="3" t="s">
        <v>2446</v>
      </c>
      <c r="C2263" s="3" t="s">
        <v>2443</v>
      </c>
      <c r="D2263" s="3" t="s">
        <v>2180</v>
      </c>
      <c r="G2263" s="2" t="s">
        <v>4896</v>
      </c>
      <c r="J2263" s="21">
        <v>7013</v>
      </c>
      <c r="K2263" s="21" t="s">
        <v>4570</v>
      </c>
    </row>
    <row r="2264" spans="1:11" x14ac:dyDescent="0.2">
      <c r="A2264" s="3">
        <v>7028</v>
      </c>
      <c r="B2264" s="3" t="s">
        <v>2447</v>
      </c>
      <c r="C2264" s="3" t="s">
        <v>2443</v>
      </c>
      <c r="D2264" s="3" t="s">
        <v>2180</v>
      </c>
      <c r="G2264" s="2" t="s">
        <v>4896</v>
      </c>
      <c r="J2264" s="21">
        <v>7014</v>
      </c>
      <c r="K2264" s="21" t="s">
        <v>4570</v>
      </c>
    </row>
    <row r="2265" spans="1:11" x14ac:dyDescent="0.2">
      <c r="A2265" s="3">
        <v>7029</v>
      </c>
      <c r="B2265" s="3" t="s">
        <v>2448</v>
      </c>
      <c r="C2265" s="3" t="s">
        <v>2443</v>
      </c>
      <c r="D2265" s="3" t="s">
        <v>2180</v>
      </c>
      <c r="G2265" s="2" t="s">
        <v>4896</v>
      </c>
      <c r="J2265" s="21">
        <v>7015</v>
      </c>
      <c r="K2265" s="21" t="s">
        <v>4570</v>
      </c>
    </row>
    <row r="2266" spans="1:11" x14ac:dyDescent="0.2">
      <c r="A2266" s="3">
        <v>7050</v>
      </c>
      <c r="B2266" s="3" t="s">
        <v>2443</v>
      </c>
      <c r="C2266" s="3" t="s">
        <v>2443</v>
      </c>
      <c r="D2266" s="3" t="s">
        <v>2180</v>
      </c>
      <c r="G2266" s="2" t="s">
        <v>4896</v>
      </c>
      <c r="J2266" s="21">
        <v>7016</v>
      </c>
      <c r="K2266" s="21" t="s">
        <v>4570</v>
      </c>
    </row>
    <row r="2267" spans="1:11" x14ac:dyDescent="0.2">
      <c r="A2267" s="3">
        <v>7056</v>
      </c>
      <c r="B2267" s="3" t="s">
        <v>2449</v>
      </c>
      <c r="C2267" s="3" t="s">
        <v>2443</v>
      </c>
      <c r="D2267" s="3" t="s">
        <v>2180</v>
      </c>
      <c r="G2267" s="2" t="s">
        <v>4896</v>
      </c>
      <c r="J2267" s="21">
        <v>7017</v>
      </c>
      <c r="K2267" s="21" t="s">
        <v>4570</v>
      </c>
    </row>
    <row r="2268" spans="1:11" x14ac:dyDescent="0.2">
      <c r="A2268" s="3">
        <v>7057</v>
      </c>
      <c r="B2268" s="3" t="s">
        <v>2450</v>
      </c>
      <c r="C2268" s="3" t="s">
        <v>2443</v>
      </c>
      <c r="D2268" s="3" t="s">
        <v>2180</v>
      </c>
      <c r="G2268" s="2" t="s">
        <v>4896</v>
      </c>
      <c r="J2268" s="21">
        <v>7018</v>
      </c>
      <c r="K2268" s="21" t="s">
        <v>4570</v>
      </c>
    </row>
    <row r="2269" spans="1:11" x14ac:dyDescent="0.2">
      <c r="A2269" s="3">
        <v>7058</v>
      </c>
      <c r="B2269" s="3" t="s">
        <v>2451</v>
      </c>
      <c r="C2269" s="3" t="s">
        <v>2443</v>
      </c>
      <c r="D2269" s="3" t="s">
        <v>2180</v>
      </c>
      <c r="G2269" s="2" t="s">
        <v>4896</v>
      </c>
      <c r="J2269" s="21">
        <v>7019</v>
      </c>
      <c r="K2269" s="21" t="s">
        <v>4570</v>
      </c>
    </row>
    <row r="2270" spans="1:11" x14ac:dyDescent="0.2">
      <c r="A2270" s="3">
        <v>7063</v>
      </c>
      <c r="B2270" s="3" t="s">
        <v>2452</v>
      </c>
      <c r="C2270" s="3" t="s">
        <v>2453</v>
      </c>
      <c r="D2270" s="3" t="s">
        <v>2180</v>
      </c>
      <c r="G2270" s="2" t="s">
        <v>4896</v>
      </c>
      <c r="J2270" s="21">
        <v>7023</v>
      </c>
      <c r="K2270" s="21" t="s">
        <v>4570</v>
      </c>
    </row>
    <row r="2271" spans="1:11" x14ac:dyDescent="0.2">
      <c r="A2271" s="3">
        <v>7064</v>
      </c>
      <c r="B2271" s="3" t="s">
        <v>2454</v>
      </c>
      <c r="C2271" s="3" t="s">
        <v>2453</v>
      </c>
      <c r="D2271" s="3" t="s">
        <v>2180</v>
      </c>
      <c r="G2271" s="2" t="s">
        <v>4896</v>
      </c>
      <c r="J2271" s="21">
        <v>7026</v>
      </c>
      <c r="K2271" s="21" t="s">
        <v>4570</v>
      </c>
    </row>
    <row r="2272" spans="1:11" x14ac:dyDescent="0.2">
      <c r="A2272" s="3">
        <v>7202</v>
      </c>
      <c r="B2272" s="3" t="s">
        <v>2455</v>
      </c>
      <c r="C2272" s="3" t="s">
        <v>2456</v>
      </c>
      <c r="D2272" s="3" t="s">
        <v>2180</v>
      </c>
      <c r="G2272" s="2" t="s">
        <v>4896</v>
      </c>
      <c r="J2272" s="21">
        <v>7027</v>
      </c>
      <c r="K2272" s="21" t="s">
        <v>4570</v>
      </c>
    </row>
    <row r="2273" spans="1:11" x14ac:dyDescent="0.2">
      <c r="A2273" s="3">
        <v>7203</v>
      </c>
      <c r="B2273" s="3" t="s">
        <v>2456</v>
      </c>
      <c r="C2273" s="3" t="s">
        <v>2456</v>
      </c>
      <c r="D2273" s="3" t="s">
        <v>2180</v>
      </c>
      <c r="G2273" s="2" t="s">
        <v>4896</v>
      </c>
      <c r="J2273" s="21">
        <v>7028</v>
      </c>
      <c r="K2273" s="21" t="s">
        <v>4570</v>
      </c>
    </row>
    <row r="2274" spans="1:11" x14ac:dyDescent="0.2">
      <c r="A2274" s="3">
        <v>7204</v>
      </c>
      <c r="B2274" s="3" t="s">
        <v>2457</v>
      </c>
      <c r="C2274" s="3" t="s">
        <v>2457</v>
      </c>
      <c r="D2274" s="3" t="s">
        <v>2180</v>
      </c>
      <c r="G2274" s="2" t="s">
        <v>4896</v>
      </c>
      <c r="J2274" s="21">
        <v>7029</v>
      </c>
      <c r="K2274" s="21" t="s">
        <v>4570</v>
      </c>
    </row>
    <row r="2275" spans="1:11" x14ac:dyDescent="0.2">
      <c r="A2275" s="3">
        <v>7205</v>
      </c>
      <c r="B2275" s="3" t="s">
        <v>2458</v>
      </c>
      <c r="C2275" s="3" t="s">
        <v>2458</v>
      </c>
      <c r="D2275" s="3" t="s">
        <v>2180</v>
      </c>
      <c r="G2275" s="2" t="s">
        <v>4896</v>
      </c>
      <c r="J2275" s="21">
        <v>7031</v>
      </c>
      <c r="K2275" s="21" t="s">
        <v>4570</v>
      </c>
    </row>
    <row r="2276" spans="1:11" x14ac:dyDescent="0.2">
      <c r="A2276" s="3">
        <v>7306</v>
      </c>
      <c r="B2276" s="3" t="s">
        <v>2459</v>
      </c>
      <c r="C2276" s="3" t="s">
        <v>2459</v>
      </c>
      <c r="D2276" s="3" t="s">
        <v>2180</v>
      </c>
      <c r="G2276" s="2" t="s">
        <v>4896</v>
      </c>
      <c r="J2276" s="21">
        <v>7032</v>
      </c>
      <c r="K2276" s="21" t="s">
        <v>4570</v>
      </c>
    </row>
    <row r="2277" spans="1:11" x14ac:dyDescent="0.2">
      <c r="A2277" s="3">
        <v>7307</v>
      </c>
      <c r="B2277" s="3" t="s">
        <v>2460</v>
      </c>
      <c r="C2277" s="3" t="s">
        <v>2460</v>
      </c>
      <c r="D2277" s="3" t="s">
        <v>2180</v>
      </c>
      <c r="G2277" s="2" t="s">
        <v>4896</v>
      </c>
      <c r="J2277" s="21">
        <v>7050</v>
      </c>
      <c r="K2277" s="21" t="s">
        <v>4571</v>
      </c>
    </row>
    <row r="2278" spans="1:11" x14ac:dyDescent="0.2">
      <c r="A2278" s="3">
        <v>7304</v>
      </c>
      <c r="B2278" s="3" t="s">
        <v>2461</v>
      </c>
      <c r="C2278" s="3" t="s">
        <v>2461</v>
      </c>
      <c r="D2278" s="3" t="s">
        <v>2180</v>
      </c>
      <c r="G2278" s="2" t="s">
        <v>4896</v>
      </c>
      <c r="J2278" s="21">
        <v>7056</v>
      </c>
      <c r="K2278" s="21" t="s">
        <v>4570</v>
      </c>
    </row>
    <row r="2279" spans="1:11" x14ac:dyDescent="0.2">
      <c r="A2279" s="3">
        <v>7208</v>
      </c>
      <c r="B2279" s="3" t="s">
        <v>2462</v>
      </c>
      <c r="C2279" s="3" t="s">
        <v>2463</v>
      </c>
      <c r="D2279" s="3" t="s">
        <v>2180</v>
      </c>
      <c r="G2279" s="2" t="s">
        <v>4896</v>
      </c>
      <c r="J2279" s="21">
        <v>7057</v>
      </c>
      <c r="K2279" s="21" t="s">
        <v>4570</v>
      </c>
    </row>
    <row r="2280" spans="1:11" x14ac:dyDescent="0.2">
      <c r="A2280" s="3">
        <v>7206</v>
      </c>
      <c r="B2280" s="3" t="s">
        <v>2464</v>
      </c>
      <c r="C2280" s="3" t="s">
        <v>2465</v>
      </c>
      <c r="D2280" s="3" t="s">
        <v>2180</v>
      </c>
      <c r="G2280" s="2" t="s">
        <v>4896</v>
      </c>
      <c r="J2280" s="21">
        <v>7058</v>
      </c>
      <c r="K2280" s="21" t="s">
        <v>4571</v>
      </c>
    </row>
    <row r="2281" spans="1:11" x14ac:dyDescent="0.2">
      <c r="A2281" s="3">
        <v>7302</v>
      </c>
      <c r="B2281" s="3" t="s">
        <v>2465</v>
      </c>
      <c r="C2281" s="3" t="s">
        <v>2465</v>
      </c>
      <c r="D2281" s="3" t="s">
        <v>2180</v>
      </c>
      <c r="G2281" s="2" t="s">
        <v>4896</v>
      </c>
      <c r="J2281" s="21">
        <v>7062</v>
      </c>
      <c r="K2281" s="21" t="s">
        <v>4570</v>
      </c>
    </row>
    <row r="2282" spans="1:11" x14ac:dyDescent="0.2">
      <c r="A2282" s="3">
        <v>7303</v>
      </c>
      <c r="B2282" s="3" t="s">
        <v>2466</v>
      </c>
      <c r="C2282" s="3" t="s">
        <v>2465</v>
      </c>
      <c r="D2282" s="3" t="s">
        <v>2180</v>
      </c>
      <c r="G2282" s="2" t="s">
        <v>4896</v>
      </c>
      <c r="J2282" s="21">
        <v>7063</v>
      </c>
      <c r="K2282" s="21" t="s">
        <v>4570</v>
      </c>
    </row>
    <row r="2283" spans="1:11" x14ac:dyDescent="0.2">
      <c r="A2283" s="3">
        <v>7213</v>
      </c>
      <c r="B2283" s="3" t="s">
        <v>2467</v>
      </c>
      <c r="C2283" s="3" t="s">
        <v>2468</v>
      </c>
      <c r="D2283" s="3" t="s">
        <v>2180</v>
      </c>
      <c r="G2283" s="2" t="s">
        <v>4896</v>
      </c>
      <c r="J2283" s="21">
        <v>7064</v>
      </c>
      <c r="K2283" s="21" t="s">
        <v>4570</v>
      </c>
    </row>
    <row r="2284" spans="1:11" x14ac:dyDescent="0.2">
      <c r="A2284" s="3">
        <v>7214</v>
      </c>
      <c r="B2284" s="3" t="s">
        <v>2468</v>
      </c>
      <c r="C2284" s="3" t="s">
        <v>2468</v>
      </c>
      <c r="D2284" s="3" t="s">
        <v>2180</v>
      </c>
      <c r="G2284" s="2" t="s">
        <v>4896</v>
      </c>
      <c r="J2284" s="21">
        <v>7074</v>
      </c>
      <c r="K2284" s="21" t="s">
        <v>4570</v>
      </c>
    </row>
    <row r="2285" spans="1:11" x14ac:dyDescent="0.2">
      <c r="A2285" s="3">
        <v>7215</v>
      </c>
      <c r="B2285" s="3" t="s">
        <v>2469</v>
      </c>
      <c r="C2285" s="3" t="s">
        <v>2468</v>
      </c>
      <c r="D2285" s="3" t="s">
        <v>2180</v>
      </c>
      <c r="G2285" s="2" t="s">
        <v>4896</v>
      </c>
      <c r="J2285" s="21">
        <v>7075</v>
      </c>
      <c r="K2285" s="21" t="s">
        <v>4570</v>
      </c>
    </row>
    <row r="2286" spans="1:11" x14ac:dyDescent="0.2">
      <c r="A2286" s="3">
        <v>7220</v>
      </c>
      <c r="B2286" s="3" t="s">
        <v>2470</v>
      </c>
      <c r="C2286" s="3" t="s">
        <v>2470</v>
      </c>
      <c r="D2286" s="3" t="s">
        <v>2180</v>
      </c>
      <c r="G2286" s="2" t="s">
        <v>4896</v>
      </c>
      <c r="J2286" s="21">
        <v>7076</v>
      </c>
      <c r="K2286" s="21" t="s">
        <v>4570</v>
      </c>
    </row>
    <row r="2287" spans="1:11" x14ac:dyDescent="0.2">
      <c r="A2287" s="3">
        <v>7220</v>
      </c>
      <c r="B2287" s="3" t="s">
        <v>2470</v>
      </c>
      <c r="C2287" s="3" t="s">
        <v>2470</v>
      </c>
      <c r="D2287" s="3" t="s">
        <v>2180</v>
      </c>
      <c r="G2287" s="2" t="s">
        <v>4896</v>
      </c>
      <c r="J2287" s="21">
        <v>7077</v>
      </c>
      <c r="K2287" s="21" t="s">
        <v>4570</v>
      </c>
    </row>
    <row r="2288" spans="1:11" x14ac:dyDescent="0.2">
      <c r="A2288" s="3">
        <v>7222</v>
      </c>
      <c r="B2288" s="3" t="s">
        <v>2471</v>
      </c>
      <c r="C2288" s="3" t="s">
        <v>2470</v>
      </c>
      <c r="D2288" s="3" t="s">
        <v>2180</v>
      </c>
      <c r="G2288" s="2" t="s">
        <v>4896</v>
      </c>
      <c r="J2288" s="21">
        <v>7078</v>
      </c>
      <c r="K2288" s="21" t="s">
        <v>4570</v>
      </c>
    </row>
    <row r="2289" spans="1:11" x14ac:dyDescent="0.2">
      <c r="A2289" s="3">
        <v>7226</v>
      </c>
      <c r="B2289" s="3" t="s">
        <v>2472</v>
      </c>
      <c r="C2289" s="3" t="s">
        <v>2470</v>
      </c>
      <c r="D2289" s="3" t="s">
        <v>2180</v>
      </c>
      <c r="G2289" s="2" t="s">
        <v>4896</v>
      </c>
      <c r="J2289" s="21">
        <v>7082</v>
      </c>
      <c r="K2289" s="21" t="s">
        <v>4570</v>
      </c>
    </row>
    <row r="2290" spans="1:11" x14ac:dyDescent="0.2">
      <c r="A2290" s="3">
        <v>7226</v>
      </c>
      <c r="B2290" s="3" t="s">
        <v>2472</v>
      </c>
      <c r="C2290" s="3" t="s">
        <v>2470</v>
      </c>
      <c r="D2290" s="3" t="s">
        <v>2180</v>
      </c>
      <c r="G2290" s="2" t="s">
        <v>4896</v>
      </c>
      <c r="J2290" s="21">
        <v>7083</v>
      </c>
      <c r="K2290" s="21" t="s">
        <v>4570</v>
      </c>
    </row>
    <row r="2291" spans="1:11" x14ac:dyDescent="0.2">
      <c r="A2291" s="3">
        <v>7226</v>
      </c>
      <c r="B2291" s="3" t="s">
        <v>2473</v>
      </c>
      <c r="C2291" s="3" t="s">
        <v>2470</v>
      </c>
      <c r="D2291" s="3" t="s">
        <v>2180</v>
      </c>
      <c r="G2291" s="2" t="s">
        <v>4896</v>
      </c>
      <c r="J2291" s="21">
        <v>7084</v>
      </c>
      <c r="K2291" s="21" t="s">
        <v>4570</v>
      </c>
    </row>
    <row r="2292" spans="1:11" x14ac:dyDescent="0.2">
      <c r="A2292" s="3">
        <v>7228</v>
      </c>
      <c r="B2292" s="3" t="s">
        <v>2474</v>
      </c>
      <c r="C2292" s="3" t="s">
        <v>2470</v>
      </c>
      <c r="D2292" s="3" t="s">
        <v>2180</v>
      </c>
      <c r="G2292" s="2" t="s">
        <v>4896</v>
      </c>
      <c r="J2292" s="21">
        <v>7104</v>
      </c>
      <c r="K2292" s="21" t="s">
        <v>4570</v>
      </c>
    </row>
    <row r="2293" spans="1:11" x14ac:dyDescent="0.2">
      <c r="A2293" s="3">
        <v>7228</v>
      </c>
      <c r="B2293" s="3" t="s">
        <v>2475</v>
      </c>
      <c r="C2293" s="3" t="s">
        <v>2470</v>
      </c>
      <c r="D2293" s="3" t="s">
        <v>2180</v>
      </c>
      <c r="G2293" s="2" t="s">
        <v>4896</v>
      </c>
      <c r="J2293" s="21">
        <v>7106</v>
      </c>
      <c r="K2293" s="21" t="s">
        <v>4566</v>
      </c>
    </row>
    <row r="2294" spans="1:11" x14ac:dyDescent="0.2">
      <c r="A2294" s="3">
        <v>7212</v>
      </c>
      <c r="B2294" s="3" t="s">
        <v>2476</v>
      </c>
      <c r="C2294" s="3" t="s">
        <v>2477</v>
      </c>
      <c r="D2294" s="3" t="s">
        <v>2180</v>
      </c>
      <c r="G2294" s="2" t="s">
        <v>4896</v>
      </c>
      <c r="J2294" s="21">
        <v>7107</v>
      </c>
      <c r="K2294" s="21" t="s">
        <v>4566</v>
      </c>
    </row>
    <row r="2295" spans="1:11" x14ac:dyDescent="0.2">
      <c r="A2295" s="3">
        <v>7212</v>
      </c>
      <c r="B2295" s="3" t="s">
        <v>2478</v>
      </c>
      <c r="C2295" s="3" t="s">
        <v>2477</v>
      </c>
      <c r="D2295" s="3" t="s">
        <v>2180</v>
      </c>
      <c r="G2295" s="2" t="s">
        <v>4896</v>
      </c>
      <c r="J2295" s="21">
        <v>7109</v>
      </c>
      <c r="K2295" s="21" t="s">
        <v>4566</v>
      </c>
    </row>
    <row r="2296" spans="1:11" x14ac:dyDescent="0.2">
      <c r="A2296" s="3">
        <v>7212</v>
      </c>
      <c r="B2296" s="3" t="s">
        <v>2479</v>
      </c>
      <c r="C2296" s="3" t="s">
        <v>2477</v>
      </c>
      <c r="D2296" s="3" t="s">
        <v>2180</v>
      </c>
      <c r="G2296" s="2" t="s">
        <v>4896</v>
      </c>
      <c r="J2296" s="21">
        <v>7110</v>
      </c>
      <c r="K2296" s="21" t="s">
        <v>4570</v>
      </c>
    </row>
    <row r="2297" spans="1:11" x14ac:dyDescent="0.2">
      <c r="A2297" s="3">
        <v>7158</v>
      </c>
      <c r="B2297" s="3" t="s">
        <v>2480</v>
      </c>
      <c r="C2297" s="3" t="s">
        <v>2481</v>
      </c>
      <c r="D2297" s="3" t="s">
        <v>2180</v>
      </c>
      <c r="G2297" s="2" t="s">
        <v>4896</v>
      </c>
      <c r="J2297" s="21">
        <v>7111</v>
      </c>
      <c r="K2297" s="21" t="s">
        <v>4570</v>
      </c>
    </row>
    <row r="2298" spans="1:11" x14ac:dyDescent="0.2">
      <c r="A2298" s="3">
        <v>7159</v>
      </c>
      <c r="B2298" s="3" t="s">
        <v>2482</v>
      </c>
      <c r="C2298" s="3" t="s">
        <v>2481</v>
      </c>
      <c r="D2298" s="3" t="s">
        <v>2180</v>
      </c>
      <c r="G2298" s="2" t="s">
        <v>4896</v>
      </c>
      <c r="J2298" s="21">
        <v>7112</v>
      </c>
      <c r="K2298" s="21" t="s">
        <v>4568</v>
      </c>
    </row>
    <row r="2299" spans="1:11" x14ac:dyDescent="0.2">
      <c r="A2299" s="3">
        <v>7162</v>
      </c>
      <c r="B2299" s="3" t="s">
        <v>2483</v>
      </c>
      <c r="C2299" s="3" t="s">
        <v>2481</v>
      </c>
      <c r="D2299" s="3" t="s">
        <v>2180</v>
      </c>
      <c r="G2299" s="2" t="s">
        <v>4896</v>
      </c>
      <c r="J2299" s="21">
        <v>7113</v>
      </c>
      <c r="K2299" s="21" t="s">
        <v>4568</v>
      </c>
    </row>
    <row r="2300" spans="1:11" x14ac:dyDescent="0.2">
      <c r="A2300" s="3">
        <v>7163</v>
      </c>
      <c r="B2300" s="3" t="s">
        <v>2484</v>
      </c>
      <c r="C2300" s="3" t="s">
        <v>2481</v>
      </c>
      <c r="D2300" s="3" t="s">
        <v>2180</v>
      </c>
      <c r="G2300" s="2" t="s">
        <v>4896</v>
      </c>
      <c r="J2300" s="21">
        <v>7114</v>
      </c>
      <c r="K2300" s="21" t="s">
        <v>4570</v>
      </c>
    </row>
    <row r="2301" spans="1:11" x14ac:dyDescent="0.2">
      <c r="A2301" s="3">
        <v>7164</v>
      </c>
      <c r="B2301" s="3" t="s">
        <v>2485</v>
      </c>
      <c r="C2301" s="3" t="s">
        <v>2481</v>
      </c>
      <c r="D2301" s="3" t="s">
        <v>2180</v>
      </c>
      <c r="G2301" s="2" t="s">
        <v>4896</v>
      </c>
      <c r="J2301" s="21">
        <v>7115</v>
      </c>
      <c r="K2301" s="21" t="s">
        <v>4570</v>
      </c>
    </row>
    <row r="2302" spans="1:11" x14ac:dyDescent="0.2">
      <c r="A2302" s="3">
        <v>7165</v>
      </c>
      <c r="B2302" s="3" t="s">
        <v>2481</v>
      </c>
      <c r="C2302" s="3" t="s">
        <v>2481</v>
      </c>
      <c r="D2302" s="3" t="s">
        <v>2180</v>
      </c>
      <c r="G2302" s="2" t="s">
        <v>4896</v>
      </c>
      <c r="J2302" s="21">
        <v>7116</v>
      </c>
      <c r="K2302" s="21" t="s">
        <v>4568</v>
      </c>
    </row>
    <row r="2303" spans="1:11" x14ac:dyDescent="0.2">
      <c r="A2303" s="3">
        <v>7180</v>
      </c>
      <c r="B2303" s="3" t="s">
        <v>2486</v>
      </c>
      <c r="C2303" s="3" t="s">
        <v>2486</v>
      </c>
      <c r="D2303" s="3" t="s">
        <v>2180</v>
      </c>
      <c r="G2303" s="2" t="s">
        <v>4896</v>
      </c>
      <c r="J2303" s="21">
        <v>7122</v>
      </c>
      <c r="K2303" s="21" t="s">
        <v>4570</v>
      </c>
    </row>
    <row r="2304" spans="1:11" x14ac:dyDescent="0.2">
      <c r="A2304" s="3">
        <v>7182</v>
      </c>
      <c r="B2304" s="3" t="s">
        <v>2487</v>
      </c>
      <c r="C2304" s="3" t="s">
        <v>2486</v>
      </c>
      <c r="D2304" s="3" t="s">
        <v>2180</v>
      </c>
      <c r="G2304" s="2" t="s">
        <v>4896</v>
      </c>
      <c r="J2304" s="21">
        <v>7126</v>
      </c>
      <c r="K2304" s="21" t="s">
        <v>4570</v>
      </c>
    </row>
    <row r="2305" spans="1:11" x14ac:dyDescent="0.2">
      <c r="A2305" s="3">
        <v>7183</v>
      </c>
      <c r="B2305" s="3" t="s">
        <v>2488</v>
      </c>
      <c r="C2305" s="3" t="s">
        <v>2486</v>
      </c>
      <c r="D2305" s="3" t="s">
        <v>2180</v>
      </c>
      <c r="G2305" s="2" t="s">
        <v>4896</v>
      </c>
      <c r="J2305" s="21">
        <v>7127</v>
      </c>
      <c r="K2305" s="21" t="s">
        <v>4570</v>
      </c>
    </row>
    <row r="2306" spans="1:11" x14ac:dyDescent="0.2">
      <c r="A2306" s="3">
        <v>7186</v>
      </c>
      <c r="B2306" s="3" t="s">
        <v>2489</v>
      </c>
      <c r="C2306" s="3" t="s">
        <v>2486</v>
      </c>
      <c r="D2306" s="3" t="s">
        <v>2180</v>
      </c>
      <c r="G2306" s="2" t="s">
        <v>4896</v>
      </c>
      <c r="J2306" s="21">
        <v>7128</v>
      </c>
      <c r="K2306" s="21" t="s">
        <v>4568</v>
      </c>
    </row>
    <row r="2307" spans="1:11" x14ac:dyDescent="0.2">
      <c r="A2307" s="3">
        <v>7184</v>
      </c>
      <c r="B2307" s="3" t="s">
        <v>2490</v>
      </c>
      <c r="C2307" s="3" t="s">
        <v>2491</v>
      </c>
      <c r="D2307" s="3" t="s">
        <v>2180</v>
      </c>
      <c r="G2307" s="2" t="s">
        <v>4896</v>
      </c>
      <c r="J2307" s="21">
        <v>7130</v>
      </c>
      <c r="K2307" s="21" t="s">
        <v>4570</v>
      </c>
    </row>
    <row r="2308" spans="1:11" x14ac:dyDescent="0.2">
      <c r="A2308" s="3">
        <v>7185</v>
      </c>
      <c r="B2308" s="3" t="s">
        <v>2492</v>
      </c>
      <c r="C2308" s="3" t="s">
        <v>2491</v>
      </c>
      <c r="D2308" s="3" t="s">
        <v>2180</v>
      </c>
      <c r="G2308" s="2" t="s">
        <v>4896</v>
      </c>
      <c r="J2308" s="21">
        <v>7132</v>
      </c>
      <c r="K2308" s="21" t="s">
        <v>4568</v>
      </c>
    </row>
    <row r="2309" spans="1:11" x14ac:dyDescent="0.2">
      <c r="A2309" s="3">
        <v>7172</v>
      </c>
      <c r="B2309" s="3" t="s">
        <v>2493</v>
      </c>
      <c r="C2309" s="3" t="s">
        <v>2494</v>
      </c>
      <c r="D2309" s="3" t="s">
        <v>2180</v>
      </c>
      <c r="G2309" s="2" t="s">
        <v>4896</v>
      </c>
      <c r="J2309" s="21">
        <v>7134</v>
      </c>
      <c r="K2309" s="21" t="s">
        <v>4568</v>
      </c>
    </row>
    <row r="2310" spans="1:11" x14ac:dyDescent="0.2">
      <c r="A2310" s="3">
        <v>7173</v>
      </c>
      <c r="B2310" s="3" t="s">
        <v>2495</v>
      </c>
      <c r="C2310" s="3" t="s">
        <v>2494</v>
      </c>
      <c r="D2310" s="3" t="s">
        <v>2180</v>
      </c>
      <c r="G2310" s="2" t="s">
        <v>4896</v>
      </c>
      <c r="J2310" s="21">
        <v>7137</v>
      </c>
      <c r="K2310" s="21" t="s">
        <v>4568</v>
      </c>
    </row>
    <row r="2311" spans="1:11" x14ac:dyDescent="0.2">
      <c r="A2311" s="3">
        <v>7174</v>
      </c>
      <c r="B2311" s="3" t="s">
        <v>2496</v>
      </c>
      <c r="C2311" s="3" t="s">
        <v>2494</v>
      </c>
      <c r="D2311" s="3" t="s">
        <v>2180</v>
      </c>
      <c r="G2311" s="2" t="s">
        <v>4896</v>
      </c>
      <c r="J2311" s="21">
        <v>7138</v>
      </c>
      <c r="K2311" s="21" t="s">
        <v>4568</v>
      </c>
    </row>
    <row r="2312" spans="1:11" x14ac:dyDescent="0.2">
      <c r="A2312" s="3">
        <v>7175</v>
      </c>
      <c r="B2312" s="3" t="s">
        <v>2494</v>
      </c>
      <c r="C2312" s="3" t="s">
        <v>2494</v>
      </c>
      <c r="D2312" s="3" t="s">
        <v>2180</v>
      </c>
      <c r="G2312" s="2" t="s">
        <v>4896</v>
      </c>
      <c r="J2312" s="21">
        <v>7141</v>
      </c>
      <c r="K2312" s="21" t="s">
        <v>4570</v>
      </c>
    </row>
    <row r="2313" spans="1:11" x14ac:dyDescent="0.2">
      <c r="A2313" s="3">
        <v>7176</v>
      </c>
      <c r="B2313" s="3" t="s">
        <v>2497</v>
      </c>
      <c r="C2313" s="3" t="s">
        <v>2494</v>
      </c>
      <c r="D2313" s="3" t="s">
        <v>2180</v>
      </c>
      <c r="G2313" s="2" t="s">
        <v>4896</v>
      </c>
      <c r="J2313" s="21">
        <v>7142</v>
      </c>
      <c r="K2313" s="21" t="s">
        <v>4568</v>
      </c>
    </row>
    <row r="2314" spans="1:11" x14ac:dyDescent="0.2">
      <c r="A2314" s="3">
        <v>7187</v>
      </c>
      <c r="B2314" s="3" t="s">
        <v>2498</v>
      </c>
      <c r="C2314" s="3" t="s">
        <v>2499</v>
      </c>
      <c r="D2314" s="3" t="s">
        <v>2180</v>
      </c>
      <c r="G2314" s="2" t="s">
        <v>4896</v>
      </c>
      <c r="J2314" s="21">
        <v>7143</v>
      </c>
      <c r="K2314" s="21" t="s">
        <v>4568</v>
      </c>
    </row>
    <row r="2315" spans="1:11" x14ac:dyDescent="0.2">
      <c r="A2315" s="3">
        <v>7188</v>
      </c>
      <c r="B2315" s="3" t="s">
        <v>2500</v>
      </c>
      <c r="C2315" s="3" t="s">
        <v>2499</v>
      </c>
      <c r="D2315" s="3" t="s">
        <v>2180</v>
      </c>
      <c r="G2315" s="2" t="s">
        <v>4896</v>
      </c>
      <c r="J2315" s="21">
        <v>7144</v>
      </c>
      <c r="K2315" s="21" t="s">
        <v>4568</v>
      </c>
    </row>
    <row r="2316" spans="1:11" x14ac:dyDescent="0.2">
      <c r="A2316" s="3">
        <v>7189</v>
      </c>
      <c r="B2316" s="3" t="s">
        <v>2501</v>
      </c>
      <c r="C2316" s="3" t="s">
        <v>2499</v>
      </c>
      <c r="D2316" s="3" t="s">
        <v>2180</v>
      </c>
      <c r="G2316" s="2" t="s">
        <v>4896</v>
      </c>
      <c r="J2316" s="21">
        <v>7145</v>
      </c>
      <c r="K2316" s="21" t="s">
        <v>4568</v>
      </c>
    </row>
    <row r="2317" spans="1:11" x14ac:dyDescent="0.2">
      <c r="A2317" s="3">
        <v>7166</v>
      </c>
      <c r="B2317" s="3" t="s">
        <v>2502</v>
      </c>
      <c r="C2317" s="3" t="s">
        <v>2502</v>
      </c>
      <c r="D2317" s="3" t="s">
        <v>2180</v>
      </c>
      <c r="G2317" s="2" t="s">
        <v>4896</v>
      </c>
      <c r="J2317" s="21">
        <v>7146</v>
      </c>
      <c r="K2317" s="21" t="s">
        <v>4568</v>
      </c>
    </row>
    <row r="2318" spans="1:11" x14ac:dyDescent="0.2">
      <c r="A2318" s="3">
        <v>7167</v>
      </c>
      <c r="B2318" s="3" t="s">
        <v>2503</v>
      </c>
      <c r="C2318" s="3" t="s">
        <v>2502</v>
      </c>
      <c r="D2318" s="3" t="s">
        <v>2180</v>
      </c>
      <c r="G2318" s="2" t="s">
        <v>4896</v>
      </c>
      <c r="J2318" s="21">
        <v>7147</v>
      </c>
      <c r="K2318" s="21" t="s">
        <v>4568</v>
      </c>
    </row>
    <row r="2319" spans="1:11" x14ac:dyDescent="0.2">
      <c r="A2319" s="3">
        <v>7168</v>
      </c>
      <c r="B2319" s="3" t="s">
        <v>2504</v>
      </c>
      <c r="C2319" s="3" t="s">
        <v>2502</v>
      </c>
      <c r="D2319" s="3" t="s">
        <v>2180</v>
      </c>
      <c r="G2319" s="2" t="s">
        <v>4896</v>
      </c>
      <c r="J2319" s="21">
        <v>7148</v>
      </c>
      <c r="K2319" s="21" t="s">
        <v>4568</v>
      </c>
    </row>
    <row r="2320" spans="1:11" x14ac:dyDescent="0.2">
      <c r="A2320" s="3">
        <v>7134</v>
      </c>
      <c r="B2320" s="3" t="s">
        <v>2505</v>
      </c>
      <c r="C2320" s="3" t="s">
        <v>2506</v>
      </c>
      <c r="D2320" s="3" t="s">
        <v>2180</v>
      </c>
      <c r="G2320" s="2" t="s">
        <v>4896</v>
      </c>
      <c r="J2320" s="21">
        <v>7149</v>
      </c>
      <c r="K2320" s="21" t="s">
        <v>4568</v>
      </c>
    </row>
    <row r="2321" spans="1:11" x14ac:dyDescent="0.2">
      <c r="A2321" s="3">
        <v>7137</v>
      </c>
      <c r="B2321" s="3" t="s">
        <v>2507</v>
      </c>
      <c r="C2321" s="3" t="s">
        <v>2506</v>
      </c>
      <c r="D2321" s="3" t="s">
        <v>2180</v>
      </c>
      <c r="G2321" s="2" t="s">
        <v>4896</v>
      </c>
      <c r="J2321" s="21">
        <v>7151</v>
      </c>
      <c r="K2321" s="21" t="s">
        <v>4570</v>
      </c>
    </row>
    <row r="2322" spans="1:11" x14ac:dyDescent="0.2">
      <c r="A2322" s="3">
        <v>7138</v>
      </c>
      <c r="B2322" s="3" t="s">
        <v>2508</v>
      </c>
      <c r="C2322" s="3" t="s">
        <v>2506</v>
      </c>
      <c r="D2322" s="3" t="s">
        <v>2180</v>
      </c>
      <c r="G2322" s="2" t="s">
        <v>4896</v>
      </c>
      <c r="J2322" s="21">
        <v>7152</v>
      </c>
      <c r="K2322" s="21" t="s">
        <v>4570</v>
      </c>
    </row>
    <row r="2323" spans="1:11" x14ac:dyDescent="0.2">
      <c r="A2323" s="3">
        <v>5000</v>
      </c>
      <c r="B2323" s="3" t="s">
        <v>2509</v>
      </c>
      <c r="C2323" s="3" t="s">
        <v>2509</v>
      </c>
      <c r="D2323" s="3" t="s">
        <v>2510</v>
      </c>
      <c r="G2323" s="2" t="s">
        <v>4896</v>
      </c>
      <c r="J2323" s="21">
        <v>7153</v>
      </c>
      <c r="K2323" s="21" t="s">
        <v>4568</v>
      </c>
    </row>
    <row r="2324" spans="1:11" x14ac:dyDescent="0.2">
      <c r="A2324" s="3">
        <v>5004</v>
      </c>
      <c r="B2324" s="3" t="s">
        <v>2509</v>
      </c>
      <c r="C2324" s="3" t="s">
        <v>2509</v>
      </c>
      <c r="D2324" s="3" t="s">
        <v>2510</v>
      </c>
      <c r="G2324" s="2" t="s">
        <v>4896</v>
      </c>
      <c r="J2324" s="21">
        <v>7154</v>
      </c>
      <c r="K2324" s="21" t="s">
        <v>4568</v>
      </c>
    </row>
    <row r="2325" spans="1:11" x14ac:dyDescent="0.2">
      <c r="A2325" s="3">
        <v>5032</v>
      </c>
      <c r="B2325" s="3" t="s">
        <v>2511</v>
      </c>
      <c r="C2325" s="3" t="s">
        <v>2509</v>
      </c>
      <c r="D2325" s="3" t="s">
        <v>2510</v>
      </c>
      <c r="G2325" s="2" t="s">
        <v>4896</v>
      </c>
      <c r="J2325" s="21">
        <v>7155</v>
      </c>
      <c r="K2325" s="21" t="s">
        <v>4568</v>
      </c>
    </row>
    <row r="2326" spans="1:11" x14ac:dyDescent="0.2">
      <c r="A2326" s="3">
        <v>5023</v>
      </c>
      <c r="B2326" s="3" t="s">
        <v>2512</v>
      </c>
      <c r="C2326" s="3" t="s">
        <v>2512</v>
      </c>
      <c r="D2326" s="3" t="s">
        <v>2510</v>
      </c>
      <c r="G2326" s="2" t="s">
        <v>4896</v>
      </c>
      <c r="J2326" s="21">
        <v>7156</v>
      </c>
      <c r="K2326" s="21" t="s">
        <v>4570</v>
      </c>
    </row>
    <row r="2327" spans="1:11" x14ac:dyDescent="0.2">
      <c r="A2327" s="3">
        <v>5033</v>
      </c>
      <c r="B2327" s="3" t="s">
        <v>2513</v>
      </c>
      <c r="C2327" s="3" t="s">
        <v>2514</v>
      </c>
      <c r="D2327" s="3" t="s">
        <v>2510</v>
      </c>
      <c r="G2327" s="2" t="s">
        <v>4896</v>
      </c>
      <c r="J2327" s="21">
        <v>7157</v>
      </c>
      <c r="K2327" s="21" t="s">
        <v>4568</v>
      </c>
    </row>
    <row r="2328" spans="1:11" x14ac:dyDescent="0.2">
      <c r="A2328" s="3">
        <v>5025</v>
      </c>
      <c r="B2328" s="3" t="s">
        <v>2515</v>
      </c>
      <c r="C2328" s="3" t="s">
        <v>2516</v>
      </c>
      <c r="D2328" s="3" t="s">
        <v>2510</v>
      </c>
      <c r="G2328" s="2" t="s">
        <v>4896</v>
      </c>
      <c r="J2328" s="21">
        <v>7158</v>
      </c>
      <c r="K2328" s="21" t="s">
        <v>4568</v>
      </c>
    </row>
    <row r="2329" spans="1:11" x14ac:dyDescent="0.2">
      <c r="A2329" s="3">
        <v>5026</v>
      </c>
      <c r="B2329" s="3" t="s">
        <v>2516</v>
      </c>
      <c r="C2329" s="3" t="s">
        <v>2516</v>
      </c>
      <c r="D2329" s="3" t="s">
        <v>2510</v>
      </c>
      <c r="G2329" s="2" t="s">
        <v>4896</v>
      </c>
      <c r="J2329" s="21">
        <v>7159</v>
      </c>
      <c r="K2329" s="21" t="s">
        <v>4568</v>
      </c>
    </row>
    <row r="2330" spans="1:11" x14ac:dyDescent="0.2">
      <c r="A2330" s="3">
        <v>5017</v>
      </c>
      <c r="B2330" s="3" t="s">
        <v>2517</v>
      </c>
      <c r="C2330" s="3" t="s">
        <v>2518</v>
      </c>
      <c r="D2330" s="3" t="s">
        <v>2510</v>
      </c>
      <c r="G2330" s="2" t="s">
        <v>4896</v>
      </c>
      <c r="J2330" s="21">
        <v>7162</v>
      </c>
      <c r="K2330" s="21" t="s">
        <v>4568</v>
      </c>
    </row>
    <row r="2331" spans="1:11" x14ac:dyDescent="0.2">
      <c r="A2331" s="3">
        <v>5018</v>
      </c>
      <c r="B2331" s="3" t="s">
        <v>2519</v>
      </c>
      <c r="C2331" s="3" t="s">
        <v>2518</v>
      </c>
      <c r="D2331" s="3" t="s">
        <v>2510</v>
      </c>
      <c r="G2331" s="2" t="s">
        <v>4896</v>
      </c>
      <c r="J2331" s="21">
        <v>7163</v>
      </c>
      <c r="K2331" s="21" t="s">
        <v>4568</v>
      </c>
    </row>
    <row r="2332" spans="1:11" x14ac:dyDescent="0.2">
      <c r="A2332" s="3">
        <v>5722</v>
      </c>
      <c r="B2332" s="3" t="s">
        <v>2520</v>
      </c>
      <c r="C2332" s="3" t="s">
        <v>2520</v>
      </c>
      <c r="D2332" s="3" t="s">
        <v>2510</v>
      </c>
      <c r="G2332" s="2" t="s">
        <v>4896</v>
      </c>
      <c r="J2332" s="21">
        <v>7164</v>
      </c>
      <c r="K2332" s="21" t="s">
        <v>4568</v>
      </c>
    </row>
    <row r="2333" spans="1:11" x14ac:dyDescent="0.2">
      <c r="A2333" s="3">
        <v>5042</v>
      </c>
      <c r="B2333" s="3" t="s">
        <v>2521</v>
      </c>
      <c r="C2333" s="3" t="s">
        <v>2521</v>
      </c>
      <c r="D2333" s="3" t="s">
        <v>2510</v>
      </c>
      <c r="G2333" s="2" t="s">
        <v>4896</v>
      </c>
      <c r="J2333" s="21">
        <v>7165</v>
      </c>
      <c r="K2333" s="21" t="s">
        <v>4568</v>
      </c>
    </row>
    <row r="2334" spans="1:11" x14ac:dyDescent="0.2">
      <c r="A2334" s="3">
        <v>5022</v>
      </c>
      <c r="B2334" s="3" t="s">
        <v>2522</v>
      </c>
      <c r="C2334" s="3" t="s">
        <v>2523</v>
      </c>
      <c r="D2334" s="3" t="s">
        <v>2510</v>
      </c>
      <c r="G2334" s="2" t="s">
        <v>4896</v>
      </c>
      <c r="J2334" s="21">
        <v>7166</v>
      </c>
      <c r="K2334" s="21" t="s">
        <v>4568</v>
      </c>
    </row>
    <row r="2335" spans="1:11" x14ac:dyDescent="0.2">
      <c r="A2335" s="3">
        <v>5024</v>
      </c>
      <c r="B2335" s="3" t="s">
        <v>2523</v>
      </c>
      <c r="C2335" s="3" t="s">
        <v>2523</v>
      </c>
      <c r="D2335" s="3" t="s">
        <v>2510</v>
      </c>
      <c r="G2335" s="2" t="s">
        <v>4896</v>
      </c>
      <c r="J2335" s="21">
        <v>7167</v>
      </c>
      <c r="K2335" s="21" t="s">
        <v>4568</v>
      </c>
    </row>
    <row r="2336" spans="1:11" x14ac:dyDescent="0.2">
      <c r="A2336" s="3">
        <v>5037</v>
      </c>
      <c r="B2336" s="3" t="s">
        <v>2524</v>
      </c>
      <c r="C2336" s="3" t="s">
        <v>2524</v>
      </c>
      <c r="D2336" s="3" t="s">
        <v>2510</v>
      </c>
      <c r="G2336" s="2" t="s">
        <v>4896</v>
      </c>
      <c r="J2336" s="21">
        <v>7168</v>
      </c>
      <c r="K2336" s="21" t="s">
        <v>4568</v>
      </c>
    </row>
    <row r="2337" spans="1:11" x14ac:dyDescent="0.2">
      <c r="A2337" s="3">
        <v>5036</v>
      </c>
      <c r="B2337" s="3" t="s">
        <v>2525</v>
      </c>
      <c r="C2337" s="3" t="s">
        <v>2525</v>
      </c>
      <c r="D2337" s="3" t="s">
        <v>2510</v>
      </c>
      <c r="G2337" s="2" t="s">
        <v>4896</v>
      </c>
      <c r="J2337" s="21">
        <v>7172</v>
      </c>
      <c r="K2337" s="21" t="s">
        <v>4568</v>
      </c>
    </row>
    <row r="2338" spans="1:11" x14ac:dyDescent="0.2">
      <c r="A2338" s="3">
        <v>5034</v>
      </c>
      <c r="B2338" s="3" t="s">
        <v>2526</v>
      </c>
      <c r="C2338" s="3" t="s">
        <v>2526</v>
      </c>
      <c r="D2338" s="3" t="s">
        <v>2510</v>
      </c>
      <c r="G2338" s="2" t="s">
        <v>4896</v>
      </c>
      <c r="J2338" s="21">
        <v>7173</v>
      </c>
      <c r="K2338" s="21" t="s">
        <v>4568</v>
      </c>
    </row>
    <row r="2339" spans="1:11" x14ac:dyDescent="0.2">
      <c r="A2339" s="3">
        <v>5035</v>
      </c>
      <c r="B2339" s="3" t="s">
        <v>2527</v>
      </c>
      <c r="C2339" s="3" t="s">
        <v>2527</v>
      </c>
      <c r="D2339" s="3" t="s">
        <v>2510</v>
      </c>
      <c r="G2339" s="2" t="s">
        <v>4896</v>
      </c>
      <c r="J2339" s="21">
        <v>7174</v>
      </c>
      <c r="K2339" s="21" t="s">
        <v>4568</v>
      </c>
    </row>
    <row r="2340" spans="1:11" x14ac:dyDescent="0.2">
      <c r="A2340" s="3">
        <v>5400</v>
      </c>
      <c r="B2340" s="3" t="s">
        <v>2528</v>
      </c>
      <c r="C2340" s="3" t="s">
        <v>2528</v>
      </c>
      <c r="D2340" s="3" t="s">
        <v>2510</v>
      </c>
      <c r="G2340" s="2" t="s">
        <v>4896</v>
      </c>
      <c r="J2340" s="21">
        <v>7175</v>
      </c>
      <c r="K2340" s="21" t="s">
        <v>4568</v>
      </c>
    </row>
    <row r="2341" spans="1:11" x14ac:dyDescent="0.2">
      <c r="A2341" s="3">
        <v>5404</v>
      </c>
      <c r="B2341" s="3" t="s">
        <v>2528</v>
      </c>
      <c r="C2341" s="3" t="s">
        <v>2528</v>
      </c>
      <c r="D2341" s="3" t="s">
        <v>2510</v>
      </c>
      <c r="G2341" s="2" t="s">
        <v>4896</v>
      </c>
      <c r="J2341" s="21">
        <v>7176</v>
      </c>
      <c r="K2341" s="21" t="s">
        <v>4568</v>
      </c>
    </row>
    <row r="2342" spans="1:11" x14ac:dyDescent="0.2">
      <c r="A2342" s="3">
        <v>5405</v>
      </c>
      <c r="B2342" s="3" t="s">
        <v>2529</v>
      </c>
      <c r="C2342" s="3" t="s">
        <v>2528</v>
      </c>
      <c r="D2342" s="3" t="s">
        <v>2510</v>
      </c>
      <c r="G2342" s="2" t="s">
        <v>4896</v>
      </c>
      <c r="J2342" s="21">
        <v>7180</v>
      </c>
      <c r="K2342" s="21" t="s">
        <v>4568</v>
      </c>
    </row>
    <row r="2343" spans="1:11" x14ac:dyDescent="0.2">
      <c r="A2343" s="3">
        <v>5406</v>
      </c>
      <c r="B2343" s="3" t="s">
        <v>2530</v>
      </c>
      <c r="C2343" s="3" t="s">
        <v>2528</v>
      </c>
      <c r="D2343" s="3" t="s">
        <v>2510</v>
      </c>
      <c r="G2343" s="2" t="s">
        <v>4896</v>
      </c>
      <c r="J2343" s="21">
        <v>7182</v>
      </c>
      <c r="K2343" s="21" t="s">
        <v>4568</v>
      </c>
    </row>
    <row r="2344" spans="1:11" x14ac:dyDescent="0.2">
      <c r="A2344" s="3">
        <v>5454</v>
      </c>
      <c r="B2344" s="3" t="s">
        <v>2531</v>
      </c>
      <c r="C2344" s="3" t="s">
        <v>2531</v>
      </c>
      <c r="D2344" s="3" t="s">
        <v>2510</v>
      </c>
      <c r="G2344" s="2" t="s">
        <v>4896</v>
      </c>
      <c r="J2344" s="21">
        <v>7183</v>
      </c>
      <c r="K2344" s="21" t="s">
        <v>4568</v>
      </c>
    </row>
    <row r="2345" spans="1:11" x14ac:dyDescent="0.2">
      <c r="A2345" s="3">
        <v>8962</v>
      </c>
      <c r="B2345" s="3" t="s">
        <v>2532</v>
      </c>
      <c r="C2345" s="3" t="s">
        <v>2532</v>
      </c>
      <c r="D2345" s="3" t="s">
        <v>2510</v>
      </c>
      <c r="G2345" s="2" t="s">
        <v>4896</v>
      </c>
      <c r="J2345" s="21">
        <v>7184</v>
      </c>
      <c r="K2345" s="21" t="s">
        <v>4568</v>
      </c>
    </row>
    <row r="2346" spans="1:11" x14ac:dyDescent="0.2">
      <c r="A2346" s="3">
        <v>5413</v>
      </c>
      <c r="B2346" s="3" t="s">
        <v>2533</v>
      </c>
      <c r="C2346" s="3" t="s">
        <v>2534</v>
      </c>
      <c r="D2346" s="3" t="s">
        <v>2510</v>
      </c>
      <c r="G2346" s="2" t="s">
        <v>4896</v>
      </c>
      <c r="J2346" s="21">
        <v>7185</v>
      </c>
      <c r="K2346" s="21" t="s">
        <v>4568</v>
      </c>
    </row>
    <row r="2347" spans="1:11" x14ac:dyDescent="0.2">
      <c r="A2347" s="3">
        <v>5408</v>
      </c>
      <c r="B2347" s="3" t="s">
        <v>2535</v>
      </c>
      <c r="C2347" s="3" t="s">
        <v>2535</v>
      </c>
      <c r="D2347" s="3" t="s">
        <v>2510</v>
      </c>
      <c r="G2347" s="2" t="s">
        <v>4896</v>
      </c>
      <c r="J2347" s="21">
        <v>7186</v>
      </c>
      <c r="K2347" s="21" t="s">
        <v>4568</v>
      </c>
    </row>
    <row r="2348" spans="1:11" x14ac:dyDescent="0.2">
      <c r="A2348" s="3">
        <v>5442</v>
      </c>
      <c r="B2348" s="3" t="s">
        <v>2536</v>
      </c>
      <c r="C2348" s="3" t="s">
        <v>2536</v>
      </c>
      <c r="D2348" s="3" t="s">
        <v>2510</v>
      </c>
      <c r="G2348" s="2" t="s">
        <v>4896</v>
      </c>
      <c r="J2348" s="21">
        <v>7187</v>
      </c>
      <c r="K2348" s="21" t="s">
        <v>4568</v>
      </c>
    </row>
    <row r="2349" spans="1:11" x14ac:dyDescent="0.2">
      <c r="A2349" s="3">
        <v>5423</v>
      </c>
      <c r="B2349" s="3" t="s">
        <v>2537</v>
      </c>
      <c r="C2349" s="3" t="s">
        <v>2537</v>
      </c>
      <c r="D2349" s="3" t="s">
        <v>2510</v>
      </c>
      <c r="G2349" s="2" t="s">
        <v>4896</v>
      </c>
      <c r="J2349" s="21">
        <v>7188</v>
      </c>
      <c r="K2349" s="21" t="s">
        <v>4568</v>
      </c>
    </row>
    <row r="2350" spans="1:11" x14ac:dyDescent="0.2">
      <c r="A2350" s="3">
        <v>5412</v>
      </c>
      <c r="B2350" s="3" t="s">
        <v>2538</v>
      </c>
      <c r="C2350" s="3" t="s">
        <v>2538</v>
      </c>
      <c r="D2350" s="3" t="s">
        <v>2510</v>
      </c>
      <c r="G2350" s="2" t="s">
        <v>4896</v>
      </c>
      <c r="J2350" s="21">
        <v>7189</v>
      </c>
      <c r="K2350" s="21" t="s">
        <v>4568</v>
      </c>
    </row>
    <row r="2351" spans="1:11" x14ac:dyDescent="0.2">
      <c r="A2351" s="3">
        <v>5412</v>
      </c>
      <c r="B2351" s="3" t="s">
        <v>2539</v>
      </c>
      <c r="C2351" s="3" t="s">
        <v>2538</v>
      </c>
      <c r="D2351" s="3" t="s">
        <v>2510</v>
      </c>
      <c r="G2351" s="2" t="s">
        <v>4896</v>
      </c>
      <c r="J2351" s="21">
        <v>7202</v>
      </c>
      <c r="K2351" s="21" t="s">
        <v>4570</v>
      </c>
    </row>
    <row r="2352" spans="1:11" x14ac:dyDescent="0.2">
      <c r="A2352" s="3">
        <v>8956</v>
      </c>
      <c r="B2352" s="3" t="s">
        <v>2540</v>
      </c>
      <c r="C2352" s="3" t="s">
        <v>2540</v>
      </c>
      <c r="D2352" s="3" t="s">
        <v>2510</v>
      </c>
      <c r="G2352" s="2" t="s">
        <v>4896</v>
      </c>
      <c r="J2352" s="21">
        <v>7203</v>
      </c>
      <c r="K2352" s="21" t="s">
        <v>4570</v>
      </c>
    </row>
    <row r="2353" spans="1:11" x14ac:dyDescent="0.2">
      <c r="A2353" s="3">
        <v>5444</v>
      </c>
      <c r="B2353" s="3" t="s">
        <v>2541</v>
      </c>
      <c r="C2353" s="3" t="s">
        <v>2541</v>
      </c>
      <c r="D2353" s="3" t="s">
        <v>2510</v>
      </c>
      <c r="G2353" s="2" t="s">
        <v>4896</v>
      </c>
      <c r="J2353" s="21">
        <v>7204</v>
      </c>
      <c r="K2353" s="21" t="s">
        <v>4570</v>
      </c>
    </row>
    <row r="2354" spans="1:11" x14ac:dyDescent="0.2">
      <c r="A2354" s="3">
        <v>5506</v>
      </c>
      <c r="B2354" s="3" t="s">
        <v>2542</v>
      </c>
      <c r="C2354" s="3" t="s">
        <v>2542</v>
      </c>
      <c r="D2354" s="3" t="s">
        <v>2510</v>
      </c>
      <c r="G2354" s="2" t="s">
        <v>4896</v>
      </c>
      <c r="J2354" s="21">
        <v>7205</v>
      </c>
      <c r="K2354" s="21" t="s">
        <v>4570</v>
      </c>
    </row>
    <row r="2355" spans="1:11" x14ac:dyDescent="0.2">
      <c r="A2355" s="3">
        <v>5507</v>
      </c>
      <c r="B2355" s="3" t="s">
        <v>2543</v>
      </c>
      <c r="C2355" s="3" t="s">
        <v>2543</v>
      </c>
      <c r="D2355" s="3" t="s">
        <v>2510</v>
      </c>
      <c r="G2355" s="2" t="s">
        <v>4896</v>
      </c>
      <c r="J2355" s="21">
        <v>7206</v>
      </c>
      <c r="K2355" s="21" t="s">
        <v>4570</v>
      </c>
    </row>
    <row r="2356" spans="1:11" x14ac:dyDescent="0.2">
      <c r="A2356" s="3">
        <v>5432</v>
      </c>
      <c r="B2356" s="3" t="s">
        <v>2544</v>
      </c>
      <c r="C2356" s="3" t="s">
        <v>2544</v>
      </c>
      <c r="D2356" s="3" t="s">
        <v>2510</v>
      </c>
      <c r="G2356" s="2" t="s">
        <v>4896</v>
      </c>
      <c r="J2356" s="21">
        <v>7208</v>
      </c>
      <c r="K2356" s="21" t="s">
        <v>4570</v>
      </c>
    </row>
    <row r="2357" spans="1:11" x14ac:dyDescent="0.2">
      <c r="A2357" s="3">
        <v>5443</v>
      </c>
      <c r="B2357" s="3" t="s">
        <v>2545</v>
      </c>
      <c r="C2357" s="3" t="s">
        <v>2545</v>
      </c>
      <c r="D2357" s="3" t="s">
        <v>2510</v>
      </c>
      <c r="G2357" s="2" t="s">
        <v>4896</v>
      </c>
      <c r="J2357" s="21">
        <v>7212</v>
      </c>
      <c r="K2357" s="21" t="s">
        <v>4570</v>
      </c>
    </row>
    <row r="2358" spans="1:11" x14ac:dyDescent="0.2">
      <c r="A2358" s="3">
        <v>5452</v>
      </c>
      <c r="B2358" s="3" t="s">
        <v>2546</v>
      </c>
      <c r="C2358" s="3" t="s">
        <v>2546</v>
      </c>
      <c r="D2358" s="3" t="s">
        <v>2510</v>
      </c>
      <c r="G2358" s="2" t="s">
        <v>4896</v>
      </c>
      <c r="J2358" s="21">
        <v>7213</v>
      </c>
      <c r="K2358" s="21" t="s">
        <v>4570</v>
      </c>
    </row>
    <row r="2359" spans="1:11" x14ac:dyDescent="0.2">
      <c r="A2359" s="3">
        <v>5415</v>
      </c>
      <c r="B2359" s="3" t="s">
        <v>2547</v>
      </c>
      <c r="C2359" s="3" t="s">
        <v>2548</v>
      </c>
      <c r="D2359" s="3" t="s">
        <v>2510</v>
      </c>
      <c r="G2359" s="2" t="s">
        <v>4896</v>
      </c>
      <c r="J2359" s="21">
        <v>7214</v>
      </c>
      <c r="K2359" s="21" t="s">
        <v>4570</v>
      </c>
    </row>
    <row r="2360" spans="1:11" x14ac:dyDescent="0.2">
      <c r="A2360" s="3">
        <v>5415</v>
      </c>
      <c r="B2360" s="3" t="s">
        <v>2549</v>
      </c>
      <c r="C2360" s="3" t="s">
        <v>2548</v>
      </c>
      <c r="D2360" s="3" t="s">
        <v>2510</v>
      </c>
      <c r="G2360" s="2" t="s">
        <v>4896</v>
      </c>
      <c r="J2360" s="21">
        <v>7215</v>
      </c>
      <c r="K2360" s="21" t="s">
        <v>4570</v>
      </c>
    </row>
    <row r="2361" spans="1:11" x14ac:dyDescent="0.2">
      <c r="A2361" s="3">
        <v>5415</v>
      </c>
      <c r="B2361" s="3" t="s">
        <v>2550</v>
      </c>
      <c r="C2361" s="3" t="s">
        <v>2548</v>
      </c>
      <c r="D2361" s="3" t="s">
        <v>2510</v>
      </c>
      <c r="G2361" s="2" t="s">
        <v>4896</v>
      </c>
      <c r="J2361" s="21">
        <v>7220</v>
      </c>
      <c r="K2361" s="21" t="s">
        <v>4570</v>
      </c>
    </row>
    <row r="2362" spans="1:11" x14ac:dyDescent="0.2">
      <c r="A2362" s="3">
        <v>5416</v>
      </c>
      <c r="B2362" s="3" t="s">
        <v>2551</v>
      </c>
      <c r="C2362" s="3" t="s">
        <v>2548</v>
      </c>
      <c r="D2362" s="3" t="s">
        <v>2510</v>
      </c>
      <c r="G2362" s="2" t="s">
        <v>4896</v>
      </c>
      <c r="J2362" s="21">
        <v>7222</v>
      </c>
      <c r="K2362" s="21" t="s">
        <v>4570</v>
      </c>
    </row>
    <row r="2363" spans="1:11" x14ac:dyDescent="0.2">
      <c r="A2363" s="3">
        <v>5453</v>
      </c>
      <c r="B2363" s="3" t="s">
        <v>2552</v>
      </c>
      <c r="C2363" s="3" t="s">
        <v>2552</v>
      </c>
      <c r="D2363" s="3" t="s">
        <v>2510</v>
      </c>
      <c r="G2363" s="2" t="s">
        <v>4896</v>
      </c>
      <c r="J2363" s="21">
        <v>7223</v>
      </c>
      <c r="K2363" s="21" t="s">
        <v>4570</v>
      </c>
    </row>
    <row r="2364" spans="1:11" x14ac:dyDescent="0.2">
      <c r="A2364" s="3">
        <v>8957</v>
      </c>
      <c r="B2364" s="3" t="s">
        <v>2553</v>
      </c>
      <c r="C2364" s="3" t="s">
        <v>2553</v>
      </c>
      <c r="D2364" s="3" t="s">
        <v>2510</v>
      </c>
      <c r="G2364" s="2" t="s">
        <v>4896</v>
      </c>
      <c r="J2364" s="21">
        <v>7224</v>
      </c>
      <c r="K2364" s="21" t="s">
        <v>4570</v>
      </c>
    </row>
    <row r="2365" spans="1:11" x14ac:dyDescent="0.2">
      <c r="A2365" s="3">
        <v>5608</v>
      </c>
      <c r="B2365" s="3" t="s">
        <v>2554</v>
      </c>
      <c r="C2365" s="3" t="s">
        <v>2555</v>
      </c>
      <c r="D2365" s="3" t="s">
        <v>2510</v>
      </c>
      <c r="G2365" s="2" t="s">
        <v>4896</v>
      </c>
      <c r="J2365" s="21">
        <v>7226</v>
      </c>
      <c r="K2365" s="21" t="s">
        <v>4571</v>
      </c>
    </row>
    <row r="2366" spans="1:11" x14ac:dyDescent="0.2">
      <c r="A2366" s="3">
        <v>5300</v>
      </c>
      <c r="B2366" s="3" t="s">
        <v>2556</v>
      </c>
      <c r="C2366" s="3" t="s">
        <v>2556</v>
      </c>
      <c r="D2366" s="3" t="s">
        <v>2510</v>
      </c>
      <c r="G2366" s="2" t="s">
        <v>4896</v>
      </c>
      <c r="J2366" s="21">
        <v>7228</v>
      </c>
      <c r="K2366" s="21" t="s">
        <v>4570</v>
      </c>
    </row>
    <row r="2367" spans="1:11" x14ac:dyDescent="0.2">
      <c r="A2367" s="3">
        <v>5301</v>
      </c>
      <c r="B2367" s="3" t="s">
        <v>2557</v>
      </c>
      <c r="C2367" s="3" t="s">
        <v>2558</v>
      </c>
      <c r="D2367" s="3" t="s">
        <v>2510</v>
      </c>
      <c r="G2367" s="2" t="s">
        <v>4896</v>
      </c>
      <c r="J2367" s="21">
        <v>7231</v>
      </c>
      <c r="K2367" s="21" t="s">
        <v>4570</v>
      </c>
    </row>
    <row r="2368" spans="1:11" x14ac:dyDescent="0.2">
      <c r="A2368" s="3">
        <v>5417</v>
      </c>
      <c r="B2368" s="3" t="s">
        <v>2558</v>
      </c>
      <c r="C2368" s="3" t="s">
        <v>2558</v>
      </c>
      <c r="D2368" s="3" t="s">
        <v>2510</v>
      </c>
      <c r="G2368" s="2" t="s">
        <v>4896</v>
      </c>
      <c r="J2368" s="21">
        <v>7232</v>
      </c>
      <c r="K2368" s="21" t="s">
        <v>4570</v>
      </c>
    </row>
    <row r="2369" spans="1:11" x14ac:dyDescent="0.2">
      <c r="A2369" s="3">
        <v>5430</v>
      </c>
      <c r="B2369" s="3" t="s">
        <v>2559</v>
      </c>
      <c r="C2369" s="3" t="s">
        <v>2559</v>
      </c>
      <c r="D2369" s="3" t="s">
        <v>2510</v>
      </c>
      <c r="G2369" s="2" t="s">
        <v>4896</v>
      </c>
      <c r="J2369" s="21">
        <v>7233</v>
      </c>
      <c r="K2369" s="21" t="s">
        <v>4570</v>
      </c>
    </row>
    <row r="2370" spans="1:11" x14ac:dyDescent="0.2">
      <c r="A2370" s="3">
        <v>5512</v>
      </c>
      <c r="B2370" s="3" t="s">
        <v>2560</v>
      </c>
      <c r="C2370" s="3" t="s">
        <v>2560</v>
      </c>
      <c r="D2370" s="3" t="s">
        <v>2510</v>
      </c>
      <c r="G2370" s="2" t="s">
        <v>4896</v>
      </c>
      <c r="J2370" s="21">
        <v>7235</v>
      </c>
      <c r="K2370" s="21" t="s">
        <v>4570</v>
      </c>
    </row>
    <row r="2371" spans="1:11" x14ac:dyDescent="0.2">
      <c r="A2371" s="3">
        <v>5303</v>
      </c>
      <c r="B2371" s="3" t="s">
        <v>2561</v>
      </c>
      <c r="C2371" s="3" t="s">
        <v>2561</v>
      </c>
      <c r="D2371" s="3" t="s">
        <v>2510</v>
      </c>
      <c r="G2371" s="2" t="s">
        <v>4896</v>
      </c>
      <c r="J2371" s="21">
        <v>7240</v>
      </c>
      <c r="K2371" s="21" t="s">
        <v>4570</v>
      </c>
    </row>
    <row r="2372" spans="1:11" x14ac:dyDescent="0.2">
      <c r="A2372" s="3">
        <v>5436</v>
      </c>
      <c r="B2372" s="3" t="s">
        <v>2562</v>
      </c>
      <c r="C2372" s="3" t="s">
        <v>2562</v>
      </c>
      <c r="D2372" s="3" t="s">
        <v>2510</v>
      </c>
      <c r="G2372" s="2" t="s">
        <v>4896</v>
      </c>
      <c r="J2372" s="21">
        <v>7241</v>
      </c>
      <c r="K2372" s="21" t="s">
        <v>4570</v>
      </c>
    </row>
    <row r="2373" spans="1:11" x14ac:dyDescent="0.2">
      <c r="A2373" s="3">
        <v>8109</v>
      </c>
      <c r="B2373" s="3" t="s">
        <v>2563</v>
      </c>
      <c r="C2373" s="3" t="s">
        <v>2562</v>
      </c>
      <c r="D2373" s="3" t="s">
        <v>2510</v>
      </c>
      <c r="G2373" s="2" t="s">
        <v>4896</v>
      </c>
      <c r="J2373" s="21">
        <v>7242</v>
      </c>
      <c r="K2373" s="21" t="s">
        <v>4570</v>
      </c>
    </row>
    <row r="2374" spans="1:11" x14ac:dyDescent="0.2">
      <c r="A2374" s="3">
        <v>5420</v>
      </c>
      <c r="B2374" s="3" t="s">
        <v>2564</v>
      </c>
      <c r="C2374" s="3" t="s">
        <v>2564</v>
      </c>
      <c r="D2374" s="3" t="s">
        <v>2510</v>
      </c>
      <c r="G2374" s="2" t="s">
        <v>4896</v>
      </c>
      <c r="J2374" s="21">
        <v>7243</v>
      </c>
      <c r="K2374" s="21" t="s">
        <v>4571</v>
      </c>
    </row>
    <row r="2375" spans="1:11" x14ac:dyDescent="0.2">
      <c r="A2375" s="3">
        <v>8905</v>
      </c>
      <c r="B2375" s="3" t="s">
        <v>2565</v>
      </c>
      <c r="C2375" s="3" t="s">
        <v>2566</v>
      </c>
      <c r="D2375" s="3" t="s">
        <v>2510</v>
      </c>
      <c r="G2375" s="2" t="s">
        <v>4896</v>
      </c>
      <c r="J2375" s="21">
        <v>7244</v>
      </c>
      <c r="K2375" s="21" t="s">
        <v>4571</v>
      </c>
    </row>
    <row r="2376" spans="1:11" x14ac:dyDescent="0.2">
      <c r="A2376" s="3">
        <v>8965</v>
      </c>
      <c r="B2376" s="3" t="s">
        <v>2567</v>
      </c>
      <c r="C2376" s="3" t="s">
        <v>2567</v>
      </c>
      <c r="D2376" s="3" t="s">
        <v>2510</v>
      </c>
      <c r="G2376" s="2" t="s">
        <v>4896</v>
      </c>
      <c r="J2376" s="21">
        <v>7245</v>
      </c>
      <c r="K2376" s="21" t="s">
        <v>4571</v>
      </c>
    </row>
    <row r="2377" spans="1:11" x14ac:dyDescent="0.2">
      <c r="A2377" s="3">
        <v>5620</v>
      </c>
      <c r="B2377" s="3" t="s">
        <v>2568</v>
      </c>
      <c r="C2377" s="3" t="s">
        <v>2569</v>
      </c>
      <c r="D2377" s="3" t="s">
        <v>2510</v>
      </c>
      <c r="G2377" s="2" t="s">
        <v>4896</v>
      </c>
      <c r="J2377" s="21">
        <v>7246</v>
      </c>
      <c r="K2377" s="21" t="s">
        <v>4571</v>
      </c>
    </row>
    <row r="2378" spans="1:11" x14ac:dyDescent="0.2">
      <c r="A2378" s="3">
        <v>5626</v>
      </c>
      <c r="B2378" s="3" t="s">
        <v>2570</v>
      </c>
      <c r="C2378" s="3" t="s">
        <v>2569</v>
      </c>
      <c r="D2378" s="3" t="s">
        <v>2510</v>
      </c>
      <c r="G2378" s="2" t="s">
        <v>4896</v>
      </c>
      <c r="J2378" s="21">
        <v>7247</v>
      </c>
      <c r="K2378" s="21" t="s">
        <v>4570</v>
      </c>
    </row>
    <row r="2379" spans="1:11" x14ac:dyDescent="0.2">
      <c r="A2379" s="3">
        <v>5619</v>
      </c>
      <c r="B2379" s="3" t="s">
        <v>2571</v>
      </c>
      <c r="C2379" s="3" t="s">
        <v>2572</v>
      </c>
      <c r="D2379" s="3" t="s">
        <v>2510</v>
      </c>
      <c r="G2379" s="2" t="s">
        <v>4896</v>
      </c>
      <c r="J2379" s="21">
        <v>7249</v>
      </c>
      <c r="K2379" s="21" t="s">
        <v>4570</v>
      </c>
    </row>
    <row r="2380" spans="1:11" x14ac:dyDescent="0.2">
      <c r="A2380" s="3">
        <v>5605</v>
      </c>
      <c r="B2380" s="3" t="s">
        <v>2573</v>
      </c>
      <c r="C2380" s="3" t="s">
        <v>2573</v>
      </c>
      <c r="D2380" s="3" t="s">
        <v>2510</v>
      </c>
      <c r="G2380" s="2" t="s">
        <v>4896</v>
      </c>
      <c r="J2380" s="21">
        <v>7250</v>
      </c>
      <c r="K2380" s="21" t="s">
        <v>4571</v>
      </c>
    </row>
    <row r="2381" spans="1:11" x14ac:dyDescent="0.2">
      <c r="A2381" s="3">
        <v>5445</v>
      </c>
      <c r="B2381" s="3" t="s">
        <v>2574</v>
      </c>
      <c r="C2381" s="3" t="s">
        <v>2574</v>
      </c>
      <c r="D2381" s="3" t="s">
        <v>2510</v>
      </c>
      <c r="G2381" s="2" t="s">
        <v>4896</v>
      </c>
      <c r="J2381" s="21">
        <v>7252</v>
      </c>
      <c r="K2381" s="21" t="s">
        <v>4571</v>
      </c>
    </row>
    <row r="2382" spans="1:11" x14ac:dyDescent="0.2">
      <c r="A2382" s="3">
        <v>5525</v>
      </c>
      <c r="B2382" s="3" t="s">
        <v>2575</v>
      </c>
      <c r="C2382" s="3" t="s">
        <v>2575</v>
      </c>
      <c r="D2382" s="3" t="s">
        <v>2510</v>
      </c>
      <c r="G2382" s="2" t="s">
        <v>4896</v>
      </c>
      <c r="J2382" s="21">
        <v>7260</v>
      </c>
      <c r="K2382" s="21" t="s">
        <v>4571</v>
      </c>
    </row>
    <row r="2383" spans="1:11" x14ac:dyDescent="0.2">
      <c r="A2383" s="3">
        <v>5607</v>
      </c>
      <c r="B2383" s="3" t="s">
        <v>2576</v>
      </c>
      <c r="C2383" s="3" t="s">
        <v>2576</v>
      </c>
      <c r="D2383" s="3" t="s">
        <v>2510</v>
      </c>
      <c r="G2383" s="2" t="s">
        <v>4896</v>
      </c>
      <c r="J2383" s="21">
        <v>7265</v>
      </c>
      <c r="K2383" s="21" t="s">
        <v>4571</v>
      </c>
    </row>
    <row r="2384" spans="1:11" x14ac:dyDescent="0.2">
      <c r="A2384" s="3">
        <v>8916</v>
      </c>
      <c r="B2384" s="3" t="s">
        <v>2577</v>
      </c>
      <c r="C2384" s="3" t="s">
        <v>2577</v>
      </c>
      <c r="D2384" s="3" t="s">
        <v>2510</v>
      </c>
      <c r="G2384" s="2" t="s">
        <v>4896</v>
      </c>
      <c r="J2384" s="21">
        <v>7270</v>
      </c>
      <c r="K2384" s="21" t="s">
        <v>4571</v>
      </c>
    </row>
    <row r="2385" spans="1:11" x14ac:dyDescent="0.2">
      <c r="A2385" s="3">
        <v>5524</v>
      </c>
      <c r="B2385" s="3" t="s">
        <v>2578</v>
      </c>
      <c r="C2385" s="3" t="s">
        <v>2579</v>
      </c>
      <c r="D2385" s="3" t="s">
        <v>2510</v>
      </c>
      <c r="G2385" s="2" t="s">
        <v>4896</v>
      </c>
      <c r="J2385" s="21">
        <v>7272</v>
      </c>
      <c r="K2385" s="21" t="s">
        <v>4571</v>
      </c>
    </row>
    <row r="2386" spans="1:11" x14ac:dyDescent="0.2">
      <c r="A2386" s="3">
        <v>5524</v>
      </c>
      <c r="B2386" s="3" t="s">
        <v>2580</v>
      </c>
      <c r="C2386" s="3" t="s">
        <v>2579</v>
      </c>
      <c r="D2386" s="3" t="s">
        <v>2510</v>
      </c>
      <c r="G2386" s="2" t="s">
        <v>4896</v>
      </c>
      <c r="J2386" s="21">
        <v>7276</v>
      </c>
      <c r="K2386" s="21" t="s">
        <v>4571</v>
      </c>
    </row>
    <row r="2387" spans="1:11" x14ac:dyDescent="0.2">
      <c r="A2387" s="3">
        <v>8917</v>
      </c>
      <c r="B2387" s="3" t="s">
        <v>2581</v>
      </c>
      <c r="C2387" s="3" t="s">
        <v>2581</v>
      </c>
      <c r="D2387" s="3" t="s">
        <v>2510</v>
      </c>
      <c r="G2387" s="2" t="s">
        <v>4896</v>
      </c>
      <c r="J2387" s="21">
        <v>7277</v>
      </c>
      <c r="K2387" s="21" t="s">
        <v>4571</v>
      </c>
    </row>
    <row r="2388" spans="1:11" x14ac:dyDescent="0.2">
      <c r="A2388" s="3">
        <v>8966</v>
      </c>
      <c r="B2388" s="3" t="s">
        <v>2582</v>
      </c>
      <c r="C2388" s="3" t="s">
        <v>2582</v>
      </c>
      <c r="D2388" s="3" t="s">
        <v>2510</v>
      </c>
      <c r="G2388" s="2" t="s">
        <v>4896</v>
      </c>
      <c r="J2388" s="21">
        <v>7278</v>
      </c>
      <c r="K2388" s="21" t="s">
        <v>4571</v>
      </c>
    </row>
    <row r="2389" spans="1:11" x14ac:dyDescent="0.2">
      <c r="A2389" s="3">
        <v>8964</v>
      </c>
      <c r="B2389" s="3" t="s">
        <v>2583</v>
      </c>
      <c r="C2389" s="3" t="s">
        <v>2584</v>
      </c>
      <c r="D2389" s="3" t="s">
        <v>2510</v>
      </c>
      <c r="G2389" s="2" t="s">
        <v>4896</v>
      </c>
      <c r="J2389" s="21">
        <v>7302</v>
      </c>
      <c r="K2389" s="21" t="s">
        <v>4570</v>
      </c>
    </row>
    <row r="2390" spans="1:11" x14ac:dyDescent="0.2">
      <c r="A2390" s="3">
        <v>5614</v>
      </c>
      <c r="B2390" s="3" t="s">
        <v>2585</v>
      </c>
      <c r="C2390" s="3" t="s">
        <v>2585</v>
      </c>
      <c r="D2390" s="3" t="s">
        <v>2510</v>
      </c>
      <c r="G2390" s="2" t="s">
        <v>4896</v>
      </c>
      <c r="J2390" s="21">
        <v>7303</v>
      </c>
      <c r="K2390" s="21" t="s">
        <v>4570</v>
      </c>
    </row>
    <row r="2391" spans="1:11" x14ac:dyDescent="0.2">
      <c r="A2391" s="3">
        <v>5522</v>
      </c>
      <c r="B2391" s="3" t="s">
        <v>2586</v>
      </c>
      <c r="C2391" s="3" t="s">
        <v>2586</v>
      </c>
      <c r="D2391" s="3" t="s">
        <v>2510</v>
      </c>
      <c r="G2391" s="2" t="s">
        <v>4896</v>
      </c>
      <c r="J2391" s="21">
        <v>7304</v>
      </c>
      <c r="K2391" s="21" t="s">
        <v>4570</v>
      </c>
    </row>
    <row r="2392" spans="1:11" x14ac:dyDescent="0.2">
      <c r="A2392" s="3">
        <v>5619</v>
      </c>
      <c r="B2392" s="3" t="s">
        <v>2587</v>
      </c>
      <c r="C2392" s="3" t="s">
        <v>2587</v>
      </c>
      <c r="D2392" s="3" t="s">
        <v>2510</v>
      </c>
      <c r="G2392" s="2" t="s">
        <v>4896</v>
      </c>
      <c r="J2392" s="21">
        <v>7306</v>
      </c>
      <c r="K2392" s="21" t="s">
        <v>4570</v>
      </c>
    </row>
    <row r="2393" spans="1:11" x14ac:dyDescent="0.2">
      <c r="A2393" s="3">
        <v>8918</v>
      </c>
      <c r="B2393" s="3" t="s">
        <v>2588</v>
      </c>
      <c r="C2393" s="3" t="s">
        <v>2588</v>
      </c>
      <c r="D2393" s="3" t="s">
        <v>2510</v>
      </c>
      <c r="G2393" s="2" t="s">
        <v>4896</v>
      </c>
      <c r="J2393" s="21">
        <v>7307</v>
      </c>
      <c r="K2393" s="21" t="s">
        <v>4570</v>
      </c>
    </row>
    <row r="2394" spans="1:11" x14ac:dyDescent="0.2">
      <c r="A2394" s="3">
        <v>5612</v>
      </c>
      <c r="B2394" s="3" t="s">
        <v>2589</v>
      </c>
      <c r="C2394" s="3" t="s">
        <v>2589</v>
      </c>
      <c r="D2394" s="3" t="s">
        <v>2510</v>
      </c>
      <c r="G2394" s="2" t="s">
        <v>4896</v>
      </c>
      <c r="J2394" s="21">
        <v>7310</v>
      </c>
      <c r="K2394" s="21" t="s">
        <v>4570</v>
      </c>
    </row>
    <row r="2395" spans="1:11" x14ac:dyDescent="0.2">
      <c r="A2395" s="3">
        <v>5613</v>
      </c>
      <c r="B2395" s="3" t="s">
        <v>2590</v>
      </c>
      <c r="C2395" s="3" t="s">
        <v>2589</v>
      </c>
      <c r="D2395" s="3" t="s">
        <v>2510</v>
      </c>
      <c r="G2395" s="2" t="s">
        <v>4896</v>
      </c>
      <c r="J2395" s="21">
        <v>7312</v>
      </c>
      <c r="K2395" s="21" t="s">
        <v>4570</v>
      </c>
    </row>
    <row r="2396" spans="1:11" x14ac:dyDescent="0.2">
      <c r="A2396" s="3">
        <v>8967</v>
      </c>
      <c r="B2396" s="3" t="s">
        <v>2591</v>
      </c>
      <c r="C2396" s="3" t="s">
        <v>2591</v>
      </c>
      <c r="D2396" s="3" t="s">
        <v>2510</v>
      </c>
      <c r="G2396" s="2" t="s">
        <v>4896</v>
      </c>
      <c r="J2396" s="21">
        <v>7313</v>
      </c>
      <c r="K2396" s="21" t="s">
        <v>4570</v>
      </c>
    </row>
    <row r="2397" spans="1:11" x14ac:dyDescent="0.2">
      <c r="A2397" s="3">
        <v>5610</v>
      </c>
      <c r="B2397" s="3" t="s">
        <v>2592</v>
      </c>
      <c r="C2397" s="3" t="s">
        <v>2593</v>
      </c>
      <c r="D2397" s="3" t="s">
        <v>2510</v>
      </c>
      <c r="G2397" s="2" t="s">
        <v>4896</v>
      </c>
      <c r="J2397" s="21">
        <v>7314</v>
      </c>
      <c r="K2397" s="21" t="s">
        <v>4570</v>
      </c>
    </row>
    <row r="2398" spans="1:11" x14ac:dyDescent="0.2">
      <c r="A2398" s="3">
        <v>5611</v>
      </c>
      <c r="B2398" s="3" t="s">
        <v>2594</v>
      </c>
      <c r="C2398" s="3" t="s">
        <v>2593</v>
      </c>
      <c r="D2398" s="3" t="s">
        <v>2510</v>
      </c>
      <c r="G2398" s="2" t="s">
        <v>4896</v>
      </c>
      <c r="J2398" s="21">
        <v>7315</v>
      </c>
      <c r="K2398" s="21" t="s">
        <v>4570</v>
      </c>
    </row>
    <row r="2399" spans="1:11" x14ac:dyDescent="0.2">
      <c r="A2399" s="3">
        <v>5621</v>
      </c>
      <c r="B2399" s="3" t="s">
        <v>2595</v>
      </c>
      <c r="C2399" s="3" t="s">
        <v>2595</v>
      </c>
      <c r="D2399" s="3" t="s">
        <v>2510</v>
      </c>
      <c r="G2399" s="2" t="s">
        <v>4896</v>
      </c>
      <c r="J2399" s="21">
        <v>7317</v>
      </c>
      <c r="K2399" s="21" t="s">
        <v>4570</v>
      </c>
    </row>
    <row r="2400" spans="1:11" x14ac:dyDescent="0.2">
      <c r="A2400" s="3">
        <v>8905</v>
      </c>
      <c r="B2400" s="3" t="s">
        <v>2596</v>
      </c>
      <c r="C2400" s="3" t="s">
        <v>2596</v>
      </c>
      <c r="D2400" s="3" t="s">
        <v>2510</v>
      </c>
      <c r="G2400" s="2" t="s">
        <v>4896</v>
      </c>
      <c r="J2400" s="21">
        <v>7320</v>
      </c>
      <c r="K2400" s="21" t="s">
        <v>4570</v>
      </c>
    </row>
    <row r="2401" spans="1:11" x14ac:dyDescent="0.2">
      <c r="A2401" s="3">
        <v>5105</v>
      </c>
      <c r="B2401" s="3" t="s">
        <v>2597</v>
      </c>
      <c r="C2401" s="3" t="s">
        <v>2597</v>
      </c>
      <c r="D2401" s="3" t="s">
        <v>2510</v>
      </c>
      <c r="G2401" s="2" t="s">
        <v>4896</v>
      </c>
      <c r="J2401" s="21">
        <v>7323</v>
      </c>
      <c r="K2401" s="21" t="s">
        <v>4570</v>
      </c>
    </row>
    <row r="2402" spans="1:11" x14ac:dyDescent="0.2">
      <c r="A2402" s="3">
        <v>5242</v>
      </c>
      <c r="B2402" s="3" t="s">
        <v>2598</v>
      </c>
      <c r="C2402" s="3" t="s">
        <v>2598</v>
      </c>
      <c r="D2402" s="3" t="s">
        <v>2510</v>
      </c>
      <c r="G2402" s="2" t="s">
        <v>4896</v>
      </c>
      <c r="J2402" s="21">
        <v>7324</v>
      </c>
      <c r="K2402" s="21" t="s">
        <v>4570</v>
      </c>
    </row>
    <row r="2403" spans="1:11" x14ac:dyDescent="0.2">
      <c r="A2403" s="3">
        <v>5244</v>
      </c>
      <c r="B2403" s="3" t="s">
        <v>2599</v>
      </c>
      <c r="C2403" s="3" t="s">
        <v>2599</v>
      </c>
      <c r="D2403" s="3" t="s">
        <v>2510</v>
      </c>
      <c r="G2403" s="2" t="s">
        <v>4896</v>
      </c>
      <c r="J2403" s="21">
        <v>7325</v>
      </c>
      <c r="K2403" s="21" t="s">
        <v>4572</v>
      </c>
    </row>
    <row r="2404" spans="1:11" x14ac:dyDescent="0.2">
      <c r="A2404" s="3">
        <v>5116</v>
      </c>
      <c r="B2404" s="3" t="s">
        <v>2600</v>
      </c>
      <c r="C2404" s="3" t="s">
        <v>2601</v>
      </c>
      <c r="D2404" s="3" t="s">
        <v>2510</v>
      </c>
      <c r="G2404" s="2" t="s">
        <v>4896</v>
      </c>
      <c r="J2404" s="21">
        <v>7326</v>
      </c>
      <c r="K2404" s="21" t="s">
        <v>4573</v>
      </c>
    </row>
    <row r="2405" spans="1:11" x14ac:dyDescent="0.2">
      <c r="A2405" s="3">
        <v>5200</v>
      </c>
      <c r="B2405" s="3" t="s">
        <v>2602</v>
      </c>
      <c r="C2405" s="3" t="s">
        <v>2601</v>
      </c>
      <c r="D2405" s="3" t="s">
        <v>2510</v>
      </c>
      <c r="G2405" s="2" t="s">
        <v>4896</v>
      </c>
      <c r="J2405" s="21">
        <v>7402</v>
      </c>
      <c r="K2405" s="21" t="s">
        <v>4570</v>
      </c>
    </row>
    <row r="2406" spans="1:11" x14ac:dyDescent="0.2">
      <c r="A2406" s="3">
        <v>5222</v>
      </c>
      <c r="B2406" s="3" t="s">
        <v>2603</v>
      </c>
      <c r="C2406" s="3" t="s">
        <v>2601</v>
      </c>
      <c r="D2406" s="3" t="s">
        <v>2510</v>
      </c>
      <c r="G2406" s="2" t="s">
        <v>4896</v>
      </c>
      <c r="J2406" s="21">
        <v>7403</v>
      </c>
      <c r="K2406" s="21" t="s">
        <v>4570</v>
      </c>
    </row>
    <row r="2407" spans="1:11" x14ac:dyDescent="0.2">
      <c r="A2407" s="3">
        <v>5245</v>
      </c>
      <c r="B2407" s="3" t="s">
        <v>2604</v>
      </c>
      <c r="C2407" s="3" t="s">
        <v>2604</v>
      </c>
      <c r="D2407" s="3" t="s">
        <v>2510</v>
      </c>
      <c r="G2407" s="2" t="s">
        <v>4896</v>
      </c>
      <c r="J2407" s="21">
        <v>7404</v>
      </c>
      <c r="K2407" s="21" t="s">
        <v>4570</v>
      </c>
    </row>
    <row r="2408" spans="1:11" x14ac:dyDescent="0.2">
      <c r="A2408" s="3">
        <v>5212</v>
      </c>
      <c r="B2408" s="3" t="s">
        <v>2605</v>
      </c>
      <c r="C2408" s="3" t="s">
        <v>2606</v>
      </c>
      <c r="D2408" s="3" t="s">
        <v>2510</v>
      </c>
      <c r="G2408" s="2" t="s">
        <v>4896</v>
      </c>
      <c r="J2408" s="21">
        <v>7405</v>
      </c>
      <c r="K2408" s="21" t="s">
        <v>4570</v>
      </c>
    </row>
    <row r="2409" spans="1:11" x14ac:dyDescent="0.2">
      <c r="A2409" s="3">
        <v>5242</v>
      </c>
      <c r="B2409" s="3" t="s">
        <v>2607</v>
      </c>
      <c r="C2409" s="3" t="s">
        <v>2607</v>
      </c>
      <c r="D2409" s="3" t="s">
        <v>2510</v>
      </c>
      <c r="G2409" s="2" t="s">
        <v>4896</v>
      </c>
      <c r="J2409" s="21">
        <v>7407</v>
      </c>
      <c r="K2409" s="21" t="s">
        <v>4570</v>
      </c>
    </row>
    <row r="2410" spans="1:11" x14ac:dyDescent="0.2">
      <c r="A2410" s="3">
        <v>5246</v>
      </c>
      <c r="B2410" s="3" t="s">
        <v>2608</v>
      </c>
      <c r="C2410" s="3" t="s">
        <v>2607</v>
      </c>
      <c r="D2410" s="3" t="s">
        <v>2510</v>
      </c>
      <c r="G2410" s="2" t="s">
        <v>4896</v>
      </c>
      <c r="J2410" s="21">
        <v>7408</v>
      </c>
      <c r="K2410" s="21" t="s">
        <v>4570</v>
      </c>
    </row>
    <row r="2411" spans="1:11" x14ac:dyDescent="0.2">
      <c r="A2411" s="3">
        <v>5318</v>
      </c>
      <c r="B2411" s="3" t="s">
        <v>2609</v>
      </c>
      <c r="C2411" s="3" t="s">
        <v>2609</v>
      </c>
      <c r="D2411" s="3" t="s">
        <v>2510</v>
      </c>
      <c r="G2411" s="2" t="s">
        <v>4896</v>
      </c>
      <c r="J2411" s="21">
        <v>7411</v>
      </c>
      <c r="K2411" s="21" t="s">
        <v>4570</v>
      </c>
    </row>
    <row r="2412" spans="1:11" x14ac:dyDescent="0.2">
      <c r="A2412" s="3">
        <v>5237</v>
      </c>
      <c r="B2412" s="3" t="s">
        <v>2610</v>
      </c>
      <c r="C2412" s="3" t="s">
        <v>2610</v>
      </c>
      <c r="D2412" s="3" t="s">
        <v>2510</v>
      </c>
      <c r="G2412" s="2" t="s">
        <v>4896</v>
      </c>
      <c r="J2412" s="21">
        <v>7412</v>
      </c>
      <c r="K2412" s="21" t="s">
        <v>4570</v>
      </c>
    </row>
    <row r="2413" spans="1:11" x14ac:dyDescent="0.2">
      <c r="A2413" s="3">
        <v>5243</v>
      </c>
      <c r="B2413" s="3" t="s">
        <v>2611</v>
      </c>
      <c r="C2413" s="3" t="s">
        <v>2611</v>
      </c>
      <c r="D2413" s="3" t="s">
        <v>2510</v>
      </c>
      <c r="G2413" s="2" t="s">
        <v>4896</v>
      </c>
      <c r="J2413" s="21">
        <v>7413</v>
      </c>
      <c r="K2413" s="21" t="s">
        <v>4570</v>
      </c>
    </row>
    <row r="2414" spans="1:11" x14ac:dyDescent="0.2">
      <c r="A2414" s="3">
        <v>5236</v>
      </c>
      <c r="B2414" s="3" t="s">
        <v>2612</v>
      </c>
      <c r="C2414" s="3" t="s">
        <v>2612</v>
      </c>
      <c r="D2414" s="3" t="s">
        <v>2510</v>
      </c>
      <c r="G2414" s="2" t="s">
        <v>4896</v>
      </c>
      <c r="J2414" s="21">
        <v>7414</v>
      </c>
      <c r="K2414" s="21" t="s">
        <v>4570</v>
      </c>
    </row>
    <row r="2415" spans="1:11" x14ac:dyDescent="0.2">
      <c r="A2415" s="3">
        <v>5223</v>
      </c>
      <c r="B2415" s="3" t="s">
        <v>2613</v>
      </c>
      <c r="C2415" s="3" t="s">
        <v>2613</v>
      </c>
      <c r="D2415" s="3" t="s">
        <v>2510</v>
      </c>
      <c r="G2415" s="2" t="s">
        <v>4896</v>
      </c>
      <c r="J2415" s="21">
        <v>7415</v>
      </c>
      <c r="K2415" s="21" t="s">
        <v>4570</v>
      </c>
    </row>
    <row r="2416" spans="1:11" x14ac:dyDescent="0.2">
      <c r="A2416" s="3">
        <v>5235</v>
      </c>
      <c r="B2416" s="3" t="s">
        <v>2614</v>
      </c>
      <c r="C2416" s="3" t="s">
        <v>2615</v>
      </c>
      <c r="D2416" s="3" t="s">
        <v>2510</v>
      </c>
      <c r="G2416" s="2" t="s">
        <v>4896</v>
      </c>
      <c r="J2416" s="21">
        <v>7416</v>
      </c>
      <c r="K2416" s="21" t="s">
        <v>4570</v>
      </c>
    </row>
    <row r="2417" spans="1:11" x14ac:dyDescent="0.2">
      <c r="A2417" s="3">
        <v>5112</v>
      </c>
      <c r="B2417" s="3" t="s">
        <v>2616</v>
      </c>
      <c r="C2417" s="3" t="s">
        <v>2617</v>
      </c>
      <c r="D2417" s="3" t="s">
        <v>2510</v>
      </c>
      <c r="G2417" s="2" t="s">
        <v>4896</v>
      </c>
      <c r="J2417" s="21">
        <v>7417</v>
      </c>
      <c r="K2417" s="21" t="s">
        <v>4570</v>
      </c>
    </row>
    <row r="2418" spans="1:11" x14ac:dyDescent="0.2">
      <c r="A2418" s="3">
        <v>5106</v>
      </c>
      <c r="B2418" s="3" t="s">
        <v>2618</v>
      </c>
      <c r="C2418" s="3" t="s">
        <v>2619</v>
      </c>
      <c r="D2418" s="3" t="s">
        <v>2510</v>
      </c>
      <c r="G2418" s="2" t="s">
        <v>4896</v>
      </c>
      <c r="J2418" s="21">
        <v>7418</v>
      </c>
      <c r="K2418" s="21" t="s">
        <v>4570</v>
      </c>
    </row>
    <row r="2419" spans="1:11" x14ac:dyDescent="0.2">
      <c r="A2419" s="3">
        <v>5233</v>
      </c>
      <c r="B2419" s="3" t="s">
        <v>2620</v>
      </c>
      <c r="C2419" s="3" t="s">
        <v>2621</v>
      </c>
      <c r="D2419" s="3" t="s">
        <v>2510</v>
      </c>
      <c r="G2419" s="2" t="s">
        <v>4896</v>
      </c>
      <c r="J2419" s="21">
        <v>7419</v>
      </c>
      <c r="K2419" s="21" t="s">
        <v>4570</v>
      </c>
    </row>
    <row r="2420" spans="1:11" x14ac:dyDescent="0.2">
      <c r="A2420" s="3">
        <v>5234</v>
      </c>
      <c r="B2420" s="3" t="s">
        <v>2621</v>
      </c>
      <c r="C2420" s="3" t="s">
        <v>2621</v>
      </c>
      <c r="D2420" s="3" t="s">
        <v>2510</v>
      </c>
      <c r="G2420" s="2" t="s">
        <v>4896</v>
      </c>
      <c r="J2420" s="21">
        <v>7421</v>
      </c>
      <c r="K2420" s="21" t="s">
        <v>4570</v>
      </c>
    </row>
    <row r="2421" spans="1:11" x14ac:dyDescent="0.2">
      <c r="A2421" s="3">
        <v>5213</v>
      </c>
      <c r="B2421" s="3" t="s">
        <v>2622</v>
      </c>
      <c r="C2421" s="3" t="s">
        <v>2622</v>
      </c>
      <c r="D2421" s="3" t="s">
        <v>2510</v>
      </c>
      <c r="G2421" s="2" t="s">
        <v>4896</v>
      </c>
      <c r="J2421" s="21">
        <v>7422</v>
      </c>
      <c r="K2421" s="21" t="s">
        <v>4570</v>
      </c>
    </row>
    <row r="2422" spans="1:11" x14ac:dyDescent="0.2">
      <c r="A2422" s="3">
        <v>5210</v>
      </c>
      <c r="B2422" s="3" t="s">
        <v>2623</v>
      </c>
      <c r="C2422" s="3" t="s">
        <v>2623</v>
      </c>
      <c r="D2422" s="3" t="s">
        <v>2510</v>
      </c>
      <c r="G2422" s="2" t="s">
        <v>4896</v>
      </c>
      <c r="J2422" s="21">
        <v>7423</v>
      </c>
      <c r="K2422" s="21" t="s">
        <v>4570</v>
      </c>
    </row>
    <row r="2423" spans="1:11" x14ac:dyDescent="0.2">
      <c r="A2423" s="3">
        <v>5225</v>
      </c>
      <c r="B2423" s="3" t="s">
        <v>2624</v>
      </c>
      <c r="C2423" s="3" t="s">
        <v>2624</v>
      </c>
      <c r="D2423" s="3" t="s">
        <v>2510</v>
      </c>
      <c r="G2423" s="2" t="s">
        <v>4896</v>
      </c>
      <c r="J2423" s="21">
        <v>7424</v>
      </c>
      <c r="K2423" s="21" t="s">
        <v>4570</v>
      </c>
    </row>
    <row r="2424" spans="1:11" x14ac:dyDescent="0.2">
      <c r="A2424" s="3">
        <v>5107</v>
      </c>
      <c r="B2424" s="3" t="s">
        <v>2625</v>
      </c>
      <c r="C2424" s="3" t="s">
        <v>2626</v>
      </c>
      <c r="D2424" s="3" t="s">
        <v>2510</v>
      </c>
      <c r="G2424" s="2" t="s">
        <v>4896</v>
      </c>
      <c r="J2424" s="21">
        <v>7425</v>
      </c>
      <c r="K2424" s="21" t="s">
        <v>4570</v>
      </c>
    </row>
    <row r="2425" spans="1:11" x14ac:dyDescent="0.2">
      <c r="A2425" s="3">
        <v>5108</v>
      </c>
      <c r="B2425" s="3" t="s">
        <v>2627</v>
      </c>
      <c r="C2425" s="3" t="s">
        <v>2626</v>
      </c>
      <c r="D2425" s="3" t="s">
        <v>2510</v>
      </c>
      <c r="G2425" s="2" t="s">
        <v>4896</v>
      </c>
      <c r="J2425" s="21">
        <v>7426</v>
      </c>
      <c r="K2425" s="21" t="s">
        <v>4570</v>
      </c>
    </row>
    <row r="2426" spans="1:11" x14ac:dyDescent="0.2">
      <c r="A2426" s="3">
        <v>5712</v>
      </c>
      <c r="B2426" s="3" t="s">
        <v>2628</v>
      </c>
      <c r="C2426" s="3" t="s">
        <v>2628</v>
      </c>
      <c r="D2426" s="3" t="s">
        <v>2510</v>
      </c>
      <c r="G2426" s="2" t="s">
        <v>4896</v>
      </c>
      <c r="J2426" s="21">
        <v>7427</v>
      </c>
      <c r="K2426" s="21" t="s">
        <v>4570</v>
      </c>
    </row>
    <row r="2427" spans="1:11" x14ac:dyDescent="0.2">
      <c r="A2427" s="3">
        <v>5708</v>
      </c>
      <c r="B2427" s="3" t="s">
        <v>2629</v>
      </c>
      <c r="C2427" s="3" t="s">
        <v>2629</v>
      </c>
      <c r="D2427" s="3" t="s">
        <v>2510</v>
      </c>
      <c r="G2427" s="2" t="s">
        <v>4896</v>
      </c>
      <c r="J2427" s="21">
        <v>7428</v>
      </c>
      <c r="K2427" s="21" t="s">
        <v>4566</v>
      </c>
    </row>
    <row r="2428" spans="1:11" x14ac:dyDescent="0.2">
      <c r="A2428" s="3">
        <v>5736</v>
      </c>
      <c r="B2428" s="3" t="s">
        <v>2630</v>
      </c>
      <c r="C2428" s="3" t="s">
        <v>2631</v>
      </c>
      <c r="D2428" s="3" t="s">
        <v>2510</v>
      </c>
      <c r="G2428" s="2" t="s">
        <v>4896</v>
      </c>
      <c r="J2428" s="21">
        <v>7430</v>
      </c>
      <c r="K2428" s="21" t="s">
        <v>4570</v>
      </c>
    </row>
    <row r="2429" spans="1:11" x14ac:dyDescent="0.2">
      <c r="A2429" s="3">
        <v>5724</v>
      </c>
      <c r="B2429" s="3" t="s">
        <v>2632</v>
      </c>
      <c r="C2429" s="3" t="s">
        <v>2632</v>
      </c>
      <c r="D2429" s="3" t="s">
        <v>2510</v>
      </c>
      <c r="G2429" s="2" t="s">
        <v>4896</v>
      </c>
      <c r="J2429" s="21">
        <v>7431</v>
      </c>
      <c r="K2429" s="21" t="s">
        <v>4570</v>
      </c>
    </row>
    <row r="2430" spans="1:11" x14ac:dyDescent="0.2">
      <c r="A2430" s="3">
        <v>5728</v>
      </c>
      <c r="B2430" s="3" t="s">
        <v>2633</v>
      </c>
      <c r="C2430" s="3" t="s">
        <v>2633</v>
      </c>
      <c r="D2430" s="3" t="s">
        <v>2510</v>
      </c>
      <c r="G2430" s="2" t="s">
        <v>4896</v>
      </c>
      <c r="J2430" s="21">
        <v>7432</v>
      </c>
      <c r="K2430" s="21" t="s">
        <v>4570</v>
      </c>
    </row>
    <row r="2431" spans="1:11" x14ac:dyDescent="0.2">
      <c r="A2431" s="3">
        <v>5043</v>
      </c>
      <c r="B2431" s="3" t="s">
        <v>2634</v>
      </c>
      <c r="C2431" s="3" t="s">
        <v>2634</v>
      </c>
      <c r="D2431" s="3" t="s">
        <v>2510</v>
      </c>
      <c r="G2431" s="2" t="s">
        <v>4896</v>
      </c>
      <c r="J2431" s="21">
        <v>7433</v>
      </c>
      <c r="K2431" s="21" t="s">
        <v>4570</v>
      </c>
    </row>
    <row r="2432" spans="1:11" x14ac:dyDescent="0.2">
      <c r="A2432" s="3">
        <v>5733</v>
      </c>
      <c r="B2432" s="3" t="s">
        <v>2635</v>
      </c>
      <c r="C2432" s="3" t="s">
        <v>2636</v>
      </c>
      <c r="D2432" s="3" t="s">
        <v>2510</v>
      </c>
      <c r="G2432" s="2" t="s">
        <v>4896</v>
      </c>
      <c r="J2432" s="21">
        <v>7434</v>
      </c>
      <c r="K2432" s="21" t="s">
        <v>4566</v>
      </c>
    </row>
    <row r="2433" spans="1:11" x14ac:dyDescent="0.2">
      <c r="A2433" s="3">
        <v>5725</v>
      </c>
      <c r="B2433" s="3" t="s">
        <v>2637</v>
      </c>
      <c r="C2433" s="3" t="s">
        <v>2637</v>
      </c>
      <c r="D2433" s="3" t="s">
        <v>2510</v>
      </c>
      <c r="G2433" s="2" t="s">
        <v>4896</v>
      </c>
      <c r="J2433" s="21">
        <v>7435</v>
      </c>
      <c r="K2433" s="21" t="s">
        <v>4566</v>
      </c>
    </row>
    <row r="2434" spans="1:11" x14ac:dyDescent="0.2">
      <c r="A2434" s="3">
        <v>5737</v>
      </c>
      <c r="B2434" s="3" t="s">
        <v>2638</v>
      </c>
      <c r="C2434" s="3" t="s">
        <v>2638</v>
      </c>
      <c r="D2434" s="3" t="s">
        <v>2510</v>
      </c>
      <c r="G2434" s="2" t="s">
        <v>4896</v>
      </c>
      <c r="J2434" s="21">
        <v>7436</v>
      </c>
      <c r="K2434" s="21" t="s">
        <v>4566</v>
      </c>
    </row>
    <row r="2435" spans="1:11" x14ac:dyDescent="0.2">
      <c r="A2435" s="3">
        <v>5727</v>
      </c>
      <c r="B2435" s="3" t="s">
        <v>2639</v>
      </c>
      <c r="C2435" s="3" t="s">
        <v>2639</v>
      </c>
      <c r="D2435" s="3" t="s">
        <v>2510</v>
      </c>
      <c r="G2435" s="2" t="s">
        <v>4896</v>
      </c>
      <c r="J2435" s="21">
        <v>7437</v>
      </c>
      <c r="K2435" s="21" t="s">
        <v>4566</v>
      </c>
    </row>
    <row r="2436" spans="1:11" x14ac:dyDescent="0.2">
      <c r="A2436" s="3">
        <v>5734</v>
      </c>
      <c r="B2436" s="3" t="s">
        <v>2640</v>
      </c>
      <c r="C2436" s="3" t="s">
        <v>2641</v>
      </c>
      <c r="D2436" s="3" t="s">
        <v>2510</v>
      </c>
      <c r="G2436" s="2" t="s">
        <v>4896</v>
      </c>
      <c r="J2436" s="21">
        <v>7438</v>
      </c>
      <c r="K2436" s="21" t="s">
        <v>4566</v>
      </c>
    </row>
    <row r="2437" spans="1:11" x14ac:dyDescent="0.2">
      <c r="A2437" s="3">
        <v>5044</v>
      </c>
      <c r="B2437" s="3" t="s">
        <v>2642</v>
      </c>
      <c r="C2437" s="3" t="s">
        <v>2642</v>
      </c>
      <c r="D2437" s="3" t="s">
        <v>2510</v>
      </c>
      <c r="G2437" s="2" t="s">
        <v>4896</v>
      </c>
      <c r="J2437" s="21">
        <v>7440</v>
      </c>
      <c r="K2437" s="21" t="s">
        <v>4570</v>
      </c>
    </row>
    <row r="2438" spans="1:11" x14ac:dyDescent="0.2">
      <c r="A2438" s="3">
        <v>5046</v>
      </c>
      <c r="B2438" s="3" t="s">
        <v>2643</v>
      </c>
      <c r="C2438" s="3" t="s">
        <v>2643</v>
      </c>
      <c r="D2438" s="3" t="s">
        <v>2510</v>
      </c>
      <c r="G2438" s="2" t="s">
        <v>4896</v>
      </c>
      <c r="J2438" s="21">
        <v>7442</v>
      </c>
      <c r="K2438" s="21" t="s">
        <v>4570</v>
      </c>
    </row>
    <row r="2439" spans="1:11" x14ac:dyDescent="0.2">
      <c r="A2439" s="3">
        <v>5046</v>
      </c>
      <c r="B2439" s="3" t="s">
        <v>2644</v>
      </c>
      <c r="C2439" s="3" t="s">
        <v>2643</v>
      </c>
      <c r="D2439" s="3" t="s">
        <v>2510</v>
      </c>
      <c r="G2439" s="2" t="s">
        <v>4896</v>
      </c>
      <c r="J2439" s="21">
        <v>7443</v>
      </c>
      <c r="K2439" s="21" t="s">
        <v>4570</v>
      </c>
    </row>
    <row r="2440" spans="1:11" x14ac:dyDescent="0.2">
      <c r="A2440" s="3">
        <v>5040</v>
      </c>
      <c r="B2440" s="3" t="s">
        <v>2645</v>
      </c>
      <c r="C2440" s="3" t="s">
        <v>2645</v>
      </c>
      <c r="D2440" s="3" t="s">
        <v>2510</v>
      </c>
      <c r="G2440" s="2" t="s">
        <v>4896</v>
      </c>
      <c r="J2440" s="21">
        <v>7444</v>
      </c>
      <c r="K2440" s="21" t="s">
        <v>4566</v>
      </c>
    </row>
    <row r="2441" spans="1:11" x14ac:dyDescent="0.2">
      <c r="A2441" s="3">
        <v>5723</v>
      </c>
      <c r="B2441" s="3" t="s">
        <v>2646</v>
      </c>
      <c r="C2441" s="3" t="s">
        <v>2647</v>
      </c>
      <c r="D2441" s="3" t="s">
        <v>2510</v>
      </c>
      <c r="G2441" s="2" t="s">
        <v>4896</v>
      </c>
      <c r="J2441" s="21">
        <v>7445</v>
      </c>
      <c r="K2441" s="21" t="s">
        <v>4566</v>
      </c>
    </row>
    <row r="2442" spans="1:11" x14ac:dyDescent="0.2">
      <c r="A2442" s="3">
        <v>5726</v>
      </c>
      <c r="B2442" s="3" t="s">
        <v>2648</v>
      </c>
      <c r="C2442" s="3" t="s">
        <v>2648</v>
      </c>
      <c r="D2442" s="3" t="s">
        <v>2510</v>
      </c>
      <c r="G2442" s="2" t="s">
        <v>4896</v>
      </c>
      <c r="J2442" s="21">
        <v>7447</v>
      </c>
      <c r="K2442" s="21" t="s">
        <v>4566</v>
      </c>
    </row>
    <row r="2443" spans="1:11" x14ac:dyDescent="0.2">
      <c r="A2443" s="3">
        <v>5732</v>
      </c>
      <c r="B2443" s="3" t="s">
        <v>2649</v>
      </c>
      <c r="C2443" s="3" t="s">
        <v>2649</v>
      </c>
      <c r="D2443" s="3" t="s">
        <v>2510</v>
      </c>
      <c r="G2443" s="2" t="s">
        <v>4896</v>
      </c>
      <c r="J2443" s="21">
        <v>7448</v>
      </c>
      <c r="K2443" s="21" t="s">
        <v>4566</v>
      </c>
    </row>
    <row r="2444" spans="1:11" x14ac:dyDescent="0.2">
      <c r="A2444" s="3">
        <v>5074</v>
      </c>
      <c r="B2444" s="3" t="s">
        <v>2650</v>
      </c>
      <c r="C2444" s="3" t="s">
        <v>2650</v>
      </c>
      <c r="D2444" s="3" t="s">
        <v>2510</v>
      </c>
      <c r="G2444" s="2" t="s">
        <v>4896</v>
      </c>
      <c r="J2444" s="21">
        <v>7450</v>
      </c>
      <c r="K2444" s="21" t="s">
        <v>4570</v>
      </c>
    </row>
    <row r="2445" spans="1:11" x14ac:dyDescent="0.2">
      <c r="A2445" s="3">
        <v>5070</v>
      </c>
      <c r="B2445" s="3" t="s">
        <v>2651</v>
      </c>
      <c r="C2445" s="3" t="s">
        <v>2651</v>
      </c>
      <c r="D2445" s="3" t="s">
        <v>2510</v>
      </c>
      <c r="G2445" s="2" t="s">
        <v>4896</v>
      </c>
      <c r="J2445" s="21">
        <v>7451</v>
      </c>
      <c r="K2445" s="21" t="s">
        <v>4570</v>
      </c>
    </row>
    <row r="2446" spans="1:11" x14ac:dyDescent="0.2">
      <c r="A2446" s="3">
        <v>5272</v>
      </c>
      <c r="B2446" s="3" t="s">
        <v>2652</v>
      </c>
      <c r="C2446" s="3" t="s">
        <v>2652</v>
      </c>
      <c r="D2446" s="3" t="s">
        <v>2510</v>
      </c>
      <c r="G2446" s="2" t="s">
        <v>4896</v>
      </c>
      <c r="J2446" s="21">
        <v>7452</v>
      </c>
      <c r="K2446" s="21" t="s">
        <v>4570</v>
      </c>
    </row>
    <row r="2447" spans="1:11" x14ac:dyDescent="0.2">
      <c r="A2447" s="3">
        <v>5073</v>
      </c>
      <c r="B2447" s="3" t="s">
        <v>2653</v>
      </c>
      <c r="C2447" s="3" t="s">
        <v>2653</v>
      </c>
      <c r="D2447" s="3" t="s">
        <v>2510</v>
      </c>
      <c r="G2447" s="2" t="s">
        <v>4896</v>
      </c>
      <c r="J2447" s="21">
        <v>7453</v>
      </c>
      <c r="K2447" s="21" t="s">
        <v>4570</v>
      </c>
    </row>
    <row r="2448" spans="1:11" x14ac:dyDescent="0.2">
      <c r="A2448" s="3">
        <v>5027</v>
      </c>
      <c r="B2448" s="3" t="s">
        <v>2654</v>
      </c>
      <c r="C2448" s="3" t="s">
        <v>2654</v>
      </c>
      <c r="D2448" s="3" t="s">
        <v>2510</v>
      </c>
      <c r="G2448" s="2" t="s">
        <v>4896</v>
      </c>
      <c r="J2448" s="21">
        <v>7454</v>
      </c>
      <c r="K2448" s="21" t="s">
        <v>4571</v>
      </c>
    </row>
    <row r="2449" spans="1:11" x14ac:dyDescent="0.2">
      <c r="A2449" s="3">
        <v>5082</v>
      </c>
      <c r="B2449" s="3" t="s">
        <v>2655</v>
      </c>
      <c r="C2449" s="3" t="s">
        <v>2655</v>
      </c>
      <c r="D2449" s="3" t="s">
        <v>2510</v>
      </c>
      <c r="G2449" s="2" t="s">
        <v>4896</v>
      </c>
      <c r="J2449" s="21">
        <v>7455</v>
      </c>
      <c r="K2449" s="21" t="s">
        <v>4566</v>
      </c>
    </row>
    <row r="2450" spans="1:11" x14ac:dyDescent="0.2">
      <c r="A2450" s="3">
        <v>5083</v>
      </c>
      <c r="B2450" s="3" t="s">
        <v>2656</v>
      </c>
      <c r="C2450" s="3" t="s">
        <v>2655</v>
      </c>
      <c r="D2450" s="3" t="s">
        <v>2510</v>
      </c>
      <c r="G2450" s="2" t="s">
        <v>4896</v>
      </c>
      <c r="J2450" s="21">
        <v>7456</v>
      </c>
      <c r="K2450" s="21" t="s">
        <v>4566</v>
      </c>
    </row>
    <row r="2451" spans="1:11" x14ac:dyDescent="0.2">
      <c r="A2451" s="3">
        <v>5080</v>
      </c>
      <c r="B2451" s="3" t="s">
        <v>2657</v>
      </c>
      <c r="C2451" s="3" t="s">
        <v>2657</v>
      </c>
      <c r="D2451" s="3" t="s">
        <v>2510</v>
      </c>
      <c r="G2451" s="2" t="s">
        <v>4896</v>
      </c>
      <c r="J2451" s="21">
        <v>7457</v>
      </c>
      <c r="K2451" s="21" t="s">
        <v>4566</v>
      </c>
    </row>
    <row r="2452" spans="1:11" x14ac:dyDescent="0.2">
      <c r="A2452" s="3">
        <v>5084</v>
      </c>
      <c r="B2452" s="3" t="s">
        <v>2658</v>
      </c>
      <c r="C2452" s="3" t="s">
        <v>2657</v>
      </c>
      <c r="D2452" s="3" t="s">
        <v>2510</v>
      </c>
      <c r="G2452" s="2" t="s">
        <v>4896</v>
      </c>
      <c r="J2452" s="21">
        <v>7458</v>
      </c>
      <c r="K2452" s="21" t="s">
        <v>4570</v>
      </c>
    </row>
    <row r="2453" spans="1:11" x14ac:dyDescent="0.2">
      <c r="A2453" s="3">
        <v>5085</v>
      </c>
      <c r="B2453" s="3" t="s">
        <v>2659</v>
      </c>
      <c r="C2453" s="3" t="s">
        <v>2657</v>
      </c>
      <c r="D2453" s="3" t="s">
        <v>2510</v>
      </c>
      <c r="G2453" s="2" t="s">
        <v>4896</v>
      </c>
      <c r="J2453" s="21">
        <v>7459</v>
      </c>
      <c r="K2453" s="21" t="s">
        <v>4570</v>
      </c>
    </row>
    <row r="2454" spans="1:11" x14ac:dyDescent="0.2">
      <c r="A2454" s="3">
        <v>4333</v>
      </c>
      <c r="B2454" s="3" t="s">
        <v>2660</v>
      </c>
      <c r="C2454" s="3" t="s">
        <v>2661</v>
      </c>
      <c r="D2454" s="3" t="s">
        <v>2510</v>
      </c>
      <c r="G2454" s="2" t="s">
        <v>4896</v>
      </c>
      <c r="J2454" s="21">
        <v>7460</v>
      </c>
      <c r="K2454" s="21" t="s">
        <v>4570</v>
      </c>
    </row>
    <row r="2455" spans="1:11" x14ac:dyDescent="0.2">
      <c r="A2455" s="3">
        <v>5062</v>
      </c>
      <c r="B2455" s="3" t="s">
        <v>2662</v>
      </c>
      <c r="C2455" s="3" t="s">
        <v>2662</v>
      </c>
      <c r="D2455" s="3" t="s">
        <v>2510</v>
      </c>
      <c r="G2455" s="2" t="s">
        <v>4896</v>
      </c>
      <c r="J2455" s="21">
        <v>7462</v>
      </c>
      <c r="K2455" s="21" t="s">
        <v>4570</v>
      </c>
    </row>
    <row r="2456" spans="1:11" x14ac:dyDescent="0.2">
      <c r="A2456" s="3">
        <v>5072</v>
      </c>
      <c r="B2456" s="3" t="s">
        <v>2663</v>
      </c>
      <c r="C2456" s="3" t="s">
        <v>2663</v>
      </c>
      <c r="D2456" s="3" t="s">
        <v>2510</v>
      </c>
      <c r="G2456" s="2" t="s">
        <v>4896</v>
      </c>
      <c r="J2456" s="21">
        <v>7463</v>
      </c>
      <c r="K2456" s="21" t="s">
        <v>4570</v>
      </c>
    </row>
    <row r="2457" spans="1:11" x14ac:dyDescent="0.2">
      <c r="A2457" s="3">
        <v>5326</v>
      </c>
      <c r="B2457" s="3" t="s">
        <v>2664</v>
      </c>
      <c r="C2457" s="3" t="s">
        <v>2664</v>
      </c>
      <c r="D2457" s="3" t="s">
        <v>2510</v>
      </c>
      <c r="G2457" s="2" t="s">
        <v>4896</v>
      </c>
      <c r="J2457" s="21">
        <v>7464</v>
      </c>
      <c r="K2457" s="21" t="s">
        <v>4570</v>
      </c>
    </row>
    <row r="2458" spans="1:11" x14ac:dyDescent="0.2">
      <c r="A2458" s="3">
        <v>4334</v>
      </c>
      <c r="B2458" s="3" t="s">
        <v>2665</v>
      </c>
      <c r="C2458" s="3" t="s">
        <v>2666</v>
      </c>
      <c r="D2458" s="3" t="s">
        <v>2510</v>
      </c>
      <c r="G2458" s="2" t="s">
        <v>4896</v>
      </c>
      <c r="J2458" s="21">
        <v>7472</v>
      </c>
      <c r="K2458" s="21" t="s">
        <v>4570</v>
      </c>
    </row>
    <row r="2459" spans="1:11" x14ac:dyDescent="0.2">
      <c r="A2459" s="3">
        <v>5028</v>
      </c>
      <c r="B2459" s="3" t="s">
        <v>2667</v>
      </c>
      <c r="C2459" s="3" t="s">
        <v>2667</v>
      </c>
      <c r="D2459" s="3" t="s">
        <v>2510</v>
      </c>
      <c r="G2459" s="2" t="s">
        <v>4896</v>
      </c>
      <c r="J2459" s="21">
        <v>7473</v>
      </c>
      <c r="K2459" s="21" t="s">
        <v>4570</v>
      </c>
    </row>
    <row r="2460" spans="1:11" x14ac:dyDescent="0.2">
      <c r="A2460" s="3">
        <v>5064</v>
      </c>
      <c r="B2460" s="3" t="s">
        <v>2668</v>
      </c>
      <c r="C2460" s="3" t="s">
        <v>2668</v>
      </c>
      <c r="D2460" s="3" t="s">
        <v>2510</v>
      </c>
      <c r="G2460" s="2" t="s">
        <v>4896</v>
      </c>
      <c r="J2460" s="21">
        <v>7477</v>
      </c>
      <c r="K2460" s="21" t="s">
        <v>4570</v>
      </c>
    </row>
    <row r="2461" spans="1:11" x14ac:dyDescent="0.2">
      <c r="A2461" s="3">
        <v>5063</v>
      </c>
      <c r="B2461" s="3" t="s">
        <v>2669</v>
      </c>
      <c r="C2461" s="3" t="s">
        <v>2669</v>
      </c>
      <c r="D2461" s="3" t="s">
        <v>2510</v>
      </c>
      <c r="G2461" s="2" t="s">
        <v>4896</v>
      </c>
      <c r="J2461" s="21">
        <v>7482</v>
      </c>
      <c r="K2461" s="21" t="s">
        <v>4571</v>
      </c>
    </row>
    <row r="2462" spans="1:11" x14ac:dyDescent="0.2">
      <c r="A2462" s="3">
        <v>5079</v>
      </c>
      <c r="B2462" s="3" t="s">
        <v>2670</v>
      </c>
      <c r="C2462" s="3" t="s">
        <v>2670</v>
      </c>
      <c r="D2462" s="3" t="s">
        <v>2510</v>
      </c>
      <c r="G2462" s="2" t="s">
        <v>4896</v>
      </c>
      <c r="J2462" s="21">
        <v>7484</v>
      </c>
      <c r="K2462" s="21" t="s">
        <v>4571</v>
      </c>
    </row>
    <row r="2463" spans="1:11" x14ac:dyDescent="0.2">
      <c r="A2463" s="3">
        <v>5273</v>
      </c>
      <c r="B2463" s="3" t="s">
        <v>2671</v>
      </c>
      <c r="C2463" s="3" t="s">
        <v>2672</v>
      </c>
      <c r="D2463" s="3" t="s">
        <v>2510</v>
      </c>
      <c r="G2463" s="2" t="s">
        <v>4896</v>
      </c>
      <c r="J2463" s="21">
        <v>7492</v>
      </c>
      <c r="K2463" s="21" t="s">
        <v>4570</v>
      </c>
    </row>
    <row r="2464" spans="1:11" x14ac:dyDescent="0.2">
      <c r="A2464" s="3">
        <v>5274</v>
      </c>
      <c r="B2464" s="3" t="s">
        <v>2673</v>
      </c>
      <c r="C2464" s="3" t="s">
        <v>2672</v>
      </c>
      <c r="D2464" s="3" t="s">
        <v>2510</v>
      </c>
      <c r="G2464" s="2" t="s">
        <v>4896</v>
      </c>
      <c r="J2464" s="21">
        <v>7493</v>
      </c>
      <c r="K2464" s="21" t="s">
        <v>4570</v>
      </c>
    </row>
    <row r="2465" spans="1:11" x14ac:dyDescent="0.2">
      <c r="A2465" s="3">
        <v>5275</v>
      </c>
      <c r="B2465" s="3" t="s">
        <v>2674</v>
      </c>
      <c r="C2465" s="3" t="s">
        <v>2672</v>
      </c>
      <c r="D2465" s="3" t="s">
        <v>2510</v>
      </c>
      <c r="G2465" s="2" t="s">
        <v>4896</v>
      </c>
      <c r="J2465" s="21">
        <v>7494</v>
      </c>
      <c r="K2465" s="21" t="s">
        <v>4571</v>
      </c>
    </row>
    <row r="2466" spans="1:11" x14ac:dyDescent="0.2">
      <c r="A2466" s="3">
        <v>5276</v>
      </c>
      <c r="B2466" s="3" t="s">
        <v>2675</v>
      </c>
      <c r="C2466" s="3" t="s">
        <v>2672</v>
      </c>
      <c r="D2466" s="3" t="s">
        <v>2510</v>
      </c>
      <c r="G2466" s="2" t="s">
        <v>4896</v>
      </c>
      <c r="J2466" s="21">
        <v>7500</v>
      </c>
      <c r="K2466" s="21" t="s">
        <v>4574</v>
      </c>
    </row>
    <row r="2467" spans="1:11" x14ac:dyDescent="0.2">
      <c r="A2467" s="3">
        <v>5277</v>
      </c>
      <c r="B2467" s="3" t="s">
        <v>2676</v>
      </c>
      <c r="C2467" s="3" t="s">
        <v>2672</v>
      </c>
      <c r="D2467" s="3" t="s">
        <v>2510</v>
      </c>
      <c r="G2467" s="2" t="s">
        <v>4896</v>
      </c>
      <c r="J2467" s="21">
        <v>7502</v>
      </c>
      <c r="K2467" s="21" t="s">
        <v>4574</v>
      </c>
    </row>
    <row r="2468" spans="1:11" x14ac:dyDescent="0.2">
      <c r="A2468" s="3">
        <v>5075</v>
      </c>
      <c r="B2468" s="3" t="s">
        <v>2677</v>
      </c>
      <c r="C2468" s="3" t="s">
        <v>2678</v>
      </c>
      <c r="D2468" s="3" t="s">
        <v>2510</v>
      </c>
      <c r="G2468" s="2" t="s">
        <v>4896</v>
      </c>
      <c r="J2468" s="21">
        <v>7503</v>
      </c>
      <c r="K2468" s="21" t="s">
        <v>4574</v>
      </c>
    </row>
    <row r="2469" spans="1:11" x14ac:dyDescent="0.2">
      <c r="A2469" s="3">
        <v>5076</v>
      </c>
      <c r="B2469" s="3" t="s">
        <v>2679</v>
      </c>
      <c r="C2469" s="3" t="s">
        <v>2678</v>
      </c>
      <c r="D2469" s="3" t="s">
        <v>2510</v>
      </c>
      <c r="G2469" s="2" t="s">
        <v>4896</v>
      </c>
      <c r="J2469" s="21">
        <v>7504</v>
      </c>
      <c r="K2469" s="21" t="s">
        <v>4574</v>
      </c>
    </row>
    <row r="2470" spans="1:11" x14ac:dyDescent="0.2">
      <c r="A2470" s="3">
        <v>5077</v>
      </c>
      <c r="B2470" s="3" t="s">
        <v>2680</v>
      </c>
      <c r="C2470" s="3" t="s">
        <v>2678</v>
      </c>
      <c r="D2470" s="3" t="s">
        <v>2510</v>
      </c>
      <c r="G2470" s="2" t="s">
        <v>4896</v>
      </c>
      <c r="J2470" s="21">
        <v>7505</v>
      </c>
      <c r="K2470" s="21" t="s">
        <v>4574</v>
      </c>
    </row>
    <row r="2471" spans="1:11" x14ac:dyDescent="0.2">
      <c r="A2471" s="3">
        <v>5078</v>
      </c>
      <c r="B2471" s="3" t="s">
        <v>2681</v>
      </c>
      <c r="C2471" s="3" t="s">
        <v>2678</v>
      </c>
      <c r="D2471" s="3" t="s">
        <v>2510</v>
      </c>
      <c r="G2471" s="2" t="s">
        <v>4896</v>
      </c>
      <c r="J2471" s="21">
        <v>7512</v>
      </c>
      <c r="K2471" s="21" t="s">
        <v>4574</v>
      </c>
    </row>
    <row r="2472" spans="1:11" x14ac:dyDescent="0.2">
      <c r="A2472" s="3">
        <v>5600</v>
      </c>
      <c r="B2472" s="3" t="s">
        <v>2682</v>
      </c>
      <c r="C2472" s="3" t="s">
        <v>2683</v>
      </c>
      <c r="D2472" s="3" t="s">
        <v>2510</v>
      </c>
      <c r="G2472" s="2" t="s">
        <v>4896</v>
      </c>
      <c r="J2472" s="21">
        <v>7513</v>
      </c>
      <c r="K2472" s="21" t="s">
        <v>4574</v>
      </c>
    </row>
    <row r="2473" spans="1:11" x14ac:dyDescent="0.2">
      <c r="A2473" s="3">
        <v>5706</v>
      </c>
      <c r="B2473" s="3" t="s">
        <v>2684</v>
      </c>
      <c r="C2473" s="3" t="s">
        <v>2684</v>
      </c>
      <c r="D2473" s="3" t="s">
        <v>2510</v>
      </c>
      <c r="G2473" s="2" t="s">
        <v>4896</v>
      </c>
      <c r="J2473" s="21">
        <v>7514</v>
      </c>
      <c r="K2473" s="21" t="s">
        <v>4574</v>
      </c>
    </row>
    <row r="2474" spans="1:11" x14ac:dyDescent="0.2">
      <c r="A2474" s="3">
        <v>5505</v>
      </c>
      <c r="B2474" s="3" t="s">
        <v>2685</v>
      </c>
      <c r="C2474" s="3" t="s">
        <v>2685</v>
      </c>
      <c r="D2474" s="3" t="s">
        <v>2510</v>
      </c>
      <c r="G2474" s="2" t="s">
        <v>4896</v>
      </c>
      <c r="J2474" s="21">
        <v>7515</v>
      </c>
      <c r="K2474" s="21" t="s">
        <v>4574</v>
      </c>
    </row>
    <row r="2475" spans="1:11" x14ac:dyDescent="0.2">
      <c r="A2475" s="3">
        <v>5606</v>
      </c>
      <c r="B2475" s="3" t="s">
        <v>2686</v>
      </c>
      <c r="C2475" s="3" t="s">
        <v>2686</v>
      </c>
      <c r="D2475" s="3" t="s">
        <v>2510</v>
      </c>
      <c r="G2475" s="2" t="s">
        <v>4896</v>
      </c>
      <c r="J2475" s="21">
        <v>7516</v>
      </c>
      <c r="K2475" s="21" t="s">
        <v>4574</v>
      </c>
    </row>
    <row r="2476" spans="1:11" x14ac:dyDescent="0.2">
      <c r="A2476" s="3">
        <v>5704</v>
      </c>
      <c r="B2476" s="3" t="s">
        <v>2687</v>
      </c>
      <c r="C2476" s="3" t="s">
        <v>2687</v>
      </c>
      <c r="D2476" s="3" t="s">
        <v>2510</v>
      </c>
      <c r="G2476" s="2" t="s">
        <v>4896</v>
      </c>
      <c r="J2476" s="21">
        <v>7517</v>
      </c>
      <c r="K2476" s="21" t="s">
        <v>4574</v>
      </c>
    </row>
    <row r="2477" spans="1:11" x14ac:dyDescent="0.2">
      <c r="A2477" s="3">
        <v>5615</v>
      </c>
      <c r="B2477" s="3" t="s">
        <v>2688</v>
      </c>
      <c r="C2477" s="3" t="s">
        <v>2688</v>
      </c>
      <c r="D2477" s="3" t="s">
        <v>2510</v>
      </c>
      <c r="G2477" s="2" t="s">
        <v>4896</v>
      </c>
      <c r="J2477" s="21">
        <v>7522</v>
      </c>
      <c r="K2477" s="21" t="s">
        <v>4574</v>
      </c>
    </row>
    <row r="2478" spans="1:11" x14ac:dyDescent="0.2">
      <c r="A2478" s="3">
        <v>5705</v>
      </c>
      <c r="B2478" s="3" t="s">
        <v>2689</v>
      </c>
      <c r="C2478" s="3" t="s">
        <v>2689</v>
      </c>
      <c r="D2478" s="3" t="s">
        <v>2510</v>
      </c>
      <c r="G2478" s="2" t="s">
        <v>4896</v>
      </c>
      <c r="J2478" s="21">
        <v>7523</v>
      </c>
      <c r="K2478" s="21" t="s">
        <v>4574</v>
      </c>
    </row>
    <row r="2479" spans="1:11" x14ac:dyDescent="0.2">
      <c r="A2479" s="3">
        <v>5604</v>
      </c>
      <c r="B2479" s="3" t="s">
        <v>2690</v>
      </c>
      <c r="C2479" s="3" t="s">
        <v>2690</v>
      </c>
      <c r="D2479" s="3" t="s">
        <v>2510</v>
      </c>
      <c r="G2479" s="2" t="s">
        <v>4896</v>
      </c>
      <c r="J2479" s="21">
        <v>7524</v>
      </c>
      <c r="K2479" s="21" t="s">
        <v>4574</v>
      </c>
    </row>
    <row r="2480" spans="1:11" x14ac:dyDescent="0.2">
      <c r="A2480" s="3">
        <v>5113</v>
      </c>
      <c r="B2480" s="3" t="s">
        <v>2691</v>
      </c>
      <c r="C2480" s="3" t="s">
        <v>2692</v>
      </c>
      <c r="D2480" s="3" t="s">
        <v>2510</v>
      </c>
      <c r="G2480" s="2" t="s">
        <v>4896</v>
      </c>
      <c r="J2480" s="21">
        <v>7525</v>
      </c>
      <c r="K2480" s="21" t="s">
        <v>4574</v>
      </c>
    </row>
    <row r="2481" spans="1:11" x14ac:dyDescent="0.2">
      <c r="A2481" s="3">
        <v>5502</v>
      </c>
      <c r="B2481" s="3" t="s">
        <v>2693</v>
      </c>
      <c r="C2481" s="3" t="s">
        <v>2693</v>
      </c>
      <c r="D2481" s="3" t="s">
        <v>2510</v>
      </c>
      <c r="G2481" s="2" t="s">
        <v>4896</v>
      </c>
      <c r="J2481" s="21">
        <v>7526</v>
      </c>
      <c r="K2481" s="21" t="s">
        <v>4574</v>
      </c>
    </row>
    <row r="2482" spans="1:11" x14ac:dyDescent="0.2">
      <c r="A2482" s="3">
        <v>5600</v>
      </c>
      <c r="B2482" s="3" t="s">
        <v>2694</v>
      </c>
      <c r="C2482" s="3" t="s">
        <v>2694</v>
      </c>
      <c r="D2482" s="3" t="s">
        <v>2510</v>
      </c>
      <c r="G2482" s="2" t="s">
        <v>4896</v>
      </c>
      <c r="J2482" s="21">
        <v>7527</v>
      </c>
      <c r="K2482" s="21" t="s">
        <v>4574</v>
      </c>
    </row>
    <row r="2483" spans="1:11" x14ac:dyDescent="0.2">
      <c r="A2483" s="3">
        <v>5616</v>
      </c>
      <c r="B2483" s="3" t="s">
        <v>2695</v>
      </c>
      <c r="C2483" s="3" t="s">
        <v>2695</v>
      </c>
      <c r="D2483" s="3" t="s">
        <v>2510</v>
      </c>
      <c r="G2483" s="2" t="s">
        <v>4896</v>
      </c>
      <c r="J2483" s="21">
        <v>7530</v>
      </c>
      <c r="K2483" s="21" t="s">
        <v>4575</v>
      </c>
    </row>
    <row r="2484" spans="1:11" x14ac:dyDescent="0.2">
      <c r="A2484" s="3">
        <v>5617</v>
      </c>
      <c r="B2484" s="3" t="s">
        <v>2696</v>
      </c>
      <c r="C2484" s="3" t="s">
        <v>2695</v>
      </c>
      <c r="D2484" s="3" t="s">
        <v>2510</v>
      </c>
      <c r="G2484" s="2" t="s">
        <v>4896</v>
      </c>
      <c r="J2484" s="21">
        <v>7532</v>
      </c>
      <c r="K2484" s="21" t="s">
        <v>4575</v>
      </c>
    </row>
    <row r="2485" spans="1:11" x14ac:dyDescent="0.2">
      <c r="A2485" s="3">
        <v>5103</v>
      </c>
      <c r="B2485" s="3" t="s">
        <v>2697</v>
      </c>
      <c r="C2485" s="3" t="s">
        <v>2698</v>
      </c>
      <c r="D2485" s="3" t="s">
        <v>2510</v>
      </c>
      <c r="G2485" s="2" t="s">
        <v>4896</v>
      </c>
      <c r="J2485" s="21">
        <v>7533</v>
      </c>
      <c r="K2485" s="21" t="s">
        <v>4575</v>
      </c>
    </row>
    <row r="2486" spans="1:11" x14ac:dyDescent="0.2">
      <c r="A2486" s="3">
        <v>5103</v>
      </c>
      <c r="B2486" s="3" t="s">
        <v>2699</v>
      </c>
      <c r="C2486" s="3" t="s">
        <v>2698</v>
      </c>
      <c r="D2486" s="3" t="s">
        <v>2510</v>
      </c>
      <c r="G2486" s="2" t="s">
        <v>4896</v>
      </c>
      <c r="J2486" s="21">
        <v>7534</v>
      </c>
      <c r="K2486" s="21" t="s">
        <v>4575</v>
      </c>
    </row>
    <row r="2487" spans="1:11" x14ac:dyDescent="0.2">
      <c r="A2487" s="3">
        <v>5702</v>
      </c>
      <c r="B2487" s="3" t="s">
        <v>2700</v>
      </c>
      <c r="C2487" s="3" t="s">
        <v>2700</v>
      </c>
      <c r="D2487" s="3" t="s">
        <v>2510</v>
      </c>
      <c r="G2487" s="2" t="s">
        <v>4896</v>
      </c>
      <c r="J2487" s="21">
        <v>7535</v>
      </c>
      <c r="K2487" s="21" t="s">
        <v>4575</v>
      </c>
    </row>
    <row r="2488" spans="1:11" x14ac:dyDescent="0.2">
      <c r="A2488" s="3">
        <v>5504</v>
      </c>
      <c r="B2488" s="3" t="s">
        <v>2701</v>
      </c>
      <c r="C2488" s="3" t="s">
        <v>2701</v>
      </c>
      <c r="D2488" s="3" t="s">
        <v>2510</v>
      </c>
      <c r="G2488" s="2" t="s">
        <v>4896</v>
      </c>
      <c r="J2488" s="21">
        <v>7536</v>
      </c>
      <c r="K2488" s="21" t="s">
        <v>4575</v>
      </c>
    </row>
    <row r="2489" spans="1:11" x14ac:dyDescent="0.2">
      <c r="A2489" s="3">
        <v>5102</v>
      </c>
      <c r="B2489" s="3" t="s">
        <v>2702</v>
      </c>
      <c r="C2489" s="3" t="s">
        <v>2702</v>
      </c>
      <c r="D2489" s="3" t="s">
        <v>2510</v>
      </c>
      <c r="G2489" s="2" t="s">
        <v>4896</v>
      </c>
      <c r="J2489" s="21">
        <v>7537</v>
      </c>
      <c r="K2489" s="21" t="s">
        <v>4575</v>
      </c>
    </row>
    <row r="2490" spans="1:11" x14ac:dyDescent="0.2">
      <c r="A2490" s="3">
        <v>5503</v>
      </c>
      <c r="B2490" s="3" t="s">
        <v>2703</v>
      </c>
      <c r="C2490" s="3" t="s">
        <v>2703</v>
      </c>
      <c r="D2490" s="3" t="s">
        <v>2510</v>
      </c>
      <c r="G2490" s="2" t="s">
        <v>4896</v>
      </c>
      <c r="J2490" s="21">
        <v>7542</v>
      </c>
      <c r="K2490" s="21" t="s">
        <v>4575</v>
      </c>
    </row>
    <row r="2491" spans="1:11" x14ac:dyDescent="0.2">
      <c r="A2491" s="3">
        <v>5707</v>
      </c>
      <c r="B2491" s="3" t="s">
        <v>2704</v>
      </c>
      <c r="C2491" s="3" t="s">
        <v>2704</v>
      </c>
      <c r="D2491" s="3" t="s">
        <v>2510</v>
      </c>
      <c r="G2491" s="2" t="s">
        <v>4896</v>
      </c>
      <c r="J2491" s="21">
        <v>7543</v>
      </c>
      <c r="K2491" s="21" t="s">
        <v>4575</v>
      </c>
    </row>
    <row r="2492" spans="1:11" x14ac:dyDescent="0.2">
      <c r="A2492" s="3">
        <v>5703</v>
      </c>
      <c r="B2492" s="3" t="s">
        <v>2705</v>
      </c>
      <c r="C2492" s="3" t="s">
        <v>2705</v>
      </c>
      <c r="D2492" s="3" t="s">
        <v>2510</v>
      </c>
      <c r="G2492" s="2" t="s">
        <v>4896</v>
      </c>
      <c r="J2492" s="21">
        <v>7545</v>
      </c>
      <c r="K2492" s="21" t="s">
        <v>4575</v>
      </c>
    </row>
    <row r="2493" spans="1:11" x14ac:dyDescent="0.2">
      <c r="A2493" s="3">
        <v>5603</v>
      </c>
      <c r="B2493" s="3" t="s">
        <v>2706</v>
      </c>
      <c r="C2493" s="3" t="s">
        <v>2706</v>
      </c>
      <c r="D2493" s="3" t="s">
        <v>2510</v>
      </c>
      <c r="G2493" s="2" t="s">
        <v>4896</v>
      </c>
      <c r="J2493" s="21">
        <v>7546</v>
      </c>
      <c r="K2493" s="21" t="s">
        <v>4575</v>
      </c>
    </row>
    <row r="2494" spans="1:11" x14ac:dyDescent="0.2">
      <c r="A2494" s="3">
        <v>5646</v>
      </c>
      <c r="B2494" s="3" t="s">
        <v>2707</v>
      </c>
      <c r="C2494" s="3" t="s">
        <v>2708</v>
      </c>
      <c r="D2494" s="3" t="s">
        <v>2510</v>
      </c>
      <c r="G2494" s="2" t="s">
        <v>4896</v>
      </c>
      <c r="J2494" s="21">
        <v>7550</v>
      </c>
      <c r="K2494" s="21" t="s">
        <v>4575</v>
      </c>
    </row>
    <row r="2495" spans="1:11" x14ac:dyDescent="0.2">
      <c r="A2495" s="3">
        <v>5628</v>
      </c>
      <c r="B2495" s="3" t="s">
        <v>2709</v>
      </c>
      <c r="C2495" s="3" t="s">
        <v>2709</v>
      </c>
      <c r="D2495" s="3" t="s">
        <v>2510</v>
      </c>
      <c r="G2495" s="2" t="s">
        <v>4896</v>
      </c>
      <c r="J2495" s="21">
        <v>7551</v>
      </c>
      <c r="K2495" s="21" t="s">
        <v>4575</v>
      </c>
    </row>
    <row r="2496" spans="1:11" x14ac:dyDescent="0.2">
      <c r="A2496" s="3">
        <v>5644</v>
      </c>
      <c r="B2496" s="3" t="s">
        <v>2710</v>
      </c>
      <c r="C2496" s="3" t="s">
        <v>2710</v>
      </c>
      <c r="D2496" s="3" t="s">
        <v>2510</v>
      </c>
      <c r="G2496" s="2" t="s">
        <v>4896</v>
      </c>
      <c r="J2496" s="21">
        <v>7552</v>
      </c>
      <c r="K2496" s="21" t="s">
        <v>4575</v>
      </c>
    </row>
    <row r="2497" spans="1:11" x14ac:dyDescent="0.2">
      <c r="A2497" s="3">
        <v>5637</v>
      </c>
      <c r="B2497" s="3" t="s">
        <v>2711</v>
      </c>
      <c r="C2497" s="3" t="s">
        <v>2711</v>
      </c>
      <c r="D2497" s="3" t="s">
        <v>2510</v>
      </c>
      <c r="G2497" s="2" t="s">
        <v>4896</v>
      </c>
      <c r="J2497" s="21">
        <v>7553</v>
      </c>
      <c r="K2497" s="21" t="s">
        <v>4575</v>
      </c>
    </row>
    <row r="2498" spans="1:11" x14ac:dyDescent="0.2">
      <c r="A2498" s="3">
        <v>5627</v>
      </c>
      <c r="B2498" s="3" t="s">
        <v>2712</v>
      </c>
      <c r="C2498" s="3" t="s">
        <v>2712</v>
      </c>
      <c r="D2498" s="3" t="s">
        <v>2510</v>
      </c>
      <c r="G2498" s="2" t="s">
        <v>4896</v>
      </c>
      <c r="J2498" s="21">
        <v>7554</v>
      </c>
      <c r="K2498" s="21" t="s">
        <v>4575</v>
      </c>
    </row>
    <row r="2499" spans="1:11" x14ac:dyDescent="0.2">
      <c r="A2499" s="3">
        <v>5618</v>
      </c>
      <c r="B2499" s="3" t="s">
        <v>2713</v>
      </c>
      <c r="C2499" s="3" t="s">
        <v>2713</v>
      </c>
      <c r="D2499" s="3" t="s">
        <v>2510</v>
      </c>
      <c r="G2499" s="2" t="s">
        <v>4896</v>
      </c>
      <c r="J2499" s="21">
        <v>7556</v>
      </c>
      <c r="K2499" s="21" t="s">
        <v>4575</v>
      </c>
    </row>
    <row r="2500" spans="1:11" x14ac:dyDescent="0.2">
      <c r="A2500" s="3">
        <v>5623</v>
      </c>
      <c r="B2500" s="3" t="s">
        <v>2714</v>
      </c>
      <c r="C2500" s="3" t="s">
        <v>2714</v>
      </c>
      <c r="D2500" s="3" t="s">
        <v>2510</v>
      </c>
      <c r="G2500" s="2" t="s">
        <v>4896</v>
      </c>
      <c r="J2500" s="21">
        <v>7557</v>
      </c>
      <c r="K2500" s="21" t="s">
        <v>4575</v>
      </c>
    </row>
    <row r="2501" spans="1:11" x14ac:dyDescent="0.2">
      <c r="A2501" s="3">
        <v>5624</v>
      </c>
      <c r="B2501" s="3" t="s">
        <v>2715</v>
      </c>
      <c r="C2501" s="3" t="s">
        <v>2715</v>
      </c>
      <c r="D2501" s="3" t="s">
        <v>2510</v>
      </c>
      <c r="G2501" s="2" t="s">
        <v>4896</v>
      </c>
      <c r="J2501" s="21">
        <v>7558</v>
      </c>
      <c r="K2501" s="21" t="s">
        <v>4575</v>
      </c>
    </row>
    <row r="2502" spans="1:11" x14ac:dyDescent="0.2">
      <c r="A2502" s="3">
        <v>5624</v>
      </c>
      <c r="B2502" s="3" t="s">
        <v>2716</v>
      </c>
      <c r="C2502" s="3" t="s">
        <v>2715</v>
      </c>
      <c r="D2502" s="3" t="s">
        <v>2510</v>
      </c>
      <c r="G2502" s="2" t="s">
        <v>4896</v>
      </c>
      <c r="J2502" s="21">
        <v>7559</v>
      </c>
      <c r="K2502" s="21" t="s">
        <v>4575</v>
      </c>
    </row>
    <row r="2503" spans="1:11" x14ac:dyDescent="0.2">
      <c r="A2503" s="3">
        <v>5632</v>
      </c>
      <c r="B2503" s="3" t="s">
        <v>2717</v>
      </c>
      <c r="C2503" s="3" t="s">
        <v>2717</v>
      </c>
      <c r="D2503" s="3" t="s">
        <v>2510</v>
      </c>
      <c r="G2503" s="2" t="s">
        <v>4896</v>
      </c>
      <c r="J2503" s="21">
        <v>7560</v>
      </c>
      <c r="K2503" s="21" t="s">
        <v>4575</v>
      </c>
    </row>
    <row r="2504" spans="1:11" x14ac:dyDescent="0.2">
      <c r="A2504" s="3">
        <v>6042</v>
      </c>
      <c r="B2504" s="3" t="s">
        <v>2718</v>
      </c>
      <c r="C2504" s="3" t="s">
        <v>2718</v>
      </c>
      <c r="D2504" s="3" t="s">
        <v>2510</v>
      </c>
      <c r="G2504" s="2" t="s">
        <v>4896</v>
      </c>
      <c r="J2504" s="21">
        <v>7562</v>
      </c>
      <c r="K2504" s="21" t="s">
        <v>4575</v>
      </c>
    </row>
    <row r="2505" spans="1:11" x14ac:dyDescent="0.2">
      <c r="A2505" s="3">
        <v>5637</v>
      </c>
      <c r="B2505" s="3" t="s">
        <v>2719</v>
      </c>
      <c r="C2505" s="3" t="s">
        <v>2719</v>
      </c>
      <c r="D2505" s="3" t="s">
        <v>2510</v>
      </c>
      <c r="G2505" s="2" t="s">
        <v>4896</v>
      </c>
      <c r="J2505" s="21">
        <v>7563</v>
      </c>
      <c r="K2505" s="21" t="s">
        <v>4575</v>
      </c>
    </row>
    <row r="2506" spans="1:11" x14ac:dyDescent="0.2">
      <c r="A2506" s="3">
        <v>5625</v>
      </c>
      <c r="B2506" s="3" t="s">
        <v>2720</v>
      </c>
      <c r="C2506" s="3" t="s">
        <v>2720</v>
      </c>
      <c r="D2506" s="3" t="s">
        <v>2510</v>
      </c>
      <c r="G2506" s="2" t="s">
        <v>4896</v>
      </c>
      <c r="J2506" s="21">
        <v>7602</v>
      </c>
      <c r="K2506" s="21" t="s">
        <v>4576</v>
      </c>
    </row>
    <row r="2507" spans="1:11" x14ac:dyDescent="0.2">
      <c r="A2507" s="3">
        <v>5634</v>
      </c>
      <c r="B2507" s="3" t="s">
        <v>2721</v>
      </c>
      <c r="C2507" s="3" t="s">
        <v>2721</v>
      </c>
      <c r="D2507" s="3" t="s">
        <v>2510</v>
      </c>
      <c r="G2507" s="2" t="s">
        <v>4896</v>
      </c>
      <c r="J2507" s="21">
        <v>7603</v>
      </c>
      <c r="K2507" s="21" t="s">
        <v>4576</v>
      </c>
    </row>
    <row r="2508" spans="1:11" x14ac:dyDescent="0.2">
      <c r="A2508" s="3">
        <v>5636</v>
      </c>
      <c r="B2508" s="3" t="s">
        <v>2722</v>
      </c>
      <c r="C2508" s="3" t="s">
        <v>2721</v>
      </c>
      <c r="D2508" s="3" t="s">
        <v>2510</v>
      </c>
      <c r="G2508" s="2" t="s">
        <v>4896</v>
      </c>
      <c r="J2508" s="21">
        <v>7604</v>
      </c>
      <c r="K2508" s="21" t="s">
        <v>4576</v>
      </c>
    </row>
    <row r="2509" spans="1:11" x14ac:dyDescent="0.2">
      <c r="A2509" s="3">
        <v>5642</v>
      </c>
      <c r="B2509" s="3" t="s">
        <v>2723</v>
      </c>
      <c r="C2509" s="3" t="s">
        <v>2723</v>
      </c>
      <c r="D2509" s="3" t="s">
        <v>2510</v>
      </c>
      <c r="G2509" s="2" t="s">
        <v>4896</v>
      </c>
      <c r="J2509" s="21">
        <v>7605</v>
      </c>
      <c r="K2509" s="21" t="s">
        <v>4576</v>
      </c>
    </row>
    <row r="2510" spans="1:11" x14ac:dyDescent="0.2">
      <c r="A2510" s="3">
        <v>5630</v>
      </c>
      <c r="B2510" s="3" t="s">
        <v>2724</v>
      </c>
      <c r="C2510" s="3" t="s">
        <v>2725</v>
      </c>
      <c r="D2510" s="3" t="s">
        <v>2510</v>
      </c>
      <c r="G2510" s="2" t="s">
        <v>4896</v>
      </c>
      <c r="J2510" s="21">
        <v>7606</v>
      </c>
      <c r="K2510" s="21" t="s">
        <v>4576</v>
      </c>
    </row>
    <row r="2511" spans="1:11" x14ac:dyDescent="0.2">
      <c r="A2511" s="3">
        <v>5647</v>
      </c>
      <c r="B2511" s="3" t="s">
        <v>2726</v>
      </c>
      <c r="C2511" s="3" t="s">
        <v>2726</v>
      </c>
      <c r="D2511" s="3" t="s">
        <v>2510</v>
      </c>
      <c r="G2511" s="2" t="s">
        <v>4896</v>
      </c>
      <c r="J2511" s="21">
        <v>7608</v>
      </c>
      <c r="K2511" s="21" t="s">
        <v>4576</v>
      </c>
    </row>
    <row r="2512" spans="1:11" x14ac:dyDescent="0.2">
      <c r="A2512" s="3">
        <v>8919</v>
      </c>
      <c r="B2512" s="3" t="s">
        <v>2727</v>
      </c>
      <c r="C2512" s="3" t="s">
        <v>2727</v>
      </c>
      <c r="D2512" s="3" t="s">
        <v>2510</v>
      </c>
      <c r="G2512" s="2" t="s">
        <v>4896</v>
      </c>
      <c r="J2512" s="21">
        <v>7610</v>
      </c>
      <c r="K2512" s="21" t="s">
        <v>4576</v>
      </c>
    </row>
    <row r="2513" spans="1:11" x14ac:dyDescent="0.2">
      <c r="A2513" s="3">
        <v>5643</v>
      </c>
      <c r="B2513" s="3" t="s">
        <v>2728</v>
      </c>
      <c r="C2513" s="3" t="s">
        <v>2728</v>
      </c>
      <c r="D2513" s="3" t="s">
        <v>2510</v>
      </c>
      <c r="G2513" s="2" t="s">
        <v>4896</v>
      </c>
      <c r="J2513" s="21">
        <v>7710</v>
      </c>
      <c r="K2513" s="21" t="s">
        <v>4576</v>
      </c>
    </row>
    <row r="2514" spans="1:11" x14ac:dyDescent="0.2">
      <c r="A2514" s="3">
        <v>5643</v>
      </c>
      <c r="B2514" s="3" t="s">
        <v>2728</v>
      </c>
      <c r="C2514" s="3" t="s">
        <v>2728</v>
      </c>
      <c r="D2514" s="3" t="s">
        <v>2510</v>
      </c>
      <c r="G2514" s="2" t="s">
        <v>4896</v>
      </c>
      <c r="J2514" s="21">
        <v>7741</v>
      </c>
      <c r="K2514" s="21" t="s">
        <v>4576</v>
      </c>
    </row>
    <row r="2515" spans="1:11" x14ac:dyDescent="0.2">
      <c r="A2515" s="3">
        <v>5643</v>
      </c>
      <c r="B2515" s="3" t="s">
        <v>2729</v>
      </c>
      <c r="C2515" s="3" t="s">
        <v>2728</v>
      </c>
      <c r="D2515" s="3" t="s">
        <v>2510</v>
      </c>
      <c r="G2515" s="2" t="s">
        <v>4896</v>
      </c>
      <c r="J2515" s="21">
        <v>7742</v>
      </c>
      <c r="K2515" s="21" t="s">
        <v>4576</v>
      </c>
    </row>
    <row r="2516" spans="1:11" x14ac:dyDescent="0.2">
      <c r="A2516" s="3">
        <v>5643</v>
      </c>
      <c r="B2516" s="3" t="s">
        <v>2730</v>
      </c>
      <c r="C2516" s="3" t="s">
        <v>2728</v>
      </c>
      <c r="D2516" s="3" t="s">
        <v>2510</v>
      </c>
      <c r="G2516" s="2" t="s">
        <v>4896</v>
      </c>
      <c r="J2516" s="21">
        <v>7743</v>
      </c>
      <c r="K2516" s="21" t="s">
        <v>4576</v>
      </c>
    </row>
    <row r="2517" spans="1:11" x14ac:dyDescent="0.2">
      <c r="A2517" s="3">
        <v>5645</v>
      </c>
      <c r="B2517" s="3" t="s">
        <v>2731</v>
      </c>
      <c r="C2517" s="3" t="s">
        <v>2728</v>
      </c>
      <c r="D2517" s="3" t="s">
        <v>2510</v>
      </c>
      <c r="G2517" s="2" t="s">
        <v>4896</v>
      </c>
      <c r="J2517" s="21">
        <v>7744</v>
      </c>
      <c r="K2517" s="21" t="s">
        <v>4576</v>
      </c>
    </row>
    <row r="2518" spans="1:11" x14ac:dyDescent="0.2">
      <c r="A2518" s="3">
        <v>5645</v>
      </c>
      <c r="B2518" s="3" t="s">
        <v>2732</v>
      </c>
      <c r="C2518" s="3" t="s">
        <v>2728</v>
      </c>
      <c r="D2518" s="3" t="s">
        <v>2510</v>
      </c>
      <c r="G2518" s="2" t="s">
        <v>4896</v>
      </c>
      <c r="J2518" s="21">
        <v>7745</v>
      </c>
      <c r="K2518" s="21" t="s">
        <v>4576</v>
      </c>
    </row>
    <row r="2519" spans="1:11" x14ac:dyDescent="0.2">
      <c r="A2519" s="3">
        <v>5622</v>
      </c>
      <c r="B2519" s="3" t="s">
        <v>2733</v>
      </c>
      <c r="C2519" s="3" t="s">
        <v>2733</v>
      </c>
      <c r="D2519" s="3" t="s">
        <v>2510</v>
      </c>
      <c r="G2519" s="2" t="s">
        <v>4896</v>
      </c>
      <c r="J2519" s="21">
        <v>7746</v>
      </c>
      <c r="K2519" s="21" t="s">
        <v>4576</v>
      </c>
    </row>
    <row r="2520" spans="1:11" x14ac:dyDescent="0.2">
      <c r="A2520" s="3">
        <v>4316</v>
      </c>
      <c r="B2520" s="3" t="s">
        <v>2734</v>
      </c>
      <c r="C2520" s="3" t="s">
        <v>2734</v>
      </c>
      <c r="D2520" s="3" t="s">
        <v>2510</v>
      </c>
      <c r="G2520" s="2" t="s">
        <v>4896</v>
      </c>
      <c r="J2520" s="21">
        <v>7747</v>
      </c>
      <c r="K2520" s="21" t="s">
        <v>4576</v>
      </c>
    </row>
    <row r="2521" spans="1:11" x14ac:dyDescent="0.2">
      <c r="A2521" s="3">
        <v>4303</v>
      </c>
      <c r="B2521" s="3" t="s">
        <v>2735</v>
      </c>
      <c r="C2521" s="3" t="s">
        <v>2735</v>
      </c>
      <c r="D2521" s="3" t="s">
        <v>2510</v>
      </c>
      <c r="G2521" s="2" t="s">
        <v>4896</v>
      </c>
      <c r="J2521" s="21">
        <v>7748</v>
      </c>
      <c r="K2521" s="21" t="s">
        <v>4576</v>
      </c>
    </row>
    <row r="2522" spans="1:11" x14ac:dyDescent="0.2">
      <c r="A2522" s="3">
        <v>4312</v>
      </c>
      <c r="B2522" s="3" t="s">
        <v>2736</v>
      </c>
      <c r="C2522" s="3" t="s">
        <v>2736</v>
      </c>
      <c r="D2522" s="3" t="s">
        <v>2510</v>
      </c>
      <c r="G2522" s="2" t="s">
        <v>4896</v>
      </c>
      <c r="J2522" s="21">
        <v>8001</v>
      </c>
      <c r="K2522" s="21" t="s">
        <v>4562</v>
      </c>
    </row>
    <row r="2523" spans="1:11" x14ac:dyDescent="0.2">
      <c r="A2523" s="3">
        <v>4313</v>
      </c>
      <c r="B2523" s="3" t="s">
        <v>2737</v>
      </c>
      <c r="C2523" s="3" t="s">
        <v>2737</v>
      </c>
      <c r="D2523" s="3" t="s">
        <v>2510</v>
      </c>
      <c r="G2523" s="2" t="s">
        <v>4896</v>
      </c>
      <c r="J2523" s="21">
        <v>8002</v>
      </c>
      <c r="K2523" s="21" t="s">
        <v>4562</v>
      </c>
    </row>
    <row r="2524" spans="1:11" x14ac:dyDescent="0.2">
      <c r="A2524" s="3">
        <v>4322</v>
      </c>
      <c r="B2524" s="3" t="s">
        <v>2738</v>
      </c>
      <c r="C2524" s="3" t="s">
        <v>2738</v>
      </c>
      <c r="D2524" s="3" t="s">
        <v>2510</v>
      </c>
      <c r="G2524" s="2" t="s">
        <v>4896</v>
      </c>
      <c r="J2524" s="21">
        <v>8003</v>
      </c>
      <c r="K2524" s="21" t="s">
        <v>4562</v>
      </c>
    </row>
    <row r="2525" spans="1:11" x14ac:dyDescent="0.2">
      <c r="A2525" s="3">
        <v>4324</v>
      </c>
      <c r="B2525" s="3" t="s">
        <v>2739</v>
      </c>
      <c r="C2525" s="3" t="s">
        <v>2739</v>
      </c>
      <c r="D2525" s="3" t="s">
        <v>2510</v>
      </c>
      <c r="G2525" s="2" t="s">
        <v>4896</v>
      </c>
      <c r="J2525" s="21">
        <v>8004</v>
      </c>
      <c r="K2525" s="21" t="s">
        <v>4562</v>
      </c>
    </row>
    <row r="2526" spans="1:11" x14ac:dyDescent="0.2">
      <c r="A2526" s="3">
        <v>4305</v>
      </c>
      <c r="B2526" s="3" t="s">
        <v>2740</v>
      </c>
      <c r="C2526" s="3" t="s">
        <v>2740</v>
      </c>
      <c r="D2526" s="3" t="s">
        <v>2510</v>
      </c>
      <c r="G2526" s="2" t="s">
        <v>4896</v>
      </c>
      <c r="J2526" s="21">
        <v>8005</v>
      </c>
      <c r="K2526" s="21" t="s">
        <v>4562</v>
      </c>
    </row>
    <row r="2527" spans="1:11" x14ac:dyDescent="0.2">
      <c r="A2527" s="3">
        <v>4310</v>
      </c>
      <c r="B2527" s="3" t="s">
        <v>2741</v>
      </c>
      <c r="C2527" s="3" t="s">
        <v>2741</v>
      </c>
      <c r="D2527" s="3" t="s">
        <v>2510</v>
      </c>
      <c r="G2527" s="2" t="s">
        <v>4896</v>
      </c>
      <c r="J2527" s="21">
        <v>8006</v>
      </c>
      <c r="K2527" s="21" t="s">
        <v>4562</v>
      </c>
    </row>
    <row r="2528" spans="1:11" x14ac:dyDescent="0.2">
      <c r="A2528" s="3">
        <v>4325</v>
      </c>
      <c r="B2528" s="3" t="s">
        <v>2742</v>
      </c>
      <c r="C2528" s="3" t="s">
        <v>2742</v>
      </c>
      <c r="D2528" s="3" t="s">
        <v>2510</v>
      </c>
      <c r="G2528" s="2" t="s">
        <v>4896</v>
      </c>
      <c r="J2528" s="21">
        <v>8008</v>
      </c>
      <c r="K2528" s="21" t="s">
        <v>4562</v>
      </c>
    </row>
    <row r="2529" spans="1:11" x14ac:dyDescent="0.2">
      <c r="A2529" s="3">
        <v>4332</v>
      </c>
      <c r="B2529" s="3" t="s">
        <v>2743</v>
      </c>
      <c r="C2529" s="3" t="s">
        <v>2744</v>
      </c>
      <c r="D2529" s="3" t="s">
        <v>2510</v>
      </c>
      <c r="G2529" s="2" t="s">
        <v>4896</v>
      </c>
      <c r="J2529" s="21">
        <v>8032</v>
      </c>
      <c r="K2529" s="21" t="s">
        <v>4562</v>
      </c>
    </row>
    <row r="2530" spans="1:11" x14ac:dyDescent="0.2">
      <c r="A2530" s="3">
        <v>4323</v>
      </c>
      <c r="B2530" s="3" t="s">
        <v>2745</v>
      </c>
      <c r="C2530" s="3" t="s">
        <v>2745</v>
      </c>
      <c r="D2530" s="3" t="s">
        <v>2510</v>
      </c>
      <c r="G2530" s="2" t="s">
        <v>4896</v>
      </c>
      <c r="J2530" s="21">
        <v>8037</v>
      </c>
      <c r="K2530" s="21" t="s">
        <v>4562</v>
      </c>
    </row>
    <row r="2531" spans="1:11" x14ac:dyDescent="0.2">
      <c r="A2531" s="3">
        <v>4317</v>
      </c>
      <c r="B2531" s="3" t="s">
        <v>2746</v>
      </c>
      <c r="C2531" s="3" t="s">
        <v>2746</v>
      </c>
      <c r="D2531" s="3" t="s">
        <v>2510</v>
      </c>
      <c r="G2531" s="2" t="s">
        <v>4896</v>
      </c>
      <c r="J2531" s="21">
        <v>8038</v>
      </c>
      <c r="K2531" s="21" t="s">
        <v>4562</v>
      </c>
    </row>
    <row r="2532" spans="1:11" x14ac:dyDescent="0.2">
      <c r="A2532" s="3">
        <v>4314</v>
      </c>
      <c r="B2532" s="3" t="s">
        <v>2747</v>
      </c>
      <c r="C2532" s="3" t="s">
        <v>2747</v>
      </c>
      <c r="D2532" s="3" t="s">
        <v>2510</v>
      </c>
      <c r="G2532" s="2" t="s">
        <v>4896</v>
      </c>
      <c r="J2532" s="21">
        <v>8041</v>
      </c>
      <c r="K2532" s="21" t="s">
        <v>4562</v>
      </c>
    </row>
    <row r="2533" spans="1:11" x14ac:dyDescent="0.2">
      <c r="A2533" s="3">
        <v>4315</v>
      </c>
      <c r="B2533" s="3" t="s">
        <v>2748</v>
      </c>
      <c r="C2533" s="3" t="s">
        <v>2748</v>
      </c>
      <c r="D2533" s="3" t="s">
        <v>2510</v>
      </c>
      <c r="G2533" s="2" t="s">
        <v>4896</v>
      </c>
      <c r="J2533" s="21">
        <v>8044</v>
      </c>
      <c r="K2533" s="21" t="s">
        <v>4562</v>
      </c>
    </row>
    <row r="2534" spans="1:11" x14ac:dyDescent="0.2">
      <c r="A2534" s="3">
        <v>4663</v>
      </c>
      <c r="B2534" s="3" t="s">
        <v>2749</v>
      </c>
      <c r="C2534" s="3" t="s">
        <v>2749</v>
      </c>
      <c r="D2534" s="3" t="s">
        <v>2510</v>
      </c>
      <c r="G2534" s="2" t="s">
        <v>4896</v>
      </c>
      <c r="J2534" s="21">
        <v>8045</v>
      </c>
      <c r="K2534" s="21" t="s">
        <v>4562</v>
      </c>
    </row>
    <row r="2535" spans="1:11" x14ac:dyDescent="0.2">
      <c r="A2535" s="3">
        <v>4814</v>
      </c>
      <c r="B2535" s="3" t="s">
        <v>2750</v>
      </c>
      <c r="C2535" s="3" t="s">
        <v>2750</v>
      </c>
      <c r="D2535" s="3" t="s">
        <v>2510</v>
      </c>
      <c r="G2535" s="2" t="s">
        <v>4896</v>
      </c>
      <c r="J2535" s="21">
        <v>8046</v>
      </c>
      <c r="K2535" s="21" t="s">
        <v>4562</v>
      </c>
    </row>
    <row r="2536" spans="1:11" x14ac:dyDescent="0.2">
      <c r="A2536" s="3">
        <v>4805</v>
      </c>
      <c r="B2536" s="3" t="s">
        <v>2751</v>
      </c>
      <c r="C2536" s="3" t="s">
        <v>2751</v>
      </c>
      <c r="D2536" s="3" t="s">
        <v>2510</v>
      </c>
      <c r="G2536" s="2" t="s">
        <v>4896</v>
      </c>
      <c r="J2536" s="21">
        <v>8047</v>
      </c>
      <c r="K2536" s="21" t="s">
        <v>4562</v>
      </c>
    </row>
    <row r="2537" spans="1:11" x14ac:dyDescent="0.2">
      <c r="A2537" s="3">
        <v>5054</v>
      </c>
      <c r="B2537" s="3" t="s">
        <v>2752</v>
      </c>
      <c r="C2537" s="3" t="s">
        <v>2752</v>
      </c>
      <c r="D2537" s="3" t="s">
        <v>2510</v>
      </c>
      <c r="G2537" s="2" t="s">
        <v>4896</v>
      </c>
      <c r="J2537" s="21">
        <v>8048</v>
      </c>
      <c r="K2537" s="21" t="s">
        <v>4562</v>
      </c>
    </row>
    <row r="2538" spans="1:11" x14ac:dyDescent="0.2">
      <c r="A2538" s="3">
        <v>5742</v>
      </c>
      <c r="B2538" s="3" t="s">
        <v>2753</v>
      </c>
      <c r="C2538" s="3" t="s">
        <v>2753</v>
      </c>
      <c r="D2538" s="3" t="s">
        <v>2510</v>
      </c>
      <c r="G2538" s="2" t="s">
        <v>4896</v>
      </c>
      <c r="J2538" s="21">
        <v>8049</v>
      </c>
      <c r="K2538" s="21" t="s">
        <v>4562</v>
      </c>
    </row>
    <row r="2539" spans="1:11" x14ac:dyDescent="0.2">
      <c r="A2539" s="3">
        <v>5054</v>
      </c>
      <c r="B2539" s="3" t="s">
        <v>2754</v>
      </c>
      <c r="C2539" s="3" t="s">
        <v>2754</v>
      </c>
      <c r="D2539" s="3" t="s">
        <v>2510</v>
      </c>
      <c r="G2539" s="2" t="s">
        <v>4896</v>
      </c>
      <c r="J2539" s="21">
        <v>8050</v>
      </c>
      <c r="K2539" s="21" t="s">
        <v>4562</v>
      </c>
    </row>
    <row r="2540" spans="1:11" x14ac:dyDescent="0.2">
      <c r="A2540" s="3">
        <v>4853</v>
      </c>
      <c r="B2540" s="3" t="s">
        <v>2755</v>
      </c>
      <c r="C2540" s="3" t="s">
        <v>2755</v>
      </c>
      <c r="D2540" s="3" t="s">
        <v>2510</v>
      </c>
      <c r="G2540" s="2" t="s">
        <v>4896</v>
      </c>
      <c r="J2540" s="21">
        <v>8051</v>
      </c>
      <c r="K2540" s="21" t="s">
        <v>4562</v>
      </c>
    </row>
    <row r="2541" spans="1:11" x14ac:dyDescent="0.2">
      <c r="A2541" s="3">
        <v>4853</v>
      </c>
      <c r="B2541" s="3" t="s">
        <v>2756</v>
      </c>
      <c r="C2541" s="3" t="s">
        <v>2755</v>
      </c>
      <c r="D2541" s="3" t="s">
        <v>2510</v>
      </c>
      <c r="G2541" s="2" t="s">
        <v>4896</v>
      </c>
      <c r="J2541" s="21">
        <v>8052</v>
      </c>
      <c r="K2541" s="21" t="s">
        <v>4562</v>
      </c>
    </row>
    <row r="2542" spans="1:11" x14ac:dyDescent="0.2">
      <c r="A2542" s="3">
        <v>4856</v>
      </c>
      <c r="B2542" s="3" t="s">
        <v>2757</v>
      </c>
      <c r="C2542" s="3" t="s">
        <v>2755</v>
      </c>
      <c r="D2542" s="3" t="s">
        <v>2510</v>
      </c>
      <c r="G2542" s="2" t="s">
        <v>4896</v>
      </c>
      <c r="J2542" s="21">
        <v>8053</v>
      </c>
      <c r="K2542" s="21" t="s">
        <v>4562</v>
      </c>
    </row>
    <row r="2543" spans="1:11" x14ac:dyDescent="0.2">
      <c r="A2543" s="3">
        <v>4665</v>
      </c>
      <c r="B2543" s="3" t="s">
        <v>2758</v>
      </c>
      <c r="C2543" s="3" t="s">
        <v>2758</v>
      </c>
      <c r="D2543" s="3" t="s">
        <v>2510</v>
      </c>
      <c r="G2543" s="2" t="s">
        <v>4896</v>
      </c>
      <c r="J2543" s="21">
        <v>8055</v>
      </c>
      <c r="K2543" s="21" t="s">
        <v>4562</v>
      </c>
    </row>
    <row r="2544" spans="1:11" x14ac:dyDescent="0.2">
      <c r="A2544" s="3">
        <v>5056</v>
      </c>
      <c r="B2544" s="3" t="s">
        <v>2759</v>
      </c>
      <c r="C2544" s="3" t="s">
        <v>2760</v>
      </c>
      <c r="D2544" s="3" t="s">
        <v>2510</v>
      </c>
      <c r="G2544" s="2" t="s">
        <v>4896</v>
      </c>
      <c r="J2544" s="21">
        <v>8057</v>
      </c>
      <c r="K2544" s="21" t="s">
        <v>4562</v>
      </c>
    </row>
    <row r="2545" spans="1:11" x14ac:dyDescent="0.2">
      <c r="A2545" s="3">
        <v>5057</v>
      </c>
      <c r="B2545" s="3" t="s">
        <v>2760</v>
      </c>
      <c r="C2545" s="3" t="s">
        <v>2760</v>
      </c>
      <c r="D2545" s="3" t="s">
        <v>2510</v>
      </c>
      <c r="G2545" s="2" t="s">
        <v>4896</v>
      </c>
      <c r="J2545" s="21">
        <v>8064</v>
      </c>
      <c r="K2545" s="21" t="s">
        <v>4562</v>
      </c>
    </row>
    <row r="2546" spans="1:11" x14ac:dyDescent="0.2">
      <c r="A2546" s="3">
        <v>4852</v>
      </c>
      <c r="B2546" s="3" t="s">
        <v>2761</v>
      </c>
      <c r="C2546" s="3" t="s">
        <v>2761</v>
      </c>
      <c r="D2546" s="3" t="s">
        <v>2510</v>
      </c>
      <c r="G2546" s="2" t="s">
        <v>4896</v>
      </c>
      <c r="J2546" s="21">
        <v>8102</v>
      </c>
      <c r="K2546" s="21" t="s">
        <v>4562</v>
      </c>
    </row>
    <row r="2547" spans="1:11" x14ac:dyDescent="0.2">
      <c r="A2547" s="3">
        <v>5745</v>
      </c>
      <c r="B2547" s="3" t="s">
        <v>2762</v>
      </c>
      <c r="C2547" s="3" t="s">
        <v>2762</v>
      </c>
      <c r="D2547" s="3" t="s">
        <v>2510</v>
      </c>
      <c r="G2547" s="2" t="s">
        <v>4896</v>
      </c>
      <c r="J2547" s="21">
        <v>8103</v>
      </c>
      <c r="K2547" s="21" t="s">
        <v>4562</v>
      </c>
    </row>
    <row r="2548" spans="1:11" x14ac:dyDescent="0.2">
      <c r="A2548" s="3">
        <v>5053</v>
      </c>
      <c r="B2548" s="3" t="s">
        <v>2763</v>
      </c>
      <c r="C2548" s="3" t="s">
        <v>2763</v>
      </c>
      <c r="D2548" s="3" t="s">
        <v>2510</v>
      </c>
      <c r="G2548" s="2" t="s">
        <v>4896</v>
      </c>
      <c r="J2548" s="21">
        <v>8104</v>
      </c>
      <c r="K2548" s="21" t="s">
        <v>4561</v>
      </c>
    </row>
    <row r="2549" spans="1:11" x14ac:dyDescent="0.2">
      <c r="A2549" s="3">
        <v>5053</v>
      </c>
      <c r="B2549" s="3" t="s">
        <v>2764</v>
      </c>
      <c r="C2549" s="3" t="s">
        <v>2763</v>
      </c>
      <c r="D2549" s="3" t="s">
        <v>2510</v>
      </c>
      <c r="G2549" s="2" t="s">
        <v>4896</v>
      </c>
      <c r="J2549" s="21">
        <v>8105</v>
      </c>
      <c r="K2549" s="21" t="s">
        <v>4561</v>
      </c>
    </row>
    <row r="2550" spans="1:11" x14ac:dyDescent="0.2">
      <c r="A2550" s="3">
        <v>4802</v>
      </c>
      <c r="B2550" s="3" t="s">
        <v>2765</v>
      </c>
      <c r="C2550" s="3" t="s">
        <v>2765</v>
      </c>
      <c r="D2550" s="3" t="s">
        <v>2510</v>
      </c>
      <c r="G2550" s="2" t="s">
        <v>4896</v>
      </c>
      <c r="J2550" s="21">
        <v>8106</v>
      </c>
      <c r="K2550" s="21" t="s">
        <v>4561</v>
      </c>
    </row>
    <row r="2551" spans="1:11" x14ac:dyDescent="0.2">
      <c r="A2551" s="3">
        <v>4813</v>
      </c>
      <c r="B2551" s="3" t="s">
        <v>2766</v>
      </c>
      <c r="C2551" s="3" t="s">
        <v>2766</v>
      </c>
      <c r="D2551" s="3" t="s">
        <v>2510</v>
      </c>
      <c r="G2551" s="2" t="s">
        <v>4896</v>
      </c>
      <c r="J2551" s="21">
        <v>8107</v>
      </c>
      <c r="K2551" s="21" t="s">
        <v>4561</v>
      </c>
    </row>
    <row r="2552" spans="1:11" x14ac:dyDescent="0.2">
      <c r="A2552" s="3">
        <v>4803</v>
      </c>
      <c r="B2552" s="3" t="s">
        <v>2767</v>
      </c>
      <c r="C2552" s="3" t="s">
        <v>2767</v>
      </c>
      <c r="D2552" s="3" t="s">
        <v>2510</v>
      </c>
      <c r="G2552" s="2" t="s">
        <v>4896</v>
      </c>
      <c r="J2552" s="21">
        <v>8108</v>
      </c>
      <c r="K2552" s="21" t="s">
        <v>4561</v>
      </c>
    </row>
    <row r="2553" spans="1:11" x14ac:dyDescent="0.2">
      <c r="A2553" s="3">
        <v>5058</v>
      </c>
      <c r="B2553" s="3" t="s">
        <v>2768</v>
      </c>
      <c r="C2553" s="3" t="s">
        <v>2768</v>
      </c>
      <c r="D2553" s="3" t="s">
        <v>2510</v>
      </c>
      <c r="G2553" s="2" t="s">
        <v>4896</v>
      </c>
      <c r="J2553" s="21">
        <v>8109</v>
      </c>
      <c r="K2553" s="21" t="s">
        <v>4562</v>
      </c>
    </row>
    <row r="2554" spans="1:11" x14ac:dyDescent="0.2">
      <c r="A2554" s="3">
        <v>4800</v>
      </c>
      <c r="B2554" s="3" t="s">
        <v>2769</v>
      </c>
      <c r="C2554" s="3" t="s">
        <v>2769</v>
      </c>
      <c r="D2554" s="3" t="s">
        <v>2510</v>
      </c>
      <c r="G2554" s="2" t="s">
        <v>4896</v>
      </c>
      <c r="J2554" s="21">
        <v>8112</v>
      </c>
      <c r="K2554" s="21" t="s">
        <v>4561</v>
      </c>
    </row>
    <row r="2555" spans="1:11" x14ac:dyDescent="0.2">
      <c r="A2555" s="3">
        <v>4812</v>
      </c>
      <c r="B2555" s="3" t="s">
        <v>2770</v>
      </c>
      <c r="C2555" s="3" t="s">
        <v>2769</v>
      </c>
      <c r="D2555" s="3" t="s">
        <v>2510</v>
      </c>
      <c r="G2555" s="2" t="s">
        <v>4896</v>
      </c>
      <c r="J2555" s="21">
        <v>8113</v>
      </c>
      <c r="K2555" s="21" t="s">
        <v>4561</v>
      </c>
    </row>
    <row r="2556" spans="1:11" x14ac:dyDescent="0.2">
      <c r="A2556" s="3">
        <v>5314</v>
      </c>
      <c r="B2556" s="3" t="s">
        <v>2771</v>
      </c>
      <c r="C2556" s="3" t="s">
        <v>2772</v>
      </c>
      <c r="D2556" s="3" t="s">
        <v>2510</v>
      </c>
      <c r="G2556" s="2" t="s">
        <v>4896</v>
      </c>
      <c r="J2556" s="21">
        <v>8114</v>
      </c>
      <c r="K2556" s="21" t="s">
        <v>4561</v>
      </c>
    </row>
    <row r="2557" spans="1:11" x14ac:dyDescent="0.2">
      <c r="A2557" s="3">
        <v>5315</v>
      </c>
      <c r="B2557" s="3" t="s">
        <v>2772</v>
      </c>
      <c r="C2557" s="3" t="s">
        <v>2772</v>
      </c>
      <c r="D2557" s="3" t="s">
        <v>2510</v>
      </c>
      <c r="G2557" s="2" t="s">
        <v>4896</v>
      </c>
      <c r="J2557" s="21">
        <v>8115</v>
      </c>
      <c r="K2557" s="21" t="s">
        <v>4561</v>
      </c>
    </row>
    <row r="2558" spans="1:11" x14ac:dyDescent="0.2">
      <c r="A2558" s="3">
        <v>5312</v>
      </c>
      <c r="B2558" s="3" t="s">
        <v>2773</v>
      </c>
      <c r="C2558" s="3" t="s">
        <v>2773</v>
      </c>
      <c r="D2558" s="3" t="s">
        <v>2510</v>
      </c>
      <c r="G2558" s="2" t="s">
        <v>4896</v>
      </c>
      <c r="J2558" s="21">
        <v>8117</v>
      </c>
      <c r="K2558" s="21" t="s">
        <v>4562</v>
      </c>
    </row>
    <row r="2559" spans="1:11" x14ac:dyDescent="0.2">
      <c r="A2559" s="3">
        <v>5304</v>
      </c>
      <c r="B2559" s="3" t="s">
        <v>2774</v>
      </c>
      <c r="C2559" s="3" t="s">
        <v>2774</v>
      </c>
      <c r="D2559" s="3" t="s">
        <v>2510</v>
      </c>
      <c r="G2559" s="2" t="s">
        <v>4896</v>
      </c>
      <c r="J2559" s="21">
        <v>8118</v>
      </c>
      <c r="K2559" s="21" t="s">
        <v>4562</v>
      </c>
    </row>
    <row r="2560" spans="1:11" x14ac:dyDescent="0.2">
      <c r="A2560" s="3">
        <v>5305</v>
      </c>
      <c r="B2560" s="3" t="s">
        <v>2775</v>
      </c>
      <c r="C2560" s="3" t="s">
        <v>2774</v>
      </c>
      <c r="D2560" s="3" t="s">
        <v>2510</v>
      </c>
      <c r="G2560" s="2" t="s">
        <v>4896</v>
      </c>
      <c r="J2560" s="21">
        <v>8121</v>
      </c>
      <c r="K2560" s="21" t="s">
        <v>4562</v>
      </c>
    </row>
    <row r="2561" spans="1:11" x14ac:dyDescent="0.2">
      <c r="A2561" s="3">
        <v>5467</v>
      </c>
      <c r="B2561" s="3" t="s">
        <v>2776</v>
      </c>
      <c r="C2561" s="3" t="s">
        <v>2776</v>
      </c>
      <c r="D2561" s="3" t="s">
        <v>2510</v>
      </c>
      <c r="G2561" s="2" t="s">
        <v>4896</v>
      </c>
      <c r="J2561" s="21">
        <v>8122</v>
      </c>
      <c r="K2561" s="21" t="s">
        <v>4562</v>
      </c>
    </row>
    <row r="2562" spans="1:11" x14ac:dyDescent="0.2">
      <c r="A2562" s="3">
        <v>5324</v>
      </c>
      <c r="B2562" s="3" t="s">
        <v>2777</v>
      </c>
      <c r="C2562" s="3" t="s">
        <v>2777</v>
      </c>
      <c r="D2562" s="3" t="s">
        <v>2510</v>
      </c>
      <c r="G2562" s="2" t="s">
        <v>4896</v>
      </c>
      <c r="J2562" s="21">
        <v>8123</v>
      </c>
      <c r="K2562" s="21" t="s">
        <v>4562</v>
      </c>
    </row>
    <row r="2563" spans="1:11" x14ac:dyDescent="0.2">
      <c r="A2563" s="3">
        <v>5313</v>
      </c>
      <c r="B2563" s="3" t="s">
        <v>2778</v>
      </c>
      <c r="C2563" s="3" t="s">
        <v>2778</v>
      </c>
      <c r="D2563" s="3" t="s">
        <v>2510</v>
      </c>
      <c r="G2563" s="2" t="s">
        <v>4896</v>
      </c>
      <c r="J2563" s="21">
        <v>8124</v>
      </c>
      <c r="K2563" s="21" t="s">
        <v>4562</v>
      </c>
    </row>
    <row r="2564" spans="1:11" x14ac:dyDescent="0.2">
      <c r="A2564" s="3">
        <v>5322</v>
      </c>
      <c r="B2564" s="3" t="s">
        <v>2779</v>
      </c>
      <c r="C2564" s="3" t="s">
        <v>2779</v>
      </c>
      <c r="D2564" s="3" t="s">
        <v>2510</v>
      </c>
      <c r="G2564" s="2" t="s">
        <v>4896</v>
      </c>
      <c r="J2564" s="21">
        <v>8125</v>
      </c>
      <c r="K2564" s="21" t="s">
        <v>4562</v>
      </c>
    </row>
    <row r="2565" spans="1:11" x14ac:dyDescent="0.2">
      <c r="A2565" s="3">
        <v>5325</v>
      </c>
      <c r="B2565" s="3" t="s">
        <v>2780</v>
      </c>
      <c r="C2565" s="3" t="s">
        <v>2780</v>
      </c>
      <c r="D2565" s="3" t="s">
        <v>2510</v>
      </c>
      <c r="G2565" s="2" t="s">
        <v>4896</v>
      </c>
      <c r="J2565" s="21">
        <v>8126</v>
      </c>
      <c r="K2565" s="21" t="s">
        <v>4562</v>
      </c>
    </row>
    <row r="2566" spans="1:11" x14ac:dyDescent="0.2">
      <c r="A2566" s="3">
        <v>5426</v>
      </c>
      <c r="B2566" s="3" t="s">
        <v>2781</v>
      </c>
      <c r="C2566" s="3" t="s">
        <v>2782</v>
      </c>
      <c r="D2566" s="3" t="s">
        <v>2510</v>
      </c>
      <c r="G2566" s="2" t="s">
        <v>4896</v>
      </c>
      <c r="J2566" s="21">
        <v>8127</v>
      </c>
      <c r="K2566" s="21" t="s">
        <v>4562</v>
      </c>
    </row>
    <row r="2567" spans="1:11" x14ac:dyDescent="0.2">
      <c r="A2567" s="3">
        <v>5316</v>
      </c>
      <c r="B2567" s="3" t="s">
        <v>2783</v>
      </c>
      <c r="C2567" s="3" t="s">
        <v>2783</v>
      </c>
      <c r="D2567" s="3" t="s">
        <v>2510</v>
      </c>
      <c r="G2567" s="2" t="s">
        <v>4896</v>
      </c>
      <c r="J2567" s="21">
        <v>8132</v>
      </c>
      <c r="K2567" s="21" t="s">
        <v>4562</v>
      </c>
    </row>
    <row r="2568" spans="1:11" x14ac:dyDescent="0.2">
      <c r="A2568" s="3">
        <v>5317</v>
      </c>
      <c r="B2568" s="3" t="s">
        <v>2784</v>
      </c>
      <c r="C2568" s="3" t="s">
        <v>2783</v>
      </c>
      <c r="D2568" s="3" t="s">
        <v>2510</v>
      </c>
      <c r="G2568" s="2" t="s">
        <v>4896</v>
      </c>
      <c r="J2568" s="21">
        <v>8133</v>
      </c>
      <c r="K2568" s="21" t="s">
        <v>4562</v>
      </c>
    </row>
    <row r="2569" spans="1:11" x14ac:dyDescent="0.2">
      <c r="A2569" s="3">
        <v>5465</v>
      </c>
      <c r="B2569" s="3" t="s">
        <v>2785</v>
      </c>
      <c r="C2569" s="3" t="s">
        <v>2785</v>
      </c>
      <c r="D2569" s="3" t="s">
        <v>2510</v>
      </c>
      <c r="G2569" s="2" t="s">
        <v>4896</v>
      </c>
      <c r="J2569" s="21">
        <v>8134</v>
      </c>
      <c r="K2569" s="21" t="s">
        <v>4562</v>
      </c>
    </row>
    <row r="2570" spans="1:11" x14ac:dyDescent="0.2">
      <c r="A2570" s="3">
        <v>5425</v>
      </c>
      <c r="B2570" s="3" t="s">
        <v>2786</v>
      </c>
      <c r="C2570" s="3" t="s">
        <v>2786</v>
      </c>
      <c r="D2570" s="3" t="s">
        <v>2510</v>
      </c>
      <c r="G2570" s="2" t="s">
        <v>4896</v>
      </c>
      <c r="J2570" s="21">
        <v>8135</v>
      </c>
      <c r="K2570" s="21" t="s">
        <v>4562</v>
      </c>
    </row>
    <row r="2571" spans="1:11" x14ac:dyDescent="0.2">
      <c r="A2571" s="3">
        <v>5462</v>
      </c>
      <c r="B2571" s="3" t="s">
        <v>2787</v>
      </c>
      <c r="C2571" s="3" t="s">
        <v>2787</v>
      </c>
      <c r="D2571" s="3" t="s">
        <v>2510</v>
      </c>
      <c r="G2571" s="2" t="s">
        <v>4896</v>
      </c>
      <c r="J2571" s="21">
        <v>8136</v>
      </c>
      <c r="K2571" s="21" t="s">
        <v>4562</v>
      </c>
    </row>
    <row r="2572" spans="1:11" x14ac:dyDescent="0.2">
      <c r="A2572" s="3">
        <v>5306</v>
      </c>
      <c r="B2572" s="3" t="s">
        <v>2788</v>
      </c>
      <c r="C2572" s="3" t="s">
        <v>2788</v>
      </c>
      <c r="D2572" s="3" t="s">
        <v>2510</v>
      </c>
      <c r="G2572" s="2" t="s">
        <v>4896</v>
      </c>
      <c r="J2572" s="21">
        <v>8142</v>
      </c>
      <c r="K2572" s="21" t="s">
        <v>4562</v>
      </c>
    </row>
    <row r="2573" spans="1:11" x14ac:dyDescent="0.2">
      <c r="A2573" s="3">
        <v>5323</v>
      </c>
      <c r="B2573" s="3" t="s">
        <v>2789</v>
      </c>
      <c r="C2573" s="3" t="s">
        <v>2790</v>
      </c>
      <c r="D2573" s="3" t="s">
        <v>2510</v>
      </c>
      <c r="G2573" s="2" t="s">
        <v>4896</v>
      </c>
      <c r="J2573" s="21">
        <v>8143</v>
      </c>
      <c r="K2573" s="21" t="s">
        <v>4562</v>
      </c>
    </row>
    <row r="2574" spans="1:11" x14ac:dyDescent="0.2">
      <c r="A2574" s="3">
        <v>5330</v>
      </c>
      <c r="B2574" s="3" t="s">
        <v>2791</v>
      </c>
      <c r="C2574" s="3" t="s">
        <v>2790</v>
      </c>
      <c r="D2574" s="3" t="s">
        <v>2510</v>
      </c>
      <c r="G2574" s="2" t="s">
        <v>4896</v>
      </c>
      <c r="J2574" s="21">
        <v>8152</v>
      </c>
      <c r="K2574" s="21" t="s">
        <v>4562</v>
      </c>
    </row>
    <row r="2575" spans="1:11" x14ac:dyDescent="0.2">
      <c r="A2575" s="3">
        <v>5332</v>
      </c>
      <c r="B2575" s="3" t="s">
        <v>2792</v>
      </c>
      <c r="C2575" s="3" t="s">
        <v>2790</v>
      </c>
      <c r="D2575" s="3" t="s">
        <v>2510</v>
      </c>
      <c r="G2575" s="2" t="s">
        <v>4896</v>
      </c>
      <c r="J2575" s="21">
        <v>8153</v>
      </c>
      <c r="K2575" s="21" t="s">
        <v>4561</v>
      </c>
    </row>
    <row r="2576" spans="1:11" x14ac:dyDescent="0.2">
      <c r="A2576" s="3">
        <v>5333</v>
      </c>
      <c r="B2576" s="3" t="s">
        <v>2793</v>
      </c>
      <c r="C2576" s="3" t="s">
        <v>2790</v>
      </c>
      <c r="D2576" s="3" t="s">
        <v>2510</v>
      </c>
      <c r="G2576" s="2" t="s">
        <v>4896</v>
      </c>
      <c r="J2576" s="21">
        <v>8154</v>
      </c>
      <c r="K2576" s="21" t="s">
        <v>4561</v>
      </c>
    </row>
    <row r="2577" spans="1:11" x14ac:dyDescent="0.2">
      <c r="A2577" s="3">
        <v>5334</v>
      </c>
      <c r="B2577" s="3" t="s">
        <v>2794</v>
      </c>
      <c r="C2577" s="3" t="s">
        <v>2790</v>
      </c>
      <c r="D2577" s="3" t="s">
        <v>2510</v>
      </c>
      <c r="G2577" s="2" t="s">
        <v>4896</v>
      </c>
      <c r="J2577" s="21">
        <v>8155</v>
      </c>
      <c r="K2577" s="21" t="s">
        <v>4561</v>
      </c>
    </row>
    <row r="2578" spans="1:11" x14ac:dyDescent="0.2">
      <c r="A2578" s="3">
        <v>5463</v>
      </c>
      <c r="B2578" s="3" t="s">
        <v>2795</v>
      </c>
      <c r="C2578" s="3" t="s">
        <v>2790</v>
      </c>
      <c r="D2578" s="3" t="s">
        <v>2510</v>
      </c>
      <c r="G2578" s="2" t="s">
        <v>4896</v>
      </c>
      <c r="J2578" s="21">
        <v>8156</v>
      </c>
      <c r="K2578" s="21" t="s">
        <v>4561</v>
      </c>
    </row>
    <row r="2579" spans="1:11" x14ac:dyDescent="0.2">
      <c r="A2579" s="3">
        <v>5464</v>
      </c>
      <c r="B2579" s="3" t="s">
        <v>2796</v>
      </c>
      <c r="C2579" s="3" t="s">
        <v>2790</v>
      </c>
      <c r="D2579" s="3" t="s">
        <v>2510</v>
      </c>
      <c r="G2579" s="2" t="s">
        <v>4896</v>
      </c>
      <c r="J2579" s="21">
        <v>8157</v>
      </c>
      <c r="K2579" s="21" t="s">
        <v>4561</v>
      </c>
    </row>
    <row r="2580" spans="1:11" x14ac:dyDescent="0.2">
      <c r="A2580" s="3">
        <v>5466</v>
      </c>
      <c r="B2580" s="3" t="s">
        <v>2797</v>
      </c>
      <c r="C2580" s="3" t="s">
        <v>2790</v>
      </c>
      <c r="D2580" s="3" t="s">
        <v>2510</v>
      </c>
      <c r="G2580" s="2" t="s">
        <v>4896</v>
      </c>
      <c r="J2580" s="21">
        <v>8158</v>
      </c>
      <c r="K2580" s="21" t="s">
        <v>4561</v>
      </c>
    </row>
    <row r="2581" spans="1:11" x14ac:dyDescent="0.2">
      <c r="A2581" s="3">
        <v>9320</v>
      </c>
      <c r="B2581" s="3" t="s">
        <v>2798</v>
      </c>
      <c r="C2581" s="3" t="s">
        <v>2798</v>
      </c>
      <c r="D2581" s="3" t="s">
        <v>2799</v>
      </c>
      <c r="G2581" s="2" t="s">
        <v>4896</v>
      </c>
      <c r="J2581" s="21">
        <v>8162</v>
      </c>
      <c r="K2581" s="21" t="s">
        <v>4561</v>
      </c>
    </row>
    <row r="2582" spans="1:11" x14ac:dyDescent="0.2">
      <c r="A2582" s="3">
        <v>9320</v>
      </c>
      <c r="B2582" s="3" t="s">
        <v>2800</v>
      </c>
      <c r="C2582" s="3" t="s">
        <v>2798</v>
      </c>
      <c r="D2582" s="3" t="s">
        <v>2799</v>
      </c>
      <c r="G2582" s="2" t="s">
        <v>4896</v>
      </c>
      <c r="J2582" s="21">
        <v>8164</v>
      </c>
      <c r="K2582" s="21" t="s">
        <v>4561</v>
      </c>
    </row>
    <row r="2583" spans="1:11" x14ac:dyDescent="0.2">
      <c r="A2583" s="3">
        <v>9320</v>
      </c>
      <c r="B2583" s="3" t="s">
        <v>2801</v>
      </c>
      <c r="C2583" s="3" t="s">
        <v>2798</v>
      </c>
      <c r="D2583" s="3" t="s">
        <v>2799</v>
      </c>
      <c r="G2583" s="2" t="s">
        <v>4896</v>
      </c>
      <c r="J2583" s="21">
        <v>8165</v>
      </c>
      <c r="K2583" s="21" t="s">
        <v>4561</v>
      </c>
    </row>
    <row r="2584" spans="1:11" x14ac:dyDescent="0.2">
      <c r="A2584" s="3">
        <v>8582</v>
      </c>
      <c r="B2584" s="3" t="s">
        <v>2802</v>
      </c>
      <c r="C2584" s="3" t="s">
        <v>2802</v>
      </c>
      <c r="D2584" s="3" t="s">
        <v>2799</v>
      </c>
      <c r="G2584" s="2" t="s">
        <v>4896</v>
      </c>
      <c r="J2584" s="21">
        <v>8166</v>
      </c>
      <c r="K2584" s="21" t="s">
        <v>4561</v>
      </c>
    </row>
    <row r="2585" spans="1:11" x14ac:dyDescent="0.2">
      <c r="A2585" s="3">
        <v>9314</v>
      </c>
      <c r="B2585" s="3" t="s">
        <v>2803</v>
      </c>
      <c r="C2585" s="3" t="s">
        <v>2804</v>
      </c>
      <c r="D2585" s="3" t="s">
        <v>2799</v>
      </c>
      <c r="G2585" s="2" t="s">
        <v>4896</v>
      </c>
      <c r="J2585" s="21">
        <v>8172</v>
      </c>
      <c r="K2585" s="21" t="s">
        <v>4561</v>
      </c>
    </row>
    <row r="2586" spans="1:11" x14ac:dyDescent="0.2">
      <c r="A2586" s="3">
        <v>9315</v>
      </c>
      <c r="B2586" s="3" t="s">
        <v>2805</v>
      </c>
      <c r="C2586" s="3" t="s">
        <v>2804</v>
      </c>
      <c r="D2586" s="3" t="s">
        <v>2799</v>
      </c>
      <c r="G2586" s="2" t="s">
        <v>4896</v>
      </c>
      <c r="J2586" s="21">
        <v>8173</v>
      </c>
      <c r="K2586" s="21" t="s">
        <v>4561</v>
      </c>
    </row>
    <row r="2587" spans="1:11" x14ac:dyDescent="0.2">
      <c r="A2587" s="3">
        <v>9315</v>
      </c>
      <c r="B2587" s="3" t="s">
        <v>2806</v>
      </c>
      <c r="C2587" s="3" t="s">
        <v>2804</v>
      </c>
      <c r="D2587" s="3" t="s">
        <v>2799</v>
      </c>
      <c r="G2587" s="2" t="s">
        <v>4896</v>
      </c>
      <c r="J2587" s="21">
        <v>8174</v>
      </c>
      <c r="K2587" s="21" t="s">
        <v>4561</v>
      </c>
    </row>
    <row r="2588" spans="1:11" x14ac:dyDescent="0.2">
      <c r="A2588" s="3">
        <v>9322</v>
      </c>
      <c r="B2588" s="3" t="s">
        <v>2804</v>
      </c>
      <c r="C2588" s="3" t="s">
        <v>2804</v>
      </c>
      <c r="D2588" s="3" t="s">
        <v>2799</v>
      </c>
      <c r="G2588" s="2" t="s">
        <v>4896</v>
      </c>
      <c r="J2588" s="21">
        <v>8175</v>
      </c>
      <c r="K2588" s="21" t="s">
        <v>4561</v>
      </c>
    </row>
    <row r="2589" spans="1:11" x14ac:dyDescent="0.2">
      <c r="A2589" s="3">
        <v>8580</v>
      </c>
      <c r="B2589" s="3" t="s">
        <v>2807</v>
      </c>
      <c r="C2589" s="3" t="s">
        <v>2807</v>
      </c>
      <c r="D2589" s="3" t="s">
        <v>2799</v>
      </c>
      <c r="G2589" s="2" t="s">
        <v>4896</v>
      </c>
      <c r="J2589" s="21">
        <v>8180</v>
      </c>
      <c r="K2589" s="21" t="s">
        <v>4561</v>
      </c>
    </row>
    <row r="2590" spans="1:11" x14ac:dyDescent="0.2">
      <c r="A2590" s="3">
        <v>9326</v>
      </c>
      <c r="B2590" s="3" t="s">
        <v>2808</v>
      </c>
      <c r="C2590" s="3" t="s">
        <v>2808</v>
      </c>
      <c r="D2590" s="3" t="s">
        <v>2799</v>
      </c>
      <c r="G2590" s="2" t="s">
        <v>4896</v>
      </c>
      <c r="J2590" s="21">
        <v>8181</v>
      </c>
      <c r="K2590" s="21" t="s">
        <v>4561</v>
      </c>
    </row>
    <row r="2591" spans="1:11" x14ac:dyDescent="0.2">
      <c r="A2591" s="3">
        <v>8593</v>
      </c>
      <c r="B2591" s="3" t="s">
        <v>2809</v>
      </c>
      <c r="C2591" s="3" t="s">
        <v>2809</v>
      </c>
      <c r="D2591" s="3" t="s">
        <v>2799</v>
      </c>
      <c r="G2591" s="2" t="s">
        <v>4896</v>
      </c>
      <c r="J2591" s="21">
        <v>8182</v>
      </c>
      <c r="K2591" s="21" t="s">
        <v>4561</v>
      </c>
    </row>
    <row r="2592" spans="1:11" x14ac:dyDescent="0.2">
      <c r="A2592" s="3">
        <v>9306</v>
      </c>
      <c r="B2592" s="3" t="s">
        <v>2810</v>
      </c>
      <c r="C2592" s="3" t="s">
        <v>2811</v>
      </c>
      <c r="D2592" s="3" t="s">
        <v>2799</v>
      </c>
      <c r="G2592" s="2" t="s">
        <v>4896</v>
      </c>
      <c r="J2592" s="21">
        <v>8184</v>
      </c>
      <c r="K2592" s="21" t="s">
        <v>4561</v>
      </c>
    </row>
    <row r="2593" spans="1:11" x14ac:dyDescent="0.2">
      <c r="A2593" s="3">
        <v>9325</v>
      </c>
      <c r="B2593" s="3" t="s">
        <v>2812</v>
      </c>
      <c r="C2593" s="3" t="s">
        <v>2811</v>
      </c>
      <c r="D2593" s="3" t="s">
        <v>2799</v>
      </c>
      <c r="G2593" s="2" t="s">
        <v>4896</v>
      </c>
      <c r="J2593" s="21">
        <v>8185</v>
      </c>
      <c r="K2593" s="21" t="s">
        <v>4561</v>
      </c>
    </row>
    <row r="2594" spans="1:11" x14ac:dyDescent="0.2">
      <c r="A2594" s="3">
        <v>8590</v>
      </c>
      <c r="B2594" s="3" t="s">
        <v>2813</v>
      </c>
      <c r="C2594" s="3" t="s">
        <v>2813</v>
      </c>
      <c r="D2594" s="3" t="s">
        <v>2799</v>
      </c>
      <c r="G2594" s="2" t="s">
        <v>4896</v>
      </c>
      <c r="J2594" s="21">
        <v>8187</v>
      </c>
      <c r="K2594" s="21" t="s">
        <v>4561</v>
      </c>
    </row>
    <row r="2595" spans="1:11" x14ac:dyDescent="0.2">
      <c r="A2595" s="3">
        <v>8599</v>
      </c>
      <c r="B2595" s="3" t="s">
        <v>2814</v>
      </c>
      <c r="C2595" s="3" t="s">
        <v>2814</v>
      </c>
      <c r="D2595" s="3" t="s">
        <v>2799</v>
      </c>
      <c r="G2595" s="2" t="s">
        <v>4896</v>
      </c>
      <c r="J2595" s="21">
        <v>8192</v>
      </c>
      <c r="K2595" s="21" t="s">
        <v>4561</v>
      </c>
    </row>
    <row r="2596" spans="1:11" x14ac:dyDescent="0.2">
      <c r="A2596" s="3">
        <v>8580</v>
      </c>
      <c r="B2596" s="3" t="s">
        <v>2815</v>
      </c>
      <c r="C2596" s="3" t="s">
        <v>2815</v>
      </c>
      <c r="D2596" s="3" t="s">
        <v>2799</v>
      </c>
      <c r="G2596" s="2" t="s">
        <v>4896</v>
      </c>
      <c r="J2596" s="21">
        <v>8193</v>
      </c>
      <c r="K2596" s="21" t="s">
        <v>4561</v>
      </c>
    </row>
    <row r="2597" spans="1:11" x14ac:dyDescent="0.2">
      <c r="A2597" s="3">
        <v>8592</v>
      </c>
      <c r="B2597" s="3" t="s">
        <v>2816</v>
      </c>
      <c r="C2597" s="3" t="s">
        <v>2816</v>
      </c>
      <c r="D2597" s="3" t="s">
        <v>2799</v>
      </c>
      <c r="G2597" s="2" t="s">
        <v>4896</v>
      </c>
      <c r="J2597" s="21">
        <v>8194</v>
      </c>
      <c r="K2597" s="21" t="s">
        <v>4561</v>
      </c>
    </row>
    <row r="2598" spans="1:11" x14ac:dyDescent="0.2">
      <c r="A2598" s="3">
        <v>8580</v>
      </c>
      <c r="B2598" s="3" t="s">
        <v>2817</v>
      </c>
      <c r="C2598" s="3" t="s">
        <v>2817</v>
      </c>
      <c r="D2598" s="3" t="s">
        <v>2799</v>
      </c>
      <c r="G2598" s="2" t="s">
        <v>4896</v>
      </c>
      <c r="J2598" s="21">
        <v>8195</v>
      </c>
      <c r="K2598" s="21" t="s">
        <v>4561</v>
      </c>
    </row>
    <row r="2599" spans="1:11" x14ac:dyDescent="0.2">
      <c r="A2599" s="3">
        <v>8580</v>
      </c>
      <c r="B2599" s="3" t="s">
        <v>2818</v>
      </c>
      <c r="C2599" s="3" t="s">
        <v>2817</v>
      </c>
      <c r="D2599" s="3" t="s">
        <v>2799</v>
      </c>
      <c r="G2599" s="2" t="s">
        <v>4896</v>
      </c>
      <c r="J2599" s="21">
        <v>8196</v>
      </c>
      <c r="K2599" s="21" t="s">
        <v>4577</v>
      </c>
    </row>
    <row r="2600" spans="1:11" x14ac:dyDescent="0.2">
      <c r="A2600" s="3">
        <v>8580</v>
      </c>
      <c r="B2600" s="3" t="s">
        <v>2819</v>
      </c>
      <c r="C2600" s="3" t="s">
        <v>2817</v>
      </c>
      <c r="D2600" s="3" t="s">
        <v>2799</v>
      </c>
      <c r="G2600" s="2" t="s">
        <v>4896</v>
      </c>
      <c r="J2600" s="21">
        <v>8197</v>
      </c>
      <c r="K2600" s="21" t="s">
        <v>4577</v>
      </c>
    </row>
    <row r="2601" spans="1:11" x14ac:dyDescent="0.2">
      <c r="A2601" s="3">
        <v>8581</v>
      </c>
      <c r="B2601" s="3" t="s">
        <v>2820</v>
      </c>
      <c r="C2601" s="3" t="s">
        <v>2817</v>
      </c>
      <c r="D2601" s="3" t="s">
        <v>2799</v>
      </c>
      <c r="G2601" s="2" t="s">
        <v>4896</v>
      </c>
      <c r="J2601" s="21">
        <v>8200</v>
      </c>
      <c r="K2601" s="21" t="s">
        <v>4577</v>
      </c>
    </row>
    <row r="2602" spans="1:11" x14ac:dyDescent="0.2">
      <c r="A2602" s="3">
        <v>8587</v>
      </c>
      <c r="B2602" s="3" t="s">
        <v>2821</v>
      </c>
      <c r="C2602" s="3" t="s">
        <v>2817</v>
      </c>
      <c r="D2602" s="3" t="s">
        <v>2799</v>
      </c>
      <c r="G2602" s="2" t="s">
        <v>4896</v>
      </c>
      <c r="J2602" s="21">
        <v>8203</v>
      </c>
      <c r="K2602" s="21" t="s">
        <v>4577</v>
      </c>
    </row>
    <row r="2603" spans="1:11" x14ac:dyDescent="0.2">
      <c r="A2603" s="3">
        <v>9220</v>
      </c>
      <c r="B2603" s="3" t="s">
        <v>2822</v>
      </c>
      <c r="C2603" s="3" t="s">
        <v>2822</v>
      </c>
      <c r="D2603" s="3" t="s">
        <v>2799</v>
      </c>
      <c r="G2603" s="2" t="s">
        <v>4896</v>
      </c>
      <c r="J2603" s="21">
        <v>8207</v>
      </c>
      <c r="K2603" s="21" t="s">
        <v>4577</v>
      </c>
    </row>
    <row r="2604" spans="1:11" x14ac:dyDescent="0.2">
      <c r="A2604" s="3">
        <v>9223</v>
      </c>
      <c r="B2604" s="3" t="s">
        <v>2823</v>
      </c>
      <c r="C2604" s="3" t="s">
        <v>2822</v>
      </c>
      <c r="D2604" s="3" t="s">
        <v>2799</v>
      </c>
      <c r="G2604" s="2" t="s">
        <v>4896</v>
      </c>
      <c r="J2604" s="21">
        <v>8208</v>
      </c>
      <c r="K2604" s="21" t="s">
        <v>4577</v>
      </c>
    </row>
    <row r="2605" spans="1:11" x14ac:dyDescent="0.2">
      <c r="A2605" s="3">
        <v>9223</v>
      </c>
      <c r="B2605" s="3" t="s">
        <v>2824</v>
      </c>
      <c r="C2605" s="3" t="s">
        <v>2822</v>
      </c>
      <c r="D2605" s="3" t="s">
        <v>2799</v>
      </c>
      <c r="G2605" s="2" t="s">
        <v>4896</v>
      </c>
      <c r="J2605" s="21">
        <v>8212</v>
      </c>
      <c r="K2605" s="21" t="s">
        <v>4577</v>
      </c>
    </row>
    <row r="2606" spans="1:11" x14ac:dyDescent="0.2">
      <c r="A2606" s="3">
        <v>8586</v>
      </c>
      <c r="B2606" s="3" t="s">
        <v>2825</v>
      </c>
      <c r="C2606" s="3" t="s">
        <v>2825</v>
      </c>
      <c r="D2606" s="3" t="s">
        <v>2799</v>
      </c>
      <c r="G2606" s="2" t="s">
        <v>4896</v>
      </c>
      <c r="J2606" s="21">
        <v>8213</v>
      </c>
      <c r="K2606" s="21" t="s">
        <v>4577</v>
      </c>
    </row>
    <row r="2607" spans="1:11" x14ac:dyDescent="0.2">
      <c r="A2607" s="3">
        <v>8586</v>
      </c>
      <c r="B2607" s="3" t="s">
        <v>2826</v>
      </c>
      <c r="C2607" s="3" t="s">
        <v>2825</v>
      </c>
      <c r="D2607" s="3" t="s">
        <v>2799</v>
      </c>
      <c r="G2607" s="2" t="s">
        <v>4896</v>
      </c>
      <c r="J2607" s="21">
        <v>8214</v>
      </c>
      <c r="K2607" s="21" t="s">
        <v>4577</v>
      </c>
    </row>
    <row r="2608" spans="1:11" x14ac:dyDescent="0.2">
      <c r="A2608" s="3">
        <v>8586</v>
      </c>
      <c r="B2608" s="3" t="s">
        <v>2827</v>
      </c>
      <c r="C2608" s="3" t="s">
        <v>2825</v>
      </c>
      <c r="D2608" s="3" t="s">
        <v>2799</v>
      </c>
      <c r="G2608" s="2" t="s">
        <v>4896</v>
      </c>
      <c r="J2608" s="21">
        <v>8215</v>
      </c>
      <c r="K2608" s="21" t="s">
        <v>4577</v>
      </c>
    </row>
    <row r="2609" spans="1:11" x14ac:dyDescent="0.2">
      <c r="A2609" s="3">
        <v>8586</v>
      </c>
      <c r="B2609" s="3" t="s">
        <v>2828</v>
      </c>
      <c r="C2609" s="3" t="s">
        <v>2825</v>
      </c>
      <c r="D2609" s="3" t="s">
        <v>2799</v>
      </c>
      <c r="G2609" s="2" t="s">
        <v>4896</v>
      </c>
      <c r="J2609" s="21">
        <v>8216</v>
      </c>
      <c r="K2609" s="21" t="s">
        <v>4577</v>
      </c>
    </row>
    <row r="2610" spans="1:11" x14ac:dyDescent="0.2">
      <c r="A2610" s="3">
        <v>8586</v>
      </c>
      <c r="B2610" s="3" t="s">
        <v>2829</v>
      </c>
      <c r="C2610" s="3" t="s">
        <v>2825</v>
      </c>
      <c r="D2610" s="3" t="s">
        <v>2799</v>
      </c>
      <c r="G2610" s="2" t="s">
        <v>4896</v>
      </c>
      <c r="J2610" s="21">
        <v>8217</v>
      </c>
      <c r="K2610" s="21" t="s">
        <v>4577</v>
      </c>
    </row>
    <row r="2611" spans="1:11" x14ac:dyDescent="0.2">
      <c r="A2611" s="3">
        <v>8586</v>
      </c>
      <c r="B2611" s="3" t="s">
        <v>2830</v>
      </c>
      <c r="C2611" s="3" t="s">
        <v>2825</v>
      </c>
      <c r="D2611" s="3" t="s">
        <v>2799</v>
      </c>
      <c r="G2611" s="2" t="s">
        <v>4896</v>
      </c>
      <c r="J2611" s="21">
        <v>8218</v>
      </c>
      <c r="K2611" s="21" t="s">
        <v>4577</v>
      </c>
    </row>
    <row r="2612" spans="1:11" x14ac:dyDescent="0.2">
      <c r="A2612" s="3">
        <v>9213</v>
      </c>
      <c r="B2612" s="3" t="s">
        <v>2831</v>
      </c>
      <c r="C2612" s="3" t="s">
        <v>2832</v>
      </c>
      <c r="D2612" s="3" t="s">
        <v>2799</v>
      </c>
      <c r="G2612" s="2" t="s">
        <v>4896</v>
      </c>
      <c r="J2612" s="21">
        <v>8219</v>
      </c>
      <c r="K2612" s="21" t="s">
        <v>4577</v>
      </c>
    </row>
    <row r="2613" spans="1:11" x14ac:dyDescent="0.2">
      <c r="A2613" s="3">
        <v>9225</v>
      </c>
      <c r="B2613" s="3" t="s">
        <v>2833</v>
      </c>
      <c r="C2613" s="3" t="s">
        <v>2832</v>
      </c>
      <c r="D2613" s="3" t="s">
        <v>2799</v>
      </c>
      <c r="G2613" s="2" t="s">
        <v>4896</v>
      </c>
      <c r="J2613" s="21">
        <v>8222</v>
      </c>
      <c r="K2613" s="21" t="s">
        <v>4577</v>
      </c>
    </row>
    <row r="2614" spans="1:11" x14ac:dyDescent="0.2">
      <c r="A2614" s="3">
        <v>9225</v>
      </c>
      <c r="B2614" s="3" t="s">
        <v>2834</v>
      </c>
      <c r="C2614" s="3" t="s">
        <v>2832</v>
      </c>
      <c r="D2614" s="3" t="s">
        <v>2799</v>
      </c>
      <c r="G2614" s="2" t="s">
        <v>4896</v>
      </c>
      <c r="J2614" s="21">
        <v>8223</v>
      </c>
      <c r="K2614" s="21" t="s">
        <v>4577</v>
      </c>
    </row>
    <row r="2615" spans="1:11" x14ac:dyDescent="0.2">
      <c r="A2615" s="3">
        <v>9216</v>
      </c>
      <c r="B2615" s="3" t="s">
        <v>2835</v>
      </c>
      <c r="C2615" s="3" t="s">
        <v>2836</v>
      </c>
      <c r="D2615" s="3" t="s">
        <v>2799</v>
      </c>
      <c r="G2615" s="2" t="s">
        <v>4896</v>
      </c>
      <c r="J2615" s="21">
        <v>8224</v>
      </c>
      <c r="K2615" s="21" t="s">
        <v>4577</v>
      </c>
    </row>
    <row r="2616" spans="1:11" x14ac:dyDescent="0.2">
      <c r="A2616" s="3">
        <v>9216</v>
      </c>
      <c r="B2616" s="3" t="s">
        <v>2836</v>
      </c>
      <c r="C2616" s="3" t="s">
        <v>2836</v>
      </c>
      <c r="D2616" s="3" t="s">
        <v>2799</v>
      </c>
      <c r="G2616" s="2" t="s">
        <v>4896</v>
      </c>
      <c r="J2616" s="21">
        <v>8225</v>
      </c>
      <c r="K2616" s="21" t="s">
        <v>4577</v>
      </c>
    </row>
    <row r="2617" spans="1:11" x14ac:dyDescent="0.2">
      <c r="A2617" s="3">
        <v>9214</v>
      </c>
      <c r="B2617" s="3" t="s">
        <v>2837</v>
      </c>
      <c r="C2617" s="3" t="s">
        <v>2838</v>
      </c>
      <c r="D2617" s="3" t="s">
        <v>2799</v>
      </c>
      <c r="G2617" s="2" t="s">
        <v>4896</v>
      </c>
      <c r="J2617" s="21">
        <v>8226</v>
      </c>
      <c r="K2617" s="21" t="s">
        <v>4577</v>
      </c>
    </row>
    <row r="2618" spans="1:11" x14ac:dyDescent="0.2">
      <c r="A2618" s="3">
        <v>9215</v>
      </c>
      <c r="B2618" s="3" t="s">
        <v>2839</v>
      </c>
      <c r="C2618" s="3" t="s">
        <v>2838</v>
      </c>
      <c r="D2618" s="3" t="s">
        <v>2799</v>
      </c>
      <c r="G2618" s="2" t="s">
        <v>4896</v>
      </c>
      <c r="J2618" s="21">
        <v>8228</v>
      </c>
      <c r="K2618" s="21" t="s">
        <v>4577</v>
      </c>
    </row>
    <row r="2619" spans="1:11" x14ac:dyDescent="0.2">
      <c r="A2619" s="3">
        <v>9215</v>
      </c>
      <c r="B2619" s="3" t="s">
        <v>2840</v>
      </c>
      <c r="C2619" s="3" t="s">
        <v>2838</v>
      </c>
      <c r="D2619" s="3" t="s">
        <v>2799</v>
      </c>
      <c r="G2619" s="2" t="s">
        <v>4896</v>
      </c>
      <c r="J2619" s="21">
        <v>8231</v>
      </c>
      <c r="K2619" s="21" t="s">
        <v>4577</v>
      </c>
    </row>
    <row r="2620" spans="1:11" x14ac:dyDescent="0.2">
      <c r="A2620" s="3">
        <v>9217</v>
      </c>
      <c r="B2620" s="3" t="s">
        <v>2841</v>
      </c>
      <c r="C2620" s="3" t="s">
        <v>2838</v>
      </c>
      <c r="D2620" s="3" t="s">
        <v>2799</v>
      </c>
      <c r="G2620" s="2" t="s">
        <v>4896</v>
      </c>
      <c r="J2620" s="21">
        <v>8232</v>
      </c>
      <c r="K2620" s="21" t="s">
        <v>4577</v>
      </c>
    </row>
    <row r="2621" spans="1:11" x14ac:dyDescent="0.2">
      <c r="A2621" s="3">
        <v>8583</v>
      </c>
      <c r="B2621" s="3" t="s">
        <v>2842</v>
      </c>
      <c r="C2621" s="3" t="s">
        <v>2842</v>
      </c>
      <c r="D2621" s="3" t="s">
        <v>2799</v>
      </c>
      <c r="G2621" s="2" t="s">
        <v>4896</v>
      </c>
      <c r="J2621" s="21">
        <v>8233</v>
      </c>
      <c r="K2621" s="21" t="s">
        <v>4577</v>
      </c>
    </row>
    <row r="2622" spans="1:11" x14ac:dyDescent="0.2">
      <c r="A2622" s="3">
        <v>8583</v>
      </c>
      <c r="B2622" s="3" t="s">
        <v>2843</v>
      </c>
      <c r="C2622" s="3" t="s">
        <v>2842</v>
      </c>
      <c r="D2622" s="3" t="s">
        <v>2799</v>
      </c>
      <c r="G2622" s="2" t="s">
        <v>4896</v>
      </c>
      <c r="J2622" s="21">
        <v>8234</v>
      </c>
      <c r="K2622" s="21" t="s">
        <v>4577</v>
      </c>
    </row>
    <row r="2623" spans="1:11" x14ac:dyDescent="0.2">
      <c r="A2623" s="3">
        <v>8583</v>
      </c>
      <c r="B2623" s="3" t="s">
        <v>2844</v>
      </c>
      <c r="C2623" s="3" t="s">
        <v>2842</v>
      </c>
      <c r="D2623" s="3" t="s">
        <v>2799</v>
      </c>
      <c r="G2623" s="2" t="s">
        <v>4896</v>
      </c>
      <c r="J2623" s="21">
        <v>8235</v>
      </c>
      <c r="K2623" s="21" t="s">
        <v>4577</v>
      </c>
    </row>
    <row r="2624" spans="1:11" x14ac:dyDescent="0.2">
      <c r="A2624" s="3">
        <v>8588</v>
      </c>
      <c r="B2624" s="3" t="s">
        <v>2845</v>
      </c>
      <c r="C2624" s="3" t="s">
        <v>2846</v>
      </c>
      <c r="D2624" s="3" t="s">
        <v>2799</v>
      </c>
      <c r="G2624" s="2" t="s">
        <v>4896</v>
      </c>
      <c r="J2624" s="21">
        <v>8236</v>
      </c>
      <c r="K2624" s="21" t="s">
        <v>4577</v>
      </c>
    </row>
    <row r="2625" spans="1:11" x14ac:dyDescent="0.2">
      <c r="A2625" s="3">
        <v>8589</v>
      </c>
      <c r="B2625" s="3" t="s">
        <v>2847</v>
      </c>
      <c r="C2625" s="3" t="s">
        <v>2846</v>
      </c>
      <c r="D2625" s="3" t="s">
        <v>2799</v>
      </c>
      <c r="G2625" s="2" t="s">
        <v>4896</v>
      </c>
      <c r="J2625" s="21">
        <v>8239</v>
      </c>
      <c r="K2625" s="21" t="s">
        <v>4577</v>
      </c>
    </row>
    <row r="2626" spans="1:11" x14ac:dyDescent="0.2">
      <c r="A2626" s="3">
        <v>8254</v>
      </c>
      <c r="B2626" s="3" t="s">
        <v>2848</v>
      </c>
      <c r="C2626" s="3" t="s">
        <v>2849</v>
      </c>
      <c r="D2626" s="3" t="s">
        <v>2799</v>
      </c>
      <c r="G2626" s="2" t="s">
        <v>4896</v>
      </c>
      <c r="J2626" s="21">
        <v>8240</v>
      </c>
      <c r="K2626" s="21" t="s">
        <v>4577</v>
      </c>
    </row>
    <row r="2627" spans="1:11" x14ac:dyDescent="0.2">
      <c r="A2627" s="3">
        <v>8255</v>
      </c>
      <c r="B2627" s="3" t="s">
        <v>2850</v>
      </c>
      <c r="C2627" s="3" t="s">
        <v>2849</v>
      </c>
      <c r="D2627" s="3" t="s">
        <v>2799</v>
      </c>
      <c r="G2627" s="2" t="s">
        <v>4896</v>
      </c>
      <c r="J2627" s="21">
        <v>8241</v>
      </c>
      <c r="K2627" s="21" t="s">
        <v>4577</v>
      </c>
    </row>
    <row r="2628" spans="1:11" x14ac:dyDescent="0.2">
      <c r="A2628" s="3">
        <v>8253</v>
      </c>
      <c r="B2628" s="3" t="s">
        <v>2851</v>
      </c>
      <c r="C2628" s="3" t="s">
        <v>2851</v>
      </c>
      <c r="D2628" s="3" t="s">
        <v>2799</v>
      </c>
      <c r="G2628" s="2" t="s">
        <v>4896</v>
      </c>
      <c r="J2628" s="21">
        <v>8242</v>
      </c>
      <c r="K2628" s="21" t="s">
        <v>4577</v>
      </c>
    </row>
    <row r="2629" spans="1:11" x14ac:dyDescent="0.2">
      <c r="A2629" s="3">
        <v>8253</v>
      </c>
      <c r="B2629" s="3" t="s">
        <v>2852</v>
      </c>
      <c r="C2629" s="3" t="s">
        <v>2851</v>
      </c>
      <c r="D2629" s="3" t="s">
        <v>2799</v>
      </c>
      <c r="G2629" s="2" t="s">
        <v>4896</v>
      </c>
      <c r="J2629" s="21">
        <v>8243</v>
      </c>
      <c r="K2629" s="21" t="s">
        <v>4577</v>
      </c>
    </row>
    <row r="2630" spans="1:11" x14ac:dyDescent="0.2">
      <c r="A2630" s="3">
        <v>8252</v>
      </c>
      <c r="B2630" s="3" t="s">
        <v>2853</v>
      </c>
      <c r="C2630" s="3" t="s">
        <v>2854</v>
      </c>
      <c r="D2630" s="3" t="s">
        <v>2799</v>
      </c>
      <c r="G2630" s="2" t="s">
        <v>4896</v>
      </c>
      <c r="J2630" s="21">
        <v>8245</v>
      </c>
      <c r="K2630" s="21" t="s">
        <v>4577</v>
      </c>
    </row>
    <row r="2631" spans="1:11" x14ac:dyDescent="0.2">
      <c r="A2631" s="3">
        <v>8355</v>
      </c>
      <c r="B2631" s="3" t="s">
        <v>2855</v>
      </c>
      <c r="C2631" s="3" t="s">
        <v>2855</v>
      </c>
      <c r="D2631" s="3" t="s">
        <v>2799</v>
      </c>
      <c r="G2631" s="2" t="s">
        <v>4896</v>
      </c>
      <c r="J2631" s="21">
        <v>8246</v>
      </c>
      <c r="K2631" s="21" t="s">
        <v>4577</v>
      </c>
    </row>
    <row r="2632" spans="1:11" x14ac:dyDescent="0.2">
      <c r="A2632" s="3">
        <v>8356</v>
      </c>
      <c r="B2632" s="3" t="s">
        <v>2856</v>
      </c>
      <c r="C2632" s="3" t="s">
        <v>2855</v>
      </c>
      <c r="D2632" s="3" t="s">
        <v>2799</v>
      </c>
      <c r="G2632" s="2" t="s">
        <v>4896</v>
      </c>
      <c r="J2632" s="21">
        <v>8247</v>
      </c>
      <c r="K2632" s="21" t="s">
        <v>4577</v>
      </c>
    </row>
    <row r="2633" spans="1:11" x14ac:dyDescent="0.2">
      <c r="A2633" s="3">
        <v>8357</v>
      </c>
      <c r="B2633" s="3" t="s">
        <v>2857</v>
      </c>
      <c r="C2633" s="3" t="s">
        <v>2855</v>
      </c>
      <c r="D2633" s="3" t="s">
        <v>2799</v>
      </c>
      <c r="G2633" s="2" t="s">
        <v>4896</v>
      </c>
      <c r="J2633" s="21">
        <v>8248</v>
      </c>
      <c r="K2633" s="21" t="s">
        <v>4577</v>
      </c>
    </row>
    <row r="2634" spans="1:11" x14ac:dyDescent="0.2">
      <c r="A2634" s="3">
        <v>8522</v>
      </c>
      <c r="B2634" s="3" t="s">
        <v>2858</v>
      </c>
      <c r="C2634" s="3" t="s">
        <v>2855</v>
      </c>
      <c r="D2634" s="3" t="s">
        <v>2799</v>
      </c>
      <c r="G2634" s="2" t="s">
        <v>4896</v>
      </c>
      <c r="J2634" s="21">
        <v>8252</v>
      </c>
      <c r="K2634" s="21" t="s">
        <v>4577</v>
      </c>
    </row>
    <row r="2635" spans="1:11" x14ac:dyDescent="0.2">
      <c r="A2635" s="3">
        <v>8522</v>
      </c>
      <c r="B2635" s="3" t="s">
        <v>2859</v>
      </c>
      <c r="C2635" s="3" t="s">
        <v>2855</v>
      </c>
      <c r="D2635" s="3" t="s">
        <v>2799</v>
      </c>
      <c r="G2635" s="2" t="s">
        <v>4896</v>
      </c>
      <c r="J2635" s="21">
        <v>8253</v>
      </c>
      <c r="K2635" s="21" t="s">
        <v>4577</v>
      </c>
    </row>
    <row r="2636" spans="1:11" x14ac:dyDescent="0.2">
      <c r="A2636" s="3">
        <v>9547</v>
      </c>
      <c r="B2636" s="3" t="s">
        <v>2860</v>
      </c>
      <c r="C2636" s="3" t="s">
        <v>2855</v>
      </c>
      <c r="D2636" s="3" t="s">
        <v>2799</v>
      </c>
      <c r="G2636" s="2" t="s">
        <v>4896</v>
      </c>
      <c r="J2636" s="21">
        <v>8254</v>
      </c>
      <c r="K2636" s="21" t="s">
        <v>4577</v>
      </c>
    </row>
    <row r="2637" spans="1:11" x14ac:dyDescent="0.2">
      <c r="A2637" s="3">
        <v>8552</v>
      </c>
      <c r="B2637" s="3" t="s">
        <v>2861</v>
      </c>
      <c r="C2637" s="3" t="s">
        <v>2861</v>
      </c>
      <c r="D2637" s="3" t="s">
        <v>2799</v>
      </c>
      <c r="G2637" s="2" t="s">
        <v>4896</v>
      </c>
      <c r="J2637" s="21">
        <v>8255</v>
      </c>
      <c r="K2637" s="21" t="s">
        <v>4577</v>
      </c>
    </row>
    <row r="2638" spans="1:11" x14ac:dyDescent="0.2">
      <c r="A2638" s="3">
        <v>8500</v>
      </c>
      <c r="B2638" s="3" t="s">
        <v>2862</v>
      </c>
      <c r="C2638" s="3" t="s">
        <v>2862</v>
      </c>
      <c r="D2638" s="3" t="s">
        <v>2799</v>
      </c>
      <c r="G2638" s="2" t="s">
        <v>4896</v>
      </c>
      <c r="J2638" s="21">
        <v>8259</v>
      </c>
      <c r="K2638" s="21" t="s">
        <v>4577</v>
      </c>
    </row>
    <row r="2639" spans="1:11" x14ac:dyDescent="0.2">
      <c r="A2639" s="3">
        <v>8500</v>
      </c>
      <c r="B2639" s="3" t="s">
        <v>2863</v>
      </c>
      <c r="C2639" s="3" t="s">
        <v>2862</v>
      </c>
      <c r="D2639" s="3" t="s">
        <v>2799</v>
      </c>
      <c r="G2639" s="2" t="s">
        <v>4896</v>
      </c>
      <c r="J2639" s="21">
        <v>8260</v>
      </c>
      <c r="K2639" s="21" t="s">
        <v>4577</v>
      </c>
    </row>
    <row r="2640" spans="1:11" x14ac:dyDescent="0.2">
      <c r="A2640" s="3">
        <v>8546</v>
      </c>
      <c r="B2640" s="3" t="s">
        <v>2864</v>
      </c>
      <c r="C2640" s="3" t="s">
        <v>2865</v>
      </c>
      <c r="D2640" s="3" t="s">
        <v>2799</v>
      </c>
      <c r="G2640" s="2" t="s">
        <v>4896</v>
      </c>
      <c r="J2640" s="21">
        <v>8261</v>
      </c>
      <c r="K2640" s="21" t="s">
        <v>4577</v>
      </c>
    </row>
    <row r="2641" spans="1:11" x14ac:dyDescent="0.2">
      <c r="A2641" s="3">
        <v>8546</v>
      </c>
      <c r="B2641" s="3" t="s">
        <v>2866</v>
      </c>
      <c r="C2641" s="3" t="s">
        <v>2865</v>
      </c>
      <c r="D2641" s="3" t="s">
        <v>2799</v>
      </c>
      <c r="G2641" s="2" t="s">
        <v>4896</v>
      </c>
      <c r="J2641" s="21">
        <v>8262</v>
      </c>
      <c r="K2641" s="21" t="s">
        <v>4577</v>
      </c>
    </row>
    <row r="2642" spans="1:11" x14ac:dyDescent="0.2">
      <c r="A2642" s="3">
        <v>8547</v>
      </c>
      <c r="B2642" s="3" t="s">
        <v>2865</v>
      </c>
      <c r="C2642" s="3" t="s">
        <v>2865</v>
      </c>
      <c r="D2642" s="3" t="s">
        <v>2799</v>
      </c>
      <c r="G2642" s="2" t="s">
        <v>4896</v>
      </c>
      <c r="J2642" s="21">
        <v>8263</v>
      </c>
      <c r="K2642" s="21" t="s">
        <v>4577</v>
      </c>
    </row>
    <row r="2643" spans="1:11" x14ac:dyDescent="0.2">
      <c r="A2643" s="3">
        <v>8553</v>
      </c>
      <c r="B2643" s="3" t="s">
        <v>2867</v>
      </c>
      <c r="C2643" s="3" t="s">
        <v>2868</v>
      </c>
      <c r="D2643" s="3" t="s">
        <v>2799</v>
      </c>
      <c r="G2643" s="2" t="s">
        <v>4896</v>
      </c>
      <c r="J2643" s="21">
        <v>8264</v>
      </c>
      <c r="K2643" s="21" t="s">
        <v>4577</v>
      </c>
    </row>
    <row r="2644" spans="1:11" x14ac:dyDescent="0.2">
      <c r="A2644" s="3">
        <v>8553</v>
      </c>
      <c r="B2644" s="3" t="s">
        <v>2869</v>
      </c>
      <c r="C2644" s="3" t="s">
        <v>2868</v>
      </c>
      <c r="D2644" s="3" t="s">
        <v>2799</v>
      </c>
      <c r="G2644" s="2" t="s">
        <v>4896</v>
      </c>
      <c r="J2644" s="21">
        <v>8265</v>
      </c>
      <c r="K2644" s="21" t="s">
        <v>4577</v>
      </c>
    </row>
    <row r="2645" spans="1:11" x14ac:dyDescent="0.2">
      <c r="A2645" s="3">
        <v>8553</v>
      </c>
      <c r="B2645" s="3" t="s">
        <v>2868</v>
      </c>
      <c r="C2645" s="3" t="s">
        <v>2868</v>
      </c>
      <c r="D2645" s="3" t="s">
        <v>2799</v>
      </c>
      <c r="G2645" s="2" t="s">
        <v>4896</v>
      </c>
      <c r="J2645" s="21">
        <v>8266</v>
      </c>
      <c r="K2645" s="21" t="s">
        <v>4578</v>
      </c>
    </row>
    <row r="2646" spans="1:11" x14ac:dyDescent="0.2">
      <c r="A2646" s="3">
        <v>8553</v>
      </c>
      <c r="B2646" s="3" t="s">
        <v>2870</v>
      </c>
      <c r="C2646" s="3" t="s">
        <v>2868</v>
      </c>
      <c r="D2646" s="3" t="s">
        <v>2799</v>
      </c>
      <c r="G2646" s="2" t="s">
        <v>4896</v>
      </c>
      <c r="J2646" s="21">
        <v>8267</v>
      </c>
      <c r="K2646" s="21" t="s">
        <v>4578</v>
      </c>
    </row>
    <row r="2647" spans="1:11" x14ac:dyDescent="0.2">
      <c r="A2647" s="3">
        <v>9548</v>
      </c>
      <c r="B2647" s="3" t="s">
        <v>2871</v>
      </c>
      <c r="C2647" s="3" t="s">
        <v>2871</v>
      </c>
      <c r="D2647" s="3" t="s">
        <v>2799</v>
      </c>
      <c r="G2647" s="2" t="s">
        <v>4896</v>
      </c>
      <c r="J2647" s="21">
        <v>8268</v>
      </c>
      <c r="K2647" s="21" t="s">
        <v>4578</v>
      </c>
    </row>
    <row r="2648" spans="1:11" x14ac:dyDescent="0.2">
      <c r="A2648" s="3">
        <v>8525</v>
      </c>
      <c r="B2648" s="3" t="s">
        <v>2872</v>
      </c>
      <c r="C2648" s="3" t="s">
        <v>2873</v>
      </c>
      <c r="D2648" s="3" t="s">
        <v>2799</v>
      </c>
      <c r="G2648" s="2" t="s">
        <v>4896</v>
      </c>
      <c r="J2648" s="21">
        <v>8269</v>
      </c>
      <c r="K2648" s="21" t="s">
        <v>4578</v>
      </c>
    </row>
    <row r="2649" spans="1:11" x14ac:dyDescent="0.2">
      <c r="A2649" s="3">
        <v>8526</v>
      </c>
      <c r="B2649" s="3" t="s">
        <v>2874</v>
      </c>
      <c r="C2649" s="3" t="s">
        <v>2873</v>
      </c>
      <c r="D2649" s="3" t="s">
        <v>2799</v>
      </c>
      <c r="G2649" s="2" t="s">
        <v>4896</v>
      </c>
      <c r="J2649" s="21">
        <v>8272</v>
      </c>
      <c r="K2649" s="21" t="s">
        <v>4578</v>
      </c>
    </row>
    <row r="2650" spans="1:11" x14ac:dyDescent="0.2">
      <c r="A2650" s="3">
        <v>9507</v>
      </c>
      <c r="B2650" s="3" t="s">
        <v>2875</v>
      </c>
      <c r="C2650" s="3" t="s">
        <v>2875</v>
      </c>
      <c r="D2650" s="3" t="s">
        <v>2799</v>
      </c>
      <c r="G2650" s="2" t="s">
        <v>4896</v>
      </c>
      <c r="J2650" s="21">
        <v>8273</v>
      </c>
      <c r="K2650" s="21" t="s">
        <v>4578</v>
      </c>
    </row>
    <row r="2651" spans="1:11" x14ac:dyDescent="0.2">
      <c r="A2651" s="3">
        <v>8512</v>
      </c>
      <c r="B2651" s="3" t="s">
        <v>2876</v>
      </c>
      <c r="C2651" s="3" t="s">
        <v>2876</v>
      </c>
      <c r="D2651" s="3" t="s">
        <v>2799</v>
      </c>
      <c r="G2651" s="2" t="s">
        <v>4896</v>
      </c>
      <c r="J2651" s="21">
        <v>8274</v>
      </c>
      <c r="K2651" s="21" t="s">
        <v>4578</v>
      </c>
    </row>
    <row r="2652" spans="1:11" x14ac:dyDescent="0.2">
      <c r="A2652" s="3">
        <v>8512</v>
      </c>
      <c r="B2652" s="3" t="s">
        <v>2877</v>
      </c>
      <c r="C2652" s="3" t="s">
        <v>2876</v>
      </c>
      <c r="D2652" s="3" t="s">
        <v>2799</v>
      </c>
      <c r="G2652" s="2" t="s">
        <v>4896</v>
      </c>
      <c r="J2652" s="21">
        <v>8280</v>
      </c>
      <c r="K2652" s="21" t="s">
        <v>4578</v>
      </c>
    </row>
    <row r="2653" spans="1:11" x14ac:dyDescent="0.2">
      <c r="A2653" s="3">
        <v>8512</v>
      </c>
      <c r="B2653" s="3" t="s">
        <v>2878</v>
      </c>
      <c r="C2653" s="3" t="s">
        <v>2876</v>
      </c>
      <c r="D2653" s="3" t="s">
        <v>2799</v>
      </c>
      <c r="G2653" s="2" t="s">
        <v>4896</v>
      </c>
      <c r="J2653" s="21">
        <v>8302</v>
      </c>
      <c r="K2653" s="21" t="s">
        <v>4561</v>
      </c>
    </row>
    <row r="2654" spans="1:11" x14ac:dyDescent="0.2">
      <c r="A2654" s="3">
        <v>8524</v>
      </c>
      <c r="B2654" s="3" t="s">
        <v>2879</v>
      </c>
      <c r="C2654" s="3" t="s">
        <v>2880</v>
      </c>
      <c r="D2654" s="3" t="s">
        <v>2799</v>
      </c>
      <c r="G2654" s="2" t="s">
        <v>4896</v>
      </c>
      <c r="J2654" s="21">
        <v>8303</v>
      </c>
      <c r="K2654" s="21" t="s">
        <v>4561</v>
      </c>
    </row>
    <row r="2655" spans="1:11" x14ac:dyDescent="0.2">
      <c r="A2655" s="3">
        <v>8524</v>
      </c>
      <c r="B2655" s="3" t="s">
        <v>2881</v>
      </c>
      <c r="C2655" s="3" t="s">
        <v>2880</v>
      </c>
      <c r="D2655" s="3" t="s">
        <v>2799</v>
      </c>
      <c r="G2655" s="2" t="s">
        <v>4896</v>
      </c>
      <c r="J2655" s="21">
        <v>8304</v>
      </c>
      <c r="K2655" s="21" t="s">
        <v>4562</v>
      </c>
    </row>
    <row r="2656" spans="1:11" x14ac:dyDescent="0.2">
      <c r="A2656" s="3">
        <v>8532</v>
      </c>
      <c r="B2656" s="3" t="s">
        <v>2882</v>
      </c>
      <c r="C2656" s="3" t="s">
        <v>2883</v>
      </c>
      <c r="D2656" s="3" t="s">
        <v>2799</v>
      </c>
      <c r="G2656" s="2" t="s">
        <v>4896</v>
      </c>
      <c r="J2656" s="21">
        <v>8305</v>
      </c>
      <c r="K2656" s="21" t="s">
        <v>4562</v>
      </c>
    </row>
    <row r="2657" spans="1:11" x14ac:dyDescent="0.2">
      <c r="A2657" s="3">
        <v>8532</v>
      </c>
      <c r="B2657" s="3" t="s">
        <v>2884</v>
      </c>
      <c r="C2657" s="3" t="s">
        <v>2883</v>
      </c>
      <c r="D2657" s="3" t="s">
        <v>2799</v>
      </c>
      <c r="G2657" s="2" t="s">
        <v>4896</v>
      </c>
      <c r="J2657" s="21">
        <v>8306</v>
      </c>
      <c r="K2657" s="21" t="s">
        <v>4562</v>
      </c>
    </row>
    <row r="2658" spans="1:11" x14ac:dyDescent="0.2">
      <c r="A2658" s="3">
        <v>8595</v>
      </c>
      <c r="B2658" s="3" t="s">
        <v>2885</v>
      </c>
      <c r="C2658" s="3" t="s">
        <v>2885</v>
      </c>
      <c r="D2658" s="3" t="s">
        <v>2799</v>
      </c>
      <c r="G2658" s="2" t="s">
        <v>4896</v>
      </c>
      <c r="J2658" s="21">
        <v>8307</v>
      </c>
      <c r="K2658" s="21" t="s">
        <v>4562</v>
      </c>
    </row>
    <row r="2659" spans="1:11" x14ac:dyDescent="0.2">
      <c r="A2659" s="3">
        <v>8598</v>
      </c>
      <c r="B2659" s="3" t="s">
        <v>2886</v>
      </c>
      <c r="C2659" s="3" t="s">
        <v>2886</v>
      </c>
      <c r="D2659" s="3" t="s">
        <v>2799</v>
      </c>
      <c r="G2659" s="2" t="s">
        <v>4896</v>
      </c>
      <c r="J2659" s="21">
        <v>8308</v>
      </c>
      <c r="K2659" s="21" t="s">
        <v>4562</v>
      </c>
    </row>
    <row r="2660" spans="1:11" x14ac:dyDescent="0.2">
      <c r="A2660" s="3">
        <v>8272</v>
      </c>
      <c r="B2660" s="3" t="s">
        <v>2887</v>
      </c>
      <c r="C2660" s="3" t="s">
        <v>2887</v>
      </c>
      <c r="D2660" s="3" t="s">
        <v>2799</v>
      </c>
      <c r="G2660" s="2" t="s">
        <v>4896</v>
      </c>
      <c r="J2660" s="21">
        <v>8309</v>
      </c>
      <c r="K2660" s="21" t="s">
        <v>4561</v>
      </c>
    </row>
    <row r="2661" spans="1:11" x14ac:dyDescent="0.2">
      <c r="A2661" s="3">
        <v>8273</v>
      </c>
      <c r="B2661" s="3" t="s">
        <v>2888</v>
      </c>
      <c r="C2661" s="3" t="s">
        <v>2887</v>
      </c>
      <c r="D2661" s="3" t="s">
        <v>2799</v>
      </c>
      <c r="G2661" s="2" t="s">
        <v>4896</v>
      </c>
      <c r="J2661" s="21">
        <v>8310</v>
      </c>
      <c r="K2661" s="21" t="s">
        <v>4562</v>
      </c>
    </row>
    <row r="2662" spans="1:11" x14ac:dyDescent="0.2">
      <c r="A2662" s="3">
        <v>8274</v>
      </c>
      <c r="B2662" s="3" t="s">
        <v>2889</v>
      </c>
      <c r="C2662" s="3" t="s">
        <v>2889</v>
      </c>
      <c r="D2662" s="3" t="s">
        <v>2799</v>
      </c>
      <c r="G2662" s="2" t="s">
        <v>4896</v>
      </c>
      <c r="J2662" s="21">
        <v>8311</v>
      </c>
      <c r="K2662" s="21" t="s">
        <v>4561</v>
      </c>
    </row>
    <row r="2663" spans="1:11" x14ac:dyDescent="0.2">
      <c r="A2663" s="3">
        <v>8594</v>
      </c>
      <c r="B2663" s="3" t="s">
        <v>2890</v>
      </c>
      <c r="C2663" s="3" t="s">
        <v>2890</v>
      </c>
      <c r="D2663" s="3" t="s">
        <v>2799</v>
      </c>
      <c r="G2663" s="2" t="s">
        <v>4896</v>
      </c>
      <c r="J2663" s="21">
        <v>8312</v>
      </c>
      <c r="K2663" s="21" t="s">
        <v>4561</v>
      </c>
    </row>
    <row r="2664" spans="1:11" x14ac:dyDescent="0.2">
      <c r="A2664" s="3">
        <v>8565</v>
      </c>
      <c r="B2664" s="3" t="s">
        <v>2891</v>
      </c>
      <c r="C2664" s="3" t="s">
        <v>2892</v>
      </c>
      <c r="D2664" s="3" t="s">
        <v>2799</v>
      </c>
      <c r="G2664" s="2" t="s">
        <v>4896</v>
      </c>
      <c r="J2664" s="21">
        <v>8314</v>
      </c>
      <c r="K2664" s="21" t="s">
        <v>4562</v>
      </c>
    </row>
    <row r="2665" spans="1:11" x14ac:dyDescent="0.2">
      <c r="A2665" s="3">
        <v>8566</v>
      </c>
      <c r="B2665" s="3" t="s">
        <v>2893</v>
      </c>
      <c r="C2665" s="3" t="s">
        <v>2892</v>
      </c>
      <c r="D2665" s="3" t="s">
        <v>2799</v>
      </c>
      <c r="G2665" s="2" t="s">
        <v>4896</v>
      </c>
      <c r="J2665" s="21">
        <v>8315</v>
      </c>
      <c r="K2665" s="21" t="s">
        <v>4562</v>
      </c>
    </row>
    <row r="2666" spans="1:11" x14ac:dyDescent="0.2">
      <c r="A2666" s="3">
        <v>8566</v>
      </c>
      <c r="B2666" s="3" t="s">
        <v>2894</v>
      </c>
      <c r="C2666" s="3" t="s">
        <v>2892</v>
      </c>
      <c r="D2666" s="3" t="s">
        <v>2799</v>
      </c>
      <c r="G2666" s="2" t="s">
        <v>4896</v>
      </c>
      <c r="J2666" s="21">
        <v>8317</v>
      </c>
      <c r="K2666" s="21" t="s">
        <v>4562</v>
      </c>
    </row>
    <row r="2667" spans="1:11" x14ac:dyDescent="0.2">
      <c r="A2667" s="3">
        <v>8566</v>
      </c>
      <c r="B2667" s="3" t="s">
        <v>2895</v>
      </c>
      <c r="C2667" s="3" t="s">
        <v>2892</v>
      </c>
      <c r="D2667" s="3" t="s">
        <v>2799</v>
      </c>
      <c r="G2667" s="2" t="s">
        <v>4896</v>
      </c>
      <c r="J2667" s="21">
        <v>8320</v>
      </c>
      <c r="K2667" s="21" t="s">
        <v>4562</v>
      </c>
    </row>
    <row r="2668" spans="1:11" x14ac:dyDescent="0.2">
      <c r="A2668" s="3">
        <v>8566</v>
      </c>
      <c r="B2668" s="3" t="s">
        <v>2896</v>
      </c>
      <c r="C2668" s="3" t="s">
        <v>2892</v>
      </c>
      <c r="D2668" s="3" t="s">
        <v>2799</v>
      </c>
      <c r="G2668" s="2" t="s">
        <v>4896</v>
      </c>
      <c r="J2668" s="21">
        <v>8322</v>
      </c>
      <c r="K2668" s="21" t="s">
        <v>4562</v>
      </c>
    </row>
    <row r="2669" spans="1:11" x14ac:dyDescent="0.2">
      <c r="A2669" s="3">
        <v>8573</v>
      </c>
      <c r="B2669" s="3" t="s">
        <v>2897</v>
      </c>
      <c r="C2669" s="3" t="s">
        <v>2892</v>
      </c>
      <c r="D2669" s="3" t="s">
        <v>2799</v>
      </c>
      <c r="G2669" s="2" t="s">
        <v>4896</v>
      </c>
      <c r="J2669" s="21">
        <v>8330</v>
      </c>
      <c r="K2669" s="21" t="s">
        <v>4562</v>
      </c>
    </row>
    <row r="2670" spans="1:11" x14ac:dyDescent="0.2">
      <c r="A2670" s="3">
        <v>8573</v>
      </c>
      <c r="B2670" s="3" t="s">
        <v>2898</v>
      </c>
      <c r="C2670" s="3" t="s">
        <v>2892</v>
      </c>
      <c r="D2670" s="3" t="s">
        <v>2799</v>
      </c>
      <c r="G2670" s="2" t="s">
        <v>4896</v>
      </c>
      <c r="J2670" s="21">
        <v>8331</v>
      </c>
      <c r="K2670" s="21" t="s">
        <v>4562</v>
      </c>
    </row>
    <row r="2671" spans="1:11" x14ac:dyDescent="0.2">
      <c r="A2671" s="3">
        <v>8573</v>
      </c>
      <c r="B2671" s="3" t="s">
        <v>2899</v>
      </c>
      <c r="C2671" s="3" t="s">
        <v>2892</v>
      </c>
      <c r="D2671" s="3" t="s">
        <v>2799</v>
      </c>
      <c r="G2671" s="2" t="s">
        <v>4896</v>
      </c>
      <c r="J2671" s="21">
        <v>8332</v>
      </c>
      <c r="K2671" s="21" t="s">
        <v>4562</v>
      </c>
    </row>
    <row r="2672" spans="1:11" x14ac:dyDescent="0.2">
      <c r="A2672" s="3">
        <v>8280</v>
      </c>
      <c r="B2672" s="3" t="s">
        <v>2900</v>
      </c>
      <c r="C2672" s="3" t="s">
        <v>2900</v>
      </c>
      <c r="D2672" s="3" t="s">
        <v>2799</v>
      </c>
      <c r="G2672" s="2" t="s">
        <v>4896</v>
      </c>
      <c r="J2672" s="21">
        <v>8335</v>
      </c>
      <c r="K2672" s="21" t="s">
        <v>4562</v>
      </c>
    </row>
    <row r="2673" spans="1:11" x14ac:dyDescent="0.2">
      <c r="A2673" s="3">
        <v>8585</v>
      </c>
      <c r="B2673" s="3" t="s">
        <v>2901</v>
      </c>
      <c r="C2673" s="3" t="s">
        <v>2901</v>
      </c>
      <c r="D2673" s="3" t="s">
        <v>2799</v>
      </c>
      <c r="G2673" s="2" t="s">
        <v>4896</v>
      </c>
      <c r="J2673" s="21">
        <v>8340</v>
      </c>
      <c r="K2673" s="21" t="s">
        <v>4562</v>
      </c>
    </row>
    <row r="2674" spans="1:11" x14ac:dyDescent="0.2">
      <c r="A2674" s="3">
        <v>8585</v>
      </c>
      <c r="B2674" s="3" t="s">
        <v>2902</v>
      </c>
      <c r="C2674" s="3" t="s">
        <v>2901</v>
      </c>
      <c r="D2674" s="3" t="s">
        <v>2799</v>
      </c>
      <c r="G2674" s="2" t="s">
        <v>4896</v>
      </c>
      <c r="J2674" s="21">
        <v>8342</v>
      </c>
      <c r="K2674" s="21" t="s">
        <v>4562</v>
      </c>
    </row>
    <row r="2675" spans="1:11" x14ac:dyDescent="0.2">
      <c r="A2675" s="3">
        <v>8585</v>
      </c>
      <c r="B2675" s="3" t="s">
        <v>2903</v>
      </c>
      <c r="C2675" s="3" t="s">
        <v>2901</v>
      </c>
      <c r="D2675" s="3" t="s">
        <v>2799</v>
      </c>
      <c r="G2675" s="2" t="s">
        <v>4896</v>
      </c>
      <c r="J2675" s="21">
        <v>8344</v>
      </c>
      <c r="K2675" s="21" t="s">
        <v>4562</v>
      </c>
    </row>
    <row r="2676" spans="1:11" x14ac:dyDescent="0.2">
      <c r="A2676" s="3">
        <v>8585</v>
      </c>
      <c r="B2676" s="3" t="s">
        <v>2904</v>
      </c>
      <c r="C2676" s="3" t="s">
        <v>2901</v>
      </c>
      <c r="D2676" s="3" t="s">
        <v>2799</v>
      </c>
      <c r="G2676" s="2" t="s">
        <v>4896</v>
      </c>
      <c r="J2676" s="21">
        <v>8345</v>
      </c>
      <c r="K2676" s="21" t="s">
        <v>4562</v>
      </c>
    </row>
    <row r="2677" spans="1:11" x14ac:dyDescent="0.2">
      <c r="A2677" s="3">
        <v>8574</v>
      </c>
      <c r="B2677" s="3" t="s">
        <v>2905</v>
      </c>
      <c r="C2677" s="3" t="s">
        <v>2906</v>
      </c>
      <c r="D2677" s="3" t="s">
        <v>2799</v>
      </c>
      <c r="G2677" s="2" t="s">
        <v>4896</v>
      </c>
      <c r="J2677" s="21">
        <v>8352</v>
      </c>
      <c r="K2677" s="21" t="s">
        <v>4561</v>
      </c>
    </row>
    <row r="2678" spans="1:11" x14ac:dyDescent="0.2">
      <c r="A2678" s="3">
        <v>8574</v>
      </c>
      <c r="B2678" s="3" t="s">
        <v>2907</v>
      </c>
      <c r="C2678" s="3" t="s">
        <v>2906</v>
      </c>
      <c r="D2678" s="3" t="s">
        <v>2799</v>
      </c>
      <c r="G2678" s="2" t="s">
        <v>4896</v>
      </c>
      <c r="J2678" s="21">
        <v>8353</v>
      </c>
      <c r="K2678" s="21" t="s">
        <v>4561</v>
      </c>
    </row>
    <row r="2679" spans="1:11" x14ac:dyDescent="0.2">
      <c r="A2679" s="3">
        <v>8574</v>
      </c>
      <c r="B2679" s="3" t="s">
        <v>2906</v>
      </c>
      <c r="C2679" s="3" t="s">
        <v>2906</v>
      </c>
      <c r="D2679" s="3" t="s">
        <v>2799</v>
      </c>
      <c r="G2679" s="2" t="s">
        <v>4896</v>
      </c>
      <c r="J2679" s="21">
        <v>8354</v>
      </c>
      <c r="K2679" s="21" t="s">
        <v>4561</v>
      </c>
    </row>
    <row r="2680" spans="1:11" x14ac:dyDescent="0.2">
      <c r="A2680" s="3">
        <v>8574</v>
      </c>
      <c r="B2680" s="3" t="s">
        <v>2906</v>
      </c>
      <c r="C2680" s="3" t="s">
        <v>2906</v>
      </c>
      <c r="D2680" s="3" t="s">
        <v>2799</v>
      </c>
      <c r="G2680" s="2" t="s">
        <v>4896</v>
      </c>
      <c r="J2680" s="21">
        <v>8355</v>
      </c>
      <c r="K2680" s="21" t="s">
        <v>4561</v>
      </c>
    </row>
    <row r="2681" spans="1:11" x14ac:dyDescent="0.2">
      <c r="A2681" s="3">
        <v>8574</v>
      </c>
      <c r="B2681" s="3" t="s">
        <v>2908</v>
      </c>
      <c r="C2681" s="3" t="s">
        <v>2906</v>
      </c>
      <c r="D2681" s="3" t="s">
        <v>2799</v>
      </c>
      <c r="G2681" s="2" t="s">
        <v>4896</v>
      </c>
      <c r="J2681" s="21">
        <v>8356</v>
      </c>
      <c r="K2681" s="21" t="s">
        <v>4562</v>
      </c>
    </row>
    <row r="2682" spans="1:11" x14ac:dyDescent="0.2">
      <c r="A2682" s="3">
        <v>8596</v>
      </c>
      <c r="B2682" s="3" t="s">
        <v>2909</v>
      </c>
      <c r="C2682" s="3" t="s">
        <v>2910</v>
      </c>
      <c r="D2682" s="3" t="s">
        <v>2799</v>
      </c>
      <c r="G2682" s="2" t="s">
        <v>4896</v>
      </c>
      <c r="J2682" s="21">
        <v>8357</v>
      </c>
      <c r="K2682" s="21" t="s">
        <v>4562</v>
      </c>
    </row>
    <row r="2683" spans="1:11" x14ac:dyDescent="0.2">
      <c r="A2683" s="3">
        <v>8596</v>
      </c>
      <c r="B2683" s="3" t="s">
        <v>2910</v>
      </c>
      <c r="C2683" s="3" t="s">
        <v>2910</v>
      </c>
      <c r="D2683" s="3" t="s">
        <v>2799</v>
      </c>
      <c r="G2683" s="2" t="s">
        <v>4896</v>
      </c>
      <c r="J2683" s="21">
        <v>8360</v>
      </c>
      <c r="K2683" s="21" t="s">
        <v>4578</v>
      </c>
    </row>
    <row r="2684" spans="1:11" x14ac:dyDescent="0.2">
      <c r="A2684" s="3">
        <v>8597</v>
      </c>
      <c r="B2684" s="3" t="s">
        <v>2911</v>
      </c>
      <c r="C2684" s="3" t="s">
        <v>2910</v>
      </c>
      <c r="D2684" s="3" t="s">
        <v>2799</v>
      </c>
      <c r="G2684" s="2" t="s">
        <v>4896</v>
      </c>
      <c r="J2684" s="21">
        <v>8362</v>
      </c>
      <c r="K2684" s="21" t="s">
        <v>4562</v>
      </c>
    </row>
    <row r="2685" spans="1:11" x14ac:dyDescent="0.2">
      <c r="A2685" s="3">
        <v>8274</v>
      </c>
      <c r="B2685" s="3" t="s">
        <v>2912</v>
      </c>
      <c r="C2685" s="3" t="s">
        <v>2912</v>
      </c>
      <c r="D2685" s="3" t="s">
        <v>2799</v>
      </c>
      <c r="G2685" s="2" t="s">
        <v>4896</v>
      </c>
      <c r="J2685" s="21">
        <v>8363</v>
      </c>
      <c r="K2685" s="21" t="s">
        <v>4562</v>
      </c>
    </row>
    <row r="2686" spans="1:11" x14ac:dyDescent="0.2">
      <c r="A2686" s="3">
        <v>8564</v>
      </c>
      <c r="B2686" s="3" t="s">
        <v>2913</v>
      </c>
      <c r="C2686" s="3" t="s">
        <v>2914</v>
      </c>
      <c r="D2686" s="3" t="s">
        <v>2799</v>
      </c>
      <c r="G2686" s="2" t="s">
        <v>4896</v>
      </c>
      <c r="J2686" s="21">
        <v>8370</v>
      </c>
      <c r="K2686" s="21" t="s">
        <v>4578</v>
      </c>
    </row>
    <row r="2687" spans="1:11" x14ac:dyDescent="0.2">
      <c r="A2687" s="3">
        <v>8564</v>
      </c>
      <c r="B2687" s="3" t="s">
        <v>2915</v>
      </c>
      <c r="C2687" s="3" t="s">
        <v>2914</v>
      </c>
      <c r="D2687" s="3" t="s">
        <v>2799</v>
      </c>
      <c r="G2687" s="2" t="s">
        <v>4896</v>
      </c>
      <c r="J2687" s="21">
        <v>8371</v>
      </c>
      <c r="K2687" s="21" t="s">
        <v>4578</v>
      </c>
    </row>
    <row r="2688" spans="1:11" x14ac:dyDescent="0.2">
      <c r="A2688" s="3">
        <v>8564</v>
      </c>
      <c r="B2688" s="3" t="s">
        <v>2916</v>
      </c>
      <c r="C2688" s="3" t="s">
        <v>2914</v>
      </c>
      <c r="D2688" s="3" t="s">
        <v>2799</v>
      </c>
      <c r="G2688" s="2" t="s">
        <v>4896</v>
      </c>
      <c r="J2688" s="21">
        <v>8372</v>
      </c>
      <c r="K2688" s="21" t="s">
        <v>4578</v>
      </c>
    </row>
    <row r="2689" spans="1:11" x14ac:dyDescent="0.2">
      <c r="A2689" s="3">
        <v>8564</v>
      </c>
      <c r="B2689" s="3" t="s">
        <v>2914</v>
      </c>
      <c r="C2689" s="3" t="s">
        <v>2914</v>
      </c>
      <c r="D2689" s="3" t="s">
        <v>2799</v>
      </c>
      <c r="G2689" s="2" t="s">
        <v>4896</v>
      </c>
      <c r="J2689" s="21">
        <v>8374</v>
      </c>
      <c r="K2689" s="21" t="s">
        <v>4562</v>
      </c>
    </row>
    <row r="2690" spans="1:11" x14ac:dyDescent="0.2">
      <c r="A2690" s="3">
        <v>8564</v>
      </c>
      <c r="B2690" s="3" t="s">
        <v>2917</v>
      </c>
      <c r="C2690" s="3" t="s">
        <v>2914</v>
      </c>
      <c r="D2690" s="3" t="s">
        <v>2799</v>
      </c>
      <c r="G2690" s="2" t="s">
        <v>4896</v>
      </c>
      <c r="J2690" s="21">
        <v>8376</v>
      </c>
      <c r="K2690" s="21" t="s">
        <v>4562</v>
      </c>
    </row>
    <row r="2691" spans="1:11" x14ac:dyDescent="0.2">
      <c r="A2691" s="3">
        <v>8564</v>
      </c>
      <c r="B2691" s="3" t="s">
        <v>2918</v>
      </c>
      <c r="C2691" s="3" t="s">
        <v>2914</v>
      </c>
      <c r="D2691" s="3" t="s">
        <v>2799</v>
      </c>
      <c r="G2691" s="2" t="s">
        <v>4896</v>
      </c>
      <c r="J2691" s="21">
        <v>8400</v>
      </c>
      <c r="K2691" s="21" t="s">
        <v>4561</v>
      </c>
    </row>
    <row r="2692" spans="1:11" x14ac:dyDescent="0.2">
      <c r="A2692" s="3">
        <v>8564</v>
      </c>
      <c r="B2692" s="3" t="s">
        <v>2919</v>
      </c>
      <c r="C2692" s="3" t="s">
        <v>2914</v>
      </c>
      <c r="D2692" s="3" t="s">
        <v>2799</v>
      </c>
      <c r="G2692" s="2" t="s">
        <v>4896</v>
      </c>
      <c r="J2692" s="21">
        <v>8404</v>
      </c>
      <c r="K2692" s="21" t="s">
        <v>4561</v>
      </c>
    </row>
    <row r="2693" spans="1:11" x14ac:dyDescent="0.2">
      <c r="A2693" s="3">
        <v>9556</v>
      </c>
      <c r="B2693" s="3" t="s">
        <v>2920</v>
      </c>
      <c r="C2693" s="3" t="s">
        <v>2920</v>
      </c>
      <c r="D2693" s="3" t="s">
        <v>2799</v>
      </c>
      <c r="G2693" s="2" t="s">
        <v>4896</v>
      </c>
      <c r="J2693" s="21">
        <v>8405</v>
      </c>
      <c r="K2693" s="21" t="s">
        <v>4561</v>
      </c>
    </row>
    <row r="2694" spans="1:11" x14ac:dyDescent="0.2">
      <c r="A2694" s="3">
        <v>9556</v>
      </c>
      <c r="B2694" s="3" t="s">
        <v>2921</v>
      </c>
      <c r="C2694" s="3" t="s">
        <v>2920</v>
      </c>
      <c r="D2694" s="3" t="s">
        <v>2799</v>
      </c>
      <c r="G2694" s="2" t="s">
        <v>4896</v>
      </c>
      <c r="J2694" s="21">
        <v>8406</v>
      </c>
      <c r="K2694" s="21" t="s">
        <v>4561</v>
      </c>
    </row>
    <row r="2695" spans="1:11" x14ac:dyDescent="0.2">
      <c r="A2695" s="3">
        <v>9562</v>
      </c>
      <c r="B2695" s="3" t="s">
        <v>2922</v>
      </c>
      <c r="C2695" s="3" t="s">
        <v>2920</v>
      </c>
      <c r="D2695" s="3" t="s">
        <v>2799</v>
      </c>
      <c r="G2695" s="2" t="s">
        <v>4896</v>
      </c>
      <c r="J2695" s="21">
        <v>8408</v>
      </c>
      <c r="K2695" s="21" t="s">
        <v>4561</v>
      </c>
    </row>
    <row r="2696" spans="1:11" x14ac:dyDescent="0.2">
      <c r="A2696" s="3">
        <v>9562</v>
      </c>
      <c r="B2696" s="3" t="s">
        <v>2923</v>
      </c>
      <c r="C2696" s="3" t="s">
        <v>2920</v>
      </c>
      <c r="D2696" s="3" t="s">
        <v>2799</v>
      </c>
      <c r="G2696" s="2" t="s">
        <v>4896</v>
      </c>
      <c r="J2696" s="21">
        <v>8409</v>
      </c>
      <c r="K2696" s="21" t="s">
        <v>4561</v>
      </c>
    </row>
    <row r="2697" spans="1:11" x14ac:dyDescent="0.2">
      <c r="A2697" s="3">
        <v>9553</v>
      </c>
      <c r="B2697" s="3" t="s">
        <v>2924</v>
      </c>
      <c r="C2697" s="3" t="s">
        <v>2924</v>
      </c>
      <c r="D2697" s="3" t="s">
        <v>2799</v>
      </c>
      <c r="G2697" s="2" t="s">
        <v>4896</v>
      </c>
      <c r="J2697" s="21">
        <v>8412</v>
      </c>
      <c r="K2697" s="21" t="s">
        <v>4561</v>
      </c>
    </row>
    <row r="2698" spans="1:11" x14ac:dyDescent="0.2">
      <c r="A2698" s="3">
        <v>8362</v>
      </c>
      <c r="B2698" s="3" t="s">
        <v>2925</v>
      </c>
      <c r="C2698" s="3" t="s">
        <v>2926</v>
      </c>
      <c r="D2698" s="3" t="s">
        <v>2799</v>
      </c>
      <c r="G2698" s="2" t="s">
        <v>4896</v>
      </c>
      <c r="J2698" s="21">
        <v>8413</v>
      </c>
      <c r="K2698" s="21" t="s">
        <v>4561</v>
      </c>
    </row>
    <row r="2699" spans="1:11" x14ac:dyDescent="0.2">
      <c r="A2699" s="3">
        <v>8363</v>
      </c>
      <c r="B2699" s="3" t="s">
        <v>2927</v>
      </c>
      <c r="C2699" s="3" t="s">
        <v>2926</v>
      </c>
      <c r="D2699" s="3" t="s">
        <v>2799</v>
      </c>
      <c r="G2699" s="2" t="s">
        <v>4896</v>
      </c>
      <c r="J2699" s="21">
        <v>8414</v>
      </c>
      <c r="K2699" s="21" t="s">
        <v>4561</v>
      </c>
    </row>
    <row r="2700" spans="1:11" x14ac:dyDescent="0.2">
      <c r="A2700" s="3">
        <v>9502</v>
      </c>
      <c r="B2700" s="3" t="s">
        <v>2928</v>
      </c>
      <c r="C2700" s="3" t="s">
        <v>2928</v>
      </c>
      <c r="D2700" s="3" t="s">
        <v>2799</v>
      </c>
      <c r="G2700" s="2" t="s">
        <v>4896</v>
      </c>
      <c r="J2700" s="21">
        <v>8415</v>
      </c>
      <c r="K2700" s="21" t="s">
        <v>4561</v>
      </c>
    </row>
    <row r="2701" spans="1:11" x14ac:dyDescent="0.2">
      <c r="A2701" s="3">
        <v>8360</v>
      </c>
      <c r="B2701" s="3" t="s">
        <v>2929</v>
      </c>
      <c r="C2701" s="3" t="s">
        <v>2930</v>
      </c>
      <c r="D2701" s="3" t="s">
        <v>2799</v>
      </c>
      <c r="G2701" s="2" t="s">
        <v>4896</v>
      </c>
      <c r="J2701" s="21">
        <v>8416</v>
      </c>
      <c r="K2701" s="21" t="s">
        <v>4561</v>
      </c>
    </row>
    <row r="2702" spans="1:11" x14ac:dyDescent="0.2">
      <c r="A2702" s="3">
        <v>8360</v>
      </c>
      <c r="B2702" s="3" t="s">
        <v>2931</v>
      </c>
      <c r="C2702" s="3" t="s">
        <v>2930</v>
      </c>
      <c r="D2702" s="3" t="s">
        <v>2799</v>
      </c>
      <c r="G2702" s="2" t="s">
        <v>4896</v>
      </c>
      <c r="J2702" s="21">
        <v>8418</v>
      </c>
      <c r="K2702" s="21" t="s">
        <v>4561</v>
      </c>
    </row>
    <row r="2703" spans="1:11" x14ac:dyDescent="0.2">
      <c r="A2703" s="3">
        <v>8374</v>
      </c>
      <c r="B2703" s="3" t="s">
        <v>2932</v>
      </c>
      <c r="C2703" s="3" t="s">
        <v>2933</v>
      </c>
      <c r="D2703" s="3" t="s">
        <v>2799</v>
      </c>
      <c r="G2703" s="2" t="s">
        <v>4896</v>
      </c>
      <c r="J2703" s="21">
        <v>8421</v>
      </c>
      <c r="K2703" s="21" t="s">
        <v>4561</v>
      </c>
    </row>
    <row r="2704" spans="1:11" x14ac:dyDescent="0.2">
      <c r="A2704" s="3">
        <v>8374</v>
      </c>
      <c r="B2704" s="3" t="s">
        <v>2934</v>
      </c>
      <c r="C2704" s="3" t="s">
        <v>2933</v>
      </c>
      <c r="D2704" s="3" t="s">
        <v>2799</v>
      </c>
      <c r="G2704" s="2" t="s">
        <v>4896</v>
      </c>
      <c r="J2704" s="21">
        <v>8422</v>
      </c>
      <c r="K2704" s="21" t="s">
        <v>4561</v>
      </c>
    </row>
    <row r="2705" spans="1:11" x14ac:dyDescent="0.2">
      <c r="A2705" s="3">
        <v>8376</v>
      </c>
      <c r="B2705" s="3" t="s">
        <v>2933</v>
      </c>
      <c r="C2705" s="3" t="s">
        <v>2933</v>
      </c>
      <c r="D2705" s="3" t="s">
        <v>2799</v>
      </c>
      <c r="G2705" s="2" t="s">
        <v>4896</v>
      </c>
      <c r="J2705" s="21">
        <v>8424</v>
      </c>
      <c r="K2705" s="21" t="s">
        <v>4561</v>
      </c>
    </row>
    <row r="2706" spans="1:11" x14ac:dyDescent="0.2">
      <c r="A2706" s="3">
        <v>8376</v>
      </c>
      <c r="B2706" s="3" t="s">
        <v>2935</v>
      </c>
      <c r="C2706" s="3" t="s">
        <v>2933</v>
      </c>
      <c r="D2706" s="3" t="s">
        <v>2799</v>
      </c>
      <c r="G2706" s="2" t="s">
        <v>4896</v>
      </c>
      <c r="J2706" s="21">
        <v>8425</v>
      </c>
      <c r="K2706" s="21" t="s">
        <v>4561</v>
      </c>
    </row>
    <row r="2707" spans="1:11" x14ac:dyDescent="0.2">
      <c r="A2707" s="3">
        <v>9506</v>
      </c>
      <c r="B2707" s="3" t="s">
        <v>2936</v>
      </c>
      <c r="C2707" s="3" t="s">
        <v>2936</v>
      </c>
      <c r="D2707" s="3" t="s">
        <v>2799</v>
      </c>
      <c r="G2707" s="2" t="s">
        <v>4896</v>
      </c>
      <c r="J2707" s="21">
        <v>8426</v>
      </c>
      <c r="K2707" s="21" t="s">
        <v>4561</v>
      </c>
    </row>
    <row r="2708" spans="1:11" x14ac:dyDescent="0.2">
      <c r="A2708" s="3">
        <v>9508</v>
      </c>
      <c r="B2708" s="3" t="s">
        <v>2937</v>
      </c>
      <c r="C2708" s="3" t="s">
        <v>2936</v>
      </c>
      <c r="D2708" s="3" t="s">
        <v>2799</v>
      </c>
      <c r="G2708" s="2" t="s">
        <v>4896</v>
      </c>
      <c r="J2708" s="21">
        <v>8427</v>
      </c>
      <c r="K2708" s="21" t="s">
        <v>4561</v>
      </c>
    </row>
    <row r="2709" spans="1:11" x14ac:dyDescent="0.2">
      <c r="A2709" s="3">
        <v>9542</v>
      </c>
      <c r="B2709" s="3" t="s">
        <v>2938</v>
      </c>
      <c r="C2709" s="3" t="s">
        <v>2939</v>
      </c>
      <c r="D2709" s="3" t="s">
        <v>2799</v>
      </c>
      <c r="G2709" s="2" t="s">
        <v>4896</v>
      </c>
      <c r="J2709" s="21">
        <v>8428</v>
      </c>
      <c r="K2709" s="21" t="s">
        <v>4561</v>
      </c>
    </row>
    <row r="2710" spans="1:11" x14ac:dyDescent="0.2">
      <c r="A2710" s="3">
        <v>9543</v>
      </c>
      <c r="B2710" s="3" t="s">
        <v>2940</v>
      </c>
      <c r="C2710" s="3" t="s">
        <v>2939</v>
      </c>
      <c r="D2710" s="3" t="s">
        <v>2799</v>
      </c>
      <c r="G2710" s="2" t="s">
        <v>4896</v>
      </c>
      <c r="J2710" s="21">
        <v>8442</v>
      </c>
      <c r="K2710" s="21" t="s">
        <v>4561</v>
      </c>
    </row>
    <row r="2711" spans="1:11" x14ac:dyDescent="0.2">
      <c r="A2711" s="3">
        <v>9532</v>
      </c>
      <c r="B2711" s="3" t="s">
        <v>2142</v>
      </c>
      <c r="C2711" s="3" t="s">
        <v>2941</v>
      </c>
      <c r="D2711" s="3" t="s">
        <v>2799</v>
      </c>
      <c r="G2711" s="2" t="s">
        <v>4896</v>
      </c>
      <c r="J2711" s="21">
        <v>8444</v>
      </c>
      <c r="K2711" s="21" t="s">
        <v>4561</v>
      </c>
    </row>
    <row r="2712" spans="1:11" x14ac:dyDescent="0.2">
      <c r="A2712" s="3">
        <v>8577</v>
      </c>
      <c r="B2712" s="3" t="s">
        <v>2942</v>
      </c>
      <c r="C2712" s="3" t="s">
        <v>2942</v>
      </c>
      <c r="D2712" s="3" t="s">
        <v>2799</v>
      </c>
      <c r="G2712" s="2" t="s">
        <v>4896</v>
      </c>
      <c r="J2712" s="21">
        <v>8447</v>
      </c>
      <c r="K2712" s="21" t="s">
        <v>4577</v>
      </c>
    </row>
    <row r="2713" spans="1:11" x14ac:dyDescent="0.2">
      <c r="A2713" s="3">
        <v>8370</v>
      </c>
      <c r="B2713" s="3" t="s">
        <v>2943</v>
      </c>
      <c r="C2713" s="3" t="s">
        <v>2943</v>
      </c>
      <c r="D2713" s="3" t="s">
        <v>2799</v>
      </c>
      <c r="G2713" s="2" t="s">
        <v>4896</v>
      </c>
      <c r="J2713" s="21">
        <v>8450</v>
      </c>
      <c r="K2713" s="21" t="s">
        <v>4577</v>
      </c>
    </row>
    <row r="2714" spans="1:11" x14ac:dyDescent="0.2">
      <c r="A2714" s="3">
        <v>8371</v>
      </c>
      <c r="B2714" s="3" t="s">
        <v>2944</v>
      </c>
      <c r="C2714" s="3" t="s">
        <v>2943</v>
      </c>
      <c r="D2714" s="3" t="s">
        <v>2799</v>
      </c>
      <c r="G2714" s="2" t="s">
        <v>4896</v>
      </c>
      <c r="J2714" s="21">
        <v>8451</v>
      </c>
      <c r="K2714" s="21" t="s">
        <v>4577</v>
      </c>
    </row>
    <row r="2715" spans="1:11" x14ac:dyDescent="0.2">
      <c r="A2715" s="3">
        <v>8372</v>
      </c>
      <c r="B2715" s="3" t="s">
        <v>2945</v>
      </c>
      <c r="C2715" s="3" t="s">
        <v>2943</v>
      </c>
      <c r="D2715" s="3" t="s">
        <v>2799</v>
      </c>
      <c r="G2715" s="2" t="s">
        <v>4896</v>
      </c>
      <c r="J2715" s="21">
        <v>8452</v>
      </c>
      <c r="K2715" s="21" t="s">
        <v>4577</v>
      </c>
    </row>
    <row r="2716" spans="1:11" x14ac:dyDescent="0.2">
      <c r="A2716" s="3">
        <v>9573</v>
      </c>
      <c r="B2716" s="3" t="s">
        <v>2946</v>
      </c>
      <c r="C2716" s="3" t="s">
        <v>2943</v>
      </c>
      <c r="D2716" s="3" t="s">
        <v>2799</v>
      </c>
      <c r="G2716" s="2" t="s">
        <v>4896</v>
      </c>
      <c r="J2716" s="21">
        <v>8453</v>
      </c>
      <c r="K2716" s="21" t="s">
        <v>4577</v>
      </c>
    </row>
    <row r="2717" spans="1:11" x14ac:dyDescent="0.2">
      <c r="A2717" s="3">
        <v>9554</v>
      </c>
      <c r="B2717" s="3" t="s">
        <v>2947</v>
      </c>
      <c r="C2717" s="3" t="s">
        <v>2948</v>
      </c>
      <c r="D2717" s="3" t="s">
        <v>2799</v>
      </c>
      <c r="G2717" s="2" t="s">
        <v>4896</v>
      </c>
      <c r="J2717" s="21">
        <v>8454</v>
      </c>
      <c r="K2717" s="21" t="s">
        <v>4561</v>
      </c>
    </row>
    <row r="2718" spans="1:11" x14ac:dyDescent="0.2">
      <c r="A2718" s="3">
        <v>9555</v>
      </c>
      <c r="B2718" s="3" t="s">
        <v>2949</v>
      </c>
      <c r="C2718" s="3" t="s">
        <v>2948</v>
      </c>
      <c r="D2718" s="3" t="s">
        <v>2799</v>
      </c>
      <c r="G2718" s="2" t="s">
        <v>4896</v>
      </c>
      <c r="J2718" s="21">
        <v>8455</v>
      </c>
      <c r="K2718" s="21" t="s">
        <v>4561</v>
      </c>
    </row>
    <row r="2719" spans="1:11" x14ac:dyDescent="0.2">
      <c r="A2719" s="3">
        <v>9545</v>
      </c>
      <c r="B2719" s="3" t="s">
        <v>2950</v>
      </c>
      <c r="C2719" s="3" t="s">
        <v>2950</v>
      </c>
      <c r="D2719" s="3" t="s">
        <v>2799</v>
      </c>
      <c r="G2719" s="2" t="s">
        <v>4896</v>
      </c>
      <c r="J2719" s="21">
        <v>8457</v>
      </c>
      <c r="K2719" s="21" t="s">
        <v>4577</v>
      </c>
    </row>
    <row r="2720" spans="1:11" x14ac:dyDescent="0.2">
      <c r="A2720" s="3">
        <v>9546</v>
      </c>
      <c r="B2720" s="3" t="s">
        <v>2951</v>
      </c>
      <c r="C2720" s="3" t="s">
        <v>2950</v>
      </c>
      <c r="D2720" s="3" t="s">
        <v>2799</v>
      </c>
      <c r="G2720" s="2" t="s">
        <v>4896</v>
      </c>
      <c r="J2720" s="21">
        <v>8458</v>
      </c>
      <c r="K2720" s="21" t="s">
        <v>4561</v>
      </c>
    </row>
    <row r="2721" spans="1:11" x14ac:dyDescent="0.2">
      <c r="A2721" s="3">
        <v>9535</v>
      </c>
      <c r="B2721" s="3" t="s">
        <v>2952</v>
      </c>
      <c r="C2721" s="3" t="s">
        <v>2953</v>
      </c>
      <c r="D2721" s="3" t="s">
        <v>2799</v>
      </c>
      <c r="G2721" s="2" t="s">
        <v>4896</v>
      </c>
      <c r="J2721" s="21">
        <v>8459</v>
      </c>
      <c r="K2721" s="21" t="s">
        <v>4561</v>
      </c>
    </row>
    <row r="2722" spans="1:11" x14ac:dyDescent="0.2">
      <c r="A2722" s="3">
        <v>9514</v>
      </c>
      <c r="B2722" s="3" t="s">
        <v>2954</v>
      </c>
      <c r="C2722" s="3" t="s">
        <v>2954</v>
      </c>
      <c r="D2722" s="3" t="s">
        <v>2799</v>
      </c>
      <c r="G2722" s="2" t="s">
        <v>4896</v>
      </c>
      <c r="J2722" s="21">
        <v>8460</v>
      </c>
      <c r="K2722" s="21" t="s">
        <v>4577</v>
      </c>
    </row>
    <row r="2723" spans="1:11" x14ac:dyDescent="0.2">
      <c r="A2723" s="3">
        <v>9515</v>
      </c>
      <c r="B2723" s="3" t="s">
        <v>2955</v>
      </c>
      <c r="C2723" s="3" t="s">
        <v>2954</v>
      </c>
      <c r="D2723" s="3" t="s">
        <v>2799</v>
      </c>
      <c r="G2723" s="2" t="s">
        <v>4896</v>
      </c>
      <c r="J2723" s="21">
        <v>8461</v>
      </c>
      <c r="K2723" s="21" t="s">
        <v>4577</v>
      </c>
    </row>
    <row r="2724" spans="1:11" x14ac:dyDescent="0.2">
      <c r="A2724" s="3">
        <v>8267</v>
      </c>
      <c r="B2724" s="3" t="s">
        <v>2956</v>
      </c>
      <c r="C2724" s="3" t="s">
        <v>2956</v>
      </c>
      <c r="D2724" s="3" t="s">
        <v>2799</v>
      </c>
      <c r="G2724" s="2" t="s">
        <v>4896</v>
      </c>
      <c r="J2724" s="21">
        <v>8462</v>
      </c>
      <c r="K2724" s="21" t="s">
        <v>4577</v>
      </c>
    </row>
    <row r="2725" spans="1:11" x14ac:dyDescent="0.2">
      <c r="A2725" s="3">
        <v>8264</v>
      </c>
      <c r="B2725" s="3" t="s">
        <v>2957</v>
      </c>
      <c r="C2725" s="3" t="s">
        <v>2957</v>
      </c>
      <c r="D2725" s="3" t="s">
        <v>2799</v>
      </c>
      <c r="G2725" s="2" t="s">
        <v>4896</v>
      </c>
      <c r="J2725" s="21">
        <v>8463</v>
      </c>
      <c r="K2725" s="21" t="s">
        <v>4577</v>
      </c>
    </row>
    <row r="2726" spans="1:11" x14ac:dyDescent="0.2">
      <c r="A2726" s="3">
        <v>8506</v>
      </c>
      <c r="B2726" s="3" t="s">
        <v>2958</v>
      </c>
      <c r="C2726" s="3" t="s">
        <v>2959</v>
      </c>
      <c r="D2726" s="3" t="s">
        <v>2799</v>
      </c>
      <c r="G2726" s="2" t="s">
        <v>4896</v>
      </c>
      <c r="J2726" s="21">
        <v>8464</v>
      </c>
      <c r="K2726" s="21" t="s">
        <v>4577</v>
      </c>
    </row>
    <row r="2727" spans="1:11" x14ac:dyDescent="0.2">
      <c r="A2727" s="3">
        <v>8535</v>
      </c>
      <c r="B2727" s="3" t="s">
        <v>2959</v>
      </c>
      <c r="C2727" s="3" t="s">
        <v>2959</v>
      </c>
      <c r="D2727" s="3" t="s">
        <v>2799</v>
      </c>
      <c r="G2727" s="2" t="s">
        <v>4896</v>
      </c>
      <c r="J2727" s="21">
        <v>8465</v>
      </c>
      <c r="K2727" s="21" t="s">
        <v>4577</v>
      </c>
    </row>
    <row r="2728" spans="1:11" x14ac:dyDescent="0.2">
      <c r="A2728" s="3">
        <v>8507</v>
      </c>
      <c r="B2728" s="3" t="s">
        <v>2960</v>
      </c>
      <c r="C2728" s="3" t="s">
        <v>2961</v>
      </c>
      <c r="D2728" s="3" t="s">
        <v>2799</v>
      </c>
      <c r="G2728" s="2" t="s">
        <v>4896</v>
      </c>
      <c r="J2728" s="21">
        <v>8466</v>
      </c>
      <c r="K2728" s="21" t="s">
        <v>4577</v>
      </c>
    </row>
    <row r="2729" spans="1:11" x14ac:dyDescent="0.2">
      <c r="A2729" s="3">
        <v>8508</v>
      </c>
      <c r="B2729" s="3" t="s">
        <v>2961</v>
      </c>
      <c r="C2729" s="3" t="s">
        <v>2961</v>
      </c>
      <c r="D2729" s="3" t="s">
        <v>2799</v>
      </c>
      <c r="G2729" s="2" t="s">
        <v>4896</v>
      </c>
      <c r="J2729" s="21">
        <v>8467</v>
      </c>
      <c r="K2729" s="21" t="s">
        <v>4577</v>
      </c>
    </row>
    <row r="2730" spans="1:11" x14ac:dyDescent="0.2">
      <c r="A2730" s="3">
        <v>8536</v>
      </c>
      <c r="B2730" s="3" t="s">
        <v>2962</v>
      </c>
      <c r="C2730" s="3" t="s">
        <v>2962</v>
      </c>
      <c r="D2730" s="3" t="s">
        <v>2799</v>
      </c>
      <c r="G2730" s="2" t="s">
        <v>4896</v>
      </c>
      <c r="J2730" s="21">
        <v>8468</v>
      </c>
      <c r="K2730" s="21" t="s">
        <v>4577</v>
      </c>
    </row>
    <row r="2731" spans="1:11" x14ac:dyDescent="0.2">
      <c r="A2731" s="3">
        <v>8537</v>
      </c>
      <c r="B2731" s="3" t="s">
        <v>2963</v>
      </c>
      <c r="C2731" s="3" t="s">
        <v>2962</v>
      </c>
      <c r="D2731" s="3" t="s">
        <v>2799</v>
      </c>
      <c r="G2731" s="2" t="s">
        <v>4896</v>
      </c>
      <c r="J2731" s="21">
        <v>8471</v>
      </c>
      <c r="K2731" s="21" t="s">
        <v>4577</v>
      </c>
    </row>
    <row r="2732" spans="1:11" x14ac:dyDescent="0.2">
      <c r="A2732" s="3">
        <v>8537</v>
      </c>
      <c r="B2732" s="3" t="s">
        <v>2964</v>
      </c>
      <c r="C2732" s="3" t="s">
        <v>2962</v>
      </c>
      <c r="D2732" s="3" t="s">
        <v>2799</v>
      </c>
      <c r="G2732" s="2" t="s">
        <v>4896</v>
      </c>
      <c r="J2732" s="21">
        <v>8472</v>
      </c>
      <c r="K2732" s="21" t="s">
        <v>4561</v>
      </c>
    </row>
    <row r="2733" spans="1:11" x14ac:dyDescent="0.2">
      <c r="A2733" s="3">
        <v>8265</v>
      </c>
      <c r="B2733" s="3" t="s">
        <v>2965</v>
      </c>
      <c r="C2733" s="3" t="s">
        <v>2965</v>
      </c>
      <c r="D2733" s="3" t="s">
        <v>2799</v>
      </c>
      <c r="G2733" s="2" t="s">
        <v>4896</v>
      </c>
      <c r="J2733" s="21">
        <v>8474</v>
      </c>
      <c r="K2733" s="21" t="s">
        <v>4577</v>
      </c>
    </row>
    <row r="2734" spans="1:11" x14ac:dyDescent="0.2">
      <c r="A2734" s="3">
        <v>8555</v>
      </c>
      <c r="B2734" s="3" t="s">
        <v>2966</v>
      </c>
      <c r="C2734" s="3" t="s">
        <v>2967</v>
      </c>
      <c r="D2734" s="3" t="s">
        <v>2799</v>
      </c>
      <c r="G2734" s="2" t="s">
        <v>4896</v>
      </c>
      <c r="J2734" s="21">
        <v>8475</v>
      </c>
      <c r="K2734" s="21" t="s">
        <v>4577</v>
      </c>
    </row>
    <row r="2735" spans="1:11" x14ac:dyDescent="0.2">
      <c r="A2735" s="3">
        <v>8505</v>
      </c>
      <c r="B2735" s="3" t="s">
        <v>2968</v>
      </c>
      <c r="C2735" s="3" t="s">
        <v>2968</v>
      </c>
      <c r="D2735" s="3" t="s">
        <v>2799</v>
      </c>
      <c r="G2735" s="2" t="s">
        <v>4896</v>
      </c>
      <c r="J2735" s="21">
        <v>8476</v>
      </c>
      <c r="K2735" s="21" t="s">
        <v>4577</v>
      </c>
    </row>
    <row r="2736" spans="1:11" x14ac:dyDescent="0.2">
      <c r="A2736" s="3">
        <v>8505</v>
      </c>
      <c r="B2736" s="3" t="s">
        <v>2969</v>
      </c>
      <c r="C2736" s="3" t="s">
        <v>2968</v>
      </c>
      <c r="D2736" s="3" t="s">
        <v>2799</v>
      </c>
      <c r="G2736" s="2" t="s">
        <v>4896</v>
      </c>
      <c r="J2736" s="21">
        <v>8477</v>
      </c>
      <c r="K2736" s="21" t="s">
        <v>4577</v>
      </c>
    </row>
    <row r="2737" spans="1:11" x14ac:dyDescent="0.2">
      <c r="A2737" s="3">
        <v>8558</v>
      </c>
      <c r="B2737" s="3" t="s">
        <v>2970</v>
      </c>
      <c r="C2737" s="3" t="s">
        <v>2970</v>
      </c>
      <c r="D2737" s="3" t="s">
        <v>2799</v>
      </c>
      <c r="G2737" s="2" t="s">
        <v>4896</v>
      </c>
      <c r="J2737" s="21">
        <v>8478</v>
      </c>
      <c r="K2737" s="21" t="s">
        <v>4577</v>
      </c>
    </row>
    <row r="2738" spans="1:11" x14ac:dyDescent="0.2">
      <c r="A2738" s="3">
        <v>8268</v>
      </c>
      <c r="B2738" s="3" t="s">
        <v>2971</v>
      </c>
      <c r="C2738" s="3" t="s">
        <v>2972</v>
      </c>
      <c r="D2738" s="3" t="s">
        <v>2799</v>
      </c>
      <c r="G2738" s="2" t="s">
        <v>4896</v>
      </c>
      <c r="J2738" s="21">
        <v>8479</v>
      </c>
      <c r="K2738" s="21" t="s">
        <v>4577</v>
      </c>
    </row>
    <row r="2739" spans="1:11" x14ac:dyDescent="0.2">
      <c r="A2739" s="3">
        <v>8268</v>
      </c>
      <c r="B2739" s="3" t="s">
        <v>2972</v>
      </c>
      <c r="C2739" s="3" t="s">
        <v>2972</v>
      </c>
      <c r="D2739" s="3" t="s">
        <v>2799</v>
      </c>
      <c r="G2739" s="2" t="s">
        <v>4896</v>
      </c>
      <c r="J2739" s="21">
        <v>8482</v>
      </c>
      <c r="K2739" s="21" t="s">
        <v>4561</v>
      </c>
    </row>
    <row r="2740" spans="1:11" x14ac:dyDescent="0.2">
      <c r="A2740" s="3">
        <v>8269</v>
      </c>
      <c r="B2740" s="3" t="s">
        <v>2973</v>
      </c>
      <c r="C2740" s="3" t="s">
        <v>2972</v>
      </c>
      <c r="D2740" s="3" t="s">
        <v>2799</v>
      </c>
      <c r="G2740" s="2" t="s">
        <v>4896</v>
      </c>
      <c r="J2740" s="21">
        <v>8483</v>
      </c>
      <c r="K2740" s="21" t="s">
        <v>4562</v>
      </c>
    </row>
    <row r="2741" spans="1:11" x14ac:dyDescent="0.2">
      <c r="A2741" s="3">
        <v>8266</v>
      </c>
      <c r="B2741" s="3" t="s">
        <v>2974</v>
      </c>
      <c r="C2741" s="3" t="s">
        <v>2974</v>
      </c>
      <c r="D2741" s="3" t="s">
        <v>2799</v>
      </c>
      <c r="G2741" s="2" t="s">
        <v>4896</v>
      </c>
      <c r="J2741" s="21">
        <v>8484</v>
      </c>
      <c r="K2741" s="21" t="s">
        <v>4562</v>
      </c>
    </row>
    <row r="2742" spans="1:11" x14ac:dyDescent="0.2">
      <c r="A2742" s="3">
        <v>8259</v>
      </c>
      <c r="B2742" s="3" t="s">
        <v>2975</v>
      </c>
      <c r="C2742" s="3" t="s">
        <v>2976</v>
      </c>
      <c r="D2742" s="3" t="s">
        <v>2799</v>
      </c>
      <c r="G2742" s="2" t="s">
        <v>4896</v>
      </c>
      <c r="J2742" s="21">
        <v>8486</v>
      </c>
      <c r="K2742" s="21" t="s">
        <v>4562</v>
      </c>
    </row>
    <row r="2743" spans="1:11" x14ac:dyDescent="0.2">
      <c r="A2743" s="3">
        <v>8259</v>
      </c>
      <c r="B2743" s="3" t="s">
        <v>2977</v>
      </c>
      <c r="C2743" s="3" t="s">
        <v>2976</v>
      </c>
      <c r="D2743" s="3" t="s">
        <v>2799</v>
      </c>
      <c r="G2743" s="2" t="s">
        <v>4896</v>
      </c>
      <c r="J2743" s="21">
        <v>8487</v>
      </c>
      <c r="K2743" s="21" t="s">
        <v>4562</v>
      </c>
    </row>
    <row r="2744" spans="1:11" x14ac:dyDescent="0.2">
      <c r="A2744" s="3">
        <v>8259</v>
      </c>
      <c r="B2744" s="3" t="s">
        <v>2978</v>
      </c>
      <c r="C2744" s="3" t="s">
        <v>2976</v>
      </c>
      <c r="D2744" s="3" t="s">
        <v>2799</v>
      </c>
      <c r="G2744" s="2" t="s">
        <v>4896</v>
      </c>
      <c r="J2744" s="21">
        <v>8488</v>
      </c>
      <c r="K2744" s="21" t="s">
        <v>4562</v>
      </c>
    </row>
    <row r="2745" spans="1:11" x14ac:dyDescent="0.2">
      <c r="A2745" s="3">
        <v>8259</v>
      </c>
      <c r="B2745" s="3" t="s">
        <v>2976</v>
      </c>
      <c r="C2745" s="3" t="s">
        <v>2976</v>
      </c>
      <c r="D2745" s="3" t="s">
        <v>2799</v>
      </c>
      <c r="G2745" s="2" t="s">
        <v>4896</v>
      </c>
      <c r="J2745" s="21">
        <v>8489</v>
      </c>
      <c r="K2745" s="21" t="s">
        <v>4562</v>
      </c>
    </row>
    <row r="2746" spans="1:11" x14ac:dyDescent="0.2">
      <c r="A2746" s="3">
        <v>8514</v>
      </c>
      <c r="B2746" s="3" t="s">
        <v>2979</v>
      </c>
      <c r="C2746" s="3" t="s">
        <v>2979</v>
      </c>
      <c r="D2746" s="3" t="s">
        <v>2799</v>
      </c>
      <c r="G2746" s="2" t="s">
        <v>4896</v>
      </c>
      <c r="J2746" s="21">
        <v>8492</v>
      </c>
      <c r="K2746" s="21" t="s">
        <v>4562</v>
      </c>
    </row>
    <row r="2747" spans="1:11" x14ac:dyDescent="0.2">
      <c r="A2747" s="3">
        <v>8572</v>
      </c>
      <c r="B2747" s="3" t="s">
        <v>2980</v>
      </c>
      <c r="C2747" s="3" t="s">
        <v>2981</v>
      </c>
      <c r="D2747" s="3" t="s">
        <v>2799</v>
      </c>
      <c r="G2747" s="2" t="s">
        <v>4896</v>
      </c>
      <c r="J2747" s="21">
        <v>8493</v>
      </c>
      <c r="K2747" s="21" t="s">
        <v>4562</v>
      </c>
    </row>
    <row r="2748" spans="1:11" x14ac:dyDescent="0.2">
      <c r="A2748" s="3">
        <v>8572</v>
      </c>
      <c r="B2748" s="3" t="s">
        <v>2980</v>
      </c>
      <c r="C2748" s="3" t="s">
        <v>2981</v>
      </c>
      <c r="D2748" s="3" t="s">
        <v>2799</v>
      </c>
      <c r="G2748" s="2" t="s">
        <v>4896</v>
      </c>
      <c r="J2748" s="21">
        <v>8494</v>
      </c>
      <c r="K2748" s="21" t="s">
        <v>4562</v>
      </c>
    </row>
    <row r="2749" spans="1:11" x14ac:dyDescent="0.2">
      <c r="A2749" s="3">
        <v>8572</v>
      </c>
      <c r="B2749" s="3" t="s">
        <v>2982</v>
      </c>
      <c r="C2749" s="3" t="s">
        <v>2981</v>
      </c>
      <c r="D2749" s="3" t="s">
        <v>2799</v>
      </c>
      <c r="G2749" s="2" t="s">
        <v>4896</v>
      </c>
      <c r="J2749" s="21">
        <v>8495</v>
      </c>
      <c r="K2749" s="21" t="s">
        <v>4562</v>
      </c>
    </row>
    <row r="2750" spans="1:11" x14ac:dyDescent="0.2">
      <c r="A2750" s="3">
        <v>8572</v>
      </c>
      <c r="B2750" s="3" t="s">
        <v>2983</v>
      </c>
      <c r="C2750" s="3" t="s">
        <v>2981</v>
      </c>
      <c r="D2750" s="3" t="s">
        <v>2799</v>
      </c>
      <c r="G2750" s="2" t="s">
        <v>4896</v>
      </c>
      <c r="J2750" s="21">
        <v>8496</v>
      </c>
      <c r="K2750" s="21" t="s">
        <v>4562</v>
      </c>
    </row>
    <row r="2751" spans="1:11" x14ac:dyDescent="0.2">
      <c r="A2751" s="3">
        <v>8572</v>
      </c>
      <c r="B2751" s="3" t="s">
        <v>2984</v>
      </c>
      <c r="C2751" s="3" t="s">
        <v>2981</v>
      </c>
      <c r="D2751" s="3" t="s">
        <v>2799</v>
      </c>
      <c r="G2751" s="2" t="s">
        <v>4896</v>
      </c>
      <c r="J2751" s="21">
        <v>8497</v>
      </c>
      <c r="K2751" s="21" t="s">
        <v>4562</v>
      </c>
    </row>
    <row r="2752" spans="1:11" x14ac:dyDescent="0.2">
      <c r="A2752" s="3">
        <v>8576</v>
      </c>
      <c r="B2752" s="3" t="s">
        <v>2985</v>
      </c>
      <c r="C2752" s="3" t="s">
        <v>2981</v>
      </c>
      <c r="D2752" s="3" t="s">
        <v>2799</v>
      </c>
      <c r="G2752" s="2" t="s">
        <v>4896</v>
      </c>
      <c r="J2752" s="21">
        <v>8498</v>
      </c>
      <c r="K2752" s="21" t="s">
        <v>4562</v>
      </c>
    </row>
    <row r="2753" spans="1:11" x14ac:dyDescent="0.2">
      <c r="A2753" s="3">
        <v>8585</v>
      </c>
      <c r="B2753" s="3" t="s">
        <v>2986</v>
      </c>
      <c r="C2753" s="3" t="s">
        <v>2987</v>
      </c>
      <c r="D2753" s="3" t="s">
        <v>2799</v>
      </c>
      <c r="G2753" s="2" t="s">
        <v>4896</v>
      </c>
      <c r="J2753" s="21">
        <v>8499</v>
      </c>
      <c r="K2753" s="21" t="s">
        <v>4562</v>
      </c>
    </row>
    <row r="2754" spans="1:11" x14ac:dyDescent="0.2">
      <c r="A2754" s="3">
        <v>8585</v>
      </c>
      <c r="B2754" s="3" t="s">
        <v>2988</v>
      </c>
      <c r="C2754" s="3" t="s">
        <v>2987</v>
      </c>
      <c r="D2754" s="3" t="s">
        <v>2799</v>
      </c>
      <c r="G2754" s="2" t="s">
        <v>4896</v>
      </c>
      <c r="J2754" s="21">
        <v>8500</v>
      </c>
      <c r="K2754" s="21" t="s">
        <v>4577</v>
      </c>
    </row>
    <row r="2755" spans="1:11" x14ac:dyDescent="0.2">
      <c r="A2755" s="3">
        <v>8585</v>
      </c>
      <c r="B2755" s="3" t="s">
        <v>2987</v>
      </c>
      <c r="C2755" s="3" t="s">
        <v>2987</v>
      </c>
      <c r="D2755" s="3" t="s">
        <v>2799</v>
      </c>
      <c r="G2755" s="2" t="s">
        <v>4896</v>
      </c>
      <c r="J2755" s="21">
        <v>8505</v>
      </c>
      <c r="K2755" s="21" t="s">
        <v>4578</v>
      </c>
    </row>
    <row r="2756" spans="1:11" x14ac:dyDescent="0.2">
      <c r="A2756" s="3">
        <v>8585</v>
      </c>
      <c r="B2756" s="3" t="s">
        <v>2989</v>
      </c>
      <c r="C2756" s="3" t="s">
        <v>2987</v>
      </c>
      <c r="D2756" s="3" t="s">
        <v>2799</v>
      </c>
      <c r="G2756" s="2" t="s">
        <v>4896</v>
      </c>
      <c r="J2756" s="21">
        <v>8506</v>
      </c>
      <c r="K2756" s="21" t="s">
        <v>4577</v>
      </c>
    </row>
    <row r="2757" spans="1:11" x14ac:dyDescent="0.2">
      <c r="A2757" s="3">
        <v>8586</v>
      </c>
      <c r="B2757" s="3" t="s">
        <v>2990</v>
      </c>
      <c r="C2757" s="3" t="s">
        <v>2987</v>
      </c>
      <c r="D2757" s="3" t="s">
        <v>2799</v>
      </c>
      <c r="G2757" s="2" t="s">
        <v>4896</v>
      </c>
      <c r="J2757" s="21">
        <v>8507</v>
      </c>
      <c r="K2757" s="21" t="s">
        <v>4578</v>
      </c>
    </row>
    <row r="2758" spans="1:11" x14ac:dyDescent="0.2">
      <c r="A2758" s="3">
        <v>8586</v>
      </c>
      <c r="B2758" s="3" t="s">
        <v>2991</v>
      </c>
      <c r="C2758" s="3" t="s">
        <v>2987</v>
      </c>
      <c r="D2758" s="3" t="s">
        <v>2799</v>
      </c>
      <c r="G2758" s="2" t="s">
        <v>4896</v>
      </c>
      <c r="J2758" s="21">
        <v>8508</v>
      </c>
      <c r="K2758" s="21" t="s">
        <v>4578</v>
      </c>
    </row>
    <row r="2759" spans="1:11" x14ac:dyDescent="0.2">
      <c r="A2759" s="3">
        <v>8575</v>
      </c>
      <c r="B2759" s="3" t="s">
        <v>2992</v>
      </c>
      <c r="C2759" s="3" t="s">
        <v>2993</v>
      </c>
      <c r="D2759" s="3" t="s">
        <v>2799</v>
      </c>
      <c r="G2759" s="2" t="s">
        <v>4896</v>
      </c>
      <c r="J2759" s="21">
        <v>8512</v>
      </c>
      <c r="K2759" s="21" t="s">
        <v>4578</v>
      </c>
    </row>
    <row r="2760" spans="1:11" x14ac:dyDescent="0.2">
      <c r="A2760" s="3">
        <v>8575</v>
      </c>
      <c r="B2760" s="3" t="s">
        <v>2994</v>
      </c>
      <c r="C2760" s="3" t="s">
        <v>2993</v>
      </c>
      <c r="D2760" s="3" t="s">
        <v>2799</v>
      </c>
      <c r="G2760" s="2" t="s">
        <v>4896</v>
      </c>
      <c r="J2760" s="21">
        <v>8514</v>
      </c>
      <c r="K2760" s="21" t="s">
        <v>4578</v>
      </c>
    </row>
    <row r="2761" spans="1:11" x14ac:dyDescent="0.2">
      <c r="A2761" s="3">
        <v>8584</v>
      </c>
      <c r="B2761" s="3" t="s">
        <v>2995</v>
      </c>
      <c r="C2761" s="3" t="s">
        <v>2993</v>
      </c>
      <c r="D2761" s="3" t="s">
        <v>2799</v>
      </c>
      <c r="G2761" s="2" t="s">
        <v>4896</v>
      </c>
      <c r="J2761" s="21">
        <v>8522</v>
      </c>
      <c r="K2761" s="21" t="s">
        <v>4561</v>
      </c>
    </row>
    <row r="2762" spans="1:11" x14ac:dyDescent="0.2">
      <c r="A2762" s="3">
        <v>8584</v>
      </c>
      <c r="B2762" s="3" t="s">
        <v>2996</v>
      </c>
      <c r="C2762" s="3" t="s">
        <v>2993</v>
      </c>
      <c r="D2762" s="3" t="s">
        <v>2799</v>
      </c>
      <c r="G2762" s="2" t="s">
        <v>4896</v>
      </c>
      <c r="J2762" s="21">
        <v>8523</v>
      </c>
      <c r="K2762" s="21" t="s">
        <v>4561</v>
      </c>
    </row>
    <row r="2763" spans="1:11" x14ac:dyDescent="0.2">
      <c r="A2763" s="3">
        <v>9503</v>
      </c>
      <c r="B2763" s="3" t="s">
        <v>2997</v>
      </c>
      <c r="C2763" s="3" t="s">
        <v>2998</v>
      </c>
      <c r="D2763" s="3" t="s">
        <v>2799</v>
      </c>
      <c r="G2763" s="2" t="s">
        <v>4896</v>
      </c>
      <c r="J2763" s="21">
        <v>8524</v>
      </c>
      <c r="K2763" s="21" t="s">
        <v>4577</v>
      </c>
    </row>
    <row r="2764" spans="1:11" x14ac:dyDescent="0.2">
      <c r="A2764" s="3">
        <v>9503</v>
      </c>
      <c r="B2764" s="3" t="s">
        <v>2999</v>
      </c>
      <c r="C2764" s="3" t="s">
        <v>2998</v>
      </c>
      <c r="D2764" s="3" t="s">
        <v>2799</v>
      </c>
      <c r="G2764" s="2" t="s">
        <v>4896</v>
      </c>
      <c r="J2764" s="21">
        <v>8525</v>
      </c>
      <c r="K2764" s="21" t="s">
        <v>4577</v>
      </c>
    </row>
    <row r="2765" spans="1:11" x14ac:dyDescent="0.2">
      <c r="A2765" s="3">
        <v>9504</v>
      </c>
      <c r="B2765" s="3" t="s">
        <v>3000</v>
      </c>
      <c r="C2765" s="3" t="s">
        <v>2998</v>
      </c>
      <c r="D2765" s="3" t="s">
        <v>2799</v>
      </c>
      <c r="G2765" s="2" t="s">
        <v>4896</v>
      </c>
      <c r="J2765" s="21">
        <v>8526</v>
      </c>
      <c r="K2765" s="21" t="s">
        <v>4577</v>
      </c>
    </row>
    <row r="2766" spans="1:11" x14ac:dyDescent="0.2">
      <c r="A2766" s="3">
        <v>9517</v>
      </c>
      <c r="B2766" s="3" t="s">
        <v>3001</v>
      </c>
      <c r="C2766" s="3" t="s">
        <v>2998</v>
      </c>
      <c r="D2766" s="3" t="s">
        <v>2799</v>
      </c>
      <c r="G2766" s="2" t="s">
        <v>4896</v>
      </c>
      <c r="J2766" s="21">
        <v>8532</v>
      </c>
      <c r="K2766" s="21" t="s">
        <v>4577</v>
      </c>
    </row>
    <row r="2767" spans="1:11" x14ac:dyDescent="0.2">
      <c r="A2767" s="3">
        <v>9565</v>
      </c>
      <c r="B2767" s="3" t="s">
        <v>2998</v>
      </c>
      <c r="C2767" s="3" t="s">
        <v>2998</v>
      </c>
      <c r="D2767" s="3" t="s">
        <v>2799</v>
      </c>
      <c r="G2767" s="2" t="s">
        <v>4896</v>
      </c>
      <c r="J2767" s="21">
        <v>8535</v>
      </c>
      <c r="K2767" s="21" t="s">
        <v>4577</v>
      </c>
    </row>
    <row r="2768" spans="1:11" x14ac:dyDescent="0.2">
      <c r="A2768" s="3">
        <v>9565</v>
      </c>
      <c r="B2768" s="3" t="s">
        <v>3002</v>
      </c>
      <c r="C2768" s="3" t="s">
        <v>2998</v>
      </c>
      <c r="D2768" s="3" t="s">
        <v>2799</v>
      </c>
      <c r="G2768" s="2" t="s">
        <v>4896</v>
      </c>
      <c r="J2768" s="21">
        <v>8536</v>
      </c>
      <c r="K2768" s="21" t="s">
        <v>4577</v>
      </c>
    </row>
    <row r="2769" spans="1:11" x14ac:dyDescent="0.2">
      <c r="A2769" s="3">
        <v>9565</v>
      </c>
      <c r="B2769" s="3" t="s">
        <v>3003</v>
      </c>
      <c r="C2769" s="3" t="s">
        <v>2998</v>
      </c>
      <c r="D2769" s="3" t="s">
        <v>2799</v>
      </c>
      <c r="G2769" s="2" t="s">
        <v>4896</v>
      </c>
      <c r="J2769" s="21">
        <v>8537</v>
      </c>
      <c r="K2769" s="21" t="s">
        <v>4577</v>
      </c>
    </row>
    <row r="2770" spans="1:11" x14ac:dyDescent="0.2">
      <c r="A2770" s="3">
        <v>9565</v>
      </c>
      <c r="B2770" s="3" t="s">
        <v>3004</v>
      </c>
      <c r="C2770" s="3" t="s">
        <v>2998</v>
      </c>
      <c r="D2770" s="3" t="s">
        <v>2799</v>
      </c>
      <c r="G2770" s="2" t="s">
        <v>4896</v>
      </c>
      <c r="J2770" s="21">
        <v>8542</v>
      </c>
      <c r="K2770" s="21" t="s">
        <v>4561</v>
      </c>
    </row>
    <row r="2771" spans="1:11" x14ac:dyDescent="0.2">
      <c r="A2771" s="3">
        <v>9565</v>
      </c>
      <c r="B2771" s="3" t="s">
        <v>3005</v>
      </c>
      <c r="C2771" s="3" t="s">
        <v>2998</v>
      </c>
      <c r="D2771" s="3" t="s">
        <v>2799</v>
      </c>
      <c r="G2771" s="2" t="s">
        <v>4896</v>
      </c>
      <c r="J2771" s="21">
        <v>8543</v>
      </c>
      <c r="K2771" s="21" t="s">
        <v>4561</v>
      </c>
    </row>
    <row r="2772" spans="1:11" x14ac:dyDescent="0.2">
      <c r="A2772" s="3">
        <v>8560</v>
      </c>
      <c r="B2772" s="3" t="s">
        <v>3006</v>
      </c>
      <c r="C2772" s="3" t="s">
        <v>3006</v>
      </c>
      <c r="D2772" s="3" t="s">
        <v>2799</v>
      </c>
      <c r="G2772" s="2" t="s">
        <v>4896</v>
      </c>
      <c r="J2772" s="21">
        <v>8544</v>
      </c>
      <c r="K2772" s="21" t="s">
        <v>4561</v>
      </c>
    </row>
    <row r="2773" spans="1:11" x14ac:dyDescent="0.2">
      <c r="A2773" s="3">
        <v>8561</v>
      </c>
      <c r="B2773" s="3" t="s">
        <v>3007</v>
      </c>
      <c r="C2773" s="3" t="s">
        <v>3006</v>
      </c>
      <c r="D2773" s="3" t="s">
        <v>2799</v>
      </c>
      <c r="G2773" s="2" t="s">
        <v>4896</v>
      </c>
      <c r="J2773" s="21">
        <v>8545</v>
      </c>
      <c r="K2773" s="21" t="s">
        <v>4561</v>
      </c>
    </row>
    <row r="2774" spans="1:11" x14ac:dyDescent="0.2">
      <c r="A2774" s="3">
        <v>8570</v>
      </c>
      <c r="B2774" s="3" t="s">
        <v>3008</v>
      </c>
      <c r="C2774" s="3" t="s">
        <v>3008</v>
      </c>
      <c r="D2774" s="3" t="s">
        <v>2799</v>
      </c>
      <c r="G2774" s="2" t="s">
        <v>4896</v>
      </c>
      <c r="J2774" s="21">
        <v>8546</v>
      </c>
      <c r="K2774" s="21" t="s">
        <v>4577</v>
      </c>
    </row>
    <row r="2775" spans="1:11" x14ac:dyDescent="0.2">
      <c r="A2775" s="3">
        <v>8554</v>
      </c>
      <c r="B2775" s="3" t="s">
        <v>3009</v>
      </c>
      <c r="C2775" s="3" t="s">
        <v>3010</v>
      </c>
      <c r="D2775" s="3" t="s">
        <v>2799</v>
      </c>
      <c r="G2775" s="2" t="s">
        <v>4896</v>
      </c>
      <c r="J2775" s="21">
        <v>8547</v>
      </c>
      <c r="K2775" s="21" t="s">
        <v>4577</v>
      </c>
    </row>
    <row r="2776" spans="1:11" x14ac:dyDescent="0.2">
      <c r="A2776" s="3">
        <v>8554</v>
      </c>
      <c r="B2776" s="3" t="s">
        <v>3011</v>
      </c>
      <c r="C2776" s="3" t="s">
        <v>3010</v>
      </c>
      <c r="D2776" s="3" t="s">
        <v>2799</v>
      </c>
      <c r="G2776" s="2" t="s">
        <v>4896</v>
      </c>
      <c r="J2776" s="21">
        <v>8548</v>
      </c>
      <c r="K2776" s="21" t="s">
        <v>4577</v>
      </c>
    </row>
    <row r="2777" spans="1:11" x14ac:dyDescent="0.2">
      <c r="A2777" s="3">
        <v>8556</v>
      </c>
      <c r="B2777" s="3" t="s">
        <v>3010</v>
      </c>
      <c r="C2777" s="3" t="s">
        <v>3010</v>
      </c>
      <c r="D2777" s="3" t="s">
        <v>2799</v>
      </c>
      <c r="G2777" s="2" t="s">
        <v>4896</v>
      </c>
      <c r="J2777" s="21">
        <v>8552</v>
      </c>
      <c r="K2777" s="21" t="s">
        <v>4578</v>
      </c>
    </row>
    <row r="2778" spans="1:11" x14ac:dyDescent="0.2">
      <c r="A2778" s="3">
        <v>8556</v>
      </c>
      <c r="B2778" s="3" t="s">
        <v>3012</v>
      </c>
      <c r="C2778" s="3" t="s">
        <v>3010</v>
      </c>
      <c r="D2778" s="3" t="s">
        <v>2799</v>
      </c>
      <c r="G2778" s="2" t="s">
        <v>4896</v>
      </c>
      <c r="J2778" s="21">
        <v>8553</v>
      </c>
      <c r="K2778" s="21" t="s">
        <v>4578</v>
      </c>
    </row>
    <row r="2779" spans="1:11" x14ac:dyDescent="0.2">
      <c r="A2779" s="3">
        <v>8556</v>
      </c>
      <c r="B2779" s="3" t="s">
        <v>3013</v>
      </c>
      <c r="C2779" s="3" t="s">
        <v>3010</v>
      </c>
      <c r="D2779" s="3" t="s">
        <v>2799</v>
      </c>
      <c r="G2779" s="2" t="s">
        <v>4896</v>
      </c>
      <c r="J2779" s="21">
        <v>8554</v>
      </c>
      <c r="K2779" s="21" t="s">
        <v>4578</v>
      </c>
    </row>
    <row r="2780" spans="1:11" x14ac:dyDescent="0.2">
      <c r="A2780" s="3">
        <v>8556</v>
      </c>
      <c r="B2780" s="3" t="s">
        <v>3014</v>
      </c>
      <c r="C2780" s="3" t="s">
        <v>3010</v>
      </c>
      <c r="D2780" s="3" t="s">
        <v>2799</v>
      </c>
      <c r="G2780" s="2" t="s">
        <v>4896</v>
      </c>
      <c r="J2780" s="21">
        <v>8555</v>
      </c>
      <c r="K2780" s="21" t="s">
        <v>4578</v>
      </c>
    </row>
    <row r="2781" spans="1:11" x14ac:dyDescent="0.2">
      <c r="A2781" s="3">
        <v>8564</v>
      </c>
      <c r="B2781" s="3" t="s">
        <v>3015</v>
      </c>
      <c r="C2781" s="3" t="s">
        <v>3010</v>
      </c>
      <c r="D2781" s="3" t="s">
        <v>2799</v>
      </c>
      <c r="G2781" s="2" t="s">
        <v>4896</v>
      </c>
      <c r="J2781" s="21">
        <v>8556</v>
      </c>
      <c r="K2781" s="21" t="s">
        <v>4578</v>
      </c>
    </row>
    <row r="2782" spans="1:11" x14ac:dyDescent="0.2">
      <c r="A2782" s="3">
        <v>6517</v>
      </c>
      <c r="B2782" s="3" t="s">
        <v>3016</v>
      </c>
      <c r="C2782" s="3" t="s">
        <v>3017</v>
      </c>
      <c r="D2782" s="3" t="s">
        <v>3018</v>
      </c>
      <c r="G2782" s="2" t="s">
        <v>4896</v>
      </c>
      <c r="J2782" s="21">
        <v>8558</v>
      </c>
      <c r="K2782" s="21" t="s">
        <v>4578</v>
      </c>
    </row>
    <row r="2783" spans="1:11" x14ac:dyDescent="0.2">
      <c r="A2783" s="3">
        <v>6532</v>
      </c>
      <c r="B2783" s="3" t="s">
        <v>3019</v>
      </c>
      <c r="C2783" s="3" t="s">
        <v>3017</v>
      </c>
      <c r="D2783" s="3" t="s">
        <v>3018</v>
      </c>
      <c r="G2783" s="2" t="s">
        <v>4896</v>
      </c>
      <c r="J2783" s="21">
        <v>8560</v>
      </c>
      <c r="K2783" s="21" t="s">
        <v>4578</v>
      </c>
    </row>
    <row r="2784" spans="1:11" x14ac:dyDescent="0.2">
      <c r="A2784" s="3">
        <v>6500</v>
      </c>
      <c r="B2784" s="3" t="s">
        <v>3020</v>
      </c>
      <c r="C2784" s="3" t="s">
        <v>3020</v>
      </c>
      <c r="D2784" s="3" t="s">
        <v>3018</v>
      </c>
      <c r="G2784" s="2" t="s">
        <v>4896</v>
      </c>
      <c r="J2784" s="21">
        <v>8561</v>
      </c>
      <c r="K2784" s="21" t="s">
        <v>4578</v>
      </c>
    </row>
    <row r="2785" spans="1:11" x14ac:dyDescent="0.2">
      <c r="A2785" s="3">
        <v>6503</v>
      </c>
      <c r="B2785" s="3" t="s">
        <v>3020</v>
      </c>
      <c r="C2785" s="3" t="s">
        <v>3020</v>
      </c>
      <c r="D2785" s="3" t="s">
        <v>3018</v>
      </c>
      <c r="G2785" s="2" t="s">
        <v>4896</v>
      </c>
      <c r="J2785" s="21">
        <v>8564</v>
      </c>
      <c r="K2785" s="21" t="s">
        <v>4578</v>
      </c>
    </row>
    <row r="2786" spans="1:11" x14ac:dyDescent="0.2">
      <c r="A2786" s="3">
        <v>6512</v>
      </c>
      <c r="B2786" s="3" t="s">
        <v>3021</v>
      </c>
      <c r="C2786" s="3" t="s">
        <v>3020</v>
      </c>
      <c r="D2786" s="3" t="s">
        <v>3018</v>
      </c>
      <c r="G2786" s="2" t="s">
        <v>4896</v>
      </c>
      <c r="J2786" s="21">
        <v>8565</v>
      </c>
      <c r="K2786" s="21" t="s">
        <v>4578</v>
      </c>
    </row>
    <row r="2787" spans="1:11" x14ac:dyDescent="0.2">
      <c r="A2787" s="3">
        <v>6513</v>
      </c>
      <c r="B2787" s="3" t="s">
        <v>3022</v>
      </c>
      <c r="C2787" s="3" t="s">
        <v>3020</v>
      </c>
      <c r="D2787" s="3" t="s">
        <v>3018</v>
      </c>
      <c r="G2787" s="2" t="s">
        <v>4896</v>
      </c>
      <c r="J2787" s="21">
        <v>8566</v>
      </c>
      <c r="K2787" s="21" t="s">
        <v>4578</v>
      </c>
    </row>
    <row r="2788" spans="1:11" x14ac:dyDescent="0.2">
      <c r="A2788" s="3">
        <v>6514</v>
      </c>
      <c r="B2788" s="3" t="s">
        <v>3023</v>
      </c>
      <c r="C2788" s="3" t="s">
        <v>3020</v>
      </c>
      <c r="D2788" s="3" t="s">
        <v>3018</v>
      </c>
      <c r="G2788" s="2" t="s">
        <v>4896</v>
      </c>
      <c r="J2788" s="21">
        <v>8570</v>
      </c>
      <c r="K2788" s="21" t="s">
        <v>4578</v>
      </c>
    </row>
    <row r="2789" spans="1:11" x14ac:dyDescent="0.2">
      <c r="A2789" s="3">
        <v>6515</v>
      </c>
      <c r="B2789" s="3" t="s">
        <v>3024</v>
      </c>
      <c r="C2789" s="3" t="s">
        <v>3020</v>
      </c>
      <c r="D2789" s="3" t="s">
        <v>3018</v>
      </c>
      <c r="G2789" s="2" t="s">
        <v>4896</v>
      </c>
      <c r="J2789" s="21">
        <v>8572</v>
      </c>
      <c r="K2789" s="21" t="s">
        <v>4578</v>
      </c>
    </row>
    <row r="2790" spans="1:11" x14ac:dyDescent="0.2">
      <c r="A2790" s="3">
        <v>6518</v>
      </c>
      <c r="B2790" s="3" t="s">
        <v>3025</v>
      </c>
      <c r="C2790" s="3" t="s">
        <v>3020</v>
      </c>
      <c r="D2790" s="3" t="s">
        <v>3018</v>
      </c>
      <c r="G2790" s="2" t="s">
        <v>4896</v>
      </c>
      <c r="J2790" s="21">
        <v>8573</v>
      </c>
      <c r="K2790" s="21" t="s">
        <v>4578</v>
      </c>
    </row>
    <row r="2791" spans="1:11" x14ac:dyDescent="0.2">
      <c r="A2791" s="3">
        <v>6523</v>
      </c>
      <c r="B2791" s="3" t="s">
        <v>3026</v>
      </c>
      <c r="C2791" s="3" t="s">
        <v>3020</v>
      </c>
      <c r="D2791" s="3" t="s">
        <v>3018</v>
      </c>
      <c r="G2791" s="2" t="s">
        <v>4896</v>
      </c>
      <c r="J2791" s="21">
        <v>8574</v>
      </c>
      <c r="K2791" s="21" t="s">
        <v>4578</v>
      </c>
    </row>
    <row r="2792" spans="1:11" x14ac:dyDescent="0.2">
      <c r="A2792" s="3">
        <v>6524</v>
      </c>
      <c r="B2792" s="3" t="s">
        <v>3027</v>
      </c>
      <c r="C2792" s="3" t="s">
        <v>3020</v>
      </c>
      <c r="D2792" s="3" t="s">
        <v>3018</v>
      </c>
      <c r="G2792" s="2" t="s">
        <v>4896</v>
      </c>
      <c r="J2792" s="21">
        <v>8575</v>
      </c>
      <c r="K2792" s="21" t="s">
        <v>4578</v>
      </c>
    </row>
    <row r="2793" spans="1:11" x14ac:dyDescent="0.2">
      <c r="A2793" s="3">
        <v>6525</v>
      </c>
      <c r="B2793" s="3" t="s">
        <v>3028</v>
      </c>
      <c r="C2793" s="3" t="s">
        <v>3020</v>
      </c>
      <c r="D2793" s="3" t="s">
        <v>3018</v>
      </c>
      <c r="G2793" s="2" t="s">
        <v>4896</v>
      </c>
      <c r="J2793" s="21">
        <v>8576</v>
      </c>
      <c r="K2793" s="21" t="s">
        <v>4578</v>
      </c>
    </row>
    <row r="2794" spans="1:11" x14ac:dyDescent="0.2">
      <c r="A2794" s="3">
        <v>6528</v>
      </c>
      <c r="B2794" s="3" t="s">
        <v>3029</v>
      </c>
      <c r="C2794" s="3" t="s">
        <v>3020</v>
      </c>
      <c r="D2794" s="3" t="s">
        <v>3018</v>
      </c>
      <c r="G2794" s="2" t="s">
        <v>4896</v>
      </c>
      <c r="J2794" s="21">
        <v>8577</v>
      </c>
      <c r="K2794" s="21" t="s">
        <v>4578</v>
      </c>
    </row>
    <row r="2795" spans="1:11" x14ac:dyDescent="0.2">
      <c r="A2795" s="3">
        <v>6582</v>
      </c>
      <c r="B2795" s="3" t="s">
        <v>3030</v>
      </c>
      <c r="C2795" s="3" t="s">
        <v>3020</v>
      </c>
      <c r="D2795" s="3" t="s">
        <v>3018</v>
      </c>
      <c r="G2795" s="2" t="s">
        <v>4896</v>
      </c>
      <c r="J2795" s="21">
        <v>8580</v>
      </c>
      <c r="K2795" s="21" t="s">
        <v>4578</v>
      </c>
    </row>
    <row r="2796" spans="1:11" x14ac:dyDescent="0.2">
      <c r="A2796" s="3">
        <v>6583</v>
      </c>
      <c r="B2796" s="3" t="s">
        <v>3031</v>
      </c>
      <c r="C2796" s="3" t="s">
        <v>3020</v>
      </c>
      <c r="D2796" s="3" t="s">
        <v>3018</v>
      </c>
      <c r="G2796" s="2" t="s">
        <v>4896</v>
      </c>
      <c r="J2796" s="21">
        <v>8581</v>
      </c>
      <c r="K2796" s="21" t="s">
        <v>4578</v>
      </c>
    </row>
    <row r="2797" spans="1:11" x14ac:dyDescent="0.2">
      <c r="A2797" s="3">
        <v>6584</v>
      </c>
      <c r="B2797" s="3" t="s">
        <v>3032</v>
      </c>
      <c r="C2797" s="3" t="s">
        <v>3020</v>
      </c>
      <c r="D2797" s="3" t="s">
        <v>3018</v>
      </c>
      <c r="G2797" s="2" t="s">
        <v>4896</v>
      </c>
      <c r="J2797" s="21">
        <v>8582</v>
      </c>
      <c r="K2797" s="21" t="s">
        <v>4578</v>
      </c>
    </row>
    <row r="2798" spans="1:11" x14ac:dyDescent="0.2">
      <c r="A2798" s="3">
        <v>6702</v>
      </c>
      <c r="B2798" s="3" t="s">
        <v>3033</v>
      </c>
      <c r="C2798" s="3" t="s">
        <v>3020</v>
      </c>
      <c r="D2798" s="3" t="s">
        <v>3018</v>
      </c>
      <c r="G2798" s="2" t="s">
        <v>4896</v>
      </c>
      <c r="J2798" s="21">
        <v>8583</v>
      </c>
      <c r="K2798" s="21" t="s">
        <v>4578</v>
      </c>
    </row>
    <row r="2799" spans="1:11" x14ac:dyDescent="0.2">
      <c r="A2799" s="3">
        <v>6593</v>
      </c>
      <c r="B2799" s="3" t="s">
        <v>3034</v>
      </c>
      <c r="C2799" s="3" t="s">
        <v>3034</v>
      </c>
      <c r="D2799" s="3" t="s">
        <v>3018</v>
      </c>
      <c r="G2799" s="2" t="s">
        <v>4896</v>
      </c>
      <c r="J2799" s="21">
        <v>8584</v>
      </c>
      <c r="K2799" s="21" t="s">
        <v>4578</v>
      </c>
    </row>
    <row r="2800" spans="1:11" x14ac:dyDescent="0.2">
      <c r="A2800" s="3">
        <v>6599</v>
      </c>
      <c r="B2800" s="3" t="s">
        <v>3035</v>
      </c>
      <c r="C2800" s="3" t="s">
        <v>3034</v>
      </c>
      <c r="D2800" s="3" t="s">
        <v>3018</v>
      </c>
      <c r="G2800" s="2" t="s">
        <v>4896</v>
      </c>
      <c r="J2800" s="21">
        <v>8585</v>
      </c>
      <c r="K2800" s="21" t="s">
        <v>4578</v>
      </c>
    </row>
    <row r="2801" spans="1:11" x14ac:dyDescent="0.2">
      <c r="A2801" s="3">
        <v>6810</v>
      </c>
      <c r="B2801" s="3" t="s">
        <v>3036</v>
      </c>
      <c r="C2801" s="3" t="s">
        <v>3036</v>
      </c>
      <c r="D2801" s="3" t="s">
        <v>3018</v>
      </c>
      <c r="G2801" s="2" t="s">
        <v>4896</v>
      </c>
      <c r="J2801" s="21">
        <v>8586</v>
      </c>
      <c r="K2801" s="21" t="s">
        <v>4578</v>
      </c>
    </row>
    <row r="2802" spans="1:11" x14ac:dyDescent="0.2">
      <c r="A2802" s="3">
        <v>6533</v>
      </c>
      <c r="B2802" s="3" t="s">
        <v>3037</v>
      </c>
      <c r="C2802" s="3" t="s">
        <v>3037</v>
      </c>
      <c r="D2802" s="3" t="s">
        <v>3018</v>
      </c>
      <c r="G2802" s="2" t="s">
        <v>4896</v>
      </c>
      <c r="J2802" s="21">
        <v>8587</v>
      </c>
      <c r="K2802" s="21" t="s">
        <v>4578</v>
      </c>
    </row>
    <row r="2803" spans="1:11" x14ac:dyDescent="0.2">
      <c r="A2803" s="3">
        <v>6592</v>
      </c>
      <c r="B2803" s="3" t="s">
        <v>3038</v>
      </c>
      <c r="C2803" s="3" t="s">
        <v>3039</v>
      </c>
      <c r="D2803" s="3" t="s">
        <v>3018</v>
      </c>
      <c r="G2803" s="2" t="s">
        <v>4896</v>
      </c>
      <c r="J2803" s="21">
        <v>8588</v>
      </c>
      <c r="K2803" s="21" t="s">
        <v>4578</v>
      </c>
    </row>
    <row r="2804" spans="1:11" x14ac:dyDescent="0.2">
      <c r="A2804" s="3">
        <v>6715</v>
      </c>
      <c r="B2804" s="3" t="s">
        <v>3040</v>
      </c>
      <c r="C2804" s="3" t="s">
        <v>3041</v>
      </c>
      <c r="D2804" s="3" t="s">
        <v>3018</v>
      </c>
      <c r="G2804" s="2" t="s">
        <v>4896</v>
      </c>
      <c r="J2804" s="21">
        <v>8589</v>
      </c>
      <c r="K2804" s="21" t="s">
        <v>4578</v>
      </c>
    </row>
    <row r="2805" spans="1:11" x14ac:dyDescent="0.2">
      <c r="A2805" s="3">
        <v>6716</v>
      </c>
      <c r="B2805" s="3" t="s">
        <v>3041</v>
      </c>
      <c r="C2805" s="3" t="s">
        <v>3041</v>
      </c>
      <c r="D2805" s="3" t="s">
        <v>3018</v>
      </c>
      <c r="G2805" s="2" t="s">
        <v>4896</v>
      </c>
      <c r="J2805" s="21">
        <v>8590</v>
      </c>
      <c r="K2805" s="21" t="s">
        <v>4578</v>
      </c>
    </row>
    <row r="2806" spans="1:11" x14ac:dyDescent="0.2">
      <c r="A2806" s="3">
        <v>6716</v>
      </c>
      <c r="B2806" s="3" t="s">
        <v>3042</v>
      </c>
      <c r="C2806" s="3" t="s">
        <v>3041</v>
      </c>
      <c r="D2806" s="3" t="s">
        <v>3018</v>
      </c>
      <c r="G2806" s="2" t="s">
        <v>4896</v>
      </c>
      <c r="J2806" s="21">
        <v>8592</v>
      </c>
      <c r="K2806" s="21" t="s">
        <v>4578</v>
      </c>
    </row>
    <row r="2807" spans="1:11" x14ac:dyDescent="0.2">
      <c r="A2807" s="3">
        <v>6716</v>
      </c>
      <c r="B2807" s="3" t="s">
        <v>3043</v>
      </c>
      <c r="C2807" s="3" t="s">
        <v>3041</v>
      </c>
      <c r="D2807" s="3" t="s">
        <v>3018</v>
      </c>
      <c r="G2807" s="2" t="s">
        <v>4896</v>
      </c>
      <c r="J2807" s="21">
        <v>8593</v>
      </c>
      <c r="K2807" s="21" t="s">
        <v>4578</v>
      </c>
    </row>
    <row r="2808" spans="1:11" x14ac:dyDescent="0.2">
      <c r="A2808" s="3">
        <v>6721</v>
      </c>
      <c r="B2808" s="3" t="s">
        <v>3044</v>
      </c>
      <c r="C2808" s="3" t="s">
        <v>3041</v>
      </c>
      <c r="D2808" s="3" t="s">
        <v>3018</v>
      </c>
      <c r="G2808" s="2" t="s">
        <v>4896</v>
      </c>
      <c r="J2808" s="21">
        <v>8594</v>
      </c>
      <c r="K2808" s="21" t="s">
        <v>4578</v>
      </c>
    </row>
    <row r="2809" spans="1:11" x14ac:dyDescent="0.2">
      <c r="A2809" s="3">
        <v>6722</v>
      </c>
      <c r="B2809" s="3" t="s">
        <v>3045</v>
      </c>
      <c r="C2809" s="3" t="s">
        <v>3041</v>
      </c>
      <c r="D2809" s="3" t="s">
        <v>3018</v>
      </c>
      <c r="G2809" s="2" t="s">
        <v>4896</v>
      </c>
      <c r="J2809" s="21">
        <v>8595</v>
      </c>
      <c r="K2809" s="21" t="s">
        <v>4578</v>
      </c>
    </row>
    <row r="2810" spans="1:11" x14ac:dyDescent="0.2">
      <c r="A2810" s="3">
        <v>6723</v>
      </c>
      <c r="B2810" s="3" t="s">
        <v>3046</v>
      </c>
      <c r="C2810" s="3" t="s">
        <v>3041</v>
      </c>
      <c r="D2810" s="3" t="s">
        <v>3018</v>
      </c>
      <c r="G2810" s="2" t="s">
        <v>4896</v>
      </c>
      <c r="J2810" s="21">
        <v>8596</v>
      </c>
      <c r="K2810" s="21" t="s">
        <v>4578</v>
      </c>
    </row>
    <row r="2811" spans="1:11" x14ac:dyDescent="0.2">
      <c r="A2811" s="3">
        <v>6723</v>
      </c>
      <c r="B2811" s="3" t="s">
        <v>3047</v>
      </c>
      <c r="C2811" s="3" t="s">
        <v>3041</v>
      </c>
      <c r="D2811" s="3" t="s">
        <v>3018</v>
      </c>
      <c r="G2811" s="2" t="s">
        <v>4896</v>
      </c>
      <c r="J2811" s="21">
        <v>8597</v>
      </c>
      <c r="K2811" s="21" t="s">
        <v>4578</v>
      </c>
    </row>
    <row r="2812" spans="1:11" x14ac:dyDescent="0.2">
      <c r="A2812" s="3">
        <v>6723</v>
      </c>
      <c r="B2812" s="3" t="s">
        <v>3048</v>
      </c>
      <c r="C2812" s="3" t="s">
        <v>3041</v>
      </c>
      <c r="D2812" s="3" t="s">
        <v>3018</v>
      </c>
      <c r="G2812" s="2" t="s">
        <v>4896</v>
      </c>
      <c r="J2812" s="21">
        <v>8598</v>
      </c>
      <c r="K2812" s="21" t="s">
        <v>4578</v>
      </c>
    </row>
    <row r="2813" spans="1:11" x14ac:dyDescent="0.2">
      <c r="A2813" s="3">
        <v>6724</v>
      </c>
      <c r="B2813" s="3" t="s">
        <v>3049</v>
      </c>
      <c r="C2813" s="3" t="s">
        <v>3041</v>
      </c>
      <c r="D2813" s="3" t="s">
        <v>3018</v>
      </c>
      <c r="G2813" s="2" t="s">
        <v>4896</v>
      </c>
      <c r="J2813" s="21">
        <v>8599</v>
      </c>
      <c r="K2813" s="21" t="s">
        <v>4578</v>
      </c>
    </row>
    <row r="2814" spans="1:11" x14ac:dyDescent="0.2">
      <c r="A2814" s="3">
        <v>6724</v>
      </c>
      <c r="B2814" s="3" t="s">
        <v>3050</v>
      </c>
      <c r="C2814" s="3" t="s">
        <v>3041</v>
      </c>
      <c r="D2814" s="3" t="s">
        <v>3018</v>
      </c>
      <c r="G2814" s="2" t="s">
        <v>4896</v>
      </c>
      <c r="J2814" s="21">
        <v>8600</v>
      </c>
      <c r="K2814" s="21" t="s">
        <v>4562</v>
      </c>
    </row>
    <row r="2815" spans="1:11" x14ac:dyDescent="0.2">
      <c r="A2815" s="3">
        <v>6717</v>
      </c>
      <c r="B2815" s="3" t="s">
        <v>3051</v>
      </c>
      <c r="C2815" s="3" t="s">
        <v>3052</v>
      </c>
      <c r="D2815" s="3" t="s">
        <v>3018</v>
      </c>
      <c r="G2815" s="2" t="s">
        <v>4896</v>
      </c>
      <c r="J2815" s="21">
        <v>8602</v>
      </c>
      <c r="K2815" s="21" t="s">
        <v>4562</v>
      </c>
    </row>
    <row r="2816" spans="1:11" x14ac:dyDescent="0.2">
      <c r="A2816" s="3">
        <v>6717</v>
      </c>
      <c r="B2816" s="3" t="s">
        <v>3053</v>
      </c>
      <c r="C2816" s="3" t="s">
        <v>3052</v>
      </c>
      <c r="D2816" s="3" t="s">
        <v>3018</v>
      </c>
      <c r="G2816" s="2" t="s">
        <v>4896</v>
      </c>
      <c r="J2816" s="21">
        <v>8603</v>
      </c>
      <c r="K2816" s="21" t="s">
        <v>4562</v>
      </c>
    </row>
    <row r="2817" spans="1:11" x14ac:dyDescent="0.2">
      <c r="A2817" s="3">
        <v>6718</v>
      </c>
      <c r="B2817" s="3" t="s">
        <v>3054</v>
      </c>
      <c r="C2817" s="3" t="s">
        <v>3052</v>
      </c>
      <c r="D2817" s="3" t="s">
        <v>3018</v>
      </c>
      <c r="G2817" s="2" t="s">
        <v>4896</v>
      </c>
      <c r="J2817" s="21">
        <v>8604</v>
      </c>
      <c r="K2817" s="21" t="s">
        <v>4562</v>
      </c>
    </row>
    <row r="2818" spans="1:11" x14ac:dyDescent="0.2">
      <c r="A2818" s="3">
        <v>6718</v>
      </c>
      <c r="B2818" s="3" t="s">
        <v>3055</v>
      </c>
      <c r="C2818" s="3" t="s">
        <v>3052</v>
      </c>
      <c r="D2818" s="3" t="s">
        <v>3018</v>
      </c>
      <c r="G2818" s="2" t="s">
        <v>4896</v>
      </c>
      <c r="J2818" s="21">
        <v>8605</v>
      </c>
      <c r="K2818" s="21" t="s">
        <v>4562</v>
      </c>
    </row>
    <row r="2819" spans="1:11" x14ac:dyDescent="0.2">
      <c r="A2819" s="3">
        <v>6719</v>
      </c>
      <c r="B2819" s="3" t="s">
        <v>3056</v>
      </c>
      <c r="C2819" s="3" t="s">
        <v>3052</v>
      </c>
      <c r="D2819" s="3" t="s">
        <v>3018</v>
      </c>
      <c r="G2819" s="2" t="s">
        <v>4896</v>
      </c>
      <c r="J2819" s="21">
        <v>8606</v>
      </c>
      <c r="K2819" s="21" t="s">
        <v>4562</v>
      </c>
    </row>
    <row r="2820" spans="1:11" x14ac:dyDescent="0.2">
      <c r="A2820" s="3">
        <v>6719</v>
      </c>
      <c r="B2820" s="3" t="s">
        <v>3056</v>
      </c>
      <c r="C2820" s="3" t="s">
        <v>3052</v>
      </c>
      <c r="D2820" s="3" t="s">
        <v>3018</v>
      </c>
      <c r="G2820" s="2" t="s">
        <v>4896</v>
      </c>
      <c r="J2820" s="21">
        <v>8607</v>
      </c>
      <c r="K2820" s="21" t="s">
        <v>4562</v>
      </c>
    </row>
    <row r="2821" spans="1:11" x14ac:dyDescent="0.2">
      <c r="A2821" s="3">
        <v>6720</v>
      </c>
      <c r="B2821" s="3" t="s">
        <v>3057</v>
      </c>
      <c r="C2821" s="3" t="s">
        <v>3052</v>
      </c>
      <c r="D2821" s="3" t="s">
        <v>3018</v>
      </c>
      <c r="G2821" s="2" t="s">
        <v>4896</v>
      </c>
      <c r="J2821" s="21">
        <v>8608</v>
      </c>
      <c r="K2821" s="21" t="s">
        <v>4562</v>
      </c>
    </row>
    <row r="2822" spans="1:11" x14ac:dyDescent="0.2">
      <c r="A2822" s="3">
        <v>6720</v>
      </c>
      <c r="B2822" s="3" t="s">
        <v>3058</v>
      </c>
      <c r="C2822" s="3" t="s">
        <v>3052</v>
      </c>
      <c r="D2822" s="3" t="s">
        <v>3018</v>
      </c>
      <c r="G2822" s="2" t="s">
        <v>4896</v>
      </c>
      <c r="J2822" s="21">
        <v>8610</v>
      </c>
      <c r="K2822" s="21" t="s">
        <v>4562</v>
      </c>
    </row>
    <row r="2823" spans="1:11" x14ac:dyDescent="0.2">
      <c r="A2823" s="3">
        <v>6713</v>
      </c>
      <c r="B2823" s="3" t="s">
        <v>3059</v>
      </c>
      <c r="C2823" s="3" t="s">
        <v>3060</v>
      </c>
      <c r="D2823" s="3" t="s">
        <v>3018</v>
      </c>
      <c r="G2823" s="2" t="s">
        <v>4896</v>
      </c>
      <c r="J2823" s="21">
        <v>8614</v>
      </c>
      <c r="K2823" s="21" t="s">
        <v>4562</v>
      </c>
    </row>
    <row r="2824" spans="1:11" x14ac:dyDescent="0.2">
      <c r="A2824" s="3">
        <v>6714</v>
      </c>
      <c r="B2824" s="3" t="s">
        <v>3061</v>
      </c>
      <c r="C2824" s="3" t="s">
        <v>3060</v>
      </c>
      <c r="D2824" s="3" t="s">
        <v>3018</v>
      </c>
      <c r="G2824" s="2" t="s">
        <v>4896</v>
      </c>
      <c r="J2824" s="21">
        <v>8615</v>
      </c>
      <c r="K2824" s="21" t="s">
        <v>4562</v>
      </c>
    </row>
    <row r="2825" spans="1:11" x14ac:dyDescent="0.2">
      <c r="A2825" s="3">
        <v>6721</v>
      </c>
      <c r="B2825" s="3" t="s">
        <v>3062</v>
      </c>
      <c r="C2825" s="3" t="s">
        <v>3060</v>
      </c>
      <c r="D2825" s="3" t="s">
        <v>3018</v>
      </c>
      <c r="G2825" s="2" t="s">
        <v>4896</v>
      </c>
      <c r="J2825" s="21">
        <v>8616</v>
      </c>
      <c r="K2825" s="21" t="s">
        <v>4562</v>
      </c>
    </row>
    <row r="2826" spans="1:11" x14ac:dyDescent="0.2">
      <c r="A2826" s="3">
        <v>6780</v>
      </c>
      <c r="B2826" s="3" t="s">
        <v>3063</v>
      </c>
      <c r="C2826" s="3" t="s">
        <v>3063</v>
      </c>
      <c r="D2826" s="3" t="s">
        <v>3018</v>
      </c>
      <c r="G2826" s="2" t="s">
        <v>4896</v>
      </c>
      <c r="J2826" s="21">
        <v>8617</v>
      </c>
      <c r="K2826" s="21" t="s">
        <v>4562</v>
      </c>
    </row>
    <row r="2827" spans="1:11" x14ac:dyDescent="0.2">
      <c r="A2827" s="3">
        <v>6780</v>
      </c>
      <c r="B2827" s="3" t="s">
        <v>3064</v>
      </c>
      <c r="C2827" s="3" t="s">
        <v>3063</v>
      </c>
      <c r="D2827" s="3" t="s">
        <v>3018</v>
      </c>
      <c r="G2827" s="2" t="s">
        <v>4896</v>
      </c>
      <c r="J2827" s="21">
        <v>8618</v>
      </c>
      <c r="K2827" s="21" t="s">
        <v>4562</v>
      </c>
    </row>
    <row r="2828" spans="1:11" x14ac:dyDescent="0.2">
      <c r="A2828" s="3">
        <v>6781</v>
      </c>
      <c r="B2828" s="3" t="s">
        <v>3065</v>
      </c>
      <c r="C2828" s="3" t="s">
        <v>3066</v>
      </c>
      <c r="D2828" s="3" t="s">
        <v>3018</v>
      </c>
      <c r="G2828" s="2" t="s">
        <v>4896</v>
      </c>
      <c r="J2828" s="21">
        <v>8620</v>
      </c>
      <c r="K2828" s="21" t="s">
        <v>4562</v>
      </c>
    </row>
    <row r="2829" spans="1:11" x14ac:dyDescent="0.2">
      <c r="A2829" s="3">
        <v>6781</v>
      </c>
      <c r="B2829" s="3" t="s">
        <v>3066</v>
      </c>
      <c r="C2829" s="3" t="s">
        <v>3066</v>
      </c>
      <c r="D2829" s="3" t="s">
        <v>3018</v>
      </c>
      <c r="G2829" s="2" t="s">
        <v>4896</v>
      </c>
      <c r="J2829" s="21">
        <v>8623</v>
      </c>
      <c r="K2829" s="21" t="s">
        <v>4562</v>
      </c>
    </row>
    <row r="2830" spans="1:11" x14ac:dyDescent="0.2">
      <c r="A2830" s="3">
        <v>6743</v>
      </c>
      <c r="B2830" s="3" t="s">
        <v>3067</v>
      </c>
      <c r="C2830" s="3" t="s">
        <v>3068</v>
      </c>
      <c r="D2830" s="3" t="s">
        <v>3018</v>
      </c>
      <c r="G2830" s="2" t="s">
        <v>4896</v>
      </c>
      <c r="J2830" s="21">
        <v>8624</v>
      </c>
      <c r="K2830" s="21" t="s">
        <v>4562</v>
      </c>
    </row>
    <row r="2831" spans="1:11" x14ac:dyDescent="0.2">
      <c r="A2831" s="3">
        <v>6774</v>
      </c>
      <c r="B2831" s="3" t="s">
        <v>3069</v>
      </c>
      <c r="C2831" s="3" t="s">
        <v>3069</v>
      </c>
      <c r="D2831" s="3" t="s">
        <v>3018</v>
      </c>
      <c r="G2831" s="2" t="s">
        <v>4896</v>
      </c>
      <c r="J2831" s="21">
        <v>8625</v>
      </c>
      <c r="K2831" s="21" t="s">
        <v>4562</v>
      </c>
    </row>
    <row r="2832" spans="1:11" x14ac:dyDescent="0.2">
      <c r="A2832" s="3">
        <v>6746</v>
      </c>
      <c r="B2832" s="3" t="s">
        <v>3070</v>
      </c>
      <c r="C2832" s="3" t="s">
        <v>3071</v>
      </c>
      <c r="D2832" s="3" t="s">
        <v>3018</v>
      </c>
      <c r="G2832" s="2" t="s">
        <v>4896</v>
      </c>
      <c r="J2832" s="21">
        <v>8626</v>
      </c>
      <c r="K2832" s="21" t="s">
        <v>4562</v>
      </c>
    </row>
    <row r="2833" spans="1:11" x14ac:dyDescent="0.2">
      <c r="A2833" s="3">
        <v>6746</v>
      </c>
      <c r="B2833" s="3" t="s">
        <v>3072</v>
      </c>
      <c r="C2833" s="3" t="s">
        <v>3071</v>
      </c>
      <c r="D2833" s="3" t="s">
        <v>3018</v>
      </c>
      <c r="G2833" s="2" t="s">
        <v>4896</v>
      </c>
      <c r="J2833" s="21">
        <v>8627</v>
      </c>
      <c r="K2833" s="21" t="s">
        <v>4562</v>
      </c>
    </row>
    <row r="2834" spans="1:11" x14ac:dyDescent="0.2">
      <c r="A2834" s="3">
        <v>6746</v>
      </c>
      <c r="B2834" s="3" t="s">
        <v>3073</v>
      </c>
      <c r="C2834" s="3" t="s">
        <v>3071</v>
      </c>
      <c r="D2834" s="3" t="s">
        <v>3018</v>
      </c>
      <c r="G2834" s="2" t="s">
        <v>4896</v>
      </c>
      <c r="J2834" s="21">
        <v>8630</v>
      </c>
      <c r="K2834" s="21" t="s">
        <v>4562</v>
      </c>
    </row>
    <row r="2835" spans="1:11" x14ac:dyDescent="0.2">
      <c r="A2835" s="3">
        <v>6747</v>
      </c>
      <c r="B2835" s="3" t="s">
        <v>3074</v>
      </c>
      <c r="C2835" s="3" t="s">
        <v>3071</v>
      </c>
      <c r="D2835" s="3" t="s">
        <v>3018</v>
      </c>
      <c r="G2835" s="2" t="s">
        <v>4896</v>
      </c>
      <c r="J2835" s="21">
        <v>8632</v>
      </c>
      <c r="K2835" s="21" t="s">
        <v>4562</v>
      </c>
    </row>
    <row r="2836" spans="1:11" x14ac:dyDescent="0.2">
      <c r="A2836" s="3">
        <v>6748</v>
      </c>
      <c r="B2836" s="3" t="s">
        <v>3075</v>
      </c>
      <c r="C2836" s="3" t="s">
        <v>3071</v>
      </c>
      <c r="D2836" s="3" t="s">
        <v>3018</v>
      </c>
      <c r="G2836" s="2" t="s">
        <v>4896</v>
      </c>
      <c r="J2836" s="21">
        <v>8633</v>
      </c>
      <c r="K2836" s="21" t="s">
        <v>4562</v>
      </c>
    </row>
    <row r="2837" spans="1:11" x14ac:dyDescent="0.2">
      <c r="A2837" s="3">
        <v>6749</v>
      </c>
      <c r="B2837" s="3" t="s">
        <v>3076</v>
      </c>
      <c r="C2837" s="3" t="s">
        <v>3071</v>
      </c>
      <c r="D2837" s="3" t="s">
        <v>3018</v>
      </c>
      <c r="G2837" s="2" t="s">
        <v>4896</v>
      </c>
      <c r="J2837" s="21">
        <v>8634</v>
      </c>
      <c r="K2837" s="21" t="s">
        <v>4562</v>
      </c>
    </row>
    <row r="2838" spans="1:11" x14ac:dyDescent="0.2">
      <c r="A2838" s="3">
        <v>6749</v>
      </c>
      <c r="B2838" s="3" t="s">
        <v>3077</v>
      </c>
      <c r="C2838" s="3" t="s">
        <v>3071</v>
      </c>
      <c r="D2838" s="3" t="s">
        <v>3018</v>
      </c>
      <c r="G2838" s="2" t="s">
        <v>4896</v>
      </c>
      <c r="J2838" s="21">
        <v>8635</v>
      </c>
      <c r="K2838" s="21" t="s">
        <v>4562</v>
      </c>
    </row>
    <row r="2839" spans="1:11" x14ac:dyDescent="0.2">
      <c r="A2839" s="3">
        <v>6760</v>
      </c>
      <c r="B2839" s="3" t="s">
        <v>3071</v>
      </c>
      <c r="C2839" s="3" t="s">
        <v>3071</v>
      </c>
      <c r="D2839" s="3" t="s">
        <v>3018</v>
      </c>
      <c r="G2839" s="2" t="s">
        <v>4896</v>
      </c>
      <c r="J2839" s="21">
        <v>8636</v>
      </c>
      <c r="K2839" s="21" t="s">
        <v>4562</v>
      </c>
    </row>
    <row r="2840" spans="1:11" x14ac:dyDescent="0.2">
      <c r="A2840" s="3">
        <v>6760</v>
      </c>
      <c r="B2840" s="3" t="s">
        <v>3078</v>
      </c>
      <c r="C2840" s="3" t="s">
        <v>3071</v>
      </c>
      <c r="D2840" s="3" t="s">
        <v>3018</v>
      </c>
      <c r="G2840" s="2" t="s">
        <v>4896</v>
      </c>
      <c r="J2840" s="21">
        <v>8637</v>
      </c>
      <c r="K2840" s="21" t="s">
        <v>4562</v>
      </c>
    </row>
    <row r="2841" spans="1:11" x14ac:dyDescent="0.2">
      <c r="A2841" s="3">
        <v>6760</v>
      </c>
      <c r="B2841" s="3" t="s">
        <v>3079</v>
      </c>
      <c r="C2841" s="3" t="s">
        <v>3071</v>
      </c>
      <c r="D2841" s="3" t="s">
        <v>3018</v>
      </c>
      <c r="G2841" s="2" t="s">
        <v>4896</v>
      </c>
      <c r="J2841" s="21">
        <v>8638</v>
      </c>
      <c r="K2841" s="21" t="s">
        <v>4562</v>
      </c>
    </row>
    <row r="2842" spans="1:11" x14ac:dyDescent="0.2">
      <c r="A2842" s="3">
        <v>6760</v>
      </c>
      <c r="B2842" s="3" t="s">
        <v>3080</v>
      </c>
      <c r="C2842" s="3" t="s">
        <v>3071</v>
      </c>
      <c r="D2842" s="3" t="s">
        <v>3018</v>
      </c>
      <c r="G2842" s="2" t="s">
        <v>4896</v>
      </c>
      <c r="J2842" s="21">
        <v>8640</v>
      </c>
      <c r="K2842" s="21" t="s">
        <v>4562</v>
      </c>
    </row>
    <row r="2843" spans="1:11" x14ac:dyDescent="0.2">
      <c r="A2843" s="3">
        <v>6760</v>
      </c>
      <c r="B2843" s="3" t="s">
        <v>3081</v>
      </c>
      <c r="C2843" s="3" t="s">
        <v>3071</v>
      </c>
      <c r="D2843" s="3" t="s">
        <v>3018</v>
      </c>
      <c r="G2843" s="2" t="s">
        <v>4896</v>
      </c>
      <c r="J2843" s="21">
        <v>8645</v>
      </c>
      <c r="K2843" s="21" t="s">
        <v>4562</v>
      </c>
    </row>
    <row r="2844" spans="1:11" x14ac:dyDescent="0.2">
      <c r="A2844" s="3">
        <v>6760</v>
      </c>
      <c r="B2844" s="3" t="s">
        <v>3082</v>
      </c>
      <c r="C2844" s="3" t="s">
        <v>3071</v>
      </c>
      <c r="D2844" s="3" t="s">
        <v>3018</v>
      </c>
      <c r="G2844" s="2" t="s">
        <v>4896</v>
      </c>
      <c r="J2844" s="21">
        <v>8646</v>
      </c>
      <c r="K2844" s="21" t="s">
        <v>4562</v>
      </c>
    </row>
    <row r="2845" spans="1:11" x14ac:dyDescent="0.2">
      <c r="A2845" s="3">
        <v>6763</v>
      </c>
      <c r="B2845" s="3" t="s">
        <v>3083</v>
      </c>
      <c r="C2845" s="3" t="s">
        <v>3071</v>
      </c>
      <c r="D2845" s="3" t="s">
        <v>3018</v>
      </c>
      <c r="G2845" s="2" t="s">
        <v>4896</v>
      </c>
      <c r="J2845" s="21">
        <v>8700</v>
      </c>
      <c r="K2845" s="21" t="s">
        <v>4562</v>
      </c>
    </row>
    <row r="2846" spans="1:11" x14ac:dyDescent="0.2">
      <c r="A2846" s="3">
        <v>6763</v>
      </c>
      <c r="B2846" s="3" t="s">
        <v>3084</v>
      </c>
      <c r="C2846" s="3" t="s">
        <v>3071</v>
      </c>
      <c r="D2846" s="3" t="s">
        <v>3018</v>
      </c>
      <c r="G2846" s="2" t="s">
        <v>4896</v>
      </c>
      <c r="J2846" s="21">
        <v>8702</v>
      </c>
      <c r="K2846" s="21" t="s">
        <v>4562</v>
      </c>
    </row>
    <row r="2847" spans="1:11" x14ac:dyDescent="0.2">
      <c r="A2847" s="3">
        <v>6764</v>
      </c>
      <c r="B2847" s="3" t="s">
        <v>3085</v>
      </c>
      <c r="C2847" s="3" t="s">
        <v>3071</v>
      </c>
      <c r="D2847" s="3" t="s">
        <v>3018</v>
      </c>
      <c r="G2847" s="2" t="s">
        <v>4896</v>
      </c>
      <c r="J2847" s="21">
        <v>8703</v>
      </c>
      <c r="K2847" s="21" t="s">
        <v>4562</v>
      </c>
    </row>
    <row r="2848" spans="1:11" x14ac:dyDescent="0.2">
      <c r="A2848" s="3">
        <v>6745</v>
      </c>
      <c r="B2848" s="3" t="s">
        <v>3086</v>
      </c>
      <c r="C2848" s="3" t="s">
        <v>3086</v>
      </c>
      <c r="D2848" s="3" t="s">
        <v>3018</v>
      </c>
      <c r="G2848" s="2" t="s">
        <v>4896</v>
      </c>
      <c r="J2848" s="21">
        <v>8704</v>
      </c>
      <c r="K2848" s="21" t="s">
        <v>4562</v>
      </c>
    </row>
    <row r="2849" spans="1:11" x14ac:dyDescent="0.2">
      <c r="A2849" s="3">
        <v>6744</v>
      </c>
      <c r="B2849" s="3" t="s">
        <v>3087</v>
      </c>
      <c r="C2849" s="3" t="s">
        <v>3087</v>
      </c>
      <c r="D2849" s="3" t="s">
        <v>3018</v>
      </c>
      <c r="G2849" s="2" t="s">
        <v>4896</v>
      </c>
      <c r="J2849" s="21">
        <v>8706</v>
      </c>
      <c r="K2849" s="21" t="s">
        <v>4562</v>
      </c>
    </row>
    <row r="2850" spans="1:11" x14ac:dyDescent="0.2">
      <c r="A2850" s="3">
        <v>6742</v>
      </c>
      <c r="B2850" s="3" t="s">
        <v>3088</v>
      </c>
      <c r="C2850" s="3" t="s">
        <v>3088</v>
      </c>
      <c r="D2850" s="3" t="s">
        <v>3018</v>
      </c>
      <c r="G2850" s="2" t="s">
        <v>4896</v>
      </c>
      <c r="J2850" s="21">
        <v>8707</v>
      </c>
      <c r="K2850" s="21" t="s">
        <v>4562</v>
      </c>
    </row>
    <row r="2851" spans="1:11" x14ac:dyDescent="0.2">
      <c r="A2851" s="3">
        <v>6772</v>
      </c>
      <c r="B2851" s="3" t="s">
        <v>3089</v>
      </c>
      <c r="C2851" s="3" t="s">
        <v>3090</v>
      </c>
      <c r="D2851" s="3" t="s">
        <v>3018</v>
      </c>
      <c r="G2851" s="2" t="s">
        <v>4896</v>
      </c>
      <c r="J2851" s="21">
        <v>8708</v>
      </c>
      <c r="K2851" s="21" t="s">
        <v>4562</v>
      </c>
    </row>
    <row r="2852" spans="1:11" x14ac:dyDescent="0.2">
      <c r="A2852" s="3">
        <v>6773</v>
      </c>
      <c r="B2852" s="3" t="s">
        <v>3090</v>
      </c>
      <c r="C2852" s="3" t="s">
        <v>3090</v>
      </c>
      <c r="D2852" s="3" t="s">
        <v>3018</v>
      </c>
      <c r="G2852" s="2" t="s">
        <v>4896</v>
      </c>
      <c r="J2852" s="21">
        <v>8712</v>
      </c>
      <c r="K2852" s="21" t="s">
        <v>4562</v>
      </c>
    </row>
    <row r="2853" spans="1:11" x14ac:dyDescent="0.2">
      <c r="A2853" s="3">
        <v>6775</v>
      </c>
      <c r="B2853" s="3" t="s">
        <v>3091</v>
      </c>
      <c r="C2853" s="3" t="s">
        <v>3092</v>
      </c>
      <c r="D2853" s="3" t="s">
        <v>3018</v>
      </c>
      <c r="G2853" s="2" t="s">
        <v>4896</v>
      </c>
      <c r="J2853" s="21">
        <v>8713</v>
      </c>
      <c r="K2853" s="21" t="s">
        <v>4562</v>
      </c>
    </row>
    <row r="2854" spans="1:11" x14ac:dyDescent="0.2">
      <c r="A2854" s="3">
        <v>6776</v>
      </c>
      <c r="B2854" s="3" t="s">
        <v>3093</v>
      </c>
      <c r="C2854" s="3" t="s">
        <v>3092</v>
      </c>
      <c r="D2854" s="3" t="s">
        <v>3018</v>
      </c>
      <c r="G2854" s="2" t="s">
        <v>4896</v>
      </c>
      <c r="J2854" s="21">
        <v>8714</v>
      </c>
      <c r="K2854" s="21" t="s">
        <v>4562</v>
      </c>
    </row>
    <row r="2855" spans="1:11" x14ac:dyDescent="0.2">
      <c r="A2855" s="3">
        <v>6777</v>
      </c>
      <c r="B2855" s="3" t="s">
        <v>3092</v>
      </c>
      <c r="C2855" s="3" t="s">
        <v>3092</v>
      </c>
      <c r="D2855" s="3" t="s">
        <v>3018</v>
      </c>
      <c r="G2855" s="2" t="s">
        <v>4896</v>
      </c>
      <c r="J2855" s="21">
        <v>8715</v>
      </c>
      <c r="K2855" s="21" t="s">
        <v>4562</v>
      </c>
    </row>
    <row r="2856" spans="1:11" x14ac:dyDescent="0.2">
      <c r="A2856" s="3">
        <v>6777</v>
      </c>
      <c r="B2856" s="3" t="s">
        <v>3094</v>
      </c>
      <c r="C2856" s="3" t="s">
        <v>3092</v>
      </c>
      <c r="D2856" s="3" t="s">
        <v>3018</v>
      </c>
      <c r="G2856" s="2" t="s">
        <v>4896</v>
      </c>
      <c r="J2856" s="21">
        <v>8716</v>
      </c>
      <c r="K2856" s="21" t="s">
        <v>4562</v>
      </c>
    </row>
    <row r="2857" spans="1:11" x14ac:dyDescent="0.2">
      <c r="A2857" s="3">
        <v>6612</v>
      </c>
      <c r="B2857" s="3" t="s">
        <v>3095</v>
      </c>
      <c r="C2857" s="3" t="s">
        <v>3095</v>
      </c>
      <c r="D2857" s="3" t="s">
        <v>3018</v>
      </c>
      <c r="G2857" s="2" t="s">
        <v>4896</v>
      </c>
      <c r="J2857" s="21">
        <v>8717</v>
      </c>
      <c r="K2857" s="21" t="s">
        <v>4573</v>
      </c>
    </row>
    <row r="2858" spans="1:11" x14ac:dyDescent="0.2">
      <c r="A2858" s="3">
        <v>6645</v>
      </c>
      <c r="B2858" s="3" t="s">
        <v>3096</v>
      </c>
      <c r="C2858" s="3" t="s">
        <v>3096</v>
      </c>
      <c r="D2858" s="3" t="s">
        <v>3018</v>
      </c>
      <c r="G2858" s="2" t="s">
        <v>4896</v>
      </c>
      <c r="J2858" s="21">
        <v>8718</v>
      </c>
      <c r="K2858" s="21" t="s">
        <v>4573</v>
      </c>
    </row>
    <row r="2859" spans="1:11" x14ac:dyDescent="0.2">
      <c r="A2859" s="3">
        <v>6614</v>
      </c>
      <c r="B2859" s="3" t="s">
        <v>3097</v>
      </c>
      <c r="C2859" s="3" t="s">
        <v>3097</v>
      </c>
      <c r="D2859" s="3" t="s">
        <v>3018</v>
      </c>
      <c r="G2859" s="2" t="s">
        <v>4896</v>
      </c>
      <c r="J2859" s="21">
        <v>8722</v>
      </c>
      <c r="K2859" s="21" t="s">
        <v>4573</v>
      </c>
    </row>
    <row r="2860" spans="1:11" x14ac:dyDescent="0.2">
      <c r="A2860" s="3">
        <v>6614</v>
      </c>
      <c r="B2860" s="3" t="s">
        <v>3098</v>
      </c>
      <c r="C2860" s="3" t="s">
        <v>3097</v>
      </c>
      <c r="D2860" s="3" t="s">
        <v>3018</v>
      </c>
      <c r="G2860" s="2" t="s">
        <v>4896</v>
      </c>
      <c r="J2860" s="21">
        <v>8723</v>
      </c>
      <c r="K2860" s="21" t="s">
        <v>4573</v>
      </c>
    </row>
    <row r="2861" spans="1:11" x14ac:dyDescent="0.2">
      <c r="A2861" s="3">
        <v>6596</v>
      </c>
      <c r="B2861" s="3" t="s">
        <v>3099</v>
      </c>
      <c r="C2861" s="3" t="s">
        <v>3099</v>
      </c>
      <c r="D2861" s="3" t="s">
        <v>3018</v>
      </c>
      <c r="G2861" s="2" t="s">
        <v>4896</v>
      </c>
      <c r="J2861" s="21">
        <v>8725</v>
      </c>
      <c r="K2861" s="21" t="s">
        <v>4562</v>
      </c>
    </row>
    <row r="2862" spans="1:11" x14ac:dyDescent="0.2">
      <c r="A2862" s="3">
        <v>6595</v>
      </c>
      <c r="B2862" s="3" t="s">
        <v>3100</v>
      </c>
      <c r="C2862" s="3" t="s">
        <v>3101</v>
      </c>
      <c r="D2862" s="3" t="s">
        <v>3018</v>
      </c>
      <c r="G2862" s="2" t="s">
        <v>4896</v>
      </c>
      <c r="J2862" s="21">
        <v>8726</v>
      </c>
      <c r="K2862" s="21" t="s">
        <v>4579</v>
      </c>
    </row>
    <row r="2863" spans="1:11" x14ac:dyDescent="0.2">
      <c r="A2863" s="3">
        <v>6600</v>
      </c>
      <c r="B2863" s="3" t="s">
        <v>3102</v>
      </c>
      <c r="C2863" s="3" t="s">
        <v>3102</v>
      </c>
      <c r="D2863" s="3" t="s">
        <v>3018</v>
      </c>
      <c r="G2863" s="2" t="s">
        <v>4896</v>
      </c>
      <c r="J2863" s="21">
        <v>8727</v>
      </c>
      <c r="K2863" s="21" t="s">
        <v>4579</v>
      </c>
    </row>
    <row r="2864" spans="1:11" x14ac:dyDescent="0.2">
      <c r="A2864" s="3">
        <v>6600</v>
      </c>
      <c r="B2864" s="3" t="s">
        <v>3102</v>
      </c>
      <c r="C2864" s="3" t="s">
        <v>3102</v>
      </c>
      <c r="D2864" s="3" t="s">
        <v>3018</v>
      </c>
      <c r="G2864" s="2" t="s">
        <v>4896</v>
      </c>
      <c r="J2864" s="21">
        <v>8730</v>
      </c>
      <c r="K2864" s="21" t="s">
        <v>4562</v>
      </c>
    </row>
    <row r="2865" spans="1:11" x14ac:dyDescent="0.2">
      <c r="A2865" s="3">
        <v>6600</v>
      </c>
      <c r="B2865" s="3" t="s">
        <v>3103</v>
      </c>
      <c r="C2865" s="3" t="s">
        <v>3102</v>
      </c>
      <c r="D2865" s="3" t="s">
        <v>3018</v>
      </c>
      <c r="G2865" s="2" t="s">
        <v>4896</v>
      </c>
      <c r="J2865" s="21">
        <v>8732</v>
      </c>
      <c r="K2865" s="21" t="s">
        <v>4562</v>
      </c>
    </row>
    <row r="2866" spans="1:11" x14ac:dyDescent="0.2">
      <c r="A2866" s="3">
        <v>6605</v>
      </c>
      <c r="B2866" s="3" t="s">
        <v>3102</v>
      </c>
      <c r="C2866" s="3" t="s">
        <v>3102</v>
      </c>
      <c r="D2866" s="3" t="s">
        <v>3018</v>
      </c>
      <c r="G2866" s="2" t="s">
        <v>4896</v>
      </c>
      <c r="J2866" s="21">
        <v>8733</v>
      </c>
      <c r="K2866" s="21" t="s">
        <v>4562</v>
      </c>
    </row>
    <row r="2867" spans="1:11" x14ac:dyDescent="0.2">
      <c r="A2867" s="3">
        <v>6616</v>
      </c>
      <c r="B2867" s="3" t="s">
        <v>3104</v>
      </c>
      <c r="C2867" s="3" t="s">
        <v>3104</v>
      </c>
      <c r="D2867" s="3" t="s">
        <v>3018</v>
      </c>
      <c r="G2867" s="2" t="s">
        <v>4896</v>
      </c>
      <c r="J2867" s="21">
        <v>8734</v>
      </c>
      <c r="K2867" s="21" t="s">
        <v>4562</v>
      </c>
    </row>
    <row r="2868" spans="1:11" x14ac:dyDescent="0.2">
      <c r="A2868" s="3">
        <v>6618</v>
      </c>
      <c r="B2868" s="3" t="s">
        <v>3105</v>
      </c>
      <c r="C2868" s="3" t="s">
        <v>3104</v>
      </c>
      <c r="D2868" s="3" t="s">
        <v>3018</v>
      </c>
      <c r="G2868" s="2" t="s">
        <v>4896</v>
      </c>
      <c r="J2868" s="21">
        <v>8735</v>
      </c>
      <c r="K2868" s="21" t="s">
        <v>4562</v>
      </c>
    </row>
    <row r="2869" spans="1:11" x14ac:dyDescent="0.2">
      <c r="A2869" s="3">
        <v>6647</v>
      </c>
      <c r="B2869" s="3" t="s">
        <v>3106</v>
      </c>
      <c r="C2869" s="3" t="s">
        <v>3106</v>
      </c>
      <c r="D2869" s="3" t="s">
        <v>3018</v>
      </c>
      <c r="G2869" s="2" t="s">
        <v>4896</v>
      </c>
      <c r="J2869" s="21">
        <v>8737</v>
      </c>
      <c r="K2869" s="21" t="s">
        <v>4562</v>
      </c>
    </row>
    <row r="2870" spans="1:11" x14ac:dyDescent="0.2">
      <c r="A2870" s="3">
        <v>6648</v>
      </c>
      <c r="B2870" s="3" t="s">
        <v>3107</v>
      </c>
      <c r="C2870" s="3" t="s">
        <v>3107</v>
      </c>
      <c r="D2870" s="3" t="s">
        <v>3018</v>
      </c>
      <c r="G2870" s="2" t="s">
        <v>4896</v>
      </c>
      <c r="J2870" s="21">
        <v>8738</v>
      </c>
      <c r="K2870" s="21" t="s">
        <v>4579</v>
      </c>
    </row>
    <row r="2871" spans="1:11" x14ac:dyDescent="0.2">
      <c r="A2871" s="3">
        <v>6600</v>
      </c>
      <c r="B2871" s="3" t="s">
        <v>3108</v>
      </c>
      <c r="C2871" s="3" t="s">
        <v>3108</v>
      </c>
      <c r="D2871" s="3" t="s">
        <v>3018</v>
      </c>
      <c r="G2871" s="2" t="s">
        <v>4896</v>
      </c>
      <c r="J2871" s="21">
        <v>8739</v>
      </c>
      <c r="K2871" s="21" t="s">
        <v>4573</v>
      </c>
    </row>
    <row r="2872" spans="1:11" x14ac:dyDescent="0.2">
      <c r="A2872" s="3">
        <v>6644</v>
      </c>
      <c r="B2872" s="3" t="s">
        <v>3109</v>
      </c>
      <c r="C2872" s="3" t="s">
        <v>3109</v>
      </c>
      <c r="D2872" s="3" t="s">
        <v>3018</v>
      </c>
      <c r="G2872" s="2" t="s">
        <v>4896</v>
      </c>
      <c r="J2872" s="21">
        <v>8750</v>
      </c>
      <c r="K2872" s="21" t="s">
        <v>4573</v>
      </c>
    </row>
    <row r="2873" spans="1:11" x14ac:dyDescent="0.2">
      <c r="A2873" s="3">
        <v>6613</v>
      </c>
      <c r="B2873" s="3" t="s">
        <v>3110</v>
      </c>
      <c r="C2873" s="3" t="s">
        <v>3111</v>
      </c>
      <c r="D2873" s="3" t="s">
        <v>3018</v>
      </c>
      <c r="G2873" s="2" t="s">
        <v>4896</v>
      </c>
      <c r="J2873" s="21">
        <v>8751</v>
      </c>
      <c r="K2873" s="21" t="s">
        <v>4573</v>
      </c>
    </row>
    <row r="2874" spans="1:11" x14ac:dyDescent="0.2">
      <c r="A2874" s="3">
        <v>6622</v>
      </c>
      <c r="B2874" s="3" t="s">
        <v>3111</v>
      </c>
      <c r="C2874" s="3" t="s">
        <v>3111</v>
      </c>
      <c r="D2874" s="3" t="s">
        <v>3018</v>
      </c>
      <c r="G2874" s="2" t="s">
        <v>4896</v>
      </c>
      <c r="J2874" s="21">
        <v>8752</v>
      </c>
      <c r="K2874" s="21" t="s">
        <v>4573</v>
      </c>
    </row>
    <row r="2875" spans="1:11" x14ac:dyDescent="0.2">
      <c r="A2875" s="3">
        <v>6598</v>
      </c>
      <c r="B2875" s="3" t="s">
        <v>3112</v>
      </c>
      <c r="C2875" s="3" t="s">
        <v>3113</v>
      </c>
      <c r="D2875" s="3" t="s">
        <v>3018</v>
      </c>
      <c r="G2875" s="2" t="s">
        <v>4896</v>
      </c>
      <c r="J2875" s="21">
        <v>8753</v>
      </c>
      <c r="K2875" s="21" t="s">
        <v>4573</v>
      </c>
    </row>
    <row r="2876" spans="1:11" x14ac:dyDescent="0.2">
      <c r="A2876" s="3">
        <v>6646</v>
      </c>
      <c r="B2876" s="3" t="s">
        <v>3114</v>
      </c>
      <c r="C2876" s="3" t="s">
        <v>3113</v>
      </c>
      <c r="D2876" s="3" t="s">
        <v>3018</v>
      </c>
      <c r="G2876" s="2" t="s">
        <v>4896</v>
      </c>
      <c r="J2876" s="21">
        <v>8754</v>
      </c>
      <c r="K2876" s="21" t="s">
        <v>4573</v>
      </c>
    </row>
    <row r="2877" spans="1:11" x14ac:dyDescent="0.2">
      <c r="A2877" s="3">
        <v>6611</v>
      </c>
      <c r="B2877" s="3" t="s">
        <v>3115</v>
      </c>
      <c r="C2877" s="3" t="s">
        <v>3116</v>
      </c>
      <c r="D2877" s="3" t="s">
        <v>3018</v>
      </c>
      <c r="G2877" s="2" t="s">
        <v>4896</v>
      </c>
      <c r="J2877" s="21">
        <v>8755</v>
      </c>
      <c r="K2877" s="21" t="s">
        <v>4573</v>
      </c>
    </row>
    <row r="2878" spans="1:11" x14ac:dyDescent="0.2">
      <c r="A2878" s="3">
        <v>6611</v>
      </c>
      <c r="B2878" s="3" t="s">
        <v>3117</v>
      </c>
      <c r="C2878" s="3" t="s">
        <v>3116</v>
      </c>
      <c r="D2878" s="3" t="s">
        <v>3018</v>
      </c>
      <c r="G2878" s="2" t="s">
        <v>4896</v>
      </c>
      <c r="J2878" s="21">
        <v>8756</v>
      </c>
      <c r="K2878" s="21" t="s">
        <v>4573</v>
      </c>
    </row>
    <row r="2879" spans="1:11" x14ac:dyDescent="0.2">
      <c r="A2879" s="3">
        <v>6611</v>
      </c>
      <c r="B2879" s="3" t="s">
        <v>3118</v>
      </c>
      <c r="C2879" s="3" t="s">
        <v>3116</v>
      </c>
      <c r="D2879" s="3" t="s">
        <v>3018</v>
      </c>
      <c r="G2879" s="2" t="s">
        <v>4896</v>
      </c>
      <c r="J2879" s="21">
        <v>8757</v>
      </c>
      <c r="K2879" s="21" t="s">
        <v>4573</v>
      </c>
    </row>
    <row r="2880" spans="1:11" x14ac:dyDescent="0.2">
      <c r="A2880" s="3">
        <v>6661</v>
      </c>
      <c r="B2880" s="3" t="s">
        <v>3119</v>
      </c>
      <c r="C2880" s="3" t="s">
        <v>3116</v>
      </c>
      <c r="D2880" s="3" t="s">
        <v>3018</v>
      </c>
      <c r="G2880" s="2" t="s">
        <v>4896</v>
      </c>
      <c r="J2880" s="21">
        <v>8758</v>
      </c>
      <c r="K2880" s="21" t="s">
        <v>4573</v>
      </c>
    </row>
    <row r="2881" spans="1:11" x14ac:dyDescent="0.2">
      <c r="A2881" s="3">
        <v>6661</v>
      </c>
      <c r="B2881" s="3" t="s">
        <v>3120</v>
      </c>
      <c r="C2881" s="3" t="s">
        <v>3116</v>
      </c>
      <c r="D2881" s="3" t="s">
        <v>3018</v>
      </c>
      <c r="G2881" s="2" t="s">
        <v>4896</v>
      </c>
      <c r="J2881" s="21">
        <v>8762</v>
      </c>
      <c r="K2881" s="21" t="s">
        <v>4573</v>
      </c>
    </row>
    <row r="2882" spans="1:11" x14ac:dyDescent="0.2">
      <c r="A2882" s="3">
        <v>6661</v>
      </c>
      <c r="B2882" s="3" t="s">
        <v>3121</v>
      </c>
      <c r="C2882" s="3" t="s">
        <v>3116</v>
      </c>
      <c r="D2882" s="3" t="s">
        <v>3018</v>
      </c>
      <c r="G2882" s="2" t="s">
        <v>4896</v>
      </c>
      <c r="J2882" s="21">
        <v>8765</v>
      </c>
      <c r="K2882" s="21" t="s">
        <v>4573</v>
      </c>
    </row>
    <row r="2883" spans="1:11" x14ac:dyDescent="0.2">
      <c r="A2883" s="3">
        <v>6662</v>
      </c>
      <c r="B2883" s="3" t="s">
        <v>3122</v>
      </c>
      <c r="C2883" s="3" t="s">
        <v>3116</v>
      </c>
      <c r="D2883" s="3" t="s">
        <v>3018</v>
      </c>
      <c r="G2883" s="2" t="s">
        <v>4896</v>
      </c>
      <c r="J2883" s="21">
        <v>8766</v>
      </c>
      <c r="K2883" s="21" t="s">
        <v>4573</v>
      </c>
    </row>
    <row r="2884" spans="1:11" x14ac:dyDescent="0.2">
      <c r="A2884" s="3">
        <v>6663</v>
      </c>
      <c r="B2884" s="3" t="s">
        <v>3123</v>
      </c>
      <c r="C2884" s="3" t="s">
        <v>3116</v>
      </c>
      <c r="D2884" s="3" t="s">
        <v>3018</v>
      </c>
      <c r="G2884" s="2" t="s">
        <v>4896</v>
      </c>
      <c r="J2884" s="21">
        <v>8767</v>
      </c>
      <c r="K2884" s="21" t="s">
        <v>4573</v>
      </c>
    </row>
    <row r="2885" spans="1:11" x14ac:dyDescent="0.2">
      <c r="A2885" s="3">
        <v>6663</v>
      </c>
      <c r="B2885" s="3" t="s">
        <v>3124</v>
      </c>
      <c r="C2885" s="3" t="s">
        <v>3116</v>
      </c>
      <c r="D2885" s="3" t="s">
        <v>3018</v>
      </c>
      <c r="G2885" s="2" t="s">
        <v>4896</v>
      </c>
      <c r="J2885" s="21">
        <v>8772</v>
      </c>
      <c r="K2885" s="21" t="s">
        <v>4573</v>
      </c>
    </row>
    <row r="2886" spans="1:11" x14ac:dyDescent="0.2">
      <c r="A2886" s="3">
        <v>6664</v>
      </c>
      <c r="B2886" s="3" t="s">
        <v>3125</v>
      </c>
      <c r="C2886" s="3" t="s">
        <v>3116</v>
      </c>
      <c r="D2886" s="3" t="s">
        <v>3018</v>
      </c>
      <c r="G2886" s="2" t="s">
        <v>4896</v>
      </c>
      <c r="J2886" s="21">
        <v>8773</v>
      </c>
      <c r="K2886" s="21" t="s">
        <v>4573</v>
      </c>
    </row>
    <row r="2887" spans="1:11" x14ac:dyDescent="0.2">
      <c r="A2887" s="3">
        <v>6516</v>
      </c>
      <c r="B2887" s="3" t="s">
        <v>3126</v>
      </c>
      <c r="C2887" s="3" t="s">
        <v>3127</v>
      </c>
      <c r="D2887" s="3" t="s">
        <v>3018</v>
      </c>
      <c r="G2887" s="2" t="s">
        <v>4896</v>
      </c>
      <c r="J2887" s="21">
        <v>8774</v>
      </c>
      <c r="K2887" s="21" t="s">
        <v>4573</v>
      </c>
    </row>
    <row r="2888" spans="1:11" x14ac:dyDescent="0.2">
      <c r="A2888" s="3">
        <v>6597</v>
      </c>
      <c r="B2888" s="3" t="s">
        <v>3128</v>
      </c>
      <c r="C2888" s="3" t="s">
        <v>3127</v>
      </c>
      <c r="D2888" s="3" t="s">
        <v>3018</v>
      </c>
      <c r="G2888" s="2" t="s">
        <v>4896</v>
      </c>
      <c r="J2888" s="21">
        <v>8775</v>
      </c>
      <c r="K2888" s="21" t="s">
        <v>4573</v>
      </c>
    </row>
    <row r="2889" spans="1:11" x14ac:dyDescent="0.2">
      <c r="A2889" s="3">
        <v>6982</v>
      </c>
      <c r="B2889" s="3" t="s">
        <v>3129</v>
      </c>
      <c r="C2889" s="3" t="s">
        <v>3129</v>
      </c>
      <c r="D2889" s="3" t="s">
        <v>3018</v>
      </c>
      <c r="G2889" s="2" t="s">
        <v>4896</v>
      </c>
      <c r="J2889" s="21">
        <v>8777</v>
      </c>
      <c r="K2889" s="21" t="s">
        <v>4573</v>
      </c>
    </row>
    <row r="2890" spans="1:11" x14ac:dyDescent="0.2">
      <c r="A2890" s="3">
        <v>6990</v>
      </c>
      <c r="B2890" s="3" t="s">
        <v>3130</v>
      </c>
      <c r="C2890" s="3" t="s">
        <v>3129</v>
      </c>
      <c r="D2890" s="3" t="s">
        <v>3018</v>
      </c>
      <c r="G2890" s="2" t="s">
        <v>4896</v>
      </c>
      <c r="J2890" s="21">
        <v>8782</v>
      </c>
      <c r="K2890" s="21" t="s">
        <v>4573</v>
      </c>
    </row>
    <row r="2891" spans="1:11" x14ac:dyDescent="0.2">
      <c r="A2891" s="3">
        <v>6994</v>
      </c>
      <c r="B2891" s="3" t="s">
        <v>3131</v>
      </c>
      <c r="C2891" s="3" t="s">
        <v>3131</v>
      </c>
      <c r="D2891" s="3" t="s">
        <v>3018</v>
      </c>
      <c r="G2891" s="2" t="s">
        <v>4896</v>
      </c>
      <c r="J2891" s="21">
        <v>8783</v>
      </c>
      <c r="K2891" s="21" t="s">
        <v>4573</v>
      </c>
    </row>
    <row r="2892" spans="1:11" x14ac:dyDescent="0.2">
      <c r="A2892" s="3">
        <v>6822</v>
      </c>
      <c r="B2892" s="3" t="s">
        <v>3132</v>
      </c>
      <c r="C2892" s="3" t="s">
        <v>3132</v>
      </c>
      <c r="D2892" s="3" t="s">
        <v>3018</v>
      </c>
      <c r="G2892" s="2" t="s">
        <v>4896</v>
      </c>
      <c r="J2892" s="21">
        <v>8784</v>
      </c>
      <c r="K2892" s="21" t="s">
        <v>4573</v>
      </c>
    </row>
    <row r="2893" spans="1:11" x14ac:dyDescent="0.2">
      <c r="A2893" s="3">
        <v>6823</v>
      </c>
      <c r="B2893" s="3" t="s">
        <v>3133</v>
      </c>
      <c r="C2893" s="3" t="s">
        <v>3132</v>
      </c>
      <c r="D2893" s="3" t="s">
        <v>3018</v>
      </c>
      <c r="G2893" s="2" t="s">
        <v>4896</v>
      </c>
      <c r="J2893" s="21">
        <v>8800</v>
      </c>
      <c r="K2893" s="21" t="s">
        <v>4562</v>
      </c>
    </row>
    <row r="2894" spans="1:11" x14ac:dyDescent="0.2">
      <c r="A2894" s="3">
        <v>6999</v>
      </c>
      <c r="B2894" s="3" t="s">
        <v>3134</v>
      </c>
      <c r="C2894" s="3" t="s">
        <v>3134</v>
      </c>
      <c r="D2894" s="3" t="s">
        <v>3018</v>
      </c>
      <c r="G2894" s="2" t="s">
        <v>4896</v>
      </c>
      <c r="J2894" s="21">
        <v>8802</v>
      </c>
      <c r="K2894" s="21" t="s">
        <v>4562</v>
      </c>
    </row>
    <row r="2895" spans="1:11" x14ac:dyDescent="0.2">
      <c r="A2895" s="3">
        <v>6930</v>
      </c>
      <c r="B2895" s="3" t="s">
        <v>3135</v>
      </c>
      <c r="C2895" s="3" t="s">
        <v>3135</v>
      </c>
      <c r="D2895" s="3" t="s">
        <v>3018</v>
      </c>
      <c r="G2895" s="2" t="s">
        <v>4896</v>
      </c>
      <c r="J2895" s="21">
        <v>8803</v>
      </c>
      <c r="K2895" s="21" t="s">
        <v>4562</v>
      </c>
    </row>
    <row r="2896" spans="1:11" x14ac:dyDescent="0.2">
      <c r="A2896" s="3">
        <v>6981</v>
      </c>
      <c r="B2896" s="3" t="s">
        <v>3136</v>
      </c>
      <c r="C2896" s="3" t="s">
        <v>3136</v>
      </c>
      <c r="D2896" s="3" t="s">
        <v>3018</v>
      </c>
      <c r="G2896" s="2" t="s">
        <v>4896</v>
      </c>
      <c r="J2896" s="21">
        <v>8804</v>
      </c>
      <c r="K2896" s="21" t="s">
        <v>4562</v>
      </c>
    </row>
    <row r="2897" spans="1:11" x14ac:dyDescent="0.2">
      <c r="A2897" s="3">
        <v>6981</v>
      </c>
      <c r="B2897" s="3" t="s">
        <v>3136</v>
      </c>
      <c r="C2897" s="3" t="s">
        <v>3136</v>
      </c>
      <c r="D2897" s="3" t="s">
        <v>3018</v>
      </c>
      <c r="G2897" s="2" t="s">
        <v>4896</v>
      </c>
      <c r="J2897" s="21">
        <v>8805</v>
      </c>
      <c r="K2897" s="21" t="s">
        <v>4562</v>
      </c>
    </row>
    <row r="2898" spans="1:11" x14ac:dyDescent="0.2">
      <c r="A2898" s="3">
        <v>6981</v>
      </c>
      <c r="B2898" s="3" t="s">
        <v>3137</v>
      </c>
      <c r="C2898" s="3" t="s">
        <v>3136</v>
      </c>
      <c r="D2898" s="3" t="s">
        <v>3018</v>
      </c>
      <c r="G2898" s="2" t="s">
        <v>4896</v>
      </c>
      <c r="J2898" s="21">
        <v>8806</v>
      </c>
      <c r="K2898" s="21" t="s">
        <v>4562</v>
      </c>
    </row>
    <row r="2899" spans="1:11" x14ac:dyDescent="0.2">
      <c r="A2899" s="3">
        <v>6981</v>
      </c>
      <c r="B2899" s="3" t="s">
        <v>3138</v>
      </c>
      <c r="C2899" s="3" t="s">
        <v>3136</v>
      </c>
      <c r="D2899" s="3" t="s">
        <v>3018</v>
      </c>
      <c r="G2899" s="2" t="s">
        <v>4896</v>
      </c>
      <c r="J2899" s="21">
        <v>8807</v>
      </c>
      <c r="K2899" s="21" t="s">
        <v>4562</v>
      </c>
    </row>
    <row r="2900" spans="1:11" x14ac:dyDescent="0.2">
      <c r="A2900" s="3">
        <v>6934</v>
      </c>
      <c r="B2900" s="3" t="s">
        <v>3139</v>
      </c>
      <c r="C2900" s="3" t="s">
        <v>3139</v>
      </c>
      <c r="D2900" s="3" t="s">
        <v>3018</v>
      </c>
      <c r="G2900" s="2" t="s">
        <v>4896</v>
      </c>
      <c r="J2900" s="21">
        <v>8808</v>
      </c>
      <c r="K2900" s="21" t="s">
        <v>4562</v>
      </c>
    </row>
    <row r="2901" spans="1:11" x14ac:dyDescent="0.2">
      <c r="A2901" s="3">
        <v>6935</v>
      </c>
      <c r="B2901" s="3" t="s">
        <v>3140</v>
      </c>
      <c r="C2901" s="3" t="s">
        <v>3139</v>
      </c>
      <c r="D2901" s="3" t="s">
        <v>3018</v>
      </c>
      <c r="G2901" s="2" t="s">
        <v>4896</v>
      </c>
      <c r="J2901" s="21">
        <v>8810</v>
      </c>
      <c r="K2901" s="21" t="s">
        <v>4562</v>
      </c>
    </row>
    <row r="2902" spans="1:11" x14ac:dyDescent="0.2">
      <c r="A2902" s="3">
        <v>6992</v>
      </c>
      <c r="B2902" s="3" t="s">
        <v>3141</v>
      </c>
      <c r="C2902" s="3" t="s">
        <v>3139</v>
      </c>
      <c r="D2902" s="3" t="s">
        <v>3018</v>
      </c>
      <c r="G2902" s="2" t="s">
        <v>4896</v>
      </c>
      <c r="J2902" s="21">
        <v>8815</v>
      </c>
      <c r="K2902" s="21" t="s">
        <v>4562</v>
      </c>
    </row>
    <row r="2903" spans="1:11" x14ac:dyDescent="0.2">
      <c r="A2903" s="3">
        <v>6993</v>
      </c>
      <c r="B2903" s="3" t="s">
        <v>3142</v>
      </c>
      <c r="C2903" s="3" t="s">
        <v>3139</v>
      </c>
      <c r="D2903" s="3" t="s">
        <v>3018</v>
      </c>
      <c r="G2903" s="2" t="s">
        <v>4896</v>
      </c>
      <c r="J2903" s="21">
        <v>8816</v>
      </c>
      <c r="K2903" s="21" t="s">
        <v>4562</v>
      </c>
    </row>
    <row r="2904" spans="1:11" x14ac:dyDescent="0.2">
      <c r="A2904" s="3">
        <v>6816</v>
      </c>
      <c r="B2904" s="3" t="s">
        <v>3143</v>
      </c>
      <c r="C2904" s="3" t="s">
        <v>3143</v>
      </c>
      <c r="D2904" s="3" t="s">
        <v>3018</v>
      </c>
      <c r="G2904" s="2" t="s">
        <v>4896</v>
      </c>
      <c r="J2904" s="21">
        <v>8820</v>
      </c>
      <c r="K2904" s="21" t="s">
        <v>4562</v>
      </c>
    </row>
    <row r="2905" spans="1:11" x14ac:dyDescent="0.2">
      <c r="A2905" s="3">
        <v>6827</v>
      </c>
      <c r="B2905" s="3" t="s">
        <v>3144</v>
      </c>
      <c r="C2905" s="3" t="s">
        <v>3144</v>
      </c>
      <c r="D2905" s="3" t="s">
        <v>3018</v>
      </c>
      <c r="G2905" s="2" t="s">
        <v>4896</v>
      </c>
      <c r="J2905" s="21">
        <v>8824</v>
      </c>
      <c r="K2905" s="21" t="s">
        <v>4562</v>
      </c>
    </row>
    <row r="2906" spans="1:11" x14ac:dyDescent="0.2">
      <c r="A2906" s="3">
        <v>6867</v>
      </c>
      <c r="B2906" s="3" t="s">
        <v>3145</v>
      </c>
      <c r="C2906" s="3" t="s">
        <v>3144</v>
      </c>
      <c r="D2906" s="3" t="s">
        <v>3018</v>
      </c>
      <c r="G2906" s="2" t="s">
        <v>4896</v>
      </c>
      <c r="J2906" s="21">
        <v>8825</v>
      </c>
      <c r="K2906" s="21" t="s">
        <v>4562</v>
      </c>
    </row>
    <row r="2907" spans="1:11" x14ac:dyDescent="0.2">
      <c r="A2907" s="3">
        <v>6936</v>
      </c>
      <c r="B2907" s="3" t="s">
        <v>3146</v>
      </c>
      <c r="C2907" s="3" t="s">
        <v>3146</v>
      </c>
      <c r="D2907" s="3" t="s">
        <v>3018</v>
      </c>
      <c r="G2907" s="2" t="s">
        <v>4896</v>
      </c>
      <c r="J2907" s="21">
        <v>8832</v>
      </c>
      <c r="K2907" s="21" t="s">
        <v>4562</v>
      </c>
    </row>
    <row r="2908" spans="1:11" x14ac:dyDescent="0.2">
      <c r="A2908" s="3">
        <v>6814</v>
      </c>
      <c r="B2908" s="3" t="s">
        <v>3147</v>
      </c>
      <c r="C2908" s="3" t="s">
        <v>3147</v>
      </c>
      <c r="D2908" s="3" t="s">
        <v>3018</v>
      </c>
      <c r="G2908" s="2" t="s">
        <v>4896</v>
      </c>
      <c r="J2908" s="21">
        <v>8833</v>
      </c>
      <c r="K2908" s="21" t="s">
        <v>4562</v>
      </c>
    </row>
    <row r="2909" spans="1:11" x14ac:dyDescent="0.2">
      <c r="A2909" s="3">
        <v>6952</v>
      </c>
      <c r="B2909" s="3" t="s">
        <v>3148</v>
      </c>
      <c r="C2909" s="3" t="s">
        <v>3148</v>
      </c>
      <c r="D2909" s="3" t="s">
        <v>3018</v>
      </c>
      <c r="G2909" s="2" t="s">
        <v>4896</v>
      </c>
      <c r="J2909" s="21">
        <v>8834</v>
      </c>
      <c r="K2909" s="21" t="s">
        <v>4562</v>
      </c>
    </row>
    <row r="2910" spans="1:11" x14ac:dyDescent="0.2">
      <c r="A2910" s="3">
        <v>6987</v>
      </c>
      <c r="B2910" s="3" t="s">
        <v>3149</v>
      </c>
      <c r="C2910" s="3" t="s">
        <v>3149</v>
      </c>
      <c r="D2910" s="3" t="s">
        <v>3018</v>
      </c>
      <c r="G2910" s="2" t="s">
        <v>4896</v>
      </c>
      <c r="J2910" s="21">
        <v>8835</v>
      </c>
      <c r="K2910" s="21" t="s">
        <v>4562</v>
      </c>
    </row>
    <row r="2911" spans="1:11" x14ac:dyDescent="0.2">
      <c r="A2911" s="3">
        <v>6949</v>
      </c>
      <c r="B2911" s="3" t="s">
        <v>3150</v>
      </c>
      <c r="C2911" s="3" t="s">
        <v>3150</v>
      </c>
      <c r="D2911" s="3" t="s">
        <v>3018</v>
      </c>
      <c r="G2911" s="2" t="s">
        <v>4896</v>
      </c>
      <c r="J2911" s="21">
        <v>8836</v>
      </c>
      <c r="K2911" s="21" t="s">
        <v>4564</v>
      </c>
    </row>
    <row r="2912" spans="1:11" x14ac:dyDescent="0.2">
      <c r="A2912" s="3">
        <v>6944</v>
      </c>
      <c r="B2912" s="3" t="s">
        <v>3151</v>
      </c>
      <c r="C2912" s="3" t="s">
        <v>3151</v>
      </c>
      <c r="D2912" s="3" t="s">
        <v>3018</v>
      </c>
      <c r="G2912" s="2" t="s">
        <v>4896</v>
      </c>
      <c r="J2912" s="21">
        <v>8840</v>
      </c>
      <c r="K2912" s="21" t="s">
        <v>4564</v>
      </c>
    </row>
    <row r="2913" spans="1:11" x14ac:dyDescent="0.2">
      <c r="A2913" s="3">
        <v>6981</v>
      </c>
      <c r="B2913" s="3" t="s">
        <v>3152</v>
      </c>
      <c r="C2913" s="3" t="s">
        <v>3153</v>
      </c>
      <c r="D2913" s="3" t="s">
        <v>3018</v>
      </c>
      <c r="G2913" s="2" t="s">
        <v>4896</v>
      </c>
      <c r="J2913" s="21">
        <v>8841</v>
      </c>
      <c r="K2913" s="21" t="s">
        <v>4564</v>
      </c>
    </row>
    <row r="2914" spans="1:11" x14ac:dyDescent="0.2">
      <c r="A2914" s="3">
        <v>6986</v>
      </c>
      <c r="B2914" s="3" t="s">
        <v>3153</v>
      </c>
      <c r="C2914" s="3" t="s">
        <v>3153</v>
      </c>
      <c r="D2914" s="3" t="s">
        <v>3018</v>
      </c>
      <c r="G2914" s="2" t="s">
        <v>4896</v>
      </c>
      <c r="J2914" s="21">
        <v>8842</v>
      </c>
      <c r="K2914" s="21" t="s">
        <v>4564</v>
      </c>
    </row>
    <row r="2915" spans="1:11" x14ac:dyDescent="0.2">
      <c r="A2915" s="3">
        <v>6916</v>
      </c>
      <c r="B2915" s="3" t="s">
        <v>3154</v>
      </c>
      <c r="C2915" s="3" t="s">
        <v>3154</v>
      </c>
      <c r="D2915" s="3" t="s">
        <v>3018</v>
      </c>
      <c r="G2915" s="2" t="s">
        <v>4896</v>
      </c>
      <c r="J2915" s="21">
        <v>8843</v>
      </c>
      <c r="K2915" s="21" t="s">
        <v>4564</v>
      </c>
    </row>
    <row r="2916" spans="1:11" x14ac:dyDescent="0.2">
      <c r="A2916" s="3">
        <v>6929</v>
      </c>
      <c r="B2916" s="3" t="s">
        <v>3155</v>
      </c>
      <c r="C2916" s="3" t="s">
        <v>3155</v>
      </c>
      <c r="D2916" s="3" t="s">
        <v>3018</v>
      </c>
      <c r="G2916" s="2" t="s">
        <v>4896</v>
      </c>
      <c r="J2916" s="21">
        <v>8844</v>
      </c>
      <c r="K2916" s="21" t="s">
        <v>4564</v>
      </c>
    </row>
    <row r="2917" spans="1:11" x14ac:dyDescent="0.2">
      <c r="A2917" s="3">
        <v>6814</v>
      </c>
      <c r="B2917" s="3" t="s">
        <v>3156</v>
      </c>
      <c r="C2917" s="3" t="s">
        <v>3156</v>
      </c>
      <c r="D2917" s="3" t="s">
        <v>3018</v>
      </c>
      <c r="G2917" s="2" t="s">
        <v>4896</v>
      </c>
      <c r="J2917" s="21">
        <v>8845</v>
      </c>
      <c r="K2917" s="21" t="s">
        <v>4564</v>
      </c>
    </row>
    <row r="2918" spans="1:11" x14ac:dyDescent="0.2">
      <c r="A2918" s="3">
        <v>6900</v>
      </c>
      <c r="B2918" s="3" t="s">
        <v>3157</v>
      </c>
      <c r="C2918" s="3" t="s">
        <v>3157</v>
      </c>
      <c r="D2918" s="3" t="s">
        <v>3018</v>
      </c>
      <c r="G2918" s="2" t="s">
        <v>4896</v>
      </c>
      <c r="J2918" s="21">
        <v>8846</v>
      </c>
      <c r="K2918" s="21" t="s">
        <v>4564</v>
      </c>
    </row>
    <row r="2919" spans="1:11" x14ac:dyDescent="0.2">
      <c r="A2919" s="3">
        <v>6912</v>
      </c>
      <c r="B2919" s="3" t="s">
        <v>3158</v>
      </c>
      <c r="C2919" s="3" t="s">
        <v>3157</v>
      </c>
      <c r="D2919" s="3" t="s">
        <v>3018</v>
      </c>
      <c r="G2919" s="2" t="s">
        <v>4896</v>
      </c>
      <c r="J2919" s="21">
        <v>8847</v>
      </c>
      <c r="K2919" s="21" t="s">
        <v>4564</v>
      </c>
    </row>
    <row r="2920" spans="1:11" x14ac:dyDescent="0.2">
      <c r="A2920" s="3">
        <v>6913</v>
      </c>
      <c r="B2920" s="3" t="s">
        <v>3159</v>
      </c>
      <c r="C2920" s="3" t="s">
        <v>3157</v>
      </c>
      <c r="D2920" s="3" t="s">
        <v>3018</v>
      </c>
      <c r="G2920" s="2" t="s">
        <v>4896</v>
      </c>
      <c r="J2920" s="21">
        <v>8849</v>
      </c>
      <c r="K2920" s="21" t="s">
        <v>4564</v>
      </c>
    </row>
    <row r="2921" spans="1:11" x14ac:dyDescent="0.2">
      <c r="A2921" s="3">
        <v>6914</v>
      </c>
      <c r="B2921" s="3" t="s">
        <v>3160</v>
      </c>
      <c r="C2921" s="3" t="s">
        <v>3157</v>
      </c>
      <c r="D2921" s="3" t="s">
        <v>3018</v>
      </c>
      <c r="G2921" s="2" t="s">
        <v>4896</v>
      </c>
      <c r="J2921" s="21">
        <v>8852</v>
      </c>
      <c r="K2921" s="21" t="s">
        <v>4562</v>
      </c>
    </row>
    <row r="2922" spans="1:11" x14ac:dyDescent="0.2">
      <c r="A2922" s="3">
        <v>6915</v>
      </c>
      <c r="B2922" s="3" t="s">
        <v>3161</v>
      </c>
      <c r="C2922" s="3" t="s">
        <v>3157</v>
      </c>
      <c r="D2922" s="3" t="s">
        <v>3018</v>
      </c>
      <c r="G2922" s="2" t="s">
        <v>4896</v>
      </c>
      <c r="J2922" s="21">
        <v>8853</v>
      </c>
      <c r="K2922" s="21" t="s">
        <v>4562</v>
      </c>
    </row>
    <row r="2923" spans="1:11" x14ac:dyDescent="0.2">
      <c r="A2923" s="3">
        <v>6917</v>
      </c>
      <c r="B2923" s="3" t="s">
        <v>3162</v>
      </c>
      <c r="C2923" s="3" t="s">
        <v>3157</v>
      </c>
      <c r="D2923" s="3" t="s">
        <v>3018</v>
      </c>
      <c r="G2923" s="2" t="s">
        <v>4896</v>
      </c>
      <c r="J2923" s="21">
        <v>8854</v>
      </c>
      <c r="K2923" s="21" t="s">
        <v>4573</v>
      </c>
    </row>
    <row r="2924" spans="1:11" x14ac:dyDescent="0.2">
      <c r="A2924" s="3">
        <v>6918</v>
      </c>
      <c r="B2924" s="3" t="s">
        <v>3163</v>
      </c>
      <c r="C2924" s="3" t="s">
        <v>3157</v>
      </c>
      <c r="D2924" s="3" t="s">
        <v>3018</v>
      </c>
      <c r="G2924" s="2" t="s">
        <v>4896</v>
      </c>
      <c r="J2924" s="21">
        <v>8855</v>
      </c>
      <c r="K2924" s="21" t="s">
        <v>4562</v>
      </c>
    </row>
    <row r="2925" spans="1:11" x14ac:dyDescent="0.2">
      <c r="A2925" s="3">
        <v>6932</v>
      </c>
      <c r="B2925" s="3" t="s">
        <v>3164</v>
      </c>
      <c r="C2925" s="3" t="s">
        <v>3157</v>
      </c>
      <c r="D2925" s="3" t="s">
        <v>3018</v>
      </c>
      <c r="G2925" s="2" t="s">
        <v>4896</v>
      </c>
      <c r="J2925" s="21">
        <v>8856</v>
      </c>
      <c r="K2925" s="21" t="s">
        <v>4562</v>
      </c>
    </row>
    <row r="2926" spans="1:11" x14ac:dyDescent="0.2">
      <c r="A2926" s="3">
        <v>6951</v>
      </c>
      <c r="B2926" s="3" t="s">
        <v>3165</v>
      </c>
      <c r="C2926" s="3" t="s">
        <v>3157</v>
      </c>
      <c r="D2926" s="3" t="s">
        <v>3018</v>
      </c>
      <c r="G2926" s="2" t="s">
        <v>4896</v>
      </c>
      <c r="J2926" s="21">
        <v>8857</v>
      </c>
      <c r="K2926" s="21" t="s">
        <v>4573</v>
      </c>
    </row>
    <row r="2927" spans="1:11" x14ac:dyDescent="0.2">
      <c r="A2927" s="3">
        <v>6951</v>
      </c>
      <c r="B2927" s="3" t="s">
        <v>3166</v>
      </c>
      <c r="C2927" s="3" t="s">
        <v>3157</v>
      </c>
      <c r="D2927" s="3" t="s">
        <v>3018</v>
      </c>
      <c r="G2927" s="2" t="s">
        <v>4896</v>
      </c>
      <c r="J2927" s="21">
        <v>8858</v>
      </c>
      <c r="K2927" s="21" t="s">
        <v>4573</v>
      </c>
    </row>
    <row r="2928" spans="1:11" x14ac:dyDescent="0.2">
      <c r="A2928" s="3">
        <v>6951</v>
      </c>
      <c r="B2928" s="3" t="s">
        <v>3167</v>
      </c>
      <c r="C2928" s="3" t="s">
        <v>3157</v>
      </c>
      <c r="D2928" s="3" t="s">
        <v>3018</v>
      </c>
      <c r="G2928" s="2" t="s">
        <v>4896</v>
      </c>
      <c r="J2928" s="21">
        <v>8862</v>
      </c>
      <c r="K2928" s="21" t="s">
        <v>4573</v>
      </c>
    </row>
    <row r="2929" spans="1:11" x14ac:dyDescent="0.2">
      <c r="A2929" s="3">
        <v>6951</v>
      </c>
      <c r="B2929" s="3" t="s">
        <v>3168</v>
      </c>
      <c r="C2929" s="3" t="s">
        <v>3157</v>
      </c>
      <c r="D2929" s="3" t="s">
        <v>3018</v>
      </c>
      <c r="G2929" s="2" t="s">
        <v>4896</v>
      </c>
      <c r="J2929" s="21">
        <v>8863</v>
      </c>
      <c r="K2929" s="21" t="s">
        <v>4573</v>
      </c>
    </row>
    <row r="2930" spans="1:11" x14ac:dyDescent="0.2">
      <c r="A2930" s="3">
        <v>6951</v>
      </c>
      <c r="B2930" s="3" t="s">
        <v>3169</v>
      </c>
      <c r="C2930" s="3" t="s">
        <v>3157</v>
      </c>
      <c r="D2930" s="3" t="s">
        <v>3018</v>
      </c>
      <c r="G2930" s="2" t="s">
        <v>4896</v>
      </c>
      <c r="J2930" s="21">
        <v>8864</v>
      </c>
      <c r="K2930" s="21" t="s">
        <v>4573</v>
      </c>
    </row>
    <row r="2931" spans="1:11" x14ac:dyDescent="0.2">
      <c r="A2931" s="3">
        <v>6951</v>
      </c>
      <c r="B2931" s="3" t="s">
        <v>3170</v>
      </c>
      <c r="C2931" s="3" t="s">
        <v>3157</v>
      </c>
      <c r="D2931" s="3" t="s">
        <v>3018</v>
      </c>
      <c r="G2931" s="2" t="s">
        <v>4896</v>
      </c>
      <c r="J2931" s="21">
        <v>8865</v>
      </c>
      <c r="K2931" s="21" t="s">
        <v>4573</v>
      </c>
    </row>
    <row r="2932" spans="1:11" x14ac:dyDescent="0.2">
      <c r="A2932" s="3">
        <v>6959</v>
      </c>
      <c r="B2932" s="3" t="s">
        <v>3171</v>
      </c>
      <c r="C2932" s="3" t="s">
        <v>3157</v>
      </c>
      <c r="D2932" s="3" t="s">
        <v>3018</v>
      </c>
      <c r="G2932" s="2" t="s">
        <v>4896</v>
      </c>
      <c r="J2932" s="21">
        <v>8866</v>
      </c>
      <c r="K2932" s="21" t="s">
        <v>4573</v>
      </c>
    </row>
    <row r="2933" spans="1:11" x14ac:dyDescent="0.2">
      <c r="A2933" s="3">
        <v>6959</v>
      </c>
      <c r="B2933" s="3" t="s">
        <v>3172</v>
      </c>
      <c r="C2933" s="3" t="s">
        <v>3157</v>
      </c>
      <c r="D2933" s="3" t="s">
        <v>3018</v>
      </c>
      <c r="G2933" s="2" t="s">
        <v>4896</v>
      </c>
      <c r="J2933" s="21">
        <v>8867</v>
      </c>
      <c r="K2933" s="21" t="s">
        <v>4573</v>
      </c>
    </row>
    <row r="2934" spans="1:11" x14ac:dyDescent="0.2">
      <c r="A2934" s="3">
        <v>6959</v>
      </c>
      <c r="B2934" s="3" t="s">
        <v>3173</v>
      </c>
      <c r="C2934" s="3" t="s">
        <v>3157</v>
      </c>
      <c r="D2934" s="3" t="s">
        <v>3018</v>
      </c>
      <c r="G2934" s="2" t="s">
        <v>4896</v>
      </c>
      <c r="J2934" s="21">
        <v>8868</v>
      </c>
      <c r="K2934" s="21" t="s">
        <v>4573</v>
      </c>
    </row>
    <row r="2935" spans="1:11" x14ac:dyDescent="0.2">
      <c r="A2935" s="3">
        <v>6959</v>
      </c>
      <c r="B2935" s="3" t="s">
        <v>3174</v>
      </c>
      <c r="C2935" s="3" t="s">
        <v>3157</v>
      </c>
      <c r="D2935" s="3" t="s">
        <v>3018</v>
      </c>
      <c r="G2935" s="2" t="s">
        <v>4896</v>
      </c>
      <c r="J2935" s="21">
        <v>8872</v>
      </c>
      <c r="K2935" s="21" t="s">
        <v>4573</v>
      </c>
    </row>
    <row r="2936" spans="1:11" x14ac:dyDescent="0.2">
      <c r="A2936" s="3">
        <v>6959</v>
      </c>
      <c r="B2936" s="3" t="s">
        <v>3175</v>
      </c>
      <c r="C2936" s="3" t="s">
        <v>3157</v>
      </c>
      <c r="D2936" s="3" t="s">
        <v>3018</v>
      </c>
      <c r="G2936" s="2" t="s">
        <v>4896</v>
      </c>
      <c r="J2936" s="21">
        <v>8873</v>
      </c>
      <c r="K2936" s="21" t="s">
        <v>4573</v>
      </c>
    </row>
    <row r="2937" spans="1:11" x14ac:dyDescent="0.2">
      <c r="A2937" s="3">
        <v>6959</v>
      </c>
      <c r="B2937" s="3" t="s">
        <v>3175</v>
      </c>
      <c r="C2937" s="3" t="s">
        <v>3157</v>
      </c>
      <c r="D2937" s="3" t="s">
        <v>3018</v>
      </c>
      <c r="G2937" s="2" t="s">
        <v>4896</v>
      </c>
      <c r="J2937" s="21">
        <v>8874</v>
      </c>
      <c r="K2937" s="21" t="s">
        <v>4573</v>
      </c>
    </row>
    <row r="2938" spans="1:11" x14ac:dyDescent="0.2">
      <c r="A2938" s="3">
        <v>6962</v>
      </c>
      <c r="B2938" s="3" t="s">
        <v>3176</v>
      </c>
      <c r="C2938" s="3" t="s">
        <v>3157</v>
      </c>
      <c r="D2938" s="3" t="s">
        <v>3018</v>
      </c>
      <c r="G2938" s="2" t="s">
        <v>4896</v>
      </c>
      <c r="J2938" s="21">
        <v>8877</v>
      </c>
      <c r="K2938" s="21" t="s">
        <v>4573</v>
      </c>
    </row>
    <row r="2939" spans="1:11" x14ac:dyDescent="0.2">
      <c r="A2939" s="3">
        <v>6963</v>
      </c>
      <c r="B2939" s="3" t="s">
        <v>3177</v>
      </c>
      <c r="C2939" s="3" t="s">
        <v>3157</v>
      </c>
      <c r="D2939" s="3" t="s">
        <v>3018</v>
      </c>
      <c r="G2939" s="2" t="s">
        <v>4896</v>
      </c>
      <c r="J2939" s="21">
        <v>8878</v>
      </c>
      <c r="K2939" s="21" t="s">
        <v>4573</v>
      </c>
    </row>
    <row r="2940" spans="1:11" x14ac:dyDescent="0.2">
      <c r="A2940" s="3">
        <v>6963</v>
      </c>
      <c r="B2940" s="3" t="s">
        <v>3178</v>
      </c>
      <c r="C2940" s="3" t="s">
        <v>3157</v>
      </c>
      <c r="D2940" s="3" t="s">
        <v>3018</v>
      </c>
      <c r="G2940" s="2" t="s">
        <v>4896</v>
      </c>
      <c r="J2940" s="21">
        <v>8880</v>
      </c>
      <c r="K2940" s="21" t="s">
        <v>4572</v>
      </c>
    </row>
    <row r="2941" spans="1:11" x14ac:dyDescent="0.2">
      <c r="A2941" s="3">
        <v>6964</v>
      </c>
      <c r="B2941" s="3" t="s">
        <v>3179</v>
      </c>
      <c r="C2941" s="3" t="s">
        <v>3157</v>
      </c>
      <c r="D2941" s="3" t="s">
        <v>3018</v>
      </c>
      <c r="G2941" s="2" t="s">
        <v>4896</v>
      </c>
      <c r="J2941" s="21">
        <v>8881</v>
      </c>
      <c r="K2941" s="21" t="s">
        <v>4573</v>
      </c>
    </row>
    <row r="2942" spans="1:11" x14ac:dyDescent="0.2">
      <c r="A2942" s="3">
        <v>6965</v>
      </c>
      <c r="B2942" s="3" t="s">
        <v>3180</v>
      </c>
      <c r="C2942" s="3" t="s">
        <v>3157</v>
      </c>
      <c r="D2942" s="3" t="s">
        <v>3018</v>
      </c>
      <c r="G2942" s="2" t="s">
        <v>4896</v>
      </c>
      <c r="J2942" s="21">
        <v>8882</v>
      </c>
      <c r="K2942" s="21" t="s">
        <v>4572</v>
      </c>
    </row>
    <row r="2943" spans="1:11" x14ac:dyDescent="0.2">
      <c r="A2943" s="3">
        <v>6966</v>
      </c>
      <c r="B2943" s="3" t="s">
        <v>3181</v>
      </c>
      <c r="C2943" s="3" t="s">
        <v>3157</v>
      </c>
      <c r="D2943" s="3" t="s">
        <v>3018</v>
      </c>
      <c r="G2943" s="2" t="s">
        <v>4896</v>
      </c>
      <c r="J2943" s="21">
        <v>8883</v>
      </c>
      <c r="K2943" s="21" t="s">
        <v>4572</v>
      </c>
    </row>
    <row r="2944" spans="1:11" x14ac:dyDescent="0.2">
      <c r="A2944" s="3">
        <v>6967</v>
      </c>
      <c r="B2944" s="3" t="s">
        <v>3182</v>
      </c>
      <c r="C2944" s="3" t="s">
        <v>3157</v>
      </c>
      <c r="D2944" s="3" t="s">
        <v>3018</v>
      </c>
      <c r="G2944" s="2" t="s">
        <v>4896</v>
      </c>
      <c r="J2944" s="21">
        <v>8884</v>
      </c>
      <c r="K2944" s="21" t="s">
        <v>4573</v>
      </c>
    </row>
    <row r="2945" spans="1:11" x14ac:dyDescent="0.2">
      <c r="A2945" s="3">
        <v>6968</v>
      </c>
      <c r="B2945" s="3" t="s">
        <v>3183</v>
      </c>
      <c r="C2945" s="3" t="s">
        <v>3157</v>
      </c>
      <c r="D2945" s="3" t="s">
        <v>3018</v>
      </c>
      <c r="G2945" s="2" t="s">
        <v>4896</v>
      </c>
      <c r="J2945" s="21">
        <v>8885</v>
      </c>
      <c r="K2945" s="21" t="s">
        <v>4572</v>
      </c>
    </row>
    <row r="2946" spans="1:11" x14ac:dyDescent="0.2">
      <c r="A2946" s="3">
        <v>6974</v>
      </c>
      <c r="B2946" s="3" t="s">
        <v>3184</v>
      </c>
      <c r="C2946" s="3" t="s">
        <v>3157</v>
      </c>
      <c r="D2946" s="3" t="s">
        <v>3018</v>
      </c>
      <c r="G2946" s="2" t="s">
        <v>4896</v>
      </c>
      <c r="J2946" s="21">
        <v>8886</v>
      </c>
      <c r="K2946" s="21" t="s">
        <v>4572</v>
      </c>
    </row>
    <row r="2947" spans="1:11" x14ac:dyDescent="0.2">
      <c r="A2947" s="3">
        <v>6976</v>
      </c>
      <c r="B2947" s="3" t="s">
        <v>3185</v>
      </c>
      <c r="C2947" s="3" t="s">
        <v>3157</v>
      </c>
      <c r="D2947" s="3" t="s">
        <v>3018</v>
      </c>
      <c r="G2947" s="2" t="s">
        <v>4896</v>
      </c>
      <c r="J2947" s="21">
        <v>8887</v>
      </c>
      <c r="K2947" s="21" t="s">
        <v>4572</v>
      </c>
    </row>
    <row r="2948" spans="1:11" x14ac:dyDescent="0.2">
      <c r="A2948" s="3">
        <v>6977</v>
      </c>
      <c r="B2948" s="3" t="s">
        <v>3186</v>
      </c>
      <c r="C2948" s="3" t="s">
        <v>3157</v>
      </c>
      <c r="D2948" s="3" t="s">
        <v>3018</v>
      </c>
      <c r="G2948" s="2" t="s">
        <v>4896</v>
      </c>
      <c r="J2948" s="21">
        <v>8888</v>
      </c>
      <c r="K2948" s="21" t="s">
        <v>4572</v>
      </c>
    </row>
    <row r="2949" spans="1:11" x14ac:dyDescent="0.2">
      <c r="A2949" s="3">
        <v>6978</v>
      </c>
      <c r="B2949" s="3" t="s">
        <v>3187</v>
      </c>
      <c r="C2949" s="3" t="s">
        <v>3157</v>
      </c>
      <c r="D2949" s="3" t="s">
        <v>3018</v>
      </c>
      <c r="G2949" s="2" t="s">
        <v>4896</v>
      </c>
      <c r="J2949" s="21">
        <v>8889</v>
      </c>
      <c r="K2949" s="21" t="s">
        <v>4572</v>
      </c>
    </row>
    <row r="2950" spans="1:11" x14ac:dyDescent="0.2">
      <c r="A2950" s="3">
        <v>6979</v>
      </c>
      <c r="B2950" s="3" t="s">
        <v>3188</v>
      </c>
      <c r="C2950" s="3" t="s">
        <v>3157</v>
      </c>
      <c r="D2950" s="3" t="s">
        <v>3018</v>
      </c>
      <c r="G2950" s="2" t="s">
        <v>4896</v>
      </c>
      <c r="J2950" s="21">
        <v>8890</v>
      </c>
      <c r="K2950" s="21" t="s">
        <v>4572</v>
      </c>
    </row>
    <row r="2951" spans="1:11" x14ac:dyDescent="0.2">
      <c r="A2951" s="3">
        <v>6983</v>
      </c>
      <c r="B2951" s="3" t="s">
        <v>3189</v>
      </c>
      <c r="C2951" s="3" t="s">
        <v>3189</v>
      </c>
      <c r="D2951" s="3" t="s">
        <v>3018</v>
      </c>
      <c r="G2951" s="2" t="s">
        <v>4896</v>
      </c>
      <c r="J2951" s="21">
        <v>8892</v>
      </c>
      <c r="K2951" s="21" t="s">
        <v>4572</v>
      </c>
    </row>
    <row r="2952" spans="1:11" x14ac:dyDescent="0.2">
      <c r="A2952" s="3">
        <v>6928</v>
      </c>
      <c r="B2952" s="3" t="s">
        <v>3190</v>
      </c>
      <c r="C2952" s="3" t="s">
        <v>3190</v>
      </c>
      <c r="D2952" s="3" t="s">
        <v>3018</v>
      </c>
      <c r="G2952" s="2" t="s">
        <v>4896</v>
      </c>
      <c r="J2952" s="21">
        <v>8893</v>
      </c>
      <c r="K2952" s="21" t="s">
        <v>4572</v>
      </c>
    </row>
    <row r="2953" spans="1:11" x14ac:dyDescent="0.2">
      <c r="A2953" s="3">
        <v>6900</v>
      </c>
      <c r="B2953" s="3" t="s">
        <v>3191</v>
      </c>
      <c r="C2953" s="3" t="s">
        <v>3191</v>
      </c>
      <c r="D2953" s="3" t="s">
        <v>3018</v>
      </c>
      <c r="G2953" s="2" t="s">
        <v>4896</v>
      </c>
      <c r="J2953" s="21">
        <v>8894</v>
      </c>
      <c r="K2953" s="21" t="s">
        <v>4572</v>
      </c>
    </row>
    <row r="2954" spans="1:11" x14ac:dyDescent="0.2">
      <c r="A2954" s="3">
        <v>6815</v>
      </c>
      <c r="B2954" s="3" t="s">
        <v>3192</v>
      </c>
      <c r="C2954" s="3" t="s">
        <v>3192</v>
      </c>
      <c r="D2954" s="3" t="s">
        <v>3018</v>
      </c>
      <c r="G2954" s="2" t="s">
        <v>4896</v>
      </c>
      <c r="J2954" s="21">
        <v>8895</v>
      </c>
      <c r="K2954" s="21" t="s">
        <v>4572</v>
      </c>
    </row>
    <row r="2955" spans="1:11" x14ac:dyDescent="0.2">
      <c r="A2955" s="3">
        <v>6805</v>
      </c>
      <c r="B2955" s="3" t="s">
        <v>3193</v>
      </c>
      <c r="C2955" s="3" t="s">
        <v>3194</v>
      </c>
      <c r="D2955" s="3" t="s">
        <v>3018</v>
      </c>
      <c r="G2955" s="2" t="s">
        <v>4896</v>
      </c>
      <c r="J2955" s="21">
        <v>8896</v>
      </c>
      <c r="K2955" s="21" t="s">
        <v>4573</v>
      </c>
    </row>
    <row r="2956" spans="1:11" x14ac:dyDescent="0.2">
      <c r="A2956" s="3">
        <v>6805</v>
      </c>
      <c r="B2956" s="3" t="s">
        <v>3193</v>
      </c>
      <c r="C2956" s="3" t="s">
        <v>3194</v>
      </c>
      <c r="D2956" s="3" t="s">
        <v>3018</v>
      </c>
      <c r="G2956" s="2" t="s">
        <v>4896</v>
      </c>
      <c r="J2956" s="21">
        <v>8897</v>
      </c>
      <c r="K2956" s="21" t="s">
        <v>4573</v>
      </c>
    </row>
    <row r="2957" spans="1:11" x14ac:dyDescent="0.2">
      <c r="A2957" s="3">
        <v>6986</v>
      </c>
      <c r="B2957" s="3" t="s">
        <v>3195</v>
      </c>
      <c r="C2957" s="3" t="s">
        <v>3195</v>
      </c>
      <c r="D2957" s="3" t="s">
        <v>3018</v>
      </c>
      <c r="G2957" s="2" t="s">
        <v>4896</v>
      </c>
      <c r="J2957" s="21">
        <v>8898</v>
      </c>
      <c r="K2957" s="21" t="s">
        <v>4573</v>
      </c>
    </row>
    <row r="2958" spans="1:11" x14ac:dyDescent="0.2">
      <c r="A2958" s="3">
        <v>6922</v>
      </c>
      <c r="B2958" s="3" t="s">
        <v>3196</v>
      </c>
      <c r="C2958" s="3" t="s">
        <v>3196</v>
      </c>
      <c r="D2958" s="3" t="s">
        <v>3018</v>
      </c>
      <c r="G2958" s="2" t="s">
        <v>4896</v>
      </c>
      <c r="J2958" s="21">
        <v>8902</v>
      </c>
      <c r="K2958" s="21" t="s">
        <v>4562</v>
      </c>
    </row>
    <row r="2959" spans="1:11" x14ac:dyDescent="0.2">
      <c r="A2959" s="3">
        <v>6933</v>
      </c>
      <c r="B2959" s="3" t="s">
        <v>3197</v>
      </c>
      <c r="C2959" s="3" t="s">
        <v>3197</v>
      </c>
      <c r="D2959" s="3" t="s">
        <v>3018</v>
      </c>
      <c r="G2959" s="2" t="s">
        <v>4896</v>
      </c>
      <c r="J2959" s="21">
        <v>8903</v>
      </c>
      <c r="K2959" s="21" t="s">
        <v>4562</v>
      </c>
    </row>
    <row r="2960" spans="1:11" x14ac:dyDescent="0.2">
      <c r="A2960" s="3">
        <v>6991</v>
      </c>
      <c r="B2960" s="3" t="s">
        <v>3198</v>
      </c>
      <c r="C2960" s="3" t="s">
        <v>3198</v>
      </c>
      <c r="D2960" s="3" t="s">
        <v>3018</v>
      </c>
      <c r="G2960" s="2" t="s">
        <v>4896</v>
      </c>
      <c r="J2960" s="21">
        <v>8904</v>
      </c>
      <c r="K2960" s="21" t="s">
        <v>4562</v>
      </c>
    </row>
    <row r="2961" spans="1:11" x14ac:dyDescent="0.2">
      <c r="A2961" s="3">
        <v>6986</v>
      </c>
      <c r="B2961" s="3" t="s">
        <v>3199</v>
      </c>
      <c r="C2961" s="3" t="s">
        <v>3199</v>
      </c>
      <c r="D2961" s="3" t="s">
        <v>3018</v>
      </c>
      <c r="G2961" s="2" t="s">
        <v>4896</v>
      </c>
      <c r="J2961" s="21">
        <v>8905</v>
      </c>
      <c r="K2961" s="21" t="s">
        <v>4562</v>
      </c>
    </row>
    <row r="2962" spans="1:11" x14ac:dyDescent="0.2">
      <c r="A2962" s="3">
        <v>6945</v>
      </c>
      <c r="B2962" s="3" t="s">
        <v>3200</v>
      </c>
      <c r="C2962" s="3" t="s">
        <v>3200</v>
      </c>
      <c r="D2962" s="3" t="s">
        <v>3018</v>
      </c>
      <c r="G2962" s="2" t="s">
        <v>4896</v>
      </c>
      <c r="J2962" s="21">
        <v>8906</v>
      </c>
      <c r="K2962" s="21" t="s">
        <v>4562</v>
      </c>
    </row>
    <row r="2963" spans="1:11" x14ac:dyDescent="0.2">
      <c r="A2963" s="3">
        <v>6900</v>
      </c>
      <c r="B2963" s="3" t="s">
        <v>3201</v>
      </c>
      <c r="C2963" s="3" t="s">
        <v>3201</v>
      </c>
      <c r="D2963" s="3" t="s">
        <v>3018</v>
      </c>
      <c r="G2963" s="2" t="s">
        <v>4896</v>
      </c>
      <c r="J2963" s="21">
        <v>8907</v>
      </c>
      <c r="K2963" s="21" t="s">
        <v>4562</v>
      </c>
    </row>
    <row r="2964" spans="1:11" x14ac:dyDescent="0.2">
      <c r="A2964" s="3">
        <v>6946</v>
      </c>
      <c r="B2964" s="3" t="s">
        <v>3202</v>
      </c>
      <c r="C2964" s="3" t="s">
        <v>3202</v>
      </c>
      <c r="D2964" s="3" t="s">
        <v>3018</v>
      </c>
      <c r="G2964" s="2" t="s">
        <v>4896</v>
      </c>
      <c r="J2964" s="21">
        <v>8908</v>
      </c>
      <c r="K2964" s="21" t="s">
        <v>4562</v>
      </c>
    </row>
    <row r="2965" spans="1:11" x14ac:dyDescent="0.2">
      <c r="A2965" s="3">
        <v>6946</v>
      </c>
      <c r="B2965" s="3" t="s">
        <v>3202</v>
      </c>
      <c r="C2965" s="3" t="s">
        <v>3202</v>
      </c>
      <c r="D2965" s="3" t="s">
        <v>3018</v>
      </c>
      <c r="G2965" s="2" t="s">
        <v>4896</v>
      </c>
      <c r="J2965" s="21">
        <v>8909</v>
      </c>
      <c r="K2965" s="21" t="s">
        <v>4560</v>
      </c>
    </row>
    <row r="2966" spans="1:11" x14ac:dyDescent="0.2">
      <c r="A2966" s="3">
        <v>6948</v>
      </c>
      <c r="B2966" s="3" t="s">
        <v>3203</v>
      </c>
      <c r="C2966" s="3" t="s">
        <v>3203</v>
      </c>
      <c r="D2966" s="3" t="s">
        <v>3018</v>
      </c>
      <c r="G2966" s="2" t="s">
        <v>4896</v>
      </c>
      <c r="J2966" s="21">
        <v>8910</v>
      </c>
      <c r="K2966" s="21" t="s">
        <v>4562</v>
      </c>
    </row>
    <row r="2967" spans="1:11" x14ac:dyDescent="0.2">
      <c r="A2967" s="3">
        <v>6984</v>
      </c>
      <c r="B2967" s="3" t="s">
        <v>3204</v>
      </c>
      <c r="C2967" s="3" t="s">
        <v>3204</v>
      </c>
      <c r="D2967" s="3" t="s">
        <v>3018</v>
      </c>
      <c r="G2967" s="2" t="s">
        <v>4896</v>
      </c>
      <c r="J2967" s="21">
        <v>8911</v>
      </c>
      <c r="K2967" s="21" t="s">
        <v>4562</v>
      </c>
    </row>
    <row r="2968" spans="1:11" x14ac:dyDescent="0.2">
      <c r="A2968" s="3">
        <v>6942</v>
      </c>
      <c r="B2968" s="3" t="s">
        <v>3205</v>
      </c>
      <c r="C2968" s="3" t="s">
        <v>3205</v>
      </c>
      <c r="D2968" s="3" t="s">
        <v>3018</v>
      </c>
      <c r="G2968" s="2" t="s">
        <v>4896</v>
      </c>
      <c r="J2968" s="21">
        <v>8912</v>
      </c>
      <c r="K2968" s="21" t="s">
        <v>4557</v>
      </c>
    </row>
    <row r="2969" spans="1:11" x14ac:dyDescent="0.2">
      <c r="A2969" s="3">
        <v>6924</v>
      </c>
      <c r="B2969" s="3" t="s">
        <v>3206</v>
      </c>
      <c r="C2969" s="3" t="s">
        <v>3206</v>
      </c>
      <c r="D2969" s="3" t="s">
        <v>3018</v>
      </c>
      <c r="G2969" s="2" t="s">
        <v>4896</v>
      </c>
      <c r="J2969" s="21">
        <v>8913</v>
      </c>
      <c r="K2969" s="21" t="s">
        <v>4560</v>
      </c>
    </row>
    <row r="2970" spans="1:11" x14ac:dyDescent="0.2">
      <c r="A2970" s="3">
        <v>6807</v>
      </c>
      <c r="B2970" s="3" t="s">
        <v>3207</v>
      </c>
      <c r="C2970" s="3" t="s">
        <v>3208</v>
      </c>
      <c r="D2970" s="3" t="s">
        <v>3018</v>
      </c>
      <c r="G2970" s="2" t="s">
        <v>4896</v>
      </c>
      <c r="J2970" s="21">
        <v>8914</v>
      </c>
      <c r="K2970" s="21" t="s">
        <v>4562</v>
      </c>
    </row>
    <row r="2971" spans="1:11" x14ac:dyDescent="0.2">
      <c r="A2971" s="3">
        <v>6947</v>
      </c>
      <c r="B2971" s="3" t="s">
        <v>3209</v>
      </c>
      <c r="C2971" s="3" t="s">
        <v>3208</v>
      </c>
      <c r="D2971" s="3" t="s">
        <v>3018</v>
      </c>
      <c r="G2971" s="2" t="s">
        <v>4896</v>
      </c>
      <c r="J2971" s="21">
        <v>8915</v>
      </c>
      <c r="K2971" s="21" t="s">
        <v>4562</v>
      </c>
    </row>
    <row r="2972" spans="1:11" x14ac:dyDescent="0.2">
      <c r="A2972" s="3">
        <v>6950</v>
      </c>
      <c r="B2972" s="3" t="s">
        <v>3210</v>
      </c>
      <c r="C2972" s="3" t="s">
        <v>3208</v>
      </c>
      <c r="D2972" s="3" t="s">
        <v>3018</v>
      </c>
      <c r="G2972" s="2" t="s">
        <v>4896</v>
      </c>
      <c r="J2972" s="21">
        <v>8916</v>
      </c>
      <c r="K2972" s="21" t="s">
        <v>4560</v>
      </c>
    </row>
    <row r="2973" spans="1:11" x14ac:dyDescent="0.2">
      <c r="A2973" s="3">
        <v>6953</v>
      </c>
      <c r="B2973" s="3" t="s">
        <v>3211</v>
      </c>
      <c r="C2973" s="3" t="s">
        <v>3208</v>
      </c>
      <c r="D2973" s="3" t="s">
        <v>3018</v>
      </c>
      <c r="G2973" s="2" t="s">
        <v>4896</v>
      </c>
      <c r="J2973" s="21">
        <v>8917</v>
      </c>
      <c r="K2973" s="21" t="s">
        <v>4560</v>
      </c>
    </row>
    <row r="2974" spans="1:11" x14ac:dyDescent="0.2">
      <c r="A2974" s="3">
        <v>6954</v>
      </c>
      <c r="B2974" s="3" t="s">
        <v>3212</v>
      </c>
      <c r="C2974" s="3" t="s">
        <v>3208</v>
      </c>
      <c r="D2974" s="3" t="s">
        <v>3018</v>
      </c>
      <c r="G2974" s="2" t="s">
        <v>4896</v>
      </c>
      <c r="J2974" s="21">
        <v>8918</v>
      </c>
      <c r="K2974" s="21" t="s">
        <v>4560</v>
      </c>
    </row>
    <row r="2975" spans="1:11" x14ac:dyDescent="0.2">
      <c r="A2975" s="3">
        <v>6954</v>
      </c>
      <c r="B2975" s="3" t="s">
        <v>3213</v>
      </c>
      <c r="C2975" s="3" t="s">
        <v>3208</v>
      </c>
      <c r="D2975" s="3" t="s">
        <v>3018</v>
      </c>
      <c r="G2975" s="2" t="s">
        <v>4896</v>
      </c>
      <c r="J2975" s="21">
        <v>8919</v>
      </c>
      <c r="K2975" s="21" t="s">
        <v>4560</v>
      </c>
    </row>
    <row r="2976" spans="1:11" x14ac:dyDescent="0.2">
      <c r="A2976" s="3">
        <v>6955</v>
      </c>
      <c r="B2976" s="3" t="s">
        <v>3214</v>
      </c>
      <c r="C2976" s="3" t="s">
        <v>3208</v>
      </c>
      <c r="D2976" s="3" t="s">
        <v>3018</v>
      </c>
      <c r="G2976" s="2" t="s">
        <v>4896</v>
      </c>
      <c r="J2976" s="21">
        <v>8925</v>
      </c>
      <c r="K2976" s="21" t="s">
        <v>4562</v>
      </c>
    </row>
    <row r="2977" spans="1:11" x14ac:dyDescent="0.2">
      <c r="A2977" s="3">
        <v>6955</v>
      </c>
      <c r="B2977" s="3" t="s">
        <v>3215</v>
      </c>
      <c r="C2977" s="3" t="s">
        <v>3208</v>
      </c>
      <c r="D2977" s="3" t="s">
        <v>3018</v>
      </c>
      <c r="G2977" s="2" t="s">
        <v>4896</v>
      </c>
      <c r="J2977" s="21">
        <v>8926</v>
      </c>
      <c r="K2977" s="21" t="s">
        <v>4562</v>
      </c>
    </row>
    <row r="2978" spans="1:11" x14ac:dyDescent="0.2">
      <c r="A2978" s="3">
        <v>6956</v>
      </c>
      <c r="B2978" s="3" t="s">
        <v>3216</v>
      </c>
      <c r="C2978" s="3" t="s">
        <v>3208</v>
      </c>
      <c r="D2978" s="3" t="s">
        <v>3018</v>
      </c>
      <c r="G2978" s="2" t="s">
        <v>4896</v>
      </c>
      <c r="J2978" s="21">
        <v>8932</v>
      </c>
      <c r="K2978" s="21" t="s">
        <v>4557</v>
      </c>
    </row>
    <row r="2979" spans="1:11" x14ac:dyDescent="0.2">
      <c r="A2979" s="3">
        <v>6957</v>
      </c>
      <c r="B2979" s="3" t="s">
        <v>3217</v>
      </c>
      <c r="C2979" s="3" t="s">
        <v>3208</v>
      </c>
      <c r="D2979" s="3" t="s">
        <v>3018</v>
      </c>
      <c r="G2979" s="2" t="s">
        <v>4896</v>
      </c>
      <c r="J2979" s="21">
        <v>8933</v>
      </c>
      <c r="K2979" s="21" t="s">
        <v>4557</v>
      </c>
    </row>
    <row r="2980" spans="1:11" x14ac:dyDescent="0.2">
      <c r="A2980" s="3">
        <v>6958</v>
      </c>
      <c r="B2980" s="3" t="s">
        <v>3218</v>
      </c>
      <c r="C2980" s="3" t="s">
        <v>3208</v>
      </c>
      <c r="D2980" s="3" t="s">
        <v>3018</v>
      </c>
      <c r="G2980" s="2" t="s">
        <v>4896</v>
      </c>
      <c r="J2980" s="21">
        <v>8934</v>
      </c>
      <c r="K2980" s="21" t="s">
        <v>4557</v>
      </c>
    </row>
    <row r="2981" spans="1:11" x14ac:dyDescent="0.2">
      <c r="A2981" s="3">
        <v>6958</v>
      </c>
      <c r="B2981" s="3" t="s">
        <v>3219</v>
      </c>
      <c r="C2981" s="3" t="s">
        <v>3208</v>
      </c>
      <c r="D2981" s="3" t="s">
        <v>3018</v>
      </c>
      <c r="G2981" s="2" t="s">
        <v>4896</v>
      </c>
      <c r="J2981" s="21">
        <v>8942</v>
      </c>
      <c r="K2981" s="21" t="s">
        <v>4562</v>
      </c>
    </row>
    <row r="2982" spans="1:11" x14ac:dyDescent="0.2">
      <c r="A2982" s="3">
        <v>6958</v>
      </c>
      <c r="B2982" s="3" t="s">
        <v>3219</v>
      </c>
      <c r="C2982" s="3" t="s">
        <v>3208</v>
      </c>
      <c r="D2982" s="3" t="s">
        <v>3018</v>
      </c>
      <c r="G2982" s="2" t="s">
        <v>4896</v>
      </c>
      <c r="J2982" s="21">
        <v>8951</v>
      </c>
      <c r="K2982" s="21" t="s">
        <v>4562</v>
      </c>
    </row>
    <row r="2983" spans="1:11" x14ac:dyDescent="0.2">
      <c r="A2983" s="3">
        <v>6960</v>
      </c>
      <c r="B2983" s="3" t="s">
        <v>3220</v>
      </c>
      <c r="C2983" s="3" t="s">
        <v>3208</v>
      </c>
      <c r="D2983" s="3" t="s">
        <v>3018</v>
      </c>
      <c r="G2983" s="2" t="s">
        <v>4896</v>
      </c>
      <c r="J2983" s="21">
        <v>8952</v>
      </c>
      <c r="K2983" s="21" t="s">
        <v>4562</v>
      </c>
    </row>
    <row r="2984" spans="1:11" x14ac:dyDescent="0.2">
      <c r="A2984" s="3">
        <v>6807</v>
      </c>
      <c r="B2984" s="3" t="s">
        <v>3207</v>
      </c>
      <c r="C2984" s="3" t="s">
        <v>3221</v>
      </c>
      <c r="D2984" s="3" t="s">
        <v>3018</v>
      </c>
      <c r="G2984" s="2" t="s">
        <v>4896</v>
      </c>
      <c r="J2984" s="21">
        <v>8953</v>
      </c>
      <c r="K2984" s="21" t="s">
        <v>4562</v>
      </c>
    </row>
    <row r="2985" spans="1:11" x14ac:dyDescent="0.2">
      <c r="A2985" s="3">
        <v>6808</v>
      </c>
      <c r="B2985" s="3" t="s">
        <v>3222</v>
      </c>
      <c r="C2985" s="3" t="s">
        <v>3221</v>
      </c>
      <c r="D2985" s="3" t="s">
        <v>3018</v>
      </c>
      <c r="G2985" s="2" t="s">
        <v>4896</v>
      </c>
      <c r="J2985" s="21">
        <v>8954</v>
      </c>
      <c r="K2985" s="21" t="s">
        <v>4561</v>
      </c>
    </row>
    <row r="2986" spans="1:11" x14ac:dyDescent="0.2">
      <c r="A2986" s="3">
        <v>6992</v>
      </c>
      <c r="B2986" s="3" t="s">
        <v>3223</v>
      </c>
      <c r="C2986" s="3" t="s">
        <v>3223</v>
      </c>
      <c r="D2986" s="3" t="s">
        <v>3018</v>
      </c>
      <c r="G2986" s="2" t="s">
        <v>4896</v>
      </c>
      <c r="J2986" s="21">
        <v>8955</v>
      </c>
      <c r="K2986" s="21" t="s">
        <v>4561</v>
      </c>
    </row>
    <row r="2987" spans="1:11" x14ac:dyDescent="0.2">
      <c r="A2987" s="3">
        <v>6943</v>
      </c>
      <c r="B2987" s="3" t="s">
        <v>3224</v>
      </c>
      <c r="C2987" s="3" t="s">
        <v>3224</v>
      </c>
      <c r="D2987" s="3" t="s">
        <v>3018</v>
      </c>
      <c r="G2987" s="2" t="s">
        <v>4896</v>
      </c>
      <c r="J2987" s="21">
        <v>8956</v>
      </c>
      <c r="K2987" s="21" t="s">
        <v>4561</v>
      </c>
    </row>
    <row r="2988" spans="1:11" x14ac:dyDescent="0.2">
      <c r="A2988" s="3">
        <v>6921</v>
      </c>
      <c r="B2988" s="3" t="s">
        <v>3225</v>
      </c>
      <c r="C2988" s="3" t="s">
        <v>3225</v>
      </c>
      <c r="D2988" s="3" t="s">
        <v>3018</v>
      </c>
      <c r="G2988" s="2" t="s">
        <v>4896</v>
      </c>
      <c r="J2988" s="21">
        <v>8957</v>
      </c>
      <c r="K2988" s="21" t="s">
        <v>4561</v>
      </c>
    </row>
    <row r="2989" spans="1:11" x14ac:dyDescent="0.2">
      <c r="A2989" s="3">
        <v>6919</v>
      </c>
      <c r="B2989" s="3" t="s">
        <v>3226</v>
      </c>
      <c r="C2989" s="3" t="s">
        <v>3227</v>
      </c>
      <c r="D2989" s="3" t="s">
        <v>3018</v>
      </c>
      <c r="G2989" s="2" t="s">
        <v>4896</v>
      </c>
      <c r="J2989" s="21">
        <v>8962</v>
      </c>
      <c r="K2989" s="21" t="s">
        <v>4562</v>
      </c>
    </row>
    <row r="2990" spans="1:11" x14ac:dyDescent="0.2">
      <c r="A2990" s="3">
        <v>6925</v>
      </c>
      <c r="B2990" s="3" t="s">
        <v>3228</v>
      </c>
      <c r="C2990" s="3" t="s">
        <v>3227</v>
      </c>
      <c r="D2990" s="3" t="s">
        <v>3018</v>
      </c>
      <c r="G2990" s="2" t="s">
        <v>4896</v>
      </c>
      <c r="J2990" s="21">
        <v>8964</v>
      </c>
      <c r="K2990" s="21" t="s">
        <v>4562</v>
      </c>
    </row>
    <row r="2991" spans="1:11" x14ac:dyDescent="0.2">
      <c r="A2991" s="3">
        <v>6926</v>
      </c>
      <c r="B2991" s="3" t="s">
        <v>3229</v>
      </c>
      <c r="C2991" s="3" t="s">
        <v>3227</v>
      </c>
      <c r="D2991" s="3" t="s">
        <v>3018</v>
      </c>
      <c r="G2991" s="2" t="s">
        <v>4896</v>
      </c>
      <c r="J2991" s="21">
        <v>8965</v>
      </c>
      <c r="K2991" s="21" t="s">
        <v>4560</v>
      </c>
    </row>
    <row r="2992" spans="1:11" x14ac:dyDescent="0.2">
      <c r="A2992" s="3">
        <v>6927</v>
      </c>
      <c r="B2992" s="3" t="s">
        <v>3230</v>
      </c>
      <c r="C2992" s="3" t="s">
        <v>3227</v>
      </c>
      <c r="D2992" s="3" t="s">
        <v>3018</v>
      </c>
      <c r="G2992" s="2" t="s">
        <v>4896</v>
      </c>
      <c r="J2992" s="21">
        <v>8966</v>
      </c>
      <c r="K2992" s="21" t="s">
        <v>4562</v>
      </c>
    </row>
    <row r="2993" spans="1:11" x14ac:dyDescent="0.2">
      <c r="A2993" s="3">
        <v>6937</v>
      </c>
      <c r="B2993" s="3" t="s">
        <v>3231</v>
      </c>
      <c r="C2993" s="3" t="s">
        <v>3232</v>
      </c>
      <c r="D2993" s="3" t="s">
        <v>3018</v>
      </c>
      <c r="G2993" s="2" t="s">
        <v>4896</v>
      </c>
      <c r="J2993" s="21">
        <v>8967</v>
      </c>
      <c r="K2993" s="21" t="s">
        <v>4562</v>
      </c>
    </row>
    <row r="2994" spans="1:11" x14ac:dyDescent="0.2">
      <c r="A2994" s="3">
        <v>6938</v>
      </c>
      <c r="B2994" s="3" t="s">
        <v>3233</v>
      </c>
      <c r="C2994" s="3" t="s">
        <v>3232</v>
      </c>
      <c r="D2994" s="3" t="s">
        <v>3018</v>
      </c>
      <c r="G2994" s="2" t="s">
        <v>4896</v>
      </c>
      <c r="J2994" s="21">
        <v>9000</v>
      </c>
      <c r="K2994" s="21" t="s">
        <v>4579</v>
      </c>
    </row>
    <row r="2995" spans="1:11" x14ac:dyDescent="0.2">
      <c r="A2995" s="3">
        <v>6938</v>
      </c>
      <c r="B2995" s="3" t="s">
        <v>3234</v>
      </c>
      <c r="C2995" s="3" t="s">
        <v>3232</v>
      </c>
      <c r="D2995" s="3" t="s">
        <v>3018</v>
      </c>
      <c r="G2995" s="2" t="s">
        <v>4896</v>
      </c>
      <c r="J2995" s="21">
        <v>9008</v>
      </c>
      <c r="K2995" s="21" t="s">
        <v>4579</v>
      </c>
    </row>
    <row r="2996" spans="1:11" x14ac:dyDescent="0.2">
      <c r="A2996" s="3">
        <v>6939</v>
      </c>
      <c r="B2996" s="3" t="s">
        <v>3235</v>
      </c>
      <c r="C2996" s="3" t="s">
        <v>3232</v>
      </c>
      <c r="D2996" s="3" t="s">
        <v>3018</v>
      </c>
      <c r="G2996" s="2" t="s">
        <v>4896</v>
      </c>
      <c r="J2996" s="21">
        <v>9010</v>
      </c>
      <c r="K2996" s="21" t="s">
        <v>4579</v>
      </c>
    </row>
    <row r="2997" spans="1:11" x14ac:dyDescent="0.2">
      <c r="A2997" s="3">
        <v>6939</v>
      </c>
      <c r="B2997" s="3" t="s">
        <v>3236</v>
      </c>
      <c r="C2997" s="3" t="s">
        <v>3232</v>
      </c>
      <c r="D2997" s="3" t="s">
        <v>3018</v>
      </c>
      <c r="G2997" s="2" t="s">
        <v>4896</v>
      </c>
      <c r="J2997" s="21">
        <v>9011</v>
      </c>
      <c r="K2997" s="21" t="s">
        <v>4579</v>
      </c>
    </row>
    <row r="2998" spans="1:11" x14ac:dyDescent="0.2">
      <c r="A2998" s="3">
        <v>6802</v>
      </c>
      <c r="B2998" s="3" t="s">
        <v>3237</v>
      </c>
      <c r="C2998" s="3" t="s">
        <v>3238</v>
      </c>
      <c r="D2998" s="3" t="s">
        <v>3018</v>
      </c>
      <c r="G2998" s="2" t="s">
        <v>4896</v>
      </c>
      <c r="J2998" s="21">
        <v>9012</v>
      </c>
      <c r="K2998" s="21" t="s">
        <v>4579</v>
      </c>
    </row>
    <row r="2999" spans="1:11" x14ac:dyDescent="0.2">
      <c r="A2999" s="3">
        <v>6803</v>
      </c>
      <c r="B2999" s="3" t="s">
        <v>3239</v>
      </c>
      <c r="C2999" s="3" t="s">
        <v>3238</v>
      </c>
      <c r="D2999" s="3" t="s">
        <v>3018</v>
      </c>
      <c r="G2999" s="2" t="s">
        <v>4896</v>
      </c>
      <c r="J2999" s="21">
        <v>9014</v>
      </c>
      <c r="K2999" s="21" t="s">
        <v>4579</v>
      </c>
    </row>
    <row r="3000" spans="1:11" x14ac:dyDescent="0.2">
      <c r="A3000" s="3">
        <v>6804</v>
      </c>
      <c r="B3000" s="3" t="s">
        <v>3240</v>
      </c>
      <c r="C3000" s="3" t="s">
        <v>3238</v>
      </c>
      <c r="D3000" s="3" t="s">
        <v>3018</v>
      </c>
      <c r="G3000" s="2" t="s">
        <v>4896</v>
      </c>
      <c r="J3000" s="21">
        <v>9015</v>
      </c>
      <c r="K3000" s="21" t="s">
        <v>4579</v>
      </c>
    </row>
    <row r="3001" spans="1:11" x14ac:dyDescent="0.2">
      <c r="A3001" s="3">
        <v>6806</v>
      </c>
      <c r="B3001" s="3" t="s">
        <v>3241</v>
      </c>
      <c r="C3001" s="3" t="s">
        <v>3238</v>
      </c>
      <c r="D3001" s="3" t="s">
        <v>3018</v>
      </c>
      <c r="G3001" s="2" t="s">
        <v>4896</v>
      </c>
      <c r="J3001" s="21">
        <v>9016</v>
      </c>
      <c r="K3001" s="21" t="s">
        <v>4579</v>
      </c>
    </row>
    <row r="3002" spans="1:11" x14ac:dyDescent="0.2">
      <c r="A3002" s="3">
        <v>6809</v>
      </c>
      <c r="B3002" s="3" t="s">
        <v>3242</v>
      </c>
      <c r="C3002" s="3" t="s">
        <v>3238</v>
      </c>
      <c r="D3002" s="3" t="s">
        <v>3018</v>
      </c>
      <c r="G3002" s="2" t="s">
        <v>4896</v>
      </c>
      <c r="J3002" s="21">
        <v>9030</v>
      </c>
      <c r="K3002" s="21" t="s">
        <v>4579</v>
      </c>
    </row>
    <row r="3003" spans="1:11" x14ac:dyDescent="0.2">
      <c r="A3003" s="3">
        <v>6980</v>
      </c>
      <c r="B3003" s="3" t="s">
        <v>3243</v>
      </c>
      <c r="C3003" s="3" t="s">
        <v>3244</v>
      </c>
      <c r="D3003" s="3" t="s">
        <v>3018</v>
      </c>
      <c r="G3003" s="2" t="s">
        <v>4896</v>
      </c>
      <c r="J3003" s="21">
        <v>9032</v>
      </c>
      <c r="K3003" s="21" t="s">
        <v>4579</v>
      </c>
    </row>
    <row r="3004" spans="1:11" x14ac:dyDescent="0.2">
      <c r="A3004" s="3">
        <v>6988</v>
      </c>
      <c r="B3004" s="3" t="s">
        <v>3245</v>
      </c>
      <c r="C3004" s="3" t="s">
        <v>3244</v>
      </c>
      <c r="D3004" s="3" t="s">
        <v>3018</v>
      </c>
      <c r="G3004" s="2" t="s">
        <v>4896</v>
      </c>
      <c r="J3004" s="21">
        <v>9033</v>
      </c>
      <c r="K3004" s="21" t="s">
        <v>4579</v>
      </c>
    </row>
    <row r="3005" spans="1:11" x14ac:dyDescent="0.2">
      <c r="A3005" s="3">
        <v>6989</v>
      </c>
      <c r="B3005" s="3" t="s">
        <v>3246</v>
      </c>
      <c r="C3005" s="3" t="s">
        <v>3244</v>
      </c>
      <c r="D3005" s="3" t="s">
        <v>3018</v>
      </c>
      <c r="G3005" s="2" t="s">
        <v>4896</v>
      </c>
      <c r="J3005" s="21">
        <v>9034</v>
      </c>
      <c r="K3005" s="21" t="s">
        <v>4579</v>
      </c>
    </row>
    <row r="3006" spans="1:11" x14ac:dyDescent="0.2">
      <c r="A3006" s="3">
        <v>6995</v>
      </c>
      <c r="B3006" s="3" t="s">
        <v>3247</v>
      </c>
      <c r="C3006" s="3" t="s">
        <v>3244</v>
      </c>
      <c r="D3006" s="3" t="s">
        <v>3018</v>
      </c>
      <c r="G3006" s="2" t="s">
        <v>4896</v>
      </c>
      <c r="J3006" s="21">
        <v>9035</v>
      </c>
      <c r="K3006" s="21" t="s">
        <v>4579</v>
      </c>
    </row>
    <row r="3007" spans="1:11" x14ac:dyDescent="0.2">
      <c r="A3007" s="3">
        <v>6997</v>
      </c>
      <c r="B3007" s="3" t="s">
        <v>3248</v>
      </c>
      <c r="C3007" s="3" t="s">
        <v>3244</v>
      </c>
      <c r="D3007" s="3" t="s">
        <v>3018</v>
      </c>
      <c r="G3007" s="2" t="s">
        <v>4896</v>
      </c>
      <c r="J3007" s="21">
        <v>9036</v>
      </c>
      <c r="K3007" s="21" t="s">
        <v>4579</v>
      </c>
    </row>
    <row r="3008" spans="1:11" x14ac:dyDescent="0.2">
      <c r="A3008" s="3">
        <v>6998</v>
      </c>
      <c r="B3008" s="3" t="s">
        <v>3249</v>
      </c>
      <c r="C3008" s="3" t="s">
        <v>3244</v>
      </c>
      <c r="D3008" s="3" t="s">
        <v>3018</v>
      </c>
      <c r="G3008" s="2" t="s">
        <v>4896</v>
      </c>
      <c r="J3008" s="21">
        <v>9037</v>
      </c>
      <c r="K3008" s="21" t="s">
        <v>4579</v>
      </c>
    </row>
    <row r="3009" spans="1:11" x14ac:dyDescent="0.2">
      <c r="A3009" s="3">
        <v>6817</v>
      </c>
      <c r="B3009" s="3" t="s">
        <v>3250</v>
      </c>
      <c r="C3009" s="3" t="s">
        <v>3251</v>
      </c>
      <c r="D3009" s="3" t="s">
        <v>3018</v>
      </c>
      <c r="G3009" s="2" t="s">
        <v>4896</v>
      </c>
      <c r="J3009" s="21">
        <v>9038</v>
      </c>
      <c r="K3009" s="21" t="s">
        <v>4579</v>
      </c>
    </row>
    <row r="3010" spans="1:11" x14ac:dyDescent="0.2">
      <c r="A3010" s="3">
        <v>6818</v>
      </c>
      <c r="B3010" s="3" t="s">
        <v>3252</v>
      </c>
      <c r="C3010" s="3" t="s">
        <v>3251</v>
      </c>
      <c r="D3010" s="3" t="s">
        <v>3018</v>
      </c>
      <c r="G3010" s="2" t="s">
        <v>4896</v>
      </c>
      <c r="J3010" s="21">
        <v>9042</v>
      </c>
      <c r="K3010" s="21" t="s">
        <v>4579</v>
      </c>
    </row>
    <row r="3011" spans="1:11" x14ac:dyDescent="0.2">
      <c r="A3011" s="3">
        <v>6821</v>
      </c>
      <c r="B3011" s="3" t="s">
        <v>3253</v>
      </c>
      <c r="C3011" s="3" t="s">
        <v>3251</v>
      </c>
      <c r="D3011" s="3" t="s">
        <v>3018</v>
      </c>
      <c r="G3011" s="2" t="s">
        <v>4896</v>
      </c>
      <c r="J3011" s="21">
        <v>9043</v>
      </c>
      <c r="K3011" s="21" t="s">
        <v>4579</v>
      </c>
    </row>
    <row r="3012" spans="1:11" x14ac:dyDescent="0.2">
      <c r="A3012" s="3">
        <v>6825</v>
      </c>
      <c r="B3012" s="3" t="s">
        <v>3254</v>
      </c>
      <c r="C3012" s="3" t="s">
        <v>3251</v>
      </c>
      <c r="D3012" s="3" t="s">
        <v>3018</v>
      </c>
      <c r="G3012" s="2" t="s">
        <v>4896</v>
      </c>
      <c r="J3012" s="21">
        <v>9044</v>
      </c>
      <c r="K3012" s="21" t="s">
        <v>4579</v>
      </c>
    </row>
    <row r="3013" spans="1:11" x14ac:dyDescent="0.2">
      <c r="A3013" s="3">
        <v>6828</v>
      </c>
      <c r="B3013" s="3" t="s">
        <v>3255</v>
      </c>
      <c r="C3013" s="3" t="s">
        <v>3255</v>
      </c>
      <c r="D3013" s="3" t="s">
        <v>3018</v>
      </c>
      <c r="G3013" s="2" t="s">
        <v>4896</v>
      </c>
      <c r="J3013" s="21">
        <v>9050</v>
      </c>
      <c r="K3013" s="21" t="s">
        <v>4579</v>
      </c>
    </row>
    <row r="3014" spans="1:11" x14ac:dyDescent="0.2">
      <c r="A3014" s="3">
        <v>6873</v>
      </c>
      <c r="B3014" s="3" t="s">
        <v>3256</v>
      </c>
      <c r="C3014" s="3" t="s">
        <v>3257</v>
      </c>
      <c r="D3014" s="3" t="s">
        <v>3018</v>
      </c>
      <c r="G3014" s="2" t="s">
        <v>4896</v>
      </c>
      <c r="J3014" s="21">
        <v>9052</v>
      </c>
      <c r="K3014" s="21" t="s">
        <v>4579</v>
      </c>
    </row>
    <row r="3015" spans="1:11" x14ac:dyDescent="0.2">
      <c r="A3015" s="3">
        <v>6874</v>
      </c>
      <c r="B3015" s="3" t="s">
        <v>3257</v>
      </c>
      <c r="C3015" s="3" t="s">
        <v>3257</v>
      </c>
      <c r="D3015" s="3" t="s">
        <v>3018</v>
      </c>
      <c r="G3015" s="2" t="s">
        <v>4896</v>
      </c>
      <c r="J3015" s="21">
        <v>9053</v>
      </c>
      <c r="K3015" s="21" t="s">
        <v>4579</v>
      </c>
    </row>
    <row r="3016" spans="1:11" x14ac:dyDescent="0.2">
      <c r="A3016" s="3">
        <v>6875</v>
      </c>
      <c r="B3016" s="3" t="s">
        <v>3258</v>
      </c>
      <c r="C3016" s="3" t="s">
        <v>3257</v>
      </c>
      <c r="D3016" s="3" t="s">
        <v>3018</v>
      </c>
      <c r="G3016" s="2" t="s">
        <v>4896</v>
      </c>
      <c r="J3016" s="21">
        <v>9054</v>
      </c>
      <c r="K3016" s="21" t="s">
        <v>4579</v>
      </c>
    </row>
    <row r="3017" spans="1:11" x14ac:dyDescent="0.2">
      <c r="A3017" s="3">
        <v>6875</v>
      </c>
      <c r="B3017" s="3" t="s">
        <v>3259</v>
      </c>
      <c r="C3017" s="3" t="s">
        <v>3257</v>
      </c>
      <c r="D3017" s="3" t="s">
        <v>3018</v>
      </c>
      <c r="G3017" s="2" t="s">
        <v>4896</v>
      </c>
      <c r="J3017" s="21">
        <v>9055</v>
      </c>
      <c r="K3017" s="21" t="s">
        <v>4579</v>
      </c>
    </row>
    <row r="3018" spans="1:11" x14ac:dyDescent="0.2">
      <c r="A3018" s="3">
        <v>6875</v>
      </c>
      <c r="B3018" s="3" t="s">
        <v>3260</v>
      </c>
      <c r="C3018" s="3" t="s">
        <v>3257</v>
      </c>
      <c r="D3018" s="3" t="s">
        <v>3018</v>
      </c>
      <c r="G3018" s="2" t="s">
        <v>4896</v>
      </c>
      <c r="J3018" s="21">
        <v>9056</v>
      </c>
      <c r="K3018" s="21" t="s">
        <v>4579</v>
      </c>
    </row>
    <row r="3019" spans="1:11" x14ac:dyDescent="0.2">
      <c r="A3019" s="3">
        <v>6830</v>
      </c>
      <c r="B3019" s="3" t="s">
        <v>3261</v>
      </c>
      <c r="C3019" s="3" t="s">
        <v>3261</v>
      </c>
      <c r="D3019" s="3" t="s">
        <v>3018</v>
      </c>
      <c r="G3019" s="2" t="s">
        <v>4896</v>
      </c>
      <c r="J3019" s="21">
        <v>9057</v>
      </c>
      <c r="K3019" s="21" t="s">
        <v>4579</v>
      </c>
    </row>
    <row r="3020" spans="1:11" x14ac:dyDescent="0.2">
      <c r="A3020" s="3">
        <v>6832</v>
      </c>
      <c r="B3020" s="3" t="s">
        <v>3262</v>
      </c>
      <c r="C3020" s="3" t="s">
        <v>3261</v>
      </c>
      <c r="D3020" s="3" t="s">
        <v>3018</v>
      </c>
      <c r="G3020" s="2" t="s">
        <v>4896</v>
      </c>
      <c r="J3020" s="21">
        <v>9058</v>
      </c>
      <c r="K3020" s="21" t="s">
        <v>4579</v>
      </c>
    </row>
    <row r="3021" spans="1:11" x14ac:dyDescent="0.2">
      <c r="A3021" s="3">
        <v>6832</v>
      </c>
      <c r="B3021" s="3" t="s">
        <v>3263</v>
      </c>
      <c r="C3021" s="3" t="s">
        <v>3261</v>
      </c>
      <c r="D3021" s="3" t="s">
        <v>3018</v>
      </c>
      <c r="G3021" s="2" t="s">
        <v>4896</v>
      </c>
      <c r="J3021" s="21">
        <v>9062</v>
      </c>
      <c r="K3021" s="21" t="s">
        <v>4579</v>
      </c>
    </row>
    <row r="3022" spans="1:11" x14ac:dyDescent="0.2">
      <c r="A3022" s="3">
        <v>6877</v>
      </c>
      <c r="B3022" s="3" t="s">
        <v>3264</v>
      </c>
      <c r="C3022" s="3" t="s">
        <v>3264</v>
      </c>
      <c r="D3022" s="3" t="s">
        <v>3018</v>
      </c>
      <c r="G3022" s="2" t="s">
        <v>4896</v>
      </c>
      <c r="J3022" s="21">
        <v>9063</v>
      </c>
      <c r="K3022" s="21" t="s">
        <v>4579</v>
      </c>
    </row>
    <row r="3023" spans="1:11" x14ac:dyDescent="0.2">
      <c r="A3023" s="3">
        <v>6825</v>
      </c>
      <c r="B3023" s="3" t="s">
        <v>3254</v>
      </c>
      <c r="C3023" s="3" t="s">
        <v>3265</v>
      </c>
      <c r="D3023" s="3" t="s">
        <v>3018</v>
      </c>
      <c r="G3023" s="2" t="s">
        <v>4896</v>
      </c>
      <c r="J3023" s="21">
        <v>9064</v>
      </c>
      <c r="K3023" s="21" t="s">
        <v>4579</v>
      </c>
    </row>
    <row r="3024" spans="1:11" x14ac:dyDescent="0.2">
      <c r="A3024" s="3">
        <v>6850</v>
      </c>
      <c r="B3024" s="3" t="s">
        <v>3265</v>
      </c>
      <c r="C3024" s="3" t="s">
        <v>3265</v>
      </c>
      <c r="D3024" s="3" t="s">
        <v>3018</v>
      </c>
      <c r="G3024" s="2" t="s">
        <v>4896</v>
      </c>
      <c r="J3024" s="21">
        <v>9100</v>
      </c>
      <c r="K3024" s="21" t="s">
        <v>4579</v>
      </c>
    </row>
    <row r="3025" spans="1:11" x14ac:dyDescent="0.2">
      <c r="A3025" s="3">
        <v>6852</v>
      </c>
      <c r="B3025" s="3" t="s">
        <v>3266</v>
      </c>
      <c r="C3025" s="3" t="s">
        <v>3265</v>
      </c>
      <c r="D3025" s="3" t="s">
        <v>3018</v>
      </c>
      <c r="G3025" s="2" t="s">
        <v>4896</v>
      </c>
      <c r="J3025" s="21">
        <v>9103</v>
      </c>
      <c r="K3025" s="21" t="s">
        <v>4579</v>
      </c>
    </row>
    <row r="3026" spans="1:11" x14ac:dyDescent="0.2">
      <c r="A3026" s="3">
        <v>6853</v>
      </c>
      <c r="B3026" s="3" t="s">
        <v>3267</v>
      </c>
      <c r="C3026" s="3" t="s">
        <v>3265</v>
      </c>
      <c r="D3026" s="3" t="s">
        <v>3018</v>
      </c>
      <c r="G3026" s="2" t="s">
        <v>4896</v>
      </c>
      <c r="J3026" s="21">
        <v>9104</v>
      </c>
      <c r="K3026" s="21" t="s">
        <v>4579</v>
      </c>
    </row>
    <row r="3027" spans="1:11" x14ac:dyDescent="0.2">
      <c r="A3027" s="3">
        <v>6862</v>
      </c>
      <c r="B3027" s="3" t="s">
        <v>3268</v>
      </c>
      <c r="C3027" s="3" t="s">
        <v>3265</v>
      </c>
      <c r="D3027" s="3" t="s">
        <v>3018</v>
      </c>
      <c r="G3027" s="2" t="s">
        <v>4896</v>
      </c>
      <c r="J3027" s="21">
        <v>9105</v>
      </c>
      <c r="K3027" s="21" t="s">
        <v>4579</v>
      </c>
    </row>
    <row r="3028" spans="1:11" x14ac:dyDescent="0.2">
      <c r="A3028" s="3">
        <v>6863</v>
      </c>
      <c r="B3028" s="3" t="s">
        <v>3269</v>
      </c>
      <c r="C3028" s="3" t="s">
        <v>3265</v>
      </c>
      <c r="D3028" s="3" t="s">
        <v>3018</v>
      </c>
      <c r="G3028" s="2" t="s">
        <v>4896</v>
      </c>
      <c r="J3028" s="21">
        <v>9107</v>
      </c>
      <c r="K3028" s="21" t="s">
        <v>4579</v>
      </c>
    </row>
    <row r="3029" spans="1:11" x14ac:dyDescent="0.2">
      <c r="A3029" s="3">
        <v>6864</v>
      </c>
      <c r="B3029" s="3" t="s">
        <v>3270</v>
      </c>
      <c r="C3029" s="3" t="s">
        <v>3265</v>
      </c>
      <c r="D3029" s="3" t="s">
        <v>3018</v>
      </c>
      <c r="G3029" s="2" t="s">
        <v>4896</v>
      </c>
      <c r="J3029" s="21">
        <v>9108</v>
      </c>
      <c r="K3029" s="21" t="s">
        <v>4579</v>
      </c>
    </row>
    <row r="3030" spans="1:11" x14ac:dyDescent="0.2">
      <c r="A3030" s="3">
        <v>6865</v>
      </c>
      <c r="B3030" s="3" t="s">
        <v>3271</v>
      </c>
      <c r="C3030" s="3" t="s">
        <v>3265</v>
      </c>
      <c r="D3030" s="3" t="s">
        <v>3018</v>
      </c>
      <c r="G3030" s="2" t="s">
        <v>4896</v>
      </c>
      <c r="J3030" s="21">
        <v>9112</v>
      </c>
      <c r="K3030" s="21" t="s">
        <v>4579</v>
      </c>
    </row>
    <row r="3031" spans="1:11" x14ac:dyDescent="0.2">
      <c r="A3031" s="3">
        <v>6866</v>
      </c>
      <c r="B3031" s="3" t="s">
        <v>3272</v>
      </c>
      <c r="C3031" s="3" t="s">
        <v>3265</v>
      </c>
      <c r="D3031" s="3" t="s">
        <v>3018</v>
      </c>
      <c r="G3031" s="2" t="s">
        <v>4896</v>
      </c>
      <c r="J3031" s="21">
        <v>9113</v>
      </c>
      <c r="K3031" s="21" t="s">
        <v>4579</v>
      </c>
    </row>
    <row r="3032" spans="1:11" x14ac:dyDescent="0.2">
      <c r="A3032" s="3">
        <v>6872</v>
      </c>
      <c r="B3032" s="3" t="s">
        <v>3273</v>
      </c>
      <c r="C3032" s="3" t="s">
        <v>3265</v>
      </c>
      <c r="D3032" s="3" t="s">
        <v>3018</v>
      </c>
      <c r="G3032" s="2" t="s">
        <v>4896</v>
      </c>
      <c r="J3032" s="21">
        <v>9114</v>
      </c>
      <c r="K3032" s="21" t="s">
        <v>4579</v>
      </c>
    </row>
    <row r="3033" spans="1:11" x14ac:dyDescent="0.2">
      <c r="A3033" s="3">
        <v>6872</v>
      </c>
      <c r="B3033" s="3" t="s">
        <v>3274</v>
      </c>
      <c r="C3033" s="3" t="s">
        <v>3265</v>
      </c>
      <c r="D3033" s="3" t="s">
        <v>3018</v>
      </c>
      <c r="G3033" s="2" t="s">
        <v>4896</v>
      </c>
      <c r="J3033" s="21">
        <v>9115</v>
      </c>
      <c r="K3033" s="21" t="s">
        <v>4579</v>
      </c>
    </row>
    <row r="3034" spans="1:11" x14ac:dyDescent="0.2">
      <c r="A3034" s="3">
        <v>6834</v>
      </c>
      <c r="B3034" s="3" t="s">
        <v>3275</v>
      </c>
      <c r="C3034" s="3" t="s">
        <v>3275</v>
      </c>
      <c r="D3034" s="3" t="s">
        <v>3018</v>
      </c>
      <c r="G3034" s="2" t="s">
        <v>4896</v>
      </c>
      <c r="J3034" s="21">
        <v>9116</v>
      </c>
      <c r="K3034" s="21" t="s">
        <v>4579</v>
      </c>
    </row>
    <row r="3035" spans="1:11" x14ac:dyDescent="0.2">
      <c r="A3035" s="3">
        <v>6883</v>
      </c>
      <c r="B3035" s="3" t="s">
        <v>3276</v>
      </c>
      <c r="C3035" s="3" t="s">
        <v>3276</v>
      </c>
      <c r="D3035" s="3" t="s">
        <v>3018</v>
      </c>
      <c r="G3035" s="2" t="s">
        <v>4896</v>
      </c>
      <c r="J3035" s="21">
        <v>9122</v>
      </c>
      <c r="K3035" s="21" t="s">
        <v>4579</v>
      </c>
    </row>
    <row r="3036" spans="1:11" x14ac:dyDescent="0.2">
      <c r="A3036" s="3">
        <v>6826</v>
      </c>
      <c r="B3036" s="3" t="s">
        <v>3277</v>
      </c>
      <c r="C3036" s="3" t="s">
        <v>3277</v>
      </c>
      <c r="D3036" s="3" t="s">
        <v>3018</v>
      </c>
      <c r="G3036" s="2" t="s">
        <v>4896</v>
      </c>
      <c r="J3036" s="21">
        <v>9123</v>
      </c>
      <c r="K3036" s="21" t="s">
        <v>4579</v>
      </c>
    </row>
    <row r="3037" spans="1:11" x14ac:dyDescent="0.2">
      <c r="A3037" s="3">
        <v>6854</v>
      </c>
      <c r="B3037" s="3" t="s">
        <v>3278</v>
      </c>
      <c r="C3037" s="3" t="s">
        <v>3279</v>
      </c>
      <c r="D3037" s="3" t="s">
        <v>3018</v>
      </c>
      <c r="G3037" s="2" t="s">
        <v>4896</v>
      </c>
      <c r="J3037" s="21">
        <v>9125</v>
      </c>
      <c r="K3037" s="21" t="s">
        <v>4579</v>
      </c>
    </row>
    <row r="3038" spans="1:11" x14ac:dyDescent="0.2">
      <c r="A3038" s="3">
        <v>6855</v>
      </c>
      <c r="B3038" s="3" t="s">
        <v>3279</v>
      </c>
      <c r="C3038" s="3" t="s">
        <v>3279</v>
      </c>
      <c r="D3038" s="3" t="s">
        <v>3018</v>
      </c>
      <c r="G3038" s="2" t="s">
        <v>4896</v>
      </c>
      <c r="J3038" s="21">
        <v>9126</v>
      </c>
      <c r="K3038" s="21" t="s">
        <v>4579</v>
      </c>
    </row>
    <row r="3039" spans="1:11" x14ac:dyDescent="0.2">
      <c r="A3039" s="3">
        <v>6833</v>
      </c>
      <c r="B3039" s="3" t="s">
        <v>3280</v>
      </c>
      <c r="C3039" s="3" t="s">
        <v>3280</v>
      </c>
      <c r="D3039" s="3" t="s">
        <v>3018</v>
      </c>
      <c r="G3039" s="2" t="s">
        <v>4896</v>
      </c>
      <c r="J3039" s="21">
        <v>9127</v>
      </c>
      <c r="K3039" s="21" t="s">
        <v>4579</v>
      </c>
    </row>
    <row r="3040" spans="1:11" x14ac:dyDescent="0.2">
      <c r="A3040" s="3">
        <v>6835</v>
      </c>
      <c r="B3040" s="3" t="s">
        <v>3281</v>
      </c>
      <c r="C3040" s="3" t="s">
        <v>3282</v>
      </c>
      <c r="D3040" s="3" t="s">
        <v>3018</v>
      </c>
      <c r="G3040" s="2" t="s">
        <v>4896</v>
      </c>
      <c r="J3040" s="21">
        <v>9200</v>
      </c>
      <c r="K3040" s="21" t="s">
        <v>4579</v>
      </c>
    </row>
    <row r="3041" spans="1:11" x14ac:dyDescent="0.2">
      <c r="A3041" s="3">
        <v>6837</v>
      </c>
      <c r="B3041" s="3" t="s">
        <v>3283</v>
      </c>
      <c r="C3041" s="3" t="s">
        <v>3282</v>
      </c>
      <c r="D3041" s="3" t="s">
        <v>3018</v>
      </c>
      <c r="G3041" s="2" t="s">
        <v>4896</v>
      </c>
      <c r="J3041" s="21">
        <v>9203</v>
      </c>
      <c r="K3041" s="21" t="s">
        <v>4578</v>
      </c>
    </row>
    <row r="3042" spans="1:11" x14ac:dyDescent="0.2">
      <c r="A3042" s="3">
        <v>6837</v>
      </c>
      <c r="B3042" s="3" t="s">
        <v>3284</v>
      </c>
      <c r="C3042" s="3" t="s">
        <v>3282</v>
      </c>
      <c r="D3042" s="3" t="s">
        <v>3018</v>
      </c>
      <c r="G3042" s="2" t="s">
        <v>4896</v>
      </c>
      <c r="J3042" s="21">
        <v>9204</v>
      </c>
      <c r="K3042" s="21" t="s">
        <v>4579</v>
      </c>
    </row>
    <row r="3043" spans="1:11" x14ac:dyDescent="0.2">
      <c r="A3043" s="3">
        <v>6838</v>
      </c>
      <c r="B3043" s="3" t="s">
        <v>3285</v>
      </c>
      <c r="C3043" s="3" t="s">
        <v>3282</v>
      </c>
      <c r="D3043" s="3" t="s">
        <v>3018</v>
      </c>
      <c r="G3043" s="2" t="s">
        <v>4896</v>
      </c>
      <c r="J3043" s="21">
        <v>9205</v>
      </c>
      <c r="K3043" s="21" t="s">
        <v>4578</v>
      </c>
    </row>
    <row r="3044" spans="1:11" x14ac:dyDescent="0.2">
      <c r="A3044" s="3">
        <v>6838</v>
      </c>
      <c r="B3044" s="3" t="s">
        <v>3286</v>
      </c>
      <c r="C3044" s="3" t="s">
        <v>3282</v>
      </c>
      <c r="D3044" s="3" t="s">
        <v>3018</v>
      </c>
      <c r="G3044" s="2" t="s">
        <v>4896</v>
      </c>
      <c r="J3044" s="21">
        <v>9212</v>
      </c>
      <c r="K3044" s="21" t="s">
        <v>4579</v>
      </c>
    </row>
    <row r="3045" spans="1:11" x14ac:dyDescent="0.2">
      <c r="A3045" s="3">
        <v>6839</v>
      </c>
      <c r="B3045" s="3" t="s">
        <v>3287</v>
      </c>
      <c r="C3045" s="3" t="s">
        <v>3282</v>
      </c>
      <c r="D3045" s="3" t="s">
        <v>3018</v>
      </c>
      <c r="G3045" s="2" t="s">
        <v>4896</v>
      </c>
      <c r="J3045" s="21">
        <v>9213</v>
      </c>
      <c r="K3045" s="21" t="s">
        <v>4578</v>
      </c>
    </row>
    <row r="3046" spans="1:11" x14ac:dyDescent="0.2">
      <c r="A3046" s="3">
        <v>6710</v>
      </c>
      <c r="B3046" s="3" t="s">
        <v>3288</v>
      </c>
      <c r="C3046" s="3" t="s">
        <v>3288</v>
      </c>
      <c r="D3046" s="3" t="s">
        <v>3018</v>
      </c>
      <c r="G3046" s="2" t="s">
        <v>4896</v>
      </c>
      <c r="J3046" s="21">
        <v>9214</v>
      </c>
      <c r="K3046" s="21" t="s">
        <v>4578</v>
      </c>
    </row>
    <row r="3047" spans="1:11" x14ac:dyDescent="0.2">
      <c r="A3047" s="3">
        <v>6526</v>
      </c>
      <c r="B3047" s="3" t="s">
        <v>3289</v>
      </c>
      <c r="C3047" s="3" t="s">
        <v>3290</v>
      </c>
      <c r="D3047" s="3" t="s">
        <v>3018</v>
      </c>
      <c r="G3047" s="2" t="s">
        <v>4896</v>
      </c>
      <c r="J3047" s="21">
        <v>9215</v>
      </c>
      <c r="K3047" s="21" t="s">
        <v>4578</v>
      </c>
    </row>
    <row r="3048" spans="1:11" x14ac:dyDescent="0.2">
      <c r="A3048" s="3">
        <v>6527</v>
      </c>
      <c r="B3048" s="3" t="s">
        <v>3291</v>
      </c>
      <c r="C3048" s="3" t="s">
        <v>3290</v>
      </c>
      <c r="D3048" s="3" t="s">
        <v>3018</v>
      </c>
      <c r="G3048" s="2" t="s">
        <v>4896</v>
      </c>
      <c r="J3048" s="21">
        <v>9216</v>
      </c>
      <c r="K3048" s="21" t="s">
        <v>4578</v>
      </c>
    </row>
    <row r="3049" spans="1:11" x14ac:dyDescent="0.2">
      <c r="A3049" s="3">
        <v>6703</v>
      </c>
      <c r="B3049" s="3" t="s">
        <v>3292</v>
      </c>
      <c r="C3049" s="3" t="s">
        <v>3290</v>
      </c>
      <c r="D3049" s="3" t="s">
        <v>3018</v>
      </c>
      <c r="G3049" s="2" t="s">
        <v>4896</v>
      </c>
      <c r="J3049" s="21">
        <v>9217</v>
      </c>
      <c r="K3049" s="21" t="s">
        <v>4578</v>
      </c>
    </row>
    <row r="3050" spans="1:11" x14ac:dyDescent="0.2">
      <c r="A3050" s="3">
        <v>6705</v>
      </c>
      <c r="B3050" s="3" t="s">
        <v>3293</v>
      </c>
      <c r="C3050" s="3" t="s">
        <v>3290</v>
      </c>
      <c r="D3050" s="3" t="s">
        <v>3018</v>
      </c>
      <c r="G3050" s="2" t="s">
        <v>4896</v>
      </c>
      <c r="J3050" s="21">
        <v>9220</v>
      </c>
      <c r="K3050" s="21" t="s">
        <v>4578</v>
      </c>
    </row>
    <row r="3051" spans="1:11" x14ac:dyDescent="0.2">
      <c r="A3051" s="3">
        <v>6707</v>
      </c>
      <c r="B3051" s="3" t="s">
        <v>3294</v>
      </c>
      <c r="C3051" s="3" t="s">
        <v>3290</v>
      </c>
      <c r="D3051" s="3" t="s">
        <v>3018</v>
      </c>
      <c r="G3051" s="2" t="s">
        <v>4896</v>
      </c>
      <c r="J3051" s="21">
        <v>9223</v>
      </c>
      <c r="K3051" s="21" t="s">
        <v>4578</v>
      </c>
    </row>
    <row r="3052" spans="1:11" x14ac:dyDescent="0.2">
      <c r="A3052" s="3">
        <v>6685</v>
      </c>
      <c r="B3052" s="3" t="s">
        <v>3295</v>
      </c>
      <c r="C3052" s="3" t="s">
        <v>3295</v>
      </c>
      <c r="D3052" s="3" t="s">
        <v>3018</v>
      </c>
      <c r="G3052" s="2" t="s">
        <v>4896</v>
      </c>
      <c r="J3052" s="21">
        <v>9225</v>
      </c>
      <c r="K3052" s="21" t="s">
        <v>4578</v>
      </c>
    </row>
    <row r="3053" spans="1:11" x14ac:dyDescent="0.2">
      <c r="A3053" s="3">
        <v>6683</v>
      </c>
      <c r="B3053" s="3" t="s">
        <v>3296</v>
      </c>
      <c r="C3053" s="3" t="s">
        <v>3297</v>
      </c>
      <c r="D3053" s="3" t="s">
        <v>3018</v>
      </c>
      <c r="G3053" s="2" t="s">
        <v>4896</v>
      </c>
      <c r="J3053" s="21">
        <v>9230</v>
      </c>
      <c r="K3053" s="21" t="s">
        <v>4578</v>
      </c>
    </row>
    <row r="3054" spans="1:11" x14ac:dyDescent="0.2">
      <c r="A3054" s="3">
        <v>6684</v>
      </c>
      <c r="B3054" s="3" t="s">
        <v>3297</v>
      </c>
      <c r="C3054" s="3" t="s">
        <v>3297</v>
      </c>
      <c r="D3054" s="3" t="s">
        <v>3018</v>
      </c>
      <c r="G3054" s="2" t="s">
        <v>4896</v>
      </c>
      <c r="J3054" s="21">
        <v>9231</v>
      </c>
      <c r="K3054" s="21" t="s">
        <v>4579</v>
      </c>
    </row>
    <row r="3055" spans="1:11" x14ac:dyDescent="0.2">
      <c r="A3055" s="3">
        <v>6684</v>
      </c>
      <c r="B3055" s="3" t="s">
        <v>3298</v>
      </c>
      <c r="C3055" s="3" t="s">
        <v>3297</v>
      </c>
      <c r="D3055" s="3" t="s">
        <v>3018</v>
      </c>
      <c r="G3055" s="2" t="s">
        <v>4896</v>
      </c>
      <c r="J3055" s="21">
        <v>9240</v>
      </c>
      <c r="K3055" s="21" t="s">
        <v>4578</v>
      </c>
    </row>
    <row r="3056" spans="1:11" x14ac:dyDescent="0.2">
      <c r="A3056" s="3">
        <v>6683</v>
      </c>
      <c r="B3056" s="3" t="s">
        <v>3299</v>
      </c>
      <c r="C3056" s="3" t="s">
        <v>3299</v>
      </c>
      <c r="D3056" s="3" t="s">
        <v>3018</v>
      </c>
      <c r="G3056" s="2" t="s">
        <v>4896</v>
      </c>
      <c r="J3056" s="21">
        <v>9242</v>
      </c>
      <c r="K3056" s="21" t="s">
        <v>4578</v>
      </c>
    </row>
    <row r="3057" spans="1:11" x14ac:dyDescent="0.2">
      <c r="A3057" s="3">
        <v>6675</v>
      </c>
      <c r="B3057" s="3" t="s">
        <v>3300</v>
      </c>
      <c r="C3057" s="3" t="s">
        <v>3300</v>
      </c>
      <c r="D3057" s="3" t="s">
        <v>3018</v>
      </c>
      <c r="G3057" s="2" t="s">
        <v>4896</v>
      </c>
      <c r="J3057" s="21">
        <v>9243</v>
      </c>
      <c r="K3057" s="21" t="s">
        <v>4578</v>
      </c>
    </row>
    <row r="3058" spans="1:11" x14ac:dyDescent="0.2">
      <c r="A3058" s="3">
        <v>6676</v>
      </c>
      <c r="B3058" s="3" t="s">
        <v>3301</v>
      </c>
      <c r="C3058" s="3" t="s">
        <v>3300</v>
      </c>
      <c r="D3058" s="3" t="s">
        <v>3018</v>
      </c>
      <c r="G3058" s="2" t="s">
        <v>4896</v>
      </c>
      <c r="J3058" s="21">
        <v>9244</v>
      </c>
      <c r="K3058" s="21" t="s">
        <v>4578</v>
      </c>
    </row>
    <row r="3059" spans="1:11" x14ac:dyDescent="0.2">
      <c r="A3059" s="3">
        <v>6690</v>
      </c>
      <c r="B3059" s="3" t="s">
        <v>3302</v>
      </c>
      <c r="C3059" s="3" t="s">
        <v>3300</v>
      </c>
      <c r="D3059" s="3" t="s">
        <v>3018</v>
      </c>
      <c r="G3059" s="2" t="s">
        <v>4896</v>
      </c>
      <c r="J3059" s="21">
        <v>9245</v>
      </c>
      <c r="K3059" s="21" t="s">
        <v>4578</v>
      </c>
    </row>
    <row r="3060" spans="1:11" x14ac:dyDescent="0.2">
      <c r="A3060" s="3">
        <v>6690</v>
      </c>
      <c r="B3060" s="3" t="s">
        <v>3303</v>
      </c>
      <c r="C3060" s="3" t="s">
        <v>3300</v>
      </c>
      <c r="D3060" s="3" t="s">
        <v>3018</v>
      </c>
      <c r="G3060" s="2" t="s">
        <v>4896</v>
      </c>
      <c r="J3060" s="21">
        <v>9246</v>
      </c>
      <c r="K3060" s="21" t="s">
        <v>4578</v>
      </c>
    </row>
    <row r="3061" spans="1:11" x14ac:dyDescent="0.2">
      <c r="A3061" s="3">
        <v>6682</v>
      </c>
      <c r="B3061" s="3" t="s">
        <v>3304</v>
      </c>
      <c r="C3061" s="3" t="s">
        <v>3304</v>
      </c>
      <c r="D3061" s="3" t="s">
        <v>3018</v>
      </c>
      <c r="G3061" s="2" t="s">
        <v>4896</v>
      </c>
      <c r="J3061" s="21">
        <v>9247</v>
      </c>
      <c r="K3061" s="21" t="s">
        <v>4578</v>
      </c>
    </row>
    <row r="3062" spans="1:11" x14ac:dyDescent="0.2">
      <c r="A3062" s="3">
        <v>6673</v>
      </c>
      <c r="B3062" s="3" t="s">
        <v>3305</v>
      </c>
      <c r="C3062" s="3" t="s">
        <v>3305</v>
      </c>
      <c r="D3062" s="3" t="s">
        <v>3018</v>
      </c>
      <c r="G3062" s="2" t="s">
        <v>4896</v>
      </c>
      <c r="J3062" s="21">
        <v>9248</v>
      </c>
      <c r="K3062" s="21" t="s">
        <v>4578</v>
      </c>
    </row>
    <row r="3063" spans="1:11" x14ac:dyDescent="0.2">
      <c r="A3063" s="3">
        <v>6674</v>
      </c>
      <c r="B3063" s="3" t="s">
        <v>3306</v>
      </c>
      <c r="C3063" s="3" t="s">
        <v>3305</v>
      </c>
      <c r="D3063" s="3" t="s">
        <v>3018</v>
      </c>
      <c r="G3063" s="2" t="s">
        <v>4896</v>
      </c>
      <c r="J3063" s="21">
        <v>9249</v>
      </c>
      <c r="K3063" s="21" t="s">
        <v>4578</v>
      </c>
    </row>
    <row r="3064" spans="1:11" x14ac:dyDescent="0.2">
      <c r="A3064" s="3">
        <v>6674</v>
      </c>
      <c r="B3064" s="3" t="s">
        <v>3307</v>
      </c>
      <c r="C3064" s="3" t="s">
        <v>3305</v>
      </c>
      <c r="D3064" s="3" t="s">
        <v>3018</v>
      </c>
      <c r="G3064" s="2" t="s">
        <v>4896</v>
      </c>
      <c r="J3064" s="21">
        <v>9300</v>
      </c>
      <c r="K3064" s="21" t="s">
        <v>4579</v>
      </c>
    </row>
    <row r="3065" spans="1:11" x14ac:dyDescent="0.2">
      <c r="A3065" s="3">
        <v>6677</v>
      </c>
      <c r="B3065" s="3" t="s">
        <v>3308</v>
      </c>
      <c r="C3065" s="3" t="s">
        <v>3305</v>
      </c>
      <c r="D3065" s="3" t="s">
        <v>3018</v>
      </c>
      <c r="G3065" s="2" t="s">
        <v>4896</v>
      </c>
      <c r="J3065" s="21">
        <v>9304</v>
      </c>
      <c r="K3065" s="21" t="s">
        <v>4579</v>
      </c>
    </row>
    <row r="3066" spans="1:11" x14ac:dyDescent="0.2">
      <c r="A3066" s="3">
        <v>6677</v>
      </c>
      <c r="B3066" s="3" t="s">
        <v>3309</v>
      </c>
      <c r="C3066" s="3" t="s">
        <v>3305</v>
      </c>
      <c r="D3066" s="3" t="s">
        <v>3018</v>
      </c>
      <c r="G3066" s="2" t="s">
        <v>4896</v>
      </c>
      <c r="J3066" s="21">
        <v>9305</v>
      </c>
      <c r="K3066" s="21" t="s">
        <v>4579</v>
      </c>
    </row>
    <row r="3067" spans="1:11" x14ac:dyDescent="0.2">
      <c r="A3067" s="3">
        <v>6678</v>
      </c>
      <c r="B3067" s="3" t="s">
        <v>3310</v>
      </c>
      <c r="C3067" s="3" t="s">
        <v>3305</v>
      </c>
      <c r="D3067" s="3" t="s">
        <v>3018</v>
      </c>
      <c r="G3067" s="2" t="s">
        <v>4896</v>
      </c>
      <c r="J3067" s="21">
        <v>9306</v>
      </c>
      <c r="K3067" s="21" t="s">
        <v>4579</v>
      </c>
    </row>
    <row r="3068" spans="1:11" x14ac:dyDescent="0.2">
      <c r="A3068" s="3">
        <v>6678</v>
      </c>
      <c r="B3068" s="3" t="s">
        <v>3311</v>
      </c>
      <c r="C3068" s="3" t="s">
        <v>3305</v>
      </c>
      <c r="D3068" s="3" t="s">
        <v>3018</v>
      </c>
      <c r="G3068" s="2" t="s">
        <v>4896</v>
      </c>
      <c r="J3068" s="21">
        <v>9308</v>
      </c>
      <c r="K3068" s="21" t="s">
        <v>4578</v>
      </c>
    </row>
    <row r="3069" spans="1:11" x14ac:dyDescent="0.2">
      <c r="A3069" s="3">
        <v>6678</v>
      </c>
      <c r="B3069" s="3" t="s">
        <v>3312</v>
      </c>
      <c r="C3069" s="3" t="s">
        <v>3305</v>
      </c>
      <c r="D3069" s="3" t="s">
        <v>3018</v>
      </c>
      <c r="G3069" s="2" t="s">
        <v>4896</v>
      </c>
      <c r="J3069" s="21">
        <v>9312</v>
      </c>
      <c r="K3069" s="21" t="s">
        <v>4578</v>
      </c>
    </row>
    <row r="3070" spans="1:11" x14ac:dyDescent="0.2">
      <c r="A3070" s="3">
        <v>6692</v>
      </c>
      <c r="B3070" s="3" t="s">
        <v>3313</v>
      </c>
      <c r="C3070" s="3" t="s">
        <v>3314</v>
      </c>
      <c r="D3070" s="3" t="s">
        <v>3018</v>
      </c>
      <c r="G3070" s="2" t="s">
        <v>4896</v>
      </c>
      <c r="J3070" s="21">
        <v>9313</v>
      </c>
      <c r="K3070" s="21" t="s">
        <v>4578</v>
      </c>
    </row>
    <row r="3071" spans="1:11" x14ac:dyDescent="0.2">
      <c r="A3071" s="3">
        <v>6692</v>
      </c>
      <c r="B3071" s="3" t="s">
        <v>3315</v>
      </c>
      <c r="C3071" s="3" t="s">
        <v>3314</v>
      </c>
      <c r="D3071" s="3" t="s">
        <v>3018</v>
      </c>
      <c r="G3071" s="2" t="s">
        <v>4896</v>
      </c>
      <c r="J3071" s="21">
        <v>9314</v>
      </c>
      <c r="K3071" s="21" t="s">
        <v>4578</v>
      </c>
    </row>
    <row r="3072" spans="1:11" x14ac:dyDescent="0.2">
      <c r="A3072" s="3">
        <v>6693</v>
      </c>
      <c r="B3072" s="3" t="s">
        <v>3316</v>
      </c>
      <c r="C3072" s="3" t="s">
        <v>3314</v>
      </c>
      <c r="D3072" s="3" t="s">
        <v>3018</v>
      </c>
      <c r="G3072" s="2" t="s">
        <v>4896</v>
      </c>
      <c r="J3072" s="21">
        <v>9315</v>
      </c>
      <c r="K3072" s="21" t="s">
        <v>4578</v>
      </c>
    </row>
    <row r="3073" spans="1:11" x14ac:dyDescent="0.2">
      <c r="A3073" s="3">
        <v>6694</v>
      </c>
      <c r="B3073" s="3" t="s">
        <v>3317</v>
      </c>
      <c r="C3073" s="3" t="s">
        <v>3314</v>
      </c>
      <c r="D3073" s="3" t="s">
        <v>3018</v>
      </c>
      <c r="G3073" s="2" t="s">
        <v>4896</v>
      </c>
      <c r="J3073" s="21">
        <v>9320</v>
      </c>
      <c r="K3073" s="21" t="s">
        <v>4578</v>
      </c>
    </row>
    <row r="3074" spans="1:11" x14ac:dyDescent="0.2">
      <c r="A3074" s="3">
        <v>6695</v>
      </c>
      <c r="B3074" s="3" t="s">
        <v>3318</v>
      </c>
      <c r="C3074" s="3" t="s">
        <v>3314</v>
      </c>
      <c r="D3074" s="3" t="s">
        <v>3018</v>
      </c>
      <c r="G3074" s="2" t="s">
        <v>4896</v>
      </c>
      <c r="J3074" s="21">
        <v>9322</v>
      </c>
      <c r="K3074" s="21" t="s">
        <v>4578</v>
      </c>
    </row>
    <row r="3075" spans="1:11" x14ac:dyDescent="0.2">
      <c r="A3075" s="3">
        <v>6695</v>
      </c>
      <c r="B3075" s="3" t="s">
        <v>3319</v>
      </c>
      <c r="C3075" s="3" t="s">
        <v>3314</v>
      </c>
      <c r="D3075" s="3" t="s">
        <v>3018</v>
      </c>
      <c r="G3075" s="2" t="s">
        <v>4896</v>
      </c>
      <c r="J3075" s="21">
        <v>9323</v>
      </c>
      <c r="K3075" s="21" t="s">
        <v>4579</v>
      </c>
    </row>
    <row r="3076" spans="1:11" x14ac:dyDescent="0.2">
      <c r="A3076" s="3">
        <v>6696</v>
      </c>
      <c r="B3076" s="3" t="s">
        <v>3320</v>
      </c>
      <c r="C3076" s="3" t="s">
        <v>3314</v>
      </c>
      <c r="D3076" s="3" t="s">
        <v>3018</v>
      </c>
      <c r="G3076" s="2" t="s">
        <v>4896</v>
      </c>
      <c r="J3076" s="21">
        <v>9325</v>
      </c>
      <c r="K3076" s="21" t="s">
        <v>4578</v>
      </c>
    </row>
    <row r="3077" spans="1:11" x14ac:dyDescent="0.2">
      <c r="A3077" s="3">
        <v>6670</v>
      </c>
      <c r="B3077" s="3" t="s">
        <v>3321</v>
      </c>
      <c r="C3077" s="3" t="s">
        <v>3322</v>
      </c>
      <c r="D3077" s="3" t="s">
        <v>3018</v>
      </c>
      <c r="G3077" s="2" t="s">
        <v>4896</v>
      </c>
      <c r="J3077" s="21">
        <v>9326</v>
      </c>
      <c r="K3077" s="21" t="s">
        <v>4579</v>
      </c>
    </row>
    <row r="3078" spans="1:11" x14ac:dyDescent="0.2">
      <c r="A3078" s="3">
        <v>6672</v>
      </c>
      <c r="B3078" s="3" t="s">
        <v>3323</v>
      </c>
      <c r="C3078" s="3" t="s">
        <v>3322</v>
      </c>
      <c r="D3078" s="3" t="s">
        <v>3018</v>
      </c>
      <c r="G3078" s="2" t="s">
        <v>4896</v>
      </c>
      <c r="J3078" s="21">
        <v>9327</v>
      </c>
      <c r="K3078" s="21" t="s">
        <v>4579</v>
      </c>
    </row>
    <row r="3079" spans="1:11" x14ac:dyDescent="0.2">
      <c r="A3079" s="3">
        <v>6809</v>
      </c>
      <c r="B3079" s="3" t="s">
        <v>3242</v>
      </c>
      <c r="C3079" s="3" t="s">
        <v>3324</v>
      </c>
      <c r="D3079" s="3" t="s">
        <v>3018</v>
      </c>
      <c r="G3079" s="2" t="s">
        <v>4896</v>
      </c>
      <c r="J3079" s="21">
        <v>9400</v>
      </c>
      <c r="K3079" s="21" t="s">
        <v>4579</v>
      </c>
    </row>
    <row r="3080" spans="1:11" x14ac:dyDescent="0.2">
      <c r="A3080" s="3">
        <v>6652</v>
      </c>
      <c r="B3080" s="3" t="s">
        <v>3325</v>
      </c>
      <c r="C3080" s="3" t="s">
        <v>3326</v>
      </c>
      <c r="D3080" s="3" t="s">
        <v>3018</v>
      </c>
      <c r="G3080" s="2" t="s">
        <v>4896</v>
      </c>
      <c r="J3080" s="21">
        <v>9402</v>
      </c>
      <c r="K3080" s="21" t="s">
        <v>4579</v>
      </c>
    </row>
    <row r="3081" spans="1:11" x14ac:dyDescent="0.2">
      <c r="A3081" s="3">
        <v>6653</v>
      </c>
      <c r="B3081" s="3" t="s">
        <v>3327</v>
      </c>
      <c r="C3081" s="3" t="s">
        <v>3326</v>
      </c>
      <c r="D3081" s="3" t="s">
        <v>3018</v>
      </c>
      <c r="G3081" s="2" t="s">
        <v>4896</v>
      </c>
      <c r="J3081" s="21">
        <v>9403</v>
      </c>
      <c r="K3081" s="21" t="s">
        <v>4579</v>
      </c>
    </row>
    <row r="3082" spans="1:11" x14ac:dyDescent="0.2">
      <c r="A3082" s="3">
        <v>6654</v>
      </c>
      <c r="B3082" s="3" t="s">
        <v>3328</v>
      </c>
      <c r="C3082" s="3" t="s">
        <v>3326</v>
      </c>
      <c r="D3082" s="3" t="s">
        <v>3018</v>
      </c>
      <c r="G3082" s="2" t="s">
        <v>4899</v>
      </c>
      <c r="J3082" s="21">
        <v>9404</v>
      </c>
      <c r="K3082" s="21" t="s">
        <v>4579</v>
      </c>
    </row>
    <row r="3083" spans="1:11" x14ac:dyDescent="0.2">
      <c r="A3083" s="3">
        <v>6655</v>
      </c>
      <c r="B3083" s="3" t="s">
        <v>3329</v>
      </c>
      <c r="C3083" s="3" t="s">
        <v>3330</v>
      </c>
      <c r="D3083" s="3" t="s">
        <v>3018</v>
      </c>
      <c r="G3083" s="2" t="s">
        <v>4897</v>
      </c>
      <c r="J3083" s="21">
        <v>9405</v>
      </c>
      <c r="K3083" s="21" t="s">
        <v>4579</v>
      </c>
    </row>
    <row r="3084" spans="1:11" x14ac:dyDescent="0.2">
      <c r="A3084" s="3">
        <v>6655</v>
      </c>
      <c r="B3084" s="3" t="s">
        <v>3331</v>
      </c>
      <c r="C3084" s="3" t="s">
        <v>3330</v>
      </c>
      <c r="D3084" s="3" t="s">
        <v>3018</v>
      </c>
      <c r="G3084" s="2" t="s">
        <v>4897</v>
      </c>
      <c r="J3084" s="21">
        <v>9410</v>
      </c>
      <c r="K3084" s="21" t="s">
        <v>4579</v>
      </c>
    </row>
    <row r="3085" spans="1:11" x14ac:dyDescent="0.2">
      <c r="A3085" s="3">
        <v>6655</v>
      </c>
      <c r="B3085" s="3" t="s">
        <v>3332</v>
      </c>
      <c r="C3085" s="3" t="s">
        <v>3330</v>
      </c>
      <c r="D3085" s="3" t="s">
        <v>3018</v>
      </c>
      <c r="G3085" s="2" t="s">
        <v>4899</v>
      </c>
      <c r="J3085" s="21">
        <v>9411</v>
      </c>
      <c r="K3085" s="21" t="s">
        <v>4579</v>
      </c>
    </row>
    <row r="3086" spans="1:11" x14ac:dyDescent="0.2">
      <c r="A3086" s="3">
        <v>6656</v>
      </c>
      <c r="B3086" s="3" t="s">
        <v>3333</v>
      </c>
      <c r="C3086" s="3" t="s">
        <v>3330</v>
      </c>
      <c r="D3086" s="3" t="s">
        <v>3018</v>
      </c>
      <c r="G3086" s="2" t="s">
        <v>4897</v>
      </c>
      <c r="J3086" s="21">
        <v>9413</v>
      </c>
      <c r="K3086" s="21" t="s">
        <v>4579</v>
      </c>
    </row>
    <row r="3087" spans="1:11" x14ac:dyDescent="0.2">
      <c r="A3087" s="3">
        <v>6657</v>
      </c>
      <c r="B3087" s="3" t="s">
        <v>3334</v>
      </c>
      <c r="C3087" s="3" t="s">
        <v>3330</v>
      </c>
      <c r="D3087" s="3" t="s">
        <v>3018</v>
      </c>
      <c r="G3087" s="2" t="s">
        <v>4896</v>
      </c>
      <c r="J3087" s="21">
        <v>9422</v>
      </c>
      <c r="K3087" s="21" t="s">
        <v>4579</v>
      </c>
    </row>
    <row r="3088" spans="1:11" x14ac:dyDescent="0.2">
      <c r="A3088" s="3">
        <v>6658</v>
      </c>
      <c r="B3088" s="3" t="s">
        <v>3335</v>
      </c>
      <c r="C3088" s="3" t="s">
        <v>3330</v>
      </c>
      <c r="D3088" s="3" t="s">
        <v>3018</v>
      </c>
      <c r="G3088" s="2" t="s">
        <v>4897</v>
      </c>
      <c r="J3088" s="21">
        <v>9423</v>
      </c>
      <c r="K3088" s="21" t="s">
        <v>4579</v>
      </c>
    </row>
    <row r="3089" spans="1:11" x14ac:dyDescent="0.2">
      <c r="A3089" s="3">
        <v>6659</v>
      </c>
      <c r="B3089" s="3" t="s">
        <v>3336</v>
      </c>
      <c r="C3089" s="3" t="s">
        <v>3330</v>
      </c>
      <c r="D3089" s="3" t="s">
        <v>3018</v>
      </c>
      <c r="G3089" s="2" t="s">
        <v>4899</v>
      </c>
      <c r="J3089" s="21">
        <v>9424</v>
      </c>
      <c r="K3089" s="21" t="s">
        <v>4579</v>
      </c>
    </row>
    <row r="3090" spans="1:11" x14ac:dyDescent="0.2">
      <c r="A3090" s="3">
        <v>6659</v>
      </c>
      <c r="B3090" s="3" t="s">
        <v>3337</v>
      </c>
      <c r="C3090" s="3" t="s">
        <v>3330</v>
      </c>
      <c r="D3090" s="3" t="s">
        <v>3018</v>
      </c>
      <c r="G3090" s="2" t="s">
        <v>4899</v>
      </c>
      <c r="J3090" s="21">
        <v>9425</v>
      </c>
      <c r="K3090" s="21" t="s">
        <v>4579</v>
      </c>
    </row>
    <row r="3091" spans="1:11" x14ac:dyDescent="0.2">
      <c r="A3091" s="3">
        <v>6571</v>
      </c>
      <c r="B3091" s="3" t="s">
        <v>3338</v>
      </c>
      <c r="C3091" s="3" t="s">
        <v>3339</v>
      </c>
      <c r="D3091" s="3" t="s">
        <v>3018</v>
      </c>
      <c r="G3091" s="2" t="s">
        <v>4899</v>
      </c>
      <c r="J3091" s="21">
        <v>9426</v>
      </c>
      <c r="K3091" s="21" t="s">
        <v>4579</v>
      </c>
    </row>
    <row r="3092" spans="1:11" x14ac:dyDescent="0.2">
      <c r="A3092" s="3">
        <v>6572</v>
      </c>
      <c r="B3092" s="3" t="s">
        <v>3340</v>
      </c>
      <c r="C3092" s="3" t="s">
        <v>3339</v>
      </c>
      <c r="D3092" s="3" t="s">
        <v>3018</v>
      </c>
      <c r="G3092" s="2" t="s">
        <v>4899</v>
      </c>
      <c r="J3092" s="21">
        <v>9427</v>
      </c>
      <c r="K3092" s="21" t="s">
        <v>4579</v>
      </c>
    </row>
    <row r="3093" spans="1:11" x14ac:dyDescent="0.2">
      <c r="A3093" s="3">
        <v>6573</v>
      </c>
      <c r="B3093" s="3" t="s">
        <v>3341</v>
      </c>
      <c r="C3093" s="3" t="s">
        <v>3339</v>
      </c>
      <c r="D3093" s="3" t="s">
        <v>3018</v>
      </c>
      <c r="G3093" s="2" t="s">
        <v>4899</v>
      </c>
      <c r="J3093" s="21">
        <v>9428</v>
      </c>
      <c r="K3093" s="21" t="s">
        <v>4579</v>
      </c>
    </row>
    <row r="3094" spans="1:11" x14ac:dyDescent="0.2">
      <c r="A3094" s="3">
        <v>6574</v>
      </c>
      <c r="B3094" s="3" t="s">
        <v>3342</v>
      </c>
      <c r="C3094" s="3" t="s">
        <v>3339</v>
      </c>
      <c r="D3094" s="3" t="s">
        <v>3018</v>
      </c>
      <c r="G3094" s="2" t="s">
        <v>4899</v>
      </c>
      <c r="J3094" s="21">
        <v>9430</v>
      </c>
      <c r="K3094" s="21" t="s">
        <v>4579</v>
      </c>
    </row>
    <row r="3095" spans="1:11" x14ac:dyDescent="0.2">
      <c r="A3095" s="3">
        <v>6575</v>
      </c>
      <c r="B3095" s="3" t="s">
        <v>3343</v>
      </c>
      <c r="C3095" s="3" t="s">
        <v>3339</v>
      </c>
      <c r="D3095" s="3" t="s">
        <v>3018</v>
      </c>
      <c r="G3095" s="2" t="s">
        <v>4899</v>
      </c>
      <c r="J3095" s="21">
        <v>9434</v>
      </c>
      <c r="K3095" s="21" t="s">
        <v>4579</v>
      </c>
    </row>
    <row r="3096" spans="1:11" x14ac:dyDescent="0.2">
      <c r="A3096" s="3">
        <v>6575</v>
      </c>
      <c r="B3096" s="3" t="s">
        <v>3344</v>
      </c>
      <c r="C3096" s="3" t="s">
        <v>3339</v>
      </c>
      <c r="D3096" s="3" t="s">
        <v>3018</v>
      </c>
      <c r="G3096" s="2" t="s">
        <v>4899</v>
      </c>
      <c r="J3096" s="21">
        <v>9435</v>
      </c>
      <c r="K3096" s="21" t="s">
        <v>4579</v>
      </c>
    </row>
    <row r="3097" spans="1:11" x14ac:dyDescent="0.2">
      <c r="A3097" s="3">
        <v>6576</v>
      </c>
      <c r="B3097" s="3" t="s">
        <v>3345</v>
      </c>
      <c r="C3097" s="3" t="s">
        <v>3339</v>
      </c>
      <c r="D3097" s="3" t="s">
        <v>3018</v>
      </c>
      <c r="G3097" s="2" t="s">
        <v>4899</v>
      </c>
      <c r="J3097" s="21">
        <v>9436</v>
      </c>
      <c r="K3097" s="21" t="s">
        <v>4579</v>
      </c>
    </row>
    <row r="3098" spans="1:11" x14ac:dyDescent="0.2">
      <c r="A3098" s="3">
        <v>6577</v>
      </c>
      <c r="B3098" s="3" t="s">
        <v>3346</v>
      </c>
      <c r="C3098" s="3" t="s">
        <v>3339</v>
      </c>
      <c r="D3098" s="3" t="s">
        <v>3018</v>
      </c>
      <c r="G3098" s="2" t="s">
        <v>4899</v>
      </c>
      <c r="J3098" s="21">
        <v>9437</v>
      </c>
      <c r="K3098" s="21" t="s">
        <v>4579</v>
      </c>
    </row>
    <row r="3099" spans="1:11" x14ac:dyDescent="0.2">
      <c r="A3099" s="3">
        <v>6578</v>
      </c>
      <c r="B3099" s="3" t="s">
        <v>3347</v>
      </c>
      <c r="C3099" s="3" t="s">
        <v>3339</v>
      </c>
      <c r="D3099" s="3" t="s">
        <v>3018</v>
      </c>
      <c r="G3099" s="2" t="s">
        <v>4899</v>
      </c>
      <c r="J3099" s="21">
        <v>9442</v>
      </c>
      <c r="K3099" s="21" t="s">
        <v>4579</v>
      </c>
    </row>
    <row r="3100" spans="1:11" x14ac:dyDescent="0.2">
      <c r="A3100" s="3">
        <v>6579</v>
      </c>
      <c r="B3100" s="3" t="s">
        <v>3348</v>
      </c>
      <c r="C3100" s="3" t="s">
        <v>3339</v>
      </c>
      <c r="D3100" s="3" t="s">
        <v>3018</v>
      </c>
      <c r="G3100" s="2" t="s">
        <v>4899</v>
      </c>
      <c r="J3100" s="21">
        <v>9443</v>
      </c>
      <c r="K3100" s="21" t="s">
        <v>4579</v>
      </c>
    </row>
    <row r="3101" spans="1:11" x14ac:dyDescent="0.2">
      <c r="A3101" s="3">
        <v>6594</v>
      </c>
      <c r="B3101" s="3" t="s">
        <v>3349</v>
      </c>
      <c r="C3101" s="3" t="s">
        <v>3339</v>
      </c>
      <c r="D3101" s="3" t="s">
        <v>3018</v>
      </c>
      <c r="G3101" s="2" t="s">
        <v>4899</v>
      </c>
      <c r="J3101" s="21">
        <v>9444</v>
      </c>
      <c r="K3101" s="21" t="s">
        <v>4579</v>
      </c>
    </row>
    <row r="3102" spans="1:11" x14ac:dyDescent="0.2">
      <c r="A3102" s="3">
        <v>6631</v>
      </c>
      <c r="B3102" s="3" t="s">
        <v>3350</v>
      </c>
      <c r="C3102" s="3" t="s">
        <v>3351</v>
      </c>
      <c r="D3102" s="3" t="s">
        <v>3018</v>
      </c>
      <c r="G3102" s="2" t="s">
        <v>4899</v>
      </c>
      <c r="J3102" s="21">
        <v>9445</v>
      </c>
      <c r="K3102" s="21" t="s">
        <v>4579</v>
      </c>
    </row>
    <row r="3103" spans="1:11" x14ac:dyDescent="0.2">
      <c r="A3103" s="3">
        <v>6632</v>
      </c>
      <c r="B3103" s="3" t="s">
        <v>3352</v>
      </c>
      <c r="C3103" s="3" t="s">
        <v>3351</v>
      </c>
      <c r="D3103" s="3" t="s">
        <v>3018</v>
      </c>
      <c r="G3103" s="2" t="s">
        <v>4899</v>
      </c>
      <c r="J3103" s="21">
        <v>9450</v>
      </c>
      <c r="K3103" s="21" t="s">
        <v>4579</v>
      </c>
    </row>
    <row r="3104" spans="1:11" x14ac:dyDescent="0.2">
      <c r="A3104" s="3">
        <v>6633</v>
      </c>
      <c r="B3104" s="3" t="s">
        <v>3101</v>
      </c>
      <c r="C3104" s="3" t="s">
        <v>3351</v>
      </c>
      <c r="D3104" s="3" t="s">
        <v>3018</v>
      </c>
      <c r="G3104" s="2" t="s">
        <v>4899</v>
      </c>
      <c r="J3104" s="21">
        <v>9451</v>
      </c>
      <c r="K3104" s="21" t="s">
        <v>4579</v>
      </c>
    </row>
    <row r="3105" spans="1:11" x14ac:dyDescent="0.2">
      <c r="A3105" s="3">
        <v>6634</v>
      </c>
      <c r="B3105" s="3" t="s">
        <v>3353</v>
      </c>
      <c r="C3105" s="3" t="s">
        <v>3351</v>
      </c>
      <c r="D3105" s="3" t="s">
        <v>3018</v>
      </c>
      <c r="G3105" s="2" t="s">
        <v>4899</v>
      </c>
      <c r="J3105" s="21">
        <v>9452</v>
      </c>
      <c r="K3105" s="21" t="s">
        <v>4579</v>
      </c>
    </row>
    <row r="3106" spans="1:11" x14ac:dyDescent="0.2">
      <c r="A3106" s="3">
        <v>6635</v>
      </c>
      <c r="B3106" s="3" t="s">
        <v>3354</v>
      </c>
      <c r="C3106" s="3" t="s">
        <v>3351</v>
      </c>
      <c r="D3106" s="3" t="s">
        <v>3018</v>
      </c>
      <c r="G3106" s="2" t="s">
        <v>4899</v>
      </c>
      <c r="J3106" s="21">
        <v>9453</v>
      </c>
      <c r="K3106" s="21" t="s">
        <v>4579</v>
      </c>
    </row>
    <row r="3107" spans="1:11" x14ac:dyDescent="0.2">
      <c r="A3107" s="3">
        <v>6636</v>
      </c>
      <c r="B3107" s="3" t="s">
        <v>3355</v>
      </c>
      <c r="C3107" s="3" t="s">
        <v>3351</v>
      </c>
      <c r="D3107" s="3" t="s">
        <v>3018</v>
      </c>
      <c r="G3107" s="2" t="s">
        <v>4899</v>
      </c>
      <c r="J3107" s="21">
        <v>9462</v>
      </c>
      <c r="K3107" s="21" t="s">
        <v>4572</v>
      </c>
    </row>
    <row r="3108" spans="1:11" x14ac:dyDescent="0.2">
      <c r="A3108" s="3">
        <v>6637</v>
      </c>
      <c r="B3108" s="3" t="s">
        <v>3356</v>
      </c>
      <c r="C3108" s="3" t="s">
        <v>3351</v>
      </c>
      <c r="D3108" s="3" t="s">
        <v>3018</v>
      </c>
      <c r="G3108" s="2" t="s">
        <v>4899</v>
      </c>
      <c r="J3108" s="21">
        <v>9463</v>
      </c>
      <c r="K3108" s="21" t="s">
        <v>4572</v>
      </c>
    </row>
    <row r="3109" spans="1:11" x14ac:dyDescent="0.2">
      <c r="A3109" s="3">
        <v>1860</v>
      </c>
      <c r="B3109" s="3" t="s">
        <v>3357</v>
      </c>
      <c r="C3109" s="3" t="s">
        <v>3357</v>
      </c>
      <c r="D3109" s="3" t="s">
        <v>3358</v>
      </c>
      <c r="G3109" s="2" t="s">
        <v>4897</v>
      </c>
      <c r="J3109" s="21">
        <v>9464</v>
      </c>
      <c r="K3109" s="21" t="s">
        <v>4572</v>
      </c>
    </row>
    <row r="3110" spans="1:11" x14ac:dyDescent="0.2">
      <c r="A3110" s="3">
        <v>1880</v>
      </c>
      <c r="B3110" s="3" t="s">
        <v>3359</v>
      </c>
      <c r="C3110" s="3" t="s">
        <v>3359</v>
      </c>
      <c r="D3110" s="3" t="s">
        <v>3358</v>
      </c>
      <c r="G3110" s="2" t="s">
        <v>4899</v>
      </c>
      <c r="J3110" s="21">
        <v>9465</v>
      </c>
      <c r="K3110" s="21" t="s">
        <v>4572</v>
      </c>
    </row>
    <row r="3111" spans="1:11" x14ac:dyDescent="0.2">
      <c r="A3111" s="3">
        <v>1880</v>
      </c>
      <c r="B3111" s="3" t="s">
        <v>3360</v>
      </c>
      <c r="C3111" s="3" t="s">
        <v>3359</v>
      </c>
      <c r="D3111" s="3" t="s">
        <v>3358</v>
      </c>
      <c r="G3111" s="2" t="s">
        <v>4897</v>
      </c>
      <c r="J3111" s="21">
        <v>9466</v>
      </c>
      <c r="K3111" s="21" t="s">
        <v>4572</v>
      </c>
    </row>
    <row r="3112" spans="1:11" x14ac:dyDescent="0.2">
      <c r="A3112" s="3">
        <v>1880</v>
      </c>
      <c r="B3112" s="3" t="s">
        <v>3361</v>
      </c>
      <c r="C3112" s="3" t="s">
        <v>3359</v>
      </c>
      <c r="D3112" s="3" t="s">
        <v>3358</v>
      </c>
      <c r="G3112" s="2" t="s">
        <v>4899</v>
      </c>
      <c r="J3112" s="21">
        <v>9467</v>
      </c>
      <c r="K3112" s="21" t="s">
        <v>4572</v>
      </c>
    </row>
    <row r="3113" spans="1:11" x14ac:dyDescent="0.2">
      <c r="A3113" s="3">
        <v>1880</v>
      </c>
      <c r="B3113" s="3" t="s">
        <v>3362</v>
      </c>
      <c r="C3113" s="3" t="s">
        <v>3359</v>
      </c>
      <c r="D3113" s="3" t="s">
        <v>3358</v>
      </c>
      <c r="G3113" s="2" t="s">
        <v>4896</v>
      </c>
      <c r="J3113" s="21">
        <v>9468</v>
      </c>
      <c r="K3113" s="21" t="s">
        <v>4572</v>
      </c>
    </row>
    <row r="3114" spans="1:11" x14ac:dyDescent="0.2">
      <c r="A3114" s="3">
        <v>1880</v>
      </c>
      <c r="B3114" s="3" t="s">
        <v>3363</v>
      </c>
      <c r="C3114" s="3" t="s">
        <v>3359</v>
      </c>
      <c r="D3114" s="3" t="s">
        <v>3358</v>
      </c>
      <c r="G3114" s="2" t="s">
        <v>4900</v>
      </c>
      <c r="J3114" s="21">
        <v>9469</v>
      </c>
      <c r="K3114" s="21" t="s">
        <v>4572</v>
      </c>
    </row>
    <row r="3115" spans="1:11" x14ac:dyDescent="0.2">
      <c r="A3115" s="3">
        <v>1846</v>
      </c>
      <c r="B3115" s="3" t="s">
        <v>3364</v>
      </c>
      <c r="C3115" s="3" t="s">
        <v>3364</v>
      </c>
      <c r="D3115" s="3" t="s">
        <v>3358</v>
      </c>
      <c r="G3115" s="2" t="s">
        <v>4900</v>
      </c>
      <c r="J3115" s="21">
        <v>9470</v>
      </c>
      <c r="K3115" s="21" t="s">
        <v>4572</v>
      </c>
    </row>
    <row r="3116" spans="1:11" x14ac:dyDescent="0.2">
      <c r="A3116" s="3">
        <v>1856</v>
      </c>
      <c r="B3116" s="3" t="s">
        <v>3365</v>
      </c>
      <c r="C3116" s="3" t="s">
        <v>3365</v>
      </c>
      <c r="D3116" s="3" t="s">
        <v>3358</v>
      </c>
      <c r="G3116" s="2" t="s">
        <v>4900</v>
      </c>
      <c r="J3116" s="21">
        <v>9472</v>
      </c>
      <c r="K3116" s="21" t="s">
        <v>4572</v>
      </c>
    </row>
    <row r="3117" spans="1:11" x14ac:dyDescent="0.2">
      <c r="A3117" s="3">
        <v>1882</v>
      </c>
      <c r="B3117" s="3" t="s">
        <v>3366</v>
      </c>
      <c r="C3117" s="3" t="s">
        <v>3366</v>
      </c>
      <c r="D3117" s="3" t="s">
        <v>3358</v>
      </c>
      <c r="G3117" s="2" t="s">
        <v>4900</v>
      </c>
      <c r="J3117" s="21">
        <v>9473</v>
      </c>
      <c r="K3117" s="21" t="s">
        <v>4572</v>
      </c>
    </row>
    <row r="3118" spans="1:11" x14ac:dyDescent="0.2">
      <c r="A3118" s="3">
        <v>1892</v>
      </c>
      <c r="B3118" s="3" t="s">
        <v>3367</v>
      </c>
      <c r="C3118" s="3" t="s">
        <v>3368</v>
      </c>
      <c r="D3118" s="3" t="s">
        <v>3358</v>
      </c>
      <c r="G3118" s="2" t="s">
        <v>4900</v>
      </c>
      <c r="J3118" s="21">
        <v>9475</v>
      </c>
      <c r="K3118" s="21" t="s">
        <v>4572</v>
      </c>
    </row>
    <row r="3119" spans="1:11" x14ac:dyDescent="0.2">
      <c r="A3119" s="3">
        <v>1892</v>
      </c>
      <c r="B3119" s="3" t="s">
        <v>3369</v>
      </c>
      <c r="C3119" s="3" t="s">
        <v>3368</v>
      </c>
      <c r="D3119" s="3" t="s">
        <v>3358</v>
      </c>
      <c r="G3119" s="2" t="s">
        <v>4900</v>
      </c>
      <c r="J3119" s="21">
        <v>9476</v>
      </c>
      <c r="K3119" s="21" t="s">
        <v>4572</v>
      </c>
    </row>
    <row r="3120" spans="1:11" x14ac:dyDescent="0.2">
      <c r="A3120" s="3">
        <v>1892</v>
      </c>
      <c r="B3120" s="3" t="s">
        <v>3370</v>
      </c>
      <c r="C3120" s="3" t="s">
        <v>3368</v>
      </c>
      <c r="D3120" s="3" t="s">
        <v>3358</v>
      </c>
      <c r="G3120" s="2" t="s">
        <v>4900</v>
      </c>
      <c r="J3120" s="21">
        <v>9477</v>
      </c>
      <c r="K3120" s="21" t="s">
        <v>4572</v>
      </c>
    </row>
    <row r="3121" spans="1:11" x14ac:dyDescent="0.2">
      <c r="A3121" s="3">
        <v>1854</v>
      </c>
      <c r="B3121" s="3" t="s">
        <v>3371</v>
      </c>
      <c r="C3121" s="3" t="s">
        <v>3371</v>
      </c>
      <c r="D3121" s="3" t="s">
        <v>3358</v>
      </c>
      <c r="G3121" s="2" t="s">
        <v>4900</v>
      </c>
      <c r="J3121" s="21">
        <v>9478</v>
      </c>
      <c r="K3121" s="21" t="s">
        <v>4572</v>
      </c>
    </row>
    <row r="3122" spans="1:11" x14ac:dyDescent="0.2">
      <c r="A3122" s="3">
        <v>1845</v>
      </c>
      <c r="B3122" s="3" t="s">
        <v>3372</v>
      </c>
      <c r="C3122" s="3" t="s">
        <v>3372</v>
      </c>
      <c r="D3122" s="3" t="s">
        <v>3358</v>
      </c>
      <c r="G3122" s="2" t="s">
        <v>4900</v>
      </c>
      <c r="J3122" s="21">
        <v>9479</v>
      </c>
      <c r="K3122" s="21" t="s">
        <v>4572</v>
      </c>
    </row>
    <row r="3123" spans="1:11" x14ac:dyDescent="0.2">
      <c r="A3123" s="3">
        <v>1867</v>
      </c>
      <c r="B3123" s="3" t="s">
        <v>3373</v>
      </c>
      <c r="C3123" s="3" t="s">
        <v>3374</v>
      </c>
      <c r="D3123" s="3" t="s">
        <v>3358</v>
      </c>
      <c r="G3123" s="2" t="s">
        <v>4900</v>
      </c>
      <c r="J3123" s="21">
        <v>9500</v>
      </c>
      <c r="K3123" s="21" t="s">
        <v>4578</v>
      </c>
    </row>
    <row r="3124" spans="1:11" x14ac:dyDescent="0.2">
      <c r="A3124" s="3">
        <v>1867</v>
      </c>
      <c r="B3124" s="3" t="s">
        <v>3375</v>
      </c>
      <c r="C3124" s="3" t="s">
        <v>3374</v>
      </c>
      <c r="D3124" s="3" t="s">
        <v>3358</v>
      </c>
      <c r="G3124" s="2" t="s">
        <v>4900</v>
      </c>
      <c r="J3124" s="21">
        <v>9502</v>
      </c>
      <c r="K3124" s="21" t="s">
        <v>4578</v>
      </c>
    </row>
    <row r="3125" spans="1:11" x14ac:dyDescent="0.2">
      <c r="A3125" s="3">
        <v>1867</v>
      </c>
      <c r="B3125" s="3" t="s">
        <v>3376</v>
      </c>
      <c r="C3125" s="3" t="s">
        <v>3374</v>
      </c>
      <c r="D3125" s="3" t="s">
        <v>3358</v>
      </c>
      <c r="G3125" s="2" t="s">
        <v>4900</v>
      </c>
      <c r="J3125" s="21">
        <v>9503</v>
      </c>
      <c r="K3125" s="21" t="s">
        <v>4578</v>
      </c>
    </row>
    <row r="3126" spans="1:11" x14ac:dyDescent="0.2">
      <c r="A3126" s="3">
        <v>1884</v>
      </c>
      <c r="B3126" s="3" t="s">
        <v>3377</v>
      </c>
      <c r="C3126" s="3" t="s">
        <v>3374</v>
      </c>
      <c r="D3126" s="3" t="s">
        <v>3358</v>
      </c>
      <c r="G3126" s="2" t="s">
        <v>4900</v>
      </c>
      <c r="J3126" s="21">
        <v>9504</v>
      </c>
      <c r="K3126" s="21" t="s">
        <v>4578</v>
      </c>
    </row>
    <row r="3127" spans="1:11" x14ac:dyDescent="0.2">
      <c r="A3127" s="3">
        <v>1884</v>
      </c>
      <c r="B3127" s="3" t="s">
        <v>3378</v>
      </c>
      <c r="C3127" s="3" t="s">
        <v>3374</v>
      </c>
      <c r="D3127" s="3" t="s">
        <v>3358</v>
      </c>
      <c r="G3127" s="2" t="s">
        <v>4900</v>
      </c>
      <c r="J3127" s="21">
        <v>9506</v>
      </c>
      <c r="K3127" s="21" t="s">
        <v>4578</v>
      </c>
    </row>
    <row r="3128" spans="1:11" x14ac:dyDescent="0.2">
      <c r="A3128" s="3">
        <v>1884</v>
      </c>
      <c r="B3128" s="3" t="s">
        <v>3379</v>
      </c>
      <c r="C3128" s="3" t="s">
        <v>3374</v>
      </c>
      <c r="D3128" s="3" t="s">
        <v>3358</v>
      </c>
      <c r="G3128" s="2" t="s">
        <v>4899</v>
      </c>
      <c r="J3128" s="21">
        <v>9507</v>
      </c>
      <c r="K3128" s="21" t="s">
        <v>4578</v>
      </c>
    </row>
    <row r="3129" spans="1:11" x14ac:dyDescent="0.2">
      <c r="A3129" s="3">
        <v>1885</v>
      </c>
      <c r="B3129" s="3" t="s">
        <v>3380</v>
      </c>
      <c r="C3129" s="3" t="s">
        <v>3374</v>
      </c>
      <c r="D3129" s="3" t="s">
        <v>3358</v>
      </c>
      <c r="G3129" s="2" t="s">
        <v>4899</v>
      </c>
      <c r="J3129" s="21">
        <v>9508</v>
      </c>
      <c r="K3129" s="21" t="s">
        <v>4578</v>
      </c>
    </row>
    <row r="3130" spans="1:11" x14ac:dyDescent="0.2">
      <c r="A3130" s="3">
        <v>1862</v>
      </c>
      <c r="B3130" s="3" t="s">
        <v>3381</v>
      </c>
      <c r="C3130" s="3" t="s">
        <v>3382</v>
      </c>
      <c r="D3130" s="3" t="s">
        <v>3358</v>
      </c>
      <c r="G3130" s="2" t="s">
        <v>4899</v>
      </c>
      <c r="J3130" s="21">
        <v>9512</v>
      </c>
      <c r="K3130" s="21" t="s">
        <v>4578</v>
      </c>
    </row>
    <row r="3131" spans="1:11" x14ac:dyDescent="0.2">
      <c r="A3131" s="3">
        <v>1862</v>
      </c>
      <c r="B3131" s="3" t="s">
        <v>3383</v>
      </c>
      <c r="C3131" s="3" t="s">
        <v>3382</v>
      </c>
      <c r="D3131" s="3" t="s">
        <v>3358</v>
      </c>
      <c r="G3131" s="2" t="s">
        <v>4899</v>
      </c>
      <c r="J3131" s="21">
        <v>9514</v>
      </c>
      <c r="K3131" s="21" t="s">
        <v>4578</v>
      </c>
    </row>
    <row r="3132" spans="1:11" x14ac:dyDescent="0.2">
      <c r="A3132" s="3">
        <v>1863</v>
      </c>
      <c r="B3132" s="3" t="s">
        <v>3384</v>
      </c>
      <c r="C3132" s="3" t="s">
        <v>3382</v>
      </c>
      <c r="D3132" s="3" t="s">
        <v>3358</v>
      </c>
      <c r="G3132" s="2" t="s">
        <v>4899</v>
      </c>
      <c r="J3132" s="21">
        <v>9515</v>
      </c>
      <c r="K3132" s="21" t="s">
        <v>4578</v>
      </c>
    </row>
    <row r="3133" spans="1:11" x14ac:dyDescent="0.2">
      <c r="A3133" s="3">
        <v>1866</v>
      </c>
      <c r="B3133" s="3" t="s">
        <v>3385</v>
      </c>
      <c r="C3133" s="3" t="s">
        <v>3382</v>
      </c>
      <c r="D3133" s="3" t="s">
        <v>3358</v>
      </c>
      <c r="G3133" s="2" t="s">
        <v>4899</v>
      </c>
      <c r="J3133" s="21">
        <v>9517</v>
      </c>
      <c r="K3133" s="21" t="s">
        <v>4578</v>
      </c>
    </row>
    <row r="3134" spans="1:11" x14ac:dyDescent="0.2">
      <c r="A3134" s="3">
        <v>1864</v>
      </c>
      <c r="B3134" s="3" t="s">
        <v>3386</v>
      </c>
      <c r="C3134" s="3" t="s">
        <v>3387</v>
      </c>
      <c r="D3134" s="3" t="s">
        <v>3358</v>
      </c>
      <c r="G3134" s="2" t="s">
        <v>4896</v>
      </c>
      <c r="J3134" s="21">
        <v>9523</v>
      </c>
      <c r="K3134" s="21" t="s">
        <v>4578</v>
      </c>
    </row>
    <row r="3135" spans="1:11" x14ac:dyDescent="0.2">
      <c r="A3135" s="3">
        <v>1865</v>
      </c>
      <c r="B3135" s="3" t="s">
        <v>3388</v>
      </c>
      <c r="C3135" s="3" t="s">
        <v>3387</v>
      </c>
      <c r="D3135" s="3" t="s">
        <v>3358</v>
      </c>
      <c r="G3135" s="2" t="s">
        <v>4896</v>
      </c>
      <c r="J3135" s="21">
        <v>9524</v>
      </c>
      <c r="K3135" s="21" t="s">
        <v>4578</v>
      </c>
    </row>
    <row r="3136" spans="1:11" x14ac:dyDescent="0.2">
      <c r="A3136" s="3">
        <v>1847</v>
      </c>
      <c r="B3136" s="3" t="s">
        <v>3389</v>
      </c>
      <c r="C3136" s="3" t="s">
        <v>3389</v>
      </c>
      <c r="D3136" s="3" t="s">
        <v>3358</v>
      </c>
      <c r="G3136" s="2" t="s">
        <v>4899</v>
      </c>
      <c r="J3136" s="21">
        <v>9525</v>
      </c>
      <c r="K3136" s="21" t="s">
        <v>4578</v>
      </c>
    </row>
    <row r="3137" spans="1:11" x14ac:dyDescent="0.2">
      <c r="A3137" s="3">
        <v>1852</v>
      </c>
      <c r="B3137" s="3" t="s">
        <v>3390</v>
      </c>
      <c r="C3137" s="3" t="s">
        <v>3391</v>
      </c>
      <c r="D3137" s="3" t="s">
        <v>3358</v>
      </c>
      <c r="G3137" s="2" t="s">
        <v>4899</v>
      </c>
      <c r="J3137" s="21">
        <v>9526</v>
      </c>
      <c r="K3137" s="21" t="s">
        <v>4578</v>
      </c>
    </row>
    <row r="3138" spans="1:11" x14ac:dyDescent="0.2">
      <c r="A3138" s="3">
        <v>1844</v>
      </c>
      <c r="B3138" s="3" t="s">
        <v>3392</v>
      </c>
      <c r="C3138" s="3" t="s">
        <v>3393</v>
      </c>
      <c r="D3138" s="3" t="s">
        <v>3358</v>
      </c>
      <c r="G3138" s="2" t="s">
        <v>4899</v>
      </c>
      <c r="J3138" s="21">
        <v>9527</v>
      </c>
      <c r="K3138" s="21" t="s">
        <v>4578</v>
      </c>
    </row>
    <row r="3139" spans="1:11" x14ac:dyDescent="0.2">
      <c r="A3139" s="3">
        <v>1853</v>
      </c>
      <c r="B3139" s="3" t="s">
        <v>3394</v>
      </c>
      <c r="C3139" s="3" t="s">
        <v>3394</v>
      </c>
      <c r="D3139" s="3" t="s">
        <v>3358</v>
      </c>
      <c r="G3139" s="2" t="s">
        <v>4899</v>
      </c>
      <c r="J3139" s="21">
        <v>9532</v>
      </c>
      <c r="K3139" s="21" t="s">
        <v>4578</v>
      </c>
    </row>
    <row r="3140" spans="1:11" x14ac:dyDescent="0.2">
      <c r="A3140" s="3">
        <v>1170</v>
      </c>
      <c r="B3140" s="3" t="s">
        <v>3395</v>
      </c>
      <c r="C3140" s="3" t="s">
        <v>3395</v>
      </c>
      <c r="D3140" s="3" t="s">
        <v>3358</v>
      </c>
      <c r="G3140" s="2" t="s">
        <v>4899</v>
      </c>
      <c r="J3140" s="21">
        <v>9533</v>
      </c>
      <c r="K3140" s="21" t="s">
        <v>4578</v>
      </c>
    </row>
    <row r="3141" spans="1:11" x14ac:dyDescent="0.2">
      <c r="A3141" s="3">
        <v>1174</v>
      </c>
      <c r="B3141" s="3" t="s">
        <v>3396</v>
      </c>
      <c r="C3141" s="3" t="s">
        <v>3395</v>
      </c>
      <c r="D3141" s="3" t="s">
        <v>3358</v>
      </c>
      <c r="G3141" s="2" t="s">
        <v>4899</v>
      </c>
      <c r="J3141" s="21">
        <v>9534</v>
      </c>
      <c r="K3141" s="21" t="s">
        <v>4578</v>
      </c>
    </row>
    <row r="3142" spans="1:11" x14ac:dyDescent="0.2">
      <c r="A3142" s="3">
        <v>1174</v>
      </c>
      <c r="B3142" s="3" t="s">
        <v>3397</v>
      </c>
      <c r="C3142" s="3" t="s">
        <v>3395</v>
      </c>
      <c r="D3142" s="3" t="s">
        <v>3358</v>
      </c>
      <c r="G3142" s="2" t="s">
        <v>4899</v>
      </c>
      <c r="J3142" s="21">
        <v>9535</v>
      </c>
      <c r="K3142" s="21" t="s">
        <v>4578</v>
      </c>
    </row>
    <row r="3143" spans="1:11" x14ac:dyDescent="0.2">
      <c r="A3143" s="3">
        <v>1144</v>
      </c>
      <c r="B3143" s="3" t="s">
        <v>3398</v>
      </c>
      <c r="C3143" s="3" t="s">
        <v>3398</v>
      </c>
      <c r="D3143" s="3" t="s">
        <v>3358</v>
      </c>
      <c r="G3143" s="2" t="s">
        <v>4899</v>
      </c>
      <c r="J3143" s="21">
        <v>9536</v>
      </c>
      <c r="K3143" s="21" t="s">
        <v>4578</v>
      </c>
    </row>
    <row r="3144" spans="1:11" x14ac:dyDescent="0.2">
      <c r="A3144" s="3">
        <v>1149</v>
      </c>
      <c r="B3144" s="3" t="s">
        <v>3399</v>
      </c>
      <c r="C3144" s="3" t="s">
        <v>3399</v>
      </c>
      <c r="D3144" s="3" t="s">
        <v>3358</v>
      </c>
      <c r="G3144" s="2" t="s">
        <v>4899</v>
      </c>
      <c r="J3144" s="21">
        <v>9542</v>
      </c>
      <c r="K3144" s="21" t="s">
        <v>4578</v>
      </c>
    </row>
    <row r="3145" spans="1:11" x14ac:dyDescent="0.2">
      <c r="A3145" s="3">
        <v>1145</v>
      </c>
      <c r="B3145" s="3" t="s">
        <v>3400</v>
      </c>
      <c r="C3145" s="3" t="s">
        <v>3400</v>
      </c>
      <c r="D3145" s="3" t="s">
        <v>3358</v>
      </c>
      <c r="G3145" s="2" t="s">
        <v>4899</v>
      </c>
      <c r="J3145" s="21">
        <v>9543</v>
      </c>
      <c r="K3145" s="21" t="s">
        <v>4578</v>
      </c>
    </row>
    <row r="3146" spans="1:11" x14ac:dyDescent="0.2">
      <c r="A3146" s="3">
        <v>1172</v>
      </c>
      <c r="B3146" s="3" t="s">
        <v>3401</v>
      </c>
      <c r="C3146" s="3" t="s">
        <v>3401</v>
      </c>
      <c r="D3146" s="3" t="s">
        <v>3358</v>
      </c>
      <c r="G3146" s="2" t="s">
        <v>4899</v>
      </c>
      <c r="J3146" s="21">
        <v>9545</v>
      </c>
      <c r="K3146" s="21" t="s">
        <v>4578</v>
      </c>
    </row>
    <row r="3147" spans="1:11" x14ac:dyDescent="0.2">
      <c r="A3147" s="3">
        <v>1173</v>
      </c>
      <c r="B3147" s="3" t="s">
        <v>3402</v>
      </c>
      <c r="C3147" s="3" t="s">
        <v>3402</v>
      </c>
      <c r="D3147" s="3" t="s">
        <v>3358</v>
      </c>
      <c r="G3147" s="2" t="s">
        <v>4899</v>
      </c>
      <c r="J3147" s="21">
        <v>9546</v>
      </c>
      <c r="K3147" s="21" t="s">
        <v>4578</v>
      </c>
    </row>
    <row r="3148" spans="1:11" x14ac:dyDescent="0.2">
      <c r="A3148" s="3">
        <v>1188</v>
      </c>
      <c r="B3148" s="3" t="s">
        <v>3403</v>
      </c>
      <c r="C3148" s="3" t="s">
        <v>3403</v>
      </c>
      <c r="D3148" s="3" t="s">
        <v>3358</v>
      </c>
      <c r="G3148" s="2" t="s">
        <v>4899</v>
      </c>
      <c r="J3148" s="21">
        <v>9547</v>
      </c>
      <c r="K3148" s="21" t="s">
        <v>4561</v>
      </c>
    </row>
    <row r="3149" spans="1:11" x14ac:dyDescent="0.2">
      <c r="A3149" s="3">
        <v>1261</v>
      </c>
      <c r="B3149" s="3" t="s">
        <v>3404</v>
      </c>
      <c r="C3149" s="3" t="s">
        <v>3404</v>
      </c>
      <c r="D3149" s="3" t="s">
        <v>3358</v>
      </c>
      <c r="G3149" s="2" t="s">
        <v>4899</v>
      </c>
      <c r="J3149" s="21">
        <v>9548</v>
      </c>
      <c r="K3149" s="21" t="s">
        <v>4578</v>
      </c>
    </row>
    <row r="3150" spans="1:11" x14ac:dyDescent="0.2">
      <c r="A3150" s="3">
        <v>1261</v>
      </c>
      <c r="B3150" s="3" t="s">
        <v>3405</v>
      </c>
      <c r="C3150" s="3" t="s">
        <v>3405</v>
      </c>
      <c r="D3150" s="3" t="s">
        <v>3358</v>
      </c>
      <c r="G3150" s="2" t="s">
        <v>4899</v>
      </c>
      <c r="J3150" s="21">
        <v>9552</v>
      </c>
      <c r="K3150" s="21" t="s">
        <v>4578</v>
      </c>
    </row>
    <row r="3151" spans="1:11" x14ac:dyDescent="0.2">
      <c r="A3151" s="3">
        <v>1146</v>
      </c>
      <c r="B3151" s="3" t="s">
        <v>3406</v>
      </c>
      <c r="C3151" s="3" t="s">
        <v>3407</v>
      </c>
      <c r="D3151" s="3" t="s">
        <v>3358</v>
      </c>
      <c r="G3151" s="2" t="s">
        <v>4896</v>
      </c>
      <c r="J3151" s="21">
        <v>9553</v>
      </c>
      <c r="K3151" s="21" t="s">
        <v>4578</v>
      </c>
    </row>
    <row r="3152" spans="1:11" x14ac:dyDescent="0.2">
      <c r="A3152" s="3">
        <v>1188</v>
      </c>
      <c r="B3152" s="3" t="s">
        <v>3408</v>
      </c>
      <c r="C3152" s="3" t="s">
        <v>3409</v>
      </c>
      <c r="D3152" s="3" t="s">
        <v>3358</v>
      </c>
      <c r="G3152" s="2" t="s">
        <v>4899</v>
      </c>
      <c r="J3152" s="21">
        <v>9554</v>
      </c>
      <c r="K3152" s="21" t="s">
        <v>4578</v>
      </c>
    </row>
    <row r="3153" spans="1:11" x14ac:dyDescent="0.2">
      <c r="A3153" s="3">
        <v>1176</v>
      </c>
      <c r="B3153" s="3" t="s">
        <v>3410</v>
      </c>
      <c r="C3153" s="3" t="s">
        <v>3411</v>
      </c>
      <c r="D3153" s="3" t="s">
        <v>3358</v>
      </c>
      <c r="G3153" s="2" t="s">
        <v>4899</v>
      </c>
      <c r="J3153" s="21">
        <v>9555</v>
      </c>
      <c r="K3153" s="21" t="s">
        <v>4578</v>
      </c>
    </row>
    <row r="3154" spans="1:11" x14ac:dyDescent="0.2">
      <c r="A3154" s="3">
        <v>1187</v>
      </c>
      <c r="B3154" s="3" t="s">
        <v>3412</v>
      </c>
      <c r="C3154" s="3" t="s">
        <v>3413</v>
      </c>
      <c r="D3154" s="3" t="s">
        <v>3358</v>
      </c>
      <c r="G3154" s="2" t="s">
        <v>4899</v>
      </c>
      <c r="J3154" s="21">
        <v>9556</v>
      </c>
      <c r="K3154" s="21" t="s">
        <v>4578</v>
      </c>
    </row>
    <row r="3155" spans="1:11" x14ac:dyDescent="0.2">
      <c r="A3155" s="3">
        <v>1189</v>
      </c>
      <c r="B3155" s="3" t="s">
        <v>3414</v>
      </c>
      <c r="C3155" s="3" t="s">
        <v>3414</v>
      </c>
      <c r="D3155" s="3" t="s">
        <v>3358</v>
      </c>
      <c r="G3155" s="2" t="s">
        <v>4899</v>
      </c>
      <c r="J3155" s="21">
        <v>9562</v>
      </c>
      <c r="K3155" s="21" t="s">
        <v>4578</v>
      </c>
    </row>
    <row r="3156" spans="1:11" x14ac:dyDescent="0.2">
      <c r="A3156" s="3">
        <v>1580</v>
      </c>
      <c r="B3156" s="3" t="s">
        <v>3415</v>
      </c>
      <c r="C3156" s="3" t="s">
        <v>3415</v>
      </c>
      <c r="D3156" s="3" t="s">
        <v>3358</v>
      </c>
      <c r="G3156" s="2" t="s">
        <v>4899</v>
      </c>
      <c r="J3156" s="21">
        <v>9565</v>
      </c>
      <c r="K3156" s="21" t="s">
        <v>4578</v>
      </c>
    </row>
    <row r="3157" spans="1:11" x14ac:dyDescent="0.2">
      <c r="A3157" s="3">
        <v>1580</v>
      </c>
      <c r="B3157" s="3" t="s">
        <v>3416</v>
      </c>
      <c r="C3157" s="3" t="s">
        <v>3415</v>
      </c>
      <c r="D3157" s="3" t="s">
        <v>3358</v>
      </c>
      <c r="G3157" s="2" t="s">
        <v>4899</v>
      </c>
      <c r="J3157" s="21">
        <v>9573</v>
      </c>
      <c r="K3157" s="21" t="s">
        <v>4578</v>
      </c>
    </row>
    <row r="3158" spans="1:11" x14ac:dyDescent="0.2">
      <c r="A3158" s="3">
        <v>1580</v>
      </c>
      <c r="B3158" s="3" t="s">
        <v>3417</v>
      </c>
      <c r="C3158" s="3" t="s">
        <v>3415</v>
      </c>
      <c r="D3158" s="3" t="s">
        <v>3358</v>
      </c>
      <c r="G3158" s="2" t="s">
        <v>4899</v>
      </c>
      <c r="J3158" s="21">
        <v>9601</v>
      </c>
      <c r="K3158" s="21" t="s">
        <v>4578</v>
      </c>
    </row>
    <row r="3159" spans="1:11" x14ac:dyDescent="0.2">
      <c r="A3159" s="3">
        <v>1588</v>
      </c>
      <c r="B3159" s="3" t="s">
        <v>3418</v>
      </c>
      <c r="C3159" s="3" t="s">
        <v>3418</v>
      </c>
      <c r="D3159" s="3" t="s">
        <v>3358</v>
      </c>
      <c r="G3159" s="2" t="s">
        <v>4899</v>
      </c>
      <c r="J3159" s="21">
        <v>9602</v>
      </c>
      <c r="K3159" s="21" t="s">
        <v>4578</v>
      </c>
    </row>
    <row r="3160" spans="1:11" x14ac:dyDescent="0.2">
      <c r="A3160" s="3">
        <v>1595</v>
      </c>
      <c r="B3160" s="3" t="s">
        <v>3419</v>
      </c>
      <c r="C3160" s="3" t="s">
        <v>3419</v>
      </c>
      <c r="D3160" s="3" t="s">
        <v>3358</v>
      </c>
      <c r="G3160" s="2" t="s">
        <v>4899</v>
      </c>
      <c r="J3160" s="21">
        <v>9604</v>
      </c>
      <c r="K3160" s="21" t="s">
        <v>4578</v>
      </c>
    </row>
    <row r="3161" spans="1:11" x14ac:dyDescent="0.2">
      <c r="A3161" s="3">
        <v>1584</v>
      </c>
      <c r="B3161" s="3" t="s">
        <v>3420</v>
      </c>
      <c r="C3161" s="3" t="s">
        <v>3421</v>
      </c>
      <c r="D3161" s="3" t="s">
        <v>3358</v>
      </c>
      <c r="G3161" s="2" t="s">
        <v>4899</v>
      </c>
      <c r="J3161" s="21">
        <v>9606</v>
      </c>
      <c r="K3161" s="21" t="s">
        <v>4579</v>
      </c>
    </row>
    <row r="3162" spans="1:11" x14ac:dyDescent="0.2">
      <c r="A3162" s="3">
        <v>1585</v>
      </c>
      <c r="B3162" s="3" t="s">
        <v>3422</v>
      </c>
      <c r="C3162" s="3" t="s">
        <v>3421</v>
      </c>
      <c r="D3162" s="3" t="s">
        <v>3358</v>
      </c>
      <c r="G3162" s="2" t="s">
        <v>4899</v>
      </c>
      <c r="J3162" s="21">
        <v>9607</v>
      </c>
      <c r="K3162" s="21" t="s">
        <v>4579</v>
      </c>
    </row>
    <row r="3163" spans="1:11" x14ac:dyDescent="0.2">
      <c r="A3163" s="3">
        <v>1585</v>
      </c>
      <c r="B3163" s="3" t="s">
        <v>3423</v>
      </c>
      <c r="C3163" s="3" t="s">
        <v>3421</v>
      </c>
      <c r="D3163" s="3" t="s">
        <v>3358</v>
      </c>
      <c r="G3163" s="2" t="s">
        <v>4899</v>
      </c>
      <c r="J3163" s="21">
        <v>9608</v>
      </c>
      <c r="K3163" s="21" t="s">
        <v>4578</v>
      </c>
    </row>
    <row r="3164" spans="1:11" x14ac:dyDescent="0.2">
      <c r="A3164" s="3">
        <v>1585</v>
      </c>
      <c r="B3164" s="3" t="s">
        <v>3424</v>
      </c>
      <c r="C3164" s="3" t="s">
        <v>3421</v>
      </c>
      <c r="D3164" s="3" t="s">
        <v>3358</v>
      </c>
      <c r="G3164" s="2" t="s">
        <v>4899</v>
      </c>
      <c r="J3164" s="21">
        <v>9612</v>
      </c>
      <c r="K3164" s="21" t="s">
        <v>4579</v>
      </c>
    </row>
    <row r="3165" spans="1:11" x14ac:dyDescent="0.2">
      <c r="A3165" s="3">
        <v>1586</v>
      </c>
      <c r="B3165" s="3" t="s">
        <v>3425</v>
      </c>
      <c r="C3165" s="3" t="s">
        <v>3421</v>
      </c>
      <c r="D3165" s="3" t="s">
        <v>3358</v>
      </c>
      <c r="G3165" s="2" t="s">
        <v>4899</v>
      </c>
      <c r="J3165" s="21">
        <v>9613</v>
      </c>
      <c r="K3165" s="21" t="s">
        <v>4562</v>
      </c>
    </row>
    <row r="3166" spans="1:11" x14ac:dyDescent="0.2">
      <c r="A3166" s="3">
        <v>1587</v>
      </c>
      <c r="B3166" s="3" t="s">
        <v>3426</v>
      </c>
      <c r="C3166" s="3" t="s">
        <v>3421</v>
      </c>
      <c r="D3166" s="3" t="s">
        <v>3358</v>
      </c>
      <c r="G3166" s="2" t="s">
        <v>4899</v>
      </c>
      <c r="J3166" s="21">
        <v>9614</v>
      </c>
      <c r="K3166" s="21" t="s">
        <v>4579</v>
      </c>
    </row>
    <row r="3167" spans="1:11" x14ac:dyDescent="0.2">
      <c r="A3167" s="3">
        <v>1587</v>
      </c>
      <c r="B3167" s="3" t="s">
        <v>3427</v>
      </c>
      <c r="C3167" s="3" t="s">
        <v>3421</v>
      </c>
      <c r="D3167" s="3" t="s">
        <v>3358</v>
      </c>
      <c r="G3167" s="2" t="s">
        <v>4899</v>
      </c>
      <c r="J3167" s="21">
        <v>9615</v>
      </c>
      <c r="K3167" s="21" t="s">
        <v>4579</v>
      </c>
    </row>
    <row r="3168" spans="1:11" x14ac:dyDescent="0.2">
      <c r="A3168" s="3">
        <v>1589</v>
      </c>
      <c r="B3168" s="3" t="s">
        <v>3428</v>
      </c>
      <c r="C3168" s="3" t="s">
        <v>3421</v>
      </c>
      <c r="D3168" s="3" t="s">
        <v>3358</v>
      </c>
      <c r="G3168" s="2" t="s">
        <v>4896</v>
      </c>
      <c r="J3168" s="21">
        <v>9620</v>
      </c>
      <c r="K3168" s="21" t="s">
        <v>4579</v>
      </c>
    </row>
    <row r="3169" spans="1:11" x14ac:dyDescent="0.2">
      <c r="A3169" s="3">
        <v>1787</v>
      </c>
      <c r="B3169" s="3" t="s">
        <v>3429</v>
      </c>
      <c r="C3169" s="3" t="s">
        <v>3421</v>
      </c>
      <c r="D3169" s="3" t="s">
        <v>3358</v>
      </c>
      <c r="G3169" s="2" t="s">
        <v>4899</v>
      </c>
      <c r="J3169" s="21">
        <v>9621</v>
      </c>
      <c r="K3169" s="21" t="s">
        <v>4579</v>
      </c>
    </row>
    <row r="3170" spans="1:11" x14ac:dyDescent="0.2">
      <c r="A3170" s="3">
        <v>1042</v>
      </c>
      <c r="B3170" s="3" t="s">
        <v>3430</v>
      </c>
      <c r="C3170" s="3" t="s">
        <v>3430</v>
      </c>
      <c r="D3170" s="3" t="s">
        <v>3358</v>
      </c>
      <c r="G3170" s="2" t="s">
        <v>4899</v>
      </c>
      <c r="J3170" s="21">
        <v>9622</v>
      </c>
      <c r="K3170" s="21" t="s">
        <v>4579</v>
      </c>
    </row>
    <row r="3171" spans="1:11" x14ac:dyDescent="0.2">
      <c r="A3171" s="3">
        <v>1035</v>
      </c>
      <c r="B3171" s="3" t="s">
        <v>3431</v>
      </c>
      <c r="C3171" s="3" t="s">
        <v>3431</v>
      </c>
      <c r="D3171" s="3" t="s">
        <v>3358</v>
      </c>
      <c r="G3171" s="2" t="s">
        <v>4899</v>
      </c>
      <c r="J3171" s="21">
        <v>9630</v>
      </c>
      <c r="K3171" s="21" t="s">
        <v>4579</v>
      </c>
    </row>
    <row r="3172" spans="1:11" x14ac:dyDescent="0.2">
      <c r="A3172" s="3">
        <v>1034</v>
      </c>
      <c r="B3172" s="3" t="s">
        <v>3432</v>
      </c>
      <c r="C3172" s="3" t="s">
        <v>3432</v>
      </c>
      <c r="D3172" s="3" t="s">
        <v>3358</v>
      </c>
      <c r="G3172" s="2" t="s">
        <v>4896</v>
      </c>
      <c r="J3172" s="21">
        <v>9631</v>
      </c>
      <c r="K3172" s="21" t="s">
        <v>4579</v>
      </c>
    </row>
    <row r="3173" spans="1:11" x14ac:dyDescent="0.2">
      <c r="A3173" s="3">
        <v>1308</v>
      </c>
      <c r="B3173" s="3" t="s">
        <v>3433</v>
      </c>
      <c r="C3173" s="3" t="s">
        <v>3433</v>
      </c>
      <c r="D3173" s="3" t="s">
        <v>3358</v>
      </c>
      <c r="G3173" s="2" t="s">
        <v>4899</v>
      </c>
      <c r="J3173" s="21">
        <v>9633</v>
      </c>
      <c r="K3173" s="21" t="s">
        <v>4579</v>
      </c>
    </row>
    <row r="3174" spans="1:11" x14ac:dyDescent="0.2">
      <c r="A3174" s="3">
        <v>1148</v>
      </c>
      <c r="B3174" s="3" t="s">
        <v>3434</v>
      </c>
      <c r="C3174" s="3" t="s">
        <v>3434</v>
      </c>
      <c r="D3174" s="3" t="s">
        <v>3358</v>
      </c>
      <c r="G3174" s="2" t="s">
        <v>4899</v>
      </c>
      <c r="J3174" s="21">
        <v>9642</v>
      </c>
      <c r="K3174" s="21" t="s">
        <v>4579</v>
      </c>
    </row>
    <row r="3175" spans="1:11" x14ac:dyDescent="0.2">
      <c r="A3175" s="3">
        <v>1316</v>
      </c>
      <c r="B3175" s="3" t="s">
        <v>3435</v>
      </c>
      <c r="C3175" s="3" t="s">
        <v>3435</v>
      </c>
      <c r="D3175" s="3" t="s">
        <v>3358</v>
      </c>
      <c r="G3175" s="2" t="s">
        <v>4899</v>
      </c>
      <c r="J3175" s="21">
        <v>9643</v>
      </c>
      <c r="K3175" s="21" t="s">
        <v>4573</v>
      </c>
    </row>
    <row r="3176" spans="1:11" x14ac:dyDescent="0.2">
      <c r="A3176" s="3">
        <v>1304</v>
      </c>
      <c r="B3176" s="3" t="s">
        <v>3436</v>
      </c>
      <c r="C3176" s="3" t="s">
        <v>3437</v>
      </c>
      <c r="D3176" s="3" t="s">
        <v>3358</v>
      </c>
      <c r="G3176" s="2" t="s">
        <v>4899</v>
      </c>
      <c r="J3176" s="21">
        <v>9650</v>
      </c>
      <c r="K3176" s="21" t="s">
        <v>4573</v>
      </c>
    </row>
    <row r="3177" spans="1:11" x14ac:dyDescent="0.2">
      <c r="A3177" s="3">
        <v>1304</v>
      </c>
      <c r="B3177" s="3" t="s">
        <v>3438</v>
      </c>
      <c r="C3177" s="3" t="s">
        <v>3437</v>
      </c>
      <c r="D3177" s="3" t="s">
        <v>3358</v>
      </c>
      <c r="G3177" s="2" t="s">
        <v>4899</v>
      </c>
      <c r="J3177" s="21">
        <v>9651</v>
      </c>
      <c r="K3177" s="21" t="s">
        <v>4579</v>
      </c>
    </row>
    <row r="3178" spans="1:11" x14ac:dyDescent="0.2">
      <c r="A3178" s="3">
        <v>1148</v>
      </c>
      <c r="B3178" s="3" t="s">
        <v>3439</v>
      </c>
      <c r="C3178" s="3" t="s">
        <v>3439</v>
      </c>
      <c r="D3178" s="3" t="s">
        <v>3358</v>
      </c>
      <c r="G3178" s="2" t="s">
        <v>4899</v>
      </c>
      <c r="J3178" s="21">
        <v>9652</v>
      </c>
      <c r="K3178" s="21" t="s">
        <v>4573</v>
      </c>
    </row>
    <row r="3179" spans="1:11" x14ac:dyDescent="0.2">
      <c r="A3179" s="3">
        <v>1306</v>
      </c>
      <c r="B3179" s="3" t="s">
        <v>3440</v>
      </c>
      <c r="C3179" s="3" t="s">
        <v>3440</v>
      </c>
      <c r="D3179" s="3" t="s">
        <v>3358</v>
      </c>
      <c r="G3179" s="2" t="s">
        <v>4899</v>
      </c>
      <c r="J3179" s="21">
        <v>9655</v>
      </c>
      <c r="K3179" s="21" t="s">
        <v>4573</v>
      </c>
    </row>
    <row r="3180" spans="1:11" x14ac:dyDescent="0.2">
      <c r="A3180" s="3">
        <v>1304</v>
      </c>
      <c r="B3180" s="3" t="s">
        <v>3441</v>
      </c>
      <c r="C3180" s="3" t="s">
        <v>3441</v>
      </c>
      <c r="D3180" s="3" t="s">
        <v>3358</v>
      </c>
      <c r="G3180" s="2" t="s">
        <v>4896</v>
      </c>
      <c r="J3180" s="21">
        <v>9656</v>
      </c>
      <c r="K3180" s="21" t="s">
        <v>4573</v>
      </c>
    </row>
    <row r="3181" spans="1:11" x14ac:dyDescent="0.2">
      <c r="A3181" s="3">
        <v>1312</v>
      </c>
      <c r="B3181" s="3" t="s">
        <v>3442</v>
      </c>
      <c r="C3181" s="3" t="s">
        <v>3442</v>
      </c>
      <c r="D3181" s="3" t="s">
        <v>3358</v>
      </c>
      <c r="G3181" s="2" t="s">
        <v>4896</v>
      </c>
      <c r="J3181" s="21">
        <v>9657</v>
      </c>
      <c r="K3181" s="21" t="s">
        <v>4572</v>
      </c>
    </row>
    <row r="3182" spans="1:11" x14ac:dyDescent="0.2">
      <c r="A3182" s="3">
        <v>1313</v>
      </c>
      <c r="B3182" s="3" t="s">
        <v>3443</v>
      </c>
      <c r="C3182" s="3" t="s">
        <v>3443</v>
      </c>
      <c r="D3182" s="3" t="s">
        <v>3358</v>
      </c>
      <c r="G3182" s="2" t="s">
        <v>4896</v>
      </c>
      <c r="J3182" s="21">
        <v>9658</v>
      </c>
      <c r="K3182" s="21" t="s">
        <v>4572</v>
      </c>
    </row>
    <row r="3183" spans="1:11" x14ac:dyDescent="0.2">
      <c r="A3183" s="3">
        <v>1124</v>
      </c>
      <c r="B3183" s="3" t="s">
        <v>3444</v>
      </c>
      <c r="C3183" s="3" t="s">
        <v>3444</v>
      </c>
      <c r="D3183" s="3" t="s">
        <v>3358</v>
      </c>
      <c r="G3183" s="2" t="s">
        <v>4896</v>
      </c>
    </row>
    <row r="3184" spans="1:11" x14ac:dyDescent="0.2">
      <c r="A3184" s="3">
        <v>1117</v>
      </c>
      <c r="B3184" s="3" t="s">
        <v>3445</v>
      </c>
      <c r="C3184" s="3" t="s">
        <v>3445</v>
      </c>
      <c r="D3184" s="3" t="s">
        <v>3358</v>
      </c>
      <c r="G3184" s="2" t="s">
        <v>4896</v>
      </c>
    </row>
    <row r="3185" spans="1:7" x14ac:dyDescent="0.2">
      <c r="A3185" s="3">
        <v>1148</v>
      </c>
      <c r="B3185" s="3" t="s">
        <v>3446</v>
      </c>
      <c r="C3185" s="3" t="s">
        <v>3446</v>
      </c>
      <c r="D3185" s="3" t="s">
        <v>3358</v>
      </c>
      <c r="G3185" s="2" t="s">
        <v>4896</v>
      </c>
    </row>
    <row r="3186" spans="1:7" x14ac:dyDescent="0.2">
      <c r="A3186" s="3">
        <v>1148</v>
      </c>
      <c r="B3186" s="3" t="s">
        <v>3447</v>
      </c>
      <c r="C3186" s="3" t="s">
        <v>3446</v>
      </c>
      <c r="D3186" s="3" t="s">
        <v>3358</v>
      </c>
      <c r="G3186" s="2" t="s">
        <v>4896</v>
      </c>
    </row>
    <row r="3187" spans="1:7" x14ac:dyDescent="0.2">
      <c r="A3187" s="3">
        <v>1148</v>
      </c>
      <c r="B3187" s="3" t="s">
        <v>3448</v>
      </c>
      <c r="C3187" s="3" t="s">
        <v>3446</v>
      </c>
      <c r="D3187" s="3" t="s">
        <v>3358</v>
      </c>
      <c r="G3187" s="2" t="s">
        <v>4896</v>
      </c>
    </row>
    <row r="3188" spans="1:7" x14ac:dyDescent="0.2">
      <c r="A3188" s="3">
        <v>1307</v>
      </c>
      <c r="B3188" s="3" t="s">
        <v>3449</v>
      </c>
      <c r="C3188" s="3" t="s">
        <v>3449</v>
      </c>
      <c r="D3188" s="3" t="s">
        <v>3358</v>
      </c>
      <c r="G3188" s="2" t="s">
        <v>4896</v>
      </c>
    </row>
    <row r="3189" spans="1:7" x14ac:dyDescent="0.2">
      <c r="A3189" s="3">
        <v>1148</v>
      </c>
      <c r="B3189" s="3" t="s">
        <v>3450</v>
      </c>
      <c r="C3189" s="3" t="s">
        <v>3450</v>
      </c>
      <c r="D3189" s="3" t="s">
        <v>3358</v>
      </c>
      <c r="G3189" s="2" t="s">
        <v>4896</v>
      </c>
    </row>
    <row r="3190" spans="1:7" x14ac:dyDescent="0.2">
      <c r="A3190" s="3">
        <v>1031</v>
      </c>
      <c r="B3190" s="3" t="s">
        <v>3451</v>
      </c>
      <c r="C3190" s="3" t="s">
        <v>3452</v>
      </c>
      <c r="D3190" s="3" t="s">
        <v>3358</v>
      </c>
      <c r="G3190" s="2" t="s">
        <v>4896</v>
      </c>
    </row>
    <row r="3191" spans="1:7" x14ac:dyDescent="0.2">
      <c r="A3191" s="3">
        <v>1148</v>
      </c>
      <c r="B3191" s="3" t="s">
        <v>3453</v>
      </c>
      <c r="C3191" s="3" t="s">
        <v>3454</v>
      </c>
      <c r="D3191" s="3" t="s">
        <v>3358</v>
      </c>
      <c r="G3191" s="2" t="s">
        <v>4896</v>
      </c>
    </row>
    <row r="3192" spans="1:7" x14ac:dyDescent="0.2">
      <c r="A3192" s="3">
        <v>1148</v>
      </c>
      <c r="B3192" s="3" t="s">
        <v>3455</v>
      </c>
      <c r="C3192" s="3" t="s">
        <v>3455</v>
      </c>
      <c r="D3192" s="3" t="s">
        <v>3358</v>
      </c>
      <c r="G3192" s="2" t="s">
        <v>4896</v>
      </c>
    </row>
    <row r="3193" spans="1:7" x14ac:dyDescent="0.2">
      <c r="A3193" s="3">
        <v>1147</v>
      </c>
      <c r="B3193" s="3" t="s">
        <v>3456</v>
      </c>
      <c r="C3193" s="3" t="s">
        <v>3456</v>
      </c>
      <c r="D3193" s="3" t="s">
        <v>3358</v>
      </c>
      <c r="G3193" s="2" t="s">
        <v>4897</v>
      </c>
    </row>
    <row r="3194" spans="1:7" x14ac:dyDescent="0.2">
      <c r="A3194" s="3">
        <v>1317</v>
      </c>
      <c r="B3194" s="3" t="s">
        <v>3457</v>
      </c>
      <c r="C3194" s="3" t="s">
        <v>3457</v>
      </c>
      <c r="D3194" s="3" t="s">
        <v>3358</v>
      </c>
      <c r="G3194" s="2" t="s">
        <v>4899</v>
      </c>
    </row>
    <row r="3195" spans="1:7" x14ac:dyDescent="0.2">
      <c r="A3195" s="3">
        <v>1305</v>
      </c>
      <c r="B3195" s="3" t="s">
        <v>3458</v>
      </c>
      <c r="C3195" s="3" t="s">
        <v>3458</v>
      </c>
      <c r="D3195" s="3" t="s">
        <v>3358</v>
      </c>
      <c r="G3195" s="2" t="s">
        <v>4899</v>
      </c>
    </row>
    <row r="3196" spans="1:7" x14ac:dyDescent="0.2">
      <c r="A3196" s="3">
        <v>1303</v>
      </c>
      <c r="B3196" s="3" t="s">
        <v>3459</v>
      </c>
      <c r="C3196" s="3" t="s">
        <v>3459</v>
      </c>
      <c r="D3196" s="3" t="s">
        <v>3358</v>
      </c>
      <c r="G3196" s="2" t="s">
        <v>4899</v>
      </c>
    </row>
    <row r="3197" spans="1:7" x14ac:dyDescent="0.2">
      <c r="A3197" s="3">
        <v>1318</v>
      </c>
      <c r="B3197" s="3" t="s">
        <v>3460</v>
      </c>
      <c r="C3197" s="3" t="s">
        <v>3460</v>
      </c>
      <c r="D3197" s="3" t="s">
        <v>3358</v>
      </c>
      <c r="G3197" s="2" t="s">
        <v>4899</v>
      </c>
    </row>
    <row r="3198" spans="1:7" x14ac:dyDescent="0.2">
      <c r="A3198" s="3">
        <v>1315</v>
      </c>
      <c r="B3198" s="3" t="s">
        <v>3461</v>
      </c>
      <c r="C3198" s="3" t="s">
        <v>3461</v>
      </c>
      <c r="D3198" s="3" t="s">
        <v>3358</v>
      </c>
      <c r="G3198" s="2" t="s">
        <v>4899</v>
      </c>
    </row>
    <row r="3199" spans="1:7" x14ac:dyDescent="0.2">
      <c r="A3199" s="3">
        <v>1304</v>
      </c>
      <c r="B3199" s="3" t="s">
        <v>3462</v>
      </c>
      <c r="C3199" s="3" t="s">
        <v>3462</v>
      </c>
      <c r="D3199" s="3" t="s">
        <v>3358</v>
      </c>
      <c r="G3199" s="2" t="s">
        <v>4897</v>
      </c>
    </row>
    <row r="3200" spans="1:7" x14ac:dyDescent="0.2">
      <c r="A3200" s="3">
        <v>1036</v>
      </c>
      <c r="B3200" s="3" t="s">
        <v>3463</v>
      </c>
      <c r="C3200" s="3" t="s">
        <v>3463</v>
      </c>
      <c r="D3200" s="3" t="s">
        <v>3358</v>
      </c>
      <c r="G3200" s="2" t="s">
        <v>4899</v>
      </c>
    </row>
    <row r="3201" spans="1:7" x14ac:dyDescent="0.2">
      <c r="A3201" s="3">
        <v>1302</v>
      </c>
      <c r="B3201" s="3" t="s">
        <v>3464</v>
      </c>
      <c r="C3201" s="3" t="s">
        <v>3464</v>
      </c>
      <c r="D3201" s="3" t="s">
        <v>3358</v>
      </c>
      <c r="G3201" s="2" t="s">
        <v>4896</v>
      </c>
    </row>
    <row r="3202" spans="1:7" x14ac:dyDescent="0.2">
      <c r="A3202" s="3">
        <v>1042</v>
      </c>
      <c r="B3202" s="3" t="s">
        <v>3465</v>
      </c>
      <c r="C3202" s="3" t="s">
        <v>3465</v>
      </c>
      <c r="D3202" s="3" t="s">
        <v>3358</v>
      </c>
      <c r="G3202" s="2" t="s">
        <v>4896</v>
      </c>
    </row>
    <row r="3203" spans="1:7" x14ac:dyDescent="0.2">
      <c r="A3203" s="3">
        <v>1042</v>
      </c>
      <c r="B3203" s="3" t="s">
        <v>3466</v>
      </c>
      <c r="C3203" s="3" t="s">
        <v>3465</v>
      </c>
      <c r="D3203" s="3" t="s">
        <v>3358</v>
      </c>
      <c r="G3203" s="2" t="s">
        <v>4896</v>
      </c>
    </row>
    <row r="3204" spans="1:7" x14ac:dyDescent="0.2">
      <c r="A3204" s="3">
        <v>1038</v>
      </c>
      <c r="B3204" s="3" t="s">
        <v>3467</v>
      </c>
      <c r="C3204" s="3" t="s">
        <v>3467</v>
      </c>
      <c r="D3204" s="3" t="s">
        <v>3358</v>
      </c>
      <c r="G3204" s="2" t="s">
        <v>4899</v>
      </c>
    </row>
    <row r="3205" spans="1:7" x14ac:dyDescent="0.2">
      <c r="A3205" s="3">
        <v>1041</v>
      </c>
      <c r="B3205" s="3" t="s">
        <v>3468</v>
      </c>
      <c r="C3205" s="3" t="s">
        <v>3468</v>
      </c>
      <c r="D3205" s="3" t="s">
        <v>3358</v>
      </c>
      <c r="G3205" s="2" t="s">
        <v>4899</v>
      </c>
    </row>
    <row r="3206" spans="1:7" x14ac:dyDescent="0.2">
      <c r="A3206" s="3">
        <v>1053</v>
      </c>
      <c r="B3206" s="3" t="s">
        <v>3469</v>
      </c>
      <c r="C3206" s="3" t="s">
        <v>3469</v>
      </c>
      <c r="D3206" s="3" t="s">
        <v>3358</v>
      </c>
      <c r="G3206" s="2" t="s">
        <v>4899</v>
      </c>
    </row>
    <row r="3207" spans="1:7" x14ac:dyDescent="0.2">
      <c r="A3207" s="3">
        <v>1053</v>
      </c>
      <c r="B3207" s="3" t="s">
        <v>3470</v>
      </c>
      <c r="C3207" s="3" t="s">
        <v>3471</v>
      </c>
      <c r="D3207" s="3" t="s">
        <v>3358</v>
      </c>
      <c r="G3207" s="2" t="s">
        <v>4899</v>
      </c>
    </row>
    <row r="3208" spans="1:7" x14ac:dyDescent="0.2">
      <c r="A3208" s="3">
        <v>1040</v>
      </c>
      <c r="B3208" s="3" t="s">
        <v>3472</v>
      </c>
      <c r="C3208" s="3" t="s">
        <v>3472</v>
      </c>
      <c r="D3208" s="3" t="s">
        <v>3358</v>
      </c>
      <c r="G3208" s="2" t="s">
        <v>4899</v>
      </c>
    </row>
    <row r="3209" spans="1:7" x14ac:dyDescent="0.2">
      <c r="A3209" s="3">
        <v>1417</v>
      </c>
      <c r="B3209" s="3" t="s">
        <v>3473</v>
      </c>
      <c r="C3209" s="3" t="s">
        <v>3473</v>
      </c>
      <c r="D3209" s="3" t="s">
        <v>3358</v>
      </c>
      <c r="G3209" s="2" t="s">
        <v>4899</v>
      </c>
    </row>
    <row r="3210" spans="1:7" x14ac:dyDescent="0.2">
      <c r="A3210" s="3">
        <v>1417</v>
      </c>
      <c r="B3210" s="3" t="s">
        <v>3474</v>
      </c>
      <c r="C3210" s="3" t="s">
        <v>3473</v>
      </c>
      <c r="D3210" s="3" t="s">
        <v>3358</v>
      </c>
      <c r="G3210" s="2" t="s">
        <v>4899</v>
      </c>
    </row>
    <row r="3211" spans="1:7" x14ac:dyDescent="0.2">
      <c r="A3211" s="3">
        <v>1037</v>
      </c>
      <c r="B3211" s="3" t="s">
        <v>3475</v>
      </c>
      <c r="C3211" s="3" t="s">
        <v>3475</v>
      </c>
      <c r="D3211" s="3" t="s">
        <v>3358</v>
      </c>
      <c r="G3211" s="2" t="s">
        <v>4899</v>
      </c>
    </row>
    <row r="3212" spans="1:7" x14ac:dyDescent="0.2">
      <c r="A3212" s="3">
        <v>1044</v>
      </c>
      <c r="B3212" s="3" t="s">
        <v>3476</v>
      </c>
      <c r="C3212" s="3" t="s">
        <v>3476</v>
      </c>
      <c r="D3212" s="3" t="s">
        <v>3358</v>
      </c>
      <c r="G3212" s="2" t="s">
        <v>4896</v>
      </c>
    </row>
    <row r="3213" spans="1:7" x14ac:dyDescent="0.2">
      <c r="A3213" s="3">
        <v>1055</v>
      </c>
      <c r="B3213" s="3" t="s">
        <v>3477</v>
      </c>
      <c r="C3213" s="3" t="s">
        <v>3477</v>
      </c>
      <c r="D3213" s="3" t="s">
        <v>3358</v>
      </c>
      <c r="G3213" s="2" t="s">
        <v>4896</v>
      </c>
    </row>
    <row r="3214" spans="1:7" x14ac:dyDescent="0.2">
      <c r="A3214" s="3">
        <v>1054</v>
      </c>
      <c r="B3214" s="3" t="s">
        <v>3478</v>
      </c>
      <c r="C3214" s="3" t="s">
        <v>3479</v>
      </c>
      <c r="D3214" s="3" t="s">
        <v>3358</v>
      </c>
      <c r="G3214" s="2" t="s">
        <v>4896</v>
      </c>
    </row>
    <row r="3215" spans="1:7" x14ac:dyDescent="0.2">
      <c r="A3215" s="3">
        <v>1377</v>
      </c>
      <c r="B3215" s="3" t="s">
        <v>3480</v>
      </c>
      <c r="C3215" s="3" t="s">
        <v>3480</v>
      </c>
      <c r="D3215" s="3" t="s">
        <v>3358</v>
      </c>
      <c r="G3215" s="2" t="s">
        <v>4896</v>
      </c>
    </row>
    <row r="3216" spans="1:7" x14ac:dyDescent="0.2">
      <c r="A3216" s="3">
        <v>1416</v>
      </c>
      <c r="B3216" s="3" t="s">
        <v>3481</v>
      </c>
      <c r="C3216" s="3" t="s">
        <v>3481</v>
      </c>
      <c r="D3216" s="3" t="s">
        <v>3358</v>
      </c>
      <c r="G3216" s="2" t="s">
        <v>4899</v>
      </c>
    </row>
    <row r="3217" spans="1:7" x14ac:dyDescent="0.2">
      <c r="A3217" s="3">
        <v>1375</v>
      </c>
      <c r="B3217" s="3" t="s">
        <v>3482</v>
      </c>
      <c r="C3217" s="3" t="s">
        <v>3482</v>
      </c>
      <c r="D3217" s="3" t="s">
        <v>3358</v>
      </c>
      <c r="G3217" s="2" t="s">
        <v>4899</v>
      </c>
    </row>
    <row r="3218" spans="1:7" x14ac:dyDescent="0.2">
      <c r="A3218" s="3">
        <v>1041</v>
      </c>
      <c r="B3218" s="3" t="s">
        <v>3483</v>
      </c>
      <c r="C3218" s="3" t="s">
        <v>3483</v>
      </c>
      <c r="D3218" s="3" t="s">
        <v>3358</v>
      </c>
      <c r="G3218" s="2" t="s">
        <v>4899</v>
      </c>
    </row>
    <row r="3219" spans="1:7" x14ac:dyDescent="0.2">
      <c r="A3219" s="3">
        <v>1046</v>
      </c>
      <c r="B3219" s="3" t="s">
        <v>3484</v>
      </c>
      <c r="C3219" s="3" t="s">
        <v>3484</v>
      </c>
      <c r="D3219" s="3" t="s">
        <v>3358</v>
      </c>
      <c r="G3219" s="2" t="s">
        <v>4899</v>
      </c>
    </row>
    <row r="3220" spans="1:7" x14ac:dyDescent="0.2">
      <c r="A3220" s="3">
        <v>1040</v>
      </c>
      <c r="B3220" s="3" t="s">
        <v>3485</v>
      </c>
      <c r="C3220" s="3" t="s">
        <v>3486</v>
      </c>
      <c r="D3220" s="3" t="s">
        <v>3358</v>
      </c>
      <c r="G3220" s="2" t="s">
        <v>4896</v>
      </c>
    </row>
    <row r="3221" spans="1:7" x14ac:dyDescent="0.2">
      <c r="A3221" s="3">
        <v>1040</v>
      </c>
      <c r="B3221" s="3" t="s">
        <v>3487</v>
      </c>
      <c r="C3221" s="3" t="s">
        <v>3487</v>
      </c>
      <c r="D3221" s="3" t="s">
        <v>3358</v>
      </c>
      <c r="G3221" s="2" t="s">
        <v>4897</v>
      </c>
    </row>
    <row r="3222" spans="1:7" x14ac:dyDescent="0.2">
      <c r="A3222" s="3">
        <v>1418</v>
      </c>
      <c r="B3222" s="3" t="s">
        <v>3488</v>
      </c>
      <c r="C3222" s="3" t="s">
        <v>3488</v>
      </c>
      <c r="D3222" s="3" t="s">
        <v>3358</v>
      </c>
      <c r="G3222" s="2" t="s">
        <v>4899</v>
      </c>
    </row>
    <row r="3223" spans="1:7" x14ac:dyDescent="0.2">
      <c r="A3223" s="3">
        <v>1041</v>
      </c>
      <c r="B3223" s="3" t="s">
        <v>3489</v>
      </c>
      <c r="C3223" s="3" t="s">
        <v>3490</v>
      </c>
      <c r="D3223" s="3" t="s">
        <v>3358</v>
      </c>
      <c r="G3223" s="2" t="s">
        <v>4896</v>
      </c>
    </row>
    <row r="3224" spans="1:7" x14ac:dyDescent="0.2">
      <c r="A3224" s="3">
        <v>1041</v>
      </c>
      <c r="B3224" s="3" t="s">
        <v>3491</v>
      </c>
      <c r="C3224" s="3" t="s">
        <v>3490</v>
      </c>
      <c r="D3224" s="3" t="s">
        <v>3358</v>
      </c>
      <c r="G3224" s="2" t="s">
        <v>4899</v>
      </c>
    </row>
    <row r="3225" spans="1:7" x14ac:dyDescent="0.2">
      <c r="A3225" s="3">
        <v>1041</v>
      </c>
      <c r="B3225" s="3" t="s">
        <v>3492</v>
      </c>
      <c r="C3225" s="3" t="s">
        <v>3490</v>
      </c>
      <c r="D3225" s="3" t="s">
        <v>3358</v>
      </c>
      <c r="G3225" s="2" t="s">
        <v>4899</v>
      </c>
    </row>
    <row r="3226" spans="1:7" x14ac:dyDescent="0.2">
      <c r="A3226" s="3">
        <v>1043</v>
      </c>
      <c r="B3226" s="3" t="s">
        <v>3493</v>
      </c>
      <c r="C3226" s="3" t="s">
        <v>3490</v>
      </c>
      <c r="D3226" s="3" t="s">
        <v>3358</v>
      </c>
      <c r="G3226" s="2" t="s">
        <v>4899</v>
      </c>
    </row>
    <row r="3227" spans="1:7" x14ac:dyDescent="0.2">
      <c r="A3227" s="3">
        <v>1376</v>
      </c>
      <c r="B3227" s="3" t="s">
        <v>3494</v>
      </c>
      <c r="C3227" s="3" t="s">
        <v>3495</v>
      </c>
      <c r="D3227" s="3" t="s">
        <v>3358</v>
      </c>
      <c r="G3227" s="2" t="s">
        <v>4896</v>
      </c>
    </row>
    <row r="3228" spans="1:7" x14ac:dyDescent="0.2">
      <c r="A3228" s="3">
        <v>1376</v>
      </c>
      <c r="B3228" s="3" t="s">
        <v>3496</v>
      </c>
      <c r="C3228" s="3" t="s">
        <v>3495</v>
      </c>
      <c r="D3228" s="3" t="s">
        <v>3358</v>
      </c>
      <c r="G3228" s="2" t="s">
        <v>4896</v>
      </c>
    </row>
    <row r="3229" spans="1:7" x14ac:dyDescent="0.2">
      <c r="A3229" s="3">
        <v>1376</v>
      </c>
      <c r="B3229" s="3" t="s">
        <v>3497</v>
      </c>
      <c r="C3229" s="3" t="s">
        <v>3495</v>
      </c>
      <c r="D3229" s="3" t="s">
        <v>3358</v>
      </c>
      <c r="G3229" s="2" t="s">
        <v>4899</v>
      </c>
    </row>
    <row r="3230" spans="1:7" x14ac:dyDescent="0.2">
      <c r="A3230" s="3">
        <v>1427</v>
      </c>
      <c r="B3230" s="3" t="s">
        <v>3498</v>
      </c>
      <c r="C3230" s="3" t="s">
        <v>3498</v>
      </c>
      <c r="D3230" s="3" t="s">
        <v>3358</v>
      </c>
      <c r="G3230" s="2" t="s">
        <v>4896</v>
      </c>
    </row>
    <row r="3231" spans="1:7" x14ac:dyDescent="0.2">
      <c r="A3231" s="3">
        <v>1452</v>
      </c>
      <c r="B3231" s="3" t="s">
        <v>3499</v>
      </c>
      <c r="C3231" s="3" t="s">
        <v>3500</v>
      </c>
      <c r="D3231" s="3" t="s">
        <v>3358</v>
      </c>
      <c r="G3231" s="2" t="s">
        <v>4899</v>
      </c>
    </row>
    <row r="3232" spans="1:7" x14ac:dyDescent="0.2">
      <c r="A3232" s="3">
        <v>1453</v>
      </c>
      <c r="B3232" s="3" t="s">
        <v>3500</v>
      </c>
      <c r="C3232" s="3" t="s">
        <v>3500</v>
      </c>
      <c r="D3232" s="3" t="s">
        <v>3358</v>
      </c>
      <c r="G3232" s="2" t="s">
        <v>4899</v>
      </c>
    </row>
    <row r="3233" spans="1:7" x14ac:dyDescent="0.2">
      <c r="A3233" s="3">
        <v>1424</v>
      </c>
      <c r="B3233" s="3" t="s">
        <v>3501</v>
      </c>
      <c r="C3233" s="3" t="s">
        <v>3501</v>
      </c>
      <c r="D3233" s="3" t="s">
        <v>3358</v>
      </c>
      <c r="G3233" s="2" t="s">
        <v>4899</v>
      </c>
    </row>
    <row r="3234" spans="1:7" x14ac:dyDescent="0.2">
      <c r="A3234" s="3">
        <v>1426</v>
      </c>
      <c r="B3234" s="3" t="s">
        <v>3502</v>
      </c>
      <c r="C3234" s="3" t="s">
        <v>3502</v>
      </c>
      <c r="D3234" s="3" t="s">
        <v>3358</v>
      </c>
      <c r="G3234" s="2" t="s">
        <v>4899</v>
      </c>
    </row>
    <row r="3235" spans="1:7" x14ac:dyDescent="0.2">
      <c r="A3235" s="3">
        <v>1426</v>
      </c>
      <c r="B3235" s="3" t="s">
        <v>3503</v>
      </c>
      <c r="C3235" s="3" t="s">
        <v>3503</v>
      </c>
      <c r="D3235" s="3" t="s">
        <v>3358</v>
      </c>
      <c r="G3235" s="2" t="s">
        <v>4899</v>
      </c>
    </row>
    <row r="3236" spans="1:7" x14ac:dyDescent="0.2">
      <c r="A3236" s="3">
        <v>1420</v>
      </c>
      <c r="B3236" s="3" t="s">
        <v>3504</v>
      </c>
      <c r="C3236" s="3" t="s">
        <v>3504</v>
      </c>
      <c r="D3236" s="3" t="s">
        <v>3358</v>
      </c>
      <c r="G3236" s="2" t="s">
        <v>4896</v>
      </c>
    </row>
    <row r="3237" spans="1:7" x14ac:dyDescent="0.2">
      <c r="A3237" s="3">
        <v>1421</v>
      </c>
      <c r="B3237" s="3" t="s">
        <v>3505</v>
      </c>
      <c r="C3237" s="3" t="s">
        <v>3505</v>
      </c>
      <c r="D3237" s="3" t="s">
        <v>3358</v>
      </c>
      <c r="G3237" s="2" t="s">
        <v>4896</v>
      </c>
    </row>
    <row r="3238" spans="1:7" x14ac:dyDescent="0.2">
      <c r="A3238" s="3">
        <v>1429</v>
      </c>
      <c r="B3238" s="3" t="s">
        <v>3506</v>
      </c>
      <c r="C3238" s="3" t="s">
        <v>3506</v>
      </c>
      <c r="D3238" s="3" t="s">
        <v>3358</v>
      </c>
      <c r="G3238" s="2" t="s">
        <v>4899</v>
      </c>
    </row>
    <row r="3239" spans="1:7" x14ac:dyDescent="0.2">
      <c r="A3239" s="3">
        <v>1421</v>
      </c>
      <c r="B3239" s="3" t="s">
        <v>3507</v>
      </c>
      <c r="C3239" s="3" t="s">
        <v>3507</v>
      </c>
      <c r="D3239" s="3" t="s">
        <v>3358</v>
      </c>
      <c r="G3239" s="2" t="s">
        <v>4899</v>
      </c>
    </row>
    <row r="3240" spans="1:7" x14ac:dyDescent="0.2">
      <c r="A3240" s="3">
        <v>1422</v>
      </c>
      <c r="B3240" s="3" t="s">
        <v>3508</v>
      </c>
      <c r="C3240" s="3" t="s">
        <v>3508</v>
      </c>
      <c r="D3240" s="3" t="s">
        <v>3358</v>
      </c>
      <c r="G3240" s="2" t="s">
        <v>4899</v>
      </c>
    </row>
    <row r="3241" spans="1:7" x14ac:dyDescent="0.2">
      <c r="A3241" s="3">
        <v>1453</v>
      </c>
      <c r="B3241" s="3" t="s">
        <v>3509</v>
      </c>
      <c r="C3241" s="3" t="s">
        <v>3509</v>
      </c>
      <c r="D3241" s="3" t="s">
        <v>3358</v>
      </c>
      <c r="G3241" s="2" t="s">
        <v>4899</v>
      </c>
    </row>
    <row r="3242" spans="1:7" x14ac:dyDescent="0.2">
      <c r="A3242" s="3">
        <v>1428</v>
      </c>
      <c r="B3242" s="3" t="s">
        <v>3510</v>
      </c>
      <c r="C3242" s="3" t="s">
        <v>3510</v>
      </c>
      <c r="D3242" s="3" t="s">
        <v>3358</v>
      </c>
      <c r="G3242" s="2" t="s">
        <v>4899</v>
      </c>
    </row>
    <row r="3243" spans="1:7" x14ac:dyDescent="0.2">
      <c r="A3243" s="3">
        <v>1431</v>
      </c>
      <c r="B3243" s="3" t="s">
        <v>3511</v>
      </c>
      <c r="C3243" s="3" t="s">
        <v>3511</v>
      </c>
      <c r="D3243" s="3" t="s">
        <v>3358</v>
      </c>
      <c r="G3243" s="2" t="s">
        <v>4899</v>
      </c>
    </row>
    <row r="3244" spans="1:7" x14ac:dyDescent="0.2">
      <c r="A3244" s="3">
        <v>1425</v>
      </c>
      <c r="B3244" s="3" t="s">
        <v>3512</v>
      </c>
      <c r="C3244" s="3" t="s">
        <v>3513</v>
      </c>
      <c r="D3244" s="3" t="s">
        <v>3358</v>
      </c>
      <c r="G3244" s="2" t="s">
        <v>4899</v>
      </c>
    </row>
    <row r="3245" spans="1:7" x14ac:dyDescent="0.2">
      <c r="A3245" s="3">
        <v>1428</v>
      </c>
      <c r="B3245" s="3" t="s">
        <v>3514</v>
      </c>
      <c r="C3245" s="3" t="s">
        <v>3514</v>
      </c>
      <c r="D3245" s="3" t="s">
        <v>3358</v>
      </c>
      <c r="G3245" s="2" t="s">
        <v>4899</v>
      </c>
    </row>
    <row r="3246" spans="1:7" x14ac:dyDescent="0.2">
      <c r="A3246" s="3">
        <v>1450</v>
      </c>
      <c r="B3246" s="3" t="s">
        <v>3515</v>
      </c>
      <c r="C3246" s="3" t="s">
        <v>3516</v>
      </c>
      <c r="D3246" s="3" t="s">
        <v>3358</v>
      </c>
      <c r="G3246" s="2" t="s">
        <v>4899</v>
      </c>
    </row>
    <row r="3247" spans="1:7" x14ac:dyDescent="0.2">
      <c r="A3247" s="3">
        <v>1450</v>
      </c>
      <c r="B3247" s="3" t="s">
        <v>3517</v>
      </c>
      <c r="C3247" s="3" t="s">
        <v>3516</v>
      </c>
      <c r="D3247" s="3" t="s">
        <v>3358</v>
      </c>
      <c r="G3247" s="2" t="s">
        <v>4899</v>
      </c>
    </row>
    <row r="3248" spans="1:7" x14ac:dyDescent="0.2">
      <c r="A3248" s="3">
        <v>1450</v>
      </c>
      <c r="B3248" s="3" t="s">
        <v>3518</v>
      </c>
      <c r="C3248" s="3" t="s">
        <v>3516</v>
      </c>
      <c r="D3248" s="3" t="s">
        <v>3358</v>
      </c>
      <c r="G3248" s="2" t="s">
        <v>4899</v>
      </c>
    </row>
    <row r="3249" spans="1:7" x14ac:dyDescent="0.2">
      <c r="A3249" s="3">
        <v>1454</v>
      </c>
      <c r="B3249" s="3" t="s">
        <v>3519</v>
      </c>
      <c r="C3249" s="3" t="s">
        <v>3516</v>
      </c>
      <c r="D3249" s="3" t="s">
        <v>3358</v>
      </c>
      <c r="G3249" s="2" t="s">
        <v>4899</v>
      </c>
    </row>
    <row r="3250" spans="1:7" x14ac:dyDescent="0.2">
      <c r="A3250" s="3">
        <v>1454</v>
      </c>
      <c r="B3250" s="3" t="s">
        <v>3520</v>
      </c>
      <c r="C3250" s="3" t="s">
        <v>3516</v>
      </c>
      <c r="D3250" s="3" t="s">
        <v>3358</v>
      </c>
      <c r="G3250" s="2" t="s">
        <v>4899</v>
      </c>
    </row>
    <row r="3251" spans="1:7" x14ac:dyDescent="0.2">
      <c r="A3251" s="3">
        <v>1423</v>
      </c>
      <c r="B3251" s="3" t="s">
        <v>3521</v>
      </c>
      <c r="C3251" s="3" t="s">
        <v>3522</v>
      </c>
      <c r="D3251" s="3" t="s">
        <v>3358</v>
      </c>
      <c r="G3251" s="2" t="s">
        <v>4899</v>
      </c>
    </row>
    <row r="3252" spans="1:7" x14ac:dyDescent="0.2">
      <c r="A3252" s="3">
        <v>1423</v>
      </c>
      <c r="B3252" s="3" t="s">
        <v>3523</v>
      </c>
      <c r="C3252" s="3" t="s">
        <v>3522</v>
      </c>
      <c r="D3252" s="3" t="s">
        <v>3358</v>
      </c>
      <c r="G3252" s="2" t="s">
        <v>4899</v>
      </c>
    </row>
    <row r="3253" spans="1:7" x14ac:dyDescent="0.2">
      <c r="A3253" s="3">
        <v>1423</v>
      </c>
      <c r="B3253" s="3" t="s">
        <v>3524</v>
      </c>
      <c r="C3253" s="3" t="s">
        <v>3522</v>
      </c>
      <c r="D3253" s="3" t="s">
        <v>3358</v>
      </c>
      <c r="G3253" s="2" t="s">
        <v>4899</v>
      </c>
    </row>
    <row r="3254" spans="1:7" x14ac:dyDescent="0.2">
      <c r="A3254" s="3">
        <v>1423</v>
      </c>
      <c r="B3254" s="3" t="s">
        <v>3525</v>
      </c>
      <c r="C3254" s="3" t="s">
        <v>3522</v>
      </c>
      <c r="D3254" s="3" t="s">
        <v>3358</v>
      </c>
      <c r="G3254" s="2" t="s">
        <v>4899</v>
      </c>
    </row>
    <row r="3255" spans="1:7" x14ac:dyDescent="0.2">
      <c r="A3255" s="3">
        <v>1092</v>
      </c>
      <c r="B3255" s="3" t="s">
        <v>3526</v>
      </c>
      <c r="C3255" s="3" t="s">
        <v>3526</v>
      </c>
      <c r="D3255" s="3" t="s">
        <v>3358</v>
      </c>
      <c r="G3255" s="2" t="s">
        <v>4899</v>
      </c>
    </row>
    <row r="3256" spans="1:7" x14ac:dyDescent="0.2">
      <c r="A3256" s="3">
        <v>1033</v>
      </c>
      <c r="B3256" s="3" t="s">
        <v>3527</v>
      </c>
      <c r="C3256" s="3" t="s">
        <v>3527</v>
      </c>
      <c r="D3256" s="3" t="s">
        <v>3358</v>
      </c>
      <c r="G3256" s="2" t="s">
        <v>4897</v>
      </c>
    </row>
    <row r="3257" spans="1:7" x14ac:dyDescent="0.2">
      <c r="A3257" s="3">
        <v>1023</v>
      </c>
      <c r="B3257" s="3" t="s">
        <v>3528</v>
      </c>
      <c r="C3257" s="3" t="s">
        <v>3528</v>
      </c>
      <c r="D3257" s="3" t="s">
        <v>3358</v>
      </c>
      <c r="G3257" s="2" t="s">
        <v>4899</v>
      </c>
    </row>
    <row r="3258" spans="1:7" x14ac:dyDescent="0.2">
      <c r="A3258" s="3">
        <v>1066</v>
      </c>
      <c r="B3258" s="3" t="s">
        <v>3529</v>
      </c>
      <c r="C3258" s="3" t="s">
        <v>3529</v>
      </c>
      <c r="D3258" s="3" t="s">
        <v>3358</v>
      </c>
      <c r="G3258" s="2" t="s">
        <v>4899</v>
      </c>
    </row>
    <row r="3259" spans="1:7" x14ac:dyDescent="0.2">
      <c r="A3259" s="3">
        <v>1008</v>
      </c>
      <c r="B3259" s="3" t="s">
        <v>3530</v>
      </c>
      <c r="C3259" s="3" t="s">
        <v>3530</v>
      </c>
      <c r="D3259" s="3" t="s">
        <v>3358</v>
      </c>
      <c r="G3259" s="2" t="s">
        <v>4899</v>
      </c>
    </row>
    <row r="3260" spans="1:7" x14ac:dyDescent="0.2">
      <c r="A3260" s="3">
        <v>1000</v>
      </c>
      <c r="B3260" s="3" t="s">
        <v>3531</v>
      </c>
      <c r="C3260" s="3" t="s">
        <v>3532</v>
      </c>
      <c r="D3260" s="3" t="s">
        <v>3358</v>
      </c>
      <c r="G3260" s="2" t="s">
        <v>4899</v>
      </c>
    </row>
    <row r="3261" spans="1:7" x14ac:dyDescent="0.2">
      <c r="A3261" s="3">
        <v>1000</v>
      </c>
      <c r="B3261" s="3" t="s">
        <v>3533</v>
      </c>
      <c r="C3261" s="3" t="s">
        <v>3532</v>
      </c>
      <c r="D3261" s="3" t="s">
        <v>3358</v>
      </c>
      <c r="G3261" s="2" t="s">
        <v>4899</v>
      </c>
    </row>
    <row r="3262" spans="1:7" x14ac:dyDescent="0.2">
      <c r="A3262" s="3">
        <v>1000</v>
      </c>
      <c r="B3262" s="3" t="s">
        <v>3534</v>
      </c>
      <c r="C3262" s="3" t="s">
        <v>3532</v>
      </c>
      <c r="D3262" s="3" t="s">
        <v>3358</v>
      </c>
      <c r="G3262" s="2" t="s">
        <v>4899</v>
      </c>
    </row>
    <row r="3263" spans="1:7" x14ac:dyDescent="0.2">
      <c r="A3263" s="3">
        <v>1003</v>
      </c>
      <c r="B3263" s="3" t="s">
        <v>3532</v>
      </c>
      <c r="C3263" s="3" t="s">
        <v>3532</v>
      </c>
      <c r="D3263" s="3" t="s">
        <v>3358</v>
      </c>
      <c r="G3263" s="2" t="s">
        <v>4899</v>
      </c>
    </row>
    <row r="3264" spans="1:7" x14ac:dyDescent="0.2">
      <c r="A3264" s="3">
        <v>1004</v>
      </c>
      <c r="B3264" s="3" t="s">
        <v>3532</v>
      </c>
      <c r="C3264" s="3" t="s">
        <v>3532</v>
      </c>
      <c r="D3264" s="3" t="s">
        <v>3358</v>
      </c>
      <c r="G3264" s="2" t="s">
        <v>4899</v>
      </c>
    </row>
    <row r="3265" spans="1:7" x14ac:dyDescent="0.2">
      <c r="A3265" s="3">
        <v>1005</v>
      </c>
      <c r="B3265" s="3" t="s">
        <v>3532</v>
      </c>
      <c r="C3265" s="3" t="s">
        <v>3532</v>
      </c>
      <c r="D3265" s="3" t="s">
        <v>3358</v>
      </c>
      <c r="G3265" s="2" t="s">
        <v>4899</v>
      </c>
    </row>
    <row r="3266" spans="1:7" x14ac:dyDescent="0.2">
      <c r="A3266" s="3">
        <v>1006</v>
      </c>
      <c r="B3266" s="3" t="s">
        <v>3532</v>
      </c>
      <c r="C3266" s="3" t="s">
        <v>3532</v>
      </c>
      <c r="D3266" s="3" t="s">
        <v>3358</v>
      </c>
      <c r="G3266" s="2" t="s">
        <v>4899</v>
      </c>
    </row>
    <row r="3267" spans="1:7" x14ac:dyDescent="0.2">
      <c r="A3267" s="3">
        <v>1007</v>
      </c>
      <c r="B3267" s="3" t="s">
        <v>3532</v>
      </c>
      <c r="C3267" s="3" t="s">
        <v>3532</v>
      </c>
      <c r="D3267" s="3" t="s">
        <v>3358</v>
      </c>
      <c r="G3267" s="2" t="s">
        <v>4899</v>
      </c>
    </row>
    <row r="3268" spans="1:7" x14ac:dyDescent="0.2">
      <c r="A3268" s="3">
        <v>1010</v>
      </c>
      <c r="B3268" s="3" t="s">
        <v>3532</v>
      </c>
      <c r="C3268" s="3" t="s">
        <v>3532</v>
      </c>
      <c r="D3268" s="3" t="s">
        <v>3358</v>
      </c>
      <c r="G3268" s="2" t="s">
        <v>4897</v>
      </c>
    </row>
    <row r="3269" spans="1:7" x14ac:dyDescent="0.2">
      <c r="A3269" s="3">
        <v>1011</v>
      </c>
      <c r="B3269" s="3" t="s">
        <v>3532</v>
      </c>
      <c r="C3269" s="3" t="s">
        <v>3532</v>
      </c>
      <c r="D3269" s="3" t="s">
        <v>3358</v>
      </c>
      <c r="G3269" s="2" t="s">
        <v>4899</v>
      </c>
    </row>
    <row r="3270" spans="1:7" x14ac:dyDescent="0.2">
      <c r="A3270" s="3">
        <v>1012</v>
      </c>
      <c r="B3270" s="3" t="s">
        <v>3532</v>
      </c>
      <c r="C3270" s="3" t="s">
        <v>3532</v>
      </c>
      <c r="D3270" s="3" t="s">
        <v>3358</v>
      </c>
      <c r="G3270" s="2" t="s">
        <v>4897</v>
      </c>
    </row>
    <row r="3271" spans="1:7" x14ac:dyDescent="0.2">
      <c r="A3271" s="3">
        <v>1015</v>
      </c>
      <c r="B3271" s="3" t="s">
        <v>3532</v>
      </c>
      <c r="C3271" s="3" t="s">
        <v>3532</v>
      </c>
      <c r="D3271" s="3" t="s">
        <v>3358</v>
      </c>
      <c r="G3271" s="2" t="s">
        <v>4899</v>
      </c>
    </row>
    <row r="3272" spans="1:7" x14ac:dyDescent="0.2">
      <c r="A3272" s="3">
        <v>1018</v>
      </c>
      <c r="B3272" s="3" t="s">
        <v>3532</v>
      </c>
      <c r="C3272" s="3" t="s">
        <v>3532</v>
      </c>
      <c r="D3272" s="3" t="s">
        <v>3358</v>
      </c>
      <c r="G3272" s="2" t="s">
        <v>4899</v>
      </c>
    </row>
    <row r="3273" spans="1:7" x14ac:dyDescent="0.2">
      <c r="A3273" s="3">
        <v>1052</v>
      </c>
      <c r="B3273" s="3" t="s">
        <v>3535</v>
      </c>
      <c r="C3273" s="3" t="s">
        <v>3535</v>
      </c>
      <c r="D3273" s="3" t="s">
        <v>3358</v>
      </c>
      <c r="G3273" s="2" t="s">
        <v>4899</v>
      </c>
    </row>
    <row r="3274" spans="1:7" x14ac:dyDescent="0.2">
      <c r="A3274" s="3">
        <v>1094</v>
      </c>
      <c r="B3274" s="3" t="s">
        <v>3536</v>
      </c>
      <c r="C3274" s="3" t="s">
        <v>3536</v>
      </c>
      <c r="D3274" s="3" t="s">
        <v>3358</v>
      </c>
      <c r="G3274" s="2" t="s">
        <v>4899</v>
      </c>
    </row>
    <row r="3275" spans="1:7" x14ac:dyDescent="0.2">
      <c r="A3275" s="3">
        <v>1008</v>
      </c>
      <c r="B3275" s="3" t="s">
        <v>3537</v>
      </c>
      <c r="C3275" s="3" t="s">
        <v>3537</v>
      </c>
      <c r="D3275" s="3" t="s">
        <v>3358</v>
      </c>
      <c r="G3275" s="2" t="s">
        <v>4899</v>
      </c>
    </row>
    <row r="3276" spans="1:7" x14ac:dyDescent="0.2">
      <c r="A3276" s="3">
        <v>1009</v>
      </c>
      <c r="B3276" s="3" t="s">
        <v>3538</v>
      </c>
      <c r="C3276" s="3" t="s">
        <v>3538</v>
      </c>
      <c r="D3276" s="3" t="s">
        <v>3358</v>
      </c>
      <c r="G3276" s="2" t="s">
        <v>4899</v>
      </c>
    </row>
    <row r="3277" spans="1:7" x14ac:dyDescent="0.2">
      <c r="A3277" s="3">
        <v>1068</v>
      </c>
      <c r="B3277" s="3" t="s">
        <v>3539</v>
      </c>
      <c r="C3277" s="3" t="s">
        <v>3538</v>
      </c>
      <c r="D3277" s="3" t="s">
        <v>3358</v>
      </c>
      <c r="G3277" s="2" t="s">
        <v>4896</v>
      </c>
    </row>
    <row r="3278" spans="1:7" x14ac:dyDescent="0.2">
      <c r="A3278" s="3">
        <v>1020</v>
      </c>
      <c r="B3278" s="3" t="s">
        <v>3540</v>
      </c>
      <c r="C3278" s="3" t="s">
        <v>3541</v>
      </c>
      <c r="D3278" s="3" t="s">
        <v>3358</v>
      </c>
      <c r="G3278" s="2" t="s">
        <v>4900</v>
      </c>
    </row>
    <row r="3279" spans="1:7" x14ac:dyDescent="0.2">
      <c r="A3279" s="3">
        <v>1032</v>
      </c>
      <c r="B3279" s="3" t="s">
        <v>3542</v>
      </c>
      <c r="C3279" s="3" t="s">
        <v>3542</v>
      </c>
      <c r="D3279" s="3" t="s">
        <v>3358</v>
      </c>
      <c r="G3279" s="2" t="s">
        <v>4900</v>
      </c>
    </row>
    <row r="3280" spans="1:7" x14ac:dyDescent="0.2">
      <c r="A3280" s="3">
        <v>1071</v>
      </c>
      <c r="B3280" s="3" t="s">
        <v>3543</v>
      </c>
      <c r="C3280" s="3" t="s">
        <v>3543</v>
      </c>
      <c r="D3280" s="3" t="s">
        <v>3358</v>
      </c>
      <c r="G3280" s="2" t="s">
        <v>4900</v>
      </c>
    </row>
    <row r="3281" spans="1:7" x14ac:dyDescent="0.2">
      <c r="A3281" s="3">
        <v>1072</v>
      </c>
      <c r="B3281" s="3" t="s">
        <v>3544</v>
      </c>
      <c r="C3281" s="3" t="s">
        <v>3544</v>
      </c>
      <c r="D3281" s="3" t="s">
        <v>3358</v>
      </c>
      <c r="G3281" s="2" t="s">
        <v>4900</v>
      </c>
    </row>
    <row r="3282" spans="1:7" x14ac:dyDescent="0.2">
      <c r="A3282" s="3">
        <v>1090</v>
      </c>
      <c r="B3282" s="3" t="s">
        <v>3545</v>
      </c>
      <c r="C3282" s="3" t="s">
        <v>3546</v>
      </c>
      <c r="D3282" s="3" t="s">
        <v>3358</v>
      </c>
      <c r="G3282" s="2" t="s">
        <v>4900</v>
      </c>
    </row>
    <row r="3283" spans="1:7" x14ac:dyDescent="0.2">
      <c r="A3283" s="3">
        <v>1093</v>
      </c>
      <c r="B3283" s="3" t="s">
        <v>3547</v>
      </c>
      <c r="C3283" s="3" t="s">
        <v>3546</v>
      </c>
      <c r="D3283" s="3" t="s">
        <v>3358</v>
      </c>
      <c r="G3283" s="2" t="s">
        <v>4900</v>
      </c>
    </row>
    <row r="3284" spans="1:7" x14ac:dyDescent="0.2">
      <c r="A3284" s="3">
        <v>1095</v>
      </c>
      <c r="B3284" s="3" t="s">
        <v>3546</v>
      </c>
      <c r="C3284" s="3" t="s">
        <v>3546</v>
      </c>
      <c r="D3284" s="3" t="s">
        <v>3358</v>
      </c>
      <c r="G3284" s="2" t="s">
        <v>4896</v>
      </c>
    </row>
    <row r="3285" spans="1:7" x14ac:dyDescent="0.2">
      <c r="A3285" s="3">
        <v>1070</v>
      </c>
      <c r="B3285" s="3" t="s">
        <v>3548</v>
      </c>
      <c r="C3285" s="3" t="s">
        <v>3548</v>
      </c>
      <c r="D3285" s="3" t="s">
        <v>3358</v>
      </c>
      <c r="G3285" s="2" t="s">
        <v>4900</v>
      </c>
    </row>
    <row r="3286" spans="1:7" x14ac:dyDescent="0.2">
      <c r="A3286" s="3">
        <v>1071</v>
      </c>
      <c r="B3286" s="3" t="s">
        <v>3549</v>
      </c>
      <c r="C3286" s="3" t="s">
        <v>3549</v>
      </c>
      <c r="D3286" s="3" t="s">
        <v>3358</v>
      </c>
      <c r="G3286" s="2" t="s">
        <v>4900</v>
      </c>
    </row>
    <row r="3287" spans="1:7" x14ac:dyDescent="0.2">
      <c r="A3287" s="3">
        <v>1071</v>
      </c>
      <c r="B3287" s="3" t="s">
        <v>3550</v>
      </c>
      <c r="C3287" s="3" t="s">
        <v>3551</v>
      </c>
      <c r="D3287" s="3" t="s">
        <v>3358</v>
      </c>
      <c r="G3287" s="2" t="s">
        <v>4900</v>
      </c>
    </row>
    <row r="3288" spans="1:7" x14ac:dyDescent="0.2">
      <c r="A3288" s="3">
        <v>1073</v>
      </c>
      <c r="B3288" s="3" t="s">
        <v>3552</v>
      </c>
      <c r="C3288" s="3" t="s">
        <v>3552</v>
      </c>
      <c r="D3288" s="3" t="s">
        <v>3358</v>
      </c>
      <c r="G3288" s="2" t="s">
        <v>4900</v>
      </c>
    </row>
    <row r="3289" spans="1:7" x14ac:dyDescent="0.2">
      <c r="A3289" s="3">
        <v>1073</v>
      </c>
      <c r="B3289" s="3" t="s">
        <v>3553</v>
      </c>
      <c r="C3289" s="3" t="s">
        <v>3552</v>
      </c>
      <c r="D3289" s="3" t="s">
        <v>3358</v>
      </c>
      <c r="G3289" s="2" t="s">
        <v>4900</v>
      </c>
    </row>
    <row r="3290" spans="1:7" x14ac:dyDescent="0.2">
      <c r="A3290" s="3">
        <v>1091</v>
      </c>
      <c r="B3290" s="3" t="s">
        <v>3554</v>
      </c>
      <c r="C3290" s="3" t="s">
        <v>3555</v>
      </c>
      <c r="D3290" s="3" t="s">
        <v>3358</v>
      </c>
      <c r="G3290" s="2" t="s">
        <v>4900</v>
      </c>
    </row>
    <row r="3291" spans="1:7" x14ac:dyDescent="0.2">
      <c r="A3291" s="3">
        <v>1091</v>
      </c>
      <c r="B3291" s="3" t="s">
        <v>3556</v>
      </c>
      <c r="C3291" s="3" t="s">
        <v>3555</v>
      </c>
      <c r="D3291" s="3" t="s">
        <v>3358</v>
      </c>
      <c r="G3291" s="2" t="s">
        <v>4900</v>
      </c>
    </row>
    <row r="3292" spans="1:7" x14ac:dyDescent="0.2">
      <c r="A3292" s="3">
        <v>1091</v>
      </c>
      <c r="B3292" s="3" t="s">
        <v>3557</v>
      </c>
      <c r="C3292" s="3" t="s">
        <v>3555</v>
      </c>
      <c r="D3292" s="3" t="s">
        <v>3358</v>
      </c>
      <c r="G3292" s="2" t="s">
        <v>4900</v>
      </c>
    </row>
    <row r="3293" spans="1:7" x14ac:dyDescent="0.2">
      <c r="A3293" s="3">
        <v>1096</v>
      </c>
      <c r="B3293" s="3" t="s">
        <v>3558</v>
      </c>
      <c r="C3293" s="3" t="s">
        <v>3555</v>
      </c>
      <c r="D3293" s="3" t="s">
        <v>3358</v>
      </c>
      <c r="G3293" s="2" t="s">
        <v>4900</v>
      </c>
    </row>
    <row r="3294" spans="1:7" x14ac:dyDescent="0.2">
      <c r="A3294" s="3">
        <v>1096</v>
      </c>
      <c r="B3294" s="3" t="s">
        <v>3559</v>
      </c>
      <c r="C3294" s="3" t="s">
        <v>3555</v>
      </c>
      <c r="D3294" s="3" t="s">
        <v>3358</v>
      </c>
      <c r="G3294" s="2" t="s">
        <v>4900</v>
      </c>
    </row>
    <row r="3295" spans="1:7" x14ac:dyDescent="0.2">
      <c r="A3295" s="3">
        <v>1097</v>
      </c>
      <c r="B3295" s="3" t="s">
        <v>3560</v>
      </c>
      <c r="C3295" s="3" t="s">
        <v>3555</v>
      </c>
      <c r="D3295" s="3" t="s">
        <v>3358</v>
      </c>
      <c r="G3295" s="2" t="s">
        <v>4900</v>
      </c>
    </row>
    <row r="3296" spans="1:7" x14ac:dyDescent="0.2">
      <c r="A3296" s="3">
        <v>1098</v>
      </c>
      <c r="B3296" s="3" t="s">
        <v>3561</v>
      </c>
      <c r="C3296" s="3" t="s">
        <v>3555</v>
      </c>
      <c r="D3296" s="3" t="s">
        <v>3358</v>
      </c>
      <c r="G3296" s="2" t="s">
        <v>4900</v>
      </c>
    </row>
    <row r="3297" spans="1:7" x14ac:dyDescent="0.2">
      <c r="A3297" s="3">
        <v>1123</v>
      </c>
      <c r="B3297" s="3" t="s">
        <v>3562</v>
      </c>
      <c r="C3297" s="3" t="s">
        <v>3562</v>
      </c>
      <c r="D3297" s="3" t="s">
        <v>3358</v>
      </c>
      <c r="G3297" s="2" t="s">
        <v>4900</v>
      </c>
    </row>
    <row r="3298" spans="1:7" x14ac:dyDescent="0.2">
      <c r="A3298" s="3">
        <v>1121</v>
      </c>
      <c r="B3298" s="3" t="s">
        <v>3563</v>
      </c>
      <c r="C3298" s="3" t="s">
        <v>3563</v>
      </c>
      <c r="D3298" s="3" t="s">
        <v>3358</v>
      </c>
      <c r="G3298" s="2" t="s">
        <v>4900</v>
      </c>
    </row>
    <row r="3299" spans="1:7" x14ac:dyDescent="0.2">
      <c r="A3299" s="3">
        <v>1164</v>
      </c>
      <c r="B3299" s="3" t="s">
        <v>3564</v>
      </c>
      <c r="C3299" s="3" t="s">
        <v>3564</v>
      </c>
      <c r="D3299" s="3" t="s">
        <v>3358</v>
      </c>
      <c r="G3299" s="2" t="s">
        <v>4900</v>
      </c>
    </row>
    <row r="3300" spans="1:7" x14ac:dyDescent="0.2">
      <c r="A3300" s="3">
        <v>1030</v>
      </c>
      <c r="B3300" s="3" t="s">
        <v>3565</v>
      </c>
      <c r="C3300" s="3" t="s">
        <v>3565</v>
      </c>
      <c r="D3300" s="3" t="s">
        <v>3358</v>
      </c>
      <c r="G3300" s="2" t="s">
        <v>4900</v>
      </c>
    </row>
    <row r="3301" spans="1:7" x14ac:dyDescent="0.2">
      <c r="A3301" s="3">
        <v>1022</v>
      </c>
      <c r="B3301" s="3" t="s">
        <v>3566</v>
      </c>
      <c r="C3301" s="3" t="s">
        <v>3566</v>
      </c>
      <c r="D3301" s="3" t="s">
        <v>3358</v>
      </c>
      <c r="G3301" s="2" t="s">
        <v>4900</v>
      </c>
    </row>
    <row r="3302" spans="1:7" x14ac:dyDescent="0.2">
      <c r="A3302" s="3">
        <v>1134</v>
      </c>
      <c r="B3302" s="3" t="s">
        <v>3567</v>
      </c>
      <c r="C3302" s="3" t="s">
        <v>3567</v>
      </c>
      <c r="D3302" s="3" t="s">
        <v>3358</v>
      </c>
      <c r="G3302" s="2" t="s">
        <v>4900</v>
      </c>
    </row>
    <row r="3303" spans="1:7" x14ac:dyDescent="0.2">
      <c r="A3303" s="3">
        <v>1127</v>
      </c>
      <c r="B3303" s="3" t="s">
        <v>3568</v>
      </c>
      <c r="C3303" s="3" t="s">
        <v>3568</v>
      </c>
      <c r="D3303" s="3" t="s">
        <v>3358</v>
      </c>
      <c r="G3303" s="2" t="s">
        <v>4900</v>
      </c>
    </row>
    <row r="3304" spans="1:7" x14ac:dyDescent="0.2">
      <c r="A3304" s="3">
        <v>1135</v>
      </c>
      <c r="B3304" s="3" t="s">
        <v>3569</v>
      </c>
      <c r="C3304" s="3" t="s">
        <v>3569</v>
      </c>
      <c r="D3304" s="3" t="s">
        <v>3358</v>
      </c>
      <c r="G3304" s="2" t="s">
        <v>4900</v>
      </c>
    </row>
    <row r="3305" spans="1:7" x14ac:dyDescent="0.2">
      <c r="A3305" s="3">
        <v>1026</v>
      </c>
      <c r="B3305" s="3" t="s">
        <v>3570</v>
      </c>
      <c r="C3305" s="3" t="s">
        <v>3570</v>
      </c>
      <c r="D3305" s="3" t="s">
        <v>3358</v>
      </c>
      <c r="G3305" s="2" t="s">
        <v>4900</v>
      </c>
    </row>
    <row r="3306" spans="1:7" x14ac:dyDescent="0.2">
      <c r="A3306" s="3">
        <v>1026</v>
      </c>
      <c r="B3306" s="3" t="s">
        <v>3571</v>
      </c>
      <c r="C3306" s="3" t="s">
        <v>3571</v>
      </c>
      <c r="D3306" s="3" t="s">
        <v>3358</v>
      </c>
      <c r="G3306" s="2" t="s">
        <v>4900</v>
      </c>
    </row>
    <row r="3307" spans="1:7" x14ac:dyDescent="0.2">
      <c r="A3307" s="3">
        <v>1112</v>
      </c>
      <c r="B3307" s="3" t="s">
        <v>3572</v>
      </c>
      <c r="C3307" s="3" t="s">
        <v>3572</v>
      </c>
      <c r="D3307" s="3" t="s">
        <v>3358</v>
      </c>
      <c r="G3307" s="2" t="s">
        <v>4900</v>
      </c>
    </row>
    <row r="3308" spans="1:7" x14ac:dyDescent="0.2">
      <c r="A3308" s="3">
        <v>1113</v>
      </c>
      <c r="B3308" s="3" t="s">
        <v>3573</v>
      </c>
      <c r="C3308" s="3" t="s">
        <v>3572</v>
      </c>
      <c r="D3308" s="3" t="s">
        <v>3358</v>
      </c>
      <c r="G3308" s="2" t="s">
        <v>4900</v>
      </c>
    </row>
    <row r="3309" spans="1:7" x14ac:dyDescent="0.2">
      <c r="A3309" s="3">
        <v>1114</v>
      </c>
      <c r="B3309" s="3" t="s">
        <v>3574</v>
      </c>
      <c r="C3309" s="3" t="s">
        <v>3572</v>
      </c>
      <c r="D3309" s="3" t="s">
        <v>3358</v>
      </c>
      <c r="G3309" s="2" t="s">
        <v>4900</v>
      </c>
    </row>
    <row r="3310" spans="1:7" x14ac:dyDescent="0.2">
      <c r="A3310" s="3">
        <v>1125</v>
      </c>
      <c r="B3310" s="3" t="s">
        <v>3575</v>
      </c>
      <c r="C3310" s="3" t="s">
        <v>3572</v>
      </c>
      <c r="D3310" s="3" t="s">
        <v>3358</v>
      </c>
      <c r="G3310" s="2" t="s">
        <v>4900</v>
      </c>
    </row>
    <row r="3311" spans="1:7" x14ac:dyDescent="0.2">
      <c r="A3311" s="3">
        <v>1024</v>
      </c>
      <c r="B3311" s="3" t="s">
        <v>3576</v>
      </c>
      <c r="C3311" s="3" t="s">
        <v>3577</v>
      </c>
      <c r="D3311" s="3" t="s">
        <v>3358</v>
      </c>
      <c r="G3311" s="2" t="s">
        <v>4900</v>
      </c>
    </row>
    <row r="3312" spans="1:7" x14ac:dyDescent="0.2">
      <c r="A3312" s="3">
        <v>1163</v>
      </c>
      <c r="B3312" s="3" t="s">
        <v>3578</v>
      </c>
      <c r="C3312" s="3" t="s">
        <v>3578</v>
      </c>
      <c r="D3312" s="3" t="s">
        <v>3358</v>
      </c>
      <c r="G3312" s="2" t="s">
        <v>4900</v>
      </c>
    </row>
    <row r="3313" spans="1:7" x14ac:dyDescent="0.2">
      <c r="A3313" s="3">
        <v>1175</v>
      </c>
      <c r="B3313" s="3" t="s">
        <v>3579</v>
      </c>
      <c r="C3313" s="3" t="s">
        <v>3579</v>
      </c>
      <c r="D3313" s="3" t="s">
        <v>3358</v>
      </c>
      <c r="G3313" s="2" t="s">
        <v>4900</v>
      </c>
    </row>
    <row r="3314" spans="1:7" x14ac:dyDescent="0.2">
      <c r="A3314" s="3">
        <v>1027</v>
      </c>
      <c r="B3314" s="3" t="s">
        <v>3580</v>
      </c>
      <c r="C3314" s="3" t="s">
        <v>3580</v>
      </c>
      <c r="D3314" s="3" t="s">
        <v>3358</v>
      </c>
      <c r="G3314" s="2" t="s">
        <v>4899</v>
      </c>
    </row>
    <row r="3315" spans="1:7" x14ac:dyDescent="0.2">
      <c r="A3315" s="3">
        <v>1132</v>
      </c>
      <c r="B3315" s="3" t="s">
        <v>3581</v>
      </c>
      <c r="C3315" s="3" t="s">
        <v>3582</v>
      </c>
      <c r="D3315" s="3" t="s">
        <v>3358</v>
      </c>
      <c r="G3315" s="2" t="s">
        <v>4899</v>
      </c>
    </row>
    <row r="3316" spans="1:7" x14ac:dyDescent="0.2">
      <c r="A3316" s="3">
        <v>1167</v>
      </c>
      <c r="B3316" s="3" t="s">
        <v>3583</v>
      </c>
      <c r="C3316" s="3" t="s">
        <v>3583</v>
      </c>
      <c r="D3316" s="3" t="s">
        <v>3358</v>
      </c>
      <c r="G3316" s="2" t="s">
        <v>4899</v>
      </c>
    </row>
    <row r="3317" spans="1:7" x14ac:dyDescent="0.2">
      <c r="A3317" s="3">
        <v>1110</v>
      </c>
      <c r="B3317" s="3" t="s">
        <v>3584</v>
      </c>
      <c r="C3317" s="3" t="s">
        <v>3584</v>
      </c>
      <c r="D3317" s="3" t="s">
        <v>3358</v>
      </c>
      <c r="G3317" s="2" t="s">
        <v>4899</v>
      </c>
    </row>
    <row r="3318" spans="1:7" x14ac:dyDescent="0.2">
      <c r="A3318" s="3">
        <v>1028</v>
      </c>
      <c r="B3318" s="3" t="s">
        <v>3585</v>
      </c>
      <c r="C3318" s="3" t="s">
        <v>3585</v>
      </c>
      <c r="D3318" s="3" t="s">
        <v>3358</v>
      </c>
      <c r="G3318" s="2" t="s">
        <v>4899</v>
      </c>
    </row>
    <row r="3319" spans="1:7" x14ac:dyDescent="0.2">
      <c r="A3319" s="3">
        <v>1122</v>
      </c>
      <c r="B3319" s="3" t="s">
        <v>3586</v>
      </c>
      <c r="C3319" s="3" t="s">
        <v>3586</v>
      </c>
      <c r="D3319" s="3" t="s">
        <v>3358</v>
      </c>
      <c r="G3319" s="2" t="s">
        <v>4899</v>
      </c>
    </row>
    <row r="3320" spans="1:7" x14ac:dyDescent="0.2">
      <c r="A3320" s="3">
        <v>1162</v>
      </c>
      <c r="B3320" s="3" t="s">
        <v>3587</v>
      </c>
      <c r="C3320" s="3" t="s">
        <v>3588</v>
      </c>
      <c r="D3320" s="3" t="s">
        <v>3358</v>
      </c>
      <c r="G3320" s="2" t="s">
        <v>4896</v>
      </c>
    </row>
    <row r="3321" spans="1:7" x14ac:dyDescent="0.2">
      <c r="A3321" s="3">
        <v>1025</v>
      </c>
      <c r="B3321" s="3" t="s">
        <v>3589</v>
      </c>
      <c r="C3321" s="3" t="s">
        <v>3590</v>
      </c>
      <c r="D3321" s="3" t="s">
        <v>3358</v>
      </c>
      <c r="G3321" s="2" t="s">
        <v>4896</v>
      </c>
    </row>
    <row r="3322" spans="1:7" x14ac:dyDescent="0.2">
      <c r="A3322" s="3">
        <v>1131</v>
      </c>
      <c r="B3322" s="3" t="s">
        <v>3591</v>
      </c>
      <c r="C3322" s="3" t="s">
        <v>3591</v>
      </c>
      <c r="D3322" s="3" t="s">
        <v>3358</v>
      </c>
      <c r="G3322" s="2" t="s">
        <v>4896</v>
      </c>
    </row>
    <row r="3323" spans="1:7" x14ac:dyDescent="0.2">
      <c r="A3323" s="3">
        <v>1126</v>
      </c>
      <c r="B3323" s="3" t="s">
        <v>3592</v>
      </c>
      <c r="C3323" s="3" t="s">
        <v>3592</v>
      </c>
      <c r="D3323" s="3" t="s">
        <v>3358</v>
      </c>
      <c r="G3323" s="2" t="s">
        <v>4896</v>
      </c>
    </row>
    <row r="3324" spans="1:7" x14ac:dyDescent="0.2">
      <c r="A3324" s="3">
        <v>1029</v>
      </c>
      <c r="B3324" s="3" t="s">
        <v>3593</v>
      </c>
      <c r="C3324" s="3" t="s">
        <v>3594</v>
      </c>
      <c r="D3324" s="3" t="s">
        <v>3358</v>
      </c>
      <c r="G3324" s="2" t="s">
        <v>4896</v>
      </c>
    </row>
    <row r="3325" spans="1:7" x14ac:dyDescent="0.2">
      <c r="A3325" s="3">
        <v>1168</v>
      </c>
      <c r="B3325" s="3" t="s">
        <v>3595</v>
      </c>
      <c r="C3325" s="3" t="s">
        <v>3595</v>
      </c>
      <c r="D3325" s="3" t="s">
        <v>3358</v>
      </c>
      <c r="G3325" s="2" t="s">
        <v>4896</v>
      </c>
    </row>
    <row r="3326" spans="1:7" x14ac:dyDescent="0.2">
      <c r="A3326" s="3">
        <v>1134</v>
      </c>
      <c r="B3326" s="3" t="s">
        <v>3596</v>
      </c>
      <c r="C3326" s="3" t="s">
        <v>3596</v>
      </c>
      <c r="D3326" s="3" t="s">
        <v>3358</v>
      </c>
      <c r="G3326" s="2" t="s">
        <v>4896</v>
      </c>
    </row>
    <row r="3327" spans="1:7" x14ac:dyDescent="0.2">
      <c r="A3327" s="3">
        <v>1115</v>
      </c>
      <c r="B3327" s="3" t="s">
        <v>3597</v>
      </c>
      <c r="C3327" s="3" t="s">
        <v>3597</v>
      </c>
      <c r="D3327" s="3" t="s">
        <v>3358</v>
      </c>
      <c r="G3327" s="2" t="s">
        <v>4896</v>
      </c>
    </row>
    <row r="3328" spans="1:7" x14ac:dyDescent="0.2">
      <c r="A3328" s="3">
        <v>1169</v>
      </c>
      <c r="B3328" s="3" t="s">
        <v>3598</v>
      </c>
      <c r="C3328" s="3" t="s">
        <v>3598</v>
      </c>
      <c r="D3328" s="3" t="s">
        <v>3358</v>
      </c>
      <c r="G3328" s="2" t="s">
        <v>4896</v>
      </c>
    </row>
    <row r="3329" spans="1:7" x14ac:dyDescent="0.2">
      <c r="A3329" s="3">
        <v>1116</v>
      </c>
      <c r="B3329" s="3" t="s">
        <v>3599</v>
      </c>
      <c r="C3329" s="3" t="s">
        <v>3600</v>
      </c>
      <c r="D3329" s="3" t="s">
        <v>3358</v>
      </c>
      <c r="G3329" s="2" t="s">
        <v>4896</v>
      </c>
    </row>
    <row r="3330" spans="1:7" x14ac:dyDescent="0.2">
      <c r="A3330" s="3">
        <v>1128</v>
      </c>
      <c r="B3330" s="3" t="s">
        <v>3601</v>
      </c>
      <c r="C3330" s="3" t="s">
        <v>3600</v>
      </c>
      <c r="D3330" s="3" t="s">
        <v>3358</v>
      </c>
      <c r="G3330" s="2" t="s">
        <v>4896</v>
      </c>
    </row>
    <row r="3331" spans="1:7" x14ac:dyDescent="0.2">
      <c r="A3331" s="3">
        <v>1136</v>
      </c>
      <c r="B3331" s="3" t="s">
        <v>3602</v>
      </c>
      <c r="C3331" s="3" t="s">
        <v>3600</v>
      </c>
      <c r="D3331" s="3" t="s">
        <v>3358</v>
      </c>
      <c r="G3331" s="2" t="s">
        <v>4896</v>
      </c>
    </row>
    <row r="3332" spans="1:7" x14ac:dyDescent="0.2">
      <c r="A3332" s="3">
        <v>1141</v>
      </c>
      <c r="B3332" s="3" t="s">
        <v>3603</v>
      </c>
      <c r="C3332" s="3" t="s">
        <v>3600</v>
      </c>
      <c r="D3332" s="3" t="s">
        <v>3358</v>
      </c>
      <c r="G3332" s="2" t="s">
        <v>4896</v>
      </c>
    </row>
    <row r="3333" spans="1:7" x14ac:dyDescent="0.2">
      <c r="A3333" s="3">
        <v>1142</v>
      </c>
      <c r="B3333" s="3" t="s">
        <v>3604</v>
      </c>
      <c r="C3333" s="3" t="s">
        <v>3600</v>
      </c>
      <c r="D3333" s="3" t="s">
        <v>3358</v>
      </c>
      <c r="G3333" s="2" t="s">
        <v>4896</v>
      </c>
    </row>
    <row r="3334" spans="1:7" x14ac:dyDescent="0.2">
      <c r="A3334" s="3">
        <v>1143</v>
      </c>
      <c r="B3334" s="3" t="s">
        <v>3605</v>
      </c>
      <c r="C3334" s="3" t="s">
        <v>3600</v>
      </c>
      <c r="D3334" s="3" t="s">
        <v>3358</v>
      </c>
      <c r="G3334" s="2" t="s">
        <v>4896</v>
      </c>
    </row>
    <row r="3335" spans="1:7" x14ac:dyDescent="0.2">
      <c r="A3335" s="3">
        <v>1063</v>
      </c>
      <c r="B3335" s="3" t="s">
        <v>3606</v>
      </c>
      <c r="C3335" s="3" t="s">
        <v>3606</v>
      </c>
      <c r="D3335" s="3" t="s">
        <v>3358</v>
      </c>
      <c r="G3335" s="2" t="s">
        <v>4896</v>
      </c>
    </row>
    <row r="3336" spans="1:7" x14ac:dyDescent="0.2">
      <c r="A3336" s="3">
        <v>1514</v>
      </c>
      <c r="B3336" s="3" t="s">
        <v>3607</v>
      </c>
      <c r="C3336" s="3" t="s">
        <v>3607</v>
      </c>
      <c r="D3336" s="3" t="s">
        <v>3358</v>
      </c>
      <c r="G3336" s="2" t="s">
        <v>4896</v>
      </c>
    </row>
    <row r="3337" spans="1:7" x14ac:dyDescent="0.2">
      <c r="A3337" s="3">
        <v>1512</v>
      </c>
      <c r="B3337" s="3" t="s">
        <v>3608</v>
      </c>
      <c r="C3337" s="3" t="s">
        <v>3608</v>
      </c>
      <c r="D3337" s="3" t="s">
        <v>3358</v>
      </c>
      <c r="G3337" s="2" t="s">
        <v>4896</v>
      </c>
    </row>
    <row r="3338" spans="1:7" x14ac:dyDescent="0.2">
      <c r="A3338" s="3">
        <v>1521</v>
      </c>
      <c r="B3338" s="3" t="s">
        <v>3609</v>
      </c>
      <c r="C3338" s="3" t="s">
        <v>3609</v>
      </c>
      <c r="D3338" s="3" t="s">
        <v>3358</v>
      </c>
      <c r="G3338" s="2" t="s">
        <v>4896</v>
      </c>
    </row>
    <row r="3339" spans="1:7" x14ac:dyDescent="0.2">
      <c r="A3339" s="3">
        <v>1682</v>
      </c>
      <c r="B3339" s="3" t="s">
        <v>3610</v>
      </c>
      <c r="C3339" s="3" t="s">
        <v>3611</v>
      </c>
      <c r="D3339" s="3" t="s">
        <v>3358</v>
      </c>
      <c r="G3339" s="2" t="s">
        <v>4896</v>
      </c>
    </row>
    <row r="3340" spans="1:7" x14ac:dyDescent="0.2">
      <c r="A3340" s="3">
        <v>1513</v>
      </c>
      <c r="B3340" s="3" t="s">
        <v>3612</v>
      </c>
      <c r="C3340" s="3" t="s">
        <v>3612</v>
      </c>
      <c r="D3340" s="3" t="s">
        <v>3358</v>
      </c>
      <c r="G3340" s="2" t="s">
        <v>4896</v>
      </c>
    </row>
    <row r="3341" spans="1:7" x14ac:dyDescent="0.2">
      <c r="A3341" s="3">
        <v>1682</v>
      </c>
      <c r="B3341" s="3" t="s">
        <v>3613</v>
      </c>
      <c r="C3341" s="3" t="s">
        <v>3613</v>
      </c>
      <c r="D3341" s="3" t="s">
        <v>3358</v>
      </c>
      <c r="G3341" s="2" t="s">
        <v>4896</v>
      </c>
    </row>
    <row r="3342" spans="1:7" x14ac:dyDescent="0.2">
      <c r="A3342" s="3">
        <v>1522</v>
      </c>
      <c r="B3342" s="3" t="s">
        <v>3614</v>
      </c>
      <c r="C3342" s="3" t="s">
        <v>3614</v>
      </c>
      <c r="D3342" s="3" t="s">
        <v>3358</v>
      </c>
      <c r="G3342" s="2" t="s">
        <v>4896</v>
      </c>
    </row>
    <row r="3343" spans="1:7" x14ac:dyDescent="0.2">
      <c r="A3343" s="3">
        <v>1522</v>
      </c>
      <c r="B3343" s="3" t="s">
        <v>3615</v>
      </c>
      <c r="C3343" s="3" t="s">
        <v>3614</v>
      </c>
      <c r="D3343" s="3" t="s">
        <v>3358</v>
      </c>
      <c r="G3343" s="2" t="s">
        <v>4896</v>
      </c>
    </row>
    <row r="3344" spans="1:7" x14ac:dyDescent="0.2">
      <c r="A3344" s="3">
        <v>1526</v>
      </c>
      <c r="B3344" s="3" t="s">
        <v>3616</v>
      </c>
      <c r="C3344" s="3" t="s">
        <v>3614</v>
      </c>
      <c r="D3344" s="3" t="s">
        <v>3358</v>
      </c>
      <c r="G3344" s="2" t="s">
        <v>4896</v>
      </c>
    </row>
    <row r="3345" spans="1:7" x14ac:dyDescent="0.2">
      <c r="A3345" s="3">
        <v>1526</v>
      </c>
      <c r="B3345" s="3" t="s">
        <v>3617</v>
      </c>
      <c r="C3345" s="3" t="s">
        <v>3614</v>
      </c>
      <c r="D3345" s="3" t="s">
        <v>3358</v>
      </c>
      <c r="G3345" s="2" t="s">
        <v>4896</v>
      </c>
    </row>
    <row r="3346" spans="1:7" x14ac:dyDescent="0.2">
      <c r="A3346" s="3">
        <v>1683</v>
      </c>
      <c r="B3346" s="3" t="s">
        <v>3618</v>
      </c>
      <c r="C3346" s="3" t="s">
        <v>3614</v>
      </c>
      <c r="D3346" s="3" t="s">
        <v>3358</v>
      </c>
      <c r="G3346" s="2" t="s">
        <v>4896</v>
      </c>
    </row>
    <row r="3347" spans="1:7" x14ac:dyDescent="0.2">
      <c r="A3347" s="3">
        <v>1683</v>
      </c>
      <c r="B3347" s="3" t="s">
        <v>3619</v>
      </c>
      <c r="C3347" s="3" t="s">
        <v>3614</v>
      </c>
      <c r="D3347" s="3" t="s">
        <v>3358</v>
      </c>
      <c r="G3347" s="2" t="s">
        <v>4896</v>
      </c>
    </row>
    <row r="3348" spans="1:7" x14ac:dyDescent="0.2">
      <c r="A3348" s="3">
        <v>1683</v>
      </c>
      <c r="B3348" s="3" t="s">
        <v>3620</v>
      </c>
      <c r="C3348" s="3" t="s">
        <v>3614</v>
      </c>
      <c r="D3348" s="3" t="s">
        <v>3358</v>
      </c>
      <c r="G3348" s="2" t="s">
        <v>4896</v>
      </c>
    </row>
    <row r="3349" spans="1:7" x14ac:dyDescent="0.2">
      <c r="A3349" s="3">
        <v>1510</v>
      </c>
      <c r="B3349" s="3" t="s">
        <v>3621</v>
      </c>
      <c r="C3349" s="3" t="s">
        <v>3621</v>
      </c>
      <c r="D3349" s="3" t="s">
        <v>3358</v>
      </c>
      <c r="G3349" s="2" t="s">
        <v>4896</v>
      </c>
    </row>
    <row r="3350" spans="1:7" x14ac:dyDescent="0.2">
      <c r="A3350" s="3">
        <v>1045</v>
      </c>
      <c r="B3350" s="3" t="s">
        <v>3622</v>
      </c>
      <c r="C3350" s="3" t="s">
        <v>3622</v>
      </c>
      <c r="D3350" s="3" t="s">
        <v>3358</v>
      </c>
      <c r="G3350" s="2" t="s">
        <v>4896</v>
      </c>
    </row>
    <row r="3351" spans="1:7" x14ac:dyDescent="0.2">
      <c r="A3351" s="3">
        <v>1682</v>
      </c>
      <c r="B3351" s="3" t="s">
        <v>3623</v>
      </c>
      <c r="C3351" s="3" t="s">
        <v>3623</v>
      </c>
      <c r="D3351" s="3" t="s">
        <v>3358</v>
      </c>
      <c r="G3351" s="2" t="s">
        <v>4896</v>
      </c>
    </row>
    <row r="3352" spans="1:7" x14ac:dyDescent="0.2">
      <c r="A3352" s="3">
        <v>1513</v>
      </c>
      <c r="B3352" s="3" t="s">
        <v>3624</v>
      </c>
      <c r="C3352" s="3" t="s">
        <v>3624</v>
      </c>
      <c r="D3352" s="3" t="s">
        <v>3358</v>
      </c>
      <c r="G3352" s="2" t="s">
        <v>4896</v>
      </c>
    </row>
    <row r="3353" spans="1:7" x14ac:dyDescent="0.2">
      <c r="A3353" s="3">
        <v>1510</v>
      </c>
      <c r="B3353" s="3" t="s">
        <v>3625</v>
      </c>
      <c r="C3353" s="3" t="s">
        <v>3625</v>
      </c>
      <c r="D3353" s="3" t="s">
        <v>3358</v>
      </c>
      <c r="G3353" s="2" t="s">
        <v>4896</v>
      </c>
    </row>
    <row r="3354" spans="1:7" x14ac:dyDescent="0.2">
      <c r="A3354" s="3">
        <v>1515</v>
      </c>
      <c r="B3354" s="3" t="s">
        <v>3626</v>
      </c>
      <c r="C3354" s="3" t="s">
        <v>3626</v>
      </c>
      <c r="D3354" s="3" t="s">
        <v>3358</v>
      </c>
      <c r="G3354" s="2" t="s">
        <v>4896</v>
      </c>
    </row>
    <row r="3355" spans="1:7" x14ac:dyDescent="0.2">
      <c r="A3355" s="3">
        <v>1509</v>
      </c>
      <c r="B3355" s="3" t="s">
        <v>3627</v>
      </c>
      <c r="C3355" s="3" t="s">
        <v>3627</v>
      </c>
      <c r="D3355" s="3" t="s">
        <v>3358</v>
      </c>
      <c r="G3355" s="2" t="s">
        <v>4896</v>
      </c>
    </row>
    <row r="3356" spans="1:7" x14ac:dyDescent="0.2">
      <c r="A3356" s="3">
        <v>1063</v>
      </c>
      <c r="B3356" s="3" t="s">
        <v>3628</v>
      </c>
      <c r="C3356" s="3" t="s">
        <v>3629</v>
      </c>
      <c r="D3356" s="3" t="s">
        <v>3358</v>
      </c>
      <c r="G3356" s="2" t="s">
        <v>4896</v>
      </c>
    </row>
    <row r="3357" spans="1:7" x14ac:dyDescent="0.2">
      <c r="A3357" s="3">
        <v>1063</v>
      </c>
      <c r="B3357" s="3" t="s">
        <v>3630</v>
      </c>
      <c r="C3357" s="3" t="s">
        <v>3629</v>
      </c>
      <c r="D3357" s="3" t="s">
        <v>3358</v>
      </c>
      <c r="G3357" s="2" t="s">
        <v>4896</v>
      </c>
    </row>
    <row r="3358" spans="1:7" x14ac:dyDescent="0.2">
      <c r="A3358" s="3">
        <v>1063</v>
      </c>
      <c r="B3358" s="3" t="s">
        <v>3631</v>
      </c>
      <c r="C3358" s="3" t="s">
        <v>3629</v>
      </c>
      <c r="D3358" s="3" t="s">
        <v>3358</v>
      </c>
      <c r="G3358" s="2" t="s">
        <v>4896</v>
      </c>
    </row>
    <row r="3359" spans="1:7" x14ac:dyDescent="0.2">
      <c r="A3359" s="3">
        <v>1409</v>
      </c>
      <c r="B3359" s="3" t="s">
        <v>3632</v>
      </c>
      <c r="C3359" s="3" t="s">
        <v>3629</v>
      </c>
      <c r="D3359" s="3" t="s">
        <v>3358</v>
      </c>
      <c r="G3359" s="2" t="s">
        <v>4896</v>
      </c>
    </row>
    <row r="3360" spans="1:7" x14ac:dyDescent="0.2">
      <c r="A3360" s="3">
        <v>1410</v>
      </c>
      <c r="B3360" s="3" t="s">
        <v>3633</v>
      </c>
      <c r="C3360" s="3" t="s">
        <v>3629</v>
      </c>
      <c r="D3360" s="3" t="s">
        <v>3358</v>
      </c>
      <c r="G3360" s="2" t="s">
        <v>4896</v>
      </c>
    </row>
    <row r="3361" spans="1:7" x14ac:dyDescent="0.2">
      <c r="A3361" s="3">
        <v>1410</v>
      </c>
      <c r="B3361" s="3" t="s">
        <v>3634</v>
      </c>
      <c r="C3361" s="3" t="s">
        <v>3629</v>
      </c>
      <c r="D3361" s="3" t="s">
        <v>3358</v>
      </c>
      <c r="G3361" s="2" t="s">
        <v>4896</v>
      </c>
    </row>
    <row r="3362" spans="1:7" x14ac:dyDescent="0.2">
      <c r="A3362" s="3">
        <v>1410</v>
      </c>
      <c r="B3362" s="3" t="s">
        <v>3635</v>
      </c>
      <c r="C3362" s="3" t="s">
        <v>3629</v>
      </c>
      <c r="D3362" s="3" t="s">
        <v>3358</v>
      </c>
      <c r="G3362" s="2" t="s">
        <v>4896</v>
      </c>
    </row>
    <row r="3363" spans="1:7" x14ac:dyDescent="0.2">
      <c r="A3363" s="3">
        <v>1410</v>
      </c>
      <c r="B3363" s="3" t="s">
        <v>3636</v>
      </c>
      <c r="C3363" s="3" t="s">
        <v>3629</v>
      </c>
      <c r="D3363" s="3" t="s">
        <v>3358</v>
      </c>
      <c r="G3363" s="2" t="s">
        <v>4896</v>
      </c>
    </row>
    <row r="3364" spans="1:7" x14ac:dyDescent="0.2">
      <c r="A3364" s="3">
        <v>1515</v>
      </c>
      <c r="B3364" s="3" t="s">
        <v>3637</v>
      </c>
      <c r="C3364" s="3" t="s">
        <v>3629</v>
      </c>
      <c r="D3364" s="3" t="s">
        <v>3358</v>
      </c>
      <c r="G3364" s="2" t="s">
        <v>4896</v>
      </c>
    </row>
    <row r="3365" spans="1:7" x14ac:dyDescent="0.2">
      <c r="A3365" s="3">
        <v>1277</v>
      </c>
      <c r="B3365" s="3" t="s">
        <v>3638</v>
      </c>
      <c r="C3365" s="3" t="s">
        <v>3638</v>
      </c>
      <c r="D3365" s="3" t="s">
        <v>3358</v>
      </c>
      <c r="G3365" s="2" t="s">
        <v>4896</v>
      </c>
    </row>
    <row r="3366" spans="1:7" x14ac:dyDescent="0.2">
      <c r="A3366" s="3">
        <v>1273</v>
      </c>
      <c r="B3366" s="3" t="s">
        <v>3639</v>
      </c>
      <c r="C3366" s="3" t="s">
        <v>3639</v>
      </c>
      <c r="D3366" s="3" t="s">
        <v>3358</v>
      </c>
      <c r="G3366" s="2" t="s">
        <v>4896</v>
      </c>
    </row>
    <row r="3367" spans="1:7" x14ac:dyDescent="0.2">
      <c r="A3367" s="3">
        <v>1269</v>
      </c>
      <c r="B3367" s="3" t="s">
        <v>3640</v>
      </c>
      <c r="C3367" s="3" t="s">
        <v>3640</v>
      </c>
      <c r="D3367" s="3" t="s">
        <v>3358</v>
      </c>
      <c r="G3367" s="2" t="s">
        <v>4896</v>
      </c>
    </row>
    <row r="3368" spans="1:7" x14ac:dyDescent="0.2">
      <c r="A3368" s="3">
        <v>1268</v>
      </c>
      <c r="B3368" s="3" t="s">
        <v>3641</v>
      </c>
      <c r="C3368" s="3" t="s">
        <v>3641</v>
      </c>
      <c r="D3368" s="3" t="s">
        <v>3358</v>
      </c>
      <c r="G3368" s="2" t="s">
        <v>4896</v>
      </c>
    </row>
    <row r="3369" spans="1:7" x14ac:dyDescent="0.2">
      <c r="A3369" s="3">
        <v>1279</v>
      </c>
      <c r="B3369" s="3" t="s">
        <v>3642</v>
      </c>
      <c r="C3369" s="3" t="s">
        <v>3642</v>
      </c>
      <c r="D3369" s="3" t="s">
        <v>3358</v>
      </c>
      <c r="G3369" s="2" t="s">
        <v>4896</v>
      </c>
    </row>
    <row r="3370" spans="1:7" x14ac:dyDescent="0.2">
      <c r="A3370" s="3">
        <v>1277</v>
      </c>
      <c r="B3370" s="3" t="s">
        <v>3643</v>
      </c>
      <c r="C3370" s="3" t="s">
        <v>3643</v>
      </c>
      <c r="D3370" s="3" t="s">
        <v>3358</v>
      </c>
      <c r="G3370" s="2" t="s">
        <v>4896</v>
      </c>
    </row>
    <row r="3371" spans="1:7" x14ac:dyDescent="0.2">
      <c r="A3371" s="3">
        <v>1279</v>
      </c>
      <c r="B3371" s="3" t="s">
        <v>3644</v>
      </c>
      <c r="C3371" s="3" t="s">
        <v>3644</v>
      </c>
      <c r="D3371" s="3" t="s">
        <v>3358</v>
      </c>
      <c r="G3371" s="2" t="s">
        <v>4896</v>
      </c>
    </row>
    <row r="3372" spans="1:7" x14ac:dyDescent="0.2">
      <c r="A3372" s="3">
        <v>1290</v>
      </c>
      <c r="B3372" s="3" t="s">
        <v>3645</v>
      </c>
      <c r="C3372" s="3" t="s">
        <v>3645</v>
      </c>
      <c r="D3372" s="3" t="s">
        <v>3358</v>
      </c>
      <c r="G3372" s="2" t="s">
        <v>4896</v>
      </c>
    </row>
    <row r="3373" spans="1:7" x14ac:dyDescent="0.2">
      <c r="A3373" s="3">
        <v>1275</v>
      </c>
      <c r="B3373" s="3" t="s">
        <v>3646</v>
      </c>
      <c r="C3373" s="3" t="s">
        <v>3646</v>
      </c>
      <c r="D3373" s="3" t="s">
        <v>3358</v>
      </c>
      <c r="G3373" s="2" t="s">
        <v>4896</v>
      </c>
    </row>
    <row r="3374" spans="1:7" x14ac:dyDescent="0.2">
      <c r="A3374" s="3">
        <v>1267</v>
      </c>
      <c r="B3374" s="3" t="s">
        <v>3647</v>
      </c>
      <c r="C3374" s="3" t="s">
        <v>3647</v>
      </c>
      <c r="D3374" s="3" t="s">
        <v>3358</v>
      </c>
      <c r="G3374" s="2" t="s">
        <v>4896</v>
      </c>
    </row>
    <row r="3375" spans="1:7" x14ac:dyDescent="0.2">
      <c r="A3375" s="3">
        <v>1291</v>
      </c>
      <c r="B3375" s="3" t="s">
        <v>3648</v>
      </c>
      <c r="C3375" s="3" t="s">
        <v>3648</v>
      </c>
      <c r="D3375" s="3" t="s">
        <v>3358</v>
      </c>
      <c r="G3375" s="2" t="s">
        <v>4896</v>
      </c>
    </row>
    <row r="3376" spans="1:7" x14ac:dyDescent="0.2">
      <c r="A3376" s="3">
        <v>1296</v>
      </c>
      <c r="B3376" s="3" t="s">
        <v>3649</v>
      </c>
      <c r="C3376" s="3" t="s">
        <v>3649</v>
      </c>
      <c r="D3376" s="3" t="s">
        <v>3358</v>
      </c>
      <c r="G3376" s="2" t="s">
        <v>4896</v>
      </c>
    </row>
    <row r="3377" spans="1:7" x14ac:dyDescent="0.2">
      <c r="A3377" s="3">
        <v>1299</v>
      </c>
      <c r="B3377" s="3" t="s">
        <v>3650</v>
      </c>
      <c r="C3377" s="3" t="s">
        <v>3651</v>
      </c>
      <c r="D3377" s="3" t="s">
        <v>3358</v>
      </c>
      <c r="G3377" s="2" t="s">
        <v>4896</v>
      </c>
    </row>
    <row r="3378" spans="1:7" x14ac:dyDescent="0.2">
      <c r="A3378" s="3">
        <v>1263</v>
      </c>
      <c r="B3378" s="3" t="s">
        <v>3652</v>
      </c>
      <c r="C3378" s="3" t="s">
        <v>3652</v>
      </c>
      <c r="D3378" s="3" t="s">
        <v>3358</v>
      </c>
      <c r="G3378" s="2" t="s">
        <v>4896</v>
      </c>
    </row>
    <row r="3379" spans="1:7" x14ac:dyDescent="0.2">
      <c r="A3379" s="3">
        <v>1266</v>
      </c>
      <c r="B3379" s="3" t="s">
        <v>3653</v>
      </c>
      <c r="C3379" s="3" t="s">
        <v>3653</v>
      </c>
      <c r="D3379" s="3" t="s">
        <v>3358</v>
      </c>
      <c r="G3379" s="2" t="s">
        <v>4896</v>
      </c>
    </row>
    <row r="3380" spans="1:7" x14ac:dyDescent="0.2">
      <c r="A3380" s="3">
        <v>1262</v>
      </c>
      <c r="B3380" s="3" t="s">
        <v>3654</v>
      </c>
      <c r="C3380" s="3" t="s">
        <v>3654</v>
      </c>
      <c r="D3380" s="3" t="s">
        <v>3358</v>
      </c>
      <c r="G3380" s="2" t="s">
        <v>4896</v>
      </c>
    </row>
    <row r="3381" spans="1:7" x14ac:dyDescent="0.2">
      <c r="A3381" s="3">
        <v>1297</v>
      </c>
      <c r="B3381" s="3" t="s">
        <v>3655</v>
      </c>
      <c r="C3381" s="3" t="s">
        <v>3655</v>
      </c>
      <c r="D3381" s="3" t="s">
        <v>3358</v>
      </c>
      <c r="G3381" s="2" t="s">
        <v>4896</v>
      </c>
    </row>
    <row r="3382" spans="1:7" x14ac:dyDescent="0.2">
      <c r="A3382" s="3">
        <v>1272</v>
      </c>
      <c r="B3382" s="3" t="s">
        <v>3656</v>
      </c>
      <c r="C3382" s="3" t="s">
        <v>3656</v>
      </c>
      <c r="D3382" s="3" t="s">
        <v>3358</v>
      </c>
      <c r="G3382" s="2" t="s">
        <v>4896</v>
      </c>
    </row>
    <row r="3383" spans="1:7" x14ac:dyDescent="0.2">
      <c r="A3383" s="3">
        <v>1276</v>
      </c>
      <c r="B3383" s="3" t="s">
        <v>3657</v>
      </c>
      <c r="C3383" s="3" t="s">
        <v>3657</v>
      </c>
      <c r="D3383" s="3" t="s">
        <v>3358</v>
      </c>
      <c r="G3383" s="2" t="s">
        <v>4896</v>
      </c>
    </row>
    <row r="3384" spans="1:7" x14ac:dyDescent="0.2">
      <c r="A3384" s="3">
        <v>1271</v>
      </c>
      <c r="B3384" s="3" t="s">
        <v>3658</v>
      </c>
      <c r="C3384" s="3" t="s">
        <v>3658</v>
      </c>
      <c r="D3384" s="3" t="s">
        <v>3358</v>
      </c>
      <c r="G3384" s="2" t="s">
        <v>4896</v>
      </c>
    </row>
    <row r="3385" spans="1:7" x14ac:dyDescent="0.2">
      <c r="A3385" s="3">
        <v>1196</v>
      </c>
      <c r="B3385" s="3" t="s">
        <v>3659</v>
      </c>
      <c r="C3385" s="3" t="s">
        <v>3659</v>
      </c>
      <c r="D3385" s="3" t="s">
        <v>3358</v>
      </c>
      <c r="G3385" s="2" t="s">
        <v>4896</v>
      </c>
    </row>
    <row r="3386" spans="1:7" x14ac:dyDescent="0.2">
      <c r="A3386" s="3">
        <v>1274</v>
      </c>
      <c r="B3386" s="3" t="s">
        <v>3660</v>
      </c>
      <c r="C3386" s="3" t="s">
        <v>3660</v>
      </c>
      <c r="D3386" s="3" t="s">
        <v>3358</v>
      </c>
      <c r="G3386" s="2" t="s">
        <v>4896</v>
      </c>
    </row>
    <row r="3387" spans="1:7" x14ac:dyDescent="0.2">
      <c r="A3387" s="3">
        <v>1295</v>
      </c>
      <c r="B3387" s="3" t="s">
        <v>3661</v>
      </c>
      <c r="C3387" s="3" t="s">
        <v>3661</v>
      </c>
      <c r="D3387" s="3" t="s">
        <v>3358</v>
      </c>
      <c r="G3387" s="2" t="s">
        <v>4896</v>
      </c>
    </row>
    <row r="3388" spans="1:7" x14ac:dyDescent="0.2">
      <c r="A3388" s="3">
        <v>1260</v>
      </c>
      <c r="B3388" s="3" t="s">
        <v>3662</v>
      </c>
      <c r="C3388" s="3" t="s">
        <v>3662</v>
      </c>
      <c r="D3388" s="3" t="s">
        <v>3358</v>
      </c>
      <c r="G3388" s="2" t="s">
        <v>4896</v>
      </c>
    </row>
    <row r="3389" spans="1:7" x14ac:dyDescent="0.2">
      <c r="A3389" s="3">
        <v>1197</v>
      </c>
      <c r="B3389" s="3" t="s">
        <v>3663</v>
      </c>
      <c r="C3389" s="3" t="s">
        <v>3663</v>
      </c>
      <c r="D3389" s="3" t="s">
        <v>3358</v>
      </c>
      <c r="G3389" s="2" t="s">
        <v>4896</v>
      </c>
    </row>
    <row r="3390" spans="1:7" x14ac:dyDescent="0.2">
      <c r="A3390" s="3">
        <v>1278</v>
      </c>
      <c r="B3390" s="3" t="s">
        <v>3664</v>
      </c>
      <c r="C3390" s="3" t="s">
        <v>3664</v>
      </c>
      <c r="D3390" s="3" t="s">
        <v>3358</v>
      </c>
      <c r="G3390" s="2" t="s">
        <v>4896</v>
      </c>
    </row>
    <row r="3391" spans="1:7" x14ac:dyDescent="0.2">
      <c r="A3391" s="3">
        <v>1264</v>
      </c>
      <c r="B3391" s="3" t="s">
        <v>3665</v>
      </c>
      <c r="C3391" s="3" t="s">
        <v>3666</v>
      </c>
      <c r="D3391" s="3" t="s">
        <v>3358</v>
      </c>
      <c r="G3391" s="2" t="s">
        <v>4896</v>
      </c>
    </row>
    <row r="3392" spans="1:7" x14ac:dyDescent="0.2">
      <c r="A3392" s="3">
        <v>1265</v>
      </c>
      <c r="B3392" s="3" t="s">
        <v>3667</v>
      </c>
      <c r="C3392" s="3" t="s">
        <v>3666</v>
      </c>
      <c r="D3392" s="3" t="s">
        <v>3358</v>
      </c>
      <c r="G3392" s="2" t="s">
        <v>4896</v>
      </c>
    </row>
    <row r="3393" spans="1:7" x14ac:dyDescent="0.2">
      <c r="A3393" s="3">
        <v>1274</v>
      </c>
      <c r="B3393" s="3" t="s">
        <v>3668</v>
      </c>
      <c r="C3393" s="3" t="s">
        <v>3669</v>
      </c>
      <c r="D3393" s="3" t="s">
        <v>3358</v>
      </c>
      <c r="G3393" s="2" t="s">
        <v>4896</v>
      </c>
    </row>
    <row r="3394" spans="1:7" x14ac:dyDescent="0.2">
      <c r="A3394" s="3">
        <v>1295</v>
      </c>
      <c r="B3394" s="3" t="s">
        <v>3670</v>
      </c>
      <c r="C3394" s="3" t="s">
        <v>3670</v>
      </c>
      <c r="D3394" s="3" t="s">
        <v>3358</v>
      </c>
      <c r="G3394" s="2" t="s">
        <v>4896</v>
      </c>
    </row>
    <row r="3395" spans="1:7" x14ac:dyDescent="0.2">
      <c r="A3395" s="3">
        <v>1270</v>
      </c>
      <c r="B3395" s="3" t="s">
        <v>3671</v>
      </c>
      <c r="C3395" s="3" t="s">
        <v>3671</v>
      </c>
      <c r="D3395" s="3" t="s">
        <v>3358</v>
      </c>
      <c r="G3395" s="2" t="s">
        <v>4896</v>
      </c>
    </row>
    <row r="3396" spans="1:7" x14ac:dyDescent="0.2">
      <c r="A3396" s="3">
        <v>1261</v>
      </c>
      <c r="B3396" s="3" t="s">
        <v>3672</v>
      </c>
      <c r="C3396" s="3" t="s">
        <v>3672</v>
      </c>
      <c r="D3396" s="3" t="s">
        <v>3358</v>
      </c>
      <c r="G3396" s="2" t="s">
        <v>4896</v>
      </c>
    </row>
    <row r="3397" spans="1:7" x14ac:dyDescent="0.2">
      <c r="A3397" s="3">
        <v>1267</v>
      </c>
      <c r="B3397" s="3" t="s">
        <v>3673</v>
      </c>
      <c r="C3397" s="3" t="s">
        <v>3673</v>
      </c>
      <c r="D3397" s="3" t="s">
        <v>3358</v>
      </c>
      <c r="G3397" s="2" t="s">
        <v>4896</v>
      </c>
    </row>
    <row r="3398" spans="1:7" x14ac:dyDescent="0.2">
      <c r="A3398" s="3">
        <v>1355</v>
      </c>
      <c r="B3398" s="3" t="s">
        <v>3674</v>
      </c>
      <c r="C3398" s="3" t="s">
        <v>3674</v>
      </c>
      <c r="D3398" s="3" t="s">
        <v>3358</v>
      </c>
      <c r="G3398" s="2" t="s">
        <v>4896</v>
      </c>
    </row>
    <row r="3399" spans="1:7" x14ac:dyDescent="0.2">
      <c r="A3399" s="3">
        <v>1352</v>
      </c>
      <c r="B3399" s="3" t="s">
        <v>3675</v>
      </c>
      <c r="C3399" s="3" t="s">
        <v>3675</v>
      </c>
      <c r="D3399" s="3" t="s">
        <v>3358</v>
      </c>
      <c r="G3399" s="2" t="s">
        <v>4896</v>
      </c>
    </row>
    <row r="3400" spans="1:7" x14ac:dyDescent="0.2">
      <c r="A3400" s="3">
        <v>1321</v>
      </c>
      <c r="B3400" s="3" t="s">
        <v>3676</v>
      </c>
      <c r="C3400" s="3" t="s">
        <v>3676</v>
      </c>
      <c r="D3400" s="3" t="s">
        <v>3358</v>
      </c>
      <c r="G3400" s="2" t="s">
        <v>4896</v>
      </c>
    </row>
    <row r="3401" spans="1:7" x14ac:dyDescent="0.2">
      <c r="A3401" s="3">
        <v>1338</v>
      </c>
      <c r="B3401" s="3" t="s">
        <v>3677</v>
      </c>
      <c r="C3401" s="3" t="s">
        <v>3677</v>
      </c>
      <c r="D3401" s="3" t="s">
        <v>3358</v>
      </c>
      <c r="G3401" s="2" t="s">
        <v>4896</v>
      </c>
    </row>
    <row r="3402" spans="1:7" x14ac:dyDescent="0.2">
      <c r="A3402" s="3">
        <v>1446</v>
      </c>
      <c r="B3402" s="3" t="s">
        <v>3678</v>
      </c>
      <c r="C3402" s="3" t="s">
        <v>3678</v>
      </c>
      <c r="D3402" s="3" t="s">
        <v>3358</v>
      </c>
      <c r="G3402" s="2" t="s">
        <v>4896</v>
      </c>
    </row>
    <row r="3403" spans="1:7" x14ac:dyDescent="0.2">
      <c r="A3403" s="3">
        <v>1372</v>
      </c>
      <c r="B3403" s="3" t="s">
        <v>3679</v>
      </c>
      <c r="C3403" s="3" t="s">
        <v>3679</v>
      </c>
      <c r="D3403" s="3" t="s">
        <v>3358</v>
      </c>
      <c r="G3403" s="2" t="s">
        <v>4896</v>
      </c>
    </row>
    <row r="3404" spans="1:7" x14ac:dyDescent="0.2">
      <c r="A3404" s="3">
        <v>1353</v>
      </c>
      <c r="B3404" s="3" t="s">
        <v>3680</v>
      </c>
      <c r="C3404" s="3" t="s">
        <v>3680</v>
      </c>
      <c r="D3404" s="3" t="s">
        <v>3358</v>
      </c>
      <c r="G3404" s="2" t="s">
        <v>4896</v>
      </c>
    </row>
    <row r="3405" spans="1:7" x14ac:dyDescent="0.2">
      <c r="A3405" s="3">
        <v>1329</v>
      </c>
      <c r="B3405" s="3" t="s">
        <v>3681</v>
      </c>
      <c r="C3405" s="3" t="s">
        <v>3681</v>
      </c>
      <c r="D3405" s="3" t="s">
        <v>3358</v>
      </c>
      <c r="G3405" s="2" t="s">
        <v>4897</v>
      </c>
    </row>
    <row r="3406" spans="1:7" x14ac:dyDescent="0.2">
      <c r="A3406" s="3">
        <v>1373</v>
      </c>
      <c r="B3406" s="3" t="s">
        <v>3682</v>
      </c>
      <c r="C3406" s="3" t="s">
        <v>3682</v>
      </c>
      <c r="D3406" s="3" t="s">
        <v>3358</v>
      </c>
      <c r="G3406" s="2" t="s">
        <v>4899</v>
      </c>
    </row>
    <row r="3407" spans="1:7" x14ac:dyDescent="0.2">
      <c r="A3407" s="3">
        <v>1374</v>
      </c>
      <c r="B3407" s="3" t="s">
        <v>3683</v>
      </c>
      <c r="C3407" s="3" t="s">
        <v>3682</v>
      </c>
      <c r="D3407" s="3" t="s">
        <v>3358</v>
      </c>
      <c r="G3407" s="2" t="s">
        <v>4899</v>
      </c>
    </row>
    <row r="3408" spans="1:7" x14ac:dyDescent="0.2">
      <c r="A3408" s="3">
        <v>1435</v>
      </c>
      <c r="B3408" s="3" t="s">
        <v>3684</v>
      </c>
      <c r="C3408" s="3" t="s">
        <v>3682</v>
      </c>
      <c r="D3408" s="3" t="s">
        <v>3358</v>
      </c>
      <c r="G3408" s="2" t="s">
        <v>4899</v>
      </c>
    </row>
    <row r="3409" spans="1:7" x14ac:dyDescent="0.2">
      <c r="A3409" s="3">
        <v>1356</v>
      </c>
      <c r="B3409" s="3" t="s">
        <v>3685</v>
      </c>
      <c r="C3409" s="3" t="s">
        <v>3685</v>
      </c>
      <c r="D3409" s="3" t="s">
        <v>3358</v>
      </c>
      <c r="G3409" s="2" t="s">
        <v>4899</v>
      </c>
    </row>
    <row r="3410" spans="1:7" x14ac:dyDescent="0.2">
      <c r="A3410" s="3">
        <v>1356</v>
      </c>
      <c r="B3410" s="3" t="s">
        <v>3686</v>
      </c>
      <c r="C3410" s="3" t="s">
        <v>3685</v>
      </c>
      <c r="D3410" s="3" t="s">
        <v>3358</v>
      </c>
      <c r="G3410" s="2" t="s">
        <v>4897</v>
      </c>
    </row>
    <row r="3411" spans="1:7" x14ac:dyDescent="0.2">
      <c r="A3411" s="3">
        <v>1322</v>
      </c>
      <c r="B3411" s="3" t="s">
        <v>3687</v>
      </c>
      <c r="C3411" s="3" t="s">
        <v>3687</v>
      </c>
      <c r="D3411" s="3" t="s">
        <v>3358</v>
      </c>
      <c r="G3411" s="2" t="s">
        <v>4897</v>
      </c>
    </row>
    <row r="3412" spans="1:7" x14ac:dyDescent="0.2">
      <c r="A3412" s="3">
        <v>1326</v>
      </c>
      <c r="B3412" s="3" t="s">
        <v>3688</v>
      </c>
      <c r="C3412" s="3" t="s">
        <v>3688</v>
      </c>
      <c r="D3412" s="3" t="s">
        <v>3358</v>
      </c>
      <c r="G3412" s="2" t="s">
        <v>4899</v>
      </c>
    </row>
    <row r="3413" spans="1:7" x14ac:dyDescent="0.2">
      <c r="A3413" s="3">
        <v>1357</v>
      </c>
      <c r="B3413" s="3" t="s">
        <v>3689</v>
      </c>
      <c r="C3413" s="3" t="s">
        <v>3689</v>
      </c>
      <c r="D3413" s="3" t="s">
        <v>3358</v>
      </c>
      <c r="G3413" s="2" t="s">
        <v>4899</v>
      </c>
    </row>
    <row r="3414" spans="1:7" x14ac:dyDescent="0.2">
      <c r="A3414" s="3">
        <v>1354</v>
      </c>
      <c r="B3414" s="3" t="s">
        <v>3690</v>
      </c>
      <c r="C3414" s="3" t="s">
        <v>3690</v>
      </c>
      <c r="D3414" s="3" t="s">
        <v>3358</v>
      </c>
      <c r="G3414" s="2" t="s">
        <v>4899</v>
      </c>
    </row>
    <row r="3415" spans="1:7" x14ac:dyDescent="0.2">
      <c r="A3415" s="3">
        <v>1350</v>
      </c>
      <c r="B3415" s="3" t="s">
        <v>3691</v>
      </c>
      <c r="C3415" s="3" t="s">
        <v>3691</v>
      </c>
      <c r="D3415" s="3" t="s">
        <v>3358</v>
      </c>
      <c r="G3415" s="2" t="s">
        <v>4899</v>
      </c>
    </row>
    <row r="3416" spans="1:7" x14ac:dyDescent="0.2">
      <c r="A3416" s="3">
        <v>1148</v>
      </c>
      <c r="B3416" s="3" t="s">
        <v>3692</v>
      </c>
      <c r="C3416" s="3" t="s">
        <v>3692</v>
      </c>
      <c r="D3416" s="3" t="s">
        <v>3358</v>
      </c>
      <c r="G3416" s="2" t="s">
        <v>4899</v>
      </c>
    </row>
    <row r="3417" spans="1:7" x14ac:dyDescent="0.2">
      <c r="A3417" s="3">
        <v>1324</v>
      </c>
      <c r="B3417" s="3" t="s">
        <v>3693</v>
      </c>
      <c r="C3417" s="3" t="s">
        <v>3693</v>
      </c>
      <c r="D3417" s="3" t="s">
        <v>3358</v>
      </c>
      <c r="G3417" s="2" t="s">
        <v>4899</v>
      </c>
    </row>
    <row r="3418" spans="1:7" x14ac:dyDescent="0.2">
      <c r="A3418" s="3">
        <v>1439</v>
      </c>
      <c r="B3418" s="3" t="s">
        <v>3694</v>
      </c>
      <c r="C3418" s="3" t="s">
        <v>3694</v>
      </c>
      <c r="D3418" s="3" t="s">
        <v>3358</v>
      </c>
      <c r="G3418" s="2" t="s">
        <v>4899</v>
      </c>
    </row>
    <row r="3419" spans="1:7" x14ac:dyDescent="0.2">
      <c r="A3419" s="3">
        <v>1323</v>
      </c>
      <c r="B3419" s="3" t="s">
        <v>3695</v>
      </c>
      <c r="C3419" s="3" t="s">
        <v>3696</v>
      </c>
      <c r="D3419" s="3" t="s">
        <v>3358</v>
      </c>
      <c r="G3419" s="2" t="s">
        <v>4899</v>
      </c>
    </row>
    <row r="3420" spans="1:7" x14ac:dyDescent="0.2">
      <c r="A3420" s="3">
        <v>1355</v>
      </c>
      <c r="B3420" s="3" t="s">
        <v>3697</v>
      </c>
      <c r="C3420" s="3" t="s">
        <v>3697</v>
      </c>
      <c r="D3420" s="3" t="s">
        <v>3358</v>
      </c>
      <c r="G3420" s="2" t="s">
        <v>4899</v>
      </c>
    </row>
    <row r="3421" spans="1:7" x14ac:dyDescent="0.2">
      <c r="A3421" s="3">
        <v>1358</v>
      </c>
      <c r="B3421" s="3" t="s">
        <v>3698</v>
      </c>
      <c r="C3421" s="3" t="s">
        <v>3698</v>
      </c>
      <c r="D3421" s="3" t="s">
        <v>3358</v>
      </c>
      <c r="G3421" s="2" t="s">
        <v>4899</v>
      </c>
    </row>
    <row r="3422" spans="1:7" x14ac:dyDescent="0.2">
      <c r="A3422" s="3">
        <v>1337</v>
      </c>
      <c r="B3422" s="3" t="s">
        <v>3699</v>
      </c>
      <c r="C3422" s="3" t="s">
        <v>3699</v>
      </c>
      <c r="D3422" s="3" t="s">
        <v>3358</v>
      </c>
      <c r="G3422" s="2" t="s">
        <v>4897</v>
      </c>
    </row>
    <row r="3423" spans="1:7" x14ac:dyDescent="0.2">
      <c r="A3423" s="3">
        <v>1325</v>
      </c>
      <c r="B3423" s="3" t="s">
        <v>3700</v>
      </c>
      <c r="C3423" s="3" t="s">
        <v>3700</v>
      </c>
      <c r="D3423" s="3" t="s">
        <v>3358</v>
      </c>
      <c r="G3423" s="2" t="s">
        <v>4899</v>
      </c>
    </row>
    <row r="3424" spans="1:7" x14ac:dyDescent="0.2">
      <c r="A3424" s="3">
        <v>1445</v>
      </c>
      <c r="B3424" s="3" t="s">
        <v>3701</v>
      </c>
      <c r="C3424" s="3" t="s">
        <v>3701</v>
      </c>
      <c r="D3424" s="3" t="s">
        <v>3358</v>
      </c>
      <c r="G3424" s="2" t="s">
        <v>4899</v>
      </c>
    </row>
    <row r="3425" spans="1:7" x14ac:dyDescent="0.2">
      <c r="A3425" s="3">
        <v>1082</v>
      </c>
      <c r="B3425" s="3" t="s">
        <v>3702</v>
      </c>
      <c r="C3425" s="3" t="s">
        <v>3702</v>
      </c>
      <c r="D3425" s="3" t="s">
        <v>3358</v>
      </c>
      <c r="G3425" s="2" t="s">
        <v>4899</v>
      </c>
    </row>
    <row r="3426" spans="1:7" x14ac:dyDescent="0.2">
      <c r="A3426" s="3">
        <v>1613</v>
      </c>
      <c r="B3426" s="3" t="s">
        <v>3703</v>
      </c>
      <c r="C3426" s="3" t="s">
        <v>3703</v>
      </c>
      <c r="D3426" s="3" t="s">
        <v>3358</v>
      </c>
      <c r="G3426" s="2" t="s">
        <v>4899</v>
      </c>
    </row>
    <row r="3427" spans="1:7" x14ac:dyDescent="0.2">
      <c r="A3427" s="3">
        <v>1081</v>
      </c>
      <c r="B3427" s="3" t="s">
        <v>3704</v>
      </c>
      <c r="C3427" s="3" t="s">
        <v>3704</v>
      </c>
      <c r="D3427" s="3" t="s">
        <v>3358</v>
      </c>
      <c r="G3427" s="2" t="s">
        <v>4899</v>
      </c>
    </row>
    <row r="3428" spans="1:7" x14ac:dyDescent="0.2">
      <c r="A3428" s="3">
        <v>1088</v>
      </c>
      <c r="B3428" s="3" t="s">
        <v>3705</v>
      </c>
      <c r="C3428" s="3" t="s">
        <v>3705</v>
      </c>
      <c r="D3428" s="3" t="s">
        <v>3358</v>
      </c>
      <c r="G3428" s="2" t="s">
        <v>4899</v>
      </c>
    </row>
    <row r="3429" spans="1:7" x14ac:dyDescent="0.2">
      <c r="A3429" s="3">
        <v>1077</v>
      </c>
      <c r="B3429" s="3" t="s">
        <v>3706</v>
      </c>
      <c r="C3429" s="3" t="s">
        <v>3706</v>
      </c>
      <c r="D3429" s="3" t="s">
        <v>3358</v>
      </c>
      <c r="G3429" s="2" t="s">
        <v>4899</v>
      </c>
    </row>
    <row r="3430" spans="1:7" x14ac:dyDescent="0.2">
      <c r="A3430" s="3">
        <v>1080</v>
      </c>
      <c r="B3430" s="3" t="s">
        <v>3707</v>
      </c>
      <c r="C3430" s="3" t="s">
        <v>3706</v>
      </c>
      <c r="D3430" s="3" t="s">
        <v>3358</v>
      </c>
      <c r="G3430" s="2" t="s">
        <v>4896</v>
      </c>
    </row>
    <row r="3431" spans="1:7" x14ac:dyDescent="0.2">
      <c r="A3431" s="3">
        <v>1085</v>
      </c>
      <c r="B3431" s="3" t="s">
        <v>3708</v>
      </c>
      <c r="C3431" s="3" t="s">
        <v>3708</v>
      </c>
      <c r="D3431" s="3" t="s">
        <v>3358</v>
      </c>
      <c r="G3431" s="2" t="s">
        <v>4899</v>
      </c>
    </row>
    <row r="3432" spans="1:7" x14ac:dyDescent="0.2">
      <c r="A3432" s="3">
        <v>1041</v>
      </c>
      <c r="B3432" s="3" t="s">
        <v>3709</v>
      </c>
      <c r="C3432" s="3" t="s">
        <v>3710</v>
      </c>
      <c r="D3432" s="3" t="s">
        <v>3358</v>
      </c>
      <c r="G3432" s="2" t="s">
        <v>4899</v>
      </c>
    </row>
    <row r="3433" spans="1:7" x14ac:dyDescent="0.2">
      <c r="A3433" s="3">
        <v>1058</v>
      </c>
      <c r="B3433" s="3" t="s">
        <v>3711</v>
      </c>
      <c r="C3433" s="3" t="s">
        <v>3710</v>
      </c>
      <c r="D3433" s="3" t="s">
        <v>3358</v>
      </c>
      <c r="G3433" s="2" t="s">
        <v>4896</v>
      </c>
    </row>
    <row r="3434" spans="1:7" x14ac:dyDescent="0.2">
      <c r="A3434" s="3">
        <v>1059</v>
      </c>
      <c r="B3434" s="3" t="s">
        <v>3712</v>
      </c>
      <c r="C3434" s="3" t="s">
        <v>3710</v>
      </c>
      <c r="D3434" s="3" t="s">
        <v>3358</v>
      </c>
      <c r="G3434" s="2" t="s">
        <v>4896</v>
      </c>
    </row>
    <row r="3435" spans="1:7" x14ac:dyDescent="0.2">
      <c r="A3435" s="3">
        <v>1061</v>
      </c>
      <c r="B3435" s="3" t="s">
        <v>3713</v>
      </c>
      <c r="C3435" s="3" t="s">
        <v>3710</v>
      </c>
      <c r="D3435" s="3" t="s">
        <v>3358</v>
      </c>
      <c r="G3435" s="2" t="s">
        <v>4896</v>
      </c>
    </row>
    <row r="3436" spans="1:7" x14ac:dyDescent="0.2">
      <c r="A3436" s="3">
        <v>1062</v>
      </c>
      <c r="B3436" s="3" t="s">
        <v>3714</v>
      </c>
      <c r="C3436" s="3" t="s">
        <v>3710</v>
      </c>
      <c r="D3436" s="3" t="s">
        <v>3358</v>
      </c>
      <c r="G3436" s="2" t="s">
        <v>4896</v>
      </c>
    </row>
    <row r="3437" spans="1:7" x14ac:dyDescent="0.2">
      <c r="A3437" s="3">
        <v>1078</v>
      </c>
      <c r="B3437" s="3" t="s">
        <v>3715</v>
      </c>
      <c r="C3437" s="3" t="s">
        <v>3716</v>
      </c>
      <c r="D3437" s="3" t="s">
        <v>3358</v>
      </c>
      <c r="G3437" s="2" t="s">
        <v>4896</v>
      </c>
    </row>
    <row r="3438" spans="1:7" x14ac:dyDescent="0.2">
      <c r="A3438" s="3">
        <v>1607</v>
      </c>
      <c r="B3438" s="3" t="s">
        <v>3717</v>
      </c>
      <c r="C3438" s="3" t="s">
        <v>3716</v>
      </c>
      <c r="D3438" s="3" t="s">
        <v>3358</v>
      </c>
      <c r="G3438" s="2" t="s">
        <v>4896</v>
      </c>
    </row>
    <row r="3439" spans="1:7" x14ac:dyDescent="0.2">
      <c r="A3439" s="3">
        <v>1607</v>
      </c>
      <c r="B3439" s="3" t="s">
        <v>3718</v>
      </c>
      <c r="C3439" s="3" t="s">
        <v>3716</v>
      </c>
      <c r="D3439" s="3" t="s">
        <v>3358</v>
      </c>
      <c r="G3439" s="2" t="s">
        <v>4896</v>
      </c>
    </row>
    <row r="3440" spans="1:7" x14ac:dyDescent="0.2">
      <c r="A3440" s="3">
        <v>1607</v>
      </c>
      <c r="B3440" s="3" t="s">
        <v>3719</v>
      </c>
      <c r="C3440" s="3" t="s">
        <v>3716</v>
      </c>
      <c r="D3440" s="3" t="s">
        <v>3358</v>
      </c>
      <c r="G3440" s="2" t="s">
        <v>4896</v>
      </c>
    </row>
    <row r="3441" spans="1:7" x14ac:dyDescent="0.2">
      <c r="A3441" s="3">
        <v>1607</v>
      </c>
      <c r="B3441" s="3" t="s">
        <v>3720</v>
      </c>
      <c r="C3441" s="3" t="s">
        <v>3716</v>
      </c>
      <c r="D3441" s="3" t="s">
        <v>3358</v>
      </c>
      <c r="G3441" s="2" t="s">
        <v>4896</v>
      </c>
    </row>
    <row r="3442" spans="1:7" x14ac:dyDescent="0.2">
      <c r="A3442" s="3">
        <v>1608</v>
      </c>
      <c r="B3442" s="3" t="s">
        <v>3721</v>
      </c>
      <c r="C3442" s="3" t="s">
        <v>3716</v>
      </c>
      <c r="D3442" s="3" t="s">
        <v>3358</v>
      </c>
      <c r="G3442" s="2" t="s">
        <v>4896</v>
      </c>
    </row>
    <row r="3443" spans="1:7" x14ac:dyDescent="0.2">
      <c r="A3443" s="3">
        <v>1608</v>
      </c>
      <c r="B3443" s="3" t="s">
        <v>3722</v>
      </c>
      <c r="C3443" s="3" t="s">
        <v>3716</v>
      </c>
      <c r="D3443" s="3" t="s">
        <v>3358</v>
      </c>
      <c r="G3443" s="2" t="s">
        <v>4896</v>
      </c>
    </row>
    <row r="3444" spans="1:7" x14ac:dyDescent="0.2">
      <c r="A3444" s="3">
        <v>1608</v>
      </c>
      <c r="B3444" s="3" t="s">
        <v>3723</v>
      </c>
      <c r="C3444" s="3" t="s">
        <v>3716</v>
      </c>
      <c r="D3444" s="3" t="s">
        <v>3358</v>
      </c>
      <c r="G3444" s="2" t="s">
        <v>4896</v>
      </c>
    </row>
    <row r="3445" spans="1:7" x14ac:dyDescent="0.2">
      <c r="A3445" s="3">
        <v>1610</v>
      </c>
      <c r="B3445" s="3" t="s">
        <v>3724</v>
      </c>
      <c r="C3445" s="3" t="s">
        <v>3716</v>
      </c>
      <c r="D3445" s="3" t="s">
        <v>3358</v>
      </c>
      <c r="G3445" s="2" t="s">
        <v>4896</v>
      </c>
    </row>
    <row r="3446" spans="1:7" x14ac:dyDescent="0.2">
      <c r="A3446" s="3">
        <v>1610</v>
      </c>
      <c r="B3446" s="3" t="s">
        <v>3725</v>
      </c>
      <c r="C3446" s="3" t="s">
        <v>3716</v>
      </c>
      <c r="D3446" s="3" t="s">
        <v>3358</v>
      </c>
      <c r="G3446" s="2" t="s">
        <v>4896</v>
      </c>
    </row>
    <row r="3447" spans="1:7" x14ac:dyDescent="0.2">
      <c r="A3447" s="3">
        <v>1610</v>
      </c>
      <c r="B3447" s="3" t="s">
        <v>3726</v>
      </c>
      <c r="C3447" s="3" t="s">
        <v>3716</v>
      </c>
      <c r="D3447" s="3" t="s">
        <v>3358</v>
      </c>
      <c r="G3447" s="2" t="s">
        <v>4896</v>
      </c>
    </row>
    <row r="3448" spans="1:7" x14ac:dyDescent="0.2">
      <c r="A3448" s="3">
        <v>1612</v>
      </c>
      <c r="B3448" s="3" t="s">
        <v>3727</v>
      </c>
      <c r="C3448" s="3" t="s">
        <v>3716</v>
      </c>
      <c r="D3448" s="3" t="s">
        <v>3358</v>
      </c>
      <c r="G3448" s="2" t="s">
        <v>4896</v>
      </c>
    </row>
    <row r="3449" spans="1:7" x14ac:dyDescent="0.2">
      <c r="A3449" s="3">
        <v>1076</v>
      </c>
      <c r="B3449" s="3" t="s">
        <v>3728</v>
      </c>
      <c r="C3449" s="3" t="s">
        <v>3729</v>
      </c>
      <c r="D3449" s="3" t="s">
        <v>3358</v>
      </c>
      <c r="G3449" s="2" t="s">
        <v>4896</v>
      </c>
    </row>
    <row r="3450" spans="1:7" x14ac:dyDescent="0.2">
      <c r="A3450" s="3">
        <v>1083</v>
      </c>
      <c r="B3450" s="3" t="s">
        <v>3730</v>
      </c>
      <c r="C3450" s="3" t="s">
        <v>3729</v>
      </c>
      <c r="D3450" s="3" t="s">
        <v>3358</v>
      </c>
      <c r="G3450" s="2" t="s">
        <v>4896</v>
      </c>
    </row>
    <row r="3451" spans="1:7" x14ac:dyDescent="0.2">
      <c r="A3451" s="3">
        <v>1084</v>
      </c>
      <c r="B3451" s="3" t="s">
        <v>3731</v>
      </c>
      <c r="C3451" s="3" t="s">
        <v>3729</v>
      </c>
      <c r="D3451" s="3" t="s">
        <v>3358</v>
      </c>
      <c r="G3451" s="2" t="s">
        <v>4896</v>
      </c>
    </row>
    <row r="3452" spans="1:7" x14ac:dyDescent="0.2">
      <c r="A3452" s="3">
        <v>1537</v>
      </c>
      <c r="B3452" s="3" t="s">
        <v>3732</v>
      </c>
      <c r="C3452" s="3" t="s">
        <v>3732</v>
      </c>
      <c r="D3452" s="3" t="s">
        <v>3358</v>
      </c>
      <c r="G3452" s="2" t="s">
        <v>4896</v>
      </c>
    </row>
    <row r="3453" spans="1:7" x14ac:dyDescent="0.2">
      <c r="A3453" s="3">
        <v>1545</v>
      </c>
      <c r="B3453" s="3" t="s">
        <v>3733</v>
      </c>
      <c r="C3453" s="3" t="s">
        <v>3733</v>
      </c>
      <c r="D3453" s="3" t="s">
        <v>3358</v>
      </c>
      <c r="G3453" s="2" t="s">
        <v>4896</v>
      </c>
    </row>
    <row r="3454" spans="1:7" x14ac:dyDescent="0.2">
      <c r="A3454" s="3">
        <v>1562</v>
      </c>
      <c r="B3454" s="3" t="s">
        <v>3734</v>
      </c>
      <c r="C3454" s="3" t="s">
        <v>3734</v>
      </c>
      <c r="D3454" s="3" t="s">
        <v>3358</v>
      </c>
      <c r="G3454" s="2" t="s">
        <v>4896</v>
      </c>
    </row>
    <row r="3455" spans="1:7" x14ac:dyDescent="0.2">
      <c r="A3455" s="3">
        <v>1543</v>
      </c>
      <c r="B3455" s="3" t="s">
        <v>3735</v>
      </c>
      <c r="C3455" s="3" t="s">
        <v>3735</v>
      </c>
      <c r="D3455" s="3" t="s">
        <v>3358</v>
      </c>
      <c r="G3455" s="2" t="s">
        <v>4896</v>
      </c>
    </row>
    <row r="3456" spans="1:7" x14ac:dyDescent="0.2">
      <c r="A3456" s="3">
        <v>1525</v>
      </c>
      <c r="B3456" s="3" t="s">
        <v>3736</v>
      </c>
      <c r="C3456" s="3" t="s">
        <v>3736</v>
      </c>
      <c r="D3456" s="3" t="s">
        <v>3358</v>
      </c>
      <c r="G3456" s="2" t="s">
        <v>4896</v>
      </c>
    </row>
    <row r="3457" spans="1:7" x14ac:dyDescent="0.2">
      <c r="A3457" s="3">
        <v>1565</v>
      </c>
      <c r="B3457" s="3" t="s">
        <v>3737</v>
      </c>
      <c r="C3457" s="3" t="s">
        <v>3737</v>
      </c>
      <c r="D3457" s="3" t="s">
        <v>3358</v>
      </c>
      <c r="G3457" s="2" t="s">
        <v>4896</v>
      </c>
    </row>
    <row r="3458" spans="1:7" x14ac:dyDescent="0.2">
      <c r="A3458" s="3">
        <v>1530</v>
      </c>
      <c r="B3458" s="3" t="s">
        <v>3738</v>
      </c>
      <c r="C3458" s="3" t="s">
        <v>3738</v>
      </c>
      <c r="D3458" s="3" t="s">
        <v>3358</v>
      </c>
      <c r="G3458" s="2" t="s">
        <v>4896</v>
      </c>
    </row>
    <row r="3459" spans="1:7" x14ac:dyDescent="0.2">
      <c r="A3459" s="3">
        <v>1551</v>
      </c>
      <c r="B3459" s="3" t="s">
        <v>3739</v>
      </c>
      <c r="C3459" s="3" t="s">
        <v>3738</v>
      </c>
      <c r="D3459" s="3" t="s">
        <v>3358</v>
      </c>
      <c r="G3459" s="2" t="s">
        <v>4896</v>
      </c>
    </row>
    <row r="3460" spans="1:7" x14ac:dyDescent="0.2">
      <c r="A3460" s="3">
        <v>1552</v>
      </c>
      <c r="B3460" s="3" t="s">
        <v>3740</v>
      </c>
      <c r="C3460" s="3" t="s">
        <v>3740</v>
      </c>
      <c r="D3460" s="3" t="s">
        <v>3358</v>
      </c>
      <c r="G3460" s="2" t="s">
        <v>4896</v>
      </c>
    </row>
    <row r="3461" spans="1:7" x14ac:dyDescent="0.2">
      <c r="A3461" s="3">
        <v>1538</v>
      </c>
      <c r="B3461" s="3" t="s">
        <v>3741</v>
      </c>
      <c r="C3461" s="3" t="s">
        <v>3741</v>
      </c>
      <c r="D3461" s="3" t="s">
        <v>3358</v>
      </c>
      <c r="G3461" s="2" t="s">
        <v>4896</v>
      </c>
    </row>
    <row r="3462" spans="1:7" x14ac:dyDescent="0.2">
      <c r="A3462" s="3">
        <v>1554</v>
      </c>
      <c r="B3462" s="3" t="s">
        <v>3742</v>
      </c>
      <c r="C3462" s="3" t="s">
        <v>3743</v>
      </c>
      <c r="D3462" s="3" t="s">
        <v>3358</v>
      </c>
      <c r="G3462" s="2" t="s">
        <v>4896</v>
      </c>
    </row>
    <row r="3463" spans="1:7" x14ac:dyDescent="0.2">
      <c r="A3463" s="3">
        <v>1554</v>
      </c>
      <c r="B3463" s="3" t="s">
        <v>3744</v>
      </c>
      <c r="C3463" s="3" t="s">
        <v>3743</v>
      </c>
      <c r="D3463" s="3" t="s">
        <v>3358</v>
      </c>
      <c r="G3463" s="2" t="s">
        <v>4896</v>
      </c>
    </row>
    <row r="3464" spans="1:7" x14ac:dyDescent="0.2">
      <c r="A3464" s="3">
        <v>1555</v>
      </c>
      <c r="B3464" s="3" t="s">
        <v>3743</v>
      </c>
      <c r="C3464" s="3" t="s">
        <v>3743</v>
      </c>
      <c r="D3464" s="3" t="s">
        <v>3358</v>
      </c>
      <c r="G3464" s="2" t="s">
        <v>4896</v>
      </c>
    </row>
    <row r="3465" spans="1:7" x14ac:dyDescent="0.2">
      <c r="A3465" s="3">
        <v>1523</v>
      </c>
      <c r="B3465" s="3" t="s">
        <v>3745</v>
      </c>
      <c r="C3465" s="3" t="s">
        <v>3746</v>
      </c>
      <c r="D3465" s="3" t="s">
        <v>3358</v>
      </c>
      <c r="G3465" s="2" t="s">
        <v>4896</v>
      </c>
    </row>
    <row r="3466" spans="1:7" x14ac:dyDescent="0.2">
      <c r="A3466" s="3">
        <v>1524</v>
      </c>
      <c r="B3466" s="3" t="s">
        <v>3747</v>
      </c>
      <c r="C3466" s="3" t="s">
        <v>3746</v>
      </c>
      <c r="D3466" s="3" t="s">
        <v>3358</v>
      </c>
      <c r="G3466" s="2" t="s">
        <v>4896</v>
      </c>
    </row>
    <row r="3467" spans="1:7" x14ac:dyDescent="0.2">
      <c r="A3467" s="3">
        <v>1525</v>
      </c>
      <c r="B3467" s="3" t="s">
        <v>3748</v>
      </c>
      <c r="C3467" s="3" t="s">
        <v>3746</v>
      </c>
      <c r="D3467" s="3" t="s">
        <v>3358</v>
      </c>
      <c r="G3467" s="2" t="s">
        <v>4896</v>
      </c>
    </row>
    <row r="3468" spans="1:7" x14ac:dyDescent="0.2">
      <c r="A3468" s="3">
        <v>1534</v>
      </c>
      <c r="B3468" s="3" t="s">
        <v>3749</v>
      </c>
      <c r="C3468" s="3" t="s">
        <v>3746</v>
      </c>
      <c r="D3468" s="3" t="s">
        <v>3358</v>
      </c>
      <c r="G3468" s="2" t="s">
        <v>4896</v>
      </c>
    </row>
    <row r="3469" spans="1:7" x14ac:dyDescent="0.2">
      <c r="A3469" s="3">
        <v>1535</v>
      </c>
      <c r="B3469" s="3" t="s">
        <v>3750</v>
      </c>
      <c r="C3469" s="3" t="s">
        <v>3746</v>
      </c>
      <c r="D3469" s="3" t="s">
        <v>3358</v>
      </c>
      <c r="G3469" s="2" t="s">
        <v>4896</v>
      </c>
    </row>
    <row r="3470" spans="1:7" x14ac:dyDescent="0.2">
      <c r="A3470" s="3">
        <v>1536</v>
      </c>
      <c r="B3470" s="3" t="s">
        <v>3751</v>
      </c>
      <c r="C3470" s="3" t="s">
        <v>3746</v>
      </c>
      <c r="D3470" s="3" t="s">
        <v>3358</v>
      </c>
      <c r="G3470" s="2" t="s">
        <v>4896</v>
      </c>
    </row>
    <row r="3471" spans="1:7" x14ac:dyDescent="0.2">
      <c r="A3471" s="3">
        <v>1682</v>
      </c>
      <c r="B3471" s="3" t="s">
        <v>3752</v>
      </c>
      <c r="C3471" s="3" t="s">
        <v>3746</v>
      </c>
      <c r="D3471" s="3" t="s">
        <v>3358</v>
      </c>
      <c r="G3471" s="2" t="s">
        <v>4896</v>
      </c>
    </row>
    <row r="3472" spans="1:7" x14ac:dyDescent="0.2">
      <c r="A3472" s="3">
        <v>1682</v>
      </c>
      <c r="B3472" s="3" t="s">
        <v>3753</v>
      </c>
      <c r="C3472" s="3" t="s">
        <v>3746</v>
      </c>
      <c r="D3472" s="3" t="s">
        <v>3358</v>
      </c>
      <c r="G3472" s="2" t="s">
        <v>4896</v>
      </c>
    </row>
    <row r="3473" spans="1:7" x14ac:dyDescent="0.2">
      <c r="A3473" s="3">
        <v>1660</v>
      </c>
      <c r="B3473" s="3" t="s">
        <v>3754</v>
      </c>
      <c r="C3473" s="3" t="s">
        <v>3754</v>
      </c>
      <c r="D3473" s="3" t="s">
        <v>3358</v>
      </c>
      <c r="G3473" s="2" t="s">
        <v>4896</v>
      </c>
    </row>
    <row r="3474" spans="1:7" x14ac:dyDescent="0.2">
      <c r="A3474" s="3">
        <v>1660</v>
      </c>
      <c r="B3474" s="3" t="s">
        <v>3755</v>
      </c>
      <c r="C3474" s="3" t="s">
        <v>3754</v>
      </c>
      <c r="D3474" s="3" t="s">
        <v>3358</v>
      </c>
      <c r="G3474" s="2" t="s">
        <v>4896</v>
      </c>
    </row>
    <row r="3475" spans="1:7" x14ac:dyDescent="0.2">
      <c r="A3475" s="3">
        <v>1660</v>
      </c>
      <c r="B3475" s="3" t="s">
        <v>3756</v>
      </c>
      <c r="C3475" s="3" t="s">
        <v>3754</v>
      </c>
      <c r="D3475" s="3" t="s">
        <v>3358</v>
      </c>
      <c r="G3475" s="2" t="s">
        <v>4896</v>
      </c>
    </row>
    <row r="3476" spans="1:7" x14ac:dyDescent="0.2">
      <c r="A3476" s="3">
        <v>1660</v>
      </c>
      <c r="B3476" s="3" t="s">
        <v>3757</v>
      </c>
      <c r="C3476" s="3" t="s">
        <v>3754</v>
      </c>
      <c r="D3476" s="3" t="s">
        <v>3358</v>
      </c>
      <c r="G3476" s="2" t="s">
        <v>4896</v>
      </c>
    </row>
    <row r="3477" spans="1:7" x14ac:dyDescent="0.2">
      <c r="A3477" s="3">
        <v>1658</v>
      </c>
      <c r="B3477" s="3" t="s">
        <v>3758</v>
      </c>
      <c r="C3477" s="3" t="s">
        <v>3758</v>
      </c>
      <c r="D3477" s="3" t="s">
        <v>3358</v>
      </c>
      <c r="G3477" s="2" t="s">
        <v>4896</v>
      </c>
    </row>
    <row r="3478" spans="1:7" x14ac:dyDescent="0.2">
      <c r="A3478" s="3">
        <v>1658</v>
      </c>
      <c r="B3478" s="3" t="s">
        <v>3759</v>
      </c>
      <c r="C3478" s="3" t="s">
        <v>3758</v>
      </c>
      <c r="D3478" s="3" t="s">
        <v>3358</v>
      </c>
      <c r="G3478" s="2" t="s">
        <v>4896</v>
      </c>
    </row>
    <row r="3479" spans="1:7" x14ac:dyDescent="0.2">
      <c r="A3479" s="3">
        <v>1659</v>
      </c>
      <c r="B3479" s="3" t="s">
        <v>3760</v>
      </c>
      <c r="C3479" s="3" t="s">
        <v>3760</v>
      </c>
      <c r="D3479" s="3" t="s">
        <v>3358</v>
      </c>
      <c r="G3479" s="2" t="s">
        <v>4896</v>
      </c>
    </row>
    <row r="3480" spans="1:7" x14ac:dyDescent="0.2">
      <c r="A3480" s="3">
        <v>1659</v>
      </c>
      <c r="B3480" s="3" t="s">
        <v>3761</v>
      </c>
      <c r="C3480" s="3" t="s">
        <v>3760</v>
      </c>
      <c r="D3480" s="3" t="s">
        <v>3358</v>
      </c>
      <c r="G3480" s="2" t="s">
        <v>4896</v>
      </c>
    </row>
    <row r="3481" spans="1:7" x14ac:dyDescent="0.2">
      <c r="A3481" s="3">
        <v>1165</v>
      </c>
      <c r="B3481" s="3" t="s">
        <v>3762</v>
      </c>
      <c r="C3481" s="3" t="s">
        <v>3762</v>
      </c>
      <c r="D3481" s="3" t="s">
        <v>3358</v>
      </c>
      <c r="G3481" s="2" t="s">
        <v>4896</v>
      </c>
    </row>
    <row r="3482" spans="1:7" x14ac:dyDescent="0.2">
      <c r="A3482" s="3">
        <v>1195</v>
      </c>
      <c r="B3482" s="3" t="s">
        <v>3763</v>
      </c>
      <c r="C3482" s="3" t="s">
        <v>3763</v>
      </c>
      <c r="D3482" s="3" t="s">
        <v>3358</v>
      </c>
      <c r="G3482" s="2" t="s">
        <v>4896</v>
      </c>
    </row>
    <row r="3483" spans="1:7" x14ac:dyDescent="0.2">
      <c r="A3483" s="3">
        <v>1183</v>
      </c>
      <c r="B3483" s="3" t="s">
        <v>3764</v>
      </c>
      <c r="C3483" s="3" t="s">
        <v>3764</v>
      </c>
      <c r="D3483" s="3" t="s">
        <v>3358</v>
      </c>
      <c r="G3483" s="2" t="s">
        <v>4896</v>
      </c>
    </row>
    <row r="3484" spans="1:7" x14ac:dyDescent="0.2">
      <c r="A3484" s="3">
        <v>1268</v>
      </c>
      <c r="B3484" s="3" t="s">
        <v>3765</v>
      </c>
      <c r="C3484" s="3" t="s">
        <v>3765</v>
      </c>
      <c r="D3484" s="3" t="s">
        <v>3358</v>
      </c>
      <c r="G3484" s="2" t="s">
        <v>4896</v>
      </c>
    </row>
    <row r="3485" spans="1:7" x14ac:dyDescent="0.2">
      <c r="A3485" s="3">
        <v>1195</v>
      </c>
      <c r="B3485" s="3" t="s">
        <v>3766</v>
      </c>
      <c r="C3485" s="3" t="s">
        <v>3766</v>
      </c>
      <c r="D3485" s="3" t="s">
        <v>3358</v>
      </c>
      <c r="G3485" s="2" t="s">
        <v>4896</v>
      </c>
    </row>
    <row r="3486" spans="1:7" x14ac:dyDescent="0.2">
      <c r="A3486" s="3">
        <v>1186</v>
      </c>
      <c r="B3486" s="3" t="s">
        <v>3767</v>
      </c>
      <c r="C3486" s="3" t="s">
        <v>3767</v>
      </c>
      <c r="D3486" s="3" t="s">
        <v>3358</v>
      </c>
      <c r="G3486" s="2" t="s">
        <v>4896</v>
      </c>
    </row>
    <row r="3487" spans="1:7" x14ac:dyDescent="0.2">
      <c r="A3487" s="3">
        <v>1182</v>
      </c>
      <c r="B3487" s="3" t="s">
        <v>3768</v>
      </c>
      <c r="C3487" s="3" t="s">
        <v>3768</v>
      </c>
      <c r="D3487" s="3" t="s">
        <v>3358</v>
      </c>
      <c r="G3487" s="2" t="s">
        <v>4896</v>
      </c>
    </row>
    <row r="3488" spans="1:7" x14ac:dyDescent="0.2">
      <c r="A3488" s="3">
        <v>1184</v>
      </c>
      <c r="B3488" s="3" t="s">
        <v>3769</v>
      </c>
      <c r="C3488" s="3" t="s">
        <v>3769</v>
      </c>
      <c r="D3488" s="3" t="s">
        <v>3358</v>
      </c>
      <c r="G3488" s="2" t="s">
        <v>4896</v>
      </c>
    </row>
    <row r="3489" spans="1:7" x14ac:dyDescent="0.2">
      <c r="A3489" s="3">
        <v>1185</v>
      </c>
      <c r="B3489" s="3" t="s">
        <v>3770</v>
      </c>
      <c r="C3489" s="3" t="s">
        <v>3770</v>
      </c>
      <c r="D3489" s="3" t="s">
        <v>3358</v>
      </c>
      <c r="G3489" s="2" t="s">
        <v>4896</v>
      </c>
    </row>
    <row r="3490" spans="1:7" x14ac:dyDescent="0.2">
      <c r="A3490" s="3">
        <v>1166</v>
      </c>
      <c r="B3490" s="3" t="s">
        <v>3771</v>
      </c>
      <c r="C3490" s="3" t="s">
        <v>3771</v>
      </c>
      <c r="D3490" s="3" t="s">
        <v>3358</v>
      </c>
      <c r="G3490" s="2" t="s">
        <v>4896</v>
      </c>
    </row>
    <row r="3491" spans="1:7" x14ac:dyDescent="0.2">
      <c r="A3491" s="3">
        <v>1180</v>
      </c>
      <c r="B3491" s="3" t="s">
        <v>3772</v>
      </c>
      <c r="C3491" s="3" t="s">
        <v>3772</v>
      </c>
      <c r="D3491" s="3" t="s">
        <v>3358</v>
      </c>
      <c r="G3491" s="2" t="s">
        <v>4896</v>
      </c>
    </row>
    <row r="3492" spans="1:7" x14ac:dyDescent="0.2">
      <c r="A3492" s="3">
        <v>1180</v>
      </c>
      <c r="B3492" s="3" t="s">
        <v>3773</v>
      </c>
      <c r="C3492" s="3" t="s">
        <v>3773</v>
      </c>
      <c r="D3492" s="3" t="s">
        <v>3358</v>
      </c>
      <c r="G3492" s="2" t="s">
        <v>4896</v>
      </c>
    </row>
    <row r="3493" spans="1:7" x14ac:dyDescent="0.2">
      <c r="A3493" s="3">
        <v>1184</v>
      </c>
      <c r="B3493" s="3" t="s">
        <v>3774</v>
      </c>
      <c r="C3493" s="3" t="s">
        <v>3774</v>
      </c>
      <c r="D3493" s="3" t="s">
        <v>3358</v>
      </c>
      <c r="G3493" s="2" t="s">
        <v>4896</v>
      </c>
    </row>
    <row r="3494" spans="1:7" x14ac:dyDescent="0.2">
      <c r="A3494" s="3">
        <v>1342</v>
      </c>
      <c r="B3494" s="3" t="s">
        <v>3775</v>
      </c>
      <c r="C3494" s="3" t="s">
        <v>3776</v>
      </c>
      <c r="D3494" s="3" t="s">
        <v>3358</v>
      </c>
      <c r="G3494" s="2" t="s">
        <v>4896</v>
      </c>
    </row>
    <row r="3495" spans="1:7" x14ac:dyDescent="0.2">
      <c r="A3495" s="3">
        <v>1344</v>
      </c>
      <c r="B3495" s="3" t="s">
        <v>3776</v>
      </c>
      <c r="C3495" s="3" t="s">
        <v>3776</v>
      </c>
      <c r="D3495" s="3" t="s">
        <v>3358</v>
      </c>
      <c r="G3495" s="2" t="s">
        <v>4896</v>
      </c>
    </row>
    <row r="3496" spans="1:7" x14ac:dyDescent="0.2">
      <c r="A3496" s="3">
        <v>1346</v>
      </c>
      <c r="B3496" s="3" t="s">
        <v>3777</v>
      </c>
      <c r="C3496" s="3" t="s">
        <v>3776</v>
      </c>
      <c r="D3496" s="3" t="s">
        <v>3358</v>
      </c>
      <c r="G3496" s="2" t="s">
        <v>4896</v>
      </c>
    </row>
    <row r="3497" spans="1:7" x14ac:dyDescent="0.2">
      <c r="A3497" s="3">
        <v>1341</v>
      </c>
      <c r="B3497" s="3" t="s">
        <v>3778</v>
      </c>
      <c r="C3497" s="3" t="s">
        <v>3779</v>
      </c>
      <c r="D3497" s="3" t="s">
        <v>3358</v>
      </c>
      <c r="G3497" s="2" t="s">
        <v>4896</v>
      </c>
    </row>
    <row r="3498" spans="1:7" x14ac:dyDescent="0.2">
      <c r="A3498" s="3">
        <v>1347</v>
      </c>
      <c r="B3498" s="3" t="s">
        <v>3780</v>
      </c>
      <c r="C3498" s="3" t="s">
        <v>3779</v>
      </c>
      <c r="D3498" s="3" t="s">
        <v>3358</v>
      </c>
      <c r="G3498" s="2" t="s">
        <v>4896</v>
      </c>
    </row>
    <row r="3499" spans="1:7" x14ac:dyDescent="0.2">
      <c r="A3499" s="3">
        <v>1347</v>
      </c>
      <c r="B3499" s="3" t="s">
        <v>3781</v>
      </c>
      <c r="C3499" s="3" t="s">
        <v>3779</v>
      </c>
      <c r="D3499" s="3" t="s">
        <v>3358</v>
      </c>
      <c r="G3499" s="2" t="s">
        <v>4896</v>
      </c>
    </row>
    <row r="3500" spans="1:7" x14ac:dyDescent="0.2">
      <c r="A3500" s="3">
        <v>1348</v>
      </c>
      <c r="B3500" s="3" t="s">
        <v>3782</v>
      </c>
      <c r="C3500" s="3" t="s">
        <v>3779</v>
      </c>
      <c r="D3500" s="3" t="s">
        <v>3358</v>
      </c>
      <c r="G3500" s="2" t="s">
        <v>4896</v>
      </c>
    </row>
    <row r="3501" spans="1:7" x14ac:dyDescent="0.2">
      <c r="A3501" s="3">
        <v>1343</v>
      </c>
      <c r="B3501" s="3" t="s">
        <v>3783</v>
      </c>
      <c r="C3501" s="3" t="s">
        <v>3784</v>
      </c>
      <c r="D3501" s="3" t="s">
        <v>3358</v>
      </c>
      <c r="G3501" s="2" t="s">
        <v>4896</v>
      </c>
    </row>
    <row r="3502" spans="1:7" x14ac:dyDescent="0.2">
      <c r="A3502" s="3">
        <v>1345</v>
      </c>
      <c r="B3502" s="3" t="s">
        <v>3784</v>
      </c>
      <c r="C3502" s="3" t="s">
        <v>3784</v>
      </c>
      <c r="D3502" s="3" t="s">
        <v>3358</v>
      </c>
      <c r="G3502" s="2" t="s">
        <v>4896</v>
      </c>
    </row>
    <row r="3503" spans="1:7" x14ac:dyDescent="0.2">
      <c r="A3503" s="3">
        <v>1345</v>
      </c>
      <c r="B3503" s="3" t="s">
        <v>3785</v>
      </c>
      <c r="C3503" s="3" t="s">
        <v>3784</v>
      </c>
      <c r="D3503" s="3" t="s">
        <v>3358</v>
      </c>
      <c r="G3503" s="2" t="s">
        <v>4896</v>
      </c>
    </row>
    <row r="3504" spans="1:7" x14ac:dyDescent="0.2">
      <c r="A3504" s="3">
        <v>1801</v>
      </c>
      <c r="B3504" s="3" t="s">
        <v>3786</v>
      </c>
      <c r="C3504" s="3" t="s">
        <v>3787</v>
      </c>
      <c r="D3504" s="3" t="s">
        <v>3358</v>
      </c>
      <c r="G3504" s="2" t="s">
        <v>4896</v>
      </c>
    </row>
    <row r="3505" spans="1:7" x14ac:dyDescent="0.2">
      <c r="A3505" s="3">
        <v>1803</v>
      </c>
      <c r="B3505" s="3" t="s">
        <v>3787</v>
      </c>
      <c r="C3505" s="3" t="s">
        <v>3787</v>
      </c>
      <c r="D3505" s="3" t="s">
        <v>3358</v>
      </c>
      <c r="G3505" s="2" t="s">
        <v>4896</v>
      </c>
    </row>
    <row r="3506" spans="1:7" x14ac:dyDescent="0.2">
      <c r="A3506" s="3">
        <v>1802</v>
      </c>
      <c r="B3506" s="3" t="s">
        <v>3788</v>
      </c>
      <c r="C3506" s="3" t="s">
        <v>3788</v>
      </c>
      <c r="D3506" s="3" t="s">
        <v>3358</v>
      </c>
      <c r="G3506" s="2" t="s">
        <v>4896</v>
      </c>
    </row>
    <row r="3507" spans="1:7" x14ac:dyDescent="0.2">
      <c r="A3507" s="3">
        <v>1804</v>
      </c>
      <c r="B3507" s="3" t="s">
        <v>3789</v>
      </c>
      <c r="C3507" s="3" t="s">
        <v>3789</v>
      </c>
      <c r="D3507" s="3" t="s">
        <v>3358</v>
      </c>
      <c r="G3507" s="2" t="s">
        <v>4896</v>
      </c>
    </row>
    <row r="3508" spans="1:7" x14ac:dyDescent="0.2">
      <c r="A3508" s="3">
        <v>1808</v>
      </c>
      <c r="B3508" s="3" t="s">
        <v>3790</v>
      </c>
      <c r="C3508" s="3" t="s">
        <v>3789</v>
      </c>
      <c r="D3508" s="3" t="s">
        <v>3358</v>
      </c>
      <c r="G3508" s="2" t="s">
        <v>4896</v>
      </c>
    </row>
    <row r="3509" spans="1:7" x14ac:dyDescent="0.2">
      <c r="A3509" s="3">
        <v>1809</v>
      </c>
      <c r="B3509" s="3" t="s">
        <v>3791</v>
      </c>
      <c r="C3509" s="3" t="s">
        <v>3789</v>
      </c>
      <c r="D3509" s="3" t="s">
        <v>3358</v>
      </c>
      <c r="G3509" s="2" t="s">
        <v>4896</v>
      </c>
    </row>
    <row r="3510" spans="1:7" x14ac:dyDescent="0.2">
      <c r="A3510" s="3">
        <v>1805</v>
      </c>
      <c r="B3510" s="3" t="s">
        <v>3792</v>
      </c>
      <c r="C3510" s="3" t="s">
        <v>3792</v>
      </c>
      <c r="D3510" s="3" t="s">
        <v>3358</v>
      </c>
      <c r="G3510" s="2" t="s">
        <v>4896</v>
      </c>
    </row>
    <row r="3511" spans="1:7" x14ac:dyDescent="0.2">
      <c r="A3511" s="3">
        <v>1815</v>
      </c>
      <c r="B3511" s="3" t="s">
        <v>3793</v>
      </c>
      <c r="C3511" s="3" t="s">
        <v>3794</v>
      </c>
      <c r="D3511" s="3" t="s">
        <v>3358</v>
      </c>
      <c r="G3511" s="2" t="s">
        <v>4896</v>
      </c>
    </row>
    <row r="3512" spans="1:7" x14ac:dyDescent="0.2">
      <c r="A3512" s="3">
        <v>1816</v>
      </c>
      <c r="B3512" s="3" t="s">
        <v>3795</v>
      </c>
      <c r="C3512" s="3" t="s">
        <v>3794</v>
      </c>
      <c r="D3512" s="3" t="s">
        <v>3358</v>
      </c>
      <c r="G3512" s="2" t="s">
        <v>4896</v>
      </c>
    </row>
    <row r="3513" spans="1:7" x14ac:dyDescent="0.2">
      <c r="A3513" s="3">
        <v>1817</v>
      </c>
      <c r="B3513" s="3" t="s">
        <v>3796</v>
      </c>
      <c r="C3513" s="3" t="s">
        <v>3794</v>
      </c>
      <c r="D3513" s="3" t="s">
        <v>3358</v>
      </c>
      <c r="G3513" s="2" t="s">
        <v>4896</v>
      </c>
    </row>
    <row r="3514" spans="1:7" x14ac:dyDescent="0.2">
      <c r="A3514" s="3">
        <v>1820</v>
      </c>
      <c r="B3514" s="3" t="s">
        <v>3794</v>
      </c>
      <c r="C3514" s="3" t="s">
        <v>3794</v>
      </c>
      <c r="D3514" s="3" t="s">
        <v>3358</v>
      </c>
      <c r="G3514" s="2" t="s">
        <v>4896</v>
      </c>
    </row>
    <row r="3515" spans="1:7" x14ac:dyDescent="0.2">
      <c r="A3515" s="3">
        <v>1820</v>
      </c>
      <c r="B3515" s="3" t="s">
        <v>3797</v>
      </c>
      <c r="C3515" s="3" t="s">
        <v>3794</v>
      </c>
      <c r="D3515" s="3" t="s">
        <v>3358</v>
      </c>
      <c r="G3515" s="2" t="s">
        <v>4896</v>
      </c>
    </row>
    <row r="3516" spans="1:7" x14ac:dyDescent="0.2">
      <c r="A3516" s="3">
        <v>1822</v>
      </c>
      <c r="B3516" s="3" t="s">
        <v>3798</v>
      </c>
      <c r="C3516" s="3" t="s">
        <v>3794</v>
      </c>
      <c r="D3516" s="3" t="s">
        <v>3358</v>
      </c>
      <c r="G3516" s="2" t="s">
        <v>4896</v>
      </c>
    </row>
    <row r="3517" spans="1:7" x14ac:dyDescent="0.2">
      <c r="A3517" s="3">
        <v>1823</v>
      </c>
      <c r="B3517" s="3" t="s">
        <v>3799</v>
      </c>
      <c r="C3517" s="3" t="s">
        <v>3794</v>
      </c>
      <c r="D3517" s="3" t="s">
        <v>3358</v>
      </c>
      <c r="G3517" s="2" t="s">
        <v>4896</v>
      </c>
    </row>
    <row r="3518" spans="1:7" x14ac:dyDescent="0.2">
      <c r="A3518" s="3">
        <v>1824</v>
      </c>
      <c r="B3518" s="3" t="s">
        <v>3800</v>
      </c>
      <c r="C3518" s="3" t="s">
        <v>3794</v>
      </c>
      <c r="D3518" s="3" t="s">
        <v>3358</v>
      </c>
      <c r="G3518" s="2" t="s">
        <v>4896</v>
      </c>
    </row>
    <row r="3519" spans="1:7" x14ac:dyDescent="0.2">
      <c r="A3519" s="3">
        <v>1832</v>
      </c>
      <c r="B3519" s="3" t="s">
        <v>3801</v>
      </c>
      <c r="C3519" s="3" t="s">
        <v>3794</v>
      </c>
      <c r="D3519" s="3" t="s">
        <v>3358</v>
      </c>
      <c r="G3519" s="2" t="s">
        <v>4896</v>
      </c>
    </row>
    <row r="3520" spans="1:7" x14ac:dyDescent="0.2">
      <c r="A3520" s="3">
        <v>1832</v>
      </c>
      <c r="B3520" s="3" t="s">
        <v>3802</v>
      </c>
      <c r="C3520" s="3" t="s">
        <v>3794</v>
      </c>
      <c r="D3520" s="3" t="s">
        <v>3358</v>
      </c>
      <c r="G3520" s="2" t="s">
        <v>4896</v>
      </c>
    </row>
    <row r="3521" spans="1:7" x14ac:dyDescent="0.2">
      <c r="A3521" s="3">
        <v>1833</v>
      </c>
      <c r="B3521" s="3" t="s">
        <v>3803</v>
      </c>
      <c r="C3521" s="3" t="s">
        <v>3794</v>
      </c>
      <c r="D3521" s="3" t="s">
        <v>3358</v>
      </c>
      <c r="G3521" s="2" t="s">
        <v>4896</v>
      </c>
    </row>
    <row r="3522" spans="1:7" x14ac:dyDescent="0.2">
      <c r="A3522" s="3">
        <v>1814</v>
      </c>
      <c r="B3522" s="3" t="s">
        <v>3804</v>
      </c>
      <c r="C3522" s="3" t="s">
        <v>3804</v>
      </c>
      <c r="D3522" s="3" t="s">
        <v>3358</v>
      </c>
      <c r="G3522" s="2" t="s">
        <v>4896</v>
      </c>
    </row>
    <row r="3523" spans="1:7" x14ac:dyDescent="0.2">
      <c r="A3523" s="3">
        <v>1800</v>
      </c>
      <c r="B3523" s="3" t="s">
        <v>3805</v>
      </c>
      <c r="C3523" s="3" t="s">
        <v>3805</v>
      </c>
      <c r="D3523" s="3" t="s">
        <v>3358</v>
      </c>
      <c r="G3523" s="2" t="s">
        <v>4896</v>
      </c>
    </row>
    <row r="3524" spans="1:7" x14ac:dyDescent="0.2">
      <c r="A3524" s="3">
        <v>1820</v>
      </c>
      <c r="B3524" s="3" t="s">
        <v>3806</v>
      </c>
      <c r="C3524" s="3" t="s">
        <v>3806</v>
      </c>
      <c r="D3524" s="3" t="s">
        <v>3358</v>
      </c>
      <c r="G3524" s="2" t="s">
        <v>4896</v>
      </c>
    </row>
    <row r="3525" spans="1:7" x14ac:dyDescent="0.2">
      <c r="A3525" s="3">
        <v>1806</v>
      </c>
      <c r="B3525" s="3" t="s">
        <v>3807</v>
      </c>
      <c r="C3525" s="3" t="s">
        <v>3808</v>
      </c>
      <c r="D3525" s="3" t="s">
        <v>3358</v>
      </c>
      <c r="G3525" s="2" t="s">
        <v>4896</v>
      </c>
    </row>
    <row r="3526" spans="1:7" x14ac:dyDescent="0.2">
      <c r="A3526" s="3">
        <v>1807</v>
      </c>
      <c r="B3526" s="3" t="s">
        <v>3809</v>
      </c>
      <c r="C3526" s="3" t="s">
        <v>3808</v>
      </c>
      <c r="D3526" s="3" t="s">
        <v>3358</v>
      </c>
      <c r="G3526" s="2" t="s">
        <v>4896</v>
      </c>
    </row>
    <row r="3527" spans="1:7" x14ac:dyDescent="0.2">
      <c r="A3527" s="3">
        <v>1432</v>
      </c>
      <c r="B3527" s="3" t="s">
        <v>3810</v>
      </c>
      <c r="C3527" s="3" t="s">
        <v>3810</v>
      </c>
      <c r="D3527" s="3" t="s">
        <v>3358</v>
      </c>
      <c r="G3527" s="2" t="s">
        <v>4896</v>
      </c>
    </row>
    <row r="3528" spans="1:7" x14ac:dyDescent="0.2">
      <c r="A3528" s="3">
        <v>1407</v>
      </c>
      <c r="B3528" s="3" t="s">
        <v>3811</v>
      </c>
      <c r="C3528" s="3" t="s">
        <v>3811</v>
      </c>
      <c r="D3528" s="3" t="s">
        <v>3358</v>
      </c>
      <c r="G3528" s="2" t="s">
        <v>4896</v>
      </c>
    </row>
    <row r="3529" spans="1:7" x14ac:dyDescent="0.2">
      <c r="A3529" s="3">
        <v>1436</v>
      </c>
      <c r="B3529" s="3" t="s">
        <v>3812</v>
      </c>
      <c r="C3529" s="3" t="s">
        <v>3812</v>
      </c>
      <c r="D3529" s="3" t="s">
        <v>3358</v>
      </c>
      <c r="G3529" s="2" t="s">
        <v>4896</v>
      </c>
    </row>
    <row r="3530" spans="1:7" x14ac:dyDescent="0.2">
      <c r="A3530" s="3">
        <v>1443</v>
      </c>
      <c r="B3530" s="3" t="s">
        <v>3813</v>
      </c>
      <c r="C3530" s="3" t="s">
        <v>3813</v>
      </c>
      <c r="D3530" s="3" t="s">
        <v>3358</v>
      </c>
      <c r="G3530" s="2" t="s">
        <v>4896</v>
      </c>
    </row>
    <row r="3531" spans="1:7" x14ac:dyDescent="0.2">
      <c r="A3531" s="3">
        <v>1443</v>
      </c>
      <c r="B3531" s="3" t="s">
        <v>3814</v>
      </c>
      <c r="C3531" s="3" t="s">
        <v>3813</v>
      </c>
      <c r="D3531" s="3" t="s">
        <v>3358</v>
      </c>
      <c r="G3531" s="2" t="s">
        <v>4896</v>
      </c>
    </row>
    <row r="3532" spans="1:7" x14ac:dyDescent="0.2">
      <c r="A3532" s="3">
        <v>1443</v>
      </c>
      <c r="B3532" s="3" t="s">
        <v>3815</v>
      </c>
      <c r="C3532" s="3" t="s">
        <v>3813</v>
      </c>
      <c r="D3532" s="3" t="s">
        <v>3358</v>
      </c>
      <c r="G3532" s="2" t="s">
        <v>4896</v>
      </c>
    </row>
    <row r="3533" spans="1:7" x14ac:dyDescent="0.2">
      <c r="A3533" s="3">
        <v>1464</v>
      </c>
      <c r="B3533" s="3" t="s">
        <v>3816</v>
      </c>
      <c r="C3533" s="3" t="s">
        <v>3816</v>
      </c>
      <c r="D3533" s="3" t="s">
        <v>3358</v>
      </c>
      <c r="G3533" s="2" t="s">
        <v>4896</v>
      </c>
    </row>
    <row r="3534" spans="1:7" x14ac:dyDescent="0.2">
      <c r="A3534" s="3">
        <v>1464</v>
      </c>
      <c r="B3534" s="3" t="s">
        <v>3817</v>
      </c>
      <c r="C3534" s="3" t="s">
        <v>3817</v>
      </c>
      <c r="D3534" s="3" t="s">
        <v>3358</v>
      </c>
      <c r="G3534" s="2" t="s">
        <v>4896</v>
      </c>
    </row>
    <row r="3535" spans="1:7" x14ac:dyDescent="0.2">
      <c r="A3535" s="3">
        <v>1400</v>
      </c>
      <c r="B3535" s="3" t="s">
        <v>3818</v>
      </c>
      <c r="C3535" s="3" t="s">
        <v>3818</v>
      </c>
      <c r="D3535" s="3" t="s">
        <v>3358</v>
      </c>
      <c r="G3535" s="2" t="s">
        <v>4896</v>
      </c>
    </row>
    <row r="3536" spans="1:7" x14ac:dyDescent="0.2">
      <c r="A3536" s="3">
        <v>1406</v>
      </c>
      <c r="B3536" s="3" t="s">
        <v>3819</v>
      </c>
      <c r="C3536" s="3" t="s">
        <v>3819</v>
      </c>
      <c r="D3536" s="3" t="s">
        <v>3358</v>
      </c>
      <c r="G3536" s="2" t="s">
        <v>4896</v>
      </c>
    </row>
    <row r="3537" spans="1:7" x14ac:dyDescent="0.2">
      <c r="A3537" s="3">
        <v>1404</v>
      </c>
      <c r="B3537" s="3" t="s">
        <v>3820</v>
      </c>
      <c r="C3537" s="3" t="s">
        <v>3820</v>
      </c>
      <c r="D3537" s="3" t="s">
        <v>3358</v>
      </c>
      <c r="G3537" s="2" t="s">
        <v>4896</v>
      </c>
    </row>
    <row r="3538" spans="1:7" x14ac:dyDescent="0.2">
      <c r="A3538" s="3">
        <v>1415</v>
      </c>
      <c r="B3538" s="3" t="s">
        <v>3821</v>
      </c>
      <c r="C3538" s="3" t="s">
        <v>3821</v>
      </c>
      <c r="D3538" s="3" t="s">
        <v>3358</v>
      </c>
      <c r="G3538" s="2" t="s">
        <v>4896</v>
      </c>
    </row>
    <row r="3539" spans="1:7" x14ac:dyDescent="0.2">
      <c r="A3539" s="3">
        <v>1407</v>
      </c>
      <c r="B3539" s="3" t="s">
        <v>3822</v>
      </c>
      <c r="C3539" s="3" t="s">
        <v>3822</v>
      </c>
      <c r="D3539" s="3" t="s">
        <v>3358</v>
      </c>
      <c r="G3539" s="2" t="s">
        <v>4896</v>
      </c>
    </row>
    <row r="3540" spans="1:7" x14ac:dyDescent="0.2">
      <c r="A3540" s="3">
        <v>1407</v>
      </c>
      <c r="B3540" s="3" t="s">
        <v>3823</v>
      </c>
      <c r="C3540" s="3" t="s">
        <v>3822</v>
      </c>
      <c r="D3540" s="3" t="s">
        <v>3358</v>
      </c>
      <c r="G3540" s="2" t="s">
        <v>4896</v>
      </c>
    </row>
    <row r="3541" spans="1:7" x14ac:dyDescent="0.2">
      <c r="A3541" s="3">
        <v>1407</v>
      </c>
      <c r="B3541" s="3" t="s">
        <v>3824</v>
      </c>
      <c r="C3541" s="3" t="s">
        <v>3822</v>
      </c>
      <c r="D3541" s="3" t="s">
        <v>3358</v>
      </c>
      <c r="G3541" s="2" t="s">
        <v>4896</v>
      </c>
    </row>
    <row r="3542" spans="1:7" x14ac:dyDescent="0.2">
      <c r="A3542" s="3">
        <v>1408</v>
      </c>
      <c r="B3542" s="3" t="s">
        <v>3825</v>
      </c>
      <c r="C3542" s="3" t="s">
        <v>3822</v>
      </c>
      <c r="D3542" s="3" t="s">
        <v>3358</v>
      </c>
      <c r="G3542" s="2" t="s">
        <v>4896</v>
      </c>
    </row>
    <row r="3543" spans="1:7" x14ac:dyDescent="0.2">
      <c r="A3543" s="3">
        <v>1434</v>
      </c>
      <c r="B3543" s="3" t="s">
        <v>3826</v>
      </c>
      <c r="C3543" s="3" t="s">
        <v>3827</v>
      </c>
      <c r="D3543" s="3" t="s">
        <v>3358</v>
      </c>
      <c r="G3543" s="2" t="s">
        <v>4896</v>
      </c>
    </row>
    <row r="3544" spans="1:7" x14ac:dyDescent="0.2">
      <c r="A3544" s="3">
        <v>1438</v>
      </c>
      <c r="B3544" s="3" t="s">
        <v>3828</v>
      </c>
      <c r="C3544" s="3" t="s">
        <v>3828</v>
      </c>
      <c r="D3544" s="3" t="s">
        <v>3358</v>
      </c>
      <c r="G3544" s="2" t="s">
        <v>4896</v>
      </c>
    </row>
    <row r="3545" spans="1:7" x14ac:dyDescent="0.2">
      <c r="A3545" s="3">
        <v>1415</v>
      </c>
      <c r="B3545" s="3" t="s">
        <v>3829</v>
      </c>
      <c r="C3545" s="3" t="s">
        <v>3829</v>
      </c>
      <c r="D3545" s="3" t="s">
        <v>3358</v>
      </c>
      <c r="G3545" s="2" t="s">
        <v>4896</v>
      </c>
    </row>
    <row r="3546" spans="1:7" x14ac:dyDescent="0.2">
      <c r="A3546" s="3">
        <v>1442</v>
      </c>
      <c r="B3546" s="3" t="s">
        <v>3830</v>
      </c>
      <c r="C3546" s="3" t="s">
        <v>3830</v>
      </c>
      <c r="D3546" s="3" t="s">
        <v>3358</v>
      </c>
      <c r="G3546" s="2" t="s">
        <v>4896</v>
      </c>
    </row>
    <row r="3547" spans="1:7" x14ac:dyDescent="0.2">
      <c r="A3547" s="3">
        <v>1047</v>
      </c>
      <c r="B3547" s="3" t="s">
        <v>3831</v>
      </c>
      <c r="C3547" s="3" t="s">
        <v>3831</v>
      </c>
      <c r="D3547" s="3" t="s">
        <v>3358</v>
      </c>
      <c r="G3547" s="2" t="s">
        <v>4896</v>
      </c>
    </row>
    <row r="3548" spans="1:7" x14ac:dyDescent="0.2">
      <c r="A3548" s="3">
        <v>1430</v>
      </c>
      <c r="B3548" s="3" t="s">
        <v>3832</v>
      </c>
      <c r="C3548" s="3" t="s">
        <v>3832</v>
      </c>
      <c r="D3548" s="3" t="s">
        <v>3358</v>
      </c>
      <c r="G3548" s="2" t="s">
        <v>4896</v>
      </c>
    </row>
    <row r="3549" spans="1:7" x14ac:dyDescent="0.2">
      <c r="A3549" s="3">
        <v>1413</v>
      </c>
      <c r="B3549" s="3" t="s">
        <v>3833</v>
      </c>
      <c r="C3549" s="3" t="s">
        <v>3833</v>
      </c>
      <c r="D3549" s="3" t="s">
        <v>3358</v>
      </c>
      <c r="G3549" s="2" t="s">
        <v>4896</v>
      </c>
    </row>
    <row r="3550" spans="1:7" x14ac:dyDescent="0.2">
      <c r="A3550" s="3">
        <v>1405</v>
      </c>
      <c r="B3550" s="3" t="s">
        <v>3834</v>
      </c>
      <c r="C3550" s="3" t="s">
        <v>3834</v>
      </c>
      <c r="D3550" s="3" t="s">
        <v>3358</v>
      </c>
      <c r="G3550" s="2" t="s">
        <v>4896</v>
      </c>
    </row>
    <row r="3551" spans="1:7" x14ac:dyDescent="0.2">
      <c r="A3551" s="3">
        <v>1463</v>
      </c>
      <c r="B3551" s="3" t="s">
        <v>3835</v>
      </c>
      <c r="C3551" s="3" t="s">
        <v>3835</v>
      </c>
      <c r="D3551" s="3" t="s">
        <v>3358</v>
      </c>
      <c r="G3551" s="2" t="s">
        <v>4896</v>
      </c>
    </row>
    <row r="3552" spans="1:7" x14ac:dyDescent="0.2">
      <c r="A3552" s="3">
        <v>1433</v>
      </c>
      <c r="B3552" s="3" t="s">
        <v>3836</v>
      </c>
      <c r="C3552" s="3" t="s">
        <v>3836</v>
      </c>
      <c r="D3552" s="3" t="s">
        <v>3358</v>
      </c>
      <c r="G3552" s="2" t="s">
        <v>4896</v>
      </c>
    </row>
    <row r="3553" spans="1:7" x14ac:dyDescent="0.2">
      <c r="A3553" s="3">
        <v>1437</v>
      </c>
      <c r="B3553" s="3" t="s">
        <v>3837</v>
      </c>
      <c r="C3553" s="3" t="s">
        <v>3837</v>
      </c>
      <c r="D3553" s="3" t="s">
        <v>3358</v>
      </c>
      <c r="G3553" s="2" t="s">
        <v>4896</v>
      </c>
    </row>
    <row r="3554" spans="1:7" x14ac:dyDescent="0.2">
      <c r="A3554" s="3">
        <v>1436</v>
      </c>
      <c r="B3554" s="3" t="s">
        <v>3838</v>
      </c>
      <c r="C3554" s="3" t="s">
        <v>3838</v>
      </c>
      <c r="D3554" s="3" t="s">
        <v>3358</v>
      </c>
      <c r="G3554" s="2" t="s">
        <v>4896</v>
      </c>
    </row>
    <row r="3555" spans="1:7" x14ac:dyDescent="0.2">
      <c r="A3555" s="3">
        <v>1412</v>
      </c>
      <c r="B3555" s="3" t="s">
        <v>3839</v>
      </c>
      <c r="C3555" s="3" t="s">
        <v>3839</v>
      </c>
      <c r="D3555" s="3" t="s">
        <v>3358</v>
      </c>
      <c r="G3555" s="2" t="s">
        <v>4896</v>
      </c>
    </row>
    <row r="3556" spans="1:7" x14ac:dyDescent="0.2">
      <c r="A3556" s="3">
        <v>1441</v>
      </c>
      <c r="B3556" s="3" t="s">
        <v>3840</v>
      </c>
      <c r="C3556" s="3" t="s">
        <v>3840</v>
      </c>
      <c r="D3556" s="3" t="s">
        <v>3358</v>
      </c>
      <c r="G3556" s="2" t="s">
        <v>4896</v>
      </c>
    </row>
    <row r="3557" spans="1:7" x14ac:dyDescent="0.2">
      <c r="A3557" s="3">
        <v>1412</v>
      </c>
      <c r="B3557" s="3" t="s">
        <v>3841</v>
      </c>
      <c r="C3557" s="3" t="s">
        <v>3841</v>
      </c>
      <c r="D3557" s="3" t="s">
        <v>3358</v>
      </c>
      <c r="G3557" s="2" t="s">
        <v>4896</v>
      </c>
    </row>
    <row r="3558" spans="1:7" x14ac:dyDescent="0.2">
      <c r="A3558" s="3">
        <v>1404</v>
      </c>
      <c r="B3558" s="3" t="s">
        <v>3842</v>
      </c>
      <c r="C3558" s="3" t="s">
        <v>3842</v>
      </c>
      <c r="D3558" s="3" t="s">
        <v>3358</v>
      </c>
      <c r="G3558" s="2" t="s">
        <v>4896</v>
      </c>
    </row>
    <row r="3559" spans="1:7" x14ac:dyDescent="0.2">
      <c r="A3559" s="3">
        <v>1431</v>
      </c>
      <c r="B3559" s="3" t="s">
        <v>3843</v>
      </c>
      <c r="C3559" s="3" t="s">
        <v>3843</v>
      </c>
      <c r="D3559" s="3" t="s">
        <v>3358</v>
      </c>
      <c r="G3559" s="2" t="s">
        <v>4896</v>
      </c>
    </row>
    <row r="3560" spans="1:7" x14ac:dyDescent="0.2">
      <c r="A3560" s="3">
        <v>1400</v>
      </c>
      <c r="B3560" s="3" t="s">
        <v>3844</v>
      </c>
      <c r="C3560" s="3" t="s">
        <v>3844</v>
      </c>
      <c r="D3560" s="3" t="s">
        <v>3358</v>
      </c>
      <c r="G3560" s="2" t="s">
        <v>4896</v>
      </c>
    </row>
    <row r="3561" spans="1:7" x14ac:dyDescent="0.2">
      <c r="A3561" s="3">
        <v>1432</v>
      </c>
      <c r="B3561" s="3" t="s">
        <v>3845</v>
      </c>
      <c r="C3561" s="3" t="s">
        <v>3844</v>
      </c>
      <c r="D3561" s="3" t="s">
        <v>3358</v>
      </c>
      <c r="G3561" s="2" t="s">
        <v>4896</v>
      </c>
    </row>
    <row r="3562" spans="1:7" x14ac:dyDescent="0.2">
      <c r="A3562" s="3">
        <v>1462</v>
      </c>
      <c r="B3562" s="3" t="s">
        <v>3846</v>
      </c>
      <c r="C3562" s="3" t="s">
        <v>3846</v>
      </c>
      <c r="D3562" s="3" t="s">
        <v>3358</v>
      </c>
      <c r="G3562" s="2" t="s">
        <v>4896</v>
      </c>
    </row>
    <row r="3563" spans="1:7" x14ac:dyDescent="0.2">
      <c r="A3563" s="3">
        <v>3900</v>
      </c>
      <c r="B3563" s="3" t="s">
        <v>3847</v>
      </c>
      <c r="C3563" s="3" t="s">
        <v>3848</v>
      </c>
      <c r="D3563" s="3" t="s">
        <v>3849</v>
      </c>
      <c r="G3563" s="2" t="s">
        <v>4896</v>
      </c>
    </row>
    <row r="3564" spans="1:7" x14ac:dyDescent="0.2">
      <c r="A3564" s="3">
        <v>3900</v>
      </c>
      <c r="B3564" s="3" t="s">
        <v>3850</v>
      </c>
      <c r="C3564" s="3" t="s">
        <v>3848</v>
      </c>
      <c r="D3564" s="3" t="s">
        <v>3849</v>
      </c>
      <c r="G3564" s="2" t="s">
        <v>4896</v>
      </c>
    </row>
    <row r="3565" spans="1:7" x14ac:dyDescent="0.2">
      <c r="A3565" s="3">
        <v>3900</v>
      </c>
      <c r="B3565" s="3" t="s">
        <v>3851</v>
      </c>
      <c r="C3565" s="3" t="s">
        <v>3848</v>
      </c>
      <c r="D3565" s="3" t="s">
        <v>3849</v>
      </c>
      <c r="G3565" s="2" t="s">
        <v>4896</v>
      </c>
    </row>
    <row r="3566" spans="1:7" x14ac:dyDescent="0.2">
      <c r="A3566" s="3">
        <v>3902</v>
      </c>
      <c r="B3566" s="3" t="s">
        <v>3852</v>
      </c>
      <c r="C3566" s="3" t="s">
        <v>3848</v>
      </c>
      <c r="D3566" s="3" t="s">
        <v>3849</v>
      </c>
      <c r="G3566" s="2" t="s">
        <v>4896</v>
      </c>
    </row>
    <row r="3567" spans="1:7" x14ac:dyDescent="0.2">
      <c r="A3567" s="3">
        <v>3939</v>
      </c>
      <c r="B3567" s="3" t="s">
        <v>3853</v>
      </c>
      <c r="C3567" s="3" t="s">
        <v>3853</v>
      </c>
      <c r="D3567" s="3" t="s">
        <v>3849</v>
      </c>
      <c r="G3567" s="2" t="s">
        <v>4896</v>
      </c>
    </row>
    <row r="3568" spans="1:7" x14ac:dyDescent="0.2">
      <c r="A3568" s="3">
        <v>3903</v>
      </c>
      <c r="B3568" s="3" t="s">
        <v>3854</v>
      </c>
      <c r="C3568" s="3" t="s">
        <v>3855</v>
      </c>
      <c r="D3568" s="3" t="s">
        <v>3849</v>
      </c>
      <c r="G3568" s="2" t="s">
        <v>4896</v>
      </c>
    </row>
    <row r="3569" spans="1:7" x14ac:dyDescent="0.2">
      <c r="A3569" s="3">
        <v>3903</v>
      </c>
      <c r="B3569" s="3" t="s">
        <v>3856</v>
      </c>
      <c r="C3569" s="3" t="s">
        <v>3855</v>
      </c>
      <c r="D3569" s="3" t="s">
        <v>3849</v>
      </c>
      <c r="G3569" s="2" t="s">
        <v>4896</v>
      </c>
    </row>
    <row r="3570" spans="1:7" x14ac:dyDescent="0.2">
      <c r="A3570" s="3">
        <v>3904</v>
      </c>
      <c r="B3570" s="3" t="s">
        <v>3855</v>
      </c>
      <c r="C3570" s="3" t="s">
        <v>3855</v>
      </c>
      <c r="D3570" s="3" t="s">
        <v>3849</v>
      </c>
      <c r="G3570" s="2" t="s">
        <v>4896</v>
      </c>
    </row>
    <row r="3571" spans="1:7" x14ac:dyDescent="0.2">
      <c r="A3571" s="3">
        <v>3914</v>
      </c>
      <c r="B3571" s="3" t="s">
        <v>3857</v>
      </c>
      <c r="C3571" s="3" t="s">
        <v>3855</v>
      </c>
      <c r="D3571" s="3" t="s">
        <v>3849</v>
      </c>
      <c r="G3571" s="2" t="s">
        <v>4896</v>
      </c>
    </row>
    <row r="3572" spans="1:7" x14ac:dyDescent="0.2">
      <c r="A3572" s="3">
        <v>3914</v>
      </c>
      <c r="B3572" s="3" t="s">
        <v>3858</v>
      </c>
      <c r="C3572" s="3" t="s">
        <v>3855</v>
      </c>
      <c r="D3572" s="3" t="s">
        <v>3849</v>
      </c>
      <c r="G3572" s="2" t="s">
        <v>4896</v>
      </c>
    </row>
    <row r="3573" spans="1:7" x14ac:dyDescent="0.2">
      <c r="A3573" s="3">
        <v>3901</v>
      </c>
      <c r="B3573" s="3" t="s">
        <v>3859</v>
      </c>
      <c r="C3573" s="3" t="s">
        <v>3860</v>
      </c>
      <c r="D3573" s="3" t="s">
        <v>3849</v>
      </c>
      <c r="G3573" s="2" t="s">
        <v>4896</v>
      </c>
    </row>
    <row r="3574" spans="1:7" x14ac:dyDescent="0.2">
      <c r="A3574" s="3">
        <v>3911</v>
      </c>
      <c r="B3574" s="3" t="s">
        <v>3860</v>
      </c>
      <c r="C3574" s="3" t="s">
        <v>3860</v>
      </c>
      <c r="D3574" s="3" t="s">
        <v>3849</v>
      </c>
      <c r="G3574" s="2" t="s">
        <v>4896</v>
      </c>
    </row>
    <row r="3575" spans="1:7" x14ac:dyDescent="0.2">
      <c r="A3575" s="3">
        <v>3907</v>
      </c>
      <c r="B3575" s="3" t="s">
        <v>3861</v>
      </c>
      <c r="C3575" s="3" t="s">
        <v>3862</v>
      </c>
      <c r="D3575" s="3" t="s">
        <v>3849</v>
      </c>
      <c r="G3575" s="2" t="s">
        <v>4896</v>
      </c>
    </row>
    <row r="3576" spans="1:7" x14ac:dyDescent="0.2">
      <c r="A3576" s="3">
        <v>3907</v>
      </c>
      <c r="B3576" s="3" t="s">
        <v>3863</v>
      </c>
      <c r="C3576" s="3" t="s">
        <v>3862</v>
      </c>
      <c r="D3576" s="3" t="s">
        <v>3849</v>
      </c>
      <c r="G3576" s="2" t="s">
        <v>4896</v>
      </c>
    </row>
    <row r="3577" spans="1:7" x14ac:dyDescent="0.2">
      <c r="A3577" s="3">
        <v>3907</v>
      </c>
      <c r="B3577" s="3" t="s">
        <v>3864</v>
      </c>
      <c r="C3577" s="3" t="s">
        <v>3862</v>
      </c>
      <c r="D3577" s="3" t="s">
        <v>3849</v>
      </c>
      <c r="G3577" s="2" t="s">
        <v>4896</v>
      </c>
    </row>
    <row r="3578" spans="1:7" x14ac:dyDescent="0.2">
      <c r="A3578" s="3">
        <v>3912</v>
      </c>
      <c r="B3578" s="3" t="s">
        <v>3865</v>
      </c>
      <c r="C3578" s="3" t="s">
        <v>3865</v>
      </c>
      <c r="D3578" s="3" t="s">
        <v>3849</v>
      </c>
      <c r="G3578" s="2" t="s">
        <v>4896</v>
      </c>
    </row>
    <row r="3579" spans="1:7" x14ac:dyDescent="0.2">
      <c r="A3579" s="3">
        <v>3913</v>
      </c>
      <c r="B3579" s="3" t="s">
        <v>3866</v>
      </c>
      <c r="C3579" s="3" t="s">
        <v>3865</v>
      </c>
      <c r="D3579" s="3" t="s">
        <v>3849</v>
      </c>
      <c r="G3579" s="2" t="s">
        <v>4896</v>
      </c>
    </row>
    <row r="3580" spans="1:7" x14ac:dyDescent="0.2">
      <c r="A3580" s="3">
        <v>3907</v>
      </c>
      <c r="B3580" s="3" t="s">
        <v>3867</v>
      </c>
      <c r="C3580" s="3" t="s">
        <v>3868</v>
      </c>
      <c r="D3580" s="3" t="s">
        <v>3849</v>
      </c>
      <c r="G3580" s="2" t="s">
        <v>4896</v>
      </c>
    </row>
    <row r="3581" spans="1:7" x14ac:dyDescent="0.2">
      <c r="A3581" s="3">
        <v>1957</v>
      </c>
      <c r="B3581" s="3" t="s">
        <v>3869</v>
      </c>
      <c r="C3581" s="3" t="s">
        <v>3869</v>
      </c>
      <c r="D3581" s="3" t="s">
        <v>3849</v>
      </c>
      <c r="G3581" s="2" t="s">
        <v>4896</v>
      </c>
    </row>
    <row r="3582" spans="1:7" x14ac:dyDescent="0.2">
      <c r="A3582" s="3">
        <v>1955</v>
      </c>
      <c r="B3582" s="3" t="s">
        <v>3870</v>
      </c>
      <c r="C3582" s="3" t="s">
        <v>3870</v>
      </c>
      <c r="D3582" s="3" t="s">
        <v>3849</v>
      </c>
      <c r="G3582" s="2" t="s">
        <v>4896</v>
      </c>
    </row>
    <row r="3583" spans="1:7" x14ac:dyDescent="0.2">
      <c r="A3583" s="3">
        <v>1955</v>
      </c>
      <c r="B3583" s="3" t="s">
        <v>3871</v>
      </c>
      <c r="C3583" s="3" t="s">
        <v>3870</v>
      </c>
      <c r="D3583" s="3" t="s">
        <v>3849</v>
      </c>
      <c r="G3583" s="2" t="s">
        <v>4896</v>
      </c>
    </row>
    <row r="3584" spans="1:7" x14ac:dyDescent="0.2">
      <c r="A3584" s="3">
        <v>1955</v>
      </c>
      <c r="B3584" s="3" t="s">
        <v>3872</v>
      </c>
      <c r="C3584" s="3" t="s">
        <v>3870</v>
      </c>
      <c r="D3584" s="3" t="s">
        <v>3849</v>
      </c>
      <c r="G3584" s="2" t="s">
        <v>4896</v>
      </c>
    </row>
    <row r="3585" spans="1:7" x14ac:dyDescent="0.2">
      <c r="A3585" s="3">
        <v>1955</v>
      </c>
      <c r="B3585" s="3" t="s">
        <v>3873</v>
      </c>
      <c r="C3585" s="3" t="s">
        <v>3870</v>
      </c>
      <c r="D3585" s="3" t="s">
        <v>3849</v>
      </c>
      <c r="G3585" s="2" t="s">
        <v>4896</v>
      </c>
    </row>
    <row r="3586" spans="1:7" x14ac:dyDescent="0.2">
      <c r="A3586" s="3">
        <v>1955</v>
      </c>
      <c r="B3586" s="3" t="s">
        <v>3874</v>
      </c>
      <c r="C3586" s="3" t="s">
        <v>3870</v>
      </c>
      <c r="D3586" s="3" t="s">
        <v>3849</v>
      </c>
      <c r="G3586" s="2" t="s">
        <v>4896</v>
      </c>
    </row>
    <row r="3587" spans="1:7" x14ac:dyDescent="0.2">
      <c r="A3587" s="3">
        <v>1955</v>
      </c>
      <c r="B3587" s="3" t="s">
        <v>3875</v>
      </c>
      <c r="C3587" s="3" t="s">
        <v>3870</v>
      </c>
      <c r="D3587" s="3" t="s">
        <v>3849</v>
      </c>
      <c r="G3587" s="2" t="s">
        <v>4896</v>
      </c>
    </row>
    <row r="3588" spans="1:7" x14ac:dyDescent="0.2">
      <c r="A3588" s="3">
        <v>1964</v>
      </c>
      <c r="B3588" s="3" t="s">
        <v>3876</v>
      </c>
      <c r="C3588" s="3" t="s">
        <v>3876</v>
      </c>
      <c r="D3588" s="3" t="s">
        <v>3849</v>
      </c>
      <c r="G3588" s="2" t="s">
        <v>4896</v>
      </c>
    </row>
    <row r="3589" spans="1:7" x14ac:dyDescent="0.2">
      <c r="A3589" s="3">
        <v>1975</v>
      </c>
      <c r="B3589" s="3" t="s">
        <v>3877</v>
      </c>
      <c r="C3589" s="3" t="s">
        <v>3876</v>
      </c>
      <c r="D3589" s="3" t="s">
        <v>3849</v>
      </c>
      <c r="G3589" s="2" t="s">
        <v>4896</v>
      </c>
    </row>
    <row r="3590" spans="1:7" x14ac:dyDescent="0.2">
      <c r="A3590" s="3">
        <v>1976</v>
      </c>
      <c r="B3590" s="3" t="s">
        <v>3878</v>
      </c>
      <c r="C3590" s="3" t="s">
        <v>3876</v>
      </c>
      <c r="D3590" s="3" t="s">
        <v>3849</v>
      </c>
      <c r="G3590" s="2" t="s">
        <v>4896</v>
      </c>
    </row>
    <row r="3591" spans="1:7" x14ac:dyDescent="0.2">
      <c r="A3591" s="3">
        <v>1976</v>
      </c>
      <c r="B3591" s="3" t="s">
        <v>3879</v>
      </c>
      <c r="C3591" s="3" t="s">
        <v>3876</v>
      </c>
      <c r="D3591" s="3" t="s">
        <v>3849</v>
      </c>
      <c r="G3591" s="2" t="s">
        <v>4896</v>
      </c>
    </row>
    <row r="3592" spans="1:7" x14ac:dyDescent="0.2">
      <c r="A3592" s="3">
        <v>1976</v>
      </c>
      <c r="B3592" s="3" t="s">
        <v>3880</v>
      </c>
      <c r="C3592" s="3" t="s">
        <v>3876</v>
      </c>
      <c r="D3592" s="3" t="s">
        <v>3849</v>
      </c>
      <c r="G3592" s="2" t="s">
        <v>4896</v>
      </c>
    </row>
    <row r="3593" spans="1:7" x14ac:dyDescent="0.2">
      <c r="A3593" s="3">
        <v>1993</v>
      </c>
      <c r="B3593" s="3" t="s">
        <v>3881</v>
      </c>
      <c r="C3593" s="3" t="s">
        <v>3882</v>
      </c>
      <c r="D3593" s="3" t="s">
        <v>3849</v>
      </c>
      <c r="G3593" s="2" t="s">
        <v>4896</v>
      </c>
    </row>
    <row r="3594" spans="1:7" x14ac:dyDescent="0.2">
      <c r="A3594" s="3">
        <v>1994</v>
      </c>
      <c r="B3594" s="3" t="s">
        <v>3883</v>
      </c>
      <c r="C3594" s="3" t="s">
        <v>3882</v>
      </c>
      <c r="D3594" s="3" t="s">
        <v>3849</v>
      </c>
      <c r="G3594" s="2" t="s">
        <v>4896</v>
      </c>
    </row>
    <row r="3595" spans="1:7" x14ac:dyDescent="0.2">
      <c r="A3595" s="3">
        <v>1996</v>
      </c>
      <c r="B3595" s="3" t="s">
        <v>3884</v>
      </c>
      <c r="C3595" s="3" t="s">
        <v>3882</v>
      </c>
      <c r="D3595" s="3" t="s">
        <v>3849</v>
      </c>
      <c r="G3595" s="2" t="s">
        <v>4896</v>
      </c>
    </row>
    <row r="3596" spans="1:7" x14ac:dyDescent="0.2">
      <c r="A3596" s="3">
        <v>1996</v>
      </c>
      <c r="B3596" s="3" t="s">
        <v>3885</v>
      </c>
      <c r="C3596" s="3" t="s">
        <v>3882</v>
      </c>
      <c r="D3596" s="3" t="s">
        <v>3849</v>
      </c>
      <c r="G3596" s="2" t="s">
        <v>4896</v>
      </c>
    </row>
    <row r="3597" spans="1:7" x14ac:dyDescent="0.2">
      <c r="A3597" s="3">
        <v>1996</v>
      </c>
      <c r="B3597" s="3" t="s">
        <v>3886</v>
      </c>
      <c r="C3597" s="3" t="s">
        <v>3882</v>
      </c>
      <c r="D3597" s="3" t="s">
        <v>3849</v>
      </c>
      <c r="G3597" s="2" t="s">
        <v>4896</v>
      </c>
    </row>
    <row r="3598" spans="1:7" x14ac:dyDescent="0.2">
      <c r="A3598" s="3">
        <v>1996</v>
      </c>
      <c r="B3598" s="3" t="s">
        <v>3887</v>
      </c>
      <c r="C3598" s="3" t="s">
        <v>3882</v>
      </c>
      <c r="D3598" s="3" t="s">
        <v>3849</v>
      </c>
      <c r="G3598" s="2" t="s">
        <v>4896</v>
      </c>
    </row>
    <row r="3599" spans="1:7" x14ac:dyDescent="0.2">
      <c r="A3599" s="3">
        <v>1996</v>
      </c>
      <c r="B3599" s="3" t="s">
        <v>3888</v>
      </c>
      <c r="C3599" s="3" t="s">
        <v>3882</v>
      </c>
      <c r="D3599" s="3" t="s">
        <v>3849</v>
      </c>
      <c r="G3599" s="2" t="s">
        <v>4896</v>
      </c>
    </row>
    <row r="3600" spans="1:7" x14ac:dyDescent="0.2">
      <c r="A3600" s="3">
        <v>1996</v>
      </c>
      <c r="B3600" s="3" t="s">
        <v>3889</v>
      </c>
      <c r="C3600" s="3" t="s">
        <v>3882</v>
      </c>
      <c r="D3600" s="3" t="s">
        <v>3849</v>
      </c>
      <c r="G3600" s="2" t="s">
        <v>4896</v>
      </c>
    </row>
    <row r="3601" spans="1:7" x14ac:dyDescent="0.2">
      <c r="A3601" s="3">
        <v>1996</v>
      </c>
      <c r="B3601" s="3" t="s">
        <v>3890</v>
      </c>
      <c r="C3601" s="3" t="s">
        <v>3882</v>
      </c>
      <c r="D3601" s="3" t="s">
        <v>3849</v>
      </c>
      <c r="G3601" s="2" t="s">
        <v>4896</v>
      </c>
    </row>
    <row r="3602" spans="1:7" x14ac:dyDescent="0.2">
      <c r="A3602" s="3">
        <v>1996</v>
      </c>
      <c r="B3602" s="3" t="s">
        <v>3891</v>
      </c>
      <c r="C3602" s="3" t="s">
        <v>3882</v>
      </c>
      <c r="D3602" s="3" t="s">
        <v>3849</v>
      </c>
      <c r="G3602" s="2" t="s">
        <v>4896</v>
      </c>
    </row>
    <row r="3603" spans="1:7" x14ac:dyDescent="0.2">
      <c r="A3603" s="3">
        <v>1997</v>
      </c>
      <c r="B3603" s="3" t="s">
        <v>3892</v>
      </c>
      <c r="C3603" s="3" t="s">
        <v>3882</v>
      </c>
      <c r="D3603" s="3" t="s">
        <v>3849</v>
      </c>
      <c r="G3603" s="2" t="s">
        <v>4896</v>
      </c>
    </row>
    <row r="3604" spans="1:7" x14ac:dyDescent="0.2">
      <c r="A3604" s="3">
        <v>1997</v>
      </c>
      <c r="B3604" s="3" t="s">
        <v>3893</v>
      </c>
      <c r="C3604" s="3" t="s">
        <v>3882</v>
      </c>
      <c r="D3604" s="3" t="s">
        <v>3849</v>
      </c>
      <c r="G3604" s="2" t="s">
        <v>4896</v>
      </c>
    </row>
    <row r="3605" spans="1:7" x14ac:dyDescent="0.2">
      <c r="A3605" s="3">
        <v>1997</v>
      </c>
      <c r="B3605" s="3" t="s">
        <v>3894</v>
      </c>
      <c r="C3605" s="3" t="s">
        <v>3882</v>
      </c>
      <c r="D3605" s="3" t="s">
        <v>3849</v>
      </c>
      <c r="G3605" s="2" t="s">
        <v>4896</v>
      </c>
    </row>
    <row r="3606" spans="1:7" x14ac:dyDescent="0.2">
      <c r="A3606" s="3">
        <v>1963</v>
      </c>
      <c r="B3606" s="3" t="s">
        <v>3895</v>
      </c>
      <c r="C3606" s="3" t="s">
        <v>3895</v>
      </c>
      <c r="D3606" s="3" t="s">
        <v>3849</v>
      </c>
      <c r="G3606" s="2" t="s">
        <v>4896</v>
      </c>
    </row>
    <row r="3607" spans="1:7" x14ac:dyDescent="0.2">
      <c r="A3607" s="3">
        <v>1946</v>
      </c>
      <c r="B3607" s="3" t="s">
        <v>3896</v>
      </c>
      <c r="C3607" s="3" t="s">
        <v>3897</v>
      </c>
      <c r="D3607" s="3" t="s">
        <v>3849</v>
      </c>
      <c r="G3607" s="2" t="s">
        <v>4896</v>
      </c>
    </row>
    <row r="3608" spans="1:7" x14ac:dyDescent="0.2">
      <c r="A3608" s="3">
        <v>1945</v>
      </c>
      <c r="B3608" s="3" t="s">
        <v>3898</v>
      </c>
      <c r="C3608" s="3" t="s">
        <v>3898</v>
      </c>
      <c r="D3608" s="3" t="s">
        <v>3849</v>
      </c>
      <c r="G3608" s="2" t="s">
        <v>4896</v>
      </c>
    </row>
    <row r="3609" spans="1:7" x14ac:dyDescent="0.2">
      <c r="A3609" s="3">
        <v>1945</v>
      </c>
      <c r="B3609" s="3" t="s">
        <v>3899</v>
      </c>
      <c r="C3609" s="3" t="s">
        <v>3898</v>
      </c>
      <c r="D3609" s="3" t="s">
        <v>3849</v>
      </c>
      <c r="G3609" s="2" t="s">
        <v>4896</v>
      </c>
    </row>
    <row r="3610" spans="1:7" x14ac:dyDescent="0.2">
      <c r="A3610" s="3">
        <v>1945</v>
      </c>
      <c r="B3610" s="3" t="s">
        <v>3900</v>
      </c>
      <c r="C3610" s="3" t="s">
        <v>3898</v>
      </c>
      <c r="D3610" s="3" t="s">
        <v>3849</v>
      </c>
      <c r="G3610" s="2" t="s">
        <v>4896</v>
      </c>
    </row>
    <row r="3611" spans="1:7" x14ac:dyDescent="0.2">
      <c r="A3611" s="3">
        <v>1945</v>
      </c>
      <c r="B3611" s="3" t="s">
        <v>3901</v>
      </c>
      <c r="C3611" s="3" t="s">
        <v>3898</v>
      </c>
      <c r="D3611" s="3" t="s">
        <v>3849</v>
      </c>
      <c r="G3611" s="2" t="s">
        <v>4896</v>
      </c>
    </row>
    <row r="3612" spans="1:7" x14ac:dyDescent="0.2">
      <c r="A3612" s="3">
        <v>1945</v>
      </c>
      <c r="B3612" s="3" t="s">
        <v>3902</v>
      </c>
      <c r="C3612" s="3" t="s">
        <v>3898</v>
      </c>
      <c r="D3612" s="3" t="s">
        <v>3849</v>
      </c>
      <c r="G3612" s="2" t="s">
        <v>4896</v>
      </c>
    </row>
    <row r="3613" spans="1:7" x14ac:dyDescent="0.2">
      <c r="A3613" s="3">
        <v>1945</v>
      </c>
      <c r="B3613" s="3" t="s">
        <v>3903</v>
      </c>
      <c r="C3613" s="3" t="s">
        <v>3898</v>
      </c>
      <c r="D3613" s="3" t="s">
        <v>3849</v>
      </c>
      <c r="G3613" s="2" t="s">
        <v>4896</v>
      </c>
    </row>
    <row r="3614" spans="1:7" x14ac:dyDescent="0.2">
      <c r="A3614" s="3">
        <v>1945</v>
      </c>
      <c r="B3614" s="3" t="s">
        <v>3904</v>
      </c>
      <c r="C3614" s="3" t="s">
        <v>3898</v>
      </c>
      <c r="D3614" s="3" t="s">
        <v>3849</v>
      </c>
      <c r="G3614" s="2" t="s">
        <v>4896</v>
      </c>
    </row>
    <row r="3615" spans="1:7" x14ac:dyDescent="0.2">
      <c r="A3615" s="3">
        <v>1945</v>
      </c>
      <c r="B3615" s="3" t="s">
        <v>3905</v>
      </c>
      <c r="C3615" s="3" t="s">
        <v>3898</v>
      </c>
      <c r="D3615" s="3" t="s">
        <v>3849</v>
      </c>
      <c r="G3615" s="2" t="s">
        <v>4896</v>
      </c>
    </row>
    <row r="3616" spans="1:7" x14ac:dyDescent="0.2">
      <c r="A3616" s="3">
        <v>1945</v>
      </c>
      <c r="B3616" s="3" t="s">
        <v>3906</v>
      </c>
      <c r="C3616" s="3" t="s">
        <v>3898</v>
      </c>
      <c r="D3616" s="3" t="s">
        <v>3849</v>
      </c>
      <c r="G3616" s="2" t="s">
        <v>4896</v>
      </c>
    </row>
    <row r="3617" spans="1:7" x14ac:dyDescent="0.2">
      <c r="A3617" s="3">
        <v>1945</v>
      </c>
      <c r="B3617" s="3" t="s">
        <v>3907</v>
      </c>
      <c r="C3617" s="3" t="s">
        <v>3898</v>
      </c>
      <c r="D3617" s="3" t="s">
        <v>3849</v>
      </c>
      <c r="G3617" s="2" t="s">
        <v>4896</v>
      </c>
    </row>
    <row r="3618" spans="1:7" x14ac:dyDescent="0.2">
      <c r="A3618" s="3">
        <v>1945</v>
      </c>
      <c r="B3618" s="3" t="s">
        <v>3908</v>
      </c>
      <c r="C3618" s="3" t="s">
        <v>3898</v>
      </c>
      <c r="D3618" s="3" t="s">
        <v>3849</v>
      </c>
      <c r="G3618" s="2" t="s">
        <v>4896</v>
      </c>
    </row>
    <row r="3619" spans="1:7" x14ac:dyDescent="0.2">
      <c r="A3619" s="3">
        <v>1945</v>
      </c>
      <c r="B3619" s="3" t="s">
        <v>3909</v>
      </c>
      <c r="C3619" s="3" t="s">
        <v>3898</v>
      </c>
      <c r="D3619" s="3" t="s">
        <v>3849</v>
      </c>
      <c r="G3619" s="2" t="s">
        <v>4896</v>
      </c>
    </row>
    <row r="3620" spans="1:7" x14ac:dyDescent="0.2">
      <c r="A3620" s="3">
        <v>1937</v>
      </c>
      <c r="B3620" s="3" t="s">
        <v>3910</v>
      </c>
      <c r="C3620" s="3" t="s">
        <v>3910</v>
      </c>
      <c r="D3620" s="3" t="s">
        <v>3849</v>
      </c>
      <c r="G3620" s="2" t="s">
        <v>4896</v>
      </c>
    </row>
    <row r="3621" spans="1:7" x14ac:dyDescent="0.2">
      <c r="A3621" s="3">
        <v>1938</v>
      </c>
      <c r="B3621" s="3" t="s">
        <v>3911</v>
      </c>
      <c r="C3621" s="3" t="s">
        <v>3910</v>
      </c>
      <c r="D3621" s="3" t="s">
        <v>3849</v>
      </c>
      <c r="G3621" s="2" t="s">
        <v>4896</v>
      </c>
    </row>
    <row r="3622" spans="1:7" x14ac:dyDescent="0.2">
      <c r="A3622" s="3">
        <v>1943</v>
      </c>
      <c r="B3622" s="3" t="s">
        <v>3912</v>
      </c>
      <c r="C3622" s="3" t="s">
        <v>3910</v>
      </c>
      <c r="D3622" s="3" t="s">
        <v>3849</v>
      </c>
      <c r="G3622" s="2" t="s">
        <v>4896</v>
      </c>
    </row>
    <row r="3623" spans="1:7" x14ac:dyDescent="0.2">
      <c r="A3623" s="3">
        <v>1944</v>
      </c>
      <c r="B3623" s="3" t="s">
        <v>3913</v>
      </c>
      <c r="C3623" s="3" t="s">
        <v>3910</v>
      </c>
      <c r="D3623" s="3" t="s">
        <v>3849</v>
      </c>
      <c r="G3623" s="2" t="s">
        <v>4896</v>
      </c>
    </row>
    <row r="3624" spans="1:7" x14ac:dyDescent="0.2">
      <c r="A3624" s="3">
        <v>1933</v>
      </c>
      <c r="B3624" s="3" t="s">
        <v>3914</v>
      </c>
      <c r="C3624" s="3" t="s">
        <v>3914</v>
      </c>
      <c r="D3624" s="3" t="s">
        <v>3849</v>
      </c>
      <c r="G3624" s="2" t="s">
        <v>4896</v>
      </c>
    </row>
    <row r="3625" spans="1:7" x14ac:dyDescent="0.2">
      <c r="A3625" s="3">
        <v>1933</v>
      </c>
      <c r="B3625" s="3" t="s">
        <v>3915</v>
      </c>
      <c r="C3625" s="3" t="s">
        <v>3914</v>
      </c>
      <c r="D3625" s="3" t="s">
        <v>3849</v>
      </c>
      <c r="G3625" s="2" t="s">
        <v>4896</v>
      </c>
    </row>
    <row r="3626" spans="1:7" x14ac:dyDescent="0.2">
      <c r="A3626" s="3">
        <v>1933</v>
      </c>
      <c r="B3626" s="3" t="s">
        <v>3916</v>
      </c>
      <c r="C3626" s="3" t="s">
        <v>3914</v>
      </c>
      <c r="D3626" s="3" t="s">
        <v>3849</v>
      </c>
      <c r="G3626" s="2" t="s">
        <v>4896</v>
      </c>
    </row>
    <row r="3627" spans="1:7" x14ac:dyDescent="0.2">
      <c r="A3627" s="3">
        <v>1927</v>
      </c>
      <c r="B3627" s="3" t="s">
        <v>3917</v>
      </c>
      <c r="C3627" s="3" t="s">
        <v>3918</v>
      </c>
      <c r="D3627" s="3" t="s">
        <v>3849</v>
      </c>
      <c r="G3627" s="2" t="s">
        <v>4896</v>
      </c>
    </row>
    <row r="3628" spans="1:7" x14ac:dyDescent="0.2">
      <c r="A3628" s="3">
        <v>1933</v>
      </c>
      <c r="B3628" s="3" t="s">
        <v>3919</v>
      </c>
      <c r="C3628" s="3" t="s">
        <v>3918</v>
      </c>
      <c r="D3628" s="3" t="s">
        <v>3849</v>
      </c>
      <c r="G3628" s="2" t="s">
        <v>4896</v>
      </c>
    </row>
    <row r="3629" spans="1:7" x14ac:dyDescent="0.2">
      <c r="A3629" s="3">
        <v>1934</v>
      </c>
      <c r="B3629" s="3" t="s">
        <v>3920</v>
      </c>
      <c r="C3629" s="3" t="s">
        <v>3918</v>
      </c>
      <c r="D3629" s="3" t="s">
        <v>3849</v>
      </c>
      <c r="G3629" s="2" t="s">
        <v>4896</v>
      </c>
    </row>
    <row r="3630" spans="1:7" x14ac:dyDescent="0.2">
      <c r="A3630" s="3">
        <v>1934</v>
      </c>
      <c r="B3630" s="3" t="s">
        <v>3921</v>
      </c>
      <c r="C3630" s="3" t="s">
        <v>3918</v>
      </c>
      <c r="D3630" s="3" t="s">
        <v>3849</v>
      </c>
      <c r="G3630" s="2" t="s">
        <v>4896</v>
      </c>
    </row>
    <row r="3631" spans="1:7" x14ac:dyDescent="0.2">
      <c r="A3631" s="3">
        <v>1936</v>
      </c>
      <c r="B3631" s="3" t="s">
        <v>3922</v>
      </c>
      <c r="C3631" s="3" t="s">
        <v>3918</v>
      </c>
      <c r="D3631" s="3" t="s">
        <v>3849</v>
      </c>
      <c r="G3631" s="2" t="s">
        <v>4896</v>
      </c>
    </row>
    <row r="3632" spans="1:7" x14ac:dyDescent="0.2">
      <c r="A3632" s="3">
        <v>1941</v>
      </c>
      <c r="B3632" s="3" t="s">
        <v>3923</v>
      </c>
      <c r="C3632" s="3" t="s">
        <v>3918</v>
      </c>
      <c r="D3632" s="3" t="s">
        <v>3849</v>
      </c>
      <c r="G3632" s="2" t="s">
        <v>4896</v>
      </c>
    </row>
    <row r="3633" spans="1:7" x14ac:dyDescent="0.2">
      <c r="A3633" s="3">
        <v>1941</v>
      </c>
      <c r="B3633" s="3" t="s">
        <v>3924</v>
      </c>
      <c r="C3633" s="3" t="s">
        <v>3918</v>
      </c>
      <c r="D3633" s="3" t="s">
        <v>3849</v>
      </c>
      <c r="G3633" s="2" t="s">
        <v>4896</v>
      </c>
    </row>
    <row r="3634" spans="1:7" x14ac:dyDescent="0.2">
      <c r="A3634" s="3">
        <v>1942</v>
      </c>
      <c r="B3634" s="3" t="s">
        <v>3925</v>
      </c>
      <c r="C3634" s="3" t="s">
        <v>3918</v>
      </c>
      <c r="D3634" s="3" t="s">
        <v>3849</v>
      </c>
      <c r="G3634" s="2" t="s">
        <v>4896</v>
      </c>
    </row>
    <row r="3635" spans="1:7" x14ac:dyDescent="0.2">
      <c r="A3635" s="3">
        <v>1947</v>
      </c>
      <c r="B3635" s="3" t="s">
        <v>3926</v>
      </c>
      <c r="C3635" s="3" t="s">
        <v>3918</v>
      </c>
      <c r="D3635" s="3" t="s">
        <v>3849</v>
      </c>
      <c r="G3635" s="2" t="s">
        <v>4896</v>
      </c>
    </row>
    <row r="3636" spans="1:7" x14ac:dyDescent="0.2">
      <c r="A3636" s="3">
        <v>1947</v>
      </c>
      <c r="B3636" s="3" t="s">
        <v>3927</v>
      </c>
      <c r="C3636" s="3" t="s">
        <v>3918</v>
      </c>
      <c r="D3636" s="3" t="s">
        <v>3849</v>
      </c>
      <c r="G3636" s="2" t="s">
        <v>4896</v>
      </c>
    </row>
    <row r="3637" spans="1:7" x14ac:dyDescent="0.2">
      <c r="A3637" s="3">
        <v>1948</v>
      </c>
      <c r="B3637" s="3" t="s">
        <v>3928</v>
      </c>
      <c r="C3637" s="3" t="s">
        <v>3918</v>
      </c>
      <c r="D3637" s="3" t="s">
        <v>3849</v>
      </c>
      <c r="G3637" s="2" t="s">
        <v>4896</v>
      </c>
    </row>
    <row r="3638" spans="1:7" x14ac:dyDescent="0.2">
      <c r="A3638" s="3">
        <v>1948</v>
      </c>
      <c r="B3638" s="3" t="s">
        <v>3929</v>
      </c>
      <c r="C3638" s="3" t="s">
        <v>3918</v>
      </c>
      <c r="D3638" s="3" t="s">
        <v>3849</v>
      </c>
      <c r="G3638" s="2" t="s">
        <v>4896</v>
      </c>
    </row>
    <row r="3639" spans="1:7" x14ac:dyDescent="0.2">
      <c r="A3639" s="3">
        <v>1948</v>
      </c>
      <c r="B3639" s="3" t="s">
        <v>3930</v>
      </c>
      <c r="C3639" s="3" t="s">
        <v>3918</v>
      </c>
      <c r="D3639" s="3" t="s">
        <v>3849</v>
      </c>
      <c r="G3639" s="2" t="s">
        <v>4896</v>
      </c>
    </row>
    <row r="3640" spans="1:7" x14ac:dyDescent="0.2">
      <c r="A3640" s="3">
        <v>3997</v>
      </c>
      <c r="B3640" s="3" t="s">
        <v>3931</v>
      </c>
      <c r="C3640" s="3" t="s">
        <v>3931</v>
      </c>
      <c r="D3640" s="3" t="s">
        <v>3849</v>
      </c>
      <c r="G3640" s="2" t="s">
        <v>4896</v>
      </c>
    </row>
    <row r="3641" spans="1:7" x14ac:dyDescent="0.2">
      <c r="A3641" s="3">
        <v>3996</v>
      </c>
      <c r="B3641" s="3" t="s">
        <v>3932</v>
      </c>
      <c r="C3641" s="3" t="s">
        <v>3932</v>
      </c>
      <c r="D3641" s="3" t="s">
        <v>3849</v>
      </c>
      <c r="G3641" s="2" t="s">
        <v>4896</v>
      </c>
    </row>
    <row r="3642" spans="1:7" x14ac:dyDescent="0.2">
      <c r="A3642" s="3">
        <v>3995</v>
      </c>
      <c r="B3642" s="3" t="s">
        <v>3933</v>
      </c>
      <c r="C3642" s="3" t="s">
        <v>3933</v>
      </c>
      <c r="D3642" s="3" t="s">
        <v>3849</v>
      </c>
      <c r="G3642" s="2" t="s">
        <v>4896</v>
      </c>
    </row>
    <row r="3643" spans="1:7" x14ac:dyDescent="0.2">
      <c r="A3643" s="3">
        <v>3995</v>
      </c>
      <c r="B3643" s="3" t="s">
        <v>3934</v>
      </c>
      <c r="C3643" s="3" t="s">
        <v>3933</v>
      </c>
      <c r="D3643" s="3" t="s">
        <v>3849</v>
      </c>
      <c r="G3643" s="2" t="s">
        <v>4896</v>
      </c>
    </row>
    <row r="3644" spans="1:7" x14ac:dyDescent="0.2">
      <c r="A3644" s="3">
        <v>3995</v>
      </c>
      <c r="B3644" s="3" t="s">
        <v>3935</v>
      </c>
      <c r="C3644" s="3" t="s">
        <v>3933</v>
      </c>
      <c r="D3644" s="3" t="s">
        <v>3849</v>
      </c>
      <c r="G3644" s="2" t="s">
        <v>4896</v>
      </c>
    </row>
    <row r="3645" spans="1:7" x14ac:dyDescent="0.2">
      <c r="A3645" s="3">
        <v>3995</v>
      </c>
      <c r="B3645" s="3" t="s">
        <v>3936</v>
      </c>
      <c r="C3645" s="3" t="s">
        <v>3933</v>
      </c>
      <c r="D3645" s="3" t="s">
        <v>3849</v>
      </c>
      <c r="G3645" s="2" t="s">
        <v>4896</v>
      </c>
    </row>
    <row r="3646" spans="1:7" x14ac:dyDescent="0.2">
      <c r="A3646" s="3">
        <v>3984</v>
      </c>
      <c r="B3646" s="3" t="s">
        <v>3937</v>
      </c>
      <c r="C3646" s="3" t="s">
        <v>3937</v>
      </c>
      <c r="D3646" s="3" t="s">
        <v>3849</v>
      </c>
      <c r="G3646" s="2" t="s">
        <v>4896</v>
      </c>
    </row>
    <row r="3647" spans="1:7" x14ac:dyDescent="0.2">
      <c r="A3647" s="3">
        <v>3801</v>
      </c>
      <c r="B3647" s="3" t="s">
        <v>3938</v>
      </c>
      <c r="C3647" s="3" t="s">
        <v>3939</v>
      </c>
      <c r="D3647" s="3" t="s">
        <v>3849</v>
      </c>
      <c r="G3647" s="2" t="s">
        <v>4896</v>
      </c>
    </row>
    <row r="3648" spans="1:7" x14ac:dyDescent="0.2">
      <c r="A3648" s="3">
        <v>3984</v>
      </c>
      <c r="B3648" s="3" t="s">
        <v>3939</v>
      </c>
      <c r="C3648" s="3" t="s">
        <v>3939</v>
      </c>
      <c r="D3648" s="3" t="s">
        <v>3849</v>
      </c>
      <c r="G3648" s="2" t="s">
        <v>4896</v>
      </c>
    </row>
    <row r="3649" spans="1:7" x14ac:dyDescent="0.2">
      <c r="A3649" s="3">
        <v>3994</v>
      </c>
      <c r="B3649" s="3" t="s">
        <v>3940</v>
      </c>
      <c r="C3649" s="3" t="s">
        <v>3940</v>
      </c>
      <c r="D3649" s="3" t="s">
        <v>3849</v>
      </c>
      <c r="G3649" s="2" t="s">
        <v>4896</v>
      </c>
    </row>
    <row r="3650" spans="1:7" x14ac:dyDescent="0.2">
      <c r="A3650" s="3">
        <v>3988</v>
      </c>
      <c r="B3650" s="3" t="s">
        <v>3941</v>
      </c>
      <c r="C3650" s="3" t="s">
        <v>3942</v>
      </c>
      <c r="D3650" s="3" t="s">
        <v>3849</v>
      </c>
      <c r="G3650" s="2" t="s">
        <v>4896</v>
      </c>
    </row>
    <row r="3651" spans="1:7" x14ac:dyDescent="0.2">
      <c r="A3651" s="3">
        <v>3988</v>
      </c>
      <c r="B3651" s="3" t="s">
        <v>3943</v>
      </c>
      <c r="C3651" s="3" t="s">
        <v>3942</v>
      </c>
      <c r="D3651" s="3" t="s">
        <v>3849</v>
      </c>
      <c r="G3651" s="2" t="s">
        <v>4896</v>
      </c>
    </row>
    <row r="3652" spans="1:7" x14ac:dyDescent="0.2">
      <c r="A3652" s="3">
        <v>3999</v>
      </c>
      <c r="B3652" s="3" t="s">
        <v>3944</v>
      </c>
      <c r="C3652" s="3" t="s">
        <v>3942</v>
      </c>
      <c r="D3652" s="3" t="s">
        <v>3849</v>
      </c>
      <c r="G3652" s="2" t="s">
        <v>4896</v>
      </c>
    </row>
    <row r="3653" spans="1:7" x14ac:dyDescent="0.2">
      <c r="A3653" s="3">
        <v>3985</v>
      </c>
      <c r="B3653" s="3" t="s">
        <v>3945</v>
      </c>
      <c r="C3653" s="3" t="s">
        <v>3946</v>
      </c>
      <c r="D3653" s="3" t="s">
        <v>3849</v>
      </c>
      <c r="G3653" s="2" t="s">
        <v>4896</v>
      </c>
    </row>
    <row r="3654" spans="1:7" x14ac:dyDescent="0.2">
      <c r="A3654" s="3">
        <v>3985</v>
      </c>
      <c r="B3654" s="3" t="s">
        <v>3947</v>
      </c>
      <c r="C3654" s="3" t="s">
        <v>3946</v>
      </c>
      <c r="D3654" s="3" t="s">
        <v>3849</v>
      </c>
      <c r="G3654" s="2" t="s">
        <v>4896</v>
      </c>
    </row>
    <row r="3655" spans="1:7" x14ac:dyDescent="0.2">
      <c r="A3655" s="3">
        <v>3989</v>
      </c>
      <c r="B3655" s="3" t="s">
        <v>3948</v>
      </c>
      <c r="C3655" s="3" t="s">
        <v>3946</v>
      </c>
      <c r="D3655" s="3" t="s">
        <v>3849</v>
      </c>
      <c r="G3655" s="2" t="s">
        <v>4896</v>
      </c>
    </row>
    <row r="3656" spans="1:7" x14ac:dyDescent="0.2">
      <c r="A3656" s="3">
        <v>3989</v>
      </c>
      <c r="B3656" s="3" t="s">
        <v>3949</v>
      </c>
      <c r="C3656" s="3" t="s">
        <v>3946</v>
      </c>
      <c r="D3656" s="3" t="s">
        <v>3849</v>
      </c>
      <c r="G3656" s="2" t="s">
        <v>4896</v>
      </c>
    </row>
    <row r="3657" spans="1:7" x14ac:dyDescent="0.2">
      <c r="A3657" s="3">
        <v>3989</v>
      </c>
      <c r="B3657" s="3" t="s">
        <v>3950</v>
      </c>
      <c r="C3657" s="3" t="s">
        <v>3946</v>
      </c>
      <c r="D3657" s="3" t="s">
        <v>3849</v>
      </c>
      <c r="G3657" s="2" t="s">
        <v>4896</v>
      </c>
    </row>
    <row r="3658" spans="1:7" x14ac:dyDescent="0.2">
      <c r="A3658" s="3">
        <v>3989</v>
      </c>
      <c r="B3658" s="3" t="s">
        <v>3951</v>
      </c>
      <c r="C3658" s="3" t="s">
        <v>3946</v>
      </c>
      <c r="D3658" s="3" t="s">
        <v>3849</v>
      </c>
      <c r="G3658" s="2" t="s">
        <v>4896</v>
      </c>
    </row>
    <row r="3659" spans="1:7" x14ac:dyDescent="0.2">
      <c r="A3659" s="3">
        <v>3989</v>
      </c>
      <c r="B3659" s="3" t="s">
        <v>3952</v>
      </c>
      <c r="C3659" s="3" t="s">
        <v>3946</v>
      </c>
      <c r="D3659" s="3" t="s">
        <v>3849</v>
      </c>
      <c r="G3659" s="2" t="s">
        <v>4896</v>
      </c>
    </row>
    <row r="3660" spans="1:7" x14ac:dyDescent="0.2">
      <c r="A3660" s="3">
        <v>3998</v>
      </c>
      <c r="B3660" s="3" t="s">
        <v>3953</v>
      </c>
      <c r="C3660" s="3" t="s">
        <v>3946</v>
      </c>
      <c r="D3660" s="3" t="s">
        <v>3849</v>
      </c>
      <c r="G3660" s="2" t="s">
        <v>4896</v>
      </c>
    </row>
    <row r="3661" spans="1:7" x14ac:dyDescent="0.2">
      <c r="A3661" s="3">
        <v>3998</v>
      </c>
      <c r="B3661" s="3" t="s">
        <v>3954</v>
      </c>
      <c r="C3661" s="3" t="s">
        <v>3946</v>
      </c>
      <c r="D3661" s="3" t="s">
        <v>3849</v>
      </c>
      <c r="G3661" s="2" t="s">
        <v>4896</v>
      </c>
    </row>
    <row r="3662" spans="1:7" x14ac:dyDescent="0.2">
      <c r="A3662" s="3">
        <v>1966</v>
      </c>
      <c r="B3662" s="3" t="s">
        <v>3955</v>
      </c>
      <c r="C3662" s="3" t="s">
        <v>3956</v>
      </c>
      <c r="D3662" s="3" t="s">
        <v>3849</v>
      </c>
      <c r="G3662" s="2" t="s">
        <v>4896</v>
      </c>
    </row>
    <row r="3663" spans="1:7" x14ac:dyDescent="0.2">
      <c r="A3663" s="3">
        <v>1966</v>
      </c>
      <c r="B3663" s="3" t="s">
        <v>3957</v>
      </c>
      <c r="C3663" s="3" t="s">
        <v>3956</v>
      </c>
      <c r="D3663" s="3" t="s">
        <v>3849</v>
      </c>
      <c r="G3663" s="2" t="s">
        <v>4896</v>
      </c>
    </row>
    <row r="3664" spans="1:7" x14ac:dyDescent="0.2">
      <c r="A3664" s="3">
        <v>1966</v>
      </c>
      <c r="B3664" s="3" t="s">
        <v>3958</v>
      </c>
      <c r="C3664" s="3" t="s">
        <v>3956</v>
      </c>
      <c r="D3664" s="3" t="s">
        <v>3849</v>
      </c>
      <c r="G3664" s="2" t="s">
        <v>4896</v>
      </c>
    </row>
    <row r="3665" spans="1:7" x14ac:dyDescent="0.2">
      <c r="A3665" s="3">
        <v>1966</v>
      </c>
      <c r="B3665" s="3" t="s">
        <v>3959</v>
      </c>
      <c r="C3665" s="3" t="s">
        <v>3956</v>
      </c>
      <c r="D3665" s="3" t="s">
        <v>3849</v>
      </c>
      <c r="G3665" s="2" t="s">
        <v>4896</v>
      </c>
    </row>
    <row r="3666" spans="1:7" x14ac:dyDescent="0.2">
      <c r="A3666" s="3">
        <v>1966</v>
      </c>
      <c r="B3666" s="3" t="s">
        <v>3960</v>
      </c>
      <c r="C3666" s="3" t="s">
        <v>3956</v>
      </c>
      <c r="D3666" s="3" t="s">
        <v>3849</v>
      </c>
      <c r="G3666" s="2" t="s">
        <v>4896</v>
      </c>
    </row>
    <row r="3667" spans="1:7" x14ac:dyDescent="0.2">
      <c r="A3667" s="3">
        <v>1966</v>
      </c>
      <c r="B3667" s="3" t="s">
        <v>3961</v>
      </c>
      <c r="C3667" s="3" t="s">
        <v>3956</v>
      </c>
      <c r="D3667" s="3" t="s">
        <v>3849</v>
      </c>
      <c r="G3667" s="2" t="s">
        <v>4896</v>
      </c>
    </row>
    <row r="3668" spans="1:7" x14ac:dyDescent="0.2">
      <c r="A3668" s="3">
        <v>1966</v>
      </c>
      <c r="B3668" s="3" t="s">
        <v>3962</v>
      </c>
      <c r="C3668" s="3" t="s">
        <v>3956</v>
      </c>
      <c r="D3668" s="3" t="s">
        <v>3849</v>
      </c>
      <c r="G3668" s="2" t="s">
        <v>4896</v>
      </c>
    </row>
    <row r="3669" spans="1:7" x14ac:dyDescent="0.2">
      <c r="A3669" s="3">
        <v>1966</v>
      </c>
      <c r="B3669" s="3" t="s">
        <v>3963</v>
      </c>
      <c r="C3669" s="3" t="s">
        <v>3956</v>
      </c>
      <c r="D3669" s="3" t="s">
        <v>3849</v>
      </c>
      <c r="G3669" s="2" t="s">
        <v>4896</v>
      </c>
    </row>
    <row r="3670" spans="1:7" x14ac:dyDescent="0.2">
      <c r="A3670" s="3">
        <v>1966</v>
      </c>
      <c r="B3670" s="3" t="s">
        <v>3964</v>
      </c>
      <c r="C3670" s="3" t="s">
        <v>3956</v>
      </c>
      <c r="D3670" s="3" t="s">
        <v>3849</v>
      </c>
      <c r="G3670" s="2" t="s">
        <v>4896</v>
      </c>
    </row>
    <row r="3671" spans="1:7" x14ac:dyDescent="0.2">
      <c r="A3671" s="3">
        <v>1966</v>
      </c>
      <c r="B3671" s="3" t="s">
        <v>3965</v>
      </c>
      <c r="C3671" s="3" t="s">
        <v>3956</v>
      </c>
      <c r="D3671" s="3" t="s">
        <v>3849</v>
      </c>
      <c r="G3671" s="2" t="s">
        <v>4896</v>
      </c>
    </row>
    <row r="3672" spans="1:7" x14ac:dyDescent="0.2">
      <c r="A3672" s="3">
        <v>1972</v>
      </c>
      <c r="B3672" s="3" t="s">
        <v>3966</v>
      </c>
      <c r="C3672" s="3" t="s">
        <v>3956</v>
      </c>
      <c r="D3672" s="3" t="s">
        <v>3849</v>
      </c>
      <c r="G3672" s="2" t="s">
        <v>4896</v>
      </c>
    </row>
    <row r="3673" spans="1:7" x14ac:dyDescent="0.2">
      <c r="A3673" s="3">
        <v>1983</v>
      </c>
      <c r="B3673" s="3" t="s">
        <v>3967</v>
      </c>
      <c r="C3673" s="3" t="s">
        <v>3967</v>
      </c>
      <c r="D3673" s="3" t="s">
        <v>3849</v>
      </c>
      <c r="G3673" s="2" t="s">
        <v>4896</v>
      </c>
    </row>
    <row r="3674" spans="1:7" x14ac:dyDescent="0.2">
      <c r="A3674" s="3">
        <v>1983</v>
      </c>
      <c r="B3674" s="3" t="s">
        <v>3968</v>
      </c>
      <c r="C3674" s="3" t="s">
        <v>3967</v>
      </c>
      <c r="D3674" s="3" t="s">
        <v>3849</v>
      </c>
      <c r="G3674" s="2" t="s">
        <v>4896</v>
      </c>
    </row>
    <row r="3675" spans="1:7" x14ac:dyDescent="0.2">
      <c r="A3675" s="3">
        <v>1984</v>
      </c>
      <c r="B3675" s="3" t="s">
        <v>3969</v>
      </c>
      <c r="C3675" s="3" t="s">
        <v>3967</v>
      </c>
      <c r="D3675" s="3" t="s">
        <v>3849</v>
      </c>
      <c r="G3675" s="2" t="s">
        <v>4896</v>
      </c>
    </row>
    <row r="3676" spans="1:7" x14ac:dyDescent="0.2">
      <c r="A3676" s="3">
        <v>1984</v>
      </c>
      <c r="B3676" s="3" t="s">
        <v>3970</v>
      </c>
      <c r="C3676" s="3" t="s">
        <v>3967</v>
      </c>
      <c r="D3676" s="3" t="s">
        <v>3849</v>
      </c>
      <c r="G3676" s="2" t="s">
        <v>4896</v>
      </c>
    </row>
    <row r="3677" spans="1:7" x14ac:dyDescent="0.2">
      <c r="A3677" s="3">
        <v>1985</v>
      </c>
      <c r="B3677" s="3" t="s">
        <v>3971</v>
      </c>
      <c r="C3677" s="3" t="s">
        <v>3967</v>
      </c>
      <c r="D3677" s="3" t="s">
        <v>3849</v>
      </c>
      <c r="G3677" s="2" t="s">
        <v>4896</v>
      </c>
    </row>
    <row r="3678" spans="1:7" x14ac:dyDescent="0.2">
      <c r="A3678" s="3">
        <v>1985</v>
      </c>
      <c r="B3678" s="3" t="s">
        <v>3972</v>
      </c>
      <c r="C3678" s="3" t="s">
        <v>3967</v>
      </c>
      <c r="D3678" s="3" t="s">
        <v>3849</v>
      </c>
      <c r="G3678" s="2" t="s">
        <v>4896</v>
      </c>
    </row>
    <row r="3679" spans="1:7" x14ac:dyDescent="0.2">
      <c r="A3679" s="3">
        <v>1985</v>
      </c>
      <c r="B3679" s="3" t="s">
        <v>3973</v>
      </c>
      <c r="C3679" s="3" t="s">
        <v>3967</v>
      </c>
      <c r="D3679" s="3" t="s">
        <v>3849</v>
      </c>
      <c r="G3679" s="2" t="s">
        <v>4896</v>
      </c>
    </row>
    <row r="3680" spans="1:7" x14ac:dyDescent="0.2">
      <c r="A3680" s="3">
        <v>1986</v>
      </c>
      <c r="B3680" s="3" t="s">
        <v>3974</v>
      </c>
      <c r="C3680" s="3" t="s">
        <v>3967</v>
      </c>
      <c r="D3680" s="3" t="s">
        <v>3849</v>
      </c>
      <c r="G3680" s="2" t="s">
        <v>4896</v>
      </c>
    </row>
    <row r="3681" spans="1:7" x14ac:dyDescent="0.2">
      <c r="A3681" s="3">
        <v>1982</v>
      </c>
      <c r="B3681" s="3" t="s">
        <v>3975</v>
      </c>
      <c r="C3681" s="3" t="s">
        <v>3976</v>
      </c>
      <c r="D3681" s="3" t="s">
        <v>3849</v>
      </c>
      <c r="G3681" s="2" t="s">
        <v>4896</v>
      </c>
    </row>
    <row r="3682" spans="1:7" x14ac:dyDescent="0.2">
      <c r="A3682" s="3">
        <v>1987</v>
      </c>
      <c r="B3682" s="3" t="s">
        <v>3976</v>
      </c>
      <c r="C3682" s="3" t="s">
        <v>3976</v>
      </c>
      <c r="D3682" s="3" t="s">
        <v>3849</v>
      </c>
      <c r="G3682" s="2" t="s">
        <v>4896</v>
      </c>
    </row>
    <row r="3683" spans="1:7" x14ac:dyDescent="0.2">
      <c r="A3683" s="3">
        <v>1969</v>
      </c>
      <c r="B3683" s="3" t="s">
        <v>3977</v>
      </c>
      <c r="C3683" s="3" t="s">
        <v>3978</v>
      </c>
      <c r="D3683" s="3" t="s">
        <v>3849</v>
      </c>
      <c r="G3683" s="2" t="s">
        <v>4896</v>
      </c>
    </row>
    <row r="3684" spans="1:7" x14ac:dyDescent="0.2">
      <c r="A3684" s="3">
        <v>1969</v>
      </c>
      <c r="B3684" s="3" t="s">
        <v>3979</v>
      </c>
      <c r="C3684" s="3" t="s">
        <v>3978</v>
      </c>
      <c r="D3684" s="3" t="s">
        <v>3849</v>
      </c>
      <c r="G3684" s="2" t="s">
        <v>4896</v>
      </c>
    </row>
    <row r="3685" spans="1:7" x14ac:dyDescent="0.2">
      <c r="A3685" s="3">
        <v>1969</v>
      </c>
      <c r="B3685" s="3" t="s">
        <v>3980</v>
      </c>
      <c r="C3685" s="3" t="s">
        <v>3978</v>
      </c>
      <c r="D3685" s="3" t="s">
        <v>3849</v>
      </c>
      <c r="G3685" s="2" t="s">
        <v>4896</v>
      </c>
    </row>
    <row r="3686" spans="1:7" x14ac:dyDescent="0.2">
      <c r="A3686" s="3">
        <v>1969</v>
      </c>
      <c r="B3686" s="3" t="s">
        <v>3981</v>
      </c>
      <c r="C3686" s="3" t="s">
        <v>3978</v>
      </c>
      <c r="D3686" s="3" t="s">
        <v>3849</v>
      </c>
      <c r="G3686" s="2" t="s">
        <v>4896</v>
      </c>
    </row>
    <row r="3687" spans="1:7" x14ac:dyDescent="0.2">
      <c r="A3687" s="3">
        <v>1969</v>
      </c>
      <c r="B3687" s="3" t="s">
        <v>3982</v>
      </c>
      <c r="C3687" s="3" t="s">
        <v>3978</v>
      </c>
      <c r="D3687" s="3" t="s">
        <v>3849</v>
      </c>
      <c r="G3687" s="2" t="s">
        <v>4896</v>
      </c>
    </row>
    <row r="3688" spans="1:7" x14ac:dyDescent="0.2">
      <c r="A3688" s="3">
        <v>1981</v>
      </c>
      <c r="B3688" s="3" t="s">
        <v>3983</v>
      </c>
      <c r="C3688" s="3" t="s">
        <v>3983</v>
      </c>
      <c r="D3688" s="3" t="s">
        <v>3849</v>
      </c>
      <c r="G3688" s="2" t="s">
        <v>4896</v>
      </c>
    </row>
    <row r="3689" spans="1:7" x14ac:dyDescent="0.2">
      <c r="A3689" s="3">
        <v>1988</v>
      </c>
      <c r="B3689" s="3" t="s">
        <v>3984</v>
      </c>
      <c r="C3689" s="3" t="s">
        <v>3983</v>
      </c>
      <c r="D3689" s="3" t="s">
        <v>3849</v>
      </c>
      <c r="G3689" s="2" t="s">
        <v>4896</v>
      </c>
    </row>
    <row r="3690" spans="1:7" x14ac:dyDescent="0.2">
      <c r="A3690" s="3">
        <v>1988</v>
      </c>
      <c r="B3690" s="3" t="s">
        <v>3985</v>
      </c>
      <c r="C3690" s="3" t="s">
        <v>3983</v>
      </c>
      <c r="D3690" s="3" t="s">
        <v>3849</v>
      </c>
      <c r="G3690" s="2" t="s">
        <v>4896</v>
      </c>
    </row>
    <row r="3691" spans="1:7" x14ac:dyDescent="0.2">
      <c r="A3691" s="3">
        <v>1992</v>
      </c>
      <c r="B3691" s="3" t="s">
        <v>3986</v>
      </c>
      <c r="C3691" s="3" t="s">
        <v>3983</v>
      </c>
      <c r="D3691" s="3" t="s">
        <v>3849</v>
      </c>
      <c r="G3691" s="2" t="s">
        <v>4896</v>
      </c>
    </row>
    <row r="3692" spans="1:7" x14ac:dyDescent="0.2">
      <c r="A3692" s="3">
        <v>1961</v>
      </c>
      <c r="B3692" s="3" t="s">
        <v>3987</v>
      </c>
      <c r="C3692" s="3" t="s">
        <v>3988</v>
      </c>
      <c r="D3692" s="3" t="s">
        <v>3849</v>
      </c>
      <c r="G3692" s="2" t="s">
        <v>4896</v>
      </c>
    </row>
    <row r="3693" spans="1:7" x14ac:dyDescent="0.2">
      <c r="A3693" s="3">
        <v>1968</v>
      </c>
      <c r="B3693" s="3" t="s">
        <v>3989</v>
      </c>
      <c r="C3693" s="3" t="s">
        <v>3988</v>
      </c>
      <c r="D3693" s="3" t="s">
        <v>3849</v>
      </c>
      <c r="G3693" s="2" t="s">
        <v>4896</v>
      </c>
    </row>
    <row r="3694" spans="1:7" x14ac:dyDescent="0.2">
      <c r="A3694" s="3">
        <v>1973</v>
      </c>
      <c r="B3694" s="3" t="s">
        <v>3990</v>
      </c>
      <c r="C3694" s="3" t="s">
        <v>3988</v>
      </c>
      <c r="D3694" s="3" t="s">
        <v>3849</v>
      </c>
      <c r="G3694" s="2" t="s">
        <v>4896</v>
      </c>
    </row>
    <row r="3695" spans="1:7" x14ac:dyDescent="0.2">
      <c r="A3695" s="3">
        <v>3951</v>
      </c>
      <c r="B3695" s="3" t="s">
        <v>3991</v>
      </c>
      <c r="C3695" s="3" t="s">
        <v>3991</v>
      </c>
      <c r="D3695" s="3" t="s">
        <v>3849</v>
      </c>
      <c r="G3695" s="2" t="s">
        <v>4896</v>
      </c>
    </row>
    <row r="3696" spans="1:7" x14ac:dyDescent="0.2">
      <c r="A3696" s="3">
        <v>3955</v>
      </c>
      <c r="B3696" s="3" t="s">
        <v>3992</v>
      </c>
      <c r="C3696" s="3" t="s">
        <v>3992</v>
      </c>
      <c r="D3696" s="3" t="s">
        <v>3849</v>
      </c>
      <c r="G3696" s="2" t="s">
        <v>4896</v>
      </c>
    </row>
    <row r="3697" spans="1:7" x14ac:dyDescent="0.2">
      <c r="A3697" s="3">
        <v>3947</v>
      </c>
      <c r="B3697" s="3" t="s">
        <v>3993</v>
      </c>
      <c r="C3697" s="3" t="s">
        <v>3993</v>
      </c>
      <c r="D3697" s="3" t="s">
        <v>3849</v>
      </c>
      <c r="G3697" s="2" t="s">
        <v>4896</v>
      </c>
    </row>
    <row r="3698" spans="1:7" x14ac:dyDescent="0.2">
      <c r="A3698" s="3">
        <v>3953</v>
      </c>
      <c r="B3698" s="3" t="s">
        <v>3994</v>
      </c>
      <c r="C3698" s="3" t="s">
        <v>3994</v>
      </c>
      <c r="D3698" s="3" t="s">
        <v>3849</v>
      </c>
      <c r="G3698" s="2" t="s">
        <v>4896</v>
      </c>
    </row>
    <row r="3699" spans="1:7" x14ac:dyDescent="0.2">
      <c r="A3699" s="3">
        <v>3952</v>
      </c>
      <c r="B3699" s="3" t="s">
        <v>3995</v>
      </c>
      <c r="C3699" s="3" t="s">
        <v>3996</v>
      </c>
      <c r="D3699" s="3" t="s">
        <v>3849</v>
      </c>
      <c r="G3699" s="2" t="s">
        <v>4896</v>
      </c>
    </row>
    <row r="3700" spans="1:7" x14ac:dyDescent="0.2">
      <c r="A3700" s="3">
        <v>3953</v>
      </c>
      <c r="B3700" s="3" t="s">
        <v>3997</v>
      </c>
      <c r="C3700" s="3" t="s">
        <v>3996</v>
      </c>
      <c r="D3700" s="3" t="s">
        <v>3849</v>
      </c>
      <c r="G3700" s="2" t="s">
        <v>4896</v>
      </c>
    </row>
    <row r="3701" spans="1:7" x14ac:dyDescent="0.2">
      <c r="A3701" s="3">
        <v>3957</v>
      </c>
      <c r="B3701" s="3" t="s">
        <v>3998</v>
      </c>
      <c r="C3701" s="3" t="s">
        <v>3996</v>
      </c>
      <c r="D3701" s="3" t="s">
        <v>3849</v>
      </c>
      <c r="G3701" s="2" t="s">
        <v>4896</v>
      </c>
    </row>
    <row r="3702" spans="1:7" x14ac:dyDescent="0.2">
      <c r="A3702" s="3">
        <v>3954</v>
      </c>
      <c r="B3702" s="3" t="s">
        <v>3999</v>
      </c>
      <c r="C3702" s="3" t="s">
        <v>3999</v>
      </c>
      <c r="D3702" s="3" t="s">
        <v>3849</v>
      </c>
      <c r="G3702" s="2" t="s">
        <v>4896</v>
      </c>
    </row>
    <row r="3703" spans="1:7" x14ac:dyDescent="0.2">
      <c r="A3703" s="3">
        <v>3948</v>
      </c>
      <c r="B3703" s="3" t="s">
        <v>4000</v>
      </c>
      <c r="C3703" s="3" t="s">
        <v>4000</v>
      </c>
      <c r="D3703" s="3" t="s">
        <v>3849</v>
      </c>
      <c r="G3703" s="2" t="s">
        <v>4896</v>
      </c>
    </row>
    <row r="3704" spans="1:7" x14ac:dyDescent="0.2">
      <c r="A3704" s="3">
        <v>3970</v>
      </c>
      <c r="B3704" s="3" t="s">
        <v>4001</v>
      </c>
      <c r="C3704" s="3" t="s">
        <v>4001</v>
      </c>
      <c r="D3704" s="3" t="s">
        <v>3849</v>
      </c>
      <c r="G3704" s="2" t="s">
        <v>4896</v>
      </c>
    </row>
    <row r="3705" spans="1:7" x14ac:dyDescent="0.2">
      <c r="A3705" s="3">
        <v>3953</v>
      </c>
      <c r="B3705" s="3" t="s">
        <v>4002</v>
      </c>
      <c r="C3705" s="3" t="s">
        <v>4002</v>
      </c>
      <c r="D3705" s="3" t="s">
        <v>3849</v>
      </c>
      <c r="G3705" s="2" t="s">
        <v>4896</v>
      </c>
    </row>
    <row r="3706" spans="1:7" x14ac:dyDescent="0.2">
      <c r="A3706" s="3">
        <v>3956</v>
      </c>
      <c r="B3706" s="3" t="s">
        <v>4003</v>
      </c>
      <c r="C3706" s="3" t="s">
        <v>4003</v>
      </c>
      <c r="D3706" s="3" t="s">
        <v>3849</v>
      </c>
      <c r="G3706" s="2" t="s">
        <v>4896</v>
      </c>
    </row>
    <row r="3707" spans="1:7" x14ac:dyDescent="0.2">
      <c r="A3707" s="3">
        <v>3945</v>
      </c>
      <c r="B3707" s="3" t="s">
        <v>4004</v>
      </c>
      <c r="C3707" s="3" t="s">
        <v>4005</v>
      </c>
      <c r="D3707" s="3" t="s">
        <v>3849</v>
      </c>
      <c r="G3707" s="2" t="s">
        <v>4896</v>
      </c>
    </row>
    <row r="3708" spans="1:7" x14ac:dyDescent="0.2">
      <c r="A3708" s="3">
        <v>3945</v>
      </c>
      <c r="B3708" s="3" t="s">
        <v>4006</v>
      </c>
      <c r="C3708" s="3" t="s">
        <v>4005</v>
      </c>
      <c r="D3708" s="3" t="s">
        <v>3849</v>
      </c>
      <c r="G3708" s="2" t="s">
        <v>4896</v>
      </c>
    </row>
    <row r="3709" spans="1:7" x14ac:dyDescent="0.2">
      <c r="A3709" s="3">
        <v>3957</v>
      </c>
      <c r="B3709" s="3" t="s">
        <v>4007</v>
      </c>
      <c r="C3709" s="3" t="s">
        <v>4005</v>
      </c>
      <c r="D3709" s="3" t="s">
        <v>3849</v>
      </c>
      <c r="G3709" s="2" t="s">
        <v>4896</v>
      </c>
    </row>
    <row r="3710" spans="1:7" x14ac:dyDescent="0.2">
      <c r="A3710" s="3">
        <v>3946</v>
      </c>
      <c r="B3710" s="3" t="s">
        <v>4008</v>
      </c>
      <c r="C3710" s="3" t="s">
        <v>4009</v>
      </c>
      <c r="D3710" s="3" t="s">
        <v>3849</v>
      </c>
      <c r="G3710" s="2" t="s">
        <v>4896</v>
      </c>
    </row>
    <row r="3711" spans="1:7" x14ac:dyDescent="0.2">
      <c r="A3711" s="3">
        <v>3946</v>
      </c>
      <c r="B3711" s="3" t="s">
        <v>4010</v>
      </c>
      <c r="C3711" s="3" t="s">
        <v>4009</v>
      </c>
      <c r="D3711" s="3" t="s">
        <v>3849</v>
      </c>
      <c r="G3711" s="2" t="s">
        <v>4896</v>
      </c>
    </row>
    <row r="3712" spans="1:7" x14ac:dyDescent="0.2">
      <c r="A3712" s="3">
        <v>3948</v>
      </c>
      <c r="B3712" s="3" t="s">
        <v>4011</v>
      </c>
      <c r="C3712" s="3" t="s">
        <v>4009</v>
      </c>
      <c r="D3712" s="3" t="s">
        <v>3849</v>
      </c>
      <c r="G3712" s="2" t="s">
        <v>4896</v>
      </c>
    </row>
    <row r="3713" spans="1:7" x14ac:dyDescent="0.2">
      <c r="A3713" s="3">
        <v>1932</v>
      </c>
      <c r="B3713" s="3" t="s">
        <v>4012</v>
      </c>
      <c r="C3713" s="3" t="s">
        <v>4012</v>
      </c>
      <c r="D3713" s="3" t="s">
        <v>3849</v>
      </c>
      <c r="G3713" s="2" t="s">
        <v>4896</v>
      </c>
    </row>
    <row r="3714" spans="1:7" x14ac:dyDescent="0.2">
      <c r="A3714" s="3">
        <v>1932</v>
      </c>
      <c r="B3714" s="3" t="s">
        <v>4013</v>
      </c>
      <c r="C3714" s="3" t="s">
        <v>4012</v>
      </c>
      <c r="D3714" s="3" t="s">
        <v>3849</v>
      </c>
      <c r="G3714" s="2" t="s">
        <v>4896</v>
      </c>
    </row>
    <row r="3715" spans="1:7" x14ac:dyDescent="0.2">
      <c r="A3715" s="3">
        <v>1926</v>
      </c>
      <c r="B3715" s="3" t="s">
        <v>4014</v>
      </c>
      <c r="C3715" s="3" t="s">
        <v>4014</v>
      </c>
      <c r="D3715" s="3" t="s">
        <v>3849</v>
      </c>
      <c r="G3715" s="2" t="s">
        <v>4896</v>
      </c>
    </row>
    <row r="3716" spans="1:7" x14ac:dyDescent="0.2">
      <c r="A3716" s="3">
        <v>1914</v>
      </c>
      <c r="B3716" s="3" t="s">
        <v>4015</v>
      </c>
      <c r="C3716" s="3" t="s">
        <v>4015</v>
      </c>
      <c r="D3716" s="3" t="s">
        <v>3849</v>
      </c>
      <c r="G3716" s="2" t="s">
        <v>4896</v>
      </c>
    </row>
    <row r="3717" spans="1:7" x14ac:dyDescent="0.2">
      <c r="A3717" s="3">
        <v>1911</v>
      </c>
      <c r="B3717" s="3" t="s">
        <v>4016</v>
      </c>
      <c r="C3717" s="3" t="s">
        <v>4017</v>
      </c>
      <c r="D3717" s="3" t="s">
        <v>3849</v>
      </c>
      <c r="G3717" s="2" t="s">
        <v>4896</v>
      </c>
    </row>
    <row r="3718" spans="1:7" x14ac:dyDescent="0.2">
      <c r="A3718" s="3">
        <v>1912</v>
      </c>
      <c r="B3718" s="3" t="s">
        <v>4017</v>
      </c>
      <c r="C3718" s="3" t="s">
        <v>4017</v>
      </c>
      <c r="D3718" s="3" t="s">
        <v>3849</v>
      </c>
      <c r="G3718" s="2" t="s">
        <v>4896</v>
      </c>
    </row>
    <row r="3719" spans="1:7" x14ac:dyDescent="0.2">
      <c r="A3719" s="3">
        <v>1912</v>
      </c>
      <c r="B3719" s="3" t="s">
        <v>4018</v>
      </c>
      <c r="C3719" s="3" t="s">
        <v>4017</v>
      </c>
      <c r="D3719" s="3" t="s">
        <v>3849</v>
      </c>
      <c r="G3719" s="2" t="s">
        <v>4896</v>
      </c>
    </row>
    <row r="3720" spans="1:7" x14ac:dyDescent="0.2">
      <c r="A3720" s="3">
        <v>1912</v>
      </c>
      <c r="B3720" s="3" t="s">
        <v>4019</v>
      </c>
      <c r="C3720" s="3" t="s">
        <v>4017</v>
      </c>
      <c r="D3720" s="3" t="s">
        <v>3849</v>
      </c>
      <c r="G3720" s="2" t="s">
        <v>4896</v>
      </c>
    </row>
    <row r="3721" spans="1:7" x14ac:dyDescent="0.2">
      <c r="A3721" s="3">
        <v>1912</v>
      </c>
      <c r="B3721" s="3" t="s">
        <v>4020</v>
      </c>
      <c r="C3721" s="3" t="s">
        <v>4017</v>
      </c>
      <c r="D3721" s="3" t="s">
        <v>3849</v>
      </c>
      <c r="G3721" s="2" t="s">
        <v>4896</v>
      </c>
    </row>
    <row r="3722" spans="1:7" x14ac:dyDescent="0.2">
      <c r="A3722" s="3">
        <v>1906</v>
      </c>
      <c r="B3722" s="3" t="s">
        <v>4021</v>
      </c>
      <c r="C3722" s="3" t="s">
        <v>4022</v>
      </c>
      <c r="D3722" s="3" t="s">
        <v>3849</v>
      </c>
      <c r="G3722" s="2" t="s">
        <v>4896</v>
      </c>
    </row>
    <row r="3723" spans="1:7" x14ac:dyDescent="0.2">
      <c r="A3723" s="3">
        <v>1920</v>
      </c>
      <c r="B3723" s="3" t="s">
        <v>4022</v>
      </c>
      <c r="C3723" s="3" t="s">
        <v>4022</v>
      </c>
      <c r="D3723" s="3" t="s">
        <v>3849</v>
      </c>
      <c r="G3723" s="2" t="s">
        <v>4896</v>
      </c>
    </row>
    <row r="3724" spans="1:7" x14ac:dyDescent="0.2">
      <c r="A3724" s="3">
        <v>1921</v>
      </c>
      <c r="B3724" s="3" t="s">
        <v>4023</v>
      </c>
      <c r="C3724" s="3" t="s">
        <v>4024</v>
      </c>
      <c r="D3724" s="3" t="s">
        <v>3849</v>
      </c>
      <c r="G3724" s="2" t="s">
        <v>4896</v>
      </c>
    </row>
    <row r="3725" spans="1:7" x14ac:dyDescent="0.2">
      <c r="A3725" s="3">
        <v>1928</v>
      </c>
      <c r="B3725" s="3" t="s">
        <v>4025</v>
      </c>
      <c r="C3725" s="3" t="s">
        <v>4024</v>
      </c>
      <c r="D3725" s="3" t="s">
        <v>3849</v>
      </c>
      <c r="G3725" s="2" t="s">
        <v>4896</v>
      </c>
    </row>
    <row r="3726" spans="1:7" x14ac:dyDescent="0.2">
      <c r="A3726" s="3">
        <v>1908</v>
      </c>
      <c r="B3726" s="3" t="s">
        <v>4026</v>
      </c>
      <c r="C3726" s="3" t="s">
        <v>4026</v>
      </c>
      <c r="D3726" s="3" t="s">
        <v>3849</v>
      </c>
      <c r="G3726" s="2" t="s">
        <v>4896</v>
      </c>
    </row>
    <row r="3727" spans="1:7" x14ac:dyDescent="0.2">
      <c r="A3727" s="3">
        <v>1914</v>
      </c>
      <c r="B3727" s="3" t="s">
        <v>4027</v>
      </c>
      <c r="C3727" s="3" t="s">
        <v>4026</v>
      </c>
      <c r="D3727" s="3" t="s">
        <v>3849</v>
      </c>
      <c r="G3727" s="2" t="s">
        <v>4896</v>
      </c>
    </row>
    <row r="3728" spans="1:7" x14ac:dyDescent="0.2">
      <c r="A3728" s="3">
        <v>1918</v>
      </c>
      <c r="B3728" s="3" t="s">
        <v>4028</v>
      </c>
      <c r="C3728" s="3" t="s">
        <v>4026</v>
      </c>
      <c r="D3728" s="3" t="s">
        <v>3849</v>
      </c>
      <c r="G3728" s="2" t="s">
        <v>4896</v>
      </c>
    </row>
    <row r="3729" spans="1:7" x14ac:dyDescent="0.2">
      <c r="A3729" s="3">
        <v>1913</v>
      </c>
      <c r="B3729" s="3" t="s">
        <v>4029</v>
      </c>
      <c r="C3729" s="3" t="s">
        <v>4029</v>
      </c>
      <c r="D3729" s="3" t="s">
        <v>3849</v>
      </c>
      <c r="G3729" s="2" t="s">
        <v>4896</v>
      </c>
    </row>
    <row r="3730" spans="1:7" x14ac:dyDescent="0.2">
      <c r="A3730" s="3">
        <v>1907</v>
      </c>
      <c r="B3730" s="3" t="s">
        <v>4030</v>
      </c>
      <c r="C3730" s="3" t="s">
        <v>4030</v>
      </c>
      <c r="D3730" s="3" t="s">
        <v>3849</v>
      </c>
      <c r="G3730" s="2" t="s">
        <v>4896</v>
      </c>
    </row>
    <row r="3731" spans="1:7" x14ac:dyDescent="0.2">
      <c r="A3731" s="3">
        <v>1929</v>
      </c>
      <c r="B3731" s="3" t="s">
        <v>4031</v>
      </c>
      <c r="C3731" s="3" t="s">
        <v>4031</v>
      </c>
      <c r="D3731" s="3" t="s">
        <v>3849</v>
      </c>
      <c r="G3731" s="2" t="s">
        <v>4896</v>
      </c>
    </row>
    <row r="3732" spans="1:7" x14ac:dyDescent="0.2">
      <c r="A3732" s="3">
        <v>1874</v>
      </c>
      <c r="B3732" s="3" t="s">
        <v>4032</v>
      </c>
      <c r="C3732" s="3" t="s">
        <v>4032</v>
      </c>
      <c r="D3732" s="3" t="s">
        <v>3849</v>
      </c>
      <c r="G3732" s="2" t="s">
        <v>4896</v>
      </c>
    </row>
    <row r="3733" spans="1:7" x14ac:dyDescent="0.2">
      <c r="A3733" s="3">
        <v>1868</v>
      </c>
      <c r="B3733" s="3" t="s">
        <v>4033</v>
      </c>
      <c r="C3733" s="3" t="s">
        <v>4034</v>
      </c>
      <c r="D3733" s="3" t="s">
        <v>3849</v>
      </c>
      <c r="G3733" s="2" t="s">
        <v>4896</v>
      </c>
    </row>
    <row r="3734" spans="1:7" x14ac:dyDescent="0.2">
      <c r="A3734" s="3">
        <v>1868</v>
      </c>
      <c r="B3734" s="3" t="s">
        <v>4033</v>
      </c>
      <c r="C3734" s="3" t="s">
        <v>4034</v>
      </c>
      <c r="D3734" s="3" t="s">
        <v>3849</v>
      </c>
      <c r="G3734" s="2" t="s">
        <v>4896</v>
      </c>
    </row>
    <row r="3735" spans="1:7" x14ac:dyDescent="0.2">
      <c r="A3735" s="3">
        <v>1893</v>
      </c>
      <c r="B3735" s="3" t="s">
        <v>4035</v>
      </c>
      <c r="C3735" s="3" t="s">
        <v>4034</v>
      </c>
      <c r="D3735" s="3" t="s">
        <v>3849</v>
      </c>
      <c r="G3735" s="2" t="s">
        <v>4896</v>
      </c>
    </row>
    <row r="3736" spans="1:7" x14ac:dyDescent="0.2">
      <c r="A3736" s="3">
        <v>1870</v>
      </c>
      <c r="B3736" s="3" t="s">
        <v>4036</v>
      </c>
      <c r="C3736" s="3" t="s">
        <v>4036</v>
      </c>
      <c r="D3736" s="3" t="s">
        <v>3849</v>
      </c>
      <c r="G3736" s="2" t="s">
        <v>4896</v>
      </c>
    </row>
    <row r="3737" spans="1:7" x14ac:dyDescent="0.2">
      <c r="A3737" s="3">
        <v>1870</v>
      </c>
      <c r="B3737" s="3" t="s">
        <v>4036</v>
      </c>
      <c r="C3737" s="3" t="s">
        <v>4036</v>
      </c>
      <c r="D3737" s="3" t="s">
        <v>3849</v>
      </c>
      <c r="G3737" s="2" t="s">
        <v>4896</v>
      </c>
    </row>
    <row r="3738" spans="1:7" x14ac:dyDescent="0.2">
      <c r="A3738" s="3">
        <v>1871</v>
      </c>
      <c r="B3738" s="3" t="s">
        <v>4037</v>
      </c>
      <c r="C3738" s="3" t="s">
        <v>4036</v>
      </c>
      <c r="D3738" s="3" t="s">
        <v>3849</v>
      </c>
      <c r="G3738" s="2" t="s">
        <v>4896</v>
      </c>
    </row>
    <row r="3739" spans="1:7" x14ac:dyDescent="0.2">
      <c r="A3739" s="3">
        <v>1871</v>
      </c>
      <c r="B3739" s="3" t="s">
        <v>4038</v>
      </c>
      <c r="C3739" s="3" t="s">
        <v>4036</v>
      </c>
      <c r="D3739" s="3" t="s">
        <v>3849</v>
      </c>
      <c r="G3739" s="2" t="s">
        <v>4896</v>
      </c>
    </row>
    <row r="3740" spans="1:7" x14ac:dyDescent="0.2">
      <c r="A3740" s="3">
        <v>1897</v>
      </c>
      <c r="B3740" s="3" t="s">
        <v>4039</v>
      </c>
      <c r="C3740" s="3" t="s">
        <v>4040</v>
      </c>
      <c r="D3740" s="3" t="s">
        <v>3849</v>
      </c>
      <c r="G3740" s="2" t="s">
        <v>4896</v>
      </c>
    </row>
    <row r="3741" spans="1:7" x14ac:dyDescent="0.2">
      <c r="A3741" s="3">
        <v>1897</v>
      </c>
      <c r="B3741" s="3" t="s">
        <v>4041</v>
      </c>
      <c r="C3741" s="3" t="s">
        <v>4040</v>
      </c>
      <c r="D3741" s="3" t="s">
        <v>3849</v>
      </c>
      <c r="G3741" s="2" t="s">
        <v>4896</v>
      </c>
    </row>
    <row r="3742" spans="1:7" x14ac:dyDescent="0.2">
      <c r="A3742" s="3">
        <v>1898</v>
      </c>
      <c r="B3742" s="3" t="s">
        <v>4042</v>
      </c>
      <c r="C3742" s="3" t="s">
        <v>4043</v>
      </c>
      <c r="D3742" s="3" t="s">
        <v>3849</v>
      </c>
      <c r="G3742" s="2" t="s">
        <v>4896</v>
      </c>
    </row>
    <row r="3743" spans="1:7" x14ac:dyDescent="0.2">
      <c r="A3743" s="3">
        <v>1872</v>
      </c>
      <c r="B3743" s="3" t="s">
        <v>4044</v>
      </c>
      <c r="C3743" s="3" t="s">
        <v>4044</v>
      </c>
      <c r="D3743" s="3" t="s">
        <v>3849</v>
      </c>
      <c r="G3743" s="2" t="s">
        <v>4896</v>
      </c>
    </row>
    <row r="3744" spans="1:7" x14ac:dyDescent="0.2">
      <c r="A3744" s="3">
        <v>1875</v>
      </c>
      <c r="B3744" s="3" t="s">
        <v>4045</v>
      </c>
      <c r="C3744" s="3" t="s">
        <v>4044</v>
      </c>
      <c r="D3744" s="3" t="s">
        <v>3849</v>
      </c>
      <c r="G3744" s="2" t="s">
        <v>4896</v>
      </c>
    </row>
    <row r="3745" spans="1:7" x14ac:dyDescent="0.2">
      <c r="A3745" s="3">
        <v>1873</v>
      </c>
      <c r="B3745" s="3" t="s">
        <v>4046</v>
      </c>
      <c r="C3745" s="3" t="s">
        <v>4046</v>
      </c>
      <c r="D3745" s="3" t="s">
        <v>3849</v>
      </c>
      <c r="G3745" s="2" t="s">
        <v>4896</v>
      </c>
    </row>
    <row r="3746" spans="1:7" x14ac:dyDescent="0.2">
      <c r="A3746" s="3">
        <v>1873</v>
      </c>
      <c r="B3746" s="3" t="s">
        <v>4047</v>
      </c>
      <c r="C3746" s="3" t="s">
        <v>4046</v>
      </c>
      <c r="D3746" s="3" t="s">
        <v>3849</v>
      </c>
      <c r="G3746" s="2" t="s">
        <v>4896</v>
      </c>
    </row>
    <row r="3747" spans="1:7" x14ac:dyDescent="0.2">
      <c r="A3747" s="3">
        <v>1873</v>
      </c>
      <c r="B3747" s="3" t="s">
        <v>4048</v>
      </c>
      <c r="C3747" s="3" t="s">
        <v>4046</v>
      </c>
      <c r="D3747" s="3" t="s">
        <v>3849</v>
      </c>
      <c r="G3747" s="2" t="s">
        <v>4896</v>
      </c>
    </row>
    <row r="3748" spans="1:7" x14ac:dyDescent="0.2">
      <c r="A3748" s="3">
        <v>1895</v>
      </c>
      <c r="B3748" s="3" t="s">
        <v>4049</v>
      </c>
      <c r="C3748" s="3" t="s">
        <v>4049</v>
      </c>
      <c r="D3748" s="3" t="s">
        <v>3849</v>
      </c>
      <c r="G3748" s="2" t="s">
        <v>4896</v>
      </c>
    </row>
    <row r="3749" spans="1:7" x14ac:dyDescent="0.2">
      <c r="A3749" s="3">
        <v>1899</v>
      </c>
      <c r="B3749" s="3" t="s">
        <v>4050</v>
      </c>
      <c r="C3749" s="3" t="s">
        <v>4049</v>
      </c>
      <c r="D3749" s="3" t="s">
        <v>3849</v>
      </c>
      <c r="G3749" s="2" t="s">
        <v>4896</v>
      </c>
    </row>
    <row r="3750" spans="1:7" x14ac:dyDescent="0.2">
      <c r="A3750" s="3">
        <v>1896</v>
      </c>
      <c r="B3750" s="3" t="s">
        <v>4051</v>
      </c>
      <c r="C3750" s="3" t="s">
        <v>4051</v>
      </c>
      <c r="D3750" s="3" t="s">
        <v>3849</v>
      </c>
      <c r="G3750" s="2" t="s">
        <v>4896</v>
      </c>
    </row>
    <row r="3751" spans="1:7" x14ac:dyDescent="0.2">
      <c r="A3751" s="3">
        <v>1896</v>
      </c>
      <c r="B3751" s="3" t="s">
        <v>4052</v>
      </c>
      <c r="C3751" s="3" t="s">
        <v>4051</v>
      </c>
      <c r="D3751" s="3" t="s">
        <v>3849</v>
      </c>
      <c r="G3751" s="2" t="s">
        <v>4896</v>
      </c>
    </row>
    <row r="3752" spans="1:7" x14ac:dyDescent="0.2">
      <c r="A3752" s="3">
        <v>3983</v>
      </c>
      <c r="B3752" s="3" t="s">
        <v>4053</v>
      </c>
      <c r="C3752" s="3" t="s">
        <v>4053</v>
      </c>
      <c r="D3752" s="3" t="s">
        <v>3849</v>
      </c>
      <c r="G3752" s="2" t="s">
        <v>4896</v>
      </c>
    </row>
    <row r="3753" spans="1:7" x14ac:dyDescent="0.2">
      <c r="A3753" s="3">
        <v>3982</v>
      </c>
      <c r="B3753" s="3" t="s">
        <v>4054</v>
      </c>
      <c r="C3753" s="3" t="s">
        <v>4054</v>
      </c>
      <c r="D3753" s="3" t="s">
        <v>3849</v>
      </c>
      <c r="G3753" s="2" t="s">
        <v>4896</v>
      </c>
    </row>
    <row r="3754" spans="1:7" x14ac:dyDescent="0.2">
      <c r="A3754" s="3">
        <v>3993</v>
      </c>
      <c r="B3754" s="3" t="s">
        <v>4055</v>
      </c>
      <c r="C3754" s="3" t="s">
        <v>4055</v>
      </c>
      <c r="D3754" s="3" t="s">
        <v>3849</v>
      </c>
      <c r="G3754" s="2" t="s">
        <v>4896</v>
      </c>
    </row>
    <row r="3755" spans="1:7" x14ac:dyDescent="0.2">
      <c r="A3755" s="3">
        <v>3983</v>
      </c>
      <c r="B3755" s="3" t="s">
        <v>4056</v>
      </c>
      <c r="C3755" s="3" t="s">
        <v>4057</v>
      </c>
      <c r="D3755" s="3" t="s">
        <v>3849</v>
      </c>
      <c r="G3755" s="2" t="s">
        <v>4896</v>
      </c>
    </row>
    <row r="3756" spans="1:7" x14ac:dyDescent="0.2">
      <c r="A3756" s="3">
        <v>3983</v>
      </c>
      <c r="B3756" s="3" t="s">
        <v>4058</v>
      </c>
      <c r="C3756" s="3" t="s">
        <v>4057</v>
      </c>
      <c r="D3756" s="3" t="s">
        <v>3849</v>
      </c>
      <c r="G3756" s="2" t="s">
        <v>4896</v>
      </c>
    </row>
    <row r="3757" spans="1:7" x14ac:dyDescent="0.2">
      <c r="A3757" s="3">
        <v>3986</v>
      </c>
      <c r="B3757" s="3" t="s">
        <v>4059</v>
      </c>
      <c r="C3757" s="3" t="s">
        <v>4057</v>
      </c>
      <c r="D3757" s="3" t="s">
        <v>3849</v>
      </c>
      <c r="G3757" s="2" t="s">
        <v>4896</v>
      </c>
    </row>
    <row r="3758" spans="1:7" x14ac:dyDescent="0.2">
      <c r="A3758" s="3">
        <v>3987</v>
      </c>
      <c r="B3758" s="3" t="s">
        <v>4057</v>
      </c>
      <c r="C3758" s="3" t="s">
        <v>4057</v>
      </c>
      <c r="D3758" s="3" t="s">
        <v>3849</v>
      </c>
      <c r="G3758" s="2" t="s">
        <v>4896</v>
      </c>
    </row>
    <row r="3759" spans="1:7" x14ac:dyDescent="0.2">
      <c r="A3759" s="3">
        <v>3938</v>
      </c>
      <c r="B3759" s="3" t="s">
        <v>4060</v>
      </c>
      <c r="C3759" s="3" t="s">
        <v>4060</v>
      </c>
      <c r="D3759" s="3" t="s">
        <v>3849</v>
      </c>
      <c r="G3759" s="2" t="s">
        <v>4896</v>
      </c>
    </row>
    <row r="3760" spans="1:7" x14ac:dyDescent="0.2">
      <c r="A3760" s="3">
        <v>3919</v>
      </c>
      <c r="B3760" s="3" t="s">
        <v>4061</v>
      </c>
      <c r="C3760" s="3" t="s">
        <v>4062</v>
      </c>
      <c r="D3760" s="3" t="s">
        <v>3849</v>
      </c>
      <c r="G3760" s="2" t="s">
        <v>4896</v>
      </c>
    </row>
    <row r="3761" spans="1:7" x14ac:dyDescent="0.2">
      <c r="A3761" s="3">
        <v>3935</v>
      </c>
      <c r="B3761" s="3" t="s">
        <v>4063</v>
      </c>
      <c r="C3761" s="3" t="s">
        <v>4063</v>
      </c>
      <c r="D3761" s="3" t="s">
        <v>3849</v>
      </c>
      <c r="G3761" s="2" t="s">
        <v>4896</v>
      </c>
    </row>
    <row r="3762" spans="1:7" x14ac:dyDescent="0.2">
      <c r="A3762" s="3">
        <v>3943</v>
      </c>
      <c r="B3762" s="3" t="s">
        <v>4064</v>
      </c>
      <c r="C3762" s="3" t="s">
        <v>4064</v>
      </c>
      <c r="D3762" s="3" t="s">
        <v>3849</v>
      </c>
      <c r="G3762" s="2" t="s">
        <v>4896</v>
      </c>
    </row>
    <row r="3763" spans="1:7" x14ac:dyDescent="0.2">
      <c r="A3763" s="3">
        <v>3916</v>
      </c>
      <c r="B3763" s="3" t="s">
        <v>4065</v>
      </c>
      <c r="C3763" s="3" t="s">
        <v>4065</v>
      </c>
      <c r="D3763" s="3" t="s">
        <v>3849</v>
      </c>
      <c r="G3763" s="2" t="s">
        <v>4896</v>
      </c>
    </row>
    <row r="3764" spans="1:7" x14ac:dyDescent="0.2">
      <c r="A3764" s="3">
        <v>3917</v>
      </c>
      <c r="B3764" s="3" t="s">
        <v>4066</v>
      </c>
      <c r="C3764" s="3" t="s">
        <v>4065</v>
      </c>
      <c r="D3764" s="3" t="s">
        <v>3849</v>
      </c>
      <c r="G3764" s="2" t="s">
        <v>4896</v>
      </c>
    </row>
    <row r="3765" spans="1:7" x14ac:dyDescent="0.2">
      <c r="A3765" s="3">
        <v>3917</v>
      </c>
      <c r="B3765" s="3" t="s">
        <v>4067</v>
      </c>
      <c r="C3765" s="3" t="s">
        <v>4067</v>
      </c>
      <c r="D3765" s="3" t="s">
        <v>3849</v>
      </c>
      <c r="G3765" s="2" t="s">
        <v>4896</v>
      </c>
    </row>
    <row r="3766" spans="1:7" x14ac:dyDescent="0.2">
      <c r="A3766" s="3">
        <v>3942</v>
      </c>
      <c r="B3766" s="3" t="s">
        <v>4068</v>
      </c>
      <c r="C3766" s="3" t="s">
        <v>4068</v>
      </c>
      <c r="D3766" s="3" t="s">
        <v>3849</v>
      </c>
      <c r="G3766" s="2" t="s">
        <v>4896</v>
      </c>
    </row>
    <row r="3767" spans="1:7" x14ac:dyDescent="0.2">
      <c r="A3767" s="3">
        <v>3942</v>
      </c>
      <c r="B3767" s="3" t="s">
        <v>4069</v>
      </c>
      <c r="C3767" s="3" t="s">
        <v>4069</v>
      </c>
      <c r="D3767" s="3" t="s">
        <v>3849</v>
      </c>
      <c r="G3767" s="2" t="s">
        <v>4896</v>
      </c>
    </row>
    <row r="3768" spans="1:7" x14ac:dyDescent="0.2">
      <c r="A3768" s="3">
        <v>3942</v>
      </c>
      <c r="B3768" s="3" t="s">
        <v>4070</v>
      </c>
      <c r="C3768" s="3" t="s">
        <v>4069</v>
      </c>
      <c r="D3768" s="3" t="s">
        <v>3849</v>
      </c>
      <c r="G3768" s="2" t="s">
        <v>4896</v>
      </c>
    </row>
    <row r="3769" spans="1:7" x14ac:dyDescent="0.2">
      <c r="A3769" s="3">
        <v>3944</v>
      </c>
      <c r="B3769" s="3" t="s">
        <v>4071</v>
      </c>
      <c r="C3769" s="3" t="s">
        <v>4072</v>
      </c>
      <c r="D3769" s="3" t="s">
        <v>3849</v>
      </c>
      <c r="G3769" s="2" t="s">
        <v>4896</v>
      </c>
    </row>
    <row r="3770" spans="1:7" x14ac:dyDescent="0.2">
      <c r="A3770" s="3">
        <v>3918</v>
      </c>
      <c r="B3770" s="3" t="s">
        <v>4073</v>
      </c>
      <c r="C3770" s="3" t="s">
        <v>4073</v>
      </c>
      <c r="D3770" s="3" t="s">
        <v>3849</v>
      </c>
      <c r="G3770" s="2" t="s">
        <v>4896</v>
      </c>
    </row>
    <row r="3771" spans="1:7" x14ac:dyDescent="0.2">
      <c r="A3771" s="3">
        <v>3983</v>
      </c>
      <c r="B3771" s="3" t="s">
        <v>4074</v>
      </c>
      <c r="C3771" s="3" t="s">
        <v>4075</v>
      </c>
      <c r="D3771" s="3" t="s">
        <v>3849</v>
      </c>
      <c r="G3771" s="2" t="s">
        <v>4896</v>
      </c>
    </row>
    <row r="3772" spans="1:7" x14ac:dyDescent="0.2">
      <c r="A3772" s="3">
        <v>3983</v>
      </c>
      <c r="B3772" s="3" t="s">
        <v>4076</v>
      </c>
      <c r="C3772" s="3" t="s">
        <v>4075</v>
      </c>
      <c r="D3772" s="3" t="s">
        <v>3849</v>
      </c>
      <c r="G3772" s="2" t="s">
        <v>4896</v>
      </c>
    </row>
    <row r="3773" spans="1:7" x14ac:dyDescent="0.2">
      <c r="A3773" s="3">
        <v>3940</v>
      </c>
      <c r="B3773" s="3" t="s">
        <v>4077</v>
      </c>
      <c r="C3773" s="3" t="s">
        <v>4078</v>
      </c>
      <c r="D3773" s="3" t="s">
        <v>3849</v>
      </c>
      <c r="G3773" s="2" t="s">
        <v>4896</v>
      </c>
    </row>
    <row r="3774" spans="1:7" x14ac:dyDescent="0.2">
      <c r="A3774" s="3">
        <v>3949</v>
      </c>
      <c r="B3774" s="3" t="s">
        <v>4079</v>
      </c>
      <c r="C3774" s="3" t="s">
        <v>4078</v>
      </c>
      <c r="D3774" s="3" t="s">
        <v>3849</v>
      </c>
      <c r="G3774" s="2" t="s">
        <v>4896</v>
      </c>
    </row>
    <row r="3775" spans="1:7" x14ac:dyDescent="0.2">
      <c r="A3775" s="3">
        <v>3991</v>
      </c>
      <c r="B3775" s="3" t="s">
        <v>4080</v>
      </c>
      <c r="C3775" s="3" t="s">
        <v>4081</v>
      </c>
      <c r="D3775" s="3" t="s">
        <v>3849</v>
      </c>
      <c r="G3775" s="2" t="s">
        <v>4896</v>
      </c>
    </row>
    <row r="3776" spans="1:7" x14ac:dyDescent="0.2">
      <c r="A3776" s="3">
        <v>3992</v>
      </c>
      <c r="B3776" s="3" t="s">
        <v>4081</v>
      </c>
      <c r="C3776" s="3" t="s">
        <v>4081</v>
      </c>
      <c r="D3776" s="3" t="s">
        <v>3849</v>
      </c>
      <c r="G3776" s="2" t="s">
        <v>4896</v>
      </c>
    </row>
    <row r="3777" spans="1:7" x14ac:dyDescent="0.2">
      <c r="A3777" s="3">
        <v>3994</v>
      </c>
      <c r="B3777" s="3" t="s">
        <v>4082</v>
      </c>
      <c r="C3777" s="3" t="s">
        <v>4081</v>
      </c>
      <c r="D3777" s="3" t="s">
        <v>3849</v>
      </c>
      <c r="G3777" s="2" t="s">
        <v>4896</v>
      </c>
    </row>
    <row r="3778" spans="1:7" x14ac:dyDescent="0.2">
      <c r="A3778" s="3">
        <v>1903</v>
      </c>
      <c r="B3778" s="3" t="s">
        <v>4083</v>
      </c>
      <c r="C3778" s="3" t="s">
        <v>4083</v>
      </c>
      <c r="D3778" s="3" t="s">
        <v>3849</v>
      </c>
      <c r="G3778" s="2" t="s">
        <v>4896</v>
      </c>
    </row>
    <row r="3779" spans="1:7" x14ac:dyDescent="0.2">
      <c r="A3779" s="3">
        <v>1905</v>
      </c>
      <c r="B3779" s="3" t="s">
        <v>4084</v>
      </c>
      <c r="C3779" s="3" t="s">
        <v>4084</v>
      </c>
      <c r="D3779" s="3" t="s">
        <v>3849</v>
      </c>
      <c r="G3779" s="2" t="s">
        <v>4896</v>
      </c>
    </row>
    <row r="3780" spans="1:7" x14ac:dyDescent="0.2">
      <c r="A3780" s="3">
        <v>1902</v>
      </c>
      <c r="B3780" s="3" t="s">
        <v>4085</v>
      </c>
      <c r="C3780" s="3" t="s">
        <v>4085</v>
      </c>
      <c r="D3780" s="3" t="s">
        <v>3849</v>
      </c>
      <c r="G3780" s="2" t="s">
        <v>4896</v>
      </c>
    </row>
    <row r="3781" spans="1:7" x14ac:dyDescent="0.2">
      <c r="A3781" s="3">
        <v>1925</v>
      </c>
      <c r="B3781" s="3" t="s">
        <v>4086</v>
      </c>
      <c r="C3781" s="3" t="s">
        <v>4086</v>
      </c>
      <c r="D3781" s="3" t="s">
        <v>3849</v>
      </c>
      <c r="G3781" s="2" t="s">
        <v>4896</v>
      </c>
    </row>
    <row r="3782" spans="1:7" x14ac:dyDescent="0.2">
      <c r="A3782" s="3">
        <v>1925</v>
      </c>
      <c r="B3782" s="3" t="s">
        <v>4087</v>
      </c>
      <c r="C3782" s="3" t="s">
        <v>4086</v>
      </c>
      <c r="D3782" s="3" t="s">
        <v>3849</v>
      </c>
      <c r="G3782" s="2" t="s">
        <v>4896</v>
      </c>
    </row>
    <row r="3783" spans="1:7" x14ac:dyDescent="0.2">
      <c r="A3783" s="3">
        <v>1869</v>
      </c>
      <c r="B3783" s="3" t="s">
        <v>4088</v>
      </c>
      <c r="C3783" s="3" t="s">
        <v>4088</v>
      </c>
      <c r="D3783" s="3" t="s">
        <v>3849</v>
      </c>
      <c r="G3783" s="2" t="s">
        <v>4896</v>
      </c>
    </row>
    <row r="3784" spans="1:7" x14ac:dyDescent="0.2">
      <c r="A3784" s="3">
        <v>1890</v>
      </c>
      <c r="B3784" s="3" t="s">
        <v>4089</v>
      </c>
      <c r="C3784" s="3" t="s">
        <v>4090</v>
      </c>
      <c r="D3784" s="3" t="s">
        <v>3849</v>
      </c>
      <c r="G3784" s="2" t="s">
        <v>4896</v>
      </c>
    </row>
    <row r="3785" spans="1:7" x14ac:dyDescent="0.2">
      <c r="A3785" s="3">
        <v>1890</v>
      </c>
      <c r="B3785" s="3" t="s">
        <v>4091</v>
      </c>
      <c r="C3785" s="3" t="s">
        <v>4090</v>
      </c>
      <c r="D3785" s="3" t="s">
        <v>3849</v>
      </c>
      <c r="G3785" s="2" t="s">
        <v>4896</v>
      </c>
    </row>
    <row r="3786" spans="1:7" x14ac:dyDescent="0.2">
      <c r="A3786" s="3">
        <v>1922</v>
      </c>
      <c r="B3786" s="3" t="s">
        <v>4092</v>
      </c>
      <c r="C3786" s="3" t="s">
        <v>4092</v>
      </c>
      <c r="D3786" s="3" t="s">
        <v>3849</v>
      </c>
      <c r="G3786" s="2" t="s">
        <v>4896</v>
      </c>
    </row>
    <row r="3787" spans="1:7" x14ac:dyDescent="0.2">
      <c r="A3787" s="3">
        <v>1922</v>
      </c>
      <c r="B3787" s="3" t="s">
        <v>4093</v>
      </c>
      <c r="C3787" s="3" t="s">
        <v>4092</v>
      </c>
      <c r="D3787" s="3" t="s">
        <v>3849</v>
      </c>
      <c r="G3787" s="2" t="s">
        <v>4896</v>
      </c>
    </row>
    <row r="3788" spans="1:7" x14ac:dyDescent="0.2">
      <c r="A3788" s="3">
        <v>1923</v>
      </c>
      <c r="B3788" s="3" t="s">
        <v>4094</v>
      </c>
      <c r="C3788" s="3" t="s">
        <v>4092</v>
      </c>
      <c r="D3788" s="3" t="s">
        <v>3849</v>
      </c>
      <c r="G3788" s="2" t="s">
        <v>4896</v>
      </c>
    </row>
    <row r="3789" spans="1:7" x14ac:dyDescent="0.2">
      <c r="A3789" s="3">
        <v>1923</v>
      </c>
      <c r="B3789" s="3" t="s">
        <v>4095</v>
      </c>
      <c r="C3789" s="3" t="s">
        <v>4092</v>
      </c>
      <c r="D3789" s="3" t="s">
        <v>3849</v>
      </c>
      <c r="G3789" s="2" t="s">
        <v>4896</v>
      </c>
    </row>
    <row r="3790" spans="1:7" x14ac:dyDescent="0.2">
      <c r="A3790" s="3">
        <v>1904</v>
      </c>
      <c r="B3790" s="3" t="s">
        <v>4096</v>
      </c>
      <c r="C3790" s="3" t="s">
        <v>4096</v>
      </c>
      <c r="D3790" s="3" t="s">
        <v>3849</v>
      </c>
      <c r="G3790" s="2" t="s">
        <v>4896</v>
      </c>
    </row>
    <row r="3791" spans="1:7" x14ac:dyDescent="0.2">
      <c r="A3791" s="3">
        <v>1891</v>
      </c>
      <c r="B3791" s="3" t="s">
        <v>4097</v>
      </c>
      <c r="C3791" s="3" t="s">
        <v>4097</v>
      </c>
      <c r="D3791" s="3" t="s">
        <v>3849</v>
      </c>
      <c r="G3791" s="2" t="s">
        <v>4896</v>
      </c>
    </row>
    <row r="3792" spans="1:7" x14ac:dyDescent="0.2">
      <c r="A3792" s="3">
        <v>3966</v>
      </c>
      <c r="B3792" s="3" t="s">
        <v>4098</v>
      </c>
      <c r="C3792" s="3" t="s">
        <v>4098</v>
      </c>
      <c r="D3792" s="3" t="s">
        <v>3849</v>
      </c>
      <c r="G3792" s="2" t="s">
        <v>4896</v>
      </c>
    </row>
    <row r="3793" spans="1:7" x14ac:dyDescent="0.2">
      <c r="A3793" s="3">
        <v>3966</v>
      </c>
      <c r="B3793" s="3" t="s">
        <v>4099</v>
      </c>
      <c r="C3793" s="3" t="s">
        <v>4098</v>
      </c>
      <c r="D3793" s="3" t="s">
        <v>3849</v>
      </c>
      <c r="G3793" s="2" t="s">
        <v>4896</v>
      </c>
    </row>
    <row r="3794" spans="1:7" x14ac:dyDescent="0.2">
      <c r="A3794" s="3">
        <v>3967</v>
      </c>
      <c r="B3794" s="3" t="s">
        <v>4100</v>
      </c>
      <c r="C3794" s="3" t="s">
        <v>4098</v>
      </c>
      <c r="D3794" s="3" t="s">
        <v>3849</v>
      </c>
      <c r="G3794" s="2" t="s">
        <v>4896</v>
      </c>
    </row>
    <row r="3795" spans="1:7" x14ac:dyDescent="0.2">
      <c r="A3795" s="3">
        <v>3965</v>
      </c>
      <c r="B3795" s="3" t="s">
        <v>4101</v>
      </c>
      <c r="C3795" s="3" t="s">
        <v>4101</v>
      </c>
      <c r="D3795" s="3" t="s">
        <v>3849</v>
      </c>
      <c r="G3795" s="2" t="s">
        <v>4896</v>
      </c>
    </row>
    <row r="3796" spans="1:7" x14ac:dyDescent="0.2">
      <c r="A3796" s="3">
        <v>3979</v>
      </c>
      <c r="B3796" s="3" t="s">
        <v>4102</v>
      </c>
      <c r="C3796" s="3" t="s">
        <v>4102</v>
      </c>
      <c r="D3796" s="3" t="s">
        <v>3849</v>
      </c>
      <c r="G3796" s="2" t="s">
        <v>4896</v>
      </c>
    </row>
    <row r="3797" spans="1:7" x14ac:dyDescent="0.2">
      <c r="A3797" s="3">
        <v>1977</v>
      </c>
      <c r="B3797" s="3" t="s">
        <v>4103</v>
      </c>
      <c r="C3797" s="3" t="s">
        <v>4103</v>
      </c>
      <c r="D3797" s="3" t="s">
        <v>3849</v>
      </c>
      <c r="G3797" s="2" t="s">
        <v>4896</v>
      </c>
    </row>
    <row r="3798" spans="1:7" x14ac:dyDescent="0.2">
      <c r="A3798" s="3">
        <v>1978</v>
      </c>
      <c r="B3798" s="3" t="s">
        <v>4104</v>
      </c>
      <c r="C3798" s="3" t="s">
        <v>4104</v>
      </c>
      <c r="D3798" s="3" t="s">
        <v>3849</v>
      </c>
      <c r="G3798" s="2" t="s">
        <v>4896</v>
      </c>
    </row>
    <row r="3799" spans="1:7" x14ac:dyDescent="0.2">
      <c r="A3799" s="3">
        <v>3978</v>
      </c>
      <c r="B3799" s="3" t="s">
        <v>4105</v>
      </c>
      <c r="C3799" s="3" t="s">
        <v>4104</v>
      </c>
      <c r="D3799" s="3" t="s">
        <v>3849</v>
      </c>
      <c r="G3799" s="2" t="s">
        <v>4896</v>
      </c>
    </row>
    <row r="3800" spans="1:7" x14ac:dyDescent="0.2">
      <c r="A3800" s="3">
        <v>1958</v>
      </c>
      <c r="B3800" s="3" t="s">
        <v>4106</v>
      </c>
      <c r="C3800" s="3" t="s">
        <v>4107</v>
      </c>
      <c r="D3800" s="3" t="s">
        <v>3849</v>
      </c>
      <c r="G3800" s="2" t="s">
        <v>4896</v>
      </c>
    </row>
    <row r="3801" spans="1:7" x14ac:dyDescent="0.2">
      <c r="A3801" s="3">
        <v>3960</v>
      </c>
      <c r="B3801" s="3" t="s">
        <v>4108</v>
      </c>
      <c r="C3801" s="3" t="s">
        <v>4108</v>
      </c>
      <c r="D3801" s="3" t="s">
        <v>3849</v>
      </c>
      <c r="G3801" s="2" t="s">
        <v>4896</v>
      </c>
    </row>
    <row r="3802" spans="1:7" x14ac:dyDescent="0.2">
      <c r="A3802" s="3">
        <v>3960</v>
      </c>
      <c r="B3802" s="3" t="s">
        <v>4109</v>
      </c>
      <c r="C3802" s="3" t="s">
        <v>4108</v>
      </c>
      <c r="D3802" s="3" t="s">
        <v>3849</v>
      </c>
      <c r="G3802" s="2" t="s">
        <v>4896</v>
      </c>
    </row>
    <row r="3803" spans="1:7" x14ac:dyDescent="0.2">
      <c r="A3803" s="3">
        <v>3976</v>
      </c>
      <c r="B3803" s="3" t="s">
        <v>4110</v>
      </c>
      <c r="C3803" s="3" t="s">
        <v>4108</v>
      </c>
      <c r="D3803" s="3" t="s">
        <v>3849</v>
      </c>
      <c r="G3803" s="2" t="s">
        <v>4896</v>
      </c>
    </row>
    <row r="3804" spans="1:7" x14ac:dyDescent="0.2">
      <c r="A3804" s="3">
        <v>3977</v>
      </c>
      <c r="B3804" s="3" t="s">
        <v>4111</v>
      </c>
      <c r="C3804" s="3" t="s">
        <v>4108</v>
      </c>
      <c r="D3804" s="3" t="s">
        <v>3849</v>
      </c>
      <c r="G3804" s="2" t="s">
        <v>4896</v>
      </c>
    </row>
    <row r="3805" spans="1:7" x14ac:dyDescent="0.2">
      <c r="A3805" s="3">
        <v>3960</v>
      </c>
      <c r="B3805" s="3" t="s">
        <v>4112</v>
      </c>
      <c r="C3805" s="3" t="s">
        <v>4113</v>
      </c>
      <c r="D3805" s="3" t="s">
        <v>3849</v>
      </c>
      <c r="G3805" s="2" t="s">
        <v>4896</v>
      </c>
    </row>
    <row r="3806" spans="1:7" x14ac:dyDescent="0.2">
      <c r="A3806" s="3">
        <v>3961</v>
      </c>
      <c r="B3806" s="3" t="s">
        <v>4114</v>
      </c>
      <c r="C3806" s="3" t="s">
        <v>4113</v>
      </c>
      <c r="D3806" s="3" t="s">
        <v>3849</v>
      </c>
      <c r="G3806" s="2" t="s">
        <v>4896</v>
      </c>
    </row>
    <row r="3807" spans="1:7" x14ac:dyDescent="0.2">
      <c r="A3807" s="3">
        <v>3961</v>
      </c>
      <c r="B3807" s="3" t="s">
        <v>4115</v>
      </c>
      <c r="C3807" s="3" t="s">
        <v>4113</v>
      </c>
      <c r="D3807" s="3" t="s">
        <v>3849</v>
      </c>
      <c r="G3807" s="2" t="s">
        <v>4896</v>
      </c>
    </row>
    <row r="3808" spans="1:7" x14ac:dyDescent="0.2">
      <c r="A3808" s="3">
        <v>3961</v>
      </c>
      <c r="B3808" s="3" t="s">
        <v>4116</v>
      </c>
      <c r="C3808" s="3" t="s">
        <v>4113</v>
      </c>
      <c r="D3808" s="3" t="s">
        <v>3849</v>
      </c>
      <c r="G3808" s="2" t="s">
        <v>4896</v>
      </c>
    </row>
    <row r="3809" spans="1:7" x14ac:dyDescent="0.2">
      <c r="A3809" s="3">
        <v>3961</v>
      </c>
      <c r="B3809" s="3" t="s">
        <v>4117</v>
      </c>
      <c r="C3809" s="3" t="s">
        <v>4113</v>
      </c>
      <c r="D3809" s="3" t="s">
        <v>3849</v>
      </c>
      <c r="G3809" s="2" t="s">
        <v>4896</v>
      </c>
    </row>
    <row r="3810" spans="1:7" x14ac:dyDescent="0.2">
      <c r="A3810" s="3">
        <v>3961</v>
      </c>
      <c r="B3810" s="3" t="s">
        <v>4118</v>
      </c>
      <c r="C3810" s="3" t="s">
        <v>4113</v>
      </c>
      <c r="D3810" s="3" t="s">
        <v>3849</v>
      </c>
      <c r="G3810" s="2" t="s">
        <v>4896</v>
      </c>
    </row>
    <row r="3811" spans="1:7" x14ac:dyDescent="0.2">
      <c r="A3811" s="3">
        <v>3961</v>
      </c>
      <c r="B3811" s="3" t="s">
        <v>4119</v>
      </c>
      <c r="C3811" s="3" t="s">
        <v>4113</v>
      </c>
      <c r="D3811" s="3" t="s">
        <v>3849</v>
      </c>
      <c r="G3811" s="2" t="s">
        <v>4896</v>
      </c>
    </row>
    <row r="3812" spans="1:7" x14ac:dyDescent="0.2">
      <c r="A3812" s="3">
        <v>3961</v>
      </c>
      <c r="B3812" s="3" t="s">
        <v>4120</v>
      </c>
      <c r="C3812" s="3" t="s">
        <v>4113</v>
      </c>
      <c r="D3812" s="3" t="s">
        <v>3849</v>
      </c>
      <c r="G3812" s="2" t="s">
        <v>4896</v>
      </c>
    </row>
    <row r="3813" spans="1:7" x14ac:dyDescent="0.2">
      <c r="A3813" s="3">
        <v>3961</v>
      </c>
      <c r="B3813" s="3" t="s">
        <v>4121</v>
      </c>
      <c r="C3813" s="3" t="s">
        <v>4113</v>
      </c>
      <c r="D3813" s="3" t="s">
        <v>3849</v>
      </c>
      <c r="G3813" s="2" t="s">
        <v>4896</v>
      </c>
    </row>
    <row r="3814" spans="1:7" x14ac:dyDescent="0.2">
      <c r="A3814" s="3">
        <v>3960</v>
      </c>
      <c r="B3814" s="3" t="s">
        <v>4122</v>
      </c>
      <c r="C3814" s="3" t="s">
        <v>4123</v>
      </c>
      <c r="D3814" s="3" t="s">
        <v>3849</v>
      </c>
      <c r="G3814" s="2" t="s">
        <v>4896</v>
      </c>
    </row>
    <row r="3815" spans="1:7" x14ac:dyDescent="0.2">
      <c r="A3815" s="3">
        <v>3960</v>
      </c>
      <c r="B3815" s="3" t="s">
        <v>4124</v>
      </c>
      <c r="C3815" s="3" t="s">
        <v>4123</v>
      </c>
      <c r="D3815" s="3" t="s">
        <v>3849</v>
      </c>
      <c r="G3815" s="2" t="s">
        <v>4896</v>
      </c>
    </row>
    <row r="3816" spans="1:7" x14ac:dyDescent="0.2">
      <c r="A3816" s="3">
        <v>3963</v>
      </c>
      <c r="B3816" s="3" t="s">
        <v>4123</v>
      </c>
      <c r="C3816" s="3" t="s">
        <v>4123</v>
      </c>
      <c r="D3816" s="3" t="s">
        <v>3849</v>
      </c>
      <c r="G3816" s="2" t="s">
        <v>4896</v>
      </c>
    </row>
    <row r="3817" spans="1:7" x14ac:dyDescent="0.2">
      <c r="A3817" s="3">
        <v>3963</v>
      </c>
      <c r="B3817" s="3" t="s">
        <v>4125</v>
      </c>
      <c r="C3817" s="3" t="s">
        <v>4123</v>
      </c>
      <c r="D3817" s="3" t="s">
        <v>3849</v>
      </c>
      <c r="G3817" s="2" t="s">
        <v>4896</v>
      </c>
    </row>
    <row r="3818" spans="1:7" x14ac:dyDescent="0.2">
      <c r="A3818" s="3">
        <v>3963</v>
      </c>
      <c r="B3818" s="3" t="s">
        <v>4126</v>
      </c>
      <c r="C3818" s="3" t="s">
        <v>4123</v>
      </c>
      <c r="D3818" s="3" t="s">
        <v>3849</v>
      </c>
      <c r="G3818" s="2" t="s">
        <v>4896</v>
      </c>
    </row>
    <row r="3819" spans="1:7" x14ac:dyDescent="0.2">
      <c r="A3819" s="3">
        <v>3971</v>
      </c>
      <c r="B3819" s="3" t="s">
        <v>4127</v>
      </c>
      <c r="C3819" s="3" t="s">
        <v>4123</v>
      </c>
      <c r="D3819" s="3" t="s">
        <v>3849</v>
      </c>
      <c r="G3819" s="2" t="s">
        <v>4896</v>
      </c>
    </row>
    <row r="3820" spans="1:7" x14ac:dyDescent="0.2">
      <c r="A3820" s="3">
        <v>3971</v>
      </c>
      <c r="B3820" s="3" t="s">
        <v>4128</v>
      </c>
      <c r="C3820" s="3" t="s">
        <v>4123</v>
      </c>
      <c r="D3820" s="3" t="s">
        <v>3849</v>
      </c>
      <c r="G3820" s="2" t="s">
        <v>4896</v>
      </c>
    </row>
    <row r="3821" spans="1:7" x14ac:dyDescent="0.2">
      <c r="A3821" s="3">
        <v>3971</v>
      </c>
      <c r="B3821" s="3" t="s">
        <v>4129</v>
      </c>
      <c r="C3821" s="3" t="s">
        <v>4123</v>
      </c>
      <c r="D3821" s="3" t="s">
        <v>3849</v>
      </c>
      <c r="G3821" s="2" t="s">
        <v>4896</v>
      </c>
    </row>
    <row r="3822" spans="1:7" x14ac:dyDescent="0.2">
      <c r="A3822" s="3">
        <v>3974</v>
      </c>
      <c r="B3822" s="3" t="s">
        <v>4130</v>
      </c>
      <c r="C3822" s="3" t="s">
        <v>4123</v>
      </c>
      <c r="D3822" s="3" t="s">
        <v>3849</v>
      </c>
      <c r="G3822" s="2" t="s">
        <v>4896</v>
      </c>
    </row>
    <row r="3823" spans="1:7" x14ac:dyDescent="0.2">
      <c r="A3823" s="3">
        <v>3975</v>
      </c>
      <c r="B3823" s="3" t="s">
        <v>4131</v>
      </c>
      <c r="C3823" s="3" t="s">
        <v>4123</v>
      </c>
      <c r="D3823" s="3" t="s">
        <v>3849</v>
      </c>
      <c r="G3823" s="2" t="s">
        <v>4896</v>
      </c>
    </row>
    <row r="3824" spans="1:7" x14ac:dyDescent="0.2">
      <c r="A3824" s="3">
        <v>3976</v>
      </c>
      <c r="B3824" s="3" t="s">
        <v>4132</v>
      </c>
      <c r="C3824" s="3" t="s">
        <v>4123</v>
      </c>
      <c r="D3824" s="3" t="s">
        <v>3849</v>
      </c>
      <c r="G3824" s="2" t="s">
        <v>4896</v>
      </c>
    </row>
    <row r="3825" spans="1:7" x14ac:dyDescent="0.2">
      <c r="A3825" s="3">
        <v>3968</v>
      </c>
      <c r="B3825" s="3" t="s">
        <v>4133</v>
      </c>
      <c r="C3825" s="3" t="s">
        <v>4134</v>
      </c>
      <c r="D3825" s="3" t="s">
        <v>3849</v>
      </c>
      <c r="G3825" s="2" t="s">
        <v>4896</v>
      </c>
    </row>
    <row r="3826" spans="1:7" x14ac:dyDescent="0.2">
      <c r="A3826" s="3">
        <v>3972</v>
      </c>
      <c r="B3826" s="3" t="s">
        <v>4135</v>
      </c>
      <c r="C3826" s="3" t="s">
        <v>4134</v>
      </c>
      <c r="D3826" s="3" t="s">
        <v>3849</v>
      </c>
      <c r="G3826" s="2" t="s">
        <v>4896</v>
      </c>
    </row>
    <row r="3827" spans="1:7" x14ac:dyDescent="0.2">
      <c r="A3827" s="3">
        <v>3973</v>
      </c>
      <c r="B3827" s="3" t="s">
        <v>4136</v>
      </c>
      <c r="C3827" s="3" t="s">
        <v>4134</v>
      </c>
      <c r="D3827" s="3" t="s">
        <v>3849</v>
      </c>
      <c r="G3827" s="2" t="s">
        <v>4896</v>
      </c>
    </row>
    <row r="3828" spans="1:7" x14ac:dyDescent="0.2">
      <c r="A3828" s="3">
        <v>1974</v>
      </c>
      <c r="B3828" s="3" t="s">
        <v>4137</v>
      </c>
      <c r="C3828" s="3" t="s">
        <v>4137</v>
      </c>
      <c r="D3828" s="3" t="s">
        <v>3849</v>
      </c>
      <c r="G3828" s="2" t="s">
        <v>4896</v>
      </c>
    </row>
    <row r="3829" spans="1:7" x14ac:dyDescent="0.2">
      <c r="A3829" s="3">
        <v>1971</v>
      </c>
      <c r="B3829" s="3" t="s">
        <v>4138</v>
      </c>
      <c r="C3829" s="3" t="s">
        <v>4138</v>
      </c>
      <c r="D3829" s="3" t="s">
        <v>3849</v>
      </c>
      <c r="G3829" s="2" t="s">
        <v>4896</v>
      </c>
    </row>
    <row r="3830" spans="1:7" x14ac:dyDescent="0.2">
      <c r="A3830" s="3">
        <v>1971</v>
      </c>
      <c r="B3830" s="3" t="s">
        <v>4139</v>
      </c>
      <c r="C3830" s="3" t="s">
        <v>4138</v>
      </c>
      <c r="D3830" s="3" t="s">
        <v>3849</v>
      </c>
      <c r="G3830" s="2" t="s">
        <v>4896</v>
      </c>
    </row>
    <row r="3831" spans="1:7" x14ac:dyDescent="0.2">
      <c r="A3831" s="3">
        <v>1965</v>
      </c>
      <c r="B3831" s="3" t="s">
        <v>4140</v>
      </c>
      <c r="C3831" s="3" t="s">
        <v>4140</v>
      </c>
      <c r="D3831" s="3" t="s">
        <v>3849</v>
      </c>
      <c r="G3831" s="2" t="s">
        <v>4896</v>
      </c>
    </row>
    <row r="3832" spans="1:7" x14ac:dyDescent="0.2">
      <c r="A3832" s="3">
        <v>1950</v>
      </c>
      <c r="B3832" s="3" t="s">
        <v>4141</v>
      </c>
      <c r="C3832" s="3" t="s">
        <v>4141</v>
      </c>
      <c r="D3832" s="3" t="s">
        <v>3849</v>
      </c>
      <c r="G3832" s="2" t="s">
        <v>4896</v>
      </c>
    </row>
    <row r="3833" spans="1:7" x14ac:dyDescent="0.2">
      <c r="A3833" s="3">
        <v>1958</v>
      </c>
      <c r="B3833" s="3" t="s">
        <v>4142</v>
      </c>
      <c r="C3833" s="3" t="s">
        <v>4141</v>
      </c>
      <c r="D3833" s="3" t="s">
        <v>3849</v>
      </c>
      <c r="G3833" s="2" t="s">
        <v>4896</v>
      </c>
    </row>
    <row r="3834" spans="1:7" x14ac:dyDescent="0.2">
      <c r="A3834" s="3">
        <v>1962</v>
      </c>
      <c r="B3834" s="3" t="s">
        <v>4143</v>
      </c>
      <c r="C3834" s="3" t="s">
        <v>4141</v>
      </c>
      <c r="D3834" s="3" t="s">
        <v>3849</v>
      </c>
      <c r="G3834" s="2" t="s">
        <v>4896</v>
      </c>
    </row>
    <row r="3835" spans="1:7" x14ac:dyDescent="0.2">
      <c r="A3835" s="3">
        <v>1967</v>
      </c>
      <c r="B3835" s="3" t="s">
        <v>4144</v>
      </c>
      <c r="C3835" s="3" t="s">
        <v>4141</v>
      </c>
      <c r="D3835" s="3" t="s">
        <v>3849</v>
      </c>
      <c r="G3835" s="2" t="s">
        <v>4896</v>
      </c>
    </row>
    <row r="3836" spans="1:7" x14ac:dyDescent="0.2">
      <c r="A3836" s="3">
        <v>1991</v>
      </c>
      <c r="B3836" s="3" t="s">
        <v>4145</v>
      </c>
      <c r="C3836" s="3" t="s">
        <v>4141</v>
      </c>
      <c r="D3836" s="3" t="s">
        <v>3849</v>
      </c>
      <c r="G3836" s="2" t="s">
        <v>4896</v>
      </c>
    </row>
    <row r="3837" spans="1:7" x14ac:dyDescent="0.2">
      <c r="A3837" s="3">
        <v>1991</v>
      </c>
      <c r="B3837" s="3" t="s">
        <v>4146</v>
      </c>
      <c r="C3837" s="3" t="s">
        <v>4141</v>
      </c>
      <c r="D3837" s="3" t="s">
        <v>3849</v>
      </c>
      <c r="G3837" s="2" t="s">
        <v>4896</v>
      </c>
    </row>
    <row r="3838" spans="1:7" x14ac:dyDescent="0.2">
      <c r="A3838" s="3">
        <v>1991</v>
      </c>
      <c r="B3838" s="3" t="s">
        <v>4147</v>
      </c>
      <c r="C3838" s="3" t="s">
        <v>4141</v>
      </c>
      <c r="D3838" s="3" t="s">
        <v>3849</v>
      </c>
      <c r="G3838" s="2" t="s">
        <v>4896</v>
      </c>
    </row>
    <row r="3839" spans="1:7" x14ac:dyDescent="0.2">
      <c r="A3839" s="3">
        <v>1991</v>
      </c>
      <c r="B3839" s="3" t="s">
        <v>4148</v>
      </c>
      <c r="C3839" s="3" t="s">
        <v>4141</v>
      </c>
      <c r="D3839" s="3" t="s">
        <v>3849</v>
      </c>
      <c r="G3839" s="2" t="s">
        <v>4896</v>
      </c>
    </row>
    <row r="3840" spans="1:7" x14ac:dyDescent="0.2">
      <c r="A3840" s="3">
        <v>1991</v>
      </c>
      <c r="B3840" s="3" t="s">
        <v>4149</v>
      </c>
      <c r="C3840" s="3" t="s">
        <v>4141</v>
      </c>
      <c r="D3840" s="3" t="s">
        <v>3849</v>
      </c>
      <c r="G3840" s="2" t="s">
        <v>4896</v>
      </c>
    </row>
    <row r="3841" spans="1:7" x14ac:dyDescent="0.2">
      <c r="A3841" s="3">
        <v>1992</v>
      </c>
      <c r="B3841" s="3" t="s">
        <v>4150</v>
      </c>
      <c r="C3841" s="3" t="s">
        <v>4141</v>
      </c>
      <c r="D3841" s="3" t="s">
        <v>3849</v>
      </c>
      <c r="G3841" s="2" t="s">
        <v>4896</v>
      </c>
    </row>
    <row r="3842" spans="1:7" x14ac:dyDescent="0.2">
      <c r="A3842" s="3">
        <v>1992</v>
      </c>
      <c r="B3842" s="3" t="s">
        <v>4151</v>
      </c>
      <c r="C3842" s="3" t="s">
        <v>4141</v>
      </c>
      <c r="D3842" s="3" t="s">
        <v>3849</v>
      </c>
      <c r="G3842" s="2" t="s">
        <v>4896</v>
      </c>
    </row>
    <row r="3843" spans="1:7" x14ac:dyDescent="0.2">
      <c r="A3843" s="3">
        <v>1992</v>
      </c>
      <c r="B3843" s="3" t="s">
        <v>4152</v>
      </c>
      <c r="C3843" s="3" t="s">
        <v>4141</v>
      </c>
      <c r="D3843" s="3" t="s">
        <v>3849</v>
      </c>
      <c r="G3843" s="2" t="s">
        <v>4896</v>
      </c>
    </row>
    <row r="3844" spans="1:7" x14ac:dyDescent="0.2">
      <c r="A3844" s="3">
        <v>1993</v>
      </c>
      <c r="B3844" s="3" t="s">
        <v>4153</v>
      </c>
      <c r="C3844" s="3" t="s">
        <v>4153</v>
      </c>
      <c r="D3844" s="3" t="s">
        <v>3849</v>
      </c>
      <c r="G3844" s="2" t="s">
        <v>4896</v>
      </c>
    </row>
    <row r="3845" spans="1:7" x14ac:dyDescent="0.2">
      <c r="A3845" s="3">
        <v>3937</v>
      </c>
      <c r="B3845" s="3" t="s">
        <v>4154</v>
      </c>
      <c r="C3845" s="3" t="s">
        <v>4154</v>
      </c>
      <c r="D3845" s="3" t="s">
        <v>3849</v>
      </c>
      <c r="G3845" s="2" t="s">
        <v>4896</v>
      </c>
    </row>
    <row r="3846" spans="1:7" x14ac:dyDescent="0.2">
      <c r="A3846" s="3">
        <v>3937</v>
      </c>
      <c r="B3846" s="3" t="s">
        <v>4154</v>
      </c>
      <c r="C3846" s="3" t="s">
        <v>4154</v>
      </c>
      <c r="D3846" s="3" t="s">
        <v>3849</v>
      </c>
      <c r="G3846" s="2" t="s">
        <v>4896</v>
      </c>
    </row>
    <row r="3847" spans="1:7" x14ac:dyDescent="0.2">
      <c r="A3847" s="3">
        <v>3922</v>
      </c>
      <c r="B3847" s="3" t="s">
        <v>4155</v>
      </c>
      <c r="C3847" s="3" t="s">
        <v>4155</v>
      </c>
      <c r="D3847" s="3" t="s">
        <v>3849</v>
      </c>
      <c r="G3847" s="2" t="s">
        <v>4896</v>
      </c>
    </row>
    <row r="3848" spans="1:7" x14ac:dyDescent="0.2">
      <c r="A3848" s="3">
        <v>3922</v>
      </c>
      <c r="B3848" s="3" t="s">
        <v>4156</v>
      </c>
      <c r="C3848" s="3" t="s">
        <v>4157</v>
      </c>
      <c r="D3848" s="3" t="s">
        <v>3849</v>
      </c>
      <c r="G3848" s="2" t="s">
        <v>4896</v>
      </c>
    </row>
    <row r="3849" spans="1:7" x14ac:dyDescent="0.2">
      <c r="A3849" s="3">
        <v>3926</v>
      </c>
      <c r="B3849" s="3" t="s">
        <v>4157</v>
      </c>
      <c r="C3849" s="3" t="s">
        <v>4157</v>
      </c>
      <c r="D3849" s="3" t="s">
        <v>3849</v>
      </c>
      <c r="G3849" s="2" t="s">
        <v>4896</v>
      </c>
    </row>
    <row r="3850" spans="1:7" x14ac:dyDescent="0.2">
      <c r="A3850" s="3">
        <v>3925</v>
      </c>
      <c r="B3850" s="3" t="s">
        <v>4158</v>
      </c>
      <c r="C3850" s="3" t="s">
        <v>4158</v>
      </c>
      <c r="D3850" s="3" t="s">
        <v>3849</v>
      </c>
      <c r="G3850" s="2" t="s">
        <v>4896</v>
      </c>
    </row>
    <row r="3851" spans="1:7" x14ac:dyDescent="0.2">
      <c r="A3851" s="3">
        <v>3931</v>
      </c>
      <c r="B3851" s="3" t="s">
        <v>4159</v>
      </c>
      <c r="C3851" s="3" t="s">
        <v>4159</v>
      </c>
      <c r="D3851" s="3" t="s">
        <v>3849</v>
      </c>
      <c r="G3851" s="2" t="s">
        <v>4896</v>
      </c>
    </row>
    <row r="3852" spans="1:7" x14ac:dyDescent="0.2">
      <c r="A3852" s="3">
        <v>3928</v>
      </c>
      <c r="B3852" s="3" t="s">
        <v>4160</v>
      </c>
      <c r="C3852" s="3" t="s">
        <v>4160</v>
      </c>
      <c r="D3852" s="3" t="s">
        <v>3849</v>
      </c>
      <c r="G3852" s="2" t="s">
        <v>4896</v>
      </c>
    </row>
    <row r="3853" spans="1:7" x14ac:dyDescent="0.2">
      <c r="A3853" s="3">
        <v>3905</v>
      </c>
      <c r="B3853" s="3" t="s">
        <v>4161</v>
      </c>
      <c r="C3853" s="3" t="s">
        <v>4161</v>
      </c>
      <c r="D3853" s="3" t="s">
        <v>3849</v>
      </c>
      <c r="G3853" s="2" t="s">
        <v>4896</v>
      </c>
    </row>
    <row r="3854" spans="1:7" x14ac:dyDescent="0.2">
      <c r="A3854" s="3">
        <v>3908</v>
      </c>
      <c r="B3854" s="3" t="s">
        <v>4162</v>
      </c>
      <c r="C3854" s="3" t="s">
        <v>4162</v>
      </c>
      <c r="D3854" s="3" t="s">
        <v>3849</v>
      </c>
      <c r="G3854" s="2" t="s">
        <v>4896</v>
      </c>
    </row>
    <row r="3855" spans="1:7" x14ac:dyDescent="0.2">
      <c r="A3855" s="3">
        <v>3906</v>
      </c>
      <c r="B3855" s="3" t="s">
        <v>4163</v>
      </c>
      <c r="C3855" s="3" t="s">
        <v>4163</v>
      </c>
      <c r="D3855" s="3" t="s">
        <v>3849</v>
      </c>
      <c r="G3855" s="2" t="s">
        <v>4896</v>
      </c>
    </row>
    <row r="3856" spans="1:7" x14ac:dyDescent="0.2">
      <c r="A3856" s="3">
        <v>3910</v>
      </c>
      <c r="B3856" s="3" t="s">
        <v>4164</v>
      </c>
      <c r="C3856" s="3" t="s">
        <v>4164</v>
      </c>
      <c r="D3856" s="3" t="s">
        <v>3849</v>
      </c>
      <c r="G3856" s="2" t="s">
        <v>4896</v>
      </c>
    </row>
    <row r="3857" spans="1:7" x14ac:dyDescent="0.2">
      <c r="A3857" s="3">
        <v>3924</v>
      </c>
      <c r="B3857" s="3" t="s">
        <v>4165</v>
      </c>
      <c r="C3857" s="3" t="s">
        <v>4166</v>
      </c>
      <c r="D3857" s="3" t="s">
        <v>3849</v>
      </c>
      <c r="G3857" s="2" t="s">
        <v>4896</v>
      </c>
    </row>
    <row r="3858" spans="1:7" x14ac:dyDescent="0.2">
      <c r="A3858" s="3">
        <v>3927</v>
      </c>
      <c r="B3858" s="3" t="s">
        <v>4167</v>
      </c>
      <c r="C3858" s="3" t="s">
        <v>4166</v>
      </c>
      <c r="D3858" s="3" t="s">
        <v>3849</v>
      </c>
      <c r="G3858" s="2" t="s">
        <v>4896</v>
      </c>
    </row>
    <row r="3859" spans="1:7" x14ac:dyDescent="0.2">
      <c r="A3859" s="3">
        <v>3922</v>
      </c>
      <c r="B3859" s="3" t="s">
        <v>4168</v>
      </c>
      <c r="C3859" s="3" t="s">
        <v>4169</v>
      </c>
      <c r="D3859" s="3" t="s">
        <v>3849</v>
      </c>
      <c r="G3859" s="2" t="s">
        <v>4896</v>
      </c>
    </row>
    <row r="3860" spans="1:7" x14ac:dyDescent="0.2">
      <c r="A3860" s="3">
        <v>3933</v>
      </c>
      <c r="B3860" s="3" t="s">
        <v>4170</v>
      </c>
      <c r="C3860" s="3" t="s">
        <v>4170</v>
      </c>
      <c r="D3860" s="3" t="s">
        <v>3849</v>
      </c>
      <c r="G3860" s="2" t="s">
        <v>4896</v>
      </c>
    </row>
    <row r="3861" spans="1:7" x14ac:dyDescent="0.2">
      <c r="A3861" s="3">
        <v>3929</v>
      </c>
      <c r="B3861" s="3" t="s">
        <v>4171</v>
      </c>
      <c r="C3861" s="3" t="s">
        <v>4171</v>
      </c>
      <c r="D3861" s="3" t="s">
        <v>3849</v>
      </c>
      <c r="G3861" s="2" t="s">
        <v>4896</v>
      </c>
    </row>
    <row r="3862" spans="1:7" x14ac:dyDescent="0.2">
      <c r="A3862" s="3">
        <v>3923</v>
      </c>
      <c r="B3862" s="3" t="s">
        <v>4172</v>
      </c>
      <c r="C3862" s="3" t="s">
        <v>4172</v>
      </c>
      <c r="D3862" s="3" t="s">
        <v>3849</v>
      </c>
      <c r="G3862" s="2" t="s">
        <v>4896</v>
      </c>
    </row>
    <row r="3863" spans="1:7" x14ac:dyDescent="0.2">
      <c r="A3863" s="3">
        <v>3930</v>
      </c>
      <c r="B3863" s="3" t="s">
        <v>4173</v>
      </c>
      <c r="C3863" s="3" t="s">
        <v>4173</v>
      </c>
      <c r="D3863" s="3" t="s">
        <v>3849</v>
      </c>
      <c r="G3863" s="2" t="s">
        <v>4896</v>
      </c>
    </row>
    <row r="3864" spans="1:7" x14ac:dyDescent="0.2">
      <c r="A3864" s="3">
        <v>3930</v>
      </c>
      <c r="B3864" s="3" t="s">
        <v>4174</v>
      </c>
      <c r="C3864" s="3" t="s">
        <v>4173</v>
      </c>
      <c r="D3864" s="3" t="s">
        <v>3849</v>
      </c>
      <c r="G3864" s="2" t="s">
        <v>4896</v>
      </c>
    </row>
    <row r="3865" spans="1:7" x14ac:dyDescent="0.2">
      <c r="A3865" s="3">
        <v>3932</v>
      </c>
      <c r="B3865" s="3" t="s">
        <v>4175</v>
      </c>
      <c r="C3865" s="3" t="s">
        <v>4175</v>
      </c>
      <c r="D3865" s="3" t="s">
        <v>3849</v>
      </c>
      <c r="G3865" s="2" t="s">
        <v>4896</v>
      </c>
    </row>
    <row r="3866" spans="1:7" x14ac:dyDescent="0.2">
      <c r="A3866" s="3">
        <v>3934</v>
      </c>
      <c r="B3866" s="3" t="s">
        <v>4176</v>
      </c>
      <c r="C3866" s="3" t="s">
        <v>4176</v>
      </c>
      <c r="D3866" s="3" t="s">
        <v>3849</v>
      </c>
      <c r="G3866" s="2" t="s">
        <v>4896</v>
      </c>
    </row>
    <row r="3867" spans="1:7" x14ac:dyDescent="0.2">
      <c r="A3867" s="3">
        <v>3920</v>
      </c>
      <c r="B3867" s="3" t="s">
        <v>4177</v>
      </c>
      <c r="C3867" s="3" t="s">
        <v>4177</v>
      </c>
      <c r="D3867" s="3" t="s">
        <v>3849</v>
      </c>
      <c r="G3867" s="2" t="s">
        <v>4896</v>
      </c>
    </row>
    <row r="3868" spans="1:7" x14ac:dyDescent="0.2">
      <c r="A3868" s="3">
        <v>2015</v>
      </c>
      <c r="B3868" s="3" t="s">
        <v>4178</v>
      </c>
      <c r="C3868" s="3" t="s">
        <v>4179</v>
      </c>
      <c r="D3868" s="3" t="s">
        <v>4180</v>
      </c>
      <c r="G3868" s="2" t="s">
        <v>4896</v>
      </c>
    </row>
    <row r="3869" spans="1:7" x14ac:dyDescent="0.2">
      <c r="A3869" s="3">
        <v>2017</v>
      </c>
      <c r="B3869" s="3" t="s">
        <v>4179</v>
      </c>
      <c r="C3869" s="3" t="s">
        <v>4179</v>
      </c>
      <c r="D3869" s="3" t="s">
        <v>4180</v>
      </c>
      <c r="G3869" s="2" t="s">
        <v>4896</v>
      </c>
    </row>
    <row r="3870" spans="1:7" x14ac:dyDescent="0.2">
      <c r="A3870" s="3">
        <v>2016</v>
      </c>
      <c r="B3870" s="3" t="s">
        <v>4181</v>
      </c>
      <c r="C3870" s="3" t="s">
        <v>4181</v>
      </c>
      <c r="D3870" s="3" t="s">
        <v>4180</v>
      </c>
      <c r="G3870" s="2" t="s">
        <v>4896</v>
      </c>
    </row>
    <row r="3871" spans="1:7" x14ac:dyDescent="0.2">
      <c r="A3871" s="3">
        <v>2019</v>
      </c>
      <c r="B3871" s="3" t="s">
        <v>4182</v>
      </c>
      <c r="C3871" s="3" t="s">
        <v>4182</v>
      </c>
      <c r="D3871" s="3" t="s">
        <v>4180</v>
      </c>
      <c r="G3871" s="2" t="s">
        <v>4896</v>
      </c>
    </row>
    <row r="3872" spans="1:7" x14ac:dyDescent="0.2">
      <c r="A3872" s="3">
        <v>2019</v>
      </c>
      <c r="B3872" s="3" t="s">
        <v>4183</v>
      </c>
      <c r="C3872" s="3" t="s">
        <v>4182</v>
      </c>
      <c r="D3872" s="3" t="s">
        <v>4180</v>
      </c>
      <c r="G3872" s="2" t="s">
        <v>4896</v>
      </c>
    </row>
    <row r="3873" spans="1:7" x14ac:dyDescent="0.2">
      <c r="A3873" s="3">
        <v>2037</v>
      </c>
      <c r="B3873" s="3" t="s">
        <v>4184</v>
      </c>
      <c r="C3873" s="3" t="s">
        <v>4182</v>
      </c>
      <c r="D3873" s="3" t="s">
        <v>4180</v>
      </c>
      <c r="G3873" s="2" t="s">
        <v>4896</v>
      </c>
    </row>
    <row r="3874" spans="1:7" x14ac:dyDescent="0.2">
      <c r="A3874" s="3">
        <v>2149</v>
      </c>
      <c r="B3874" s="3" t="s">
        <v>4185</v>
      </c>
      <c r="C3874" s="3" t="s">
        <v>4182</v>
      </c>
      <c r="D3874" s="3" t="s">
        <v>4180</v>
      </c>
      <c r="G3874" s="2" t="s">
        <v>4896</v>
      </c>
    </row>
    <row r="3875" spans="1:7" x14ac:dyDescent="0.2">
      <c r="A3875" s="3">
        <v>2149</v>
      </c>
      <c r="B3875" s="3" t="s">
        <v>4186</v>
      </c>
      <c r="C3875" s="3" t="s">
        <v>4182</v>
      </c>
      <c r="D3875" s="3" t="s">
        <v>4180</v>
      </c>
      <c r="G3875" s="2" t="s">
        <v>4896</v>
      </c>
    </row>
    <row r="3876" spans="1:7" x14ac:dyDescent="0.2">
      <c r="A3876" s="3">
        <v>2149</v>
      </c>
      <c r="B3876" s="3" t="s">
        <v>4187</v>
      </c>
      <c r="C3876" s="3" t="s">
        <v>4182</v>
      </c>
      <c r="D3876" s="3" t="s">
        <v>4180</v>
      </c>
      <c r="G3876" s="2" t="s">
        <v>4896</v>
      </c>
    </row>
    <row r="3877" spans="1:7" x14ac:dyDescent="0.2">
      <c r="A3877" s="3">
        <v>2012</v>
      </c>
      <c r="B3877" s="3" t="s">
        <v>4188</v>
      </c>
      <c r="C3877" s="3" t="s">
        <v>4189</v>
      </c>
      <c r="D3877" s="3" t="s">
        <v>4180</v>
      </c>
      <c r="G3877" s="2" t="s">
        <v>4896</v>
      </c>
    </row>
    <row r="3878" spans="1:7" x14ac:dyDescent="0.2">
      <c r="A3878" s="3">
        <v>2013</v>
      </c>
      <c r="B3878" s="3" t="s">
        <v>4190</v>
      </c>
      <c r="C3878" s="3" t="s">
        <v>4189</v>
      </c>
      <c r="D3878" s="3" t="s">
        <v>4180</v>
      </c>
      <c r="G3878" s="2" t="s">
        <v>4896</v>
      </c>
    </row>
    <row r="3879" spans="1:7" x14ac:dyDescent="0.2">
      <c r="A3879" s="3">
        <v>2014</v>
      </c>
      <c r="B3879" s="3" t="s">
        <v>4191</v>
      </c>
      <c r="C3879" s="3" t="s">
        <v>4189</v>
      </c>
      <c r="D3879" s="3" t="s">
        <v>4180</v>
      </c>
      <c r="G3879" s="2" t="s">
        <v>4896</v>
      </c>
    </row>
    <row r="3880" spans="1:7" x14ac:dyDescent="0.2">
      <c r="A3880" s="3">
        <v>2022</v>
      </c>
      <c r="B3880" s="3" t="s">
        <v>4192</v>
      </c>
      <c r="C3880" s="3" t="s">
        <v>4193</v>
      </c>
      <c r="D3880" s="3" t="s">
        <v>4180</v>
      </c>
      <c r="G3880" s="2" t="s">
        <v>4896</v>
      </c>
    </row>
    <row r="3881" spans="1:7" x14ac:dyDescent="0.2">
      <c r="A3881" s="3">
        <v>2023</v>
      </c>
      <c r="B3881" s="3" t="s">
        <v>4194</v>
      </c>
      <c r="C3881" s="3" t="s">
        <v>4193</v>
      </c>
      <c r="D3881" s="3" t="s">
        <v>4180</v>
      </c>
      <c r="G3881" s="2" t="s">
        <v>4896</v>
      </c>
    </row>
    <row r="3882" spans="1:7" x14ac:dyDescent="0.2">
      <c r="A3882" s="3">
        <v>2024</v>
      </c>
      <c r="B3882" s="3" t="s">
        <v>4195</v>
      </c>
      <c r="C3882" s="3" t="s">
        <v>4193</v>
      </c>
      <c r="D3882" s="3" t="s">
        <v>4180</v>
      </c>
      <c r="G3882" s="2" t="s">
        <v>4896</v>
      </c>
    </row>
    <row r="3883" spans="1:7" x14ac:dyDescent="0.2">
      <c r="A3883" s="3">
        <v>2025</v>
      </c>
      <c r="B3883" s="3" t="s">
        <v>4196</v>
      </c>
      <c r="C3883" s="3" t="s">
        <v>4193</v>
      </c>
      <c r="D3883" s="3" t="s">
        <v>4180</v>
      </c>
      <c r="G3883" s="2" t="s">
        <v>4896</v>
      </c>
    </row>
    <row r="3884" spans="1:7" x14ac:dyDescent="0.2">
      <c r="A3884" s="3">
        <v>2027</v>
      </c>
      <c r="B3884" s="3" t="s">
        <v>4197</v>
      </c>
      <c r="C3884" s="3" t="s">
        <v>4193</v>
      </c>
      <c r="D3884" s="3" t="s">
        <v>4180</v>
      </c>
      <c r="G3884" s="2" t="s">
        <v>4896</v>
      </c>
    </row>
    <row r="3885" spans="1:7" x14ac:dyDescent="0.2">
      <c r="A3885" s="3">
        <v>2027</v>
      </c>
      <c r="B3885" s="3" t="s">
        <v>4198</v>
      </c>
      <c r="C3885" s="3" t="s">
        <v>4193</v>
      </c>
      <c r="D3885" s="3" t="s">
        <v>4180</v>
      </c>
      <c r="G3885" s="2" t="s">
        <v>4896</v>
      </c>
    </row>
    <row r="3886" spans="1:7" x14ac:dyDescent="0.2">
      <c r="A3886" s="3">
        <v>2028</v>
      </c>
      <c r="B3886" s="3" t="s">
        <v>4199</v>
      </c>
      <c r="C3886" s="3" t="s">
        <v>4193</v>
      </c>
      <c r="D3886" s="3" t="s">
        <v>4180</v>
      </c>
      <c r="G3886" s="2" t="s">
        <v>4896</v>
      </c>
    </row>
    <row r="3887" spans="1:7" x14ac:dyDescent="0.2">
      <c r="A3887" s="3">
        <v>2300</v>
      </c>
      <c r="B3887" s="3" t="s">
        <v>4200</v>
      </c>
      <c r="C3887" s="3" t="s">
        <v>4200</v>
      </c>
      <c r="D3887" s="3" t="s">
        <v>4180</v>
      </c>
      <c r="G3887" s="2" t="s">
        <v>4896</v>
      </c>
    </row>
    <row r="3888" spans="1:7" x14ac:dyDescent="0.2">
      <c r="A3888" s="3">
        <v>2300</v>
      </c>
      <c r="B3888" s="3" t="s">
        <v>4201</v>
      </c>
      <c r="C3888" s="3" t="s">
        <v>4200</v>
      </c>
      <c r="D3888" s="3" t="s">
        <v>4180</v>
      </c>
      <c r="G3888" s="2" t="s">
        <v>4896</v>
      </c>
    </row>
    <row r="3889" spans="1:7" x14ac:dyDescent="0.2">
      <c r="A3889" s="3">
        <v>2322</v>
      </c>
      <c r="B3889" s="3" t="s">
        <v>4202</v>
      </c>
      <c r="C3889" s="3" t="s">
        <v>4200</v>
      </c>
      <c r="D3889" s="3" t="s">
        <v>4180</v>
      </c>
      <c r="G3889" s="2" t="s">
        <v>4896</v>
      </c>
    </row>
    <row r="3890" spans="1:7" x14ac:dyDescent="0.2">
      <c r="A3890" s="3">
        <v>2333</v>
      </c>
      <c r="B3890" s="3" t="s">
        <v>4201</v>
      </c>
      <c r="C3890" s="3" t="s">
        <v>465</v>
      </c>
      <c r="D3890" s="3" t="s">
        <v>309</v>
      </c>
      <c r="G3890" s="2" t="s">
        <v>4896</v>
      </c>
    </row>
    <row r="3891" spans="1:7" x14ac:dyDescent="0.2">
      <c r="A3891" s="3">
        <v>2616</v>
      </c>
      <c r="B3891" s="3" t="s">
        <v>4201</v>
      </c>
      <c r="C3891" s="3" t="s">
        <v>470</v>
      </c>
      <c r="D3891" s="3" t="s">
        <v>309</v>
      </c>
      <c r="G3891" s="2" t="s">
        <v>4896</v>
      </c>
    </row>
    <row r="3892" spans="1:7" x14ac:dyDescent="0.2">
      <c r="A3892" s="3">
        <v>2325</v>
      </c>
      <c r="B3892" s="3" t="s">
        <v>4203</v>
      </c>
      <c r="C3892" s="3" t="s">
        <v>4203</v>
      </c>
      <c r="D3892" s="3" t="s">
        <v>4180</v>
      </c>
      <c r="G3892" s="2" t="s">
        <v>4896</v>
      </c>
    </row>
    <row r="3893" spans="1:7" x14ac:dyDescent="0.2">
      <c r="A3893" s="3">
        <v>2314</v>
      </c>
      <c r="B3893" s="3" t="s">
        <v>4204</v>
      </c>
      <c r="C3893" s="3" t="s">
        <v>4205</v>
      </c>
      <c r="D3893" s="3" t="s">
        <v>4180</v>
      </c>
      <c r="G3893" s="2" t="s">
        <v>4896</v>
      </c>
    </row>
    <row r="3894" spans="1:7" x14ac:dyDescent="0.2">
      <c r="A3894" s="3">
        <v>2406</v>
      </c>
      <c r="B3894" s="3" t="s">
        <v>4206</v>
      </c>
      <c r="C3894" s="3" t="s">
        <v>4206</v>
      </c>
      <c r="D3894" s="3" t="s">
        <v>4180</v>
      </c>
      <c r="G3894" s="2" t="s">
        <v>4896</v>
      </c>
    </row>
    <row r="3895" spans="1:7" x14ac:dyDescent="0.2">
      <c r="A3895" s="3">
        <v>2406</v>
      </c>
      <c r="B3895" s="3" t="s">
        <v>4207</v>
      </c>
      <c r="C3895" s="3" t="s">
        <v>4206</v>
      </c>
      <c r="D3895" s="3" t="s">
        <v>4180</v>
      </c>
      <c r="G3895" s="2" t="s">
        <v>4896</v>
      </c>
    </row>
    <row r="3896" spans="1:7" x14ac:dyDescent="0.2">
      <c r="A3896" s="3">
        <v>2406</v>
      </c>
      <c r="B3896" s="3" t="s">
        <v>4208</v>
      </c>
      <c r="C3896" s="3" t="s">
        <v>4206</v>
      </c>
      <c r="D3896" s="3" t="s">
        <v>4180</v>
      </c>
      <c r="G3896" s="2" t="s">
        <v>4896</v>
      </c>
    </row>
    <row r="3897" spans="1:7" x14ac:dyDescent="0.2">
      <c r="A3897" s="3">
        <v>2406</v>
      </c>
      <c r="B3897" s="3" t="s">
        <v>4209</v>
      </c>
      <c r="C3897" s="3" t="s">
        <v>4206</v>
      </c>
      <c r="D3897" s="3" t="s">
        <v>4180</v>
      </c>
      <c r="G3897" s="2" t="s">
        <v>4896</v>
      </c>
    </row>
    <row r="3898" spans="1:7" x14ac:dyDescent="0.2">
      <c r="A3898" s="3">
        <v>2318</v>
      </c>
      <c r="B3898" s="3" t="s">
        <v>4210</v>
      </c>
      <c r="C3898" s="3" t="s">
        <v>4210</v>
      </c>
      <c r="D3898" s="3" t="s">
        <v>4180</v>
      </c>
      <c r="G3898" s="2" t="s">
        <v>4896</v>
      </c>
    </row>
    <row r="3899" spans="1:7" x14ac:dyDescent="0.2">
      <c r="A3899" s="3">
        <v>2414</v>
      </c>
      <c r="B3899" s="3" t="s">
        <v>4211</v>
      </c>
      <c r="C3899" s="3" t="s">
        <v>4211</v>
      </c>
      <c r="D3899" s="3" t="s">
        <v>4180</v>
      </c>
      <c r="G3899" s="2" t="s">
        <v>4896</v>
      </c>
    </row>
    <row r="3900" spans="1:7" x14ac:dyDescent="0.2">
      <c r="A3900" s="3">
        <v>2405</v>
      </c>
      <c r="B3900" s="3" t="s">
        <v>4212</v>
      </c>
      <c r="C3900" s="3" t="s">
        <v>4212</v>
      </c>
      <c r="D3900" s="3" t="s">
        <v>4180</v>
      </c>
      <c r="G3900" s="2" t="s">
        <v>4896</v>
      </c>
    </row>
    <row r="3901" spans="1:7" x14ac:dyDescent="0.2">
      <c r="A3901" s="3">
        <v>2400</v>
      </c>
      <c r="B3901" s="3" t="s">
        <v>4213</v>
      </c>
      <c r="C3901" s="3" t="s">
        <v>4213</v>
      </c>
      <c r="D3901" s="3" t="s">
        <v>4180</v>
      </c>
      <c r="G3901" s="2" t="s">
        <v>4896</v>
      </c>
    </row>
    <row r="3902" spans="1:7" x14ac:dyDescent="0.2">
      <c r="A3902" s="3">
        <v>2400</v>
      </c>
      <c r="B3902" s="3" t="s">
        <v>4214</v>
      </c>
      <c r="C3902" s="3" t="s">
        <v>4213</v>
      </c>
      <c r="D3902" s="3" t="s">
        <v>4180</v>
      </c>
      <c r="G3902" s="2" t="s">
        <v>4896</v>
      </c>
    </row>
    <row r="3903" spans="1:7" x14ac:dyDescent="0.2">
      <c r="A3903" s="3">
        <v>2416</v>
      </c>
      <c r="B3903" s="3" t="s">
        <v>4215</v>
      </c>
      <c r="C3903" s="3" t="s">
        <v>4213</v>
      </c>
      <c r="D3903" s="3" t="s">
        <v>4180</v>
      </c>
      <c r="G3903" s="2" t="s">
        <v>4896</v>
      </c>
    </row>
    <row r="3904" spans="1:7" x14ac:dyDescent="0.2">
      <c r="A3904" s="3">
        <v>2316</v>
      </c>
      <c r="B3904" s="3" t="s">
        <v>4216</v>
      </c>
      <c r="C3904" s="3" t="s">
        <v>4216</v>
      </c>
      <c r="D3904" s="3" t="s">
        <v>4180</v>
      </c>
      <c r="G3904" s="2" t="s">
        <v>4896</v>
      </c>
    </row>
    <row r="3905" spans="1:7" x14ac:dyDescent="0.2">
      <c r="A3905" s="3">
        <v>2316</v>
      </c>
      <c r="B3905" s="3" t="s">
        <v>4217</v>
      </c>
      <c r="C3905" s="3" t="s">
        <v>4216</v>
      </c>
      <c r="D3905" s="3" t="s">
        <v>4180</v>
      </c>
      <c r="G3905" s="2" t="s">
        <v>4896</v>
      </c>
    </row>
    <row r="3906" spans="1:7" x14ac:dyDescent="0.2">
      <c r="A3906" s="3">
        <v>2087</v>
      </c>
      <c r="B3906" s="3" t="s">
        <v>4218</v>
      </c>
      <c r="C3906" s="3" t="s">
        <v>4219</v>
      </c>
      <c r="D3906" s="3" t="s">
        <v>4180</v>
      </c>
      <c r="G3906" s="2" t="s">
        <v>4896</v>
      </c>
    </row>
    <row r="3907" spans="1:7" x14ac:dyDescent="0.2">
      <c r="A3907" s="3">
        <v>2088</v>
      </c>
      <c r="B3907" s="3" t="s">
        <v>4220</v>
      </c>
      <c r="C3907" s="3" t="s">
        <v>4221</v>
      </c>
      <c r="D3907" s="3" t="s">
        <v>4180</v>
      </c>
      <c r="G3907" s="2" t="s">
        <v>4896</v>
      </c>
    </row>
    <row r="3908" spans="1:7" x14ac:dyDescent="0.2">
      <c r="A3908" s="3">
        <v>2073</v>
      </c>
      <c r="B3908" s="3" t="s">
        <v>4222</v>
      </c>
      <c r="C3908" s="3" t="s">
        <v>4222</v>
      </c>
      <c r="D3908" s="3" t="s">
        <v>4180</v>
      </c>
      <c r="G3908" s="2" t="s">
        <v>4896</v>
      </c>
    </row>
    <row r="3909" spans="1:7" x14ac:dyDescent="0.2">
      <c r="A3909" s="3">
        <v>2068</v>
      </c>
      <c r="B3909" s="3" t="s">
        <v>4223</v>
      </c>
      <c r="C3909" s="3" t="s">
        <v>4224</v>
      </c>
      <c r="D3909" s="3" t="s">
        <v>4180</v>
      </c>
      <c r="G3909" s="2" t="s">
        <v>4896</v>
      </c>
    </row>
    <row r="3910" spans="1:7" x14ac:dyDescent="0.2">
      <c r="A3910" s="3">
        <v>2525</v>
      </c>
      <c r="B3910" s="3" t="s">
        <v>4225</v>
      </c>
      <c r="C3910" s="3" t="s">
        <v>4225</v>
      </c>
      <c r="D3910" s="3" t="s">
        <v>4180</v>
      </c>
      <c r="G3910" s="2" t="s">
        <v>4896</v>
      </c>
    </row>
    <row r="3911" spans="1:7" x14ac:dyDescent="0.2">
      <c r="A3911" s="3">
        <v>2523</v>
      </c>
      <c r="B3911" s="3" t="s">
        <v>4226</v>
      </c>
      <c r="C3911" s="3" t="s">
        <v>4226</v>
      </c>
      <c r="D3911" s="3" t="s">
        <v>4180</v>
      </c>
      <c r="G3911" s="2" t="s">
        <v>4896</v>
      </c>
    </row>
    <row r="3912" spans="1:7" x14ac:dyDescent="0.2">
      <c r="A3912" s="3">
        <v>2000</v>
      </c>
      <c r="B3912" s="3" t="s">
        <v>4227</v>
      </c>
      <c r="C3912" s="3" t="s">
        <v>4227</v>
      </c>
      <c r="D3912" s="3" t="s">
        <v>4180</v>
      </c>
      <c r="G3912" s="2" t="s">
        <v>4896</v>
      </c>
    </row>
    <row r="3913" spans="1:7" x14ac:dyDescent="0.2">
      <c r="A3913" s="3">
        <v>2034</v>
      </c>
      <c r="B3913" s="3" t="s">
        <v>4228</v>
      </c>
      <c r="C3913" s="3" t="s">
        <v>4227</v>
      </c>
      <c r="D3913" s="3" t="s">
        <v>4180</v>
      </c>
      <c r="G3913" s="2" t="s">
        <v>4896</v>
      </c>
    </row>
    <row r="3914" spans="1:7" x14ac:dyDescent="0.2">
      <c r="A3914" s="3">
        <v>2035</v>
      </c>
      <c r="B3914" s="3" t="s">
        <v>4229</v>
      </c>
      <c r="C3914" s="3" t="s">
        <v>4227</v>
      </c>
      <c r="D3914" s="3" t="s">
        <v>4180</v>
      </c>
      <c r="G3914" s="2" t="s">
        <v>4896</v>
      </c>
    </row>
    <row r="3915" spans="1:7" x14ac:dyDescent="0.2">
      <c r="A3915" s="3">
        <v>2036</v>
      </c>
      <c r="B3915" s="3" t="s">
        <v>4230</v>
      </c>
      <c r="C3915" s="3" t="s">
        <v>4227</v>
      </c>
      <c r="D3915" s="3" t="s">
        <v>4180</v>
      </c>
      <c r="G3915" s="2" t="s">
        <v>4896</v>
      </c>
    </row>
    <row r="3916" spans="1:7" x14ac:dyDescent="0.2">
      <c r="A3916" s="3">
        <v>2042</v>
      </c>
      <c r="B3916" s="3" t="s">
        <v>4231</v>
      </c>
      <c r="C3916" s="3" t="s">
        <v>4227</v>
      </c>
      <c r="D3916" s="3" t="s">
        <v>4180</v>
      </c>
      <c r="G3916" s="2" t="s">
        <v>4896</v>
      </c>
    </row>
    <row r="3917" spans="1:7" x14ac:dyDescent="0.2">
      <c r="A3917" s="3">
        <v>2067</v>
      </c>
      <c r="B3917" s="3" t="s">
        <v>4232</v>
      </c>
      <c r="C3917" s="3" t="s">
        <v>4227</v>
      </c>
      <c r="D3917" s="3" t="s">
        <v>4180</v>
      </c>
      <c r="G3917" s="2" t="s">
        <v>4896</v>
      </c>
    </row>
    <row r="3918" spans="1:7" x14ac:dyDescent="0.2">
      <c r="A3918" s="3">
        <v>2072</v>
      </c>
      <c r="B3918" s="3" t="s">
        <v>4233</v>
      </c>
      <c r="C3918" s="3" t="s">
        <v>4234</v>
      </c>
      <c r="D3918" s="3" t="s">
        <v>4180</v>
      </c>
      <c r="G3918" s="2" t="s">
        <v>4896</v>
      </c>
    </row>
    <row r="3919" spans="1:7" x14ac:dyDescent="0.2">
      <c r="A3919" s="3">
        <v>2074</v>
      </c>
      <c r="B3919" s="3" t="s">
        <v>4235</v>
      </c>
      <c r="C3919" s="3" t="s">
        <v>4236</v>
      </c>
      <c r="D3919" s="3" t="s">
        <v>4180</v>
      </c>
      <c r="G3919" s="2" t="s">
        <v>4896</v>
      </c>
    </row>
    <row r="3920" spans="1:7" x14ac:dyDescent="0.2">
      <c r="A3920" s="3">
        <v>2075</v>
      </c>
      <c r="B3920" s="3" t="s">
        <v>4237</v>
      </c>
      <c r="C3920" s="3" t="s">
        <v>4236</v>
      </c>
      <c r="D3920" s="3" t="s">
        <v>4180</v>
      </c>
      <c r="G3920" s="2" t="s">
        <v>4896</v>
      </c>
    </row>
    <row r="3921" spans="1:7" x14ac:dyDescent="0.2">
      <c r="A3921" s="3">
        <v>2075</v>
      </c>
      <c r="B3921" s="3" t="s">
        <v>4238</v>
      </c>
      <c r="C3921" s="3" t="s">
        <v>4236</v>
      </c>
      <c r="D3921" s="3" t="s">
        <v>4180</v>
      </c>
      <c r="G3921" s="2" t="s">
        <v>4896</v>
      </c>
    </row>
    <row r="3922" spans="1:7" x14ac:dyDescent="0.2">
      <c r="A3922" s="3">
        <v>2037</v>
      </c>
      <c r="B3922" s="3" t="s">
        <v>4239</v>
      </c>
      <c r="C3922" s="3" t="s">
        <v>4240</v>
      </c>
      <c r="D3922" s="3" t="s">
        <v>4180</v>
      </c>
      <c r="G3922" s="2" t="s">
        <v>4896</v>
      </c>
    </row>
    <row r="3923" spans="1:7" x14ac:dyDescent="0.2">
      <c r="A3923" s="3">
        <v>2043</v>
      </c>
      <c r="B3923" s="3" t="s">
        <v>4241</v>
      </c>
      <c r="C3923" s="3" t="s">
        <v>4240</v>
      </c>
      <c r="D3923" s="3" t="s">
        <v>4180</v>
      </c>
      <c r="G3923" s="2" t="s">
        <v>4896</v>
      </c>
    </row>
    <row r="3924" spans="1:7" x14ac:dyDescent="0.2">
      <c r="A3924" s="3">
        <v>2046</v>
      </c>
      <c r="B3924" s="3" t="s">
        <v>4242</v>
      </c>
      <c r="C3924" s="3" t="s">
        <v>4240</v>
      </c>
      <c r="D3924" s="3" t="s">
        <v>4180</v>
      </c>
      <c r="G3924" s="2" t="s">
        <v>4896</v>
      </c>
    </row>
    <row r="3925" spans="1:7" x14ac:dyDescent="0.2">
      <c r="A3925" s="3">
        <v>2052</v>
      </c>
      <c r="B3925" s="3" t="s">
        <v>4243</v>
      </c>
      <c r="C3925" s="3" t="s">
        <v>4240</v>
      </c>
      <c r="D3925" s="3" t="s">
        <v>4180</v>
      </c>
      <c r="G3925" s="2" t="s">
        <v>4896</v>
      </c>
    </row>
    <row r="3926" spans="1:7" x14ac:dyDescent="0.2">
      <c r="A3926" s="3">
        <v>2052</v>
      </c>
      <c r="B3926" s="3" t="s">
        <v>4244</v>
      </c>
      <c r="C3926" s="3" t="s">
        <v>4240</v>
      </c>
      <c r="D3926" s="3" t="s">
        <v>4180</v>
      </c>
      <c r="G3926" s="2" t="s">
        <v>4896</v>
      </c>
    </row>
    <row r="3927" spans="1:7" x14ac:dyDescent="0.2">
      <c r="A3927" s="3">
        <v>2053</v>
      </c>
      <c r="B3927" s="3" t="s">
        <v>4245</v>
      </c>
      <c r="C3927" s="3" t="s">
        <v>4240</v>
      </c>
      <c r="D3927" s="3" t="s">
        <v>4180</v>
      </c>
      <c r="G3927" s="2" t="s">
        <v>4896</v>
      </c>
    </row>
    <row r="3928" spans="1:7" x14ac:dyDescent="0.2">
      <c r="A3928" s="3">
        <v>2054</v>
      </c>
      <c r="B3928" s="3" t="s">
        <v>4246</v>
      </c>
      <c r="C3928" s="3" t="s">
        <v>4240</v>
      </c>
      <c r="D3928" s="3" t="s">
        <v>4180</v>
      </c>
      <c r="G3928" s="2" t="s">
        <v>4896</v>
      </c>
    </row>
    <row r="3929" spans="1:7" x14ac:dyDescent="0.2">
      <c r="A3929" s="3">
        <v>2054</v>
      </c>
      <c r="B3929" s="3" t="s">
        <v>4247</v>
      </c>
      <c r="C3929" s="3" t="s">
        <v>4240</v>
      </c>
      <c r="D3929" s="3" t="s">
        <v>4180</v>
      </c>
      <c r="G3929" s="2" t="s">
        <v>4896</v>
      </c>
    </row>
    <row r="3930" spans="1:7" x14ac:dyDescent="0.2">
      <c r="A3930" s="3">
        <v>2056</v>
      </c>
      <c r="B3930" s="3" t="s">
        <v>4248</v>
      </c>
      <c r="C3930" s="3" t="s">
        <v>4240</v>
      </c>
      <c r="D3930" s="3" t="s">
        <v>4180</v>
      </c>
      <c r="G3930" s="2" t="s">
        <v>4896</v>
      </c>
    </row>
    <row r="3931" spans="1:7" x14ac:dyDescent="0.2">
      <c r="A3931" s="3">
        <v>2057</v>
      </c>
      <c r="B3931" s="3" t="s">
        <v>4249</v>
      </c>
      <c r="C3931" s="3" t="s">
        <v>4240</v>
      </c>
      <c r="D3931" s="3" t="s">
        <v>4180</v>
      </c>
      <c r="G3931" s="2" t="s">
        <v>4896</v>
      </c>
    </row>
    <row r="3932" spans="1:7" x14ac:dyDescent="0.2">
      <c r="A3932" s="3">
        <v>2058</v>
      </c>
      <c r="B3932" s="3" t="s">
        <v>4250</v>
      </c>
      <c r="C3932" s="3" t="s">
        <v>4240</v>
      </c>
      <c r="D3932" s="3" t="s">
        <v>4180</v>
      </c>
      <c r="G3932" s="2" t="s">
        <v>4896</v>
      </c>
    </row>
    <row r="3933" spans="1:7" x14ac:dyDescent="0.2">
      <c r="A3933" s="3">
        <v>2063</v>
      </c>
      <c r="B3933" s="3" t="s">
        <v>4251</v>
      </c>
      <c r="C3933" s="3" t="s">
        <v>4240</v>
      </c>
      <c r="D3933" s="3" t="s">
        <v>4180</v>
      </c>
      <c r="G3933" s="2" t="s">
        <v>4896</v>
      </c>
    </row>
    <row r="3934" spans="1:7" x14ac:dyDescent="0.2">
      <c r="A3934" s="3">
        <v>2063</v>
      </c>
      <c r="B3934" s="3" t="s">
        <v>4252</v>
      </c>
      <c r="C3934" s="3" t="s">
        <v>4240</v>
      </c>
      <c r="D3934" s="3" t="s">
        <v>4180</v>
      </c>
      <c r="G3934" s="2" t="s">
        <v>4896</v>
      </c>
    </row>
    <row r="3935" spans="1:7" x14ac:dyDescent="0.2">
      <c r="A3935" s="3">
        <v>2063</v>
      </c>
      <c r="B3935" s="3" t="s">
        <v>4253</v>
      </c>
      <c r="C3935" s="3" t="s">
        <v>4240</v>
      </c>
      <c r="D3935" s="3" t="s">
        <v>4180</v>
      </c>
      <c r="G3935" s="2" t="s">
        <v>4896</v>
      </c>
    </row>
    <row r="3936" spans="1:7" x14ac:dyDescent="0.2">
      <c r="A3936" s="3">
        <v>2063</v>
      </c>
      <c r="B3936" s="3" t="s">
        <v>4254</v>
      </c>
      <c r="C3936" s="3" t="s">
        <v>4240</v>
      </c>
      <c r="D3936" s="3" t="s">
        <v>4180</v>
      </c>
      <c r="G3936" s="2" t="s">
        <v>4896</v>
      </c>
    </row>
    <row r="3937" spans="1:7" x14ac:dyDescent="0.2">
      <c r="A3937" s="3">
        <v>2065</v>
      </c>
      <c r="B3937" s="3" t="s">
        <v>4255</v>
      </c>
      <c r="C3937" s="3" t="s">
        <v>4240</v>
      </c>
      <c r="D3937" s="3" t="s">
        <v>4180</v>
      </c>
      <c r="G3937" s="2" t="s">
        <v>4896</v>
      </c>
    </row>
    <row r="3938" spans="1:7" x14ac:dyDescent="0.2">
      <c r="A3938" s="3">
        <v>2206</v>
      </c>
      <c r="B3938" s="3" t="s">
        <v>4256</v>
      </c>
      <c r="C3938" s="3" t="s">
        <v>4240</v>
      </c>
      <c r="D3938" s="3" t="s">
        <v>4180</v>
      </c>
      <c r="G3938" s="2" t="s">
        <v>4896</v>
      </c>
    </row>
    <row r="3939" spans="1:7" x14ac:dyDescent="0.2">
      <c r="A3939" s="3">
        <v>2207</v>
      </c>
      <c r="B3939" s="3" t="s">
        <v>4257</v>
      </c>
      <c r="C3939" s="3" t="s">
        <v>4240</v>
      </c>
      <c r="D3939" s="3" t="s">
        <v>4180</v>
      </c>
      <c r="G3939" s="2" t="s">
        <v>4896</v>
      </c>
    </row>
    <row r="3940" spans="1:7" x14ac:dyDescent="0.2">
      <c r="A3940" s="3">
        <v>2208</v>
      </c>
      <c r="B3940" s="3" t="s">
        <v>4258</v>
      </c>
      <c r="C3940" s="3" t="s">
        <v>4240</v>
      </c>
      <c r="D3940" s="3" t="s">
        <v>4180</v>
      </c>
      <c r="G3940" s="2" t="s">
        <v>4896</v>
      </c>
    </row>
    <row r="3941" spans="1:7" x14ac:dyDescent="0.2">
      <c r="A3941" s="3">
        <v>2117</v>
      </c>
      <c r="B3941" s="3" t="s">
        <v>4259</v>
      </c>
      <c r="C3941" s="3" t="s">
        <v>4259</v>
      </c>
      <c r="D3941" s="3" t="s">
        <v>4180</v>
      </c>
      <c r="G3941" s="2" t="s">
        <v>4896</v>
      </c>
    </row>
    <row r="3942" spans="1:7" x14ac:dyDescent="0.2">
      <c r="A3942" s="3">
        <v>2126</v>
      </c>
      <c r="B3942" s="3" t="s">
        <v>4260</v>
      </c>
      <c r="C3942" s="3" t="s">
        <v>4260</v>
      </c>
      <c r="D3942" s="3" t="s">
        <v>4180</v>
      </c>
      <c r="G3942" s="2" t="s">
        <v>4896</v>
      </c>
    </row>
    <row r="3943" spans="1:7" x14ac:dyDescent="0.2">
      <c r="A3943" s="3">
        <v>2103</v>
      </c>
      <c r="B3943" s="3" t="s">
        <v>4261</v>
      </c>
      <c r="C3943" s="3" t="s">
        <v>4262</v>
      </c>
      <c r="D3943" s="3" t="s">
        <v>4180</v>
      </c>
      <c r="G3943" s="2" t="s">
        <v>4896</v>
      </c>
    </row>
    <row r="3944" spans="1:7" x14ac:dyDescent="0.2">
      <c r="A3944" s="3">
        <v>2105</v>
      </c>
      <c r="B3944" s="3" t="s">
        <v>4263</v>
      </c>
      <c r="C3944" s="3" t="s">
        <v>4262</v>
      </c>
      <c r="D3944" s="3" t="s">
        <v>4180</v>
      </c>
      <c r="G3944" s="2" t="s">
        <v>4896</v>
      </c>
    </row>
    <row r="3945" spans="1:7" x14ac:dyDescent="0.2">
      <c r="A3945" s="3">
        <v>2108</v>
      </c>
      <c r="B3945" s="3" t="s">
        <v>4264</v>
      </c>
      <c r="C3945" s="3" t="s">
        <v>4262</v>
      </c>
      <c r="D3945" s="3" t="s">
        <v>4180</v>
      </c>
      <c r="G3945" s="2" t="s">
        <v>4896</v>
      </c>
    </row>
    <row r="3946" spans="1:7" x14ac:dyDescent="0.2">
      <c r="A3946" s="3">
        <v>2112</v>
      </c>
      <c r="B3946" s="3" t="s">
        <v>4265</v>
      </c>
      <c r="C3946" s="3" t="s">
        <v>4262</v>
      </c>
      <c r="D3946" s="3" t="s">
        <v>4180</v>
      </c>
      <c r="G3946" s="2" t="s">
        <v>4896</v>
      </c>
    </row>
    <row r="3947" spans="1:7" x14ac:dyDescent="0.2">
      <c r="A3947" s="3">
        <v>2113</v>
      </c>
      <c r="B3947" s="3" t="s">
        <v>4266</v>
      </c>
      <c r="C3947" s="3" t="s">
        <v>4262</v>
      </c>
      <c r="D3947" s="3" t="s">
        <v>4180</v>
      </c>
      <c r="G3947" s="2" t="s">
        <v>4896</v>
      </c>
    </row>
    <row r="3948" spans="1:7" x14ac:dyDescent="0.2">
      <c r="A3948" s="3">
        <v>2114</v>
      </c>
      <c r="B3948" s="3" t="s">
        <v>4267</v>
      </c>
      <c r="C3948" s="3" t="s">
        <v>4262</v>
      </c>
      <c r="D3948" s="3" t="s">
        <v>4180</v>
      </c>
      <c r="G3948" s="2" t="s">
        <v>4896</v>
      </c>
    </row>
    <row r="3949" spans="1:7" x14ac:dyDescent="0.2">
      <c r="A3949" s="3">
        <v>2115</v>
      </c>
      <c r="B3949" s="3" t="s">
        <v>4268</v>
      </c>
      <c r="C3949" s="3" t="s">
        <v>4262</v>
      </c>
      <c r="D3949" s="3" t="s">
        <v>4180</v>
      </c>
      <c r="G3949" s="2" t="s">
        <v>4896</v>
      </c>
    </row>
    <row r="3950" spans="1:7" x14ac:dyDescent="0.2">
      <c r="A3950" s="3">
        <v>2116</v>
      </c>
      <c r="B3950" s="3" t="s">
        <v>4269</v>
      </c>
      <c r="C3950" s="3" t="s">
        <v>4262</v>
      </c>
      <c r="D3950" s="3" t="s">
        <v>4180</v>
      </c>
      <c r="G3950" s="2" t="s">
        <v>4896</v>
      </c>
    </row>
    <row r="3951" spans="1:7" x14ac:dyDescent="0.2">
      <c r="A3951" s="3">
        <v>2123</v>
      </c>
      <c r="B3951" s="3" t="s">
        <v>4270</v>
      </c>
      <c r="C3951" s="3" t="s">
        <v>4262</v>
      </c>
      <c r="D3951" s="3" t="s">
        <v>4180</v>
      </c>
      <c r="G3951" s="2" t="s">
        <v>4896</v>
      </c>
    </row>
    <row r="3952" spans="1:7" x14ac:dyDescent="0.2">
      <c r="A3952" s="3">
        <v>2124</v>
      </c>
      <c r="B3952" s="3" t="s">
        <v>4271</v>
      </c>
      <c r="C3952" s="3" t="s">
        <v>4262</v>
      </c>
      <c r="D3952" s="3" t="s">
        <v>4180</v>
      </c>
      <c r="G3952" s="2" t="s">
        <v>4896</v>
      </c>
    </row>
    <row r="3953" spans="1:7" x14ac:dyDescent="0.2">
      <c r="A3953" s="3">
        <v>2127</v>
      </c>
      <c r="B3953" s="3" t="s">
        <v>4272</v>
      </c>
      <c r="C3953" s="3" t="s">
        <v>4262</v>
      </c>
      <c r="D3953" s="3" t="s">
        <v>4180</v>
      </c>
      <c r="G3953" s="2" t="s">
        <v>4896</v>
      </c>
    </row>
    <row r="3954" spans="1:7" x14ac:dyDescent="0.2">
      <c r="A3954" s="3">
        <v>1288</v>
      </c>
      <c r="B3954" s="3" t="s">
        <v>4273</v>
      </c>
      <c r="C3954" s="3" t="s">
        <v>4273</v>
      </c>
      <c r="D3954" s="3" t="s">
        <v>4274</v>
      </c>
      <c r="G3954" s="2" t="s">
        <v>4896</v>
      </c>
    </row>
    <row r="3955" spans="1:7" x14ac:dyDescent="0.2">
      <c r="A3955" s="3">
        <v>1247</v>
      </c>
      <c r="B3955" s="3" t="s">
        <v>4275</v>
      </c>
      <c r="C3955" s="3" t="s">
        <v>4275</v>
      </c>
      <c r="D3955" s="3" t="s">
        <v>4274</v>
      </c>
      <c r="G3955" s="2" t="s">
        <v>4896</v>
      </c>
    </row>
    <row r="3956" spans="1:7" x14ac:dyDescent="0.2">
      <c r="A3956" s="3">
        <v>1237</v>
      </c>
      <c r="B3956" s="3" t="s">
        <v>4276</v>
      </c>
      <c r="C3956" s="3" t="s">
        <v>4276</v>
      </c>
      <c r="D3956" s="3" t="s">
        <v>4274</v>
      </c>
      <c r="G3956" s="2" t="s">
        <v>4896</v>
      </c>
    </row>
    <row r="3957" spans="1:7" x14ac:dyDescent="0.2">
      <c r="A3957" s="3">
        <v>1285</v>
      </c>
      <c r="B3957" s="3" t="s">
        <v>4277</v>
      </c>
      <c r="C3957" s="3" t="s">
        <v>4278</v>
      </c>
      <c r="D3957" s="3" t="s">
        <v>4274</v>
      </c>
      <c r="G3957" s="2" t="s">
        <v>4896</v>
      </c>
    </row>
    <row r="3958" spans="1:7" x14ac:dyDescent="0.2">
      <c r="A3958" s="3">
        <v>1257</v>
      </c>
      <c r="B3958" s="3" t="s">
        <v>4279</v>
      </c>
      <c r="C3958" s="3" t="s">
        <v>4280</v>
      </c>
      <c r="D3958" s="3" t="s">
        <v>4274</v>
      </c>
      <c r="G3958" s="2" t="s">
        <v>4896</v>
      </c>
    </row>
    <row r="3959" spans="1:7" x14ac:dyDescent="0.2">
      <c r="A3959" s="3">
        <v>1293</v>
      </c>
      <c r="B3959" s="3" t="s">
        <v>4281</v>
      </c>
      <c r="C3959" s="3" t="s">
        <v>4281</v>
      </c>
      <c r="D3959" s="3" t="s">
        <v>4274</v>
      </c>
      <c r="G3959" s="2" t="s">
        <v>4896</v>
      </c>
    </row>
    <row r="3960" spans="1:7" x14ac:dyDescent="0.2">
      <c r="A3960" s="3">
        <v>1233</v>
      </c>
      <c r="B3960" s="3" t="s">
        <v>4282</v>
      </c>
      <c r="C3960" s="3" t="s">
        <v>4282</v>
      </c>
      <c r="D3960" s="3" t="s">
        <v>4274</v>
      </c>
      <c r="G3960" s="2" t="s">
        <v>4896</v>
      </c>
    </row>
    <row r="3961" spans="1:7" x14ac:dyDescent="0.2">
      <c r="A3961" s="3">
        <v>1227</v>
      </c>
      <c r="B3961" s="3" t="s">
        <v>4283</v>
      </c>
      <c r="C3961" s="3" t="s">
        <v>4284</v>
      </c>
      <c r="D3961" s="3" t="s">
        <v>4274</v>
      </c>
      <c r="G3961" s="2" t="s">
        <v>4896</v>
      </c>
    </row>
    <row r="3962" spans="1:7" x14ac:dyDescent="0.2">
      <c r="A3962" s="3">
        <v>1236</v>
      </c>
      <c r="B3962" s="3" t="s">
        <v>4285</v>
      </c>
      <c r="C3962" s="3" t="s">
        <v>4285</v>
      </c>
      <c r="D3962" s="3" t="s">
        <v>4274</v>
      </c>
      <c r="G3962" s="2" t="s">
        <v>4896</v>
      </c>
    </row>
    <row r="3963" spans="1:7" x14ac:dyDescent="0.2">
      <c r="A3963" s="3">
        <v>1298</v>
      </c>
      <c r="B3963" s="3" t="s">
        <v>4286</v>
      </c>
      <c r="C3963" s="3" t="s">
        <v>4286</v>
      </c>
      <c r="D3963" s="3" t="s">
        <v>4274</v>
      </c>
      <c r="G3963" s="2" t="s">
        <v>4896</v>
      </c>
    </row>
    <row r="3964" spans="1:7" x14ac:dyDescent="0.2">
      <c r="A3964" s="3">
        <v>1298</v>
      </c>
      <c r="B3964" s="3" t="s">
        <v>4286</v>
      </c>
      <c r="C3964" s="3" t="s">
        <v>4286</v>
      </c>
      <c r="D3964" s="3" t="s">
        <v>4274</v>
      </c>
      <c r="G3964" s="2" t="s">
        <v>4896</v>
      </c>
    </row>
    <row r="3965" spans="1:7" x14ac:dyDescent="0.2">
      <c r="A3965" s="3">
        <v>1284</v>
      </c>
      <c r="B3965" s="3" t="s">
        <v>4287</v>
      </c>
      <c r="C3965" s="3" t="s">
        <v>4287</v>
      </c>
      <c r="D3965" s="3" t="s">
        <v>4274</v>
      </c>
      <c r="G3965" s="2" t="s">
        <v>4896</v>
      </c>
    </row>
    <row r="3966" spans="1:7" x14ac:dyDescent="0.2">
      <c r="A3966" s="3">
        <v>1224</v>
      </c>
      <c r="B3966" s="3" t="s">
        <v>4288</v>
      </c>
      <c r="C3966" s="3" t="s">
        <v>4288</v>
      </c>
      <c r="D3966" s="3" t="s">
        <v>4274</v>
      </c>
      <c r="G3966" s="2" t="s">
        <v>4896</v>
      </c>
    </row>
    <row r="3967" spans="1:7" x14ac:dyDescent="0.2">
      <c r="A3967" s="3">
        <v>1231</v>
      </c>
      <c r="B3967" s="3" t="s">
        <v>4289</v>
      </c>
      <c r="C3967" s="3" t="s">
        <v>4288</v>
      </c>
      <c r="D3967" s="3" t="s">
        <v>4274</v>
      </c>
      <c r="G3967" s="2" t="s">
        <v>4896</v>
      </c>
    </row>
    <row r="3968" spans="1:7" x14ac:dyDescent="0.2">
      <c r="A3968" s="3">
        <v>1225</v>
      </c>
      <c r="B3968" s="3" t="s">
        <v>4290</v>
      </c>
      <c r="C3968" s="3" t="s">
        <v>4290</v>
      </c>
      <c r="D3968" s="3" t="s">
        <v>4274</v>
      </c>
      <c r="G3968" s="2" t="s">
        <v>4896</v>
      </c>
    </row>
    <row r="3969" spans="1:7" x14ac:dyDescent="0.2">
      <c r="A3969" s="3">
        <v>1244</v>
      </c>
      <c r="B3969" s="3" t="s">
        <v>4291</v>
      </c>
      <c r="C3969" s="3" t="s">
        <v>4291</v>
      </c>
      <c r="D3969" s="3" t="s">
        <v>4274</v>
      </c>
      <c r="G3969" s="2" t="s">
        <v>4896</v>
      </c>
    </row>
    <row r="3970" spans="1:7" x14ac:dyDescent="0.2">
      <c r="A3970" s="3">
        <v>1239</v>
      </c>
      <c r="B3970" s="3" t="s">
        <v>4292</v>
      </c>
      <c r="C3970" s="3" t="s">
        <v>4293</v>
      </c>
      <c r="D3970" s="3" t="s">
        <v>4274</v>
      </c>
      <c r="G3970" s="2" t="s">
        <v>4896</v>
      </c>
    </row>
    <row r="3971" spans="1:7" x14ac:dyDescent="0.2">
      <c r="A3971" s="3">
        <v>1222</v>
      </c>
      <c r="B3971" s="3" t="s">
        <v>4294</v>
      </c>
      <c r="C3971" s="3" t="s">
        <v>4295</v>
      </c>
      <c r="D3971" s="3" t="s">
        <v>4274</v>
      </c>
      <c r="G3971" s="2" t="s">
        <v>4896</v>
      </c>
    </row>
    <row r="3972" spans="1:7" x14ac:dyDescent="0.2">
      <c r="A3972" s="3">
        <v>1245</v>
      </c>
      <c r="B3972" s="3" t="s">
        <v>4295</v>
      </c>
      <c r="C3972" s="3" t="s">
        <v>4295</v>
      </c>
      <c r="D3972" s="3" t="s">
        <v>4274</v>
      </c>
      <c r="G3972" s="2" t="s">
        <v>4896</v>
      </c>
    </row>
    <row r="3973" spans="1:7" x14ac:dyDescent="0.2">
      <c r="A3973" s="3">
        <v>1223</v>
      </c>
      <c r="B3973" s="3" t="s">
        <v>4296</v>
      </c>
      <c r="C3973" s="3" t="s">
        <v>4296</v>
      </c>
      <c r="D3973" s="3" t="s">
        <v>4274</v>
      </c>
      <c r="G3973" s="2" t="s">
        <v>4896</v>
      </c>
    </row>
    <row r="3974" spans="1:7" x14ac:dyDescent="0.2">
      <c r="A3974" s="3">
        <v>1232</v>
      </c>
      <c r="B3974" s="3" t="s">
        <v>4297</v>
      </c>
      <c r="C3974" s="3" t="s">
        <v>4297</v>
      </c>
      <c r="D3974" s="3" t="s">
        <v>4274</v>
      </c>
      <c r="G3974" s="2" t="s">
        <v>4896</v>
      </c>
    </row>
    <row r="3975" spans="1:7" x14ac:dyDescent="0.2">
      <c r="A3975" s="3">
        <v>1246</v>
      </c>
      <c r="B3975" s="3" t="s">
        <v>4298</v>
      </c>
      <c r="C3975" s="3" t="s">
        <v>4299</v>
      </c>
      <c r="D3975" s="3" t="s">
        <v>4274</v>
      </c>
      <c r="G3975" s="2" t="s">
        <v>4896</v>
      </c>
    </row>
    <row r="3976" spans="1:7" x14ac:dyDescent="0.2">
      <c r="A3976" s="3">
        <v>1283</v>
      </c>
      <c r="B3976" s="3" t="s">
        <v>4300</v>
      </c>
      <c r="C3976" s="3" t="s">
        <v>4301</v>
      </c>
      <c r="D3976" s="3" t="s">
        <v>4274</v>
      </c>
      <c r="G3976" s="2" t="s">
        <v>4896</v>
      </c>
    </row>
    <row r="3977" spans="1:7" x14ac:dyDescent="0.2">
      <c r="A3977" s="3">
        <v>1283</v>
      </c>
      <c r="B3977" s="3" t="s">
        <v>4301</v>
      </c>
      <c r="C3977" s="3" t="s">
        <v>4301</v>
      </c>
      <c r="D3977" s="3" t="s">
        <v>4274</v>
      </c>
      <c r="G3977" s="2" t="s">
        <v>4896</v>
      </c>
    </row>
    <row r="3978" spans="1:7" x14ac:dyDescent="0.2">
      <c r="A3978" s="3">
        <v>1201</v>
      </c>
      <c r="B3978" s="3" t="s">
        <v>4302</v>
      </c>
      <c r="C3978" s="3" t="s">
        <v>4302</v>
      </c>
      <c r="D3978" s="3" t="s">
        <v>4274</v>
      </c>
      <c r="G3978" s="2" t="s">
        <v>4896</v>
      </c>
    </row>
    <row r="3979" spans="1:7" x14ac:dyDescent="0.2">
      <c r="A3979" s="3">
        <v>1202</v>
      </c>
      <c r="B3979" s="3" t="s">
        <v>4302</v>
      </c>
      <c r="C3979" s="3" t="s">
        <v>4302</v>
      </c>
      <c r="D3979" s="3" t="s">
        <v>4274</v>
      </c>
      <c r="G3979" s="2" t="s">
        <v>4896</v>
      </c>
    </row>
    <row r="3980" spans="1:7" x14ac:dyDescent="0.2">
      <c r="A3980" s="3">
        <v>1203</v>
      </c>
      <c r="B3980" s="3" t="s">
        <v>4302</v>
      </c>
      <c r="C3980" s="3" t="s">
        <v>4302</v>
      </c>
      <c r="D3980" s="3" t="s">
        <v>4274</v>
      </c>
      <c r="G3980" s="2" t="s">
        <v>4896</v>
      </c>
    </row>
    <row r="3981" spans="1:7" x14ac:dyDescent="0.2">
      <c r="A3981" s="3">
        <v>1204</v>
      </c>
      <c r="B3981" s="3" t="s">
        <v>4302</v>
      </c>
      <c r="C3981" s="3" t="s">
        <v>4302</v>
      </c>
      <c r="D3981" s="3" t="s">
        <v>4274</v>
      </c>
      <c r="G3981" s="2" t="s">
        <v>4896</v>
      </c>
    </row>
    <row r="3982" spans="1:7" x14ac:dyDescent="0.2">
      <c r="A3982" s="3">
        <v>1205</v>
      </c>
      <c r="B3982" s="3" t="s">
        <v>4302</v>
      </c>
      <c r="C3982" s="3" t="s">
        <v>4302</v>
      </c>
      <c r="D3982" s="3" t="s">
        <v>4274</v>
      </c>
      <c r="G3982" s="2" t="s">
        <v>4896</v>
      </c>
    </row>
    <row r="3983" spans="1:7" x14ac:dyDescent="0.2">
      <c r="A3983" s="3">
        <v>1206</v>
      </c>
      <c r="B3983" s="3" t="s">
        <v>4302</v>
      </c>
      <c r="C3983" s="3" t="s">
        <v>4302</v>
      </c>
      <c r="D3983" s="3" t="s">
        <v>4274</v>
      </c>
      <c r="G3983" s="2" t="s">
        <v>4896</v>
      </c>
    </row>
    <row r="3984" spans="1:7" x14ac:dyDescent="0.2">
      <c r="A3984" s="3">
        <v>1207</v>
      </c>
      <c r="B3984" s="3" t="s">
        <v>4302</v>
      </c>
      <c r="C3984" s="3" t="s">
        <v>4302</v>
      </c>
      <c r="D3984" s="3" t="s">
        <v>4274</v>
      </c>
      <c r="G3984" s="2" t="s">
        <v>4896</v>
      </c>
    </row>
    <row r="3985" spans="1:7" x14ac:dyDescent="0.2">
      <c r="A3985" s="3">
        <v>1208</v>
      </c>
      <c r="B3985" s="3" t="s">
        <v>4302</v>
      </c>
      <c r="C3985" s="3" t="s">
        <v>4302</v>
      </c>
      <c r="D3985" s="3" t="s">
        <v>4274</v>
      </c>
      <c r="G3985" s="2" t="s">
        <v>4896</v>
      </c>
    </row>
    <row r="3986" spans="1:7" x14ac:dyDescent="0.2">
      <c r="A3986" s="3">
        <v>1209</v>
      </c>
      <c r="B3986" s="3" t="s">
        <v>4302</v>
      </c>
      <c r="C3986" s="3" t="s">
        <v>4302</v>
      </c>
      <c r="D3986" s="3" t="s">
        <v>4274</v>
      </c>
      <c r="G3986" s="2" t="s">
        <v>4896</v>
      </c>
    </row>
    <row r="3987" spans="1:7" x14ac:dyDescent="0.2">
      <c r="A3987" s="3">
        <v>1227</v>
      </c>
      <c r="B3987" s="3" t="s">
        <v>4303</v>
      </c>
      <c r="C3987" s="3" t="s">
        <v>4302</v>
      </c>
      <c r="D3987" s="3" t="s">
        <v>4274</v>
      </c>
      <c r="G3987" s="2" t="s">
        <v>4896</v>
      </c>
    </row>
    <row r="3988" spans="1:7" x14ac:dyDescent="0.2">
      <c r="A3988" s="3">
        <v>1294</v>
      </c>
      <c r="B3988" s="3" t="s">
        <v>4304</v>
      </c>
      <c r="C3988" s="3" t="s">
        <v>4304</v>
      </c>
      <c r="D3988" s="3" t="s">
        <v>4274</v>
      </c>
      <c r="G3988" s="2" t="s">
        <v>4896</v>
      </c>
    </row>
    <row r="3989" spans="1:7" x14ac:dyDescent="0.2">
      <c r="A3989" s="3">
        <v>1215</v>
      </c>
      <c r="B3989" s="3" t="s">
        <v>4302</v>
      </c>
      <c r="C3989" s="3" t="s">
        <v>4305</v>
      </c>
      <c r="D3989" s="3" t="s">
        <v>4274</v>
      </c>
      <c r="G3989" s="2" t="s">
        <v>4896</v>
      </c>
    </row>
    <row r="3990" spans="1:7" x14ac:dyDescent="0.2">
      <c r="A3990" s="3">
        <v>1218</v>
      </c>
      <c r="B3990" s="3" t="s">
        <v>4305</v>
      </c>
      <c r="C3990" s="3" t="s">
        <v>4305</v>
      </c>
      <c r="D3990" s="3" t="s">
        <v>4274</v>
      </c>
      <c r="G3990" s="2" t="s">
        <v>4896</v>
      </c>
    </row>
    <row r="3991" spans="1:7" x14ac:dyDescent="0.2">
      <c r="A3991" s="3">
        <v>1251</v>
      </c>
      <c r="B3991" s="3" t="s">
        <v>4306</v>
      </c>
      <c r="C3991" s="3" t="s">
        <v>4306</v>
      </c>
      <c r="D3991" s="3" t="s">
        <v>4274</v>
      </c>
      <c r="G3991" s="2" t="s">
        <v>4896</v>
      </c>
    </row>
    <row r="3992" spans="1:7" x14ac:dyDescent="0.2">
      <c r="A3992" s="3">
        <v>1248</v>
      </c>
      <c r="B3992" s="3" t="s">
        <v>4307</v>
      </c>
      <c r="C3992" s="3" t="s">
        <v>4307</v>
      </c>
      <c r="D3992" s="3" t="s">
        <v>4274</v>
      </c>
      <c r="G3992" s="2" t="s">
        <v>4896</v>
      </c>
    </row>
    <row r="3993" spans="1:7" x14ac:dyDescent="0.2">
      <c r="A3993" s="3">
        <v>1254</v>
      </c>
      <c r="B3993" s="3" t="s">
        <v>4308</v>
      </c>
      <c r="C3993" s="3" t="s">
        <v>4308</v>
      </c>
      <c r="D3993" s="3" t="s">
        <v>4274</v>
      </c>
      <c r="G3993" s="2" t="s">
        <v>4896</v>
      </c>
    </row>
    <row r="3994" spans="1:7" x14ac:dyDescent="0.2">
      <c r="A3994" s="3">
        <v>1287</v>
      </c>
      <c r="B3994" s="3" t="s">
        <v>4309</v>
      </c>
      <c r="C3994" s="3" t="s">
        <v>4309</v>
      </c>
      <c r="D3994" s="3" t="s">
        <v>4274</v>
      </c>
      <c r="G3994" s="2" t="s">
        <v>4896</v>
      </c>
    </row>
    <row r="3995" spans="1:7" x14ac:dyDescent="0.2">
      <c r="A3995" s="3">
        <v>1212</v>
      </c>
      <c r="B3995" s="3" t="s">
        <v>4310</v>
      </c>
      <c r="C3995" s="3" t="s">
        <v>4311</v>
      </c>
      <c r="D3995" s="3" t="s">
        <v>4274</v>
      </c>
      <c r="G3995" s="2" t="s">
        <v>4896</v>
      </c>
    </row>
    <row r="3996" spans="1:7" x14ac:dyDescent="0.2">
      <c r="A3996" s="3">
        <v>1213</v>
      </c>
      <c r="B3996" s="3" t="s">
        <v>4312</v>
      </c>
      <c r="C3996" s="3" t="s">
        <v>4311</v>
      </c>
      <c r="D3996" s="3" t="s">
        <v>4274</v>
      </c>
      <c r="G3996" s="2" t="s">
        <v>4896</v>
      </c>
    </row>
    <row r="3997" spans="1:7" x14ac:dyDescent="0.2">
      <c r="A3997" s="3">
        <v>1252</v>
      </c>
      <c r="B3997" s="3" t="s">
        <v>4313</v>
      </c>
      <c r="C3997" s="3" t="s">
        <v>4313</v>
      </c>
      <c r="D3997" s="3" t="s">
        <v>4274</v>
      </c>
      <c r="G3997" s="2" t="s">
        <v>4896</v>
      </c>
    </row>
    <row r="3998" spans="1:7" x14ac:dyDescent="0.2">
      <c r="A3998" s="3">
        <v>1216</v>
      </c>
      <c r="B3998" s="3" t="s">
        <v>4314</v>
      </c>
      <c r="C3998" s="3" t="s">
        <v>4315</v>
      </c>
      <c r="D3998" s="3" t="s">
        <v>4274</v>
      </c>
      <c r="G3998" s="2" t="s">
        <v>4896</v>
      </c>
    </row>
    <row r="3999" spans="1:7" x14ac:dyDescent="0.2">
      <c r="A3999" s="3">
        <v>1217</v>
      </c>
      <c r="B3999" s="3" t="s">
        <v>4315</v>
      </c>
      <c r="C3999" s="3" t="s">
        <v>4315</v>
      </c>
      <c r="D3999" s="3" t="s">
        <v>4274</v>
      </c>
      <c r="G3999" s="2" t="s">
        <v>4896</v>
      </c>
    </row>
    <row r="4000" spans="1:7" x14ac:dyDescent="0.2">
      <c r="A4000" s="3">
        <v>1213</v>
      </c>
      <c r="B4000" s="3" t="s">
        <v>4316</v>
      </c>
      <c r="C4000" s="3" t="s">
        <v>4316</v>
      </c>
      <c r="D4000" s="3" t="s">
        <v>4274</v>
      </c>
      <c r="G4000" s="2" t="s">
        <v>4896</v>
      </c>
    </row>
    <row r="4001" spans="1:7" x14ac:dyDescent="0.2">
      <c r="A4001" s="3">
        <v>1258</v>
      </c>
      <c r="B4001" s="3" t="s">
        <v>4317</v>
      </c>
      <c r="C4001" s="3" t="s">
        <v>4318</v>
      </c>
      <c r="D4001" s="3" t="s">
        <v>4274</v>
      </c>
      <c r="G4001" s="2" t="s">
        <v>4896</v>
      </c>
    </row>
    <row r="4002" spans="1:7" x14ac:dyDescent="0.2">
      <c r="A4002" s="3">
        <v>1228</v>
      </c>
      <c r="B4002" s="3" t="s">
        <v>4319</v>
      </c>
      <c r="C4002" s="3" t="s">
        <v>4319</v>
      </c>
      <c r="D4002" s="3" t="s">
        <v>4274</v>
      </c>
      <c r="G4002" s="2" t="s">
        <v>4896</v>
      </c>
    </row>
    <row r="4003" spans="1:7" x14ac:dyDescent="0.2">
      <c r="A4003" s="3">
        <v>1292</v>
      </c>
      <c r="B4003" s="3" t="s">
        <v>4320</v>
      </c>
      <c r="C4003" s="3" t="s">
        <v>4321</v>
      </c>
      <c r="D4003" s="3" t="s">
        <v>4274</v>
      </c>
      <c r="G4003" s="2" t="s">
        <v>4896</v>
      </c>
    </row>
    <row r="4004" spans="1:7" x14ac:dyDescent="0.2">
      <c r="A4004" s="3">
        <v>1243</v>
      </c>
      <c r="B4004" s="3" t="s">
        <v>4322</v>
      </c>
      <c r="C4004" s="3" t="s">
        <v>4322</v>
      </c>
      <c r="D4004" s="3" t="s">
        <v>4274</v>
      </c>
      <c r="G4004" s="2" t="s">
        <v>4896</v>
      </c>
    </row>
    <row r="4005" spans="1:7" x14ac:dyDescent="0.2">
      <c r="A4005" s="3">
        <v>1241</v>
      </c>
      <c r="B4005" s="3" t="s">
        <v>4323</v>
      </c>
      <c r="C4005" s="3" t="s">
        <v>4323</v>
      </c>
      <c r="D4005" s="3" t="s">
        <v>4274</v>
      </c>
      <c r="G4005" s="2" t="s">
        <v>4896</v>
      </c>
    </row>
    <row r="4006" spans="1:7" x14ac:dyDescent="0.2">
      <c r="A4006" s="3">
        <v>1281</v>
      </c>
      <c r="B4006" s="3" t="s">
        <v>4324</v>
      </c>
      <c r="C4006" s="3" t="s">
        <v>4324</v>
      </c>
      <c r="D4006" s="3" t="s">
        <v>4274</v>
      </c>
      <c r="G4006" s="2" t="s">
        <v>4896</v>
      </c>
    </row>
    <row r="4007" spans="1:7" x14ac:dyDescent="0.2">
      <c r="A4007" s="3">
        <v>1242</v>
      </c>
      <c r="B4007" s="3" t="s">
        <v>4325</v>
      </c>
      <c r="C4007" s="3" t="s">
        <v>4325</v>
      </c>
      <c r="D4007" s="3" t="s">
        <v>4274</v>
      </c>
      <c r="G4007" s="2" t="s">
        <v>4896</v>
      </c>
    </row>
    <row r="4008" spans="1:7" x14ac:dyDescent="0.2">
      <c r="A4008" s="3">
        <v>1286</v>
      </c>
      <c r="B4008" s="3" t="s">
        <v>4326</v>
      </c>
      <c r="C4008" s="3" t="s">
        <v>4326</v>
      </c>
      <c r="D4008" s="3" t="s">
        <v>4274</v>
      </c>
      <c r="G4008" s="2" t="s">
        <v>4896</v>
      </c>
    </row>
    <row r="4009" spans="1:7" x14ac:dyDescent="0.2">
      <c r="A4009" s="3">
        <v>1226</v>
      </c>
      <c r="B4009" s="3" t="s">
        <v>4327</v>
      </c>
      <c r="C4009" s="3" t="s">
        <v>4327</v>
      </c>
      <c r="D4009" s="3" t="s">
        <v>4274</v>
      </c>
      <c r="G4009" s="2" t="s">
        <v>4896</v>
      </c>
    </row>
    <row r="4010" spans="1:7" x14ac:dyDescent="0.2">
      <c r="A4010" s="3">
        <v>1256</v>
      </c>
      <c r="B4010" s="3" t="s">
        <v>4328</v>
      </c>
      <c r="C4010" s="3" t="s">
        <v>4328</v>
      </c>
      <c r="D4010" s="3" t="s">
        <v>4274</v>
      </c>
      <c r="G4010" s="2" t="s">
        <v>4896</v>
      </c>
    </row>
    <row r="4011" spans="1:7" x14ac:dyDescent="0.2">
      <c r="A4011" s="3">
        <v>1253</v>
      </c>
      <c r="B4011" s="3" t="s">
        <v>4329</v>
      </c>
      <c r="C4011" s="3" t="s">
        <v>4329</v>
      </c>
      <c r="D4011" s="3" t="s">
        <v>4274</v>
      </c>
      <c r="G4011" s="2" t="s">
        <v>4896</v>
      </c>
    </row>
    <row r="4012" spans="1:7" x14ac:dyDescent="0.2">
      <c r="A4012" s="3">
        <v>1214</v>
      </c>
      <c r="B4012" s="3" t="s">
        <v>4330</v>
      </c>
      <c r="C4012" s="3" t="s">
        <v>4330</v>
      </c>
      <c r="D4012" s="3" t="s">
        <v>4274</v>
      </c>
      <c r="G4012" s="2" t="s">
        <v>4896</v>
      </c>
    </row>
    <row r="4013" spans="1:7" x14ac:dyDescent="0.2">
      <c r="A4013" s="3">
        <v>1219</v>
      </c>
      <c r="B4013" s="3" t="s">
        <v>4331</v>
      </c>
      <c r="C4013" s="3" t="s">
        <v>4330</v>
      </c>
      <c r="D4013" s="3" t="s">
        <v>4274</v>
      </c>
      <c r="G4013" s="2" t="s">
        <v>4896</v>
      </c>
    </row>
    <row r="4014" spans="1:7" x14ac:dyDescent="0.2">
      <c r="A4014" s="3">
        <v>1219</v>
      </c>
      <c r="B4014" s="3" t="s">
        <v>4332</v>
      </c>
      <c r="C4014" s="3" t="s">
        <v>4330</v>
      </c>
      <c r="D4014" s="3" t="s">
        <v>4274</v>
      </c>
      <c r="G4014" s="2" t="s">
        <v>4896</v>
      </c>
    </row>
    <row r="4015" spans="1:7" x14ac:dyDescent="0.2">
      <c r="A4015" s="3">
        <v>1219</v>
      </c>
      <c r="B4015" s="3" t="s">
        <v>4333</v>
      </c>
      <c r="C4015" s="3" t="s">
        <v>4330</v>
      </c>
      <c r="D4015" s="3" t="s">
        <v>4274</v>
      </c>
      <c r="G4015" s="2" t="s">
        <v>4896</v>
      </c>
    </row>
    <row r="4016" spans="1:7" x14ac:dyDescent="0.2">
      <c r="A4016" s="3">
        <v>1220</v>
      </c>
      <c r="B4016" s="3" t="s">
        <v>4334</v>
      </c>
      <c r="C4016" s="3" t="s">
        <v>4330</v>
      </c>
      <c r="D4016" s="3" t="s">
        <v>4274</v>
      </c>
      <c r="G4016" s="2" t="s">
        <v>4896</v>
      </c>
    </row>
    <row r="4017" spans="1:7" x14ac:dyDescent="0.2">
      <c r="A4017" s="3">
        <v>1290</v>
      </c>
      <c r="B4017" s="3" t="s">
        <v>4335</v>
      </c>
      <c r="C4017" s="3" t="s">
        <v>4335</v>
      </c>
      <c r="D4017" s="3" t="s">
        <v>4274</v>
      </c>
      <c r="G4017" s="2" t="s">
        <v>4896</v>
      </c>
    </row>
    <row r="4018" spans="1:7" x14ac:dyDescent="0.2">
      <c r="A4018" s="3">
        <v>1234</v>
      </c>
      <c r="B4018" s="3" t="s">
        <v>4336</v>
      </c>
      <c r="C4018" s="3" t="s">
        <v>4337</v>
      </c>
      <c r="D4018" s="3" t="s">
        <v>4274</v>
      </c>
      <c r="G4018" s="2" t="s">
        <v>4896</v>
      </c>
    </row>
    <row r="4019" spans="1:7" x14ac:dyDescent="0.2">
      <c r="A4019" s="3">
        <v>1255</v>
      </c>
      <c r="B4019" s="3" t="s">
        <v>4337</v>
      </c>
      <c r="C4019" s="3" t="s">
        <v>4337</v>
      </c>
      <c r="D4019" s="3" t="s">
        <v>4274</v>
      </c>
      <c r="G4019" s="2" t="s">
        <v>4896</v>
      </c>
    </row>
    <row r="4020" spans="1:7" x14ac:dyDescent="0.2">
      <c r="A4020" s="3">
        <v>2856</v>
      </c>
      <c r="B4020" s="3" t="s">
        <v>4338</v>
      </c>
      <c r="C4020" s="3" t="s">
        <v>4338</v>
      </c>
      <c r="D4020" s="3" t="s">
        <v>4339</v>
      </c>
      <c r="G4020" s="2" t="s">
        <v>4900</v>
      </c>
    </row>
    <row r="4021" spans="1:7" x14ac:dyDescent="0.2">
      <c r="A4021" s="3">
        <v>2857</v>
      </c>
      <c r="B4021" s="3" t="s">
        <v>4340</v>
      </c>
      <c r="C4021" s="3" t="s">
        <v>4338</v>
      </c>
      <c r="D4021" s="3" t="s">
        <v>4339</v>
      </c>
      <c r="G4021" s="2" t="s">
        <v>4900</v>
      </c>
    </row>
    <row r="4022" spans="1:7" x14ac:dyDescent="0.2">
      <c r="A4022" s="3">
        <v>2803</v>
      </c>
      <c r="B4022" s="3" t="s">
        <v>4341</v>
      </c>
      <c r="C4022" s="3" t="s">
        <v>4341</v>
      </c>
      <c r="D4022" s="3" t="s">
        <v>4339</v>
      </c>
      <c r="G4022" s="2" t="s">
        <v>4900</v>
      </c>
    </row>
    <row r="4023" spans="1:7" x14ac:dyDescent="0.2">
      <c r="A4023" s="3">
        <v>2843</v>
      </c>
      <c r="B4023" s="3" t="s">
        <v>4342</v>
      </c>
      <c r="C4023" s="3" t="s">
        <v>4343</v>
      </c>
      <c r="D4023" s="3" t="s">
        <v>4339</v>
      </c>
      <c r="G4023" s="2" t="s">
        <v>4900</v>
      </c>
    </row>
    <row r="4024" spans="1:7" x14ac:dyDescent="0.2">
      <c r="A4024" s="3">
        <v>2825</v>
      </c>
      <c r="B4024" s="3" t="s">
        <v>4344</v>
      </c>
      <c r="C4024" s="3" t="s">
        <v>4344</v>
      </c>
      <c r="D4024" s="3" t="s">
        <v>4339</v>
      </c>
      <c r="G4024" s="2" t="s">
        <v>4900</v>
      </c>
    </row>
    <row r="4025" spans="1:7" x14ac:dyDescent="0.2">
      <c r="A4025" s="3">
        <v>2830</v>
      </c>
      <c r="B4025" s="3" t="s">
        <v>4345</v>
      </c>
      <c r="C4025" s="3" t="s">
        <v>4345</v>
      </c>
      <c r="D4025" s="3" t="s">
        <v>4339</v>
      </c>
      <c r="G4025" s="2" t="s">
        <v>4900</v>
      </c>
    </row>
    <row r="4026" spans="1:7" x14ac:dyDescent="0.2">
      <c r="A4026" s="3">
        <v>2830</v>
      </c>
      <c r="B4026" s="3" t="s">
        <v>4346</v>
      </c>
      <c r="C4026" s="3" t="s">
        <v>4345</v>
      </c>
      <c r="D4026" s="3" t="s">
        <v>4339</v>
      </c>
      <c r="G4026" s="2" t="s">
        <v>4900</v>
      </c>
    </row>
    <row r="4027" spans="1:7" x14ac:dyDescent="0.2">
      <c r="A4027" s="3">
        <v>2832</v>
      </c>
      <c r="B4027" s="3" t="s">
        <v>4347</v>
      </c>
      <c r="C4027" s="3" t="s">
        <v>4345</v>
      </c>
      <c r="D4027" s="3" t="s">
        <v>4339</v>
      </c>
      <c r="G4027" s="2" t="s">
        <v>4900</v>
      </c>
    </row>
    <row r="4028" spans="1:7" x14ac:dyDescent="0.2">
      <c r="A4028" s="3">
        <v>2822</v>
      </c>
      <c r="B4028" s="3" t="s">
        <v>4348</v>
      </c>
      <c r="C4028" s="3" t="s">
        <v>4348</v>
      </c>
      <c r="D4028" s="3" t="s">
        <v>4339</v>
      </c>
      <c r="G4028" s="2" t="s">
        <v>4900</v>
      </c>
    </row>
    <row r="4029" spans="1:7" x14ac:dyDescent="0.2">
      <c r="A4029" s="3">
        <v>2823</v>
      </c>
      <c r="B4029" s="3" t="s">
        <v>4349</v>
      </c>
      <c r="C4029" s="3" t="s">
        <v>4348</v>
      </c>
      <c r="D4029" s="3" t="s">
        <v>4339</v>
      </c>
      <c r="G4029" s="2" t="s">
        <v>4900</v>
      </c>
    </row>
    <row r="4030" spans="1:7" x14ac:dyDescent="0.2">
      <c r="A4030" s="3">
        <v>2852</v>
      </c>
      <c r="B4030" s="3" t="s">
        <v>4350</v>
      </c>
      <c r="C4030" s="3" t="s">
        <v>4350</v>
      </c>
      <c r="D4030" s="3" t="s">
        <v>4339</v>
      </c>
      <c r="G4030" s="2" t="s">
        <v>4900</v>
      </c>
    </row>
    <row r="4031" spans="1:7" x14ac:dyDescent="0.2">
      <c r="A4031" s="3">
        <v>2800</v>
      </c>
      <c r="B4031" s="3" t="s">
        <v>4351</v>
      </c>
      <c r="C4031" s="3" t="s">
        <v>4351</v>
      </c>
      <c r="D4031" s="3" t="s">
        <v>4339</v>
      </c>
      <c r="G4031" s="2" t="s">
        <v>4900</v>
      </c>
    </row>
    <row r="4032" spans="1:7" x14ac:dyDescent="0.2">
      <c r="A4032" s="3">
        <v>2802</v>
      </c>
      <c r="B4032" s="3" t="s">
        <v>4352</v>
      </c>
      <c r="C4032" s="3" t="s">
        <v>4352</v>
      </c>
      <c r="D4032" s="3" t="s">
        <v>4339</v>
      </c>
      <c r="G4032" s="2" t="s">
        <v>4900</v>
      </c>
    </row>
    <row r="4033" spans="1:7" x14ac:dyDescent="0.2">
      <c r="A4033" s="3">
        <v>2813</v>
      </c>
      <c r="B4033" s="3" t="s">
        <v>4353</v>
      </c>
      <c r="C4033" s="3" t="s">
        <v>4353</v>
      </c>
      <c r="D4033" s="3" t="s">
        <v>4339</v>
      </c>
      <c r="G4033" s="2" t="s">
        <v>4900</v>
      </c>
    </row>
    <row r="4034" spans="1:7" x14ac:dyDescent="0.2">
      <c r="A4034" s="3">
        <v>2827</v>
      </c>
      <c r="B4034" s="3" t="s">
        <v>4354</v>
      </c>
      <c r="C4034" s="3" t="s">
        <v>4354</v>
      </c>
      <c r="D4034" s="3" t="s">
        <v>4339</v>
      </c>
      <c r="G4034" s="2" t="s">
        <v>4900</v>
      </c>
    </row>
    <row r="4035" spans="1:7" x14ac:dyDescent="0.2">
      <c r="A4035" s="3">
        <v>2806</v>
      </c>
      <c r="B4035" s="3" t="s">
        <v>4355</v>
      </c>
      <c r="C4035" s="3" t="s">
        <v>4355</v>
      </c>
      <c r="D4035" s="3" t="s">
        <v>4339</v>
      </c>
      <c r="G4035" s="2" t="s">
        <v>4900</v>
      </c>
    </row>
    <row r="4036" spans="1:7" x14ac:dyDescent="0.2">
      <c r="A4036" s="3">
        <v>2812</v>
      </c>
      <c r="B4036" s="3" t="s">
        <v>4356</v>
      </c>
      <c r="C4036" s="3" t="s">
        <v>4356</v>
      </c>
      <c r="D4036" s="3" t="s">
        <v>4339</v>
      </c>
      <c r="G4036" s="2" t="s">
        <v>4900</v>
      </c>
    </row>
    <row r="4037" spans="1:7" x14ac:dyDescent="0.2">
      <c r="A4037" s="3">
        <v>2807</v>
      </c>
      <c r="B4037" s="3" t="s">
        <v>4357</v>
      </c>
      <c r="C4037" s="3" t="s">
        <v>4357</v>
      </c>
      <c r="D4037" s="3" t="s">
        <v>4339</v>
      </c>
      <c r="G4037" s="2" t="s">
        <v>4900</v>
      </c>
    </row>
    <row r="4038" spans="1:7" x14ac:dyDescent="0.2">
      <c r="A4038" s="3">
        <v>2807</v>
      </c>
      <c r="B4038" s="3" t="s">
        <v>4358</v>
      </c>
      <c r="C4038" s="3" t="s">
        <v>4357</v>
      </c>
      <c r="D4038" s="3" t="s">
        <v>4339</v>
      </c>
      <c r="G4038" s="2" t="s">
        <v>4900</v>
      </c>
    </row>
    <row r="4039" spans="1:7" x14ac:dyDescent="0.2">
      <c r="A4039" s="3">
        <v>2842</v>
      </c>
      <c r="B4039" s="3" t="s">
        <v>4359</v>
      </c>
      <c r="C4039" s="3" t="s">
        <v>4359</v>
      </c>
      <c r="D4039" s="3" t="s">
        <v>4339</v>
      </c>
      <c r="G4039" s="2" t="s">
        <v>4900</v>
      </c>
    </row>
    <row r="4040" spans="1:7" x14ac:dyDescent="0.2">
      <c r="A4040" s="3">
        <v>2873</v>
      </c>
      <c r="B4040" s="3" t="s">
        <v>4360</v>
      </c>
      <c r="C4040" s="3" t="s">
        <v>4360</v>
      </c>
      <c r="D4040" s="3" t="s">
        <v>4339</v>
      </c>
      <c r="G4040" s="2" t="s">
        <v>4900</v>
      </c>
    </row>
    <row r="4041" spans="1:7" x14ac:dyDescent="0.2">
      <c r="A4041" s="3">
        <v>2805</v>
      </c>
      <c r="B4041" s="3" t="s">
        <v>4361</v>
      </c>
      <c r="C4041" s="3" t="s">
        <v>4361</v>
      </c>
      <c r="D4041" s="3" t="s">
        <v>4339</v>
      </c>
      <c r="G4041" s="2" t="s">
        <v>4900</v>
      </c>
    </row>
    <row r="4042" spans="1:7" x14ac:dyDescent="0.2">
      <c r="A4042" s="3">
        <v>2853</v>
      </c>
      <c r="B4042" s="3" t="s">
        <v>4362</v>
      </c>
      <c r="C4042" s="3" t="s">
        <v>4363</v>
      </c>
      <c r="D4042" s="3" t="s">
        <v>4339</v>
      </c>
      <c r="G4042" s="2" t="s">
        <v>4900</v>
      </c>
    </row>
    <row r="4043" spans="1:7" x14ac:dyDescent="0.2">
      <c r="A4043" s="3">
        <v>2854</v>
      </c>
      <c r="B4043" s="3" t="s">
        <v>4364</v>
      </c>
      <c r="C4043" s="3" t="s">
        <v>4363</v>
      </c>
      <c r="D4043" s="3" t="s">
        <v>4339</v>
      </c>
      <c r="G4043" s="2" t="s">
        <v>4900</v>
      </c>
    </row>
    <row r="4044" spans="1:7" x14ac:dyDescent="0.2">
      <c r="A4044" s="3">
        <v>2855</v>
      </c>
      <c r="B4044" s="3" t="s">
        <v>4365</v>
      </c>
      <c r="C4044" s="3" t="s">
        <v>4363</v>
      </c>
      <c r="D4044" s="3" t="s">
        <v>4339</v>
      </c>
      <c r="G4044" s="2" t="s">
        <v>4900</v>
      </c>
    </row>
    <row r="4045" spans="1:7" x14ac:dyDescent="0.2">
      <c r="A4045" s="3">
        <v>2863</v>
      </c>
      <c r="B4045" s="3" t="s">
        <v>4366</v>
      </c>
      <c r="C4045" s="3" t="s">
        <v>4363</v>
      </c>
      <c r="D4045" s="3" t="s">
        <v>4339</v>
      </c>
      <c r="G4045" s="2" t="s">
        <v>4900</v>
      </c>
    </row>
    <row r="4046" spans="1:7" x14ac:dyDescent="0.2">
      <c r="A4046" s="3">
        <v>2864</v>
      </c>
      <c r="B4046" s="3" t="s">
        <v>4367</v>
      </c>
      <c r="C4046" s="3" t="s">
        <v>4363</v>
      </c>
      <c r="D4046" s="3" t="s">
        <v>4339</v>
      </c>
      <c r="G4046" s="2" t="s">
        <v>4900</v>
      </c>
    </row>
    <row r="4047" spans="1:7" x14ac:dyDescent="0.2">
      <c r="A4047" s="3">
        <v>2824</v>
      </c>
      <c r="B4047" s="3" t="s">
        <v>4368</v>
      </c>
      <c r="C4047" s="3" t="s">
        <v>4369</v>
      </c>
      <c r="D4047" s="3" t="s">
        <v>4339</v>
      </c>
      <c r="G4047" s="2" t="s">
        <v>4900</v>
      </c>
    </row>
    <row r="4048" spans="1:7" x14ac:dyDescent="0.2">
      <c r="A4048" s="3">
        <v>2826</v>
      </c>
      <c r="B4048" s="3" t="s">
        <v>4370</v>
      </c>
      <c r="C4048" s="3" t="s">
        <v>4369</v>
      </c>
      <c r="D4048" s="3" t="s">
        <v>4339</v>
      </c>
      <c r="G4048" s="2" t="s">
        <v>4900</v>
      </c>
    </row>
    <row r="4049" spans="1:7" x14ac:dyDescent="0.2">
      <c r="A4049" s="3">
        <v>2828</v>
      </c>
      <c r="B4049" s="3" t="s">
        <v>4371</v>
      </c>
      <c r="C4049" s="3" t="s">
        <v>4369</v>
      </c>
      <c r="D4049" s="3" t="s">
        <v>4339</v>
      </c>
      <c r="G4049" s="2" t="s">
        <v>4900</v>
      </c>
    </row>
    <row r="4050" spans="1:7" x14ac:dyDescent="0.2">
      <c r="A4050" s="3">
        <v>2829</v>
      </c>
      <c r="B4050" s="3" t="s">
        <v>4372</v>
      </c>
      <c r="C4050" s="3" t="s">
        <v>4369</v>
      </c>
      <c r="D4050" s="3" t="s">
        <v>4339</v>
      </c>
      <c r="G4050" s="2" t="s">
        <v>4900</v>
      </c>
    </row>
    <row r="4051" spans="1:7" x14ac:dyDescent="0.2">
      <c r="A4051" s="3">
        <v>2360</v>
      </c>
      <c r="B4051" s="3" t="s">
        <v>4373</v>
      </c>
      <c r="C4051" s="3" t="s">
        <v>4374</v>
      </c>
      <c r="D4051" s="3" t="s">
        <v>4339</v>
      </c>
      <c r="G4051" s="2" t="s">
        <v>4900</v>
      </c>
    </row>
    <row r="4052" spans="1:7" x14ac:dyDescent="0.2">
      <c r="A4052" s="3">
        <v>2336</v>
      </c>
      <c r="B4052" s="3" t="s">
        <v>4375</v>
      </c>
      <c r="C4052" s="3" t="s">
        <v>4375</v>
      </c>
      <c r="D4052" s="3" t="s">
        <v>4339</v>
      </c>
      <c r="G4052" s="2" t="s">
        <v>4900</v>
      </c>
    </row>
    <row r="4053" spans="1:7" x14ac:dyDescent="0.2">
      <c r="A4053" s="3">
        <v>2345</v>
      </c>
      <c r="B4053" s="3" t="s">
        <v>4376</v>
      </c>
      <c r="C4053" s="3" t="s">
        <v>4376</v>
      </c>
      <c r="D4053" s="3" t="s">
        <v>4339</v>
      </c>
      <c r="G4053" s="2" t="s">
        <v>4900</v>
      </c>
    </row>
    <row r="4054" spans="1:7" x14ac:dyDescent="0.2">
      <c r="A4054" s="3">
        <v>2345</v>
      </c>
      <c r="B4054" s="3" t="s">
        <v>4377</v>
      </c>
      <c r="C4054" s="3" t="s">
        <v>4377</v>
      </c>
      <c r="D4054" s="3" t="s">
        <v>4339</v>
      </c>
      <c r="G4054" s="2" t="s">
        <v>4900</v>
      </c>
    </row>
    <row r="4055" spans="1:7" x14ac:dyDescent="0.2">
      <c r="A4055" s="3">
        <v>2363</v>
      </c>
      <c r="B4055" s="3" t="s">
        <v>4378</v>
      </c>
      <c r="C4055" s="3" t="s">
        <v>4378</v>
      </c>
      <c r="D4055" s="3" t="s">
        <v>4339</v>
      </c>
      <c r="G4055" s="2" t="s">
        <v>4900</v>
      </c>
    </row>
    <row r="4056" spans="1:7" x14ac:dyDescent="0.2">
      <c r="A4056" s="3">
        <v>2714</v>
      </c>
      <c r="B4056" s="3" t="s">
        <v>4379</v>
      </c>
      <c r="C4056" s="3" t="s">
        <v>4380</v>
      </c>
      <c r="D4056" s="3" t="s">
        <v>4339</v>
      </c>
      <c r="G4056" s="2" t="s">
        <v>4900</v>
      </c>
    </row>
    <row r="4057" spans="1:7" x14ac:dyDescent="0.2">
      <c r="A4057" s="3">
        <v>2714</v>
      </c>
      <c r="B4057" s="3" t="s">
        <v>4381</v>
      </c>
      <c r="C4057" s="3" t="s">
        <v>4380</v>
      </c>
      <c r="D4057" s="3" t="s">
        <v>4339</v>
      </c>
      <c r="G4057" s="2" t="s">
        <v>4900</v>
      </c>
    </row>
    <row r="4058" spans="1:7" x14ac:dyDescent="0.2">
      <c r="A4058" s="3">
        <v>2718</v>
      </c>
      <c r="B4058" s="3" t="s">
        <v>4382</v>
      </c>
      <c r="C4058" s="3" t="s">
        <v>4383</v>
      </c>
      <c r="D4058" s="3" t="s">
        <v>4339</v>
      </c>
      <c r="G4058" s="2" t="s">
        <v>4900</v>
      </c>
    </row>
    <row r="4059" spans="1:7" x14ac:dyDescent="0.2">
      <c r="A4059" s="3">
        <v>2718</v>
      </c>
      <c r="B4059" s="3" t="s">
        <v>4384</v>
      </c>
      <c r="C4059" s="3" t="s">
        <v>4383</v>
      </c>
      <c r="D4059" s="3" t="s">
        <v>4339</v>
      </c>
      <c r="G4059" s="2" t="s">
        <v>4900</v>
      </c>
    </row>
    <row r="4060" spans="1:7" x14ac:dyDescent="0.2">
      <c r="A4060" s="3">
        <v>2362</v>
      </c>
      <c r="B4060" s="3" t="s">
        <v>4385</v>
      </c>
      <c r="C4060" s="3" t="s">
        <v>4385</v>
      </c>
      <c r="D4060" s="3" t="s">
        <v>4339</v>
      </c>
      <c r="G4060" s="2" t="s">
        <v>4900</v>
      </c>
    </row>
    <row r="4061" spans="1:7" x14ac:dyDescent="0.2">
      <c r="A4061" s="3">
        <v>2362</v>
      </c>
      <c r="B4061" s="3" t="s">
        <v>4386</v>
      </c>
      <c r="C4061" s="3" t="s">
        <v>4385</v>
      </c>
      <c r="D4061" s="3" t="s">
        <v>4339</v>
      </c>
      <c r="G4061" s="2" t="s">
        <v>4900</v>
      </c>
    </row>
    <row r="4062" spans="1:7" x14ac:dyDescent="0.2">
      <c r="A4062" s="3">
        <v>2338</v>
      </c>
      <c r="B4062" s="3" t="s">
        <v>4387</v>
      </c>
      <c r="C4062" s="3" t="s">
        <v>4388</v>
      </c>
      <c r="D4062" s="3" t="s">
        <v>4339</v>
      </c>
      <c r="G4062" s="2" t="s">
        <v>4900</v>
      </c>
    </row>
    <row r="4063" spans="1:7" x14ac:dyDescent="0.2">
      <c r="A4063" s="3">
        <v>2338</v>
      </c>
      <c r="B4063" s="3" t="s">
        <v>4388</v>
      </c>
      <c r="C4063" s="3" t="s">
        <v>4388</v>
      </c>
      <c r="D4063" s="3" t="s">
        <v>4339</v>
      </c>
      <c r="G4063" s="2" t="s">
        <v>4900</v>
      </c>
    </row>
    <row r="4064" spans="1:7" x14ac:dyDescent="0.2">
      <c r="A4064" s="3">
        <v>2345</v>
      </c>
      <c r="B4064" s="3" t="s">
        <v>4389</v>
      </c>
      <c r="C4064" s="3" t="s">
        <v>4388</v>
      </c>
      <c r="D4064" s="3" t="s">
        <v>4339</v>
      </c>
      <c r="G4064" s="2" t="s">
        <v>4900</v>
      </c>
    </row>
    <row r="4065" spans="1:7" x14ac:dyDescent="0.2">
      <c r="A4065" s="3">
        <v>2340</v>
      </c>
      <c r="B4065" s="3" t="s">
        <v>4390</v>
      </c>
      <c r="C4065" s="3" t="s">
        <v>4390</v>
      </c>
      <c r="D4065" s="3" t="s">
        <v>4339</v>
      </c>
      <c r="G4065" s="2" t="s">
        <v>4900</v>
      </c>
    </row>
    <row r="4066" spans="1:7" x14ac:dyDescent="0.2">
      <c r="A4066" s="3">
        <v>2350</v>
      </c>
      <c r="B4066" s="3" t="s">
        <v>4391</v>
      </c>
      <c r="C4066" s="3" t="s">
        <v>4391</v>
      </c>
      <c r="D4066" s="3" t="s">
        <v>4339</v>
      </c>
      <c r="G4066" s="2" t="s">
        <v>4900</v>
      </c>
    </row>
    <row r="4067" spans="1:7" x14ac:dyDescent="0.2">
      <c r="A4067" s="3">
        <v>2353</v>
      </c>
      <c r="B4067" s="3" t="s">
        <v>4392</v>
      </c>
      <c r="C4067" s="3" t="s">
        <v>4391</v>
      </c>
      <c r="D4067" s="3" t="s">
        <v>4339</v>
      </c>
      <c r="G4067" s="2" t="s">
        <v>4900</v>
      </c>
    </row>
    <row r="4068" spans="1:7" x14ac:dyDescent="0.2">
      <c r="A4068" s="3">
        <v>2354</v>
      </c>
      <c r="B4068" s="3" t="s">
        <v>4393</v>
      </c>
      <c r="C4068" s="3" t="s">
        <v>4391</v>
      </c>
      <c r="D4068" s="3" t="s">
        <v>4339</v>
      </c>
      <c r="G4068" s="2" t="s">
        <v>4900</v>
      </c>
    </row>
    <row r="4069" spans="1:7" x14ac:dyDescent="0.2">
      <c r="A4069" s="3">
        <v>2364</v>
      </c>
      <c r="B4069" s="3" t="s">
        <v>4394</v>
      </c>
      <c r="C4069" s="3" t="s">
        <v>4395</v>
      </c>
      <c r="D4069" s="3" t="s">
        <v>4339</v>
      </c>
      <c r="G4069" s="2" t="s">
        <v>4900</v>
      </c>
    </row>
    <row r="4070" spans="1:7" x14ac:dyDescent="0.2">
      <c r="A4070" s="3">
        <v>2882</v>
      </c>
      <c r="B4070" s="3" t="s">
        <v>4396</v>
      </c>
      <c r="C4070" s="3" t="s">
        <v>4395</v>
      </c>
      <c r="D4070" s="3" t="s">
        <v>4339</v>
      </c>
      <c r="G4070" s="2" t="s">
        <v>4900</v>
      </c>
    </row>
    <row r="4071" spans="1:7" x14ac:dyDescent="0.2">
      <c r="A4071" s="3">
        <v>2887</v>
      </c>
      <c r="B4071" s="3" t="s">
        <v>4397</v>
      </c>
      <c r="C4071" s="3" t="s">
        <v>4397</v>
      </c>
      <c r="D4071" s="3" t="s">
        <v>4339</v>
      </c>
      <c r="G4071" s="2" t="s">
        <v>4900</v>
      </c>
    </row>
    <row r="4072" spans="1:7" x14ac:dyDescent="0.2">
      <c r="A4072" s="3">
        <v>2942</v>
      </c>
      <c r="B4072" s="3" t="s">
        <v>4398</v>
      </c>
      <c r="C4072" s="3" t="s">
        <v>4398</v>
      </c>
      <c r="D4072" s="3" t="s">
        <v>4339</v>
      </c>
      <c r="G4072" s="2" t="s">
        <v>4900</v>
      </c>
    </row>
    <row r="4073" spans="1:7" x14ac:dyDescent="0.2">
      <c r="A4073" s="3">
        <v>2935</v>
      </c>
      <c r="B4073" s="3" t="s">
        <v>4399</v>
      </c>
      <c r="C4073" s="3" t="s">
        <v>4399</v>
      </c>
      <c r="D4073" s="3" t="s">
        <v>4339</v>
      </c>
      <c r="G4073" s="2" t="s">
        <v>4900</v>
      </c>
    </row>
    <row r="4074" spans="1:7" x14ac:dyDescent="0.2">
      <c r="A4074" s="3">
        <v>2926</v>
      </c>
      <c r="B4074" s="3" t="s">
        <v>4400</v>
      </c>
      <c r="C4074" s="3" t="s">
        <v>4400</v>
      </c>
      <c r="D4074" s="3" t="s">
        <v>4339</v>
      </c>
      <c r="G4074" s="2" t="s">
        <v>4900</v>
      </c>
    </row>
    <row r="4075" spans="1:7" x14ac:dyDescent="0.2">
      <c r="A4075" s="3">
        <v>2944</v>
      </c>
      <c r="B4075" s="3" t="s">
        <v>4401</v>
      </c>
      <c r="C4075" s="3" t="s">
        <v>4401</v>
      </c>
      <c r="D4075" s="3" t="s">
        <v>4339</v>
      </c>
      <c r="G4075" s="2" t="s">
        <v>4900</v>
      </c>
    </row>
    <row r="4076" spans="1:7" x14ac:dyDescent="0.2">
      <c r="A4076" s="3">
        <v>2915</v>
      </c>
      <c r="B4076" s="3" t="s">
        <v>4402</v>
      </c>
      <c r="C4076" s="3" t="s">
        <v>4402</v>
      </c>
      <c r="D4076" s="3" t="s">
        <v>4339</v>
      </c>
      <c r="G4076" s="2" t="s">
        <v>4900</v>
      </c>
    </row>
    <row r="4077" spans="1:7" x14ac:dyDescent="0.2">
      <c r="A4077" s="3">
        <v>2932</v>
      </c>
      <c r="B4077" s="3" t="s">
        <v>4403</v>
      </c>
      <c r="C4077" s="3" t="s">
        <v>4403</v>
      </c>
      <c r="D4077" s="3" t="s">
        <v>4339</v>
      </c>
      <c r="G4077" s="2" t="s">
        <v>4900</v>
      </c>
    </row>
    <row r="4078" spans="1:7" x14ac:dyDescent="0.2">
      <c r="A4078" s="3">
        <v>2952</v>
      </c>
      <c r="B4078" s="3" t="s">
        <v>4404</v>
      </c>
      <c r="C4078" s="3" t="s">
        <v>4404</v>
      </c>
      <c r="D4078" s="3" t="s">
        <v>4339</v>
      </c>
      <c r="G4078" s="2" t="s">
        <v>4900</v>
      </c>
    </row>
    <row r="4079" spans="1:7" x14ac:dyDescent="0.2">
      <c r="A4079" s="3">
        <v>2922</v>
      </c>
      <c r="B4079" s="3" t="s">
        <v>4405</v>
      </c>
      <c r="C4079" s="3" t="s">
        <v>4405</v>
      </c>
      <c r="D4079" s="3" t="s">
        <v>4339</v>
      </c>
      <c r="G4079" s="2" t="s">
        <v>4900</v>
      </c>
    </row>
    <row r="4080" spans="1:7" x14ac:dyDescent="0.2">
      <c r="A4080" s="3">
        <v>2950</v>
      </c>
      <c r="B4080" s="3" t="s">
        <v>4406</v>
      </c>
      <c r="C4080" s="3" t="s">
        <v>4406</v>
      </c>
      <c r="D4080" s="3" t="s">
        <v>4339</v>
      </c>
      <c r="G4080" s="2" t="s">
        <v>4900</v>
      </c>
    </row>
    <row r="4081" spans="1:7" x14ac:dyDescent="0.2">
      <c r="A4081" s="3">
        <v>2950</v>
      </c>
      <c r="B4081" s="3" t="s">
        <v>4407</v>
      </c>
      <c r="C4081" s="3" t="s">
        <v>4406</v>
      </c>
      <c r="D4081" s="3" t="s">
        <v>4339</v>
      </c>
      <c r="G4081" s="2" t="s">
        <v>4900</v>
      </c>
    </row>
    <row r="4082" spans="1:7" x14ac:dyDescent="0.2">
      <c r="A4082" s="3">
        <v>2905</v>
      </c>
      <c r="B4082" s="3" t="s">
        <v>4408</v>
      </c>
      <c r="C4082" s="3" t="s">
        <v>4408</v>
      </c>
      <c r="D4082" s="3" t="s">
        <v>4339</v>
      </c>
      <c r="G4082" s="2" t="s">
        <v>4900</v>
      </c>
    </row>
    <row r="4083" spans="1:7" x14ac:dyDescent="0.2">
      <c r="A4083" s="3">
        <v>2933</v>
      </c>
      <c r="B4083" s="3" t="s">
        <v>4409</v>
      </c>
      <c r="C4083" s="3" t="s">
        <v>4409</v>
      </c>
      <c r="D4083" s="3" t="s">
        <v>4339</v>
      </c>
      <c r="G4083" s="2" t="s">
        <v>4900</v>
      </c>
    </row>
    <row r="4084" spans="1:7" x14ac:dyDescent="0.2">
      <c r="A4084" s="3">
        <v>2916</v>
      </c>
      <c r="B4084" s="3" t="s">
        <v>4410</v>
      </c>
      <c r="C4084" s="3" t="s">
        <v>4410</v>
      </c>
      <c r="D4084" s="3" t="s">
        <v>4339</v>
      </c>
      <c r="G4084" s="2" t="s">
        <v>4900</v>
      </c>
    </row>
    <row r="4085" spans="1:7" x14ac:dyDescent="0.2">
      <c r="A4085" s="3">
        <v>2902</v>
      </c>
      <c r="B4085" s="3" t="s">
        <v>4411</v>
      </c>
      <c r="C4085" s="3" t="s">
        <v>4411</v>
      </c>
      <c r="D4085" s="3" t="s">
        <v>4339</v>
      </c>
      <c r="G4085" s="2" t="s">
        <v>4900</v>
      </c>
    </row>
    <row r="4086" spans="1:7" x14ac:dyDescent="0.2">
      <c r="A4086" s="3">
        <v>2903</v>
      </c>
      <c r="B4086" s="3" t="s">
        <v>4412</v>
      </c>
      <c r="C4086" s="3" t="s">
        <v>4411</v>
      </c>
      <c r="D4086" s="3" t="s">
        <v>4339</v>
      </c>
      <c r="G4086" s="2" t="s">
        <v>4900</v>
      </c>
    </row>
    <row r="4087" spans="1:7" x14ac:dyDescent="0.2">
      <c r="A4087" s="3">
        <v>2904</v>
      </c>
      <c r="B4087" s="3" t="s">
        <v>4413</v>
      </c>
      <c r="C4087" s="3" t="s">
        <v>4411</v>
      </c>
      <c r="D4087" s="3" t="s">
        <v>4339</v>
      </c>
      <c r="G4087" s="2" t="s">
        <v>4900</v>
      </c>
    </row>
    <row r="4088" spans="1:7" x14ac:dyDescent="0.2">
      <c r="A4088" s="3">
        <v>2908</v>
      </c>
      <c r="B4088" s="3" t="s">
        <v>4414</v>
      </c>
      <c r="C4088" s="3" t="s">
        <v>4414</v>
      </c>
      <c r="D4088" s="3" t="s">
        <v>4339</v>
      </c>
      <c r="G4088" s="2" t="s">
        <v>4900</v>
      </c>
    </row>
    <row r="4089" spans="1:7" x14ac:dyDescent="0.2">
      <c r="A4089" s="3">
        <v>2933</v>
      </c>
      <c r="B4089" s="3" t="s">
        <v>4415</v>
      </c>
      <c r="C4089" s="3" t="s">
        <v>4415</v>
      </c>
      <c r="D4089" s="3" t="s">
        <v>4339</v>
      </c>
      <c r="G4089" s="2" t="s">
        <v>4900</v>
      </c>
    </row>
    <row r="4090" spans="1:7" x14ac:dyDescent="0.2">
      <c r="A4090" s="3">
        <v>2900</v>
      </c>
      <c r="B4090" s="3" t="s">
        <v>4416</v>
      </c>
      <c r="C4090" s="3" t="s">
        <v>4416</v>
      </c>
      <c r="D4090" s="3" t="s">
        <v>4339</v>
      </c>
      <c r="G4090" s="2" t="s">
        <v>4900</v>
      </c>
    </row>
    <row r="4091" spans="1:7" x14ac:dyDescent="0.2">
      <c r="A4091" s="3">
        <v>2943</v>
      </c>
      <c r="B4091" s="3" t="s">
        <v>4417</v>
      </c>
      <c r="C4091" s="3" t="s">
        <v>4417</v>
      </c>
      <c r="D4091" s="3" t="s">
        <v>4339</v>
      </c>
      <c r="G4091" s="2" t="s">
        <v>4900</v>
      </c>
    </row>
    <row r="4092" spans="1:7" x14ac:dyDescent="0.2">
      <c r="A4092" s="3">
        <v>2923</v>
      </c>
      <c r="B4092" s="3" t="s">
        <v>4418</v>
      </c>
      <c r="C4092" s="3" t="s">
        <v>4419</v>
      </c>
      <c r="D4092" s="3" t="s">
        <v>4339</v>
      </c>
      <c r="G4092" s="2" t="s">
        <v>4900</v>
      </c>
    </row>
    <row r="4093" spans="1:7" x14ac:dyDescent="0.2">
      <c r="A4093" s="3">
        <v>2924</v>
      </c>
      <c r="B4093" s="3" t="s">
        <v>4420</v>
      </c>
      <c r="C4093" s="3" t="s">
        <v>4419</v>
      </c>
      <c r="D4093" s="3" t="s">
        <v>4339</v>
      </c>
      <c r="G4093" s="2" t="s">
        <v>4900</v>
      </c>
    </row>
    <row r="4094" spans="1:7" x14ac:dyDescent="0.2">
      <c r="A4094" s="3">
        <v>2925</v>
      </c>
      <c r="B4094" s="3" t="s">
        <v>4421</v>
      </c>
      <c r="C4094" s="3" t="s">
        <v>4419</v>
      </c>
      <c r="D4094" s="3" t="s">
        <v>4339</v>
      </c>
      <c r="G4094" s="2" t="s">
        <v>4900</v>
      </c>
    </row>
    <row r="4095" spans="1:7" x14ac:dyDescent="0.2">
      <c r="A4095" s="3">
        <v>2882</v>
      </c>
      <c r="B4095" s="3" t="s">
        <v>4396</v>
      </c>
      <c r="C4095" s="3" t="s">
        <v>4422</v>
      </c>
      <c r="D4095" s="3" t="s">
        <v>4339</v>
      </c>
      <c r="G4095" s="2" t="s">
        <v>4900</v>
      </c>
    </row>
    <row r="4096" spans="1:7" x14ac:dyDescent="0.2">
      <c r="A4096" s="3">
        <v>2883</v>
      </c>
      <c r="B4096" s="3" t="s">
        <v>4423</v>
      </c>
      <c r="C4096" s="3" t="s">
        <v>4422</v>
      </c>
      <c r="D4096" s="3" t="s">
        <v>4339</v>
      </c>
      <c r="G4096" s="2" t="s">
        <v>4900</v>
      </c>
    </row>
    <row r="4097" spans="1:7" x14ac:dyDescent="0.2">
      <c r="A4097" s="3">
        <v>2884</v>
      </c>
      <c r="B4097" s="3" t="s">
        <v>4424</v>
      </c>
      <c r="C4097" s="3" t="s">
        <v>4422</v>
      </c>
      <c r="D4097" s="3" t="s">
        <v>4339</v>
      </c>
      <c r="G4097" s="2" t="s">
        <v>4900</v>
      </c>
    </row>
    <row r="4098" spans="1:7" x14ac:dyDescent="0.2">
      <c r="A4098" s="3">
        <v>2885</v>
      </c>
      <c r="B4098" s="3" t="s">
        <v>4425</v>
      </c>
      <c r="C4098" s="3" t="s">
        <v>4422</v>
      </c>
      <c r="D4098" s="3" t="s">
        <v>4339</v>
      </c>
      <c r="G4098" s="2" t="s">
        <v>4900</v>
      </c>
    </row>
    <row r="4099" spans="1:7" x14ac:dyDescent="0.2">
      <c r="A4099" s="3">
        <v>2886</v>
      </c>
      <c r="B4099" s="3" t="s">
        <v>4426</v>
      </c>
      <c r="C4099" s="3" t="s">
        <v>4422</v>
      </c>
      <c r="D4099" s="3" t="s">
        <v>4339</v>
      </c>
      <c r="G4099" s="2" t="s">
        <v>4900</v>
      </c>
    </row>
    <row r="4100" spans="1:7" x14ac:dyDescent="0.2">
      <c r="A4100" s="3">
        <v>2888</v>
      </c>
      <c r="B4100" s="3" t="s">
        <v>4427</v>
      </c>
      <c r="C4100" s="3" t="s">
        <v>4422</v>
      </c>
      <c r="D4100" s="3" t="s">
        <v>4339</v>
      </c>
      <c r="G4100" s="2" t="s">
        <v>4900</v>
      </c>
    </row>
    <row r="4101" spans="1:7" x14ac:dyDescent="0.2">
      <c r="A4101" s="3">
        <v>2889</v>
      </c>
      <c r="B4101" s="3" t="s">
        <v>4428</v>
      </c>
      <c r="C4101" s="3" t="s">
        <v>4422</v>
      </c>
      <c r="D4101" s="3" t="s">
        <v>4339</v>
      </c>
      <c r="G4101" s="2" t="s">
        <v>4900</v>
      </c>
    </row>
    <row r="4102" spans="1:7" x14ac:dyDescent="0.2">
      <c r="A4102" s="3">
        <v>2906</v>
      </c>
      <c r="B4102" s="3" t="s">
        <v>4429</v>
      </c>
      <c r="C4102" s="3" t="s">
        <v>4430</v>
      </c>
      <c r="D4102" s="3" t="s">
        <v>4339</v>
      </c>
      <c r="G4102" s="2" t="s">
        <v>4900</v>
      </c>
    </row>
    <row r="4103" spans="1:7" x14ac:dyDescent="0.2">
      <c r="A4103" s="3">
        <v>2907</v>
      </c>
      <c r="B4103" s="3" t="s">
        <v>4431</v>
      </c>
      <c r="C4103" s="3" t="s">
        <v>4430</v>
      </c>
      <c r="D4103" s="3" t="s">
        <v>4339</v>
      </c>
      <c r="G4103" s="2" t="s">
        <v>4900</v>
      </c>
    </row>
    <row r="4104" spans="1:7" x14ac:dyDescent="0.2">
      <c r="A4104" s="3">
        <v>2912</v>
      </c>
      <c r="B4104" s="3" t="s">
        <v>4432</v>
      </c>
      <c r="C4104" s="3" t="s">
        <v>4430</v>
      </c>
      <c r="D4104" s="3" t="s">
        <v>4339</v>
      </c>
      <c r="G4104" s="2" t="s">
        <v>4900</v>
      </c>
    </row>
    <row r="4105" spans="1:7" x14ac:dyDescent="0.2">
      <c r="A4105" s="3">
        <v>2912</v>
      </c>
      <c r="B4105" s="3" t="s">
        <v>4433</v>
      </c>
      <c r="C4105" s="3" t="s">
        <v>4430</v>
      </c>
      <c r="D4105" s="3" t="s">
        <v>4339</v>
      </c>
      <c r="G4105" s="2" t="s">
        <v>4900</v>
      </c>
    </row>
    <row r="4106" spans="1:7" x14ac:dyDescent="0.2">
      <c r="A4106" s="3">
        <v>2914</v>
      </c>
      <c r="B4106" s="3" t="s">
        <v>4434</v>
      </c>
      <c r="C4106" s="3" t="s">
        <v>4430</v>
      </c>
      <c r="D4106" s="3" t="s">
        <v>4339</v>
      </c>
      <c r="G4106" s="2" t="s">
        <v>4900</v>
      </c>
    </row>
    <row r="4107" spans="1:7" x14ac:dyDescent="0.2">
      <c r="A4107" s="3">
        <v>2946</v>
      </c>
      <c r="B4107" s="3" t="s">
        <v>4435</v>
      </c>
      <c r="C4107" s="3" t="s">
        <v>4436</v>
      </c>
      <c r="D4107" s="3" t="s">
        <v>4339</v>
      </c>
      <c r="G4107" s="2" t="s">
        <v>4900</v>
      </c>
    </row>
    <row r="4108" spans="1:7" x14ac:dyDescent="0.2">
      <c r="A4108" s="3">
        <v>2947</v>
      </c>
      <c r="B4108" s="3" t="s">
        <v>4437</v>
      </c>
      <c r="C4108" s="3" t="s">
        <v>4436</v>
      </c>
      <c r="D4108" s="3" t="s">
        <v>4339</v>
      </c>
      <c r="G4108" s="2" t="s">
        <v>4900</v>
      </c>
    </row>
    <row r="4109" spans="1:7" x14ac:dyDescent="0.2">
      <c r="A4109" s="3">
        <v>2953</v>
      </c>
      <c r="B4109" s="3" t="s">
        <v>4438</v>
      </c>
      <c r="C4109" s="3" t="s">
        <v>4436</v>
      </c>
      <c r="D4109" s="3" t="s">
        <v>4339</v>
      </c>
      <c r="G4109" s="2" t="s">
        <v>4900</v>
      </c>
    </row>
    <row r="4110" spans="1:7" x14ac:dyDescent="0.2">
      <c r="A4110" s="3">
        <v>2953</v>
      </c>
      <c r="B4110" s="3" t="s">
        <v>4439</v>
      </c>
      <c r="C4110" s="3" t="s">
        <v>4436</v>
      </c>
      <c r="D4110" s="3" t="s">
        <v>4339</v>
      </c>
      <c r="G4110" s="2" t="s">
        <v>4900</v>
      </c>
    </row>
    <row r="4111" spans="1:7" x14ac:dyDescent="0.2">
      <c r="A4111" s="3">
        <v>2954</v>
      </c>
      <c r="B4111" s="3" t="s">
        <v>4440</v>
      </c>
      <c r="C4111" s="3" t="s">
        <v>4436</v>
      </c>
      <c r="D4111" s="3" t="s">
        <v>4339</v>
      </c>
      <c r="G4111" s="2" t="s">
        <v>4900</v>
      </c>
    </row>
    <row r="4112" spans="1:7" x14ac:dyDescent="0.2">
      <c r="A4112" s="3">
        <v>9490</v>
      </c>
      <c r="B4112" s="3" t="s">
        <v>4441</v>
      </c>
      <c r="C4112" s="3" t="s">
        <v>4441</v>
      </c>
      <c r="D4112" s="3"/>
      <c r="G4112" s="2" t="s">
        <v>4900</v>
      </c>
    </row>
    <row r="4113" spans="1:7" x14ac:dyDescent="0.2">
      <c r="A4113" s="3">
        <v>9495</v>
      </c>
      <c r="B4113" s="3" t="s">
        <v>4442</v>
      </c>
      <c r="C4113" s="3" t="s">
        <v>4442</v>
      </c>
      <c r="D4113" s="3"/>
      <c r="G4113" s="2" t="s">
        <v>4900</v>
      </c>
    </row>
    <row r="4114" spans="1:7" x14ac:dyDescent="0.2">
      <c r="A4114" s="3">
        <v>9496</v>
      </c>
      <c r="B4114" s="3" t="s">
        <v>4443</v>
      </c>
      <c r="C4114" s="3" t="s">
        <v>4443</v>
      </c>
      <c r="D4114" s="3"/>
      <c r="G4114" s="2" t="s">
        <v>4900</v>
      </c>
    </row>
    <row r="4115" spans="1:7" x14ac:dyDescent="0.2">
      <c r="A4115" s="3">
        <v>9497</v>
      </c>
      <c r="B4115" s="3" t="s">
        <v>4444</v>
      </c>
      <c r="C4115" s="3" t="s">
        <v>4444</v>
      </c>
      <c r="D4115" s="3"/>
      <c r="G4115" s="2" t="s">
        <v>4900</v>
      </c>
    </row>
    <row r="4116" spans="1:7" x14ac:dyDescent="0.2">
      <c r="A4116" s="3">
        <v>9494</v>
      </c>
      <c r="B4116" s="3" t="s">
        <v>4445</v>
      </c>
      <c r="C4116" s="3" t="s">
        <v>4445</v>
      </c>
      <c r="D4116" s="3"/>
      <c r="G4116" s="2" t="s">
        <v>4900</v>
      </c>
    </row>
    <row r="4117" spans="1:7" x14ac:dyDescent="0.2">
      <c r="A4117" s="3">
        <v>9498</v>
      </c>
      <c r="B4117" s="3" t="s">
        <v>4446</v>
      </c>
      <c r="C4117" s="3" t="s">
        <v>4446</v>
      </c>
      <c r="D4117" s="3"/>
      <c r="G4117" s="2" t="s">
        <v>4900</v>
      </c>
    </row>
    <row r="4118" spans="1:7" x14ac:dyDescent="0.2">
      <c r="A4118" s="3">
        <v>9485</v>
      </c>
      <c r="B4118" s="3" t="s">
        <v>4447</v>
      </c>
      <c r="C4118" s="3" t="s">
        <v>4448</v>
      </c>
      <c r="D4118" s="3"/>
      <c r="G4118" s="2" t="s">
        <v>4900</v>
      </c>
    </row>
    <row r="4119" spans="1:7" x14ac:dyDescent="0.2">
      <c r="A4119" s="3">
        <v>9492</v>
      </c>
      <c r="B4119" s="3" t="s">
        <v>4448</v>
      </c>
      <c r="C4119" s="3" t="s">
        <v>4448</v>
      </c>
      <c r="D4119" s="3"/>
      <c r="G4119" s="2" t="s">
        <v>4900</v>
      </c>
    </row>
    <row r="4120" spans="1:7" x14ac:dyDescent="0.2">
      <c r="A4120" s="3">
        <v>9486</v>
      </c>
      <c r="B4120" s="3" t="s">
        <v>4449</v>
      </c>
      <c r="C4120" s="3" t="s">
        <v>4450</v>
      </c>
      <c r="D4120" s="3"/>
      <c r="G4120" s="2" t="s">
        <v>4900</v>
      </c>
    </row>
    <row r="4121" spans="1:7" x14ac:dyDescent="0.2">
      <c r="A4121" s="3">
        <v>9493</v>
      </c>
      <c r="B4121" s="3" t="s">
        <v>4451</v>
      </c>
      <c r="C4121" s="3" t="s">
        <v>4450</v>
      </c>
      <c r="D4121" s="3"/>
      <c r="G4121" s="2" t="s">
        <v>4900</v>
      </c>
    </row>
    <row r="4122" spans="1:7" x14ac:dyDescent="0.2">
      <c r="A4122" s="3">
        <v>9487</v>
      </c>
      <c r="B4122" s="3" t="s">
        <v>4452</v>
      </c>
      <c r="C4122" s="3" t="s">
        <v>4453</v>
      </c>
      <c r="D4122" s="3"/>
      <c r="G4122" s="2" t="s">
        <v>4900</v>
      </c>
    </row>
    <row r="4123" spans="1:7" x14ac:dyDescent="0.2">
      <c r="A4123" s="3">
        <v>9491</v>
      </c>
      <c r="B4123" s="3" t="s">
        <v>4454</v>
      </c>
      <c r="C4123" s="3" t="s">
        <v>4454</v>
      </c>
      <c r="D4123" s="3"/>
      <c r="G4123" s="2" t="s">
        <v>4900</v>
      </c>
    </row>
    <row r="4124" spans="1:7" x14ac:dyDescent="0.2">
      <c r="A4124" s="3">
        <v>9488</v>
      </c>
      <c r="B4124" s="3" t="s">
        <v>4455</v>
      </c>
      <c r="C4124" s="3" t="s">
        <v>4455</v>
      </c>
      <c r="D4124" s="3"/>
      <c r="G4124" s="2" t="s">
        <v>4900</v>
      </c>
    </row>
    <row r="4125" spans="1:7" x14ac:dyDescent="0.2">
      <c r="A4125" s="3">
        <v>9999</v>
      </c>
      <c r="B4125" s="3" t="s">
        <v>4456</v>
      </c>
      <c r="C4125" s="3" t="s">
        <v>4456</v>
      </c>
      <c r="D4125" s="3" t="s">
        <v>309</v>
      </c>
      <c r="G4125" s="2" t="s">
        <v>4900</v>
      </c>
    </row>
    <row r="4126" spans="1:7" x14ac:dyDescent="0.2">
      <c r="A4126" s="3">
        <v>9999</v>
      </c>
      <c r="B4126" s="3" t="s">
        <v>4457</v>
      </c>
      <c r="C4126" s="3" t="s">
        <v>4457</v>
      </c>
      <c r="D4126" s="3" t="s">
        <v>309</v>
      </c>
      <c r="G4126" s="2" t="s">
        <v>4900</v>
      </c>
    </row>
    <row r="4127" spans="1:7" x14ac:dyDescent="0.2">
      <c r="A4127" s="3">
        <v>9999</v>
      </c>
      <c r="B4127" s="3" t="s">
        <v>4458</v>
      </c>
      <c r="C4127" s="3" t="s">
        <v>4459</v>
      </c>
      <c r="D4127" s="3" t="s">
        <v>309</v>
      </c>
      <c r="G4127" s="2" t="s">
        <v>4900</v>
      </c>
    </row>
    <row r="4128" spans="1:7" x14ac:dyDescent="0.2">
      <c r="B4128" s="4">
        <v>44749</v>
      </c>
      <c r="C4128" s="5" t="s">
        <v>4460</v>
      </c>
      <c r="G4128" s="2" t="s">
        <v>4900</v>
      </c>
    </row>
    <row r="4129" spans="7:7" x14ac:dyDescent="0.2">
      <c r="G4129" s="2" t="s">
        <v>4900</v>
      </c>
    </row>
    <row r="4130" spans="7:7" x14ac:dyDescent="0.2">
      <c r="G4130" s="2" t="s">
        <v>4900</v>
      </c>
    </row>
    <row r="4131" spans="7:7" x14ac:dyDescent="0.2">
      <c r="G4131" s="2" t="s">
        <v>4900</v>
      </c>
    </row>
    <row r="4132" spans="7:7" x14ac:dyDescent="0.2">
      <c r="G4132" s="2" t="s">
        <v>4900</v>
      </c>
    </row>
    <row r="4133" spans="7:7" x14ac:dyDescent="0.2">
      <c r="G4133" s="2" t="s">
        <v>4900</v>
      </c>
    </row>
    <row r="4134" spans="7:7" x14ac:dyDescent="0.2">
      <c r="G4134" s="2" t="s">
        <v>4900</v>
      </c>
    </row>
    <row r="4135" spans="7:7" x14ac:dyDescent="0.2">
      <c r="G4135" s="2" t="s">
        <v>4900</v>
      </c>
    </row>
    <row r="4136" spans="7:7" x14ac:dyDescent="0.2">
      <c r="G4136" s="2" t="s">
        <v>4900</v>
      </c>
    </row>
    <row r="4137" spans="7:7" x14ac:dyDescent="0.2">
      <c r="G4137" s="2" t="s">
        <v>4900</v>
      </c>
    </row>
    <row r="4138" spans="7:7" x14ac:dyDescent="0.2">
      <c r="G4138" s="2" t="s">
        <v>4900</v>
      </c>
    </row>
    <row r="4139" spans="7:7" x14ac:dyDescent="0.2">
      <c r="G4139" s="2" t="s">
        <v>4900</v>
      </c>
    </row>
    <row r="4140" spans="7:7" x14ac:dyDescent="0.2">
      <c r="G4140" s="2" t="s">
        <v>4900</v>
      </c>
    </row>
    <row r="4141" spans="7:7" x14ac:dyDescent="0.2">
      <c r="G4141" s="2" t="s">
        <v>4900</v>
      </c>
    </row>
    <row r="4142" spans="7:7" x14ac:dyDescent="0.2">
      <c r="G4142" s="2" t="s">
        <v>4900</v>
      </c>
    </row>
    <row r="4143" spans="7:7" x14ac:dyDescent="0.2">
      <c r="G4143" s="2" t="s">
        <v>4900</v>
      </c>
    </row>
    <row r="4144" spans="7:7" x14ac:dyDescent="0.2">
      <c r="G4144" s="2" t="s">
        <v>4900</v>
      </c>
    </row>
    <row r="4145" spans="7:7" x14ac:dyDescent="0.2">
      <c r="G4145" s="2" t="s">
        <v>4900</v>
      </c>
    </row>
    <row r="4146" spans="7:7" x14ac:dyDescent="0.2">
      <c r="G4146" s="2" t="s">
        <v>4900</v>
      </c>
    </row>
    <row r="4147" spans="7:7" x14ac:dyDescent="0.2">
      <c r="G4147" s="2" t="s">
        <v>4900</v>
      </c>
    </row>
    <row r="4148" spans="7:7" x14ac:dyDescent="0.2">
      <c r="G4148" s="2" t="s">
        <v>4900</v>
      </c>
    </row>
    <row r="4149" spans="7:7" x14ac:dyDescent="0.2">
      <c r="G4149" s="2" t="s">
        <v>4900</v>
      </c>
    </row>
    <row r="4150" spans="7:7" x14ac:dyDescent="0.2">
      <c r="G4150" s="2" t="s">
        <v>4900</v>
      </c>
    </row>
    <row r="4151" spans="7:7" x14ac:dyDescent="0.2">
      <c r="G4151" s="2" t="s">
        <v>4900</v>
      </c>
    </row>
    <row r="4152" spans="7:7" x14ac:dyDescent="0.2">
      <c r="G4152" s="2" t="s">
        <v>4900</v>
      </c>
    </row>
    <row r="4153" spans="7:7" x14ac:dyDescent="0.2">
      <c r="G4153" s="2" t="s">
        <v>4900</v>
      </c>
    </row>
    <row r="4154" spans="7:7" x14ac:dyDescent="0.2">
      <c r="G4154" s="2" t="s">
        <v>4900</v>
      </c>
    </row>
    <row r="4155" spans="7:7" x14ac:dyDescent="0.2">
      <c r="G4155" s="2" t="s">
        <v>4900</v>
      </c>
    </row>
    <row r="4156" spans="7:7" x14ac:dyDescent="0.2">
      <c r="G4156" s="2" t="s">
        <v>4900</v>
      </c>
    </row>
    <row r="4157" spans="7:7" x14ac:dyDescent="0.2">
      <c r="G4157" s="2" t="s">
        <v>4900</v>
      </c>
    </row>
    <row r="4158" spans="7:7" x14ac:dyDescent="0.2">
      <c r="G4158" s="2" t="s">
        <v>4900</v>
      </c>
    </row>
    <row r="4159" spans="7:7" x14ac:dyDescent="0.2">
      <c r="G4159" s="2" t="s">
        <v>4900</v>
      </c>
    </row>
    <row r="4160" spans="7:7" x14ac:dyDescent="0.2">
      <c r="G4160" s="2" t="s">
        <v>4900</v>
      </c>
    </row>
    <row r="4161" spans="7:7" x14ac:dyDescent="0.2">
      <c r="G4161" s="2" t="s">
        <v>4900</v>
      </c>
    </row>
    <row r="4162" spans="7:7" x14ac:dyDescent="0.2">
      <c r="G4162" s="2" t="s">
        <v>4900</v>
      </c>
    </row>
    <row r="4163" spans="7:7" x14ac:dyDescent="0.2">
      <c r="G4163" s="2" t="s">
        <v>4900</v>
      </c>
    </row>
    <row r="4164" spans="7:7" x14ac:dyDescent="0.2">
      <c r="G4164" s="2" t="s">
        <v>4900</v>
      </c>
    </row>
    <row r="4165" spans="7:7" x14ac:dyDescent="0.2">
      <c r="G4165" s="2" t="s">
        <v>4900</v>
      </c>
    </row>
    <row r="4166" spans="7:7" x14ac:dyDescent="0.2">
      <c r="G4166" s="2" t="s">
        <v>4900</v>
      </c>
    </row>
    <row r="4167" spans="7:7" x14ac:dyDescent="0.2">
      <c r="G4167" s="2" t="s">
        <v>4900</v>
      </c>
    </row>
    <row r="4168" spans="7:7" x14ac:dyDescent="0.2">
      <c r="G4168" s="2" t="s">
        <v>4900</v>
      </c>
    </row>
    <row r="4169" spans="7:7" x14ac:dyDescent="0.2">
      <c r="G4169" s="2" t="s">
        <v>4900</v>
      </c>
    </row>
    <row r="4170" spans="7:7" x14ac:dyDescent="0.2">
      <c r="G4170" s="2" t="s">
        <v>4900</v>
      </c>
    </row>
    <row r="4171" spans="7:7" x14ac:dyDescent="0.2">
      <c r="G4171" s="2" t="s">
        <v>4900</v>
      </c>
    </row>
    <row r="4172" spans="7:7" x14ac:dyDescent="0.2">
      <c r="G4172" s="2" t="s">
        <v>4900</v>
      </c>
    </row>
    <row r="4173" spans="7:7" x14ac:dyDescent="0.2">
      <c r="G4173" s="2" t="s">
        <v>4900</v>
      </c>
    </row>
    <row r="4174" spans="7:7" x14ac:dyDescent="0.2">
      <c r="G4174" s="2" t="s">
        <v>4900</v>
      </c>
    </row>
    <row r="4175" spans="7:7" x14ac:dyDescent="0.2">
      <c r="G4175" s="2" t="s">
        <v>4900</v>
      </c>
    </row>
    <row r="4176" spans="7:7" x14ac:dyDescent="0.2">
      <c r="G4176" s="2" t="s">
        <v>4900</v>
      </c>
    </row>
    <row r="4177" spans="7:7" x14ac:dyDescent="0.2">
      <c r="G4177" s="2" t="s">
        <v>4900</v>
      </c>
    </row>
    <row r="4178" spans="7:7" x14ac:dyDescent="0.2">
      <c r="G4178" s="2" t="s">
        <v>4900</v>
      </c>
    </row>
    <row r="4179" spans="7:7" x14ac:dyDescent="0.2">
      <c r="G4179" s="2" t="s">
        <v>4900</v>
      </c>
    </row>
    <row r="4180" spans="7:7" x14ac:dyDescent="0.2">
      <c r="G4180" s="2" t="s">
        <v>4900</v>
      </c>
    </row>
    <row r="4181" spans="7:7" x14ac:dyDescent="0.2">
      <c r="G4181" s="2" t="s">
        <v>4900</v>
      </c>
    </row>
    <row r="4182" spans="7:7" x14ac:dyDescent="0.2">
      <c r="G4182" s="2" t="s">
        <v>4900</v>
      </c>
    </row>
    <row r="4183" spans="7:7" x14ac:dyDescent="0.2">
      <c r="G4183" s="2" t="s">
        <v>4900</v>
      </c>
    </row>
    <row r="4184" spans="7:7" x14ac:dyDescent="0.2">
      <c r="G4184" s="2" t="s">
        <v>4900</v>
      </c>
    </row>
    <row r="4185" spans="7:7" x14ac:dyDescent="0.2">
      <c r="G4185" s="2" t="s">
        <v>4900</v>
      </c>
    </row>
    <row r="4186" spans="7:7" x14ac:dyDescent="0.2">
      <c r="G4186" s="2" t="s">
        <v>4900</v>
      </c>
    </row>
    <row r="4187" spans="7:7" x14ac:dyDescent="0.2">
      <c r="G4187" s="2" t="s">
        <v>4900</v>
      </c>
    </row>
    <row r="4188" spans="7:7" x14ac:dyDescent="0.2">
      <c r="G4188" s="2" t="s">
        <v>4900</v>
      </c>
    </row>
    <row r="4189" spans="7:7" x14ac:dyDescent="0.2">
      <c r="G4189" s="2" t="s">
        <v>4900</v>
      </c>
    </row>
    <row r="4190" spans="7:7" x14ac:dyDescent="0.2">
      <c r="G4190" s="2" t="s">
        <v>4900</v>
      </c>
    </row>
    <row r="4191" spans="7:7" x14ac:dyDescent="0.2">
      <c r="G4191" s="2" t="s">
        <v>4900</v>
      </c>
    </row>
    <row r="4192" spans="7:7" x14ac:dyDescent="0.2">
      <c r="G4192" s="2" t="s">
        <v>4900</v>
      </c>
    </row>
    <row r="4193" spans="7:7" x14ac:dyDescent="0.2">
      <c r="G4193" s="2" t="s">
        <v>4900</v>
      </c>
    </row>
    <row r="4194" spans="7:7" x14ac:dyDescent="0.2">
      <c r="G4194" s="2" t="s">
        <v>4900</v>
      </c>
    </row>
    <row r="4195" spans="7:7" x14ac:dyDescent="0.2">
      <c r="G4195" s="2" t="s">
        <v>4900</v>
      </c>
    </row>
    <row r="4196" spans="7:7" x14ac:dyDescent="0.2">
      <c r="G4196" s="2" t="s">
        <v>4900</v>
      </c>
    </row>
    <row r="4197" spans="7:7" x14ac:dyDescent="0.2">
      <c r="G4197" s="2" t="s">
        <v>4900</v>
      </c>
    </row>
    <row r="4198" spans="7:7" x14ac:dyDescent="0.2">
      <c r="G4198" s="2" t="s">
        <v>4900</v>
      </c>
    </row>
    <row r="4199" spans="7:7" x14ac:dyDescent="0.2">
      <c r="G4199" s="2" t="s">
        <v>4900</v>
      </c>
    </row>
    <row r="4200" spans="7:7" x14ac:dyDescent="0.2">
      <c r="G4200" s="2" t="s">
        <v>4900</v>
      </c>
    </row>
    <row r="4201" spans="7:7" x14ac:dyDescent="0.2">
      <c r="G4201" s="2" t="s">
        <v>4900</v>
      </c>
    </row>
    <row r="4202" spans="7:7" x14ac:dyDescent="0.2">
      <c r="G4202" s="2" t="s">
        <v>4900</v>
      </c>
    </row>
    <row r="4203" spans="7:7" x14ac:dyDescent="0.2">
      <c r="G4203" s="2" t="s">
        <v>4900</v>
      </c>
    </row>
    <row r="4204" spans="7:7" x14ac:dyDescent="0.2">
      <c r="G4204" s="2" t="s">
        <v>4900</v>
      </c>
    </row>
    <row r="4205" spans="7:7" x14ac:dyDescent="0.2">
      <c r="G4205" s="2" t="s">
        <v>4900</v>
      </c>
    </row>
    <row r="4206" spans="7:7" x14ac:dyDescent="0.2">
      <c r="G4206" s="2" t="s">
        <v>4900</v>
      </c>
    </row>
    <row r="4207" spans="7:7" x14ac:dyDescent="0.2">
      <c r="G4207" s="2" t="s">
        <v>4900</v>
      </c>
    </row>
    <row r="4208" spans="7:7" x14ac:dyDescent="0.2">
      <c r="G4208" s="2" t="s">
        <v>4900</v>
      </c>
    </row>
    <row r="4209" spans="7:7" x14ac:dyDescent="0.2">
      <c r="G4209" s="2" t="s">
        <v>4900</v>
      </c>
    </row>
    <row r="4210" spans="7:7" x14ac:dyDescent="0.2">
      <c r="G4210" s="2" t="s">
        <v>4900</v>
      </c>
    </row>
    <row r="4211" spans="7:7" x14ac:dyDescent="0.2">
      <c r="G4211" s="2" t="s">
        <v>4900</v>
      </c>
    </row>
    <row r="4212" spans="7:7" x14ac:dyDescent="0.2">
      <c r="G4212" s="2" t="s">
        <v>4900</v>
      </c>
    </row>
    <row r="4213" spans="7:7" x14ac:dyDescent="0.2">
      <c r="G4213" s="2" t="s">
        <v>4900</v>
      </c>
    </row>
    <row r="4214" spans="7:7" x14ac:dyDescent="0.2">
      <c r="G4214" s="2" t="s">
        <v>4900</v>
      </c>
    </row>
    <row r="4215" spans="7:7" x14ac:dyDescent="0.2">
      <c r="G4215" s="2" t="s">
        <v>4900</v>
      </c>
    </row>
    <row r="4216" spans="7:7" x14ac:dyDescent="0.2">
      <c r="G4216" s="2" t="s">
        <v>4900</v>
      </c>
    </row>
    <row r="4217" spans="7:7" x14ac:dyDescent="0.2">
      <c r="G4217" s="2" t="s">
        <v>4900</v>
      </c>
    </row>
    <row r="4218" spans="7:7" x14ac:dyDescent="0.2">
      <c r="G4218" s="2" t="s">
        <v>4900</v>
      </c>
    </row>
    <row r="4219" spans="7:7" x14ac:dyDescent="0.2">
      <c r="G4219" s="2" t="s">
        <v>4900</v>
      </c>
    </row>
    <row r="4220" spans="7:7" x14ac:dyDescent="0.2">
      <c r="G4220" s="2" t="s">
        <v>4900</v>
      </c>
    </row>
    <row r="4221" spans="7:7" x14ac:dyDescent="0.2">
      <c r="G4221" s="2" t="s">
        <v>4900</v>
      </c>
    </row>
    <row r="4222" spans="7:7" x14ac:dyDescent="0.2">
      <c r="G4222" s="2" t="s">
        <v>4900</v>
      </c>
    </row>
    <row r="4223" spans="7:7" x14ac:dyDescent="0.2">
      <c r="G4223" s="2" t="s">
        <v>4900</v>
      </c>
    </row>
    <row r="4224" spans="7:7" x14ac:dyDescent="0.2">
      <c r="G4224" s="2" t="s">
        <v>4900</v>
      </c>
    </row>
    <row r="4225" spans="7:7" x14ac:dyDescent="0.2">
      <c r="G4225" s="2" t="s">
        <v>4900</v>
      </c>
    </row>
    <row r="4226" spans="7:7" x14ac:dyDescent="0.2">
      <c r="G4226" s="2" t="s">
        <v>4900</v>
      </c>
    </row>
    <row r="4227" spans="7:7" x14ac:dyDescent="0.2">
      <c r="G4227" s="2" t="s">
        <v>4900</v>
      </c>
    </row>
    <row r="4228" spans="7:7" x14ac:dyDescent="0.2">
      <c r="G4228" s="2" t="s">
        <v>4900</v>
      </c>
    </row>
    <row r="4229" spans="7:7" x14ac:dyDescent="0.2">
      <c r="G4229" s="2" t="s">
        <v>4900</v>
      </c>
    </row>
    <row r="4230" spans="7:7" x14ac:dyDescent="0.2">
      <c r="G4230" s="2" t="s">
        <v>4900</v>
      </c>
    </row>
    <row r="4231" spans="7:7" x14ac:dyDescent="0.2">
      <c r="G4231" s="2" t="s">
        <v>4900</v>
      </c>
    </row>
    <row r="4232" spans="7:7" x14ac:dyDescent="0.2">
      <c r="G4232" s="2" t="s">
        <v>4900</v>
      </c>
    </row>
    <row r="4233" spans="7:7" x14ac:dyDescent="0.2">
      <c r="G4233" s="2" t="s">
        <v>4900</v>
      </c>
    </row>
    <row r="4234" spans="7:7" x14ac:dyDescent="0.2">
      <c r="G4234" s="2" t="s">
        <v>4900</v>
      </c>
    </row>
    <row r="4235" spans="7:7" x14ac:dyDescent="0.2">
      <c r="G4235" s="2" t="s">
        <v>4900</v>
      </c>
    </row>
    <row r="4236" spans="7:7" x14ac:dyDescent="0.2">
      <c r="G4236" s="2" t="s">
        <v>4900</v>
      </c>
    </row>
    <row r="4237" spans="7:7" x14ac:dyDescent="0.2">
      <c r="G4237" s="2" t="s">
        <v>4900</v>
      </c>
    </row>
    <row r="4238" spans="7:7" x14ac:dyDescent="0.2">
      <c r="G4238" s="2" t="s">
        <v>4900</v>
      </c>
    </row>
    <row r="4239" spans="7:7" x14ac:dyDescent="0.2">
      <c r="G4239" s="2" t="s">
        <v>4900</v>
      </c>
    </row>
    <row r="4240" spans="7:7" x14ac:dyDescent="0.2">
      <c r="G4240" s="2" t="s">
        <v>4900</v>
      </c>
    </row>
    <row r="4241" spans="7:7" x14ac:dyDescent="0.2">
      <c r="G4241" s="2" t="s">
        <v>4900</v>
      </c>
    </row>
    <row r="4242" spans="7:7" x14ac:dyDescent="0.2">
      <c r="G4242" s="2" t="s">
        <v>4900</v>
      </c>
    </row>
    <row r="4243" spans="7:7" x14ac:dyDescent="0.2">
      <c r="G4243" s="2" t="s">
        <v>4900</v>
      </c>
    </row>
    <row r="4244" spans="7:7" x14ac:dyDescent="0.2">
      <c r="G4244" s="2" t="s">
        <v>4900</v>
      </c>
    </row>
    <row r="4245" spans="7:7" x14ac:dyDescent="0.2">
      <c r="G4245" s="2" t="s">
        <v>4900</v>
      </c>
    </row>
    <row r="4246" spans="7:7" x14ac:dyDescent="0.2">
      <c r="G4246" s="2" t="s">
        <v>4900</v>
      </c>
    </row>
    <row r="4247" spans="7:7" x14ac:dyDescent="0.2">
      <c r="G4247" s="2" t="s">
        <v>4900</v>
      </c>
    </row>
    <row r="4248" spans="7:7" x14ac:dyDescent="0.2">
      <c r="G4248" s="2" t="s">
        <v>4900</v>
      </c>
    </row>
    <row r="4249" spans="7:7" x14ac:dyDescent="0.2">
      <c r="G4249" s="2" t="s">
        <v>4900</v>
      </c>
    </row>
    <row r="4250" spans="7:7" x14ac:dyDescent="0.2">
      <c r="G4250" s="2" t="s">
        <v>4900</v>
      </c>
    </row>
    <row r="4251" spans="7:7" x14ac:dyDescent="0.2">
      <c r="G4251" s="2" t="s">
        <v>4900</v>
      </c>
    </row>
    <row r="4252" spans="7:7" x14ac:dyDescent="0.2">
      <c r="G4252" s="2" t="s">
        <v>4900</v>
      </c>
    </row>
    <row r="4253" spans="7:7" x14ac:dyDescent="0.2">
      <c r="G4253" s="2" t="s">
        <v>4900</v>
      </c>
    </row>
    <row r="4254" spans="7:7" x14ac:dyDescent="0.2">
      <c r="G4254" s="2" t="s">
        <v>4900</v>
      </c>
    </row>
    <row r="4255" spans="7:7" x14ac:dyDescent="0.2">
      <c r="G4255" s="2" t="s">
        <v>4900</v>
      </c>
    </row>
    <row r="4256" spans="7:7" x14ac:dyDescent="0.2">
      <c r="G4256" s="2" t="s">
        <v>4900</v>
      </c>
    </row>
    <row r="4257" spans="7:7" x14ac:dyDescent="0.2">
      <c r="G4257" s="2" t="s">
        <v>4900</v>
      </c>
    </row>
    <row r="4258" spans="7:7" x14ac:dyDescent="0.2">
      <c r="G4258" s="2" t="s">
        <v>4900</v>
      </c>
    </row>
    <row r="4259" spans="7:7" x14ac:dyDescent="0.2">
      <c r="G4259" s="2" t="s">
        <v>4900</v>
      </c>
    </row>
    <row r="4260" spans="7:7" x14ac:dyDescent="0.2">
      <c r="G4260" s="2" t="s">
        <v>4900</v>
      </c>
    </row>
    <row r="4261" spans="7:7" x14ac:dyDescent="0.2">
      <c r="G4261" s="2" t="s">
        <v>4900</v>
      </c>
    </row>
    <row r="4262" spans="7:7" x14ac:dyDescent="0.2">
      <c r="G4262" s="2" t="s">
        <v>4900</v>
      </c>
    </row>
    <row r="4263" spans="7:7" x14ac:dyDescent="0.2">
      <c r="G4263" s="2" t="s">
        <v>4900</v>
      </c>
    </row>
    <row r="4264" spans="7:7" x14ac:dyDescent="0.2">
      <c r="G4264" s="2" t="s">
        <v>4900</v>
      </c>
    </row>
    <row r="4265" spans="7:7" x14ac:dyDescent="0.2">
      <c r="G4265" s="2" t="s">
        <v>4900</v>
      </c>
    </row>
    <row r="4266" spans="7:7" x14ac:dyDescent="0.2">
      <c r="G4266" s="2" t="s">
        <v>4900</v>
      </c>
    </row>
    <row r="4267" spans="7:7" x14ac:dyDescent="0.2">
      <c r="G4267" s="2" t="s">
        <v>4900</v>
      </c>
    </row>
    <row r="4268" spans="7:7" x14ac:dyDescent="0.2">
      <c r="G4268" s="2" t="s">
        <v>4900</v>
      </c>
    </row>
    <row r="4269" spans="7:7" x14ac:dyDescent="0.2">
      <c r="G4269" s="2" t="s">
        <v>4900</v>
      </c>
    </row>
    <row r="4270" spans="7:7" x14ac:dyDescent="0.2">
      <c r="G4270" s="2" t="s">
        <v>4900</v>
      </c>
    </row>
    <row r="4271" spans="7:7" x14ac:dyDescent="0.2">
      <c r="G4271" s="2" t="s">
        <v>4900</v>
      </c>
    </row>
    <row r="4272" spans="7:7" x14ac:dyDescent="0.2">
      <c r="G4272" s="2" t="s">
        <v>4900</v>
      </c>
    </row>
    <row r="4273" spans="7:7" x14ac:dyDescent="0.2">
      <c r="G4273" s="2" t="s">
        <v>4900</v>
      </c>
    </row>
    <row r="4274" spans="7:7" x14ac:dyDescent="0.2">
      <c r="G4274" s="2" t="s">
        <v>4900</v>
      </c>
    </row>
    <row r="4275" spans="7:7" x14ac:dyDescent="0.2">
      <c r="G4275" s="2" t="s">
        <v>4900</v>
      </c>
    </row>
    <row r="4276" spans="7:7" x14ac:dyDescent="0.2">
      <c r="G4276" s="2" t="s">
        <v>4900</v>
      </c>
    </row>
    <row r="4277" spans="7:7" x14ac:dyDescent="0.2">
      <c r="G4277" s="2" t="s">
        <v>4900</v>
      </c>
    </row>
    <row r="4278" spans="7:7" x14ac:dyDescent="0.2">
      <c r="G4278" s="2" t="s">
        <v>4900</v>
      </c>
    </row>
    <row r="4279" spans="7:7" x14ac:dyDescent="0.2">
      <c r="G4279" s="2" t="s">
        <v>4900</v>
      </c>
    </row>
    <row r="4280" spans="7:7" x14ac:dyDescent="0.2">
      <c r="G4280" s="2" t="s">
        <v>4900</v>
      </c>
    </row>
    <row r="4281" spans="7:7" x14ac:dyDescent="0.2">
      <c r="G4281" s="2" t="s">
        <v>4900</v>
      </c>
    </row>
    <row r="4282" spans="7:7" x14ac:dyDescent="0.2">
      <c r="G4282" s="2" t="s">
        <v>4900</v>
      </c>
    </row>
    <row r="4283" spans="7:7" x14ac:dyDescent="0.2">
      <c r="G4283" s="2" t="s">
        <v>4900</v>
      </c>
    </row>
    <row r="4284" spans="7:7" x14ac:dyDescent="0.2">
      <c r="G4284" s="2" t="s">
        <v>4900</v>
      </c>
    </row>
    <row r="4285" spans="7:7" x14ac:dyDescent="0.2">
      <c r="G4285" s="2" t="s">
        <v>4900</v>
      </c>
    </row>
    <row r="4286" spans="7:7" x14ac:dyDescent="0.2">
      <c r="G4286" s="2" t="s">
        <v>4900</v>
      </c>
    </row>
    <row r="4287" spans="7:7" x14ac:dyDescent="0.2">
      <c r="G4287" s="2" t="s">
        <v>4900</v>
      </c>
    </row>
    <row r="4288" spans="7:7" x14ac:dyDescent="0.2">
      <c r="G4288" s="2" t="s">
        <v>4900</v>
      </c>
    </row>
    <row r="4289" spans="7:7" x14ac:dyDescent="0.2">
      <c r="G4289" s="2" t="s">
        <v>4900</v>
      </c>
    </row>
    <row r="4290" spans="7:7" x14ac:dyDescent="0.2">
      <c r="G4290" s="2" t="s">
        <v>4900</v>
      </c>
    </row>
    <row r="4291" spans="7:7" x14ac:dyDescent="0.2">
      <c r="G4291" s="2" t="s">
        <v>4900</v>
      </c>
    </row>
    <row r="4292" spans="7:7" x14ac:dyDescent="0.2">
      <c r="G4292" s="2" t="s">
        <v>4900</v>
      </c>
    </row>
    <row r="4293" spans="7:7" x14ac:dyDescent="0.2">
      <c r="G4293" s="2" t="s">
        <v>4900</v>
      </c>
    </row>
    <row r="4294" spans="7:7" x14ac:dyDescent="0.2">
      <c r="G4294" s="2" t="s">
        <v>4900</v>
      </c>
    </row>
    <row r="4295" spans="7:7" x14ac:dyDescent="0.2">
      <c r="G4295" s="2" t="s">
        <v>4900</v>
      </c>
    </row>
    <row r="4296" spans="7:7" x14ac:dyDescent="0.2">
      <c r="G4296" s="2" t="s">
        <v>4900</v>
      </c>
    </row>
    <row r="4297" spans="7:7" x14ac:dyDescent="0.2">
      <c r="G4297" s="2" t="s">
        <v>4900</v>
      </c>
    </row>
    <row r="4298" spans="7:7" x14ac:dyDescent="0.2">
      <c r="G4298" s="2" t="s">
        <v>4900</v>
      </c>
    </row>
    <row r="4299" spans="7:7" x14ac:dyDescent="0.2">
      <c r="G4299" s="2" t="s">
        <v>4900</v>
      </c>
    </row>
    <row r="4300" spans="7:7" x14ac:dyDescent="0.2">
      <c r="G4300" s="2" t="s">
        <v>4900</v>
      </c>
    </row>
    <row r="4301" spans="7:7" x14ac:dyDescent="0.2">
      <c r="G4301" s="2" t="s">
        <v>4900</v>
      </c>
    </row>
    <row r="4302" spans="7:7" x14ac:dyDescent="0.2">
      <c r="G4302" s="2" t="s">
        <v>4900</v>
      </c>
    </row>
    <row r="4303" spans="7:7" x14ac:dyDescent="0.2">
      <c r="G4303" s="2" t="s">
        <v>4900</v>
      </c>
    </row>
    <row r="4304" spans="7:7" x14ac:dyDescent="0.2">
      <c r="G4304" s="2" t="s">
        <v>4900</v>
      </c>
    </row>
    <row r="4305" spans="7:7" x14ac:dyDescent="0.2">
      <c r="G4305" s="2" t="s">
        <v>4900</v>
      </c>
    </row>
    <row r="4306" spans="7:7" x14ac:dyDescent="0.2">
      <c r="G4306" s="2" t="s">
        <v>4900</v>
      </c>
    </row>
    <row r="4307" spans="7:7" x14ac:dyDescent="0.2">
      <c r="G4307" s="2" t="s">
        <v>4900</v>
      </c>
    </row>
    <row r="4308" spans="7:7" x14ac:dyDescent="0.2">
      <c r="G4308" s="2" t="s">
        <v>4900</v>
      </c>
    </row>
    <row r="4309" spans="7:7" x14ac:dyDescent="0.2">
      <c r="G4309" s="2" t="s">
        <v>4900</v>
      </c>
    </row>
    <row r="4310" spans="7:7" x14ac:dyDescent="0.2">
      <c r="G4310" s="2" t="s">
        <v>4900</v>
      </c>
    </row>
    <row r="4311" spans="7:7" x14ac:dyDescent="0.2">
      <c r="G4311" s="2" t="s">
        <v>4900</v>
      </c>
    </row>
    <row r="4312" spans="7:7" x14ac:dyDescent="0.2">
      <c r="G4312" s="2" t="s">
        <v>4900</v>
      </c>
    </row>
    <row r="4313" spans="7:7" x14ac:dyDescent="0.2">
      <c r="G4313" s="2" t="s">
        <v>4900</v>
      </c>
    </row>
    <row r="4314" spans="7:7" x14ac:dyDescent="0.2">
      <c r="G4314" s="2" t="s">
        <v>4900</v>
      </c>
    </row>
    <row r="4315" spans="7:7" x14ac:dyDescent="0.2">
      <c r="G4315" s="2" t="s">
        <v>4900</v>
      </c>
    </row>
    <row r="4316" spans="7:7" x14ac:dyDescent="0.2">
      <c r="G4316" s="2" t="s">
        <v>4900</v>
      </c>
    </row>
    <row r="4317" spans="7:7" x14ac:dyDescent="0.2">
      <c r="G4317" s="2" t="s">
        <v>4900</v>
      </c>
    </row>
    <row r="4318" spans="7:7" x14ac:dyDescent="0.2">
      <c r="G4318" s="2" t="s">
        <v>4900</v>
      </c>
    </row>
    <row r="4319" spans="7:7" x14ac:dyDescent="0.2">
      <c r="G4319" s="2" t="s">
        <v>4900</v>
      </c>
    </row>
    <row r="4320" spans="7:7" x14ac:dyDescent="0.2">
      <c r="G4320" s="2" t="s">
        <v>4900</v>
      </c>
    </row>
    <row r="4321" spans="7:7" x14ac:dyDescent="0.2">
      <c r="G4321" s="2" t="s">
        <v>4900</v>
      </c>
    </row>
    <row r="4322" spans="7:7" x14ac:dyDescent="0.2">
      <c r="G4322" s="2" t="s">
        <v>4900</v>
      </c>
    </row>
    <row r="4323" spans="7:7" x14ac:dyDescent="0.2">
      <c r="G4323" s="2" t="s">
        <v>4900</v>
      </c>
    </row>
    <row r="4324" spans="7:7" x14ac:dyDescent="0.2">
      <c r="G4324" s="2" t="s">
        <v>4900</v>
      </c>
    </row>
    <row r="4325" spans="7:7" x14ac:dyDescent="0.2">
      <c r="G4325" s="2" t="s">
        <v>4900</v>
      </c>
    </row>
    <row r="4326" spans="7:7" x14ac:dyDescent="0.2">
      <c r="G4326" s="2" t="s">
        <v>4900</v>
      </c>
    </row>
    <row r="4327" spans="7:7" x14ac:dyDescent="0.2">
      <c r="G4327" s="2" t="s">
        <v>4900</v>
      </c>
    </row>
    <row r="4328" spans="7:7" x14ac:dyDescent="0.2">
      <c r="G4328" s="2" t="s">
        <v>4900</v>
      </c>
    </row>
    <row r="4329" spans="7:7" x14ac:dyDescent="0.2">
      <c r="G4329" s="2" t="s">
        <v>4900</v>
      </c>
    </row>
    <row r="4330" spans="7:7" x14ac:dyDescent="0.2">
      <c r="G4330" s="2" t="s">
        <v>4900</v>
      </c>
    </row>
    <row r="4331" spans="7:7" x14ac:dyDescent="0.2">
      <c r="G4331" s="2" t="s">
        <v>4900</v>
      </c>
    </row>
    <row r="4332" spans="7:7" x14ac:dyDescent="0.2">
      <c r="G4332" s="2" t="s">
        <v>4900</v>
      </c>
    </row>
    <row r="4333" spans="7:7" x14ac:dyDescent="0.2">
      <c r="G4333" s="2" t="s">
        <v>4900</v>
      </c>
    </row>
    <row r="4334" spans="7:7" x14ac:dyDescent="0.2">
      <c r="G4334" s="2" t="s">
        <v>4900</v>
      </c>
    </row>
    <row r="4335" spans="7:7" x14ac:dyDescent="0.2">
      <c r="G4335" s="2" t="s">
        <v>4900</v>
      </c>
    </row>
    <row r="4336" spans="7:7" x14ac:dyDescent="0.2">
      <c r="G4336" s="2" t="s">
        <v>4900</v>
      </c>
    </row>
    <row r="4337" spans="7:7" x14ac:dyDescent="0.2">
      <c r="G4337" s="2" t="s">
        <v>4900</v>
      </c>
    </row>
    <row r="4338" spans="7:7" x14ac:dyDescent="0.2">
      <c r="G4338" s="2" t="s">
        <v>4900</v>
      </c>
    </row>
    <row r="4339" spans="7:7" x14ac:dyDescent="0.2">
      <c r="G4339" s="2" t="s">
        <v>4900</v>
      </c>
    </row>
    <row r="4340" spans="7:7" x14ac:dyDescent="0.2">
      <c r="G4340" s="2" t="s">
        <v>4900</v>
      </c>
    </row>
    <row r="4341" spans="7:7" x14ac:dyDescent="0.2">
      <c r="G4341" s="2" t="s">
        <v>4900</v>
      </c>
    </row>
    <row r="4342" spans="7:7" x14ac:dyDescent="0.2">
      <c r="G4342" s="2" t="s">
        <v>4900</v>
      </c>
    </row>
    <row r="4343" spans="7:7" x14ac:dyDescent="0.2">
      <c r="G4343" s="2" t="s">
        <v>4900</v>
      </c>
    </row>
    <row r="4344" spans="7:7" x14ac:dyDescent="0.2">
      <c r="G4344" s="2" t="s">
        <v>4900</v>
      </c>
    </row>
    <row r="4345" spans="7:7" x14ac:dyDescent="0.2">
      <c r="G4345" s="2" t="s">
        <v>4896</v>
      </c>
    </row>
    <row r="4346" spans="7:7" x14ac:dyDescent="0.2">
      <c r="G4346" s="2" t="s">
        <v>4900</v>
      </c>
    </row>
    <row r="4347" spans="7:7" x14ac:dyDescent="0.2">
      <c r="G4347" s="2" t="s">
        <v>4900</v>
      </c>
    </row>
    <row r="4348" spans="7:7" x14ac:dyDescent="0.2">
      <c r="G4348" s="2" t="s">
        <v>4900</v>
      </c>
    </row>
    <row r="4349" spans="7:7" x14ac:dyDescent="0.2">
      <c r="G4349" s="2" t="s">
        <v>4900</v>
      </c>
    </row>
    <row r="4350" spans="7:7" x14ac:dyDescent="0.2">
      <c r="G4350" s="2" t="s">
        <v>4900</v>
      </c>
    </row>
    <row r="4351" spans="7:7" x14ac:dyDescent="0.2">
      <c r="G4351" s="2" t="s">
        <v>4900</v>
      </c>
    </row>
    <row r="4352" spans="7:7" x14ac:dyDescent="0.2">
      <c r="G4352" s="2" t="s">
        <v>4900</v>
      </c>
    </row>
    <row r="4353" spans="7:7" x14ac:dyDescent="0.2">
      <c r="G4353" s="2" t="s">
        <v>4900</v>
      </c>
    </row>
    <row r="4354" spans="7:7" x14ac:dyDescent="0.2">
      <c r="G4354" s="2" t="s">
        <v>4900</v>
      </c>
    </row>
    <row r="4355" spans="7:7" x14ac:dyDescent="0.2">
      <c r="G4355" s="2" t="s">
        <v>4900</v>
      </c>
    </row>
    <row r="4356" spans="7:7" x14ac:dyDescent="0.2">
      <c r="G4356" s="2" t="s">
        <v>4900</v>
      </c>
    </row>
    <row r="4357" spans="7:7" x14ac:dyDescent="0.2">
      <c r="G4357" s="2" t="s">
        <v>4900</v>
      </c>
    </row>
    <row r="4358" spans="7:7" x14ac:dyDescent="0.2">
      <c r="G4358" s="2" t="s">
        <v>4900</v>
      </c>
    </row>
    <row r="4359" spans="7:7" x14ac:dyDescent="0.2">
      <c r="G4359" s="2" t="s">
        <v>4900</v>
      </c>
    </row>
    <row r="4360" spans="7:7" x14ac:dyDescent="0.2">
      <c r="G4360" s="2" t="s">
        <v>4900</v>
      </c>
    </row>
    <row r="4361" spans="7:7" x14ac:dyDescent="0.2">
      <c r="G4361" s="2" t="s">
        <v>4900</v>
      </c>
    </row>
    <row r="4362" spans="7:7" x14ac:dyDescent="0.2">
      <c r="G4362" s="2" t="s">
        <v>4900</v>
      </c>
    </row>
    <row r="4363" spans="7:7" x14ac:dyDescent="0.2">
      <c r="G4363" s="2" t="s">
        <v>4900</v>
      </c>
    </row>
    <row r="4364" spans="7:7" x14ac:dyDescent="0.2">
      <c r="G4364" s="2" t="s">
        <v>4900</v>
      </c>
    </row>
    <row r="4365" spans="7:7" x14ac:dyDescent="0.2">
      <c r="G4365" s="2" t="s">
        <v>4900</v>
      </c>
    </row>
    <row r="4366" spans="7:7" x14ac:dyDescent="0.2">
      <c r="G4366" s="2" t="s">
        <v>4900</v>
      </c>
    </row>
    <row r="4367" spans="7:7" x14ac:dyDescent="0.2">
      <c r="G4367" s="2" t="s">
        <v>4900</v>
      </c>
    </row>
    <row r="4368" spans="7:7" x14ac:dyDescent="0.2">
      <c r="G4368" s="2" t="s">
        <v>4900</v>
      </c>
    </row>
    <row r="4369" spans="7:7" x14ac:dyDescent="0.2">
      <c r="G4369" s="2" t="s">
        <v>4900</v>
      </c>
    </row>
    <row r="4370" spans="7:7" x14ac:dyDescent="0.2">
      <c r="G4370" s="2" t="s">
        <v>4900</v>
      </c>
    </row>
    <row r="4371" spans="7:7" x14ac:dyDescent="0.2">
      <c r="G4371" s="2" t="s">
        <v>4900</v>
      </c>
    </row>
    <row r="4372" spans="7:7" x14ac:dyDescent="0.2">
      <c r="G4372" s="2" t="s">
        <v>4900</v>
      </c>
    </row>
    <row r="4373" spans="7:7" x14ac:dyDescent="0.2">
      <c r="G4373" s="2" t="s">
        <v>4900</v>
      </c>
    </row>
    <row r="4374" spans="7:7" x14ac:dyDescent="0.2">
      <c r="G4374" s="2" t="s">
        <v>4900</v>
      </c>
    </row>
    <row r="4375" spans="7:7" x14ac:dyDescent="0.2">
      <c r="G4375" s="2" t="s">
        <v>4900</v>
      </c>
    </row>
    <row r="4376" spans="7:7" x14ac:dyDescent="0.2">
      <c r="G4376" s="2" t="s">
        <v>4900</v>
      </c>
    </row>
    <row r="4377" spans="7:7" x14ac:dyDescent="0.2">
      <c r="G4377" s="2" t="s">
        <v>4900</v>
      </c>
    </row>
    <row r="4378" spans="7:7" x14ac:dyDescent="0.2">
      <c r="G4378" s="2" t="s">
        <v>4900</v>
      </c>
    </row>
    <row r="4379" spans="7:7" x14ac:dyDescent="0.2">
      <c r="G4379" s="2" t="s">
        <v>4900</v>
      </c>
    </row>
    <row r="4380" spans="7:7" x14ac:dyDescent="0.2">
      <c r="G4380" s="2" t="s">
        <v>4900</v>
      </c>
    </row>
    <row r="4381" spans="7:7" x14ac:dyDescent="0.2">
      <c r="G4381" s="2" t="s">
        <v>4900</v>
      </c>
    </row>
    <row r="4382" spans="7:7" x14ac:dyDescent="0.2">
      <c r="G4382" s="2" t="s">
        <v>4900</v>
      </c>
    </row>
    <row r="4383" spans="7:7" x14ac:dyDescent="0.2">
      <c r="G4383" s="2" t="s">
        <v>4900</v>
      </c>
    </row>
    <row r="4384" spans="7:7" x14ac:dyDescent="0.2">
      <c r="G4384" s="2" t="s">
        <v>4900</v>
      </c>
    </row>
    <row r="4385" spans="7:7" x14ac:dyDescent="0.2">
      <c r="G4385" s="2" t="s">
        <v>4900</v>
      </c>
    </row>
    <row r="4386" spans="7:7" x14ac:dyDescent="0.2">
      <c r="G4386" s="2" t="s">
        <v>4900</v>
      </c>
    </row>
    <row r="4387" spans="7:7" x14ac:dyDescent="0.2">
      <c r="G4387" s="2" t="s">
        <v>4900</v>
      </c>
    </row>
    <row r="4388" spans="7:7" x14ac:dyDescent="0.2">
      <c r="G4388" s="2" t="s">
        <v>4900</v>
      </c>
    </row>
    <row r="4389" spans="7:7" x14ac:dyDescent="0.2">
      <c r="G4389" s="2" t="s">
        <v>4900</v>
      </c>
    </row>
    <row r="4390" spans="7:7" x14ac:dyDescent="0.2">
      <c r="G4390" s="2" t="s">
        <v>4900</v>
      </c>
    </row>
    <row r="4391" spans="7:7" x14ac:dyDescent="0.2">
      <c r="G4391" s="2" t="s">
        <v>4900</v>
      </c>
    </row>
    <row r="4392" spans="7:7" x14ac:dyDescent="0.2">
      <c r="G4392" s="2" t="s">
        <v>4900</v>
      </c>
    </row>
    <row r="4393" spans="7:7" x14ac:dyDescent="0.2">
      <c r="G4393" s="2" t="s">
        <v>4900</v>
      </c>
    </row>
    <row r="4394" spans="7:7" x14ac:dyDescent="0.2">
      <c r="G4394" s="2" t="s">
        <v>4900</v>
      </c>
    </row>
    <row r="4395" spans="7:7" x14ac:dyDescent="0.2">
      <c r="G4395" s="2" t="s">
        <v>4900</v>
      </c>
    </row>
    <row r="4396" spans="7:7" x14ac:dyDescent="0.2">
      <c r="G4396" s="2" t="s">
        <v>4900</v>
      </c>
    </row>
    <row r="4397" spans="7:7" x14ac:dyDescent="0.2">
      <c r="G4397" s="2" t="s">
        <v>4900</v>
      </c>
    </row>
    <row r="4398" spans="7:7" x14ac:dyDescent="0.2">
      <c r="G4398" s="2" t="s">
        <v>4900</v>
      </c>
    </row>
    <row r="4399" spans="7:7" x14ac:dyDescent="0.2">
      <c r="G4399" s="2" t="s">
        <v>4900</v>
      </c>
    </row>
    <row r="4400" spans="7:7" x14ac:dyDescent="0.2">
      <c r="G4400" s="2" t="s">
        <v>4900</v>
      </c>
    </row>
    <row r="4401" spans="7:7" x14ac:dyDescent="0.2">
      <c r="G4401" s="2" t="s">
        <v>4900</v>
      </c>
    </row>
    <row r="4402" spans="7:7" x14ac:dyDescent="0.2">
      <c r="G4402" s="2" t="s">
        <v>4900</v>
      </c>
    </row>
    <row r="4403" spans="7:7" x14ac:dyDescent="0.2">
      <c r="G4403" s="2" t="s">
        <v>4898</v>
      </c>
    </row>
    <row r="4404" spans="7:7" x14ac:dyDescent="0.2">
      <c r="G4404" s="2" t="s">
        <v>4898</v>
      </c>
    </row>
    <row r="4405" spans="7:7" x14ac:dyDescent="0.2">
      <c r="G4405" s="2" t="s">
        <v>4898</v>
      </c>
    </row>
    <row r="4406" spans="7:7" x14ac:dyDescent="0.2">
      <c r="G4406" s="2" t="s">
        <v>4898</v>
      </c>
    </row>
    <row r="4407" spans="7:7" x14ac:dyDescent="0.2">
      <c r="G4407" s="2" t="s">
        <v>4898</v>
      </c>
    </row>
    <row r="4408" spans="7:7" x14ac:dyDescent="0.2">
      <c r="G4408" s="2" t="s">
        <v>4898</v>
      </c>
    </row>
    <row r="4409" spans="7:7" x14ac:dyDescent="0.2">
      <c r="G4409" s="2" t="s">
        <v>4898</v>
      </c>
    </row>
    <row r="4410" spans="7:7" x14ac:dyDescent="0.2">
      <c r="G4410" s="2" t="s">
        <v>4898</v>
      </c>
    </row>
    <row r="4411" spans="7:7" x14ac:dyDescent="0.2">
      <c r="G4411" s="2" t="s">
        <v>4898</v>
      </c>
    </row>
    <row r="4412" spans="7:7" x14ac:dyDescent="0.2">
      <c r="G4412" s="2" t="s">
        <v>4898</v>
      </c>
    </row>
    <row r="4413" spans="7:7" x14ac:dyDescent="0.2">
      <c r="G4413" s="2" t="s">
        <v>4898</v>
      </c>
    </row>
    <row r="4414" spans="7:7" x14ac:dyDescent="0.2">
      <c r="G4414" s="2" t="s">
        <v>4898</v>
      </c>
    </row>
    <row r="4415" spans="7:7" x14ac:dyDescent="0.2">
      <c r="G4415" s="2" t="s">
        <v>4898</v>
      </c>
    </row>
    <row r="4416" spans="7:7" x14ac:dyDescent="0.2">
      <c r="G4416" s="2" t="s">
        <v>4898</v>
      </c>
    </row>
    <row r="4417" spans="7:7" x14ac:dyDescent="0.2">
      <c r="G4417" s="2" t="s">
        <v>4898</v>
      </c>
    </row>
    <row r="4418" spans="7:7" x14ac:dyDescent="0.2">
      <c r="G4418" s="2" t="s">
        <v>4898</v>
      </c>
    </row>
    <row r="4419" spans="7:7" x14ac:dyDescent="0.2">
      <c r="G4419" s="2" t="s">
        <v>4898</v>
      </c>
    </row>
    <row r="4420" spans="7:7" x14ac:dyDescent="0.2">
      <c r="G4420" s="2" t="s">
        <v>4898</v>
      </c>
    </row>
    <row r="4421" spans="7:7" x14ac:dyDescent="0.2">
      <c r="G4421" s="2" t="s">
        <v>4898</v>
      </c>
    </row>
    <row r="4422" spans="7:7" x14ac:dyDescent="0.2">
      <c r="G4422" s="2" t="s">
        <v>4898</v>
      </c>
    </row>
    <row r="4423" spans="7:7" x14ac:dyDescent="0.2">
      <c r="G4423" s="2" t="s">
        <v>4898</v>
      </c>
    </row>
    <row r="4424" spans="7:7" x14ac:dyDescent="0.2">
      <c r="G4424" s="2" t="s">
        <v>4898</v>
      </c>
    </row>
    <row r="4425" spans="7:7" x14ac:dyDescent="0.2">
      <c r="G4425" s="2" t="s">
        <v>4898</v>
      </c>
    </row>
    <row r="4426" spans="7:7" x14ac:dyDescent="0.2">
      <c r="G4426" s="2" t="s">
        <v>4898</v>
      </c>
    </row>
    <row r="4427" spans="7:7" x14ac:dyDescent="0.2">
      <c r="G4427" s="2" t="s">
        <v>4898</v>
      </c>
    </row>
    <row r="4428" spans="7:7" x14ac:dyDescent="0.2">
      <c r="G4428" s="2" t="s">
        <v>4898</v>
      </c>
    </row>
    <row r="4429" spans="7:7" x14ac:dyDescent="0.2">
      <c r="G4429" s="2" t="s">
        <v>4898</v>
      </c>
    </row>
    <row r="4430" spans="7:7" x14ac:dyDescent="0.2">
      <c r="G4430" s="2" t="s">
        <v>4898</v>
      </c>
    </row>
    <row r="4431" spans="7:7" x14ac:dyDescent="0.2">
      <c r="G4431" s="2" t="s">
        <v>4898</v>
      </c>
    </row>
    <row r="4432" spans="7:7" x14ac:dyDescent="0.2">
      <c r="G4432" s="2" t="s">
        <v>4898</v>
      </c>
    </row>
    <row r="4433" spans="7:7" x14ac:dyDescent="0.2">
      <c r="G4433" s="2" t="s">
        <v>4898</v>
      </c>
    </row>
    <row r="4434" spans="7:7" x14ac:dyDescent="0.2">
      <c r="G4434" s="2" t="s">
        <v>4898</v>
      </c>
    </row>
    <row r="4435" spans="7:7" x14ac:dyDescent="0.2">
      <c r="G4435" s="2" t="s">
        <v>4898</v>
      </c>
    </row>
    <row r="4436" spans="7:7" x14ac:dyDescent="0.2">
      <c r="G4436" s="2" t="s">
        <v>4898</v>
      </c>
    </row>
    <row r="4437" spans="7:7" x14ac:dyDescent="0.2">
      <c r="G4437" s="2" t="s">
        <v>4898</v>
      </c>
    </row>
    <row r="4438" spans="7:7" x14ac:dyDescent="0.2">
      <c r="G4438" s="2" t="s">
        <v>4898</v>
      </c>
    </row>
    <row r="4439" spans="7:7" x14ac:dyDescent="0.2">
      <c r="G4439" s="2" t="s">
        <v>4898</v>
      </c>
    </row>
    <row r="4440" spans="7:7" x14ac:dyDescent="0.2">
      <c r="G4440" s="2" t="s">
        <v>4898</v>
      </c>
    </row>
    <row r="4441" spans="7:7" x14ac:dyDescent="0.2">
      <c r="G4441" s="2" t="s">
        <v>4898</v>
      </c>
    </row>
    <row r="4442" spans="7:7" x14ac:dyDescent="0.2">
      <c r="G4442" s="2" t="s">
        <v>4898</v>
      </c>
    </row>
    <row r="4443" spans="7:7" x14ac:dyDescent="0.2">
      <c r="G4443" s="2" t="s">
        <v>4898</v>
      </c>
    </row>
    <row r="4444" spans="7:7" x14ac:dyDescent="0.2">
      <c r="G4444" s="2" t="s">
        <v>4898</v>
      </c>
    </row>
    <row r="4445" spans="7:7" x14ac:dyDescent="0.2">
      <c r="G4445" s="2" t="s">
        <v>4898</v>
      </c>
    </row>
    <row r="4446" spans="7:7" x14ac:dyDescent="0.2">
      <c r="G4446" s="2" t="s">
        <v>4898</v>
      </c>
    </row>
    <row r="4447" spans="7:7" x14ac:dyDescent="0.2">
      <c r="G4447" s="2" t="s">
        <v>4898</v>
      </c>
    </row>
    <row r="4448" spans="7:7" x14ac:dyDescent="0.2">
      <c r="G4448" s="2" t="s">
        <v>4898</v>
      </c>
    </row>
    <row r="4449" spans="7:7" x14ac:dyDescent="0.2">
      <c r="G4449" s="2" t="s">
        <v>4898</v>
      </c>
    </row>
    <row r="4450" spans="7:7" x14ac:dyDescent="0.2">
      <c r="G4450" s="2" t="s">
        <v>4898</v>
      </c>
    </row>
    <row r="4451" spans="7:7" x14ac:dyDescent="0.2">
      <c r="G4451" s="2" t="s">
        <v>4898</v>
      </c>
    </row>
    <row r="4452" spans="7:7" x14ac:dyDescent="0.2">
      <c r="G4452" s="2" t="s">
        <v>4898</v>
      </c>
    </row>
    <row r="4453" spans="7:7" x14ac:dyDescent="0.2">
      <c r="G4453" s="2" t="s">
        <v>4898</v>
      </c>
    </row>
    <row r="4454" spans="7:7" x14ac:dyDescent="0.2">
      <c r="G4454" s="2" t="s">
        <v>4898</v>
      </c>
    </row>
    <row r="4455" spans="7:7" x14ac:dyDescent="0.2">
      <c r="G4455" s="2" t="s">
        <v>4898</v>
      </c>
    </row>
    <row r="4456" spans="7:7" x14ac:dyDescent="0.2">
      <c r="G4456" s="2" t="s">
        <v>4898</v>
      </c>
    </row>
    <row r="4457" spans="7:7" x14ac:dyDescent="0.2">
      <c r="G4457" s="2" t="s">
        <v>4898</v>
      </c>
    </row>
    <row r="4458" spans="7:7" x14ac:dyDescent="0.2">
      <c r="G4458" s="2" t="s">
        <v>4898</v>
      </c>
    </row>
    <row r="4459" spans="7:7" x14ac:dyDescent="0.2">
      <c r="G4459" s="2" t="s">
        <v>4898</v>
      </c>
    </row>
    <row r="4460" spans="7:7" x14ac:dyDescent="0.2">
      <c r="G4460" s="2" t="s">
        <v>4898</v>
      </c>
    </row>
    <row r="4461" spans="7:7" x14ac:dyDescent="0.2">
      <c r="G4461" s="2" t="s">
        <v>4898</v>
      </c>
    </row>
    <row r="4462" spans="7:7" x14ac:dyDescent="0.2">
      <c r="G4462" s="2" t="s">
        <v>4898</v>
      </c>
    </row>
    <row r="4463" spans="7:7" x14ac:dyDescent="0.2">
      <c r="G4463" s="2" t="s">
        <v>4898</v>
      </c>
    </row>
    <row r="4464" spans="7:7" x14ac:dyDescent="0.2">
      <c r="G4464" s="2" t="s">
        <v>4898</v>
      </c>
    </row>
    <row r="4465" spans="7:7" x14ac:dyDescent="0.2">
      <c r="G4465" s="2" t="s">
        <v>4898</v>
      </c>
    </row>
    <row r="4466" spans="7:7" x14ac:dyDescent="0.2">
      <c r="G4466" s="2" t="s">
        <v>4898</v>
      </c>
    </row>
    <row r="4467" spans="7:7" x14ac:dyDescent="0.2">
      <c r="G4467" s="2" t="s">
        <v>4898</v>
      </c>
    </row>
    <row r="4468" spans="7:7" x14ac:dyDescent="0.2">
      <c r="G4468" s="2" t="s">
        <v>4898</v>
      </c>
    </row>
    <row r="4469" spans="7:7" x14ac:dyDescent="0.2">
      <c r="G4469" s="2" t="s">
        <v>4898</v>
      </c>
    </row>
    <row r="4470" spans="7:7" x14ac:dyDescent="0.2">
      <c r="G4470" s="2" t="s">
        <v>4898</v>
      </c>
    </row>
    <row r="4471" spans="7:7" x14ac:dyDescent="0.2">
      <c r="G4471" s="2" t="s">
        <v>4898</v>
      </c>
    </row>
    <row r="4472" spans="7:7" x14ac:dyDescent="0.2">
      <c r="G4472" s="2" t="s">
        <v>4898</v>
      </c>
    </row>
    <row r="4473" spans="7:7" x14ac:dyDescent="0.2">
      <c r="G4473" s="2" t="s">
        <v>4898</v>
      </c>
    </row>
    <row r="4474" spans="7:7" x14ac:dyDescent="0.2">
      <c r="G4474" s="2" t="s">
        <v>4898</v>
      </c>
    </row>
    <row r="4475" spans="7:7" x14ac:dyDescent="0.2">
      <c r="G4475" s="2" t="s">
        <v>4898</v>
      </c>
    </row>
    <row r="4476" spans="7:7" x14ac:dyDescent="0.2">
      <c r="G4476" s="2" t="s">
        <v>4898</v>
      </c>
    </row>
    <row r="4477" spans="7:7" x14ac:dyDescent="0.2">
      <c r="G4477" s="2" t="s">
        <v>4898</v>
      </c>
    </row>
    <row r="4478" spans="7:7" x14ac:dyDescent="0.2">
      <c r="G4478" s="2" t="s">
        <v>4898</v>
      </c>
    </row>
    <row r="4479" spans="7:7" x14ac:dyDescent="0.2">
      <c r="G4479" s="2" t="s">
        <v>4898</v>
      </c>
    </row>
    <row r="4480" spans="7:7" x14ac:dyDescent="0.2">
      <c r="G4480" s="2" t="s">
        <v>4898</v>
      </c>
    </row>
    <row r="4481" spans="7:7" x14ac:dyDescent="0.2">
      <c r="G4481" s="2" t="s">
        <v>4898</v>
      </c>
    </row>
    <row r="4482" spans="7:7" x14ac:dyDescent="0.2">
      <c r="G4482" s="2" t="s">
        <v>4898</v>
      </c>
    </row>
    <row r="4483" spans="7:7" x14ac:dyDescent="0.2">
      <c r="G4483" s="2" t="s">
        <v>4898</v>
      </c>
    </row>
    <row r="4484" spans="7:7" x14ac:dyDescent="0.2">
      <c r="G4484" s="2" t="s">
        <v>4898</v>
      </c>
    </row>
    <row r="4485" spans="7:7" x14ac:dyDescent="0.2">
      <c r="G4485" s="2" t="s">
        <v>4898</v>
      </c>
    </row>
    <row r="4486" spans="7:7" x14ac:dyDescent="0.2">
      <c r="G4486" s="2" t="s">
        <v>4898</v>
      </c>
    </row>
    <row r="4487" spans="7:7" x14ac:dyDescent="0.2">
      <c r="G4487" s="2" t="s">
        <v>4898</v>
      </c>
    </row>
    <row r="4488" spans="7:7" x14ac:dyDescent="0.2">
      <c r="G4488" s="2" t="s">
        <v>4898</v>
      </c>
    </row>
    <row r="4489" spans="7:7" x14ac:dyDescent="0.2">
      <c r="G4489" s="2" t="s">
        <v>4898</v>
      </c>
    </row>
    <row r="4490" spans="7:7" x14ac:dyDescent="0.2">
      <c r="G4490" s="2" t="s">
        <v>4898</v>
      </c>
    </row>
    <row r="4491" spans="7:7" x14ac:dyDescent="0.2">
      <c r="G4491" s="2" t="s">
        <v>4898</v>
      </c>
    </row>
    <row r="4492" spans="7:7" x14ac:dyDescent="0.2">
      <c r="G4492" s="2" t="s">
        <v>4898</v>
      </c>
    </row>
    <row r="4493" spans="7:7" x14ac:dyDescent="0.2">
      <c r="G4493" s="2" t="s">
        <v>4898</v>
      </c>
    </row>
    <row r="4494" spans="7:7" x14ac:dyDescent="0.2">
      <c r="G4494" s="2" t="s">
        <v>4898</v>
      </c>
    </row>
    <row r="4495" spans="7:7" x14ac:dyDescent="0.2">
      <c r="G4495" s="2" t="s">
        <v>4898</v>
      </c>
    </row>
    <row r="4496" spans="7:7" x14ac:dyDescent="0.2">
      <c r="G4496" s="2" t="s">
        <v>4898</v>
      </c>
    </row>
    <row r="4497" spans="7:7" x14ac:dyDescent="0.2">
      <c r="G4497" s="2" t="s">
        <v>4898</v>
      </c>
    </row>
    <row r="4498" spans="7:7" x14ac:dyDescent="0.2">
      <c r="G4498" s="2" t="s">
        <v>4898</v>
      </c>
    </row>
    <row r="4499" spans="7:7" x14ac:dyDescent="0.2">
      <c r="G4499" s="2" t="s">
        <v>4898</v>
      </c>
    </row>
    <row r="4500" spans="7:7" x14ac:dyDescent="0.2">
      <c r="G4500" s="2" t="s">
        <v>4898</v>
      </c>
    </row>
    <row r="4501" spans="7:7" x14ac:dyDescent="0.2">
      <c r="G4501" s="2" t="s">
        <v>4898</v>
      </c>
    </row>
    <row r="4502" spans="7:7" x14ac:dyDescent="0.2">
      <c r="G4502" s="2" t="s">
        <v>4898</v>
      </c>
    </row>
    <row r="4503" spans="7:7" x14ac:dyDescent="0.2">
      <c r="G4503" s="2" t="s">
        <v>4898</v>
      </c>
    </row>
    <row r="4504" spans="7:7" x14ac:dyDescent="0.2">
      <c r="G4504" s="2" t="s">
        <v>4898</v>
      </c>
    </row>
    <row r="4505" spans="7:7" x14ac:dyDescent="0.2">
      <c r="G4505" s="2" t="s">
        <v>4898</v>
      </c>
    </row>
    <row r="4506" spans="7:7" x14ac:dyDescent="0.2">
      <c r="G4506" s="2" t="s">
        <v>4898</v>
      </c>
    </row>
    <row r="4507" spans="7:7" x14ac:dyDescent="0.2">
      <c r="G4507" s="2" t="s">
        <v>4898</v>
      </c>
    </row>
    <row r="4508" spans="7:7" x14ac:dyDescent="0.2">
      <c r="G4508" s="2" t="s">
        <v>4898</v>
      </c>
    </row>
    <row r="4509" spans="7:7" x14ac:dyDescent="0.2">
      <c r="G4509" s="2" t="s">
        <v>4898</v>
      </c>
    </row>
    <row r="4510" spans="7:7" x14ac:dyDescent="0.2">
      <c r="G4510" s="2" t="s">
        <v>4898</v>
      </c>
    </row>
    <row r="4511" spans="7:7" x14ac:dyDescent="0.2">
      <c r="G4511" s="2" t="s">
        <v>4898</v>
      </c>
    </row>
    <row r="4512" spans="7:7" x14ac:dyDescent="0.2">
      <c r="G4512" s="2" t="s">
        <v>4898</v>
      </c>
    </row>
    <row r="4513" spans="7:7" x14ac:dyDescent="0.2">
      <c r="G4513" s="2" t="s">
        <v>4898</v>
      </c>
    </row>
    <row r="4514" spans="7:7" x14ac:dyDescent="0.2">
      <c r="G4514" s="2" t="s">
        <v>4898</v>
      </c>
    </row>
    <row r="4515" spans="7:7" x14ac:dyDescent="0.2">
      <c r="G4515" s="2" t="s">
        <v>4898</v>
      </c>
    </row>
    <row r="4516" spans="7:7" x14ac:dyDescent="0.2">
      <c r="G4516" s="2" t="s">
        <v>4898</v>
      </c>
    </row>
    <row r="4517" spans="7:7" x14ac:dyDescent="0.2">
      <c r="G4517" s="2" t="s">
        <v>4898</v>
      </c>
    </row>
    <row r="4518" spans="7:7" x14ac:dyDescent="0.2">
      <c r="G4518" s="2" t="s">
        <v>4898</v>
      </c>
    </row>
    <row r="4519" spans="7:7" x14ac:dyDescent="0.2">
      <c r="G4519" s="2" t="s">
        <v>4898</v>
      </c>
    </row>
    <row r="4520" spans="7:7" x14ac:dyDescent="0.2">
      <c r="G4520" s="2" t="s">
        <v>4898</v>
      </c>
    </row>
    <row r="4521" spans="7:7" x14ac:dyDescent="0.2">
      <c r="G4521" s="2" t="s">
        <v>4898</v>
      </c>
    </row>
    <row r="4522" spans="7:7" x14ac:dyDescent="0.2">
      <c r="G4522" s="2" t="s">
        <v>4898</v>
      </c>
    </row>
    <row r="4523" spans="7:7" x14ac:dyDescent="0.2">
      <c r="G4523" s="2" t="s">
        <v>4898</v>
      </c>
    </row>
    <row r="4524" spans="7:7" x14ac:dyDescent="0.2">
      <c r="G4524" s="2" t="s">
        <v>4898</v>
      </c>
    </row>
    <row r="4525" spans="7:7" x14ac:dyDescent="0.2">
      <c r="G4525" s="2" t="s">
        <v>4898</v>
      </c>
    </row>
    <row r="4526" spans="7:7" x14ac:dyDescent="0.2">
      <c r="G4526" s="2" t="s">
        <v>4898</v>
      </c>
    </row>
    <row r="4527" spans="7:7" x14ac:dyDescent="0.2">
      <c r="G4527" s="2" t="s">
        <v>4898</v>
      </c>
    </row>
    <row r="4528" spans="7:7" x14ac:dyDescent="0.2">
      <c r="G4528" s="2" t="s">
        <v>4898</v>
      </c>
    </row>
    <row r="4529" spans="7:7" x14ac:dyDescent="0.2">
      <c r="G4529" s="2" t="s">
        <v>4898</v>
      </c>
    </row>
    <row r="4530" spans="7:7" x14ac:dyDescent="0.2">
      <c r="G4530" s="2" t="s">
        <v>4898</v>
      </c>
    </row>
    <row r="4531" spans="7:7" x14ac:dyDescent="0.2">
      <c r="G4531" s="2" t="s">
        <v>4898</v>
      </c>
    </row>
    <row r="4532" spans="7:7" x14ac:dyDescent="0.2">
      <c r="G4532" s="2" t="s">
        <v>4898</v>
      </c>
    </row>
    <row r="4533" spans="7:7" x14ac:dyDescent="0.2">
      <c r="G4533" s="2" t="s">
        <v>4898</v>
      </c>
    </row>
    <row r="4534" spans="7:7" x14ac:dyDescent="0.2">
      <c r="G4534" s="2" t="s">
        <v>4898</v>
      </c>
    </row>
    <row r="4535" spans="7:7" x14ac:dyDescent="0.2">
      <c r="G4535" s="2" t="s">
        <v>4898</v>
      </c>
    </row>
    <row r="4536" spans="7:7" x14ac:dyDescent="0.2">
      <c r="G4536" s="2" t="s">
        <v>4898</v>
      </c>
    </row>
    <row r="4537" spans="7:7" x14ac:dyDescent="0.2">
      <c r="G4537" s="2" t="s">
        <v>4898</v>
      </c>
    </row>
    <row r="4538" spans="7:7" x14ac:dyDescent="0.2">
      <c r="G4538" s="2" t="s">
        <v>4898</v>
      </c>
    </row>
    <row r="4539" spans="7:7" x14ac:dyDescent="0.2">
      <c r="G4539" s="2" t="s">
        <v>4898</v>
      </c>
    </row>
    <row r="4540" spans="7:7" x14ac:dyDescent="0.2">
      <c r="G4540" s="2" t="s">
        <v>4898</v>
      </c>
    </row>
    <row r="4541" spans="7:7" x14ac:dyDescent="0.2">
      <c r="G4541" s="2" t="s">
        <v>4898</v>
      </c>
    </row>
    <row r="4542" spans="7:7" x14ac:dyDescent="0.2">
      <c r="G4542" s="2" t="s">
        <v>4898</v>
      </c>
    </row>
    <row r="4543" spans="7:7" x14ac:dyDescent="0.2">
      <c r="G4543" s="2" t="s">
        <v>4898</v>
      </c>
    </row>
    <row r="4544" spans="7:7" x14ac:dyDescent="0.2">
      <c r="G4544" s="2" t="s">
        <v>4898</v>
      </c>
    </row>
    <row r="4545" spans="7:7" x14ac:dyDescent="0.2">
      <c r="G4545" s="2" t="s">
        <v>4898</v>
      </c>
    </row>
    <row r="4546" spans="7:7" x14ac:dyDescent="0.2">
      <c r="G4546" s="2" t="s">
        <v>4898</v>
      </c>
    </row>
    <row r="4547" spans="7:7" x14ac:dyDescent="0.2">
      <c r="G4547" s="2" t="s">
        <v>4898</v>
      </c>
    </row>
    <row r="4548" spans="7:7" x14ac:dyDescent="0.2">
      <c r="G4548" s="2" t="s">
        <v>4898</v>
      </c>
    </row>
    <row r="4549" spans="7:7" x14ac:dyDescent="0.2">
      <c r="G4549" s="2" t="s">
        <v>4898</v>
      </c>
    </row>
    <row r="4550" spans="7:7" x14ac:dyDescent="0.2">
      <c r="G4550" s="2" t="s">
        <v>4898</v>
      </c>
    </row>
    <row r="4551" spans="7:7" x14ac:dyDescent="0.2">
      <c r="G4551" s="2" t="s">
        <v>4898</v>
      </c>
    </row>
    <row r="4552" spans="7:7" x14ac:dyDescent="0.2">
      <c r="G4552" s="2" t="s">
        <v>4898</v>
      </c>
    </row>
    <row r="4553" spans="7:7" x14ac:dyDescent="0.2">
      <c r="G4553" s="2" t="s">
        <v>4898</v>
      </c>
    </row>
    <row r="4554" spans="7:7" x14ac:dyDescent="0.2">
      <c r="G4554" s="2" t="s">
        <v>4898</v>
      </c>
    </row>
    <row r="4555" spans="7:7" x14ac:dyDescent="0.2">
      <c r="G4555" s="2" t="s">
        <v>4898</v>
      </c>
    </row>
    <row r="4556" spans="7:7" x14ac:dyDescent="0.2">
      <c r="G4556" s="2" t="s">
        <v>4898</v>
      </c>
    </row>
    <row r="4557" spans="7:7" x14ac:dyDescent="0.2">
      <c r="G4557" s="2" t="s">
        <v>4898</v>
      </c>
    </row>
    <row r="4558" spans="7:7" x14ac:dyDescent="0.2">
      <c r="G4558" s="2" t="s">
        <v>4898</v>
      </c>
    </row>
    <row r="4559" spans="7:7" x14ac:dyDescent="0.2">
      <c r="G4559" s="2" t="s">
        <v>4898</v>
      </c>
    </row>
    <row r="4560" spans="7:7" x14ac:dyDescent="0.2">
      <c r="G4560" s="2" t="s">
        <v>4898</v>
      </c>
    </row>
    <row r="4561" spans="7:7" x14ac:dyDescent="0.2">
      <c r="G4561" s="2" t="s">
        <v>4898</v>
      </c>
    </row>
    <row r="4562" spans="7:7" x14ac:dyDescent="0.2">
      <c r="G4562" s="2" t="s">
        <v>4898</v>
      </c>
    </row>
    <row r="4563" spans="7:7" x14ac:dyDescent="0.2">
      <c r="G4563" s="2" t="s">
        <v>4898</v>
      </c>
    </row>
    <row r="4564" spans="7:7" x14ac:dyDescent="0.2">
      <c r="G4564" s="2" t="s">
        <v>4898</v>
      </c>
    </row>
    <row r="4565" spans="7:7" x14ac:dyDescent="0.2">
      <c r="G4565" s="2" t="s">
        <v>4898</v>
      </c>
    </row>
    <row r="4566" spans="7:7" x14ac:dyDescent="0.2">
      <c r="G4566" s="2" t="s">
        <v>4898</v>
      </c>
    </row>
    <row r="4567" spans="7:7" x14ac:dyDescent="0.2">
      <c r="G4567" s="2" t="s">
        <v>4898</v>
      </c>
    </row>
    <row r="4568" spans="7:7" x14ac:dyDescent="0.2">
      <c r="G4568" s="2" t="s">
        <v>4898</v>
      </c>
    </row>
    <row r="4569" spans="7:7" x14ac:dyDescent="0.2">
      <c r="G4569" s="2" t="s">
        <v>4898</v>
      </c>
    </row>
    <row r="4570" spans="7:7" x14ac:dyDescent="0.2">
      <c r="G4570" s="2" t="s">
        <v>4898</v>
      </c>
    </row>
    <row r="4571" spans="7:7" x14ac:dyDescent="0.2">
      <c r="G4571" s="2" t="s">
        <v>4898</v>
      </c>
    </row>
    <row r="4572" spans="7:7" x14ac:dyDescent="0.2">
      <c r="G4572" s="2" t="s">
        <v>4898</v>
      </c>
    </row>
    <row r="4573" spans="7:7" x14ac:dyDescent="0.2">
      <c r="G4573" s="2" t="s">
        <v>4898</v>
      </c>
    </row>
    <row r="4574" spans="7:7" x14ac:dyDescent="0.2">
      <c r="G4574" s="2" t="s">
        <v>4898</v>
      </c>
    </row>
    <row r="4575" spans="7:7" x14ac:dyDescent="0.2">
      <c r="G4575" s="2" t="s">
        <v>4898</v>
      </c>
    </row>
    <row r="4576" spans="7:7" x14ac:dyDescent="0.2">
      <c r="G4576" s="2" t="s">
        <v>4898</v>
      </c>
    </row>
    <row r="4577" spans="7:7" x14ac:dyDescent="0.2">
      <c r="G4577" s="2" t="s">
        <v>4898</v>
      </c>
    </row>
    <row r="4578" spans="7:7" x14ac:dyDescent="0.2">
      <c r="G4578" s="2" t="s">
        <v>4898</v>
      </c>
    </row>
    <row r="4579" spans="7:7" x14ac:dyDescent="0.2">
      <c r="G4579" s="2" t="s">
        <v>4898</v>
      </c>
    </row>
    <row r="4580" spans="7:7" x14ac:dyDescent="0.2">
      <c r="G4580" s="2" t="s">
        <v>4898</v>
      </c>
    </row>
    <row r="4581" spans="7:7" x14ac:dyDescent="0.2">
      <c r="G4581" s="2" t="s">
        <v>4898</v>
      </c>
    </row>
    <row r="4582" spans="7:7" x14ac:dyDescent="0.2">
      <c r="G4582" s="2" t="s">
        <v>4898</v>
      </c>
    </row>
    <row r="4583" spans="7:7" x14ac:dyDescent="0.2">
      <c r="G4583" s="2" t="s">
        <v>4898</v>
      </c>
    </row>
    <row r="4584" spans="7:7" x14ac:dyDescent="0.2">
      <c r="G4584" s="2" t="s">
        <v>4898</v>
      </c>
    </row>
    <row r="4585" spans="7:7" x14ac:dyDescent="0.2">
      <c r="G4585" s="2" t="s">
        <v>4898</v>
      </c>
    </row>
    <row r="4586" spans="7:7" x14ac:dyDescent="0.2">
      <c r="G4586" s="2" t="s">
        <v>4898</v>
      </c>
    </row>
    <row r="4587" spans="7:7" x14ac:dyDescent="0.2">
      <c r="G4587" s="2" t="s">
        <v>4898</v>
      </c>
    </row>
    <row r="4588" spans="7:7" x14ac:dyDescent="0.2">
      <c r="G4588" s="2" t="s">
        <v>4898</v>
      </c>
    </row>
    <row r="4589" spans="7:7" x14ac:dyDescent="0.2">
      <c r="G4589" s="2" t="s">
        <v>4898</v>
      </c>
    </row>
    <row r="4590" spans="7:7" x14ac:dyDescent="0.2">
      <c r="G4590" s="2" t="s">
        <v>4898</v>
      </c>
    </row>
    <row r="4591" spans="7:7" x14ac:dyDescent="0.2">
      <c r="G4591" s="2" t="s">
        <v>4898</v>
      </c>
    </row>
    <row r="4592" spans="7:7" x14ac:dyDescent="0.2">
      <c r="G4592" s="2" t="s">
        <v>4898</v>
      </c>
    </row>
    <row r="4593" spans="7:7" x14ac:dyDescent="0.2">
      <c r="G4593" s="2" t="s">
        <v>4898</v>
      </c>
    </row>
    <row r="4594" spans="7:7" x14ac:dyDescent="0.2">
      <c r="G4594" s="2" t="s">
        <v>4898</v>
      </c>
    </row>
    <row r="4595" spans="7:7" x14ac:dyDescent="0.2">
      <c r="G4595" s="2" t="s">
        <v>4898</v>
      </c>
    </row>
    <row r="4596" spans="7:7" x14ac:dyDescent="0.2">
      <c r="G4596" s="2" t="s">
        <v>4898</v>
      </c>
    </row>
    <row r="4597" spans="7:7" x14ac:dyDescent="0.2">
      <c r="G4597" s="2" t="s">
        <v>4898</v>
      </c>
    </row>
    <row r="4598" spans="7:7" x14ac:dyDescent="0.2">
      <c r="G4598" s="2" t="s">
        <v>4898</v>
      </c>
    </row>
    <row r="4599" spans="7:7" x14ac:dyDescent="0.2">
      <c r="G4599" s="2" t="s">
        <v>4898</v>
      </c>
    </row>
    <row r="4600" spans="7:7" x14ac:dyDescent="0.2">
      <c r="G4600" s="2" t="s">
        <v>4898</v>
      </c>
    </row>
    <row r="4601" spans="7:7" x14ac:dyDescent="0.2">
      <c r="G4601" s="2" t="s">
        <v>4898</v>
      </c>
    </row>
    <row r="4602" spans="7:7" x14ac:dyDescent="0.2">
      <c r="G4602" s="2" t="s">
        <v>4898</v>
      </c>
    </row>
    <row r="4603" spans="7:7" x14ac:dyDescent="0.2">
      <c r="G4603" s="2" t="s">
        <v>4898</v>
      </c>
    </row>
    <row r="4604" spans="7:7" x14ac:dyDescent="0.2">
      <c r="G4604" s="2" t="s">
        <v>4898</v>
      </c>
    </row>
    <row r="4605" spans="7:7" x14ac:dyDescent="0.2">
      <c r="G4605" s="2" t="s">
        <v>4898</v>
      </c>
    </row>
    <row r="4606" spans="7:7" x14ac:dyDescent="0.2">
      <c r="G4606" s="2" t="s">
        <v>4898</v>
      </c>
    </row>
    <row r="4607" spans="7:7" x14ac:dyDescent="0.2">
      <c r="G4607" s="2" t="s">
        <v>4898</v>
      </c>
    </row>
    <row r="4608" spans="7:7" x14ac:dyDescent="0.2">
      <c r="G4608" s="2" t="s">
        <v>4898</v>
      </c>
    </row>
    <row r="4609" spans="7:7" x14ac:dyDescent="0.2">
      <c r="G4609" s="2" t="s">
        <v>4898</v>
      </c>
    </row>
    <row r="4610" spans="7:7" x14ac:dyDescent="0.2">
      <c r="G4610" s="2" t="s">
        <v>4898</v>
      </c>
    </row>
    <row r="4611" spans="7:7" x14ac:dyDescent="0.2">
      <c r="G4611" s="2" t="s">
        <v>4898</v>
      </c>
    </row>
    <row r="4612" spans="7:7" x14ac:dyDescent="0.2">
      <c r="G4612" s="2" t="s">
        <v>4898</v>
      </c>
    </row>
    <row r="4613" spans="7:7" x14ac:dyDescent="0.2">
      <c r="G4613" s="2" t="s">
        <v>4898</v>
      </c>
    </row>
    <row r="4614" spans="7:7" x14ac:dyDescent="0.2">
      <c r="G4614" s="2" t="s">
        <v>4898</v>
      </c>
    </row>
    <row r="4615" spans="7:7" x14ac:dyDescent="0.2">
      <c r="G4615" s="2" t="s">
        <v>4898</v>
      </c>
    </row>
    <row r="4616" spans="7:7" x14ac:dyDescent="0.2">
      <c r="G4616" s="2" t="s">
        <v>4898</v>
      </c>
    </row>
    <row r="4617" spans="7:7" x14ac:dyDescent="0.2">
      <c r="G4617" s="2" t="s">
        <v>4898</v>
      </c>
    </row>
    <row r="4618" spans="7:7" x14ac:dyDescent="0.2">
      <c r="G4618" s="2" t="s">
        <v>4898</v>
      </c>
    </row>
    <row r="4619" spans="7:7" x14ac:dyDescent="0.2">
      <c r="G4619" s="2" t="s">
        <v>4898</v>
      </c>
    </row>
    <row r="4620" spans="7:7" x14ac:dyDescent="0.2">
      <c r="G4620" s="2" t="s">
        <v>4898</v>
      </c>
    </row>
    <row r="4621" spans="7:7" x14ac:dyDescent="0.2">
      <c r="G4621" s="2" t="s">
        <v>4898</v>
      </c>
    </row>
    <row r="4622" spans="7:7" x14ac:dyDescent="0.2">
      <c r="G4622" s="2" t="s">
        <v>4898</v>
      </c>
    </row>
    <row r="4623" spans="7:7" x14ac:dyDescent="0.2">
      <c r="G4623" s="2" t="s">
        <v>4898</v>
      </c>
    </row>
    <row r="4624" spans="7:7" x14ac:dyDescent="0.2">
      <c r="G4624" s="2" t="s">
        <v>4898</v>
      </c>
    </row>
    <row r="4625" spans="7:7" x14ac:dyDescent="0.2">
      <c r="G4625" s="2" t="s">
        <v>4898</v>
      </c>
    </row>
    <row r="4626" spans="7:7" x14ac:dyDescent="0.2">
      <c r="G4626" s="2" t="s">
        <v>4898</v>
      </c>
    </row>
    <row r="4627" spans="7:7" x14ac:dyDescent="0.2">
      <c r="G4627" s="2" t="s">
        <v>4898</v>
      </c>
    </row>
    <row r="4628" spans="7:7" x14ac:dyDescent="0.2">
      <c r="G4628" s="2" t="s">
        <v>4898</v>
      </c>
    </row>
    <row r="4629" spans="7:7" x14ac:dyDescent="0.2">
      <c r="G4629" s="2" t="s">
        <v>4898</v>
      </c>
    </row>
    <row r="4630" spans="7:7" x14ac:dyDescent="0.2">
      <c r="G4630" s="2" t="s">
        <v>4898</v>
      </c>
    </row>
    <row r="4631" spans="7:7" x14ac:dyDescent="0.2">
      <c r="G4631" s="2" t="s">
        <v>4898</v>
      </c>
    </row>
    <row r="4632" spans="7:7" x14ac:dyDescent="0.2">
      <c r="G4632" s="2" t="s">
        <v>4898</v>
      </c>
    </row>
    <row r="4633" spans="7:7" x14ac:dyDescent="0.2">
      <c r="G4633" s="2" t="s">
        <v>4898</v>
      </c>
    </row>
    <row r="4634" spans="7:7" x14ac:dyDescent="0.2">
      <c r="G4634" s="2" t="s">
        <v>4898</v>
      </c>
    </row>
    <row r="4635" spans="7:7" x14ac:dyDescent="0.2">
      <c r="G4635" s="2" t="s">
        <v>4898</v>
      </c>
    </row>
    <row r="4636" spans="7:7" x14ac:dyDescent="0.2">
      <c r="G4636" s="2" t="s">
        <v>4898</v>
      </c>
    </row>
    <row r="4637" spans="7:7" x14ac:dyDescent="0.2">
      <c r="G4637" s="2" t="s">
        <v>4898</v>
      </c>
    </row>
    <row r="4638" spans="7:7" x14ac:dyDescent="0.2">
      <c r="G4638" s="2" t="s">
        <v>4898</v>
      </c>
    </row>
    <row r="4639" spans="7:7" x14ac:dyDescent="0.2">
      <c r="G4639" s="2" t="s">
        <v>4898</v>
      </c>
    </row>
    <row r="4640" spans="7:7" x14ac:dyDescent="0.2">
      <c r="G4640" s="2" t="s">
        <v>4898</v>
      </c>
    </row>
    <row r="4641" spans="7:7" x14ac:dyDescent="0.2">
      <c r="G4641" s="2" t="s">
        <v>4898</v>
      </c>
    </row>
    <row r="4642" spans="7:7" x14ac:dyDescent="0.2">
      <c r="G4642" s="2" t="s">
        <v>4898</v>
      </c>
    </row>
    <row r="4643" spans="7:7" x14ac:dyDescent="0.2">
      <c r="G4643" s="2" t="s">
        <v>4898</v>
      </c>
    </row>
    <row r="4644" spans="7:7" x14ac:dyDescent="0.2">
      <c r="G4644" s="2" t="s">
        <v>4898</v>
      </c>
    </row>
    <row r="4645" spans="7:7" x14ac:dyDescent="0.2">
      <c r="G4645" s="2" t="s">
        <v>4898</v>
      </c>
    </row>
    <row r="4646" spans="7:7" x14ac:dyDescent="0.2">
      <c r="G4646" s="2" t="s">
        <v>4898</v>
      </c>
    </row>
    <row r="4647" spans="7:7" x14ac:dyDescent="0.2">
      <c r="G4647" s="2" t="s">
        <v>4898</v>
      </c>
    </row>
    <row r="4648" spans="7:7" x14ac:dyDescent="0.2">
      <c r="G4648" s="2" t="s">
        <v>4898</v>
      </c>
    </row>
    <row r="4649" spans="7:7" x14ac:dyDescent="0.2">
      <c r="G4649" s="2" t="s">
        <v>4898</v>
      </c>
    </row>
    <row r="4650" spans="7:7" x14ac:dyDescent="0.2">
      <c r="G4650" s="2" t="s">
        <v>4898</v>
      </c>
    </row>
    <row r="4651" spans="7:7" x14ac:dyDescent="0.2">
      <c r="G4651" s="2" t="s">
        <v>4898</v>
      </c>
    </row>
    <row r="4652" spans="7:7" x14ac:dyDescent="0.2">
      <c r="G4652" s="2" t="s">
        <v>4898</v>
      </c>
    </row>
    <row r="4653" spans="7:7" x14ac:dyDescent="0.2">
      <c r="G4653" s="2" t="s">
        <v>4898</v>
      </c>
    </row>
    <row r="4654" spans="7:7" x14ac:dyDescent="0.2">
      <c r="G4654" s="2" t="s">
        <v>4898</v>
      </c>
    </row>
    <row r="4655" spans="7:7" x14ac:dyDescent="0.2">
      <c r="G4655" s="2" t="s">
        <v>4898</v>
      </c>
    </row>
    <row r="4656" spans="7:7" x14ac:dyDescent="0.2">
      <c r="G4656" s="2" t="s">
        <v>4898</v>
      </c>
    </row>
    <row r="4657" spans="7:7" x14ac:dyDescent="0.2">
      <c r="G4657" s="2" t="s">
        <v>4898</v>
      </c>
    </row>
    <row r="4658" spans="7:7" x14ac:dyDescent="0.2">
      <c r="G4658" s="2" t="s">
        <v>4898</v>
      </c>
    </row>
    <row r="4659" spans="7:7" x14ac:dyDescent="0.2">
      <c r="G4659" s="2" t="s">
        <v>4898</v>
      </c>
    </row>
    <row r="4660" spans="7:7" x14ac:dyDescent="0.2">
      <c r="G4660" s="2" t="s">
        <v>4898</v>
      </c>
    </row>
    <row r="4661" spans="7:7" x14ac:dyDescent="0.2">
      <c r="G4661" s="2" t="s">
        <v>4898</v>
      </c>
    </row>
    <row r="4662" spans="7:7" x14ac:dyDescent="0.2">
      <c r="G4662" s="2" t="s">
        <v>4898</v>
      </c>
    </row>
    <row r="4663" spans="7:7" x14ac:dyDescent="0.2">
      <c r="G4663" s="2" t="s">
        <v>4898</v>
      </c>
    </row>
    <row r="4664" spans="7:7" x14ac:dyDescent="0.2">
      <c r="G4664" s="2" t="s">
        <v>4898</v>
      </c>
    </row>
    <row r="4665" spans="7:7" x14ac:dyDescent="0.2">
      <c r="G4665" s="2" t="s">
        <v>4898</v>
      </c>
    </row>
    <row r="4666" spans="7:7" x14ac:dyDescent="0.2">
      <c r="G4666" s="2" t="s">
        <v>4898</v>
      </c>
    </row>
    <row r="4667" spans="7:7" x14ac:dyDescent="0.2">
      <c r="G4667" s="2" t="s">
        <v>4898</v>
      </c>
    </row>
    <row r="4668" spans="7:7" x14ac:dyDescent="0.2">
      <c r="G4668" s="2" t="s">
        <v>4898</v>
      </c>
    </row>
    <row r="4669" spans="7:7" x14ac:dyDescent="0.2">
      <c r="G4669" s="2" t="s">
        <v>4898</v>
      </c>
    </row>
    <row r="4670" spans="7:7" x14ac:dyDescent="0.2">
      <c r="G4670" s="2" t="s">
        <v>4898</v>
      </c>
    </row>
    <row r="4671" spans="7:7" x14ac:dyDescent="0.2">
      <c r="G4671" s="2" t="s">
        <v>4898</v>
      </c>
    </row>
    <row r="4672" spans="7:7" x14ac:dyDescent="0.2">
      <c r="G4672" s="2" t="s">
        <v>4898</v>
      </c>
    </row>
    <row r="4673" spans="7:7" x14ac:dyDescent="0.2">
      <c r="G4673" s="2" t="s">
        <v>4898</v>
      </c>
    </row>
    <row r="4674" spans="7:7" x14ac:dyDescent="0.2">
      <c r="G4674" s="2" t="s">
        <v>4898</v>
      </c>
    </row>
    <row r="4675" spans="7:7" x14ac:dyDescent="0.2">
      <c r="G4675" s="2" t="s">
        <v>4898</v>
      </c>
    </row>
    <row r="4676" spans="7:7" x14ac:dyDescent="0.2">
      <c r="G4676" s="2" t="s">
        <v>4898</v>
      </c>
    </row>
    <row r="4677" spans="7:7" x14ac:dyDescent="0.2">
      <c r="G4677" s="2" t="s">
        <v>4898</v>
      </c>
    </row>
    <row r="4678" spans="7:7" x14ac:dyDescent="0.2">
      <c r="G4678" s="2" t="s">
        <v>4898</v>
      </c>
    </row>
    <row r="4679" spans="7:7" x14ac:dyDescent="0.2">
      <c r="G4679" s="2" t="s">
        <v>4898</v>
      </c>
    </row>
    <row r="4680" spans="7:7" x14ac:dyDescent="0.2">
      <c r="G4680" s="2" t="s">
        <v>4898</v>
      </c>
    </row>
    <row r="4681" spans="7:7" x14ac:dyDescent="0.2">
      <c r="G4681" s="2" t="s">
        <v>4898</v>
      </c>
    </row>
    <row r="4682" spans="7:7" x14ac:dyDescent="0.2">
      <c r="G4682" s="2" t="s">
        <v>4898</v>
      </c>
    </row>
    <row r="4683" spans="7:7" x14ac:dyDescent="0.2">
      <c r="G4683" s="2" t="s">
        <v>4898</v>
      </c>
    </row>
    <row r="4684" spans="7:7" x14ac:dyDescent="0.2">
      <c r="G4684" s="2" t="s">
        <v>4898</v>
      </c>
    </row>
    <row r="4685" spans="7:7" x14ac:dyDescent="0.2">
      <c r="G4685" s="2" t="s">
        <v>4898</v>
      </c>
    </row>
    <row r="4686" spans="7:7" x14ac:dyDescent="0.2">
      <c r="G4686" s="2" t="s">
        <v>4898</v>
      </c>
    </row>
    <row r="4687" spans="7:7" x14ac:dyDescent="0.2">
      <c r="G4687" s="2" t="s">
        <v>4898</v>
      </c>
    </row>
    <row r="4688" spans="7:7" x14ac:dyDescent="0.2">
      <c r="G4688" s="2" t="s">
        <v>4898</v>
      </c>
    </row>
    <row r="4689" spans="7:7" x14ac:dyDescent="0.2">
      <c r="G4689" s="2" t="s">
        <v>4898</v>
      </c>
    </row>
    <row r="4690" spans="7:7" x14ac:dyDescent="0.2">
      <c r="G4690" s="2" t="s">
        <v>4898</v>
      </c>
    </row>
    <row r="4691" spans="7:7" x14ac:dyDescent="0.2">
      <c r="G4691" s="2" t="s">
        <v>4898</v>
      </c>
    </row>
    <row r="4692" spans="7:7" x14ac:dyDescent="0.2">
      <c r="G4692" s="2" t="s">
        <v>4898</v>
      </c>
    </row>
    <row r="4693" spans="7:7" x14ac:dyDescent="0.2">
      <c r="G4693" s="2" t="s">
        <v>4898</v>
      </c>
    </row>
    <row r="4694" spans="7:7" x14ac:dyDescent="0.2">
      <c r="G4694" s="2" t="s">
        <v>4898</v>
      </c>
    </row>
    <row r="4695" spans="7:7" x14ac:dyDescent="0.2">
      <c r="G4695" s="2" t="s">
        <v>4898</v>
      </c>
    </row>
    <row r="4696" spans="7:7" x14ac:dyDescent="0.2">
      <c r="G4696" s="2" t="s">
        <v>4898</v>
      </c>
    </row>
    <row r="4697" spans="7:7" x14ac:dyDescent="0.2">
      <c r="G4697" s="2" t="s">
        <v>4898</v>
      </c>
    </row>
    <row r="4698" spans="7:7" x14ac:dyDescent="0.2">
      <c r="G4698" s="2" t="s">
        <v>4898</v>
      </c>
    </row>
    <row r="4699" spans="7:7" x14ac:dyDescent="0.2">
      <c r="G4699" s="2" t="s">
        <v>4898</v>
      </c>
    </row>
    <row r="4700" spans="7:7" x14ac:dyDescent="0.2">
      <c r="G4700" s="2" t="s">
        <v>4898</v>
      </c>
    </row>
    <row r="4701" spans="7:7" x14ac:dyDescent="0.2">
      <c r="G4701" s="2" t="s">
        <v>4898</v>
      </c>
    </row>
    <row r="4702" spans="7:7" x14ac:dyDescent="0.2">
      <c r="G4702" s="2" t="s">
        <v>4898</v>
      </c>
    </row>
    <row r="4703" spans="7:7" x14ac:dyDescent="0.2">
      <c r="G4703" s="2" t="s">
        <v>4898</v>
      </c>
    </row>
    <row r="4704" spans="7:7" x14ac:dyDescent="0.2">
      <c r="G4704" s="2" t="s">
        <v>4898</v>
      </c>
    </row>
    <row r="4705" spans="7:7" x14ac:dyDescent="0.2">
      <c r="G4705" s="2" t="s">
        <v>4898</v>
      </c>
    </row>
    <row r="4706" spans="7:7" x14ac:dyDescent="0.2">
      <c r="G4706" s="2" t="s">
        <v>4898</v>
      </c>
    </row>
    <row r="4707" spans="7:7" x14ac:dyDescent="0.2">
      <c r="G4707" s="2" t="s">
        <v>4898</v>
      </c>
    </row>
    <row r="4708" spans="7:7" x14ac:dyDescent="0.2">
      <c r="G4708" s="2" t="s">
        <v>4898</v>
      </c>
    </row>
    <row r="4709" spans="7:7" x14ac:dyDescent="0.2">
      <c r="G4709" s="2" t="s">
        <v>4898</v>
      </c>
    </row>
    <row r="4710" spans="7:7" x14ac:dyDescent="0.2">
      <c r="G4710" s="2" t="s">
        <v>4898</v>
      </c>
    </row>
    <row r="4711" spans="7:7" x14ac:dyDescent="0.2">
      <c r="G4711" s="2" t="s">
        <v>4898</v>
      </c>
    </row>
    <row r="4712" spans="7:7" x14ac:dyDescent="0.2">
      <c r="G4712" s="2" t="s">
        <v>4898</v>
      </c>
    </row>
    <row r="4713" spans="7:7" x14ac:dyDescent="0.2">
      <c r="G4713" s="2" t="s">
        <v>4898</v>
      </c>
    </row>
    <row r="4714" spans="7:7" x14ac:dyDescent="0.2">
      <c r="G4714" s="2" t="s">
        <v>4898</v>
      </c>
    </row>
    <row r="4715" spans="7:7" x14ac:dyDescent="0.2">
      <c r="G4715" s="2" t="s">
        <v>4898</v>
      </c>
    </row>
    <row r="4716" spans="7:7" x14ac:dyDescent="0.2">
      <c r="G4716" s="2" t="s">
        <v>4898</v>
      </c>
    </row>
    <row r="4717" spans="7:7" x14ac:dyDescent="0.2">
      <c r="G4717" s="2" t="s">
        <v>4898</v>
      </c>
    </row>
    <row r="4718" spans="7:7" x14ac:dyDescent="0.2">
      <c r="G4718" s="2" t="s">
        <v>4898</v>
      </c>
    </row>
    <row r="4719" spans="7:7" x14ac:dyDescent="0.2">
      <c r="G4719" s="2" t="s">
        <v>4898</v>
      </c>
    </row>
    <row r="4720" spans="7:7" x14ac:dyDescent="0.2">
      <c r="G4720" s="2" t="s">
        <v>4898</v>
      </c>
    </row>
    <row r="4721" spans="7:7" x14ac:dyDescent="0.2">
      <c r="G4721" s="2" t="s">
        <v>4898</v>
      </c>
    </row>
    <row r="4722" spans="7:7" x14ac:dyDescent="0.2">
      <c r="G4722" s="2" t="s">
        <v>4898</v>
      </c>
    </row>
    <row r="4723" spans="7:7" x14ac:dyDescent="0.2">
      <c r="G4723" s="2" t="s">
        <v>4898</v>
      </c>
    </row>
    <row r="4724" spans="7:7" x14ac:dyDescent="0.2">
      <c r="G4724" s="2" t="s">
        <v>4898</v>
      </c>
    </row>
    <row r="4725" spans="7:7" x14ac:dyDescent="0.2">
      <c r="G4725" s="2" t="s">
        <v>4898</v>
      </c>
    </row>
    <row r="4726" spans="7:7" x14ac:dyDescent="0.2">
      <c r="G4726" s="2" t="s">
        <v>4898</v>
      </c>
    </row>
    <row r="4727" spans="7:7" x14ac:dyDescent="0.2">
      <c r="G4727" s="2" t="s">
        <v>4898</v>
      </c>
    </row>
    <row r="4728" spans="7:7" x14ac:dyDescent="0.2">
      <c r="G4728" s="2" t="s">
        <v>4898</v>
      </c>
    </row>
    <row r="4729" spans="7:7" x14ac:dyDescent="0.2">
      <c r="G4729" s="2" t="s">
        <v>4898</v>
      </c>
    </row>
    <row r="4730" spans="7:7" x14ac:dyDescent="0.2">
      <c r="G4730" s="2" t="s">
        <v>4898</v>
      </c>
    </row>
    <row r="4731" spans="7:7" x14ac:dyDescent="0.2">
      <c r="G4731" s="2" t="s">
        <v>4898</v>
      </c>
    </row>
    <row r="4732" spans="7:7" x14ac:dyDescent="0.2">
      <c r="G4732" s="2" t="s">
        <v>4898</v>
      </c>
    </row>
    <row r="4733" spans="7:7" x14ac:dyDescent="0.2">
      <c r="G4733" s="2" t="s">
        <v>4898</v>
      </c>
    </row>
    <row r="4734" spans="7:7" x14ac:dyDescent="0.2">
      <c r="G4734" s="2" t="s">
        <v>4898</v>
      </c>
    </row>
    <row r="4735" spans="7:7" x14ac:dyDescent="0.2">
      <c r="G4735" s="2" t="s">
        <v>4898</v>
      </c>
    </row>
    <row r="4736" spans="7:7" x14ac:dyDescent="0.2">
      <c r="G4736" s="2" t="s">
        <v>4898</v>
      </c>
    </row>
    <row r="4737" spans="7:7" x14ac:dyDescent="0.2">
      <c r="G4737" s="2" t="s">
        <v>4898</v>
      </c>
    </row>
    <row r="4738" spans="7:7" x14ac:dyDescent="0.2">
      <c r="G4738" s="2" t="s">
        <v>4898</v>
      </c>
    </row>
    <row r="4739" spans="7:7" x14ac:dyDescent="0.2">
      <c r="G4739" s="2" t="s">
        <v>4898</v>
      </c>
    </row>
    <row r="4740" spans="7:7" x14ac:dyDescent="0.2">
      <c r="G4740" s="2" t="s">
        <v>4898</v>
      </c>
    </row>
    <row r="4741" spans="7:7" x14ac:dyDescent="0.2">
      <c r="G4741" s="2" t="s">
        <v>4898</v>
      </c>
    </row>
    <row r="4742" spans="7:7" x14ac:dyDescent="0.2">
      <c r="G4742" s="2" t="s">
        <v>4898</v>
      </c>
    </row>
    <row r="4743" spans="7:7" x14ac:dyDescent="0.2">
      <c r="G4743" s="2" t="s">
        <v>4898</v>
      </c>
    </row>
    <row r="4744" spans="7:7" x14ac:dyDescent="0.2">
      <c r="G4744" s="2" t="s">
        <v>4898</v>
      </c>
    </row>
    <row r="4745" spans="7:7" x14ac:dyDescent="0.2">
      <c r="G4745" s="2" t="s">
        <v>4898</v>
      </c>
    </row>
    <row r="4746" spans="7:7" x14ac:dyDescent="0.2">
      <c r="G4746" s="2" t="s">
        <v>4898</v>
      </c>
    </row>
    <row r="4747" spans="7:7" x14ac:dyDescent="0.2">
      <c r="G4747" s="2" t="s">
        <v>4898</v>
      </c>
    </row>
    <row r="4748" spans="7:7" x14ac:dyDescent="0.2">
      <c r="G4748" s="2" t="s">
        <v>4898</v>
      </c>
    </row>
    <row r="4749" spans="7:7" x14ac:dyDescent="0.2">
      <c r="G4749" s="2" t="s">
        <v>4898</v>
      </c>
    </row>
    <row r="4750" spans="7:7" x14ac:dyDescent="0.2">
      <c r="G4750" s="2" t="s">
        <v>4898</v>
      </c>
    </row>
    <row r="4751" spans="7:7" x14ac:dyDescent="0.2">
      <c r="G4751" s="2" t="s">
        <v>4898</v>
      </c>
    </row>
    <row r="4752" spans="7:7" x14ac:dyDescent="0.2">
      <c r="G4752" s="2" t="s">
        <v>4898</v>
      </c>
    </row>
    <row r="4753" spans="7:7" x14ac:dyDescent="0.2">
      <c r="G4753" s="2" t="s">
        <v>4898</v>
      </c>
    </row>
    <row r="4754" spans="7:7" x14ac:dyDescent="0.2">
      <c r="G4754" s="2" t="s">
        <v>4898</v>
      </c>
    </row>
    <row r="4755" spans="7:7" x14ac:dyDescent="0.2">
      <c r="G4755" s="2" t="s">
        <v>4898</v>
      </c>
    </row>
    <row r="4756" spans="7:7" x14ac:dyDescent="0.2">
      <c r="G4756" s="2" t="s">
        <v>4898</v>
      </c>
    </row>
    <row r="4757" spans="7:7" x14ac:dyDescent="0.2">
      <c r="G4757" s="2" t="s">
        <v>4898</v>
      </c>
    </row>
    <row r="4758" spans="7:7" x14ac:dyDescent="0.2">
      <c r="G4758" s="2" t="s">
        <v>4898</v>
      </c>
    </row>
    <row r="4759" spans="7:7" x14ac:dyDescent="0.2">
      <c r="G4759" s="2" t="s">
        <v>4898</v>
      </c>
    </row>
    <row r="4760" spans="7:7" x14ac:dyDescent="0.2">
      <c r="G4760" s="2" t="s">
        <v>4898</v>
      </c>
    </row>
    <row r="4761" spans="7:7" x14ac:dyDescent="0.2">
      <c r="G4761" s="2" t="s">
        <v>4898</v>
      </c>
    </row>
    <row r="4762" spans="7:7" x14ac:dyDescent="0.2">
      <c r="G4762" s="2" t="s">
        <v>4898</v>
      </c>
    </row>
    <row r="4763" spans="7:7" x14ac:dyDescent="0.2">
      <c r="G4763" s="2" t="s">
        <v>4898</v>
      </c>
    </row>
    <row r="4764" spans="7:7" x14ac:dyDescent="0.2">
      <c r="G4764" s="2" t="s">
        <v>4898</v>
      </c>
    </row>
    <row r="4765" spans="7:7" x14ac:dyDescent="0.2">
      <c r="G4765" s="2" t="s">
        <v>4898</v>
      </c>
    </row>
    <row r="4766" spans="7:7" x14ac:dyDescent="0.2">
      <c r="G4766" s="2" t="s">
        <v>4898</v>
      </c>
    </row>
    <row r="4767" spans="7:7" x14ac:dyDescent="0.2">
      <c r="G4767" s="2" t="s">
        <v>4898</v>
      </c>
    </row>
    <row r="4768" spans="7:7" x14ac:dyDescent="0.2">
      <c r="G4768" s="2" t="s">
        <v>4898</v>
      </c>
    </row>
    <row r="4769" spans="7:7" x14ac:dyDescent="0.2">
      <c r="G4769" s="2" t="s">
        <v>4898</v>
      </c>
    </row>
    <row r="4770" spans="7:7" x14ac:dyDescent="0.2">
      <c r="G4770" s="2" t="s">
        <v>4898</v>
      </c>
    </row>
    <row r="4771" spans="7:7" x14ac:dyDescent="0.2">
      <c r="G4771" s="2" t="s">
        <v>4898</v>
      </c>
    </row>
    <row r="4772" spans="7:7" x14ac:dyDescent="0.2">
      <c r="G4772" s="2" t="s">
        <v>4898</v>
      </c>
    </row>
    <row r="4773" spans="7:7" x14ac:dyDescent="0.2">
      <c r="G4773" s="2" t="s">
        <v>4898</v>
      </c>
    </row>
    <row r="4774" spans="7:7" x14ac:dyDescent="0.2">
      <c r="G4774" s="2" t="s">
        <v>4898</v>
      </c>
    </row>
    <row r="4775" spans="7:7" x14ac:dyDescent="0.2">
      <c r="G4775" s="2" t="s">
        <v>4898</v>
      </c>
    </row>
    <row r="4776" spans="7:7" x14ac:dyDescent="0.2">
      <c r="G4776" s="2" t="s">
        <v>4898</v>
      </c>
    </row>
    <row r="4777" spans="7:7" x14ac:dyDescent="0.2">
      <c r="G4777" s="2" t="s">
        <v>4898</v>
      </c>
    </row>
    <row r="4778" spans="7:7" x14ac:dyDescent="0.2">
      <c r="G4778" s="2" t="s">
        <v>4898</v>
      </c>
    </row>
    <row r="4779" spans="7:7" x14ac:dyDescent="0.2">
      <c r="G4779" s="2" t="s">
        <v>4898</v>
      </c>
    </row>
    <row r="4780" spans="7:7" x14ac:dyDescent="0.2">
      <c r="G4780" s="2" t="s">
        <v>4898</v>
      </c>
    </row>
    <row r="4781" spans="7:7" x14ac:dyDescent="0.2">
      <c r="G4781" s="2" t="s">
        <v>4898</v>
      </c>
    </row>
    <row r="4782" spans="7:7" x14ac:dyDescent="0.2">
      <c r="G4782" s="2" t="s">
        <v>4898</v>
      </c>
    </row>
    <row r="4783" spans="7:7" x14ac:dyDescent="0.2">
      <c r="G4783" s="2" t="s">
        <v>4898</v>
      </c>
    </row>
    <row r="4784" spans="7:7" x14ac:dyDescent="0.2">
      <c r="G4784" s="2" t="s">
        <v>4898</v>
      </c>
    </row>
    <row r="4785" spans="7:7" x14ac:dyDescent="0.2">
      <c r="G4785" s="2" t="s">
        <v>4898</v>
      </c>
    </row>
    <row r="4786" spans="7:7" x14ac:dyDescent="0.2">
      <c r="G4786" s="2" t="s">
        <v>4898</v>
      </c>
    </row>
    <row r="4787" spans="7:7" x14ac:dyDescent="0.2">
      <c r="G4787" s="2" t="s">
        <v>4898</v>
      </c>
    </row>
    <row r="4788" spans="7:7" x14ac:dyDescent="0.2">
      <c r="G4788" s="2" t="s">
        <v>4898</v>
      </c>
    </row>
    <row r="4789" spans="7:7" x14ac:dyDescent="0.2">
      <c r="G4789" s="2" t="s">
        <v>4898</v>
      </c>
    </row>
    <row r="4790" spans="7:7" x14ac:dyDescent="0.2">
      <c r="G4790" s="2" t="s">
        <v>4898</v>
      </c>
    </row>
    <row r="4791" spans="7:7" x14ac:dyDescent="0.2">
      <c r="G4791" s="2" t="s">
        <v>4898</v>
      </c>
    </row>
    <row r="4792" spans="7:7" x14ac:dyDescent="0.2">
      <c r="G4792" s="2" t="s">
        <v>4898</v>
      </c>
    </row>
    <row r="4793" spans="7:7" x14ac:dyDescent="0.2">
      <c r="G4793" s="2" t="s">
        <v>4898</v>
      </c>
    </row>
    <row r="4794" spans="7:7" x14ac:dyDescent="0.2">
      <c r="G4794" s="2" t="s">
        <v>4898</v>
      </c>
    </row>
    <row r="4795" spans="7:7" x14ac:dyDescent="0.2">
      <c r="G4795" s="2" t="s">
        <v>4898</v>
      </c>
    </row>
    <row r="4796" spans="7:7" x14ac:dyDescent="0.2">
      <c r="G4796" s="2" t="s">
        <v>4898</v>
      </c>
    </row>
    <row r="4797" spans="7:7" x14ac:dyDescent="0.2">
      <c r="G4797" s="2" t="s">
        <v>4898</v>
      </c>
    </row>
    <row r="4798" spans="7:7" x14ac:dyDescent="0.2">
      <c r="G4798" s="2" t="s">
        <v>4898</v>
      </c>
    </row>
    <row r="4799" spans="7:7" x14ac:dyDescent="0.2">
      <c r="G4799" s="2" t="s">
        <v>4898</v>
      </c>
    </row>
    <row r="4800" spans="7:7" x14ac:dyDescent="0.2">
      <c r="G4800" s="2" t="s">
        <v>4898</v>
      </c>
    </row>
    <row r="4801" spans="7:7" x14ac:dyDescent="0.2">
      <c r="G4801" s="2" t="s">
        <v>4898</v>
      </c>
    </row>
    <row r="4802" spans="7:7" x14ac:dyDescent="0.2">
      <c r="G4802" s="2" t="s">
        <v>4898</v>
      </c>
    </row>
    <row r="4803" spans="7:7" x14ac:dyDescent="0.2">
      <c r="G4803" s="2" t="s">
        <v>4898</v>
      </c>
    </row>
    <row r="4804" spans="7:7" x14ac:dyDescent="0.2">
      <c r="G4804" s="2" t="s">
        <v>4898</v>
      </c>
    </row>
    <row r="4805" spans="7:7" x14ac:dyDescent="0.2">
      <c r="G4805" s="2" t="s">
        <v>4898</v>
      </c>
    </row>
    <row r="4806" spans="7:7" x14ac:dyDescent="0.2">
      <c r="G4806" s="2" t="s">
        <v>4898</v>
      </c>
    </row>
    <row r="4807" spans="7:7" x14ac:dyDescent="0.2">
      <c r="G4807" s="2" t="s">
        <v>4898</v>
      </c>
    </row>
    <row r="4808" spans="7:7" x14ac:dyDescent="0.2">
      <c r="G4808" s="2" t="s">
        <v>4898</v>
      </c>
    </row>
    <row r="4809" spans="7:7" x14ac:dyDescent="0.2">
      <c r="G4809" s="2" t="s">
        <v>4898</v>
      </c>
    </row>
    <row r="4810" spans="7:7" x14ac:dyDescent="0.2">
      <c r="G4810" s="2" t="s">
        <v>4898</v>
      </c>
    </row>
    <row r="4811" spans="7:7" x14ac:dyDescent="0.2">
      <c r="G4811" s="2" t="s">
        <v>4898</v>
      </c>
    </row>
    <row r="4812" spans="7:7" x14ac:dyDescent="0.2">
      <c r="G4812" s="2" t="s">
        <v>4898</v>
      </c>
    </row>
    <row r="4813" spans="7:7" x14ac:dyDescent="0.2">
      <c r="G4813" s="2" t="s">
        <v>4898</v>
      </c>
    </row>
    <row r="4814" spans="7:7" x14ac:dyDescent="0.2">
      <c r="G4814" s="2" t="s">
        <v>4898</v>
      </c>
    </row>
    <row r="4815" spans="7:7" x14ac:dyDescent="0.2">
      <c r="G4815" s="2" t="s">
        <v>4898</v>
      </c>
    </row>
    <row r="4816" spans="7:7" x14ac:dyDescent="0.2">
      <c r="G4816" s="2" t="s">
        <v>4898</v>
      </c>
    </row>
    <row r="4817" spans="7:7" x14ac:dyDescent="0.2">
      <c r="G4817" s="2" t="s">
        <v>4898</v>
      </c>
    </row>
    <row r="4818" spans="7:7" x14ac:dyDescent="0.2">
      <c r="G4818" s="2" t="s">
        <v>4898</v>
      </c>
    </row>
    <row r="4819" spans="7:7" x14ac:dyDescent="0.2">
      <c r="G4819" s="2" t="s">
        <v>4898</v>
      </c>
    </row>
    <row r="4820" spans="7:7" x14ac:dyDescent="0.2">
      <c r="G4820" s="2" t="s">
        <v>4898</v>
      </c>
    </row>
    <row r="4821" spans="7:7" x14ac:dyDescent="0.2">
      <c r="G4821" s="2" t="s">
        <v>4898</v>
      </c>
    </row>
    <row r="4822" spans="7:7" x14ac:dyDescent="0.2">
      <c r="G4822" s="2" t="s">
        <v>4898</v>
      </c>
    </row>
    <row r="4823" spans="7:7" x14ac:dyDescent="0.2">
      <c r="G4823" s="2" t="s">
        <v>4898</v>
      </c>
    </row>
    <row r="4824" spans="7:7" x14ac:dyDescent="0.2">
      <c r="G4824" s="2" t="s">
        <v>4898</v>
      </c>
    </row>
    <row r="4825" spans="7:7" x14ac:dyDescent="0.2">
      <c r="G4825" s="2" t="s">
        <v>4898</v>
      </c>
    </row>
    <row r="4826" spans="7:7" x14ac:dyDescent="0.2">
      <c r="G4826" s="2" t="s">
        <v>4898</v>
      </c>
    </row>
    <row r="4827" spans="7:7" x14ac:dyDescent="0.2">
      <c r="G4827" s="2" t="s">
        <v>4898</v>
      </c>
    </row>
    <row r="4828" spans="7:7" x14ac:dyDescent="0.2">
      <c r="G4828" s="2" t="s">
        <v>4898</v>
      </c>
    </row>
    <row r="4829" spans="7:7" x14ac:dyDescent="0.2">
      <c r="G4829" s="2" t="s">
        <v>4898</v>
      </c>
    </row>
    <row r="4830" spans="7:7" x14ac:dyDescent="0.2">
      <c r="G4830" s="2" t="s">
        <v>4898</v>
      </c>
    </row>
    <row r="4831" spans="7:7" x14ac:dyDescent="0.2">
      <c r="G4831" s="2" t="s">
        <v>4898</v>
      </c>
    </row>
    <row r="4832" spans="7:7" x14ac:dyDescent="0.2">
      <c r="G4832" s="2" t="s">
        <v>4898</v>
      </c>
    </row>
    <row r="4833" spans="7:7" x14ac:dyDescent="0.2">
      <c r="G4833" s="2" t="s">
        <v>4898</v>
      </c>
    </row>
    <row r="4834" spans="7:7" x14ac:dyDescent="0.2">
      <c r="G4834" s="2" t="s">
        <v>4898</v>
      </c>
    </row>
    <row r="4835" spans="7:7" x14ac:dyDescent="0.2">
      <c r="G4835" s="2" t="s">
        <v>4898</v>
      </c>
    </row>
    <row r="4836" spans="7:7" x14ac:dyDescent="0.2">
      <c r="G4836" s="2" t="s">
        <v>4898</v>
      </c>
    </row>
    <row r="4837" spans="7:7" x14ac:dyDescent="0.2">
      <c r="G4837" s="2" t="s">
        <v>4898</v>
      </c>
    </row>
    <row r="4838" spans="7:7" x14ac:dyDescent="0.2">
      <c r="G4838" s="2" t="s">
        <v>4898</v>
      </c>
    </row>
    <row r="4839" spans="7:7" x14ac:dyDescent="0.2">
      <c r="G4839" s="2" t="s">
        <v>4898</v>
      </c>
    </row>
    <row r="4840" spans="7:7" x14ac:dyDescent="0.2">
      <c r="G4840" s="2" t="s">
        <v>4898</v>
      </c>
    </row>
    <row r="4841" spans="7:7" x14ac:dyDescent="0.2">
      <c r="G4841" s="2" t="s">
        <v>4898</v>
      </c>
    </row>
    <row r="4842" spans="7:7" x14ac:dyDescent="0.2">
      <c r="G4842" s="2" t="s">
        <v>4898</v>
      </c>
    </row>
    <row r="4843" spans="7:7" x14ac:dyDescent="0.2">
      <c r="G4843" s="2" t="s">
        <v>4898</v>
      </c>
    </row>
    <row r="4844" spans="7:7" x14ac:dyDescent="0.2">
      <c r="G4844" s="2" t="s">
        <v>4898</v>
      </c>
    </row>
    <row r="4845" spans="7:7" x14ac:dyDescent="0.2">
      <c r="G4845" s="2" t="s">
        <v>4898</v>
      </c>
    </row>
    <row r="4846" spans="7:7" x14ac:dyDescent="0.2">
      <c r="G4846" s="2" t="s">
        <v>4898</v>
      </c>
    </row>
    <row r="4847" spans="7:7" x14ac:dyDescent="0.2">
      <c r="G4847" s="2" t="s">
        <v>4898</v>
      </c>
    </row>
    <row r="4848" spans="7:7" x14ac:dyDescent="0.2">
      <c r="G4848" s="2" t="s">
        <v>4898</v>
      </c>
    </row>
    <row r="4849" spans="7:7" x14ac:dyDescent="0.2">
      <c r="G4849" s="2" t="s">
        <v>4898</v>
      </c>
    </row>
    <row r="4850" spans="7:7" x14ac:dyDescent="0.2">
      <c r="G4850" s="2" t="s">
        <v>4898</v>
      </c>
    </row>
    <row r="4851" spans="7:7" x14ac:dyDescent="0.2">
      <c r="G4851" s="2" t="s">
        <v>4898</v>
      </c>
    </row>
    <row r="4852" spans="7:7" x14ac:dyDescent="0.2">
      <c r="G4852" s="2" t="s">
        <v>4898</v>
      </c>
    </row>
    <row r="4853" spans="7:7" x14ac:dyDescent="0.2">
      <c r="G4853" s="2" t="s">
        <v>4898</v>
      </c>
    </row>
    <row r="4854" spans="7:7" x14ac:dyDescent="0.2">
      <c r="G4854" s="2" t="s">
        <v>4898</v>
      </c>
    </row>
    <row r="4855" spans="7:7" x14ac:dyDescent="0.2">
      <c r="G4855" s="2" t="s">
        <v>4898</v>
      </c>
    </row>
    <row r="4856" spans="7:7" x14ac:dyDescent="0.2">
      <c r="G4856" s="2" t="s">
        <v>4898</v>
      </c>
    </row>
    <row r="4857" spans="7:7" x14ac:dyDescent="0.2">
      <c r="G4857" s="2" t="s">
        <v>4898</v>
      </c>
    </row>
    <row r="4858" spans="7:7" x14ac:dyDescent="0.2">
      <c r="G4858" s="2" t="s">
        <v>4898</v>
      </c>
    </row>
    <row r="4859" spans="7:7" x14ac:dyDescent="0.2">
      <c r="G4859" s="2" t="s">
        <v>4898</v>
      </c>
    </row>
    <row r="4860" spans="7:7" x14ac:dyDescent="0.2">
      <c r="G4860" s="2" t="s">
        <v>4898</v>
      </c>
    </row>
    <row r="4861" spans="7:7" x14ac:dyDescent="0.2">
      <c r="G4861" s="2" t="s">
        <v>4898</v>
      </c>
    </row>
    <row r="4862" spans="7:7" x14ac:dyDescent="0.2">
      <c r="G4862" s="2" t="s">
        <v>4898</v>
      </c>
    </row>
    <row r="4863" spans="7:7" x14ac:dyDescent="0.2">
      <c r="G4863" s="2" t="s">
        <v>4898</v>
      </c>
    </row>
    <row r="4864" spans="7:7" x14ac:dyDescent="0.2">
      <c r="G4864" s="2" t="s">
        <v>4898</v>
      </c>
    </row>
    <row r="4865" spans="7:7" x14ac:dyDescent="0.2">
      <c r="G4865" s="2" t="s">
        <v>4898</v>
      </c>
    </row>
    <row r="4866" spans="7:7" x14ac:dyDescent="0.2">
      <c r="G4866" s="2" t="s">
        <v>4898</v>
      </c>
    </row>
    <row r="4867" spans="7:7" x14ac:dyDescent="0.2">
      <c r="G4867" s="2" t="s">
        <v>4898</v>
      </c>
    </row>
    <row r="4868" spans="7:7" x14ac:dyDescent="0.2">
      <c r="G4868" s="2" t="s">
        <v>4898</v>
      </c>
    </row>
    <row r="4869" spans="7:7" x14ac:dyDescent="0.2">
      <c r="G4869" s="2" t="s">
        <v>4898</v>
      </c>
    </row>
    <row r="4870" spans="7:7" x14ac:dyDescent="0.2">
      <c r="G4870" s="2" t="s">
        <v>4898</v>
      </c>
    </row>
    <row r="4871" spans="7:7" x14ac:dyDescent="0.2">
      <c r="G4871" s="2" t="s">
        <v>4898</v>
      </c>
    </row>
    <row r="4872" spans="7:7" x14ac:dyDescent="0.2">
      <c r="G4872" s="2" t="s">
        <v>4898</v>
      </c>
    </row>
    <row r="4873" spans="7:7" x14ac:dyDescent="0.2">
      <c r="G4873" s="2" t="s">
        <v>4898</v>
      </c>
    </row>
    <row r="4874" spans="7:7" x14ac:dyDescent="0.2">
      <c r="G4874" s="2" t="s">
        <v>4898</v>
      </c>
    </row>
    <row r="4875" spans="7:7" x14ac:dyDescent="0.2">
      <c r="G4875" s="2" t="s">
        <v>4898</v>
      </c>
    </row>
    <row r="4876" spans="7:7" x14ac:dyDescent="0.2">
      <c r="G4876" s="2" t="s">
        <v>4898</v>
      </c>
    </row>
    <row r="4877" spans="7:7" x14ac:dyDescent="0.2">
      <c r="G4877" s="2" t="s">
        <v>4898</v>
      </c>
    </row>
    <row r="4878" spans="7:7" x14ac:dyDescent="0.2">
      <c r="G4878" s="2" t="s">
        <v>4898</v>
      </c>
    </row>
    <row r="4879" spans="7:7" x14ac:dyDescent="0.2">
      <c r="G4879" s="2" t="s">
        <v>4898</v>
      </c>
    </row>
    <row r="4880" spans="7:7" x14ac:dyDescent="0.2">
      <c r="G4880" s="2" t="s">
        <v>4898</v>
      </c>
    </row>
    <row r="4881" spans="7:7" x14ac:dyDescent="0.2">
      <c r="G4881" s="2" t="s">
        <v>4898</v>
      </c>
    </row>
    <row r="4882" spans="7:7" x14ac:dyDescent="0.2">
      <c r="G4882" s="2" t="s">
        <v>4898</v>
      </c>
    </row>
    <row r="4883" spans="7:7" x14ac:dyDescent="0.2">
      <c r="G4883" s="2" t="s">
        <v>4898</v>
      </c>
    </row>
    <row r="4884" spans="7:7" x14ac:dyDescent="0.2">
      <c r="G4884" s="2" t="s">
        <v>4898</v>
      </c>
    </row>
    <row r="4885" spans="7:7" x14ac:dyDescent="0.2">
      <c r="G4885" s="2" t="s">
        <v>4898</v>
      </c>
    </row>
    <row r="4886" spans="7:7" x14ac:dyDescent="0.2">
      <c r="G4886" s="2" t="s">
        <v>4898</v>
      </c>
    </row>
    <row r="4887" spans="7:7" x14ac:dyDescent="0.2">
      <c r="G4887" s="2" t="s">
        <v>4898</v>
      </c>
    </row>
    <row r="4888" spans="7:7" x14ac:dyDescent="0.2">
      <c r="G4888" s="2" t="s">
        <v>4898</v>
      </c>
    </row>
    <row r="4889" spans="7:7" x14ac:dyDescent="0.2">
      <c r="G4889" s="2" t="s">
        <v>4898</v>
      </c>
    </row>
    <row r="4890" spans="7:7" x14ac:dyDescent="0.2">
      <c r="G4890" s="2" t="s">
        <v>4898</v>
      </c>
    </row>
    <row r="4891" spans="7:7" x14ac:dyDescent="0.2">
      <c r="G4891" s="2" t="s">
        <v>4898</v>
      </c>
    </row>
    <row r="4892" spans="7:7" x14ac:dyDescent="0.2">
      <c r="G4892" s="2" t="s">
        <v>4898</v>
      </c>
    </row>
    <row r="4893" spans="7:7" x14ac:dyDescent="0.2">
      <c r="G4893" s="2" t="s">
        <v>4898</v>
      </c>
    </row>
    <row r="4894" spans="7:7" x14ac:dyDescent="0.2">
      <c r="G4894" s="2" t="s">
        <v>4898</v>
      </c>
    </row>
    <row r="4895" spans="7:7" x14ac:dyDescent="0.2">
      <c r="G4895" s="2" t="s">
        <v>4898</v>
      </c>
    </row>
    <row r="4896" spans="7:7" x14ac:dyDescent="0.2">
      <c r="G4896" s="2" t="s">
        <v>4898</v>
      </c>
    </row>
    <row r="4897" spans="7:7" x14ac:dyDescent="0.2">
      <c r="G4897" s="2" t="s">
        <v>4898</v>
      </c>
    </row>
    <row r="4898" spans="7:7" x14ac:dyDescent="0.2">
      <c r="G4898" s="2" t="s">
        <v>4898</v>
      </c>
    </row>
    <row r="4899" spans="7:7" x14ac:dyDescent="0.2">
      <c r="G4899" s="2" t="s">
        <v>4898</v>
      </c>
    </row>
    <row r="4900" spans="7:7" x14ac:dyDescent="0.2">
      <c r="G4900" s="2" t="s">
        <v>4898</v>
      </c>
    </row>
    <row r="4901" spans="7:7" x14ac:dyDescent="0.2">
      <c r="G4901" s="2" t="s">
        <v>4898</v>
      </c>
    </row>
    <row r="4902" spans="7:7" x14ac:dyDescent="0.2">
      <c r="G4902" s="2" t="s">
        <v>4898</v>
      </c>
    </row>
    <row r="4903" spans="7:7" x14ac:dyDescent="0.2">
      <c r="G4903" s="2" t="s">
        <v>4898</v>
      </c>
    </row>
    <row r="4904" spans="7:7" x14ac:dyDescent="0.2">
      <c r="G4904" s="2" t="s">
        <v>4898</v>
      </c>
    </row>
    <row r="4905" spans="7:7" x14ac:dyDescent="0.2">
      <c r="G4905" s="2" t="s">
        <v>4898</v>
      </c>
    </row>
    <row r="4906" spans="7:7" x14ac:dyDescent="0.2">
      <c r="G4906" s="2" t="s">
        <v>4898</v>
      </c>
    </row>
    <row r="4907" spans="7:7" x14ac:dyDescent="0.2">
      <c r="G4907" s="2" t="s">
        <v>4898</v>
      </c>
    </row>
    <row r="4908" spans="7:7" x14ac:dyDescent="0.2">
      <c r="G4908" s="2" t="s">
        <v>4898</v>
      </c>
    </row>
    <row r="4909" spans="7:7" x14ac:dyDescent="0.2">
      <c r="G4909" s="2" t="s">
        <v>4898</v>
      </c>
    </row>
    <row r="4910" spans="7:7" x14ac:dyDescent="0.2">
      <c r="G4910" s="2" t="s">
        <v>4898</v>
      </c>
    </row>
    <row r="4911" spans="7:7" x14ac:dyDescent="0.2">
      <c r="G4911" s="2" t="s">
        <v>4898</v>
      </c>
    </row>
    <row r="4912" spans="7:7" x14ac:dyDescent="0.2">
      <c r="G4912" s="2" t="s">
        <v>4898</v>
      </c>
    </row>
    <row r="4913" spans="7:7" x14ac:dyDescent="0.2">
      <c r="G4913" s="2" t="s">
        <v>4898</v>
      </c>
    </row>
    <row r="4914" spans="7:7" x14ac:dyDescent="0.2">
      <c r="G4914" s="2" t="s">
        <v>4898</v>
      </c>
    </row>
    <row r="4915" spans="7:7" x14ac:dyDescent="0.2">
      <c r="G4915" s="2" t="s">
        <v>4898</v>
      </c>
    </row>
    <row r="4916" spans="7:7" x14ac:dyDescent="0.2">
      <c r="G4916" s="2" t="s">
        <v>4898</v>
      </c>
    </row>
    <row r="4917" spans="7:7" x14ac:dyDescent="0.2">
      <c r="G4917" s="2" t="s">
        <v>4898</v>
      </c>
    </row>
    <row r="4918" spans="7:7" x14ac:dyDescent="0.2">
      <c r="G4918" s="2" t="s">
        <v>4898</v>
      </c>
    </row>
    <row r="4919" spans="7:7" x14ac:dyDescent="0.2">
      <c r="G4919" s="2" t="s">
        <v>4898</v>
      </c>
    </row>
    <row r="4920" spans="7:7" x14ac:dyDescent="0.2">
      <c r="G4920" s="2" t="s">
        <v>4898</v>
      </c>
    </row>
    <row r="4921" spans="7:7" x14ac:dyDescent="0.2">
      <c r="G4921" s="2" t="s">
        <v>4898</v>
      </c>
    </row>
    <row r="4922" spans="7:7" x14ac:dyDescent="0.2">
      <c r="G4922" s="2" t="s">
        <v>4898</v>
      </c>
    </row>
    <row r="4923" spans="7:7" x14ac:dyDescent="0.2">
      <c r="G4923" s="2" t="s">
        <v>4898</v>
      </c>
    </row>
    <row r="4924" spans="7:7" x14ac:dyDescent="0.2">
      <c r="G4924" s="2" t="s">
        <v>4898</v>
      </c>
    </row>
    <row r="4925" spans="7:7" x14ac:dyDescent="0.2">
      <c r="G4925" s="2" t="s">
        <v>4898</v>
      </c>
    </row>
    <row r="4926" spans="7:7" x14ac:dyDescent="0.2">
      <c r="G4926" s="2" t="s">
        <v>4898</v>
      </c>
    </row>
    <row r="4927" spans="7:7" x14ac:dyDescent="0.2">
      <c r="G4927" s="2" t="s">
        <v>4898</v>
      </c>
    </row>
    <row r="4928" spans="7:7" x14ac:dyDescent="0.2">
      <c r="G4928" s="2" t="s">
        <v>4898</v>
      </c>
    </row>
    <row r="4929" spans="7:7" x14ac:dyDescent="0.2">
      <c r="G4929" s="2" t="s">
        <v>4898</v>
      </c>
    </row>
    <row r="4930" spans="7:7" x14ac:dyDescent="0.2">
      <c r="G4930" s="2" t="s">
        <v>4898</v>
      </c>
    </row>
    <row r="4931" spans="7:7" x14ac:dyDescent="0.2">
      <c r="G4931" s="2" t="s">
        <v>4898</v>
      </c>
    </row>
    <row r="4932" spans="7:7" x14ac:dyDescent="0.2">
      <c r="G4932" s="2" t="s">
        <v>4898</v>
      </c>
    </row>
    <row r="4933" spans="7:7" x14ac:dyDescent="0.2">
      <c r="G4933" s="2" t="s">
        <v>4898</v>
      </c>
    </row>
    <row r="4934" spans="7:7" x14ac:dyDescent="0.2">
      <c r="G4934" s="2" t="s">
        <v>4898</v>
      </c>
    </row>
    <row r="4935" spans="7:7" x14ac:dyDescent="0.2">
      <c r="G4935" s="2" t="s">
        <v>4898</v>
      </c>
    </row>
    <row r="4936" spans="7:7" x14ac:dyDescent="0.2">
      <c r="G4936" s="2" t="s">
        <v>4898</v>
      </c>
    </row>
    <row r="4937" spans="7:7" x14ac:dyDescent="0.2">
      <c r="G4937" s="2" t="s">
        <v>4898</v>
      </c>
    </row>
    <row r="4938" spans="7:7" x14ac:dyDescent="0.2">
      <c r="G4938" s="2" t="s">
        <v>4898</v>
      </c>
    </row>
    <row r="4939" spans="7:7" x14ac:dyDescent="0.2">
      <c r="G4939" s="2" t="s">
        <v>4898</v>
      </c>
    </row>
    <row r="4940" spans="7:7" x14ac:dyDescent="0.2">
      <c r="G4940" s="2" t="s">
        <v>4898</v>
      </c>
    </row>
    <row r="4941" spans="7:7" x14ac:dyDescent="0.2">
      <c r="G4941" s="2" t="s">
        <v>4898</v>
      </c>
    </row>
    <row r="4942" spans="7:7" x14ac:dyDescent="0.2">
      <c r="G4942" s="2" t="s">
        <v>4898</v>
      </c>
    </row>
    <row r="4943" spans="7:7" x14ac:dyDescent="0.2">
      <c r="G4943" s="2" t="s">
        <v>4898</v>
      </c>
    </row>
    <row r="4944" spans="7:7" x14ac:dyDescent="0.2">
      <c r="G4944" s="2" t="s">
        <v>4898</v>
      </c>
    </row>
    <row r="4945" spans="7:7" x14ac:dyDescent="0.2">
      <c r="G4945" s="2" t="s">
        <v>4898</v>
      </c>
    </row>
    <row r="4946" spans="7:7" x14ac:dyDescent="0.2">
      <c r="G4946" s="2" t="s">
        <v>4898</v>
      </c>
    </row>
    <row r="4947" spans="7:7" x14ac:dyDescent="0.2">
      <c r="G4947" s="2" t="s">
        <v>4898</v>
      </c>
    </row>
    <row r="4948" spans="7:7" x14ac:dyDescent="0.2">
      <c r="G4948" s="2" t="s">
        <v>4898</v>
      </c>
    </row>
    <row r="4949" spans="7:7" x14ac:dyDescent="0.2">
      <c r="G4949" s="2" t="s">
        <v>4898</v>
      </c>
    </row>
    <row r="4950" spans="7:7" x14ac:dyDescent="0.2">
      <c r="G4950" s="2" t="s">
        <v>4898</v>
      </c>
    </row>
    <row r="4951" spans="7:7" x14ac:dyDescent="0.2">
      <c r="G4951" s="2" t="s">
        <v>4898</v>
      </c>
    </row>
    <row r="4952" spans="7:7" x14ac:dyDescent="0.2">
      <c r="G4952" s="2" t="s">
        <v>4898</v>
      </c>
    </row>
    <row r="4953" spans="7:7" x14ac:dyDescent="0.2">
      <c r="G4953" s="2" t="s">
        <v>4896</v>
      </c>
    </row>
    <row r="4954" spans="7:7" x14ac:dyDescent="0.2">
      <c r="G4954" s="2" t="s">
        <v>4896</v>
      </c>
    </row>
    <row r="4955" spans="7:7" x14ac:dyDescent="0.2">
      <c r="G4955" s="2" t="s">
        <v>4896</v>
      </c>
    </row>
    <row r="4956" spans="7:7" x14ac:dyDescent="0.2">
      <c r="G4956" s="2" t="s">
        <v>4896</v>
      </c>
    </row>
    <row r="4957" spans="7:7" x14ac:dyDescent="0.2">
      <c r="G4957" s="2" t="s">
        <v>4896</v>
      </c>
    </row>
    <row r="4958" spans="7:7" x14ac:dyDescent="0.2">
      <c r="G4958" s="2" t="s">
        <v>4896</v>
      </c>
    </row>
    <row r="4959" spans="7:7" x14ac:dyDescent="0.2">
      <c r="G4959" s="2" t="s">
        <v>4896</v>
      </c>
    </row>
    <row r="4960" spans="7:7" x14ac:dyDescent="0.2">
      <c r="G4960" s="2" t="s">
        <v>4896</v>
      </c>
    </row>
    <row r="4961" spans="7:7" x14ac:dyDescent="0.2">
      <c r="G4961" s="2" t="s">
        <v>4896</v>
      </c>
    </row>
    <row r="4962" spans="7:7" x14ac:dyDescent="0.2">
      <c r="G4962" s="2" t="s">
        <v>4896</v>
      </c>
    </row>
    <row r="4963" spans="7:7" x14ac:dyDescent="0.2">
      <c r="G4963" s="2" t="s">
        <v>4896</v>
      </c>
    </row>
    <row r="4964" spans="7:7" x14ac:dyDescent="0.2">
      <c r="G4964" s="2" t="s">
        <v>4896</v>
      </c>
    </row>
    <row r="4965" spans="7:7" x14ac:dyDescent="0.2">
      <c r="G4965" s="2" t="s">
        <v>4896</v>
      </c>
    </row>
    <row r="4966" spans="7:7" x14ac:dyDescent="0.2">
      <c r="G4966" s="2" t="s">
        <v>4896</v>
      </c>
    </row>
    <row r="4967" spans="7:7" x14ac:dyDescent="0.2">
      <c r="G4967" s="2" t="s">
        <v>4896</v>
      </c>
    </row>
    <row r="4968" spans="7:7" x14ac:dyDescent="0.2">
      <c r="G4968" s="2" t="s">
        <v>4896</v>
      </c>
    </row>
    <row r="4969" spans="7:7" x14ac:dyDescent="0.2">
      <c r="G4969" s="2" t="s">
        <v>4896</v>
      </c>
    </row>
    <row r="4970" spans="7:7" x14ac:dyDescent="0.2">
      <c r="G4970" s="2" t="s">
        <v>4896</v>
      </c>
    </row>
    <row r="4971" spans="7:7" x14ac:dyDescent="0.2">
      <c r="G4971" s="2" t="s">
        <v>4896</v>
      </c>
    </row>
    <row r="4972" spans="7:7" x14ac:dyDescent="0.2">
      <c r="G4972" s="2" t="s">
        <v>4896</v>
      </c>
    </row>
    <row r="4973" spans="7:7" x14ac:dyDescent="0.2">
      <c r="G4973" s="2" t="s">
        <v>4896</v>
      </c>
    </row>
    <row r="4974" spans="7:7" x14ac:dyDescent="0.2">
      <c r="G4974" s="2" t="s">
        <v>4896</v>
      </c>
    </row>
    <row r="4975" spans="7:7" x14ac:dyDescent="0.2">
      <c r="G4975" s="2" t="s">
        <v>4896</v>
      </c>
    </row>
    <row r="4976" spans="7:7" x14ac:dyDescent="0.2">
      <c r="G4976" s="2" t="s">
        <v>4896</v>
      </c>
    </row>
    <row r="4977" spans="7:7" x14ac:dyDescent="0.2">
      <c r="G4977" s="2" t="s">
        <v>4898</v>
      </c>
    </row>
    <row r="4978" spans="7:7" x14ac:dyDescent="0.2">
      <c r="G4978" s="2" t="s">
        <v>4898</v>
      </c>
    </row>
    <row r="4979" spans="7:7" x14ac:dyDescent="0.2">
      <c r="G4979" s="2" t="s">
        <v>4898</v>
      </c>
    </row>
    <row r="4980" spans="7:7" x14ac:dyDescent="0.2">
      <c r="G4980" s="2" t="s">
        <v>4898</v>
      </c>
    </row>
    <row r="4981" spans="7:7" x14ac:dyDescent="0.2">
      <c r="G4981" s="2" t="s">
        <v>4898</v>
      </c>
    </row>
    <row r="4982" spans="7:7" x14ac:dyDescent="0.2">
      <c r="G4982" s="2" t="s">
        <v>4898</v>
      </c>
    </row>
    <row r="4983" spans="7:7" x14ac:dyDescent="0.2">
      <c r="G4983" s="2" t="s">
        <v>4898</v>
      </c>
    </row>
    <row r="4984" spans="7:7" x14ac:dyDescent="0.2">
      <c r="G4984" s="2" t="s">
        <v>4898</v>
      </c>
    </row>
    <row r="4985" spans="7:7" x14ac:dyDescent="0.2">
      <c r="G4985" s="2" t="s">
        <v>4898</v>
      </c>
    </row>
    <row r="4986" spans="7:7" x14ac:dyDescent="0.2">
      <c r="G4986" s="2" t="s">
        <v>4898</v>
      </c>
    </row>
    <row r="4987" spans="7:7" x14ac:dyDescent="0.2">
      <c r="G4987" s="2" t="s">
        <v>4898</v>
      </c>
    </row>
    <row r="4988" spans="7:7" x14ac:dyDescent="0.2">
      <c r="G4988" s="2" t="s">
        <v>4898</v>
      </c>
    </row>
    <row r="4989" spans="7:7" x14ac:dyDescent="0.2">
      <c r="G4989" s="2" t="s">
        <v>4898</v>
      </c>
    </row>
    <row r="4990" spans="7:7" x14ac:dyDescent="0.2">
      <c r="G4990" s="2" t="s">
        <v>4898</v>
      </c>
    </row>
    <row r="4991" spans="7:7" x14ac:dyDescent="0.2">
      <c r="G4991" s="2" t="s">
        <v>4898</v>
      </c>
    </row>
    <row r="4992" spans="7:7" x14ac:dyDescent="0.2">
      <c r="G4992" s="2" t="s">
        <v>4898</v>
      </c>
    </row>
    <row r="4993" spans="7:7" x14ac:dyDescent="0.2">
      <c r="G4993" s="2" t="s">
        <v>4898</v>
      </c>
    </row>
    <row r="4994" spans="7:7" x14ac:dyDescent="0.2">
      <c r="G4994" s="2" t="s">
        <v>4898</v>
      </c>
    </row>
    <row r="4995" spans="7:7" x14ac:dyDescent="0.2">
      <c r="G4995" s="2" t="s">
        <v>4898</v>
      </c>
    </row>
    <row r="4996" spans="7:7" x14ac:dyDescent="0.2">
      <c r="G4996" s="2" t="s">
        <v>4898</v>
      </c>
    </row>
    <row r="4997" spans="7:7" x14ac:dyDescent="0.2">
      <c r="G4997" s="2" t="s">
        <v>4898</v>
      </c>
    </row>
    <row r="4998" spans="7:7" x14ac:dyDescent="0.2">
      <c r="G4998" s="2" t="s">
        <v>4898</v>
      </c>
    </row>
    <row r="4999" spans="7:7" x14ac:dyDescent="0.2">
      <c r="G4999" s="2" t="s">
        <v>4898</v>
      </c>
    </row>
    <row r="5000" spans="7:7" x14ac:dyDescent="0.2">
      <c r="G5000" s="2" t="s">
        <v>4898</v>
      </c>
    </row>
    <row r="5001" spans="7:7" x14ac:dyDescent="0.2">
      <c r="G5001" s="2" t="s">
        <v>4898</v>
      </c>
    </row>
    <row r="5002" spans="7:7" x14ac:dyDescent="0.2">
      <c r="G5002" s="2" t="s">
        <v>4898</v>
      </c>
    </row>
    <row r="5003" spans="7:7" x14ac:dyDescent="0.2">
      <c r="G5003" s="2" t="s">
        <v>4898</v>
      </c>
    </row>
    <row r="5004" spans="7:7" x14ac:dyDescent="0.2">
      <c r="G5004" s="2" t="s">
        <v>4898</v>
      </c>
    </row>
    <row r="5005" spans="7:7" x14ac:dyDescent="0.2">
      <c r="G5005" s="2" t="s">
        <v>4898</v>
      </c>
    </row>
    <row r="5006" spans="7:7" x14ac:dyDescent="0.2">
      <c r="G5006" s="2" t="s">
        <v>4898</v>
      </c>
    </row>
    <row r="5007" spans="7:7" x14ac:dyDescent="0.2">
      <c r="G5007" s="2" t="s">
        <v>4898</v>
      </c>
    </row>
    <row r="5008" spans="7:7" x14ac:dyDescent="0.2">
      <c r="G5008" s="2" t="s">
        <v>4898</v>
      </c>
    </row>
    <row r="5009" spans="7:7" x14ac:dyDescent="0.2">
      <c r="G5009" s="2" t="s">
        <v>4898</v>
      </c>
    </row>
    <row r="5010" spans="7:7" x14ac:dyDescent="0.2">
      <c r="G5010" s="2" t="s">
        <v>4898</v>
      </c>
    </row>
    <row r="5011" spans="7:7" x14ac:dyDescent="0.2">
      <c r="G5011" s="2" t="s">
        <v>4898</v>
      </c>
    </row>
    <row r="5012" spans="7:7" x14ac:dyDescent="0.2">
      <c r="G5012" s="2" t="s">
        <v>4898</v>
      </c>
    </row>
    <row r="5013" spans="7:7" x14ac:dyDescent="0.2">
      <c r="G5013" s="2" t="s">
        <v>4898</v>
      </c>
    </row>
    <row r="5014" spans="7:7" x14ac:dyDescent="0.2">
      <c r="G5014" s="2" t="s">
        <v>4898</v>
      </c>
    </row>
    <row r="5015" spans="7:7" x14ac:dyDescent="0.2">
      <c r="G5015" s="2" t="s">
        <v>4898</v>
      </c>
    </row>
    <row r="5016" spans="7:7" x14ac:dyDescent="0.2">
      <c r="G5016" s="2" t="s">
        <v>4898</v>
      </c>
    </row>
    <row r="5017" spans="7:7" x14ac:dyDescent="0.2">
      <c r="G5017" s="2" t="s">
        <v>4898</v>
      </c>
    </row>
    <row r="5018" spans="7:7" x14ac:dyDescent="0.2">
      <c r="G5018" s="2" t="s">
        <v>4898</v>
      </c>
    </row>
    <row r="5019" spans="7:7" x14ac:dyDescent="0.2">
      <c r="G5019" s="2" t="s">
        <v>4898</v>
      </c>
    </row>
    <row r="5020" spans="7:7" x14ac:dyDescent="0.2">
      <c r="G5020" s="2" t="s">
        <v>4898</v>
      </c>
    </row>
    <row r="5021" spans="7:7" x14ac:dyDescent="0.2">
      <c r="G5021" s="2" t="s">
        <v>4898</v>
      </c>
    </row>
    <row r="5022" spans="7:7" x14ac:dyDescent="0.2">
      <c r="G5022" s="2" t="s">
        <v>4898</v>
      </c>
    </row>
    <row r="5023" spans="7:7" x14ac:dyDescent="0.2">
      <c r="G5023" s="2" t="s">
        <v>4898</v>
      </c>
    </row>
    <row r="5024" spans="7:7" x14ac:dyDescent="0.2">
      <c r="G5024" s="2" t="s">
        <v>4898</v>
      </c>
    </row>
    <row r="5025" spans="7:7" x14ac:dyDescent="0.2">
      <c r="G5025" s="2" t="s">
        <v>4898</v>
      </c>
    </row>
    <row r="5026" spans="7:7" x14ac:dyDescent="0.2">
      <c r="G5026" s="2" t="s">
        <v>4898</v>
      </c>
    </row>
    <row r="5027" spans="7:7" x14ac:dyDescent="0.2">
      <c r="G5027" s="2" t="s">
        <v>4898</v>
      </c>
    </row>
    <row r="5028" spans="7:7" x14ac:dyDescent="0.2">
      <c r="G5028" s="2" t="s">
        <v>4898</v>
      </c>
    </row>
    <row r="5029" spans="7:7" x14ac:dyDescent="0.2">
      <c r="G5029" s="2" t="s">
        <v>4898</v>
      </c>
    </row>
    <row r="5030" spans="7:7" x14ac:dyDescent="0.2">
      <c r="G5030" s="2" t="s">
        <v>4898</v>
      </c>
    </row>
    <row r="5031" spans="7:7" x14ac:dyDescent="0.2">
      <c r="G5031" s="2" t="s">
        <v>4898</v>
      </c>
    </row>
    <row r="5032" spans="7:7" x14ac:dyDescent="0.2">
      <c r="G5032" s="2" t="s">
        <v>4898</v>
      </c>
    </row>
    <row r="5033" spans="7:7" x14ac:dyDescent="0.2">
      <c r="G5033" s="2" t="s">
        <v>4898</v>
      </c>
    </row>
    <row r="5034" spans="7:7" x14ac:dyDescent="0.2">
      <c r="G5034" s="2" t="s">
        <v>4898</v>
      </c>
    </row>
    <row r="5035" spans="7:7" x14ac:dyDescent="0.2">
      <c r="G5035" s="2" t="s">
        <v>4898</v>
      </c>
    </row>
    <row r="5036" spans="7:7" x14ac:dyDescent="0.2">
      <c r="G5036" s="2" t="s">
        <v>4898</v>
      </c>
    </row>
    <row r="5037" spans="7:7" x14ac:dyDescent="0.2">
      <c r="G5037" s="2" t="s">
        <v>4898</v>
      </c>
    </row>
    <row r="5038" spans="7:7" x14ac:dyDescent="0.2">
      <c r="G5038" s="2" t="s">
        <v>4898</v>
      </c>
    </row>
    <row r="5039" spans="7:7" x14ac:dyDescent="0.2">
      <c r="G5039" s="2" t="s">
        <v>4898</v>
      </c>
    </row>
    <row r="5040" spans="7:7" x14ac:dyDescent="0.2">
      <c r="G5040" s="2" t="s">
        <v>4898</v>
      </c>
    </row>
    <row r="5041" spans="7:7" x14ac:dyDescent="0.2">
      <c r="G5041" s="2" t="s">
        <v>4896</v>
      </c>
    </row>
    <row r="5042" spans="7:7" x14ac:dyDescent="0.2">
      <c r="G5042" s="2" t="s">
        <v>4896</v>
      </c>
    </row>
    <row r="5043" spans="7:7" x14ac:dyDescent="0.2">
      <c r="G5043" s="2" t="s">
        <v>4896</v>
      </c>
    </row>
    <row r="5044" spans="7:7" x14ac:dyDescent="0.2">
      <c r="G5044" s="2" t="s">
        <v>4896</v>
      </c>
    </row>
    <row r="5045" spans="7:7" x14ac:dyDescent="0.2">
      <c r="G5045" s="2" t="s">
        <v>4896</v>
      </c>
    </row>
    <row r="5046" spans="7:7" x14ac:dyDescent="0.2">
      <c r="G5046" s="2" t="s">
        <v>4896</v>
      </c>
    </row>
    <row r="5047" spans="7:7" x14ac:dyDescent="0.2">
      <c r="G5047" s="2" t="s">
        <v>4896</v>
      </c>
    </row>
    <row r="5048" spans="7:7" x14ac:dyDescent="0.2">
      <c r="G5048" s="2" t="s">
        <v>4896</v>
      </c>
    </row>
    <row r="5049" spans="7:7" x14ac:dyDescent="0.2">
      <c r="G5049" s="2" t="s">
        <v>4896</v>
      </c>
    </row>
    <row r="5050" spans="7:7" x14ac:dyDescent="0.2">
      <c r="G5050" s="2" t="s">
        <v>4896</v>
      </c>
    </row>
    <row r="5051" spans="7:7" x14ac:dyDescent="0.2">
      <c r="G5051" s="2" t="s">
        <v>4896</v>
      </c>
    </row>
    <row r="5052" spans="7:7" x14ac:dyDescent="0.2">
      <c r="G5052" s="2" t="s">
        <v>4896</v>
      </c>
    </row>
    <row r="5053" spans="7:7" x14ac:dyDescent="0.2">
      <c r="G5053" s="2" t="s">
        <v>4896</v>
      </c>
    </row>
    <row r="5054" spans="7:7" x14ac:dyDescent="0.2">
      <c r="G5054" s="2" t="s">
        <v>4896</v>
      </c>
    </row>
    <row r="5055" spans="7:7" x14ac:dyDescent="0.2">
      <c r="G5055" s="2" t="s">
        <v>4896</v>
      </c>
    </row>
    <row r="5056" spans="7:7" x14ac:dyDescent="0.2">
      <c r="G5056" s="2" t="s">
        <v>4896</v>
      </c>
    </row>
    <row r="5057" spans="7:7" x14ac:dyDescent="0.2">
      <c r="G5057" s="2" t="s">
        <v>4896</v>
      </c>
    </row>
    <row r="5058" spans="7:7" x14ac:dyDescent="0.2">
      <c r="G5058" s="2" t="s">
        <v>4896</v>
      </c>
    </row>
    <row r="5059" spans="7:7" x14ac:dyDescent="0.2">
      <c r="G5059" s="2" t="s">
        <v>4896</v>
      </c>
    </row>
    <row r="5060" spans="7:7" x14ac:dyDescent="0.2">
      <c r="G5060" s="2" t="s">
        <v>4896</v>
      </c>
    </row>
    <row r="5061" spans="7:7" x14ac:dyDescent="0.2">
      <c r="G5061" s="2" t="s">
        <v>4896</v>
      </c>
    </row>
    <row r="5062" spans="7:7" x14ac:dyDescent="0.2">
      <c r="G5062" s="2" t="s">
        <v>4896</v>
      </c>
    </row>
    <row r="5063" spans="7:7" x14ac:dyDescent="0.2">
      <c r="G5063" s="2" t="s">
        <v>4896</v>
      </c>
    </row>
    <row r="5064" spans="7:7" x14ac:dyDescent="0.2">
      <c r="G5064" s="2" t="s">
        <v>4896</v>
      </c>
    </row>
    <row r="5065" spans="7:7" x14ac:dyDescent="0.2">
      <c r="G5065" s="2" t="s">
        <v>4896</v>
      </c>
    </row>
    <row r="5066" spans="7:7" x14ac:dyDescent="0.2">
      <c r="G5066" s="2" t="s">
        <v>4898</v>
      </c>
    </row>
    <row r="5067" spans="7:7" x14ac:dyDescent="0.2">
      <c r="G5067" s="2" t="s">
        <v>4898</v>
      </c>
    </row>
    <row r="5068" spans="7:7" x14ac:dyDescent="0.2">
      <c r="G5068" s="2" t="s">
        <v>4898</v>
      </c>
    </row>
    <row r="5069" spans="7:7" x14ac:dyDescent="0.2">
      <c r="G5069" s="2" t="s">
        <v>4898</v>
      </c>
    </row>
    <row r="5070" spans="7:7" x14ac:dyDescent="0.2">
      <c r="G5070" s="2" t="s">
        <v>4898</v>
      </c>
    </row>
    <row r="5071" spans="7:7" x14ac:dyDescent="0.2">
      <c r="G5071" s="2" t="s">
        <v>4898</v>
      </c>
    </row>
    <row r="5072" spans="7:7" x14ac:dyDescent="0.2">
      <c r="G5072" s="2" t="s">
        <v>4898</v>
      </c>
    </row>
    <row r="5073" spans="7:7" x14ac:dyDescent="0.2">
      <c r="G5073" s="2" t="s">
        <v>4898</v>
      </c>
    </row>
    <row r="5074" spans="7:7" x14ac:dyDescent="0.2">
      <c r="G5074" s="2" t="s">
        <v>4898</v>
      </c>
    </row>
    <row r="5075" spans="7:7" x14ac:dyDescent="0.2">
      <c r="G5075" s="2" t="s">
        <v>4898</v>
      </c>
    </row>
    <row r="5076" spans="7:7" x14ac:dyDescent="0.2">
      <c r="G5076" s="2" t="s">
        <v>4898</v>
      </c>
    </row>
    <row r="5077" spans="7:7" x14ac:dyDescent="0.2">
      <c r="G5077" s="2" t="s">
        <v>4898</v>
      </c>
    </row>
    <row r="5078" spans="7:7" x14ac:dyDescent="0.2">
      <c r="G5078" s="2" t="s">
        <v>4898</v>
      </c>
    </row>
    <row r="5079" spans="7:7" x14ac:dyDescent="0.2">
      <c r="G5079" s="2" t="s">
        <v>4898</v>
      </c>
    </row>
    <row r="5080" spans="7:7" x14ac:dyDescent="0.2">
      <c r="G5080" s="2" t="s">
        <v>4898</v>
      </c>
    </row>
    <row r="5081" spans="7:7" x14ac:dyDescent="0.2">
      <c r="G5081" s="2" t="s">
        <v>4898</v>
      </c>
    </row>
    <row r="5082" spans="7:7" x14ac:dyDescent="0.2">
      <c r="G5082" s="2" t="s">
        <v>4898</v>
      </c>
    </row>
    <row r="5083" spans="7:7" x14ac:dyDescent="0.2">
      <c r="G5083" s="2" t="s">
        <v>4898</v>
      </c>
    </row>
    <row r="5084" spans="7:7" x14ac:dyDescent="0.2">
      <c r="G5084" s="2" t="s">
        <v>4898</v>
      </c>
    </row>
    <row r="5085" spans="7:7" x14ac:dyDescent="0.2">
      <c r="G5085" s="2" t="s">
        <v>4898</v>
      </c>
    </row>
    <row r="5086" spans="7:7" x14ac:dyDescent="0.2">
      <c r="G5086" s="2" t="s">
        <v>4898</v>
      </c>
    </row>
    <row r="5087" spans="7:7" x14ac:dyDescent="0.2">
      <c r="G5087" s="2" t="s">
        <v>4898</v>
      </c>
    </row>
    <row r="5088" spans="7:7" x14ac:dyDescent="0.2">
      <c r="G5088" s="2" t="s">
        <v>4898</v>
      </c>
    </row>
    <row r="5089" spans="7:7" x14ac:dyDescent="0.2">
      <c r="G5089" s="2" t="s">
        <v>4898</v>
      </c>
    </row>
    <row r="5090" spans="7:7" x14ac:dyDescent="0.2">
      <c r="G5090" s="2" t="s">
        <v>4898</v>
      </c>
    </row>
    <row r="5091" spans="7:7" x14ac:dyDescent="0.2">
      <c r="G5091" s="2" t="s">
        <v>4898</v>
      </c>
    </row>
    <row r="5092" spans="7:7" x14ac:dyDescent="0.2">
      <c r="G5092" s="2" t="s">
        <v>4898</v>
      </c>
    </row>
    <row r="5093" spans="7:7" x14ac:dyDescent="0.2">
      <c r="G5093" s="2" t="s">
        <v>4898</v>
      </c>
    </row>
    <row r="5094" spans="7:7" x14ac:dyDescent="0.2">
      <c r="G5094" s="2" t="s">
        <v>4898</v>
      </c>
    </row>
    <row r="5095" spans="7:7" x14ac:dyDescent="0.2">
      <c r="G5095" s="2" t="s">
        <v>4898</v>
      </c>
    </row>
    <row r="5096" spans="7:7" x14ac:dyDescent="0.2">
      <c r="G5096" s="2" t="s">
        <v>4898</v>
      </c>
    </row>
    <row r="5097" spans="7:7" x14ac:dyDescent="0.2">
      <c r="G5097" s="2" t="s">
        <v>4898</v>
      </c>
    </row>
    <row r="5098" spans="7:7" x14ac:dyDescent="0.2">
      <c r="G5098" s="2" t="s">
        <v>4898</v>
      </c>
    </row>
    <row r="5099" spans="7:7" x14ac:dyDescent="0.2">
      <c r="G5099" s="2" t="s">
        <v>4898</v>
      </c>
    </row>
    <row r="5100" spans="7:7" x14ac:dyDescent="0.2">
      <c r="G5100" s="2" t="s">
        <v>4898</v>
      </c>
    </row>
    <row r="5101" spans="7:7" x14ac:dyDescent="0.2">
      <c r="G5101" s="2" t="s">
        <v>4898</v>
      </c>
    </row>
    <row r="5102" spans="7:7" x14ac:dyDescent="0.2">
      <c r="G5102" s="2" t="s">
        <v>4898</v>
      </c>
    </row>
    <row r="5103" spans="7:7" x14ac:dyDescent="0.2">
      <c r="G5103" s="2" t="s">
        <v>4898</v>
      </c>
    </row>
    <row r="5104" spans="7:7" x14ac:dyDescent="0.2">
      <c r="G5104" s="2" t="s">
        <v>4898</v>
      </c>
    </row>
    <row r="5105" spans="7:7" x14ac:dyDescent="0.2">
      <c r="G5105" s="2" t="s">
        <v>4896</v>
      </c>
    </row>
    <row r="5106" spans="7:7" x14ac:dyDescent="0.2">
      <c r="G5106" s="2" t="s">
        <v>4896</v>
      </c>
    </row>
    <row r="5107" spans="7:7" x14ac:dyDescent="0.2">
      <c r="G5107" s="2" t="s">
        <v>4896</v>
      </c>
    </row>
    <row r="5108" spans="7:7" x14ac:dyDescent="0.2">
      <c r="G5108" s="2" t="s">
        <v>4896</v>
      </c>
    </row>
    <row r="5109" spans="7:7" x14ac:dyDescent="0.2">
      <c r="G5109" s="2" t="s">
        <v>4896</v>
      </c>
    </row>
    <row r="5110" spans="7:7" x14ac:dyDescent="0.2">
      <c r="G5110" s="2" t="s">
        <v>4896</v>
      </c>
    </row>
    <row r="5111" spans="7:7" x14ac:dyDescent="0.2">
      <c r="G5111" s="2" t="s">
        <v>4896</v>
      </c>
    </row>
    <row r="5112" spans="7:7" x14ac:dyDescent="0.2">
      <c r="G5112" s="2" t="s">
        <v>4896</v>
      </c>
    </row>
    <row r="5113" spans="7:7" x14ac:dyDescent="0.2">
      <c r="G5113" s="2" t="s">
        <v>4896</v>
      </c>
    </row>
    <row r="5114" spans="7:7" x14ac:dyDescent="0.2">
      <c r="G5114" s="2" t="s">
        <v>4896</v>
      </c>
    </row>
    <row r="5115" spans="7:7" x14ac:dyDescent="0.2">
      <c r="G5115" s="2" t="s">
        <v>4896</v>
      </c>
    </row>
    <row r="5116" spans="7:7" x14ac:dyDescent="0.2">
      <c r="G5116" s="2" t="s">
        <v>4896</v>
      </c>
    </row>
    <row r="5117" spans="7:7" x14ac:dyDescent="0.2">
      <c r="G5117" s="2" t="s">
        <v>4896</v>
      </c>
    </row>
    <row r="5118" spans="7:7" x14ac:dyDescent="0.2">
      <c r="G5118" s="2" t="s">
        <v>4896</v>
      </c>
    </row>
    <row r="5119" spans="7:7" x14ac:dyDescent="0.2">
      <c r="G5119" s="2" t="s">
        <v>4896</v>
      </c>
    </row>
    <row r="5120" spans="7:7" x14ac:dyDescent="0.2">
      <c r="G5120" s="2" t="s">
        <v>4896</v>
      </c>
    </row>
    <row r="5121" spans="7:7" x14ac:dyDescent="0.2">
      <c r="G5121" s="2" t="s">
        <v>4896</v>
      </c>
    </row>
    <row r="5122" spans="7:7" x14ac:dyDescent="0.2">
      <c r="G5122" s="2" t="s">
        <v>4896</v>
      </c>
    </row>
    <row r="5123" spans="7:7" x14ac:dyDescent="0.2">
      <c r="G5123" s="2" t="s">
        <v>4896</v>
      </c>
    </row>
    <row r="5124" spans="7:7" x14ac:dyDescent="0.2">
      <c r="G5124" s="2" t="s">
        <v>4896</v>
      </c>
    </row>
    <row r="5125" spans="7:7" x14ac:dyDescent="0.2">
      <c r="G5125" s="2" t="s">
        <v>4896</v>
      </c>
    </row>
    <row r="5126" spans="7:7" x14ac:dyDescent="0.2">
      <c r="G5126" s="2" t="s">
        <v>4896</v>
      </c>
    </row>
    <row r="5127" spans="7:7" x14ac:dyDescent="0.2">
      <c r="G5127" s="2" t="s">
        <v>4896</v>
      </c>
    </row>
    <row r="5128" spans="7:7" x14ac:dyDescent="0.2">
      <c r="G5128" s="2" t="s">
        <v>4896</v>
      </c>
    </row>
    <row r="5129" spans="7:7" x14ac:dyDescent="0.2">
      <c r="G5129" s="2" t="s">
        <v>4896</v>
      </c>
    </row>
    <row r="5130" spans="7:7" x14ac:dyDescent="0.2">
      <c r="G5130" s="2" t="s">
        <v>4896</v>
      </c>
    </row>
    <row r="5131" spans="7:7" x14ac:dyDescent="0.2">
      <c r="G5131" s="2" t="s">
        <v>4896</v>
      </c>
    </row>
    <row r="5132" spans="7:7" x14ac:dyDescent="0.2">
      <c r="G5132" s="2" t="s">
        <v>4896</v>
      </c>
    </row>
    <row r="5133" spans="7:7" x14ac:dyDescent="0.2">
      <c r="G5133" s="2" t="s">
        <v>4896</v>
      </c>
    </row>
    <row r="5134" spans="7:7" x14ac:dyDescent="0.2">
      <c r="G5134" s="2" t="s">
        <v>4898</v>
      </c>
    </row>
    <row r="5135" spans="7:7" x14ac:dyDescent="0.2">
      <c r="G5135" s="2" t="s">
        <v>4898</v>
      </c>
    </row>
    <row r="5136" spans="7:7" x14ac:dyDescent="0.2">
      <c r="G5136" s="2" t="s">
        <v>4898</v>
      </c>
    </row>
    <row r="5137" spans="7:7" x14ac:dyDescent="0.2">
      <c r="G5137" s="2" t="s">
        <v>4898</v>
      </c>
    </row>
    <row r="5138" spans="7:7" x14ac:dyDescent="0.2">
      <c r="G5138" s="2" t="s">
        <v>4898</v>
      </c>
    </row>
    <row r="5139" spans="7:7" x14ac:dyDescent="0.2">
      <c r="G5139" s="2" t="s">
        <v>4898</v>
      </c>
    </row>
    <row r="5140" spans="7:7" x14ac:dyDescent="0.2">
      <c r="G5140" s="2" t="s">
        <v>4898</v>
      </c>
    </row>
    <row r="5141" spans="7:7" x14ac:dyDescent="0.2">
      <c r="G5141" s="2" t="s">
        <v>4898</v>
      </c>
    </row>
    <row r="5142" spans="7:7" x14ac:dyDescent="0.2">
      <c r="G5142" s="2" t="s">
        <v>4898</v>
      </c>
    </row>
    <row r="5143" spans="7:7" x14ac:dyDescent="0.2">
      <c r="G5143" s="2" t="s">
        <v>4898</v>
      </c>
    </row>
    <row r="5144" spans="7:7" x14ac:dyDescent="0.2">
      <c r="G5144" s="2" t="s">
        <v>4898</v>
      </c>
    </row>
    <row r="5145" spans="7:7" x14ac:dyDescent="0.2">
      <c r="G5145" s="2" t="s">
        <v>4898</v>
      </c>
    </row>
    <row r="5146" spans="7:7" x14ac:dyDescent="0.2">
      <c r="G5146" s="2" t="s">
        <v>4898</v>
      </c>
    </row>
    <row r="5147" spans="7:7" x14ac:dyDescent="0.2">
      <c r="G5147" s="2" t="s">
        <v>4898</v>
      </c>
    </row>
    <row r="5148" spans="7:7" x14ac:dyDescent="0.2">
      <c r="G5148" s="2" t="s">
        <v>4898</v>
      </c>
    </row>
    <row r="5149" spans="7:7" x14ac:dyDescent="0.2">
      <c r="G5149" s="2" t="s">
        <v>4898</v>
      </c>
    </row>
    <row r="5150" spans="7:7" x14ac:dyDescent="0.2">
      <c r="G5150" s="2" t="s">
        <v>4898</v>
      </c>
    </row>
    <row r="5151" spans="7:7" x14ac:dyDescent="0.2">
      <c r="G5151" s="2" t="s">
        <v>4898</v>
      </c>
    </row>
    <row r="5152" spans="7:7" x14ac:dyDescent="0.2">
      <c r="G5152" s="2" t="s">
        <v>4898</v>
      </c>
    </row>
    <row r="5153" spans="7:7" x14ac:dyDescent="0.2">
      <c r="G5153" s="2" t="s">
        <v>4898</v>
      </c>
    </row>
    <row r="5154" spans="7:7" x14ac:dyDescent="0.2">
      <c r="G5154" s="2" t="s">
        <v>4898</v>
      </c>
    </row>
    <row r="5155" spans="7:7" x14ac:dyDescent="0.2">
      <c r="G5155" s="2" t="s">
        <v>4898</v>
      </c>
    </row>
    <row r="5156" spans="7:7" x14ac:dyDescent="0.2">
      <c r="G5156" s="2" t="s">
        <v>4898</v>
      </c>
    </row>
    <row r="5157" spans="7:7" x14ac:dyDescent="0.2">
      <c r="G5157" s="2" t="s">
        <v>4898</v>
      </c>
    </row>
    <row r="5158" spans="7:7" x14ac:dyDescent="0.2">
      <c r="G5158" s="2" t="s">
        <v>4898</v>
      </c>
    </row>
    <row r="5159" spans="7:7" x14ac:dyDescent="0.2">
      <c r="G5159" s="2" t="s">
        <v>4898</v>
      </c>
    </row>
    <row r="5160" spans="7:7" x14ac:dyDescent="0.2">
      <c r="G5160" s="2" t="s">
        <v>4898</v>
      </c>
    </row>
    <row r="5161" spans="7:7" x14ac:dyDescent="0.2">
      <c r="G5161" s="2" t="s">
        <v>4898</v>
      </c>
    </row>
    <row r="5162" spans="7:7" x14ac:dyDescent="0.2">
      <c r="G5162" s="2" t="s">
        <v>4898</v>
      </c>
    </row>
    <row r="5163" spans="7:7" x14ac:dyDescent="0.2">
      <c r="G5163" s="2" t="s">
        <v>4898</v>
      </c>
    </row>
    <row r="5164" spans="7:7" x14ac:dyDescent="0.2">
      <c r="G5164" s="2" t="s">
        <v>4898</v>
      </c>
    </row>
    <row r="5165" spans="7:7" x14ac:dyDescent="0.2">
      <c r="G5165" s="2" t="s">
        <v>4898</v>
      </c>
    </row>
    <row r="5166" spans="7:7" x14ac:dyDescent="0.2">
      <c r="G5166" s="2" t="s">
        <v>4898</v>
      </c>
    </row>
    <row r="5167" spans="7:7" x14ac:dyDescent="0.2">
      <c r="G5167" s="2" t="s">
        <v>4898</v>
      </c>
    </row>
    <row r="5168" spans="7:7" x14ac:dyDescent="0.2">
      <c r="G5168" s="2" t="s">
        <v>4898</v>
      </c>
    </row>
    <row r="5169" spans="7:7" x14ac:dyDescent="0.2">
      <c r="G5169" s="2" t="s">
        <v>4898</v>
      </c>
    </row>
    <row r="5170" spans="7:7" x14ac:dyDescent="0.2">
      <c r="G5170" s="2" t="s">
        <v>4898</v>
      </c>
    </row>
    <row r="5171" spans="7:7" x14ac:dyDescent="0.2">
      <c r="G5171" s="2" t="s">
        <v>4898</v>
      </c>
    </row>
    <row r="5172" spans="7:7" x14ac:dyDescent="0.2">
      <c r="G5172" s="2" t="s">
        <v>4898</v>
      </c>
    </row>
    <row r="5173" spans="7:7" x14ac:dyDescent="0.2">
      <c r="G5173" s="2" t="s">
        <v>4898</v>
      </c>
    </row>
    <row r="5174" spans="7:7" x14ac:dyDescent="0.2">
      <c r="G5174" s="2" t="s">
        <v>4898</v>
      </c>
    </row>
    <row r="5175" spans="7:7" x14ac:dyDescent="0.2">
      <c r="G5175" s="2" t="s">
        <v>4898</v>
      </c>
    </row>
    <row r="5176" spans="7:7" x14ac:dyDescent="0.2">
      <c r="G5176" s="2" t="s">
        <v>4898</v>
      </c>
    </row>
    <row r="5177" spans="7:7" x14ac:dyDescent="0.2">
      <c r="G5177" s="2" t="s">
        <v>4898</v>
      </c>
    </row>
    <row r="5178" spans="7:7" x14ac:dyDescent="0.2">
      <c r="G5178" s="2" t="s">
        <v>4898</v>
      </c>
    </row>
    <row r="5179" spans="7:7" x14ac:dyDescent="0.2">
      <c r="G5179" s="2" t="s">
        <v>4898</v>
      </c>
    </row>
    <row r="5180" spans="7:7" x14ac:dyDescent="0.2">
      <c r="G5180" s="2" t="s">
        <v>4898</v>
      </c>
    </row>
    <row r="5181" spans="7:7" x14ac:dyDescent="0.2">
      <c r="G5181" s="2" t="s">
        <v>4898</v>
      </c>
    </row>
    <row r="5182" spans="7:7" x14ac:dyDescent="0.2">
      <c r="G5182" s="2" t="s">
        <v>4898</v>
      </c>
    </row>
    <row r="5183" spans="7:7" x14ac:dyDescent="0.2">
      <c r="G5183" s="2" t="s">
        <v>4898</v>
      </c>
    </row>
    <row r="5184" spans="7:7" x14ac:dyDescent="0.2">
      <c r="G5184" s="2" t="s">
        <v>4898</v>
      </c>
    </row>
    <row r="5185" spans="7:7" x14ac:dyDescent="0.2">
      <c r="G5185" s="2" t="s">
        <v>4896</v>
      </c>
    </row>
    <row r="5186" spans="7:7" x14ac:dyDescent="0.2">
      <c r="G5186" s="2" t="s">
        <v>4896</v>
      </c>
    </row>
    <row r="5187" spans="7:7" x14ac:dyDescent="0.2">
      <c r="G5187" s="2" t="s">
        <v>4896</v>
      </c>
    </row>
    <row r="5188" spans="7:7" x14ac:dyDescent="0.2">
      <c r="G5188" s="2" t="s">
        <v>4896</v>
      </c>
    </row>
    <row r="5189" spans="7:7" x14ac:dyDescent="0.2">
      <c r="G5189" s="2" t="s">
        <v>4896</v>
      </c>
    </row>
    <row r="5190" spans="7:7" x14ac:dyDescent="0.2">
      <c r="G5190" s="2" t="s">
        <v>4896</v>
      </c>
    </row>
    <row r="5191" spans="7:7" x14ac:dyDescent="0.2">
      <c r="G5191" s="2" t="s">
        <v>4896</v>
      </c>
    </row>
    <row r="5192" spans="7:7" x14ac:dyDescent="0.2">
      <c r="G5192" s="2" t="s">
        <v>4896</v>
      </c>
    </row>
    <row r="5193" spans="7:7" x14ac:dyDescent="0.2">
      <c r="G5193" s="2" t="s">
        <v>4896</v>
      </c>
    </row>
    <row r="5194" spans="7:7" x14ac:dyDescent="0.2">
      <c r="G5194" s="2" t="s">
        <v>4896</v>
      </c>
    </row>
    <row r="5195" spans="7:7" x14ac:dyDescent="0.2">
      <c r="G5195" s="2" t="s">
        <v>4896</v>
      </c>
    </row>
    <row r="5196" spans="7:7" x14ac:dyDescent="0.2">
      <c r="G5196" s="2" t="s">
        <v>4896</v>
      </c>
    </row>
    <row r="5197" spans="7:7" x14ac:dyDescent="0.2">
      <c r="G5197" s="2" t="s">
        <v>4896</v>
      </c>
    </row>
    <row r="5198" spans="7:7" x14ac:dyDescent="0.2">
      <c r="G5198" s="2" t="s">
        <v>4896</v>
      </c>
    </row>
    <row r="5199" spans="7:7" x14ac:dyDescent="0.2">
      <c r="G5199" s="2" t="s">
        <v>4896</v>
      </c>
    </row>
    <row r="5200" spans="7:7" x14ac:dyDescent="0.2">
      <c r="G5200" s="2" t="s">
        <v>4896</v>
      </c>
    </row>
    <row r="5201" spans="7:7" x14ac:dyDescent="0.2">
      <c r="G5201" s="2" t="s">
        <v>4896</v>
      </c>
    </row>
    <row r="5202" spans="7:7" x14ac:dyDescent="0.2">
      <c r="G5202" s="2" t="s">
        <v>4896</v>
      </c>
    </row>
    <row r="5203" spans="7:7" x14ac:dyDescent="0.2">
      <c r="G5203" s="2" t="s">
        <v>4896</v>
      </c>
    </row>
    <row r="5204" spans="7:7" x14ac:dyDescent="0.2">
      <c r="G5204" s="2" t="s">
        <v>4896</v>
      </c>
    </row>
    <row r="5205" spans="7:7" x14ac:dyDescent="0.2">
      <c r="G5205" s="2" t="s">
        <v>4896</v>
      </c>
    </row>
    <row r="5206" spans="7:7" x14ac:dyDescent="0.2">
      <c r="G5206" s="2" t="s">
        <v>4896</v>
      </c>
    </row>
    <row r="5207" spans="7:7" x14ac:dyDescent="0.2">
      <c r="G5207" s="2" t="s">
        <v>4896</v>
      </c>
    </row>
    <row r="5208" spans="7:7" x14ac:dyDescent="0.2">
      <c r="G5208" s="2" t="s">
        <v>4896</v>
      </c>
    </row>
    <row r="5209" spans="7:7" x14ac:dyDescent="0.2">
      <c r="G5209" s="2" t="s">
        <v>4896</v>
      </c>
    </row>
    <row r="5210" spans="7:7" x14ac:dyDescent="0.2">
      <c r="G5210" s="2" t="s">
        <v>4896</v>
      </c>
    </row>
    <row r="5211" spans="7:7" x14ac:dyDescent="0.2">
      <c r="G5211" s="2" t="s">
        <v>4896</v>
      </c>
    </row>
    <row r="5212" spans="7:7" x14ac:dyDescent="0.2">
      <c r="G5212" s="2" t="s">
        <v>4896</v>
      </c>
    </row>
    <row r="5213" spans="7:7" x14ac:dyDescent="0.2">
      <c r="G5213" s="2" t="s">
        <v>4896</v>
      </c>
    </row>
    <row r="5214" spans="7:7" x14ac:dyDescent="0.2">
      <c r="G5214" s="2" t="s">
        <v>4896</v>
      </c>
    </row>
    <row r="5215" spans="7:7" x14ac:dyDescent="0.2">
      <c r="G5215" s="2" t="s">
        <v>4896</v>
      </c>
    </row>
    <row r="5216" spans="7:7" x14ac:dyDescent="0.2">
      <c r="G5216" s="2" t="s">
        <v>4896</v>
      </c>
    </row>
    <row r="5217" spans="7:7" x14ac:dyDescent="0.2">
      <c r="G5217" s="2" t="s">
        <v>4896</v>
      </c>
    </row>
    <row r="5218" spans="7:7" x14ac:dyDescent="0.2">
      <c r="G5218" s="2" t="s">
        <v>4896</v>
      </c>
    </row>
    <row r="5219" spans="7:7" x14ac:dyDescent="0.2">
      <c r="G5219" s="2" t="s">
        <v>4896</v>
      </c>
    </row>
    <row r="5220" spans="7:7" x14ac:dyDescent="0.2">
      <c r="G5220" s="2" t="s">
        <v>4896</v>
      </c>
    </row>
    <row r="5221" spans="7:7" x14ac:dyDescent="0.2">
      <c r="G5221" s="2" t="s">
        <v>4896</v>
      </c>
    </row>
    <row r="5222" spans="7:7" x14ac:dyDescent="0.2">
      <c r="G5222" s="2" t="s">
        <v>4898</v>
      </c>
    </row>
    <row r="5223" spans="7:7" x14ac:dyDescent="0.2">
      <c r="G5223" s="2" t="s">
        <v>4898</v>
      </c>
    </row>
    <row r="5224" spans="7:7" x14ac:dyDescent="0.2">
      <c r="G5224" s="2" t="s">
        <v>4898</v>
      </c>
    </row>
    <row r="5225" spans="7:7" x14ac:dyDescent="0.2">
      <c r="G5225" s="2" t="s">
        <v>4898</v>
      </c>
    </row>
    <row r="5226" spans="7:7" x14ac:dyDescent="0.2">
      <c r="G5226" s="2" t="s">
        <v>4898</v>
      </c>
    </row>
    <row r="5227" spans="7:7" x14ac:dyDescent="0.2">
      <c r="G5227" s="2" t="s">
        <v>4898</v>
      </c>
    </row>
    <row r="5228" spans="7:7" x14ac:dyDescent="0.2">
      <c r="G5228" s="2" t="s">
        <v>4898</v>
      </c>
    </row>
    <row r="5229" spans="7:7" x14ac:dyDescent="0.2">
      <c r="G5229" s="2" t="s">
        <v>4898</v>
      </c>
    </row>
    <row r="5230" spans="7:7" x14ac:dyDescent="0.2">
      <c r="G5230" s="2" t="s">
        <v>4898</v>
      </c>
    </row>
    <row r="5231" spans="7:7" x14ac:dyDescent="0.2">
      <c r="G5231" s="2" t="s">
        <v>4898</v>
      </c>
    </row>
    <row r="5232" spans="7:7" x14ac:dyDescent="0.2">
      <c r="G5232" s="2" t="s">
        <v>4898</v>
      </c>
    </row>
    <row r="5233" spans="7:7" x14ac:dyDescent="0.2">
      <c r="G5233" s="2" t="s">
        <v>4898</v>
      </c>
    </row>
    <row r="5234" spans="7:7" x14ac:dyDescent="0.2">
      <c r="G5234" s="2" t="s">
        <v>4898</v>
      </c>
    </row>
    <row r="5235" spans="7:7" x14ac:dyDescent="0.2">
      <c r="G5235" s="2" t="s">
        <v>4898</v>
      </c>
    </row>
    <row r="5236" spans="7:7" x14ac:dyDescent="0.2">
      <c r="G5236" s="2" t="s">
        <v>4898</v>
      </c>
    </row>
    <row r="5237" spans="7:7" x14ac:dyDescent="0.2">
      <c r="G5237" s="2" t="s">
        <v>4898</v>
      </c>
    </row>
    <row r="5238" spans="7:7" x14ac:dyDescent="0.2">
      <c r="G5238" s="2" t="s">
        <v>4898</v>
      </c>
    </row>
    <row r="5239" spans="7:7" x14ac:dyDescent="0.2">
      <c r="G5239" s="2" t="s">
        <v>4898</v>
      </c>
    </row>
    <row r="5240" spans="7:7" x14ac:dyDescent="0.2">
      <c r="G5240" s="2" t="s">
        <v>4898</v>
      </c>
    </row>
    <row r="5241" spans="7:7" x14ac:dyDescent="0.2">
      <c r="G5241" s="2" t="s">
        <v>4898</v>
      </c>
    </row>
    <row r="5242" spans="7:7" x14ac:dyDescent="0.2">
      <c r="G5242" s="2" t="s">
        <v>4898</v>
      </c>
    </row>
    <row r="5243" spans="7:7" x14ac:dyDescent="0.2">
      <c r="G5243" s="2" t="s">
        <v>4898</v>
      </c>
    </row>
    <row r="5244" spans="7:7" x14ac:dyDescent="0.2">
      <c r="G5244" s="2" t="s">
        <v>4898</v>
      </c>
    </row>
    <row r="5245" spans="7:7" x14ac:dyDescent="0.2">
      <c r="G5245" s="2" t="s">
        <v>4898</v>
      </c>
    </row>
    <row r="5246" spans="7:7" x14ac:dyDescent="0.2">
      <c r="G5246" s="2" t="s">
        <v>4898</v>
      </c>
    </row>
    <row r="5247" spans="7:7" x14ac:dyDescent="0.2">
      <c r="G5247" s="2" t="s">
        <v>4898</v>
      </c>
    </row>
    <row r="5248" spans="7:7" x14ac:dyDescent="0.2">
      <c r="G5248" s="2" t="s">
        <v>4898</v>
      </c>
    </row>
    <row r="5249" spans="7:7" x14ac:dyDescent="0.2">
      <c r="G5249" s="2" t="s">
        <v>4898</v>
      </c>
    </row>
    <row r="5250" spans="7:7" x14ac:dyDescent="0.2">
      <c r="G5250" s="2" t="s">
        <v>4898</v>
      </c>
    </row>
    <row r="5251" spans="7:7" x14ac:dyDescent="0.2">
      <c r="G5251" s="2" t="s">
        <v>4898</v>
      </c>
    </row>
    <row r="5252" spans="7:7" x14ac:dyDescent="0.2">
      <c r="G5252" s="2" t="s">
        <v>4898</v>
      </c>
    </row>
    <row r="5253" spans="7:7" x14ac:dyDescent="0.2">
      <c r="G5253" s="2" t="s">
        <v>4898</v>
      </c>
    </row>
    <row r="5254" spans="7:7" x14ac:dyDescent="0.2">
      <c r="G5254" s="2" t="s">
        <v>4898</v>
      </c>
    </row>
    <row r="5255" spans="7:7" x14ac:dyDescent="0.2">
      <c r="G5255" s="2" t="s">
        <v>4898</v>
      </c>
    </row>
    <row r="5256" spans="7:7" x14ac:dyDescent="0.2">
      <c r="G5256" s="2" t="s">
        <v>4898</v>
      </c>
    </row>
    <row r="5257" spans="7:7" x14ac:dyDescent="0.2">
      <c r="G5257" s="2" t="s">
        <v>4898</v>
      </c>
    </row>
    <row r="5258" spans="7:7" x14ac:dyDescent="0.2">
      <c r="G5258" s="2" t="s">
        <v>4898</v>
      </c>
    </row>
    <row r="5259" spans="7:7" x14ac:dyDescent="0.2">
      <c r="G5259" s="2" t="s">
        <v>4898</v>
      </c>
    </row>
    <row r="5260" spans="7:7" x14ac:dyDescent="0.2">
      <c r="G5260" s="2" t="s">
        <v>4898</v>
      </c>
    </row>
    <row r="5261" spans="7:7" x14ac:dyDescent="0.2">
      <c r="G5261" s="2" t="s">
        <v>4898</v>
      </c>
    </row>
    <row r="5262" spans="7:7" x14ac:dyDescent="0.2">
      <c r="G5262" s="2" t="s">
        <v>4898</v>
      </c>
    </row>
    <row r="5263" spans="7:7" x14ac:dyDescent="0.2">
      <c r="G5263" s="2" t="s">
        <v>4898</v>
      </c>
    </row>
    <row r="5264" spans="7:7" x14ac:dyDescent="0.2">
      <c r="G5264" s="2" t="s">
        <v>4898</v>
      </c>
    </row>
    <row r="5265" spans="7:7" x14ac:dyDescent="0.2">
      <c r="G5265" s="2" t="s">
        <v>4898</v>
      </c>
    </row>
    <row r="5266" spans="7:7" x14ac:dyDescent="0.2">
      <c r="G5266" s="2" t="s">
        <v>4898</v>
      </c>
    </row>
    <row r="5267" spans="7:7" x14ac:dyDescent="0.2">
      <c r="G5267" s="2" t="s">
        <v>4898</v>
      </c>
    </row>
    <row r="5268" spans="7:7" x14ac:dyDescent="0.2">
      <c r="G5268" s="2" t="s">
        <v>4898</v>
      </c>
    </row>
    <row r="5269" spans="7:7" x14ac:dyDescent="0.2">
      <c r="G5269" s="2" t="s">
        <v>4898</v>
      </c>
    </row>
    <row r="5270" spans="7:7" x14ac:dyDescent="0.2">
      <c r="G5270" s="2" t="s">
        <v>4898</v>
      </c>
    </row>
    <row r="5271" spans="7:7" x14ac:dyDescent="0.2">
      <c r="G5271" s="2" t="s">
        <v>4898</v>
      </c>
    </row>
    <row r="5272" spans="7:7" x14ac:dyDescent="0.2">
      <c r="G5272" s="2" t="s">
        <v>4898</v>
      </c>
    </row>
    <row r="5273" spans="7:7" x14ac:dyDescent="0.2">
      <c r="G5273" s="2" t="s">
        <v>4898</v>
      </c>
    </row>
    <row r="5274" spans="7:7" x14ac:dyDescent="0.2">
      <c r="G5274" s="2" t="s">
        <v>4898</v>
      </c>
    </row>
    <row r="5275" spans="7:7" x14ac:dyDescent="0.2">
      <c r="G5275" s="2" t="s">
        <v>4898</v>
      </c>
    </row>
    <row r="5276" spans="7:7" x14ac:dyDescent="0.2">
      <c r="G5276" s="2" t="s">
        <v>4898</v>
      </c>
    </row>
    <row r="5277" spans="7:7" x14ac:dyDescent="0.2">
      <c r="G5277" s="2" t="s">
        <v>4898</v>
      </c>
    </row>
    <row r="5278" spans="7:7" x14ac:dyDescent="0.2">
      <c r="G5278" s="2" t="s">
        <v>4898</v>
      </c>
    </row>
    <row r="5279" spans="7:7" x14ac:dyDescent="0.2">
      <c r="G5279" s="2" t="s">
        <v>4898</v>
      </c>
    </row>
    <row r="5280" spans="7:7" x14ac:dyDescent="0.2">
      <c r="G5280" s="2" t="s">
        <v>4898</v>
      </c>
    </row>
    <row r="5281" spans="7:7" x14ac:dyDescent="0.2">
      <c r="G5281" s="2" t="s">
        <v>4898</v>
      </c>
    </row>
    <row r="5282" spans="7:7" x14ac:dyDescent="0.2">
      <c r="G5282" s="2" t="s">
        <v>4898</v>
      </c>
    </row>
    <row r="5283" spans="7:7" x14ac:dyDescent="0.2">
      <c r="G5283" s="2" t="s">
        <v>4898</v>
      </c>
    </row>
    <row r="5284" spans="7:7" x14ac:dyDescent="0.2">
      <c r="G5284" s="2" t="s">
        <v>4898</v>
      </c>
    </row>
    <row r="5285" spans="7:7" x14ac:dyDescent="0.2">
      <c r="G5285" s="2" t="s">
        <v>4898</v>
      </c>
    </row>
    <row r="5286" spans="7:7" x14ac:dyDescent="0.2">
      <c r="G5286" s="2" t="s">
        <v>4896</v>
      </c>
    </row>
    <row r="5287" spans="7:7" x14ac:dyDescent="0.2">
      <c r="G5287" s="2" t="s">
        <v>4898</v>
      </c>
    </row>
    <row r="5288" spans="7:7" x14ac:dyDescent="0.2">
      <c r="G5288" s="2" t="s">
        <v>4898</v>
      </c>
    </row>
    <row r="5289" spans="7:7" x14ac:dyDescent="0.2">
      <c r="G5289" s="2" t="s">
        <v>4898</v>
      </c>
    </row>
    <row r="5290" spans="7:7" x14ac:dyDescent="0.2">
      <c r="G5290" s="2" t="s">
        <v>4898</v>
      </c>
    </row>
    <row r="5291" spans="7:7" x14ac:dyDescent="0.2">
      <c r="G5291" s="2" t="s">
        <v>4898</v>
      </c>
    </row>
    <row r="5292" spans="7:7" x14ac:dyDescent="0.2">
      <c r="G5292" s="2" t="s">
        <v>4898</v>
      </c>
    </row>
    <row r="5293" spans="7:7" x14ac:dyDescent="0.2">
      <c r="G5293" s="2" t="s">
        <v>4898</v>
      </c>
    </row>
    <row r="5294" spans="7:7" x14ac:dyDescent="0.2">
      <c r="G5294" s="2" t="s">
        <v>4898</v>
      </c>
    </row>
    <row r="5295" spans="7:7" x14ac:dyDescent="0.2">
      <c r="G5295" s="2" t="s">
        <v>4898</v>
      </c>
    </row>
    <row r="5296" spans="7:7" x14ac:dyDescent="0.2">
      <c r="G5296" s="2" t="s">
        <v>4898</v>
      </c>
    </row>
    <row r="5297" spans="7:7" x14ac:dyDescent="0.2">
      <c r="G5297" s="2" t="s">
        <v>4898</v>
      </c>
    </row>
    <row r="5298" spans="7:7" x14ac:dyDescent="0.2">
      <c r="G5298" s="2" t="s">
        <v>4896</v>
      </c>
    </row>
    <row r="5299" spans="7:7" x14ac:dyDescent="0.2">
      <c r="G5299" s="2" t="s">
        <v>4898</v>
      </c>
    </row>
    <row r="5300" spans="7:7" x14ac:dyDescent="0.2">
      <c r="G5300" s="2" t="s">
        <v>4898</v>
      </c>
    </row>
    <row r="5301" spans="7:7" x14ac:dyDescent="0.2">
      <c r="G5301" s="2" t="s">
        <v>4898</v>
      </c>
    </row>
    <row r="5302" spans="7:7" x14ac:dyDescent="0.2">
      <c r="G5302" s="2" t="s">
        <v>4898</v>
      </c>
    </row>
    <row r="5303" spans="7:7" x14ac:dyDescent="0.2">
      <c r="G5303" s="2" t="s">
        <v>4898</v>
      </c>
    </row>
    <row r="5304" spans="7:7" x14ac:dyDescent="0.2">
      <c r="G5304" s="2" t="s">
        <v>4898</v>
      </c>
    </row>
    <row r="5305" spans="7:7" x14ac:dyDescent="0.2">
      <c r="G5305" s="2" t="s">
        <v>4898</v>
      </c>
    </row>
    <row r="5306" spans="7:7" x14ac:dyDescent="0.2">
      <c r="G5306" s="2" t="s">
        <v>4898</v>
      </c>
    </row>
    <row r="5307" spans="7:7" x14ac:dyDescent="0.2">
      <c r="G5307" s="2" t="s">
        <v>4898</v>
      </c>
    </row>
    <row r="5308" spans="7:7" x14ac:dyDescent="0.2">
      <c r="G5308" s="2" t="s">
        <v>4898</v>
      </c>
    </row>
    <row r="5309" spans="7:7" x14ac:dyDescent="0.2">
      <c r="G5309" s="2" t="s">
        <v>4898</v>
      </c>
    </row>
    <row r="5310" spans="7:7" x14ac:dyDescent="0.2">
      <c r="G5310" s="2" t="s">
        <v>4898</v>
      </c>
    </row>
    <row r="5311" spans="7:7" x14ac:dyDescent="0.2">
      <c r="G5311" s="2" t="s">
        <v>4898</v>
      </c>
    </row>
    <row r="5312" spans="7:7" x14ac:dyDescent="0.2">
      <c r="G5312" s="2" t="s">
        <v>4898</v>
      </c>
    </row>
    <row r="5313" spans="7:7" x14ac:dyDescent="0.2">
      <c r="G5313" s="2" t="s">
        <v>4898</v>
      </c>
    </row>
    <row r="5314" spans="7:7" x14ac:dyDescent="0.2">
      <c r="G5314" s="2" t="s">
        <v>4898</v>
      </c>
    </row>
    <row r="5315" spans="7:7" x14ac:dyDescent="0.2">
      <c r="G5315" s="2" t="s">
        <v>4898</v>
      </c>
    </row>
    <row r="5316" spans="7:7" x14ac:dyDescent="0.2">
      <c r="G5316" s="2" t="s">
        <v>4898</v>
      </c>
    </row>
    <row r="5317" spans="7:7" x14ac:dyDescent="0.2">
      <c r="G5317" s="2" t="s">
        <v>4898</v>
      </c>
    </row>
    <row r="5318" spans="7:7" x14ac:dyDescent="0.2">
      <c r="G5318" s="2" t="s">
        <v>4898</v>
      </c>
    </row>
    <row r="5319" spans="7:7" x14ac:dyDescent="0.2">
      <c r="G5319" s="2" t="s">
        <v>4898</v>
      </c>
    </row>
    <row r="5320" spans="7:7" x14ac:dyDescent="0.2">
      <c r="G5320" s="2" t="s">
        <v>4898</v>
      </c>
    </row>
    <row r="5321" spans="7:7" x14ac:dyDescent="0.2">
      <c r="G5321" s="2" t="s">
        <v>4898</v>
      </c>
    </row>
    <row r="5322" spans="7:7" x14ac:dyDescent="0.2">
      <c r="G5322" s="2" t="s">
        <v>4898</v>
      </c>
    </row>
    <row r="5323" spans="7:7" x14ac:dyDescent="0.2">
      <c r="G5323" s="2" t="s">
        <v>4898</v>
      </c>
    </row>
    <row r="5324" spans="7:7" x14ac:dyDescent="0.2">
      <c r="G5324" s="2" t="s">
        <v>4898</v>
      </c>
    </row>
    <row r="5325" spans="7:7" x14ac:dyDescent="0.2">
      <c r="G5325" s="2" t="s">
        <v>4898</v>
      </c>
    </row>
    <row r="5326" spans="7:7" x14ac:dyDescent="0.2">
      <c r="G5326" s="2" t="s">
        <v>4898</v>
      </c>
    </row>
    <row r="5327" spans="7:7" x14ac:dyDescent="0.2">
      <c r="G5327" s="2" t="s">
        <v>4896</v>
      </c>
    </row>
    <row r="5328" spans="7:7" x14ac:dyDescent="0.2">
      <c r="G5328" s="2" t="s">
        <v>4896</v>
      </c>
    </row>
    <row r="5329" spans="7:7" x14ac:dyDescent="0.2">
      <c r="G5329" s="2" t="s">
        <v>4896</v>
      </c>
    </row>
    <row r="5330" spans="7:7" x14ac:dyDescent="0.2">
      <c r="G5330" s="2" t="s">
        <v>4896</v>
      </c>
    </row>
    <row r="5331" spans="7:7" x14ac:dyDescent="0.2">
      <c r="G5331" s="2" t="s">
        <v>4896</v>
      </c>
    </row>
    <row r="5332" spans="7:7" x14ac:dyDescent="0.2">
      <c r="G5332" s="2" t="s">
        <v>4896</v>
      </c>
    </row>
    <row r="5333" spans="7:7" x14ac:dyDescent="0.2">
      <c r="G5333" s="2" t="s">
        <v>4896</v>
      </c>
    </row>
    <row r="5334" spans="7:7" x14ac:dyDescent="0.2">
      <c r="G5334" s="2" t="s">
        <v>4896</v>
      </c>
    </row>
    <row r="5335" spans="7:7" x14ac:dyDescent="0.2">
      <c r="G5335" s="2" t="s">
        <v>4896</v>
      </c>
    </row>
    <row r="5336" spans="7:7" x14ac:dyDescent="0.2">
      <c r="G5336" s="2" t="s">
        <v>4896</v>
      </c>
    </row>
    <row r="5337" spans="7:7" x14ac:dyDescent="0.2">
      <c r="G5337" s="2" t="s">
        <v>4896</v>
      </c>
    </row>
    <row r="5338" spans="7:7" x14ac:dyDescent="0.2">
      <c r="G5338" s="2" t="s">
        <v>4896</v>
      </c>
    </row>
    <row r="5339" spans="7:7" x14ac:dyDescent="0.2">
      <c r="G5339" s="2" t="s">
        <v>4896</v>
      </c>
    </row>
    <row r="5340" spans="7:7" x14ac:dyDescent="0.2">
      <c r="G5340" s="2" t="s">
        <v>4896</v>
      </c>
    </row>
    <row r="5341" spans="7:7" x14ac:dyDescent="0.2">
      <c r="G5341" s="2" t="s">
        <v>4896</v>
      </c>
    </row>
    <row r="5342" spans="7:7" x14ac:dyDescent="0.2">
      <c r="G5342" s="2" t="s">
        <v>4896</v>
      </c>
    </row>
    <row r="5343" spans="7:7" x14ac:dyDescent="0.2">
      <c r="G5343" s="2" t="s">
        <v>4896</v>
      </c>
    </row>
    <row r="5344" spans="7:7" x14ac:dyDescent="0.2">
      <c r="G5344" s="2" t="s">
        <v>4896</v>
      </c>
    </row>
    <row r="5345" spans="7:7" x14ac:dyDescent="0.2">
      <c r="G5345" s="2" t="s">
        <v>4896</v>
      </c>
    </row>
    <row r="5346" spans="7:7" x14ac:dyDescent="0.2">
      <c r="G5346" s="2" t="s">
        <v>4896</v>
      </c>
    </row>
    <row r="5347" spans="7:7" x14ac:dyDescent="0.2">
      <c r="G5347" s="2" t="s">
        <v>4896</v>
      </c>
    </row>
    <row r="5348" spans="7:7" x14ac:dyDescent="0.2">
      <c r="G5348" s="2" t="s">
        <v>4896</v>
      </c>
    </row>
    <row r="5349" spans="7:7" x14ac:dyDescent="0.2">
      <c r="G5349" s="2" t="s">
        <v>4896</v>
      </c>
    </row>
    <row r="5350" spans="7:7" x14ac:dyDescent="0.2">
      <c r="G5350" s="2" t="s">
        <v>4896</v>
      </c>
    </row>
    <row r="5351" spans="7:7" x14ac:dyDescent="0.2">
      <c r="G5351" s="2" t="s">
        <v>4896</v>
      </c>
    </row>
    <row r="5352" spans="7:7" x14ac:dyDescent="0.2">
      <c r="G5352" s="2" t="s">
        <v>4896</v>
      </c>
    </row>
    <row r="5353" spans="7:7" x14ac:dyDescent="0.2">
      <c r="G5353" s="2" t="s">
        <v>4896</v>
      </c>
    </row>
    <row r="5354" spans="7:7" x14ac:dyDescent="0.2">
      <c r="G5354" s="2" t="s">
        <v>4896</v>
      </c>
    </row>
    <row r="5355" spans="7:7" x14ac:dyDescent="0.2">
      <c r="G5355" s="2" t="s">
        <v>4896</v>
      </c>
    </row>
    <row r="5356" spans="7:7" x14ac:dyDescent="0.2">
      <c r="G5356" s="2" t="s">
        <v>4896</v>
      </c>
    </row>
    <row r="5357" spans="7:7" x14ac:dyDescent="0.2">
      <c r="G5357" s="2" t="s">
        <v>4896</v>
      </c>
    </row>
    <row r="5358" spans="7:7" x14ac:dyDescent="0.2">
      <c r="G5358" s="2" t="s">
        <v>4896</v>
      </c>
    </row>
    <row r="5359" spans="7:7" x14ac:dyDescent="0.2">
      <c r="G5359" s="2" t="s">
        <v>4896</v>
      </c>
    </row>
    <row r="5360" spans="7:7" x14ac:dyDescent="0.2">
      <c r="G5360" s="2" t="s">
        <v>4898</v>
      </c>
    </row>
    <row r="5361" spans="7:7" x14ac:dyDescent="0.2">
      <c r="G5361" s="2" t="s">
        <v>4898</v>
      </c>
    </row>
    <row r="5362" spans="7:7" x14ac:dyDescent="0.2">
      <c r="G5362" s="2" t="s">
        <v>4898</v>
      </c>
    </row>
    <row r="5363" spans="7:7" x14ac:dyDescent="0.2">
      <c r="G5363" s="2" t="s">
        <v>4898</v>
      </c>
    </row>
    <row r="5364" spans="7:7" x14ac:dyDescent="0.2">
      <c r="G5364" s="2" t="s">
        <v>4898</v>
      </c>
    </row>
    <row r="5365" spans="7:7" x14ac:dyDescent="0.2">
      <c r="G5365" s="2" t="s">
        <v>4898</v>
      </c>
    </row>
    <row r="5366" spans="7:7" x14ac:dyDescent="0.2">
      <c r="G5366" s="2" t="s">
        <v>4898</v>
      </c>
    </row>
    <row r="5367" spans="7:7" x14ac:dyDescent="0.2">
      <c r="G5367" s="2" t="s">
        <v>4898</v>
      </c>
    </row>
    <row r="5368" spans="7:7" x14ac:dyDescent="0.2">
      <c r="G5368" s="2" t="s">
        <v>4898</v>
      </c>
    </row>
    <row r="5369" spans="7:7" x14ac:dyDescent="0.2">
      <c r="G5369" s="2" t="s">
        <v>4898</v>
      </c>
    </row>
    <row r="5370" spans="7:7" x14ac:dyDescent="0.2">
      <c r="G5370" s="2" t="s">
        <v>4898</v>
      </c>
    </row>
    <row r="5371" spans="7:7" x14ac:dyDescent="0.2">
      <c r="G5371" s="2" t="s">
        <v>4898</v>
      </c>
    </row>
    <row r="5372" spans="7:7" x14ac:dyDescent="0.2">
      <c r="G5372" s="2" t="s">
        <v>4898</v>
      </c>
    </row>
    <row r="5373" spans="7:7" x14ac:dyDescent="0.2">
      <c r="G5373" s="2" t="s">
        <v>4898</v>
      </c>
    </row>
    <row r="5374" spans="7:7" x14ac:dyDescent="0.2">
      <c r="G5374" s="2" t="s">
        <v>4898</v>
      </c>
    </row>
    <row r="5375" spans="7:7" x14ac:dyDescent="0.2">
      <c r="G5375" s="2" t="s">
        <v>4898</v>
      </c>
    </row>
    <row r="5376" spans="7:7" x14ac:dyDescent="0.2">
      <c r="G5376" s="2" t="s">
        <v>4898</v>
      </c>
    </row>
    <row r="5377" spans="7:7" x14ac:dyDescent="0.2">
      <c r="G5377" s="2" t="s">
        <v>4898</v>
      </c>
    </row>
    <row r="5378" spans="7:7" x14ac:dyDescent="0.2">
      <c r="G5378" s="2" t="s">
        <v>4898</v>
      </c>
    </row>
    <row r="5379" spans="7:7" x14ac:dyDescent="0.2">
      <c r="G5379" s="2" t="s">
        <v>4898</v>
      </c>
    </row>
    <row r="5380" spans="7:7" x14ac:dyDescent="0.2">
      <c r="G5380" s="2" t="s">
        <v>4898</v>
      </c>
    </row>
    <row r="5381" spans="7:7" x14ac:dyDescent="0.2">
      <c r="G5381" s="2" t="s">
        <v>4898</v>
      </c>
    </row>
    <row r="5382" spans="7:7" x14ac:dyDescent="0.2">
      <c r="G5382" s="2" t="s">
        <v>4898</v>
      </c>
    </row>
    <row r="5383" spans="7:7" x14ac:dyDescent="0.2">
      <c r="G5383" s="2" t="s">
        <v>4898</v>
      </c>
    </row>
    <row r="5384" spans="7:7" x14ac:dyDescent="0.2">
      <c r="G5384" s="2" t="s">
        <v>4898</v>
      </c>
    </row>
    <row r="5385" spans="7:7" x14ac:dyDescent="0.2">
      <c r="G5385" s="2" t="s">
        <v>4898</v>
      </c>
    </row>
    <row r="5386" spans="7:7" x14ac:dyDescent="0.2">
      <c r="G5386" s="2" t="s">
        <v>4898</v>
      </c>
    </row>
    <row r="5387" spans="7:7" x14ac:dyDescent="0.2">
      <c r="G5387" s="2" t="s">
        <v>4898</v>
      </c>
    </row>
    <row r="5388" spans="7:7" x14ac:dyDescent="0.2">
      <c r="G5388" s="2" t="s">
        <v>4898</v>
      </c>
    </row>
    <row r="5389" spans="7:7" x14ac:dyDescent="0.2">
      <c r="G5389" s="2" t="s">
        <v>4898</v>
      </c>
    </row>
    <row r="5390" spans="7:7" x14ac:dyDescent="0.2">
      <c r="G5390" s="2" t="s">
        <v>4898</v>
      </c>
    </row>
    <row r="5391" spans="7:7" x14ac:dyDescent="0.2">
      <c r="G5391" s="2" t="s">
        <v>4898</v>
      </c>
    </row>
    <row r="5392" spans="7:7" x14ac:dyDescent="0.2">
      <c r="G5392" s="2" t="s">
        <v>4898</v>
      </c>
    </row>
    <row r="5393" spans="7:7" x14ac:dyDescent="0.2">
      <c r="G5393" s="2" t="s">
        <v>4898</v>
      </c>
    </row>
    <row r="5394" spans="7:7" x14ac:dyDescent="0.2">
      <c r="G5394" s="2" t="s">
        <v>4898</v>
      </c>
    </row>
    <row r="5395" spans="7:7" x14ac:dyDescent="0.2">
      <c r="G5395" s="2" t="s">
        <v>4898</v>
      </c>
    </row>
    <row r="5396" spans="7:7" x14ac:dyDescent="0.2">
      <c r="G5396" s="2" t="s">
        <v>4898</v>
      </c>
    </row>
    <row r="5397" spans="7:7" x14ac:dyDescent="0.2">
      <c r="G5397" s="2" t="s">
        <v>4898</v>
      </c>
    </row>
    <row r="5398" spans="7:7" x14ac:dyDescent="0.2">
      <c r="G5398" s="2" t="s">
        <v>4898</v>
      </c>
    </row>
    <row r="5399" spans="7:7" x14ac:dyDescent="0.2">
      <c r="G5399" s="2" t="s">
        <v>4898</v>
      </c>
    </row>
    <row r="5400" spans="7:7" x14ac:dyDescent="0.2">
      <c r="G5400" s="2" t="s">
        <v>4898</v>
      </c>
    </row>
    <row r="5401" spans="7:7" x14ac:dyDescent="0.2">
      <c r="G5401" s="2" t="s">
        <v>4898</v>
      </c>
    </row>
    <row r="5402" spans="7:7" x14ac:dyDescent="0.2">
      <c r="G5402" s="2" t="s">
        <v>4898</v>
      </c>
    </row>
    <row r="5403" spans="7:7" x14ac:dyDescent="0.2">
      <c r="G5403" s="2" t="s">
        <v>4898</v>
      </c>
    </row>
    <row r="5404" spans="7:7" x14ac:dyDescent="0.2">
      <c r="G5404" s="2" t="s">
        <v>4898</v>
      </c>
    </row>
    <row r="5405" spans="7:7" x14ac:dyDescent="0.2">
      <c r="G5405" s="2" t="s">
        <v>4898</v>
      </c>
    </row>
    <row r="5406" spans="7:7" x14ac:dyDescent="0.2">
      <c r="G5406" s="2" t="s">
        <v>4898</v>
      </c>
    </row>
    <row r="5407" spans="7:7" x14ac:dyDescent="0.2">
      <c r="G5407" s="2" t="s">
        <v>4898</v>
      </c>
    </row>
    <row r="5408" spans="7:7" x14ac:dyDescent="0.2">
      <c r="G5408" s="2" t="s">
        <v>4898</v>
      </c>
    </row>
    <row r="5409" spans="7:7" x14ac:dyDescent="0.2">
      <c r="G5409" s="2" t="s">
        <v>4898</v>
      </c>
    </row>
    <row r="5410" spans="7:7" x14ac:dyDescent="0.2">
      <c r="G5410" s="2" t="s">
        <v>4898</v>
      </c>
    </row>
    <row r="5411" spans="7:7" x14ac:dyDescent="0.2">
      <c r="G5411" s="2" t="s">
        <v>4898</v>
      </c>
    </row>
    <row r="5412" spans="7:7" x14ac:dyDescent="0.2">
      <c r="G5412" s="2" t="s">
        <v>4898</v>
      </c>
    </row>
    <row r="5413" spans="7:7" x14ac:dyDescent="0.2">
      <c r="G5413" s="2" t="s">
        <v>4898</v>
      </c>
    </row>
    <row r="5414" spans="7:7" x14ac:dyDescent="0.2">
      <c r="G5414" s="2" t="s">
        <v>4898</v>
      </c>
    </row>
    <row r="5415" spans="7:7" x14ac:dyDescent="0.2">
      <c r="G5415" s="2" t="s">
        <v>4898</v>
      </c>
    </row>
    <row r="5416" spans="7:7" x14ac:dyDescent="0.2">
      <c r="G5416" s="2" t="s">
        <v>4898</v>
      </c>
    </row>
    <row r="5417" spans="7:7" x14ac:dyDescent="0.2">
      <c r="G5417" s="2" t="s">
        <v>4898</v>
      </c>
    </row>
    <row r="5418" spans="7:7" x14ac:dyDescent="0.2">
      <c r="G5418" s="2" t="s">
        <v>4898</v>
      </c>
    </row>
    <row r="5419" spans="7:7" x14ac:dyDescent="0.2">
      <c r="G5419" s="2" t="s">
        <v>4898</v>
      </c>
    </row>
    <row r="5420" spans="7:7" x14ac:dyDescent="0.2">
      <c r="G5420" s="2" t="s">
        <v>4898</v>
      </c>
    </row>
    <row r="5421" spans="7:7" x14ac:dyDescent="0.2">
      <c r="G5421" s="2" t="s">
        <v>4898</v>
      </c>
    </row>
    <row r="5422" spans="7:7" x14ac:dyDescent="0.2">
      <c r="G5422" s="2" t="s">
        <v>4898</v>
      </c>
    </row>
    <row r="5423" spans="7:7" x14ac:dyDescent="0.2">
      <c r="G5423" s="2" t="s">
        <v>4898</v>
      </c>
    </row>
    <row r="5424" spans="7:7" x14ac:dyDescent="0.2">
      <c r="G5424" s="2" t="s">
        <v>4898</v>
      </c>
    </row>
    <row r="5425" spans="7:7" x14ac:dyDescent="0.2">
      <c r="G5425" s="2" t="s">
        <v>4898</v>
      </c>
    </row>
    <row r="5426" spans="7:7" x14ac:dyDescent="0.2">
      <c r="G5426" s="2" t="s">
        <v>4898</v>
      </c>
    </row>
    <row r="5427" spans="7:7" x14ac:dyDescent="0.2">
      <c r="G5427" s="2" t="s">
        <v>4898</v>
      </c>
    </row>
    <row r="5428" spans="7:7" x14ac:dyDescent="0.2">
      <c r="G5428" s="2" t="s">
        <v>4898</v>
      </c>
    </row>
    <row r="5429" spans="7:7" x14ac:dyDescent="0.2">
      <c r="G5429" s="2" t="s">
        <v>4898</v>
      </c>
    </row>
    <row r="5430" spans="7:7" x14ac:dyDescent="0.2">
      <c r="G5430" s="2" t="s">
        <v>4898</v>
      </c>
    </row>
    <row r="5431" spans="7:7" x14ac:dyDescent="0.2">
      <c r="G5431" s="2" t="s">
        <v>4898</v>
      </c>
    </row>
    <row r="5432" spans="7:7" x14ac:dyDescent="0.2">
      <c r="G5432" s="2" t="s">
        <v>4898</v>
      </c>
    </row>
    <row r="5433" spans="7:7" x14ac:dyDescent="0.2">
      <c r="G5433" s="2" t="s">
        <v>4898</v>
      </c>
    </row>
    <row r="5434" spans="7:7" x14ac:dyDescent="0.2">
      <c r="G5434" s="2" t="s">
        <v>4898</v>
      </c>
    </row>
    <row r="5435" spans="7:7" x14ac:dyDescent="0.2">
      <c r="G5435" s="2" t="s">
        <v>4898</v>
      </c>
    </row>
    <row r="5436" spans="7:7" x14ac:dyDescent="0.2">
      <c r="G5436" s="2" t="s">
        <v>4898</v>
      </c>
    </row>
    <row r="5437" spans="7:7" x14ac:dyDescent="0.2">
      <c r="G5437" s="2" t="s">
        <v>4898</v>
      </c>
    </row>
    <row r="5438" spans="7:7" x14ac:dyDescent="0.2">
      <c r="G5438" s="2" t="s">
        <v>4898</v>
      </c>
    </row>
    <row r="5439" spans="7:7" x14ac:dyDescent="0.2">
      <c r="G5439" s="2" t="s">
        <v>4898</v>
      </c>
    </row>
    <row r="5440" spans="7:7" x14ac:dyDescent="0.2">
      <c r="G5440" s="2" t="s">
        <v>4898</v>
      </c>
    </row>
    <row r="5441" spans="7:7" x14ac:dyDescent="0.2">
      <c r="G5441" s="2" t="s">
        <v>4898</v>
      </c>
    </row>
    <row r="5442" spans="7:7" x14ac:dyDescent="0.2">
      <c r="G5442" s="2" t="s">
        <v>4898</v>
      </c>
    </row>
    <row r="5443" spans="7:7" x14ac:dyDescent="0.2">
      <c r="G5443" s="2" t="s">
        <v>4898</v>
      </c>
    </row>
    <row r="5444" spans="7:7" x14ac:dyDescent="0.2">
      <c r="G5444" s="2" t="s">
        <v>4898</v>
      </c>
    </row>
    <row r="5445" spans="7:7" x14ac:dyDescent="0.2">
      <c r="G5445" s="2" t="s">
        <v>4898</v>
      </c>
    </row>
    <row r="5446" spans="7:7" x14ac:dyDescent="0.2">
      <c r="G5446" s="2" t="s">
        <v>4898</v>
      </c>
    </row>
    <row r="5447" spans="7:7" x14ac:dyDescent="0.2">
      <c r="G5447" s="2" t="s">
        <v>4898</v>
      </c>
    </row>
    <row r="5448" spans="7:7" x14ac:dyDescent="0.2">
      <c r="G5448" s="2" t="s">
        <v>4898</v>
      </c>
    </row>
    <row r="5449" spans="7:7" x14ac:dyDescent="0.2">
      <c r="G5449" s="2" t="s">
        <v>4896</v>
      </c>
    </row>
    <row r="5450" spans="7:7" x14ac:dyDescent="0.2">
      <c r="G5450" s="2" t="s">
        <v>4898</v>
      </c>
    </row>
    <row r="5451" spans="7:7" x14ac:dyDescent="0.2">
      <c r="G5451" s="2" t="s">
        <v>4898</v>
      </c>
    </row>
    <row r="5452" spans="7:7" x14ac:dyDescent="0.2">
      <c r="G5452" s="2" t="s">
        <v>4898</v>
      </c>
    </row>
    <row r="5453" spans="7:7" x14ac:dyDescent="0.2">
      <c r="G5453" s="2" t="s">
        <v>4898</v>
      </c>
    </row>
    <row r="5454" spans="7:7" x14ac:dyDescent="0.2">
      <c r="G5454" s="2" t="s">
        <v>4898</v>
      </c>
    </row>
    <row r="5455" spans="7:7" x14ac:dyDescent="0.2">
      <c r="G5455" s="2" t="s">
        <v>4898</v>
      </c>
    </row>
    <row r="5456" spans="7:7" x14ac:dyDescent="0.2">
      <c r="G5456" s="2" t="s">
        <v>4898</v>
      </c>
    </row>
    <row r="5457" spans="7:7" x14ac:dyDescent="0.2">
      <c r="G5457" s="2" t="s">
        <v>4898</v>
      </c>
    </row>
    <row r="5458" spans="7:7" x14ac:dyDescent="0.2">
      <c r="G5458" s="2" t="s">
        <v>4898</v>
      </c>
    </row>
    <row r="5459" spans="7:7" x14ac:dyDescent="0.2">
      <c r="G5459" s="2" t="s">
        <v>4898</v>
      </c>
    </row>
    <row r="5460" spans="7:7" x14ac:dyDescent="0.2">
      <c r="G5460" s="2" t="s">
        <v>4898</v>
      </c>
    </row>
    <row r="5461" spans="7:7" x14ac:dyDescent="0.2">
      <c r="G5461" s="2" t="s">
        <v>4898</v>
      </c>
    </row>
    <row r="5462" spans="7:7" x14ac:dyDescent="0.2">
      <c r="G5462" s="2" t="s">
        <v>4898</v>
      </c>
    </row>
    <row r="5463" spans="7:7" x14ac:dyDescent="0.2">
      <c r="G5463" s="2" t="s">
        <v>4898</v>
      </c>
    </row>
    <row r="5464" spans="7:7" x14ac:dyDescent="0.2">
      <c r="G5464" s="2" t="s">
        <v>4898</v>
      </c>
    </row>
    <row r="5465" spans="7:7" x14ac:dyDescent="0.2">
      <c r="G5465" s="2" t="s">
        <v>4898</v>
      </c>
    </row>
    <row r="5466" spans="7:7" x14ac:dyDescent="0.2">
      <c r="G5466" s="2" t="s">
        <v>4898</v>
      </c>
    </row>
    <row r="5467" spans="7:7" x14ac:dyDescent="0.2">
      <c r="G5467" s="2" t="s">
        <v>4898</v>
      </c>
    </row>
    <row r="5468" spans="7:7" x14ac:dyDescent="0.2">
      <c r="G5468" s="2" t="s">
        <v>4898</v>
      </c>
    </row>
    <row r="5469" spans="7:7" x14ac:dyDescent="0.2">
      <c r="G5469" s="2" t="s">
        <v>4898</v>
      </c>
    </row>
    <row r="5470" spans="7:7" x14ac:dyDescent="0.2">
      <c r="G5470" s="2" t="s">
        <v>4898</v>
      </c>
    </row>
    <row r="5471" spans="7:7" x14ac:dyDescent="0.2">
      <c r="G5471" s="2" t="s">
        <v>4898</v>
      </c>
    </row>
    <row r="5472" spans="7:7" x14ac:dyDescent="0.2">
      <c r="G5472" s="2" t="s">
        <v>4898</v>
      </c>
    </row>
    <row r="5473" spans="7:7" x14ac:dyDescent="0.2">
      <c r="G5473" s="2" t="s">
        <v>4898</v>
      </c>
    </row>
    <row r="5474" spans="7:7" x14ac:dyDescent="0.2">
      <c r="G5474" s="2" t="s">
        <v>4898</v>
      </c>
    </row>
    <row r="5475" spans="7:7" x14ac:dyDescent="0.2">
      <c r="G5475" s="2" t="s">
        <v>4898</v>
      </c>
    </row>
    <row r="5476" spans="7:7" x14ac:dyDescent="0.2">
      <c r="G5476" s="2" t="s">
        <v>4898</v>
      </c>
    </row>
    <row r="5477" spans="7:7" x14ac:dyDescent="0.2">
      <c r="G5477" s="2" t="s">
        <v>4898</v>
      </c>
    </row>
    <row r="5478" spans="7:7" x14ac:dyDescent="0.2">
      <c r="G5478" s="2" t="s">
        <v>4898</v>
      </c>
    </row>
    <row r="5479" spans="7:7" x14ac:dyDescent="0.2">
      <c r="G5479" s="2" t="s">
        <v>4898</v>
      </c>
    </row>
    <row r="5480" spans="7:7" x14ac:dyDescent="0.2">
      <c r="G5480" s="2" t="s">
        <v>4898</v>
      </c>
    </row>
    <row r="5481" spans="7:7" x14ac:dyDescent="0.2">
      <c r="G5481" s="2" t="s">
        <v>4898</v>
      </c>
    </row>
    <row r="5482" spans="7:7" x14ac:dyDescent="0.2">
      <c r="G5482" s="2" t="s">
        <v>4898</v>
      </c>
    </row>
    <row r="5483" spans="7:7" x14ac:dyDescent="0.2">
      <c r="G5483" s="2" t="s">
        <v>4898</v>
      </c>
    </row>
    <row r="5484" spans="7:7" x14ac:dyDescent="0.2">
      <c r="G5484" s="2" t="s">
        <v>4898</v>
      </c>
    </row>
    <row r="5485" spans="7:7" x14ac:dyDescent="0.2">
      <c r="G5485" s="2" t="s">
        <v>4898</v>
      </c>
    </row>
    <row r="5486" spans="7:7" x14ac:dyDescent="0.2">
      <c r="G5486" s="2" t="s">
        <v>4898</v>
      </c>
    </row>
    <row r="5487" spans="7:7" x14ac:dyDescent="0.2">
      <c r="G5487" s="2" t="s">
        <v>4898</v>
      </c>
    </row>
    <row r="5488" spans="7:7" x14ac:dyDescent="0.2">
      <c r="G5488" s="2" t="s">
        <v>4898</v>
      </c>
    </row>
    <row r="5489" spans="7:7" x14ac:dyDescent="0.2">
      <c r="G5489" s="2" t="s">
        <v>4898</v>
      </c>
    </row>
    <row r="5490" spans="7:7" x14ac:dyDescent="0.2">
      <c r="G5490" s="2" t="s">
        <v>4898</v>
      </c>
    </row>
    <row r="5491" spans="7:7" x14ac:dyDescent="0.2">
      <c r="G5491" s="2" t="s">
        <v>4898</v>
      </c>
    </row>
    <row r="5492" spans="7:7" x14ac:dyDescent="0.2">
      <c r="G5492" s="2" t="s">
        <v>4898</v>
      </c>
    </row>
    <row r="5493" spans="7:7" x14ac:dyDescent="0.2">
      <c r="G5493" s="2" t="s">
        <v>4898</v>
      </c>
    </row>
    <row r="5494" spans="7:7" x14ac:dyDescent="0.2">
      <c r="G5494" s="2" t="s">
        <v>4898</v>
      </c>
    </row>
    <row r="5495" spans="7:7" x14ac:dyDescent="0.2">
      <c r="G5495" s="2" t="s">
        <v>4898</v>
      </c>
    </row>
    <row r="5496" spans="7:7" x14ac:dyDescent="0.2">
      <c r="G5496" s="2" t="s">
        <v>4898</v>
      </c>
    </row>
    <row r="5497" spans="7:7" x14ac:dyDescent="0.2">
      <c r="G5497" s="2" t="s">
        <v>4898</v>
      </c>
    </row>
    <row r="5498" spans="7:7" x14ac:dyDescent="0.2">
      <c r="G5498" s="2" t="s">
        <v>4898</v>
      </c>
    </row>
    <row r="5499" spans="7:7" x14ac:dyDescent="0.2">
      <c r="G5499" s="2" t="s">
        <v>4898</v>
      </c>
    </row>
    <row r="5500" spans="7:7" x14ac:dyDescent="0.2">
      <c r="G5500" s="2" t="s">
        <v>4898</v>
      </c>
    </row>
    <row r="5501" spans="7:7" x14ac:dyDescent="0.2">
      <c r="G5501" s="2" t="s">
        <v>4898</v>
      </c>
    </row>
    <row r="5502" spans="7:7" x14ac:dyDescent="0.2">
      <c r="G5502" s="2" t="s">
        <v>4898</v>
      </c>
    </row>
    <row r="5503" spans="7:7" x14ac:dyDescent="0.2">
      <c r="G5503" s="2" t="s">
        <v>4898</v>
      </c>
    </row>
    <row r="5504" spans="7:7" x14ac:dyDescent="0.2">
      <c r="G5504" s="2" t="s">
        <v>4898</v>
      </c>
    </row>
    <row r="5505" spans="7:7" x14ac:dyDescent="0.2">
      <c r="G5505" s="2" t="s">
        <v>4898</v>
      </c>
    </row>
    <row r="5506" spans="7:7" x14ac:dyDescent="0.2">
      <c r="G5506" s="2" t="s">
        <v>4898</v>
      </c>
    </row>
    <row r="5507" spans="7:7" x14ac:dyDescent="0.2">
      <c r="G5507" s="2" t="s">
        <v>4898</v>
      </c>
    </row>
    <row r="5508" spans="7:7" x14ac:dyDescent="0.2">
      <c r="G5508" s="2" t="s">
        <v>4898</v>
      </c>
    </row>
    <row r="5509" spans="7:7" x14ac:dyDescent="0.2">
      <c r="G5509" s="2" t="s">
        <v>4898</v>
      </c>
    </row>
    <row r="5510" spans="7:7" x14ac:dyDescent="0.2">
      <c r="G5510" s="2" t="s">
        <v>4898</v>
      </c>
    </row>
    <row r="5511" spans="7:7" x14ac:dyDescent="0.2">
      <c r="G5511" s="2" t="s">
        <v>4898</v>
      </c>
    </row>
    <row r="5512" spans="7:7" x14ac:dyDescent="0.2">
      <c r="G5512" s="2" t="s">
        <v>4898</v>
      </c>
    </row>
    <row r="5513" spans="7:7" x14ac:dyDescent="0.2">
      <c r="G5513" s="2" t="s">
        <v>4898</v>
      </c>
    </row>
    <row r="5514" spans="7:7" x14ac:dyDescent="0.2">
      <c r="G5514" s="2" t="s">
        <v>4898</v>
      </c>
    </row>
    <row r="5515" spans="7:7" x14ac:dyDescent="0.2">
      <c r="G5515" s="2" t="s">
        <v>4898</v>
      </c>
    </row>
    <row r="5516" spans="7:7" x14ac:dyDescent="0.2">
      <c r="G5516" s="2" t="s">
        <v>4898</v>
      </c>
    </row>
    <row r="5517" spans="7:7" x14ac:dyDescent="0.2">
      <c r="G5517" s="2" t="s">
        <v>4898</v>
      </c>
    </row>
    <row r="5518" spans="7:7" x14ac:dyDescent="0.2">
      <c r="G5518" s="2" t="s">
        <v>4898</v>
      </c>
    </row>
    <row r="5519" spans="7:7" x14ac:dyDescent="0.2">
      <c r="G5519" s="2" t="s">
        <v>4898</v>
      </c>
    </row>
    <row r="5520" spans="7:7" x14ac:dyDescent="0.2">
      <c r="G5520" s="2" t="s">
        <v>4898</v>
      </c>
    </row>
    <row r="5521" spans="7:7" x14ac:dyDescent="0.2">
      <c r="G5521" s="2" t="s">
        <v>4898</v>
      </c>
    </row>
    <row r="5522" spans="7:7" x14ac:dyDescent="0.2">
      <c r="G5522" s="2" t="s">
        <v>4898</v>
      </c>
    </row>
    <row r="5523" spans="7:7" x14ac:dyDescent="0.2">
      <c r="G5523" s="2" t="s">
        <v>4898</v>
      </c>
    </row>
    <row r="5524" spans="7:7" x14ac:dyDescent="0.2">
      <c r="G5524" s="2" t="s">
        <v>4898</v>
      </c>
    </row>
    <row r="5525" spans="7:7" x14ac:dyDescent="0.2">
      <c r="G5525" s="2" t="s">
        <v>4898</v>
      </c>
    </row>
    <row r="5526" spans="7:7" x14ac:dyDescent="0.2">
      <c r="G5526" s="2" t="s">
        <v>4898</v>
      </c>
    </row>
    <row r="5527" spans="7:7" x14ac:dyDescent="0.2">
      <c r="G5527" s="2" t="s">
        <v>4898</v>
      </c>
    </row>
    <row r="5528" spans="7:7" x14ac:dyDescent="0.2">
      <c r="G5528" s="2" t="s">
        <v>4898</v>
      </c>
    </row>
    <row r="5529" spans="7:7" x14ac:dyDescent="0.2">
      <c r="G5529" s="2" t="s">
        <v>4898</v>
      </c>
    </row>
    <row r="5530" spans="7:7" x14ac:dyDescent="0.2">
      <c r="G5530" s="2" t="s">
        <v>4898</v>
      </c>
    </row>
    <row r="5531" spans="7:7" x14ac:dyDescent="0.2">
      <c r="G5531" s="2" t="s">
        <v>4898</v>
      </c>
    </row>
    <row r="5532" spans="7:7" x14ac:dyDescent="0.2">
      <c r="G5532" s="2" t="s">
        <v>4898</v>
      </c>
    </row>
    <row r="5533" spans="7:7" x14ac:dyDescent="0.2">
      <c r="G5533" s="2" t="s">
        <v>4898</v>
      </c>
    </row>
    <row r="5534" spans="7:7" x14ac:dyDescent="0.2">
      <c r="G5534" s="2" t="s">
        <v>4898</v>
      </c>
    </row>
    <row r="5535" spans="7:7" x14ac:dyDescent="0.2">
      <c r="G5535" s="2" t="s">
        <v>4898</v>
      </c>
    </row>
    <row r="5536" spans="7:7" x14ac:dyDescent="0.2">
      <c r="G5536" s="2" t="s">
        <v>4898</v>
      </c>
    </row>
    <row r="5537" spans="7:7" x14ac:dyDescent="0.2">
      <c r="G5537" s="2" t="s">
        <v>4898</v>
      </c>
    </row>
    <row r="5538" spans="7:7" x14ac:dyDescent="0.2">
      <c r="G5538" s="2" t="s">
        <v>4898</v>
      </c>
    </row>
    <row r="5539" spans="7:7" x14ac:dyDescent="0.2">
      <c r="G5539" s="2" t="s">
        <v>4898</v>
      </c>
    </row>
    <row r="5540" spans="7:7" x14ac:dyDescent="0.2">
      <c r="G5540" s="2" t="s">
        <v>4898</v>
      </c>
    </row>
    <row r="5541" spans="7:7" x14ac:dyDescent="0.2">
      <c r="G5541" s="2" t="s">
        <v>4898</v>
      </c>
    </row>
    <row r="5542" spans="7:7" x14ac:dyDescent="0.2">
      <c r="G5542" s="2" t="s">
        <v>4898</v>
      </c>
    </row>
    <row r="5543" spans="7:7" x14ac:dyDescent="0.2">
      <c r="G5543" s="2" t="s">
        <v>4898</v>
      </c>
    </row>
    <row r="5544" spans="7:7" x14ac:dyDescent="0.2">
      <c r="G5544" s="2" t="s">
        <v>4898</v>
      </c>
    </row>
    <row r="5545" spans="7:7" x14ac:dyDescent="0.2">
      <c r="G5545" s="2" t="s">
        <v>4898</v>
      </c>
    </row>
    <row r="5546" spans="7:7" x14ac:dyDescent="0.2">
      <c r="G5546" s="2" t="s">
        <v>4898</v>
      </c>
    </row>
    <row r="5547" spans="7:7" x14ac:dyDescent="0.2">
      <c r="G5547" s="2" t="s">
        <v>4898</v>
      </c>
    </row>
    <row r="5548" spans="7:7" x14ac:dyDescent="0.2">
      <c r="G5548" s="2" t="s">
        <v>4898</v>
      </c>
    </row>
    <row r="5549" spans="7:7" x14ac:dyDescent="0.2">
      <c r="G5549" s="2" t="s">
        <v>4898</v>
      </c>
    </row>
    <row r="5550" spans="7:7" x14ac:dyDescent="0.2">
      <c r="G5550" s="2" t="s">
        <v>4898</v>
      </c>
    </row>
    <row r="5551" spans="7:7" x14ac:dyDescent="0.2">
      <c r="G5551" s="2" t="s">
        <v>4898</v>
      </c>
    </row>
    <row r="5552" spans="7:7" x14ac:dyDescent="0.2">
      <c r="G5552" s="2" t="s">
        <v>4898</v>
      </c>
    </row>
    <row r="5553" spans="7:7" x14ac:dyDescent="0.2">
      <c r="G5553" s="2" t="s">
        <v>4898</v>
      </c>
    </row>
    <row r="5554" spans="7:7" x14ac:dyDescent="0.2">
      <c r="G5554" s="2" t="s">
        <v>4898</v>
      </c>
    </row>
    <row r="5555" spans="7:7" x14ac:dyDescent="0.2">
      <c r="G5555" s="2" t="s">
        <v>4898</v>
      </c>
    </row>
    <row r="5556" spans="7:7" x14ac:dyDescent="0.2">
      <c r="G5556" s="2" t="s">
        <v>4898</v>
      </c>
    </row>
    <row r="5557" spans="7:7" x14ac:dyDescent="0.2">
      <c r="G5557" s="2" t="s">
        <v>4898</v>
      </c>
    </row>
    <row r="5558" spans="7:7" x14ac:dyDescent="0.2">
      <c r="G5558" s="2" t="s">
        <v>4898</v>
      </c>
    </row>
    <row r="5559" spans="7:7" x14ac:dyDescent="0.2">
      <c r="G5559" s="2" t="s">
        <v>4898</v>
      </c>
    </row>
    <row r="5560" spans="7:7" x14ac:dyDescent="0.2">
      <c r="G5560" s="2" t="s">
        <v>4898</v>
      </c>
    </row>
    <row r="5561" spans="7:7" x14ac:dyDescent="0.2">
      <c r="G5561" s="2" t="s">
        <v>4898</v>
      </c>
    </row>
    <row r="5562" spans="7:7" x14ac:dyDescent="0.2">
      <c r="G5562" s="2" t="s">
        <v>4898</v>
      </c>
    </row>
    <row r="5563" spans="7:7" x14ac:dyDescent="0.2">
      <c r="G5563" s="2" t="s">
        <v>4898</v>
      </c>
    </row>
    <row r="5564" spans="7:7" x14ac:dyDescent="0.2">
      <c r="G5564" s="2" t="s">
        <v>4898</v>
      </c>
    </row>
    <row r="5565" spans="7:7" x14ac:dyDescent="0.2">
      <c r="G5565" s="2" t="s">
        <v>4898</v>
      </c>
    </row>
    <row r="5566" spans="7:7" x14ac:dyDescent="0.2">
      <c r="G5566" s="2" t="s">
        <v>4898</v>
      </c>
    </row>
    <row r="5567" spans="7:7" x14ac:dyDescent="0.2">
      <c r="G5567" s="2" t="s">
        <v>4898</v>
      </c>
    </row>
    <row r="5568" spans="7:7" x14ac:dyDescent="0.2">
      <c r="G5568" s="2" t="s">
        <v>4898</v>
      </c>
    </row>
    <row r="5569" spans="7:7" x14ac:dyDescent="0.2">
      <c r="G5569" s="2" t="s">
        <v>4898</v>
      </c>
    </row>
    <row r="5570" spans="7:7" x14ac:dyDescent="0.2">
      <c r="G5570" s="2" t="s">
        <v>4898</v>
      </c>
    </row>
    <row r="5571" spans="7:7" x14ac:dyDescent="0.2">
      <c r="G5571" s="2" t="s">
        <v>4898</v>
      </c>
    </row>
    <row r="5572" spans="7:7" x14ac:dyDescent="0.2">
      <c r="G5572" s="2" t="s">
        <v>4898</v>
      </c>
    </row>
    <row r="5573" spans="7:7" x14ac:dyDescent="0.2">
      <c r="G5573" s="2" t="s">
        <v>4898</v>
      </c>
    </row>
    <row r="5574" spans="7:7" x14ac:dyDescent="0.2">
      <c r="G5574" s="2" t="s">
        <v>4898</v>
      </c>
    </row>
    <row r="5575" spans="7:7" x14ac:dyDescent="0.2">
      <c r="G5575" s="2" t="s">
        <v>4898</v>
      </c>
    </row>
    <row r="5576" spans="7:7" x14ac:dyDescent="0.2">
      <c r="G5576" s="2" t="s">
        <v>4898</v>
      </c>
    </row>
    <row r="5577" spans="7:7" x14ac:dyDescent="0.2">
      <c r="G5577" s="2" t="s">
        <v>4898</v>
      </c>
    </row>
    <row r="5578" spans="7:7" x14ac:dyDescent="0.2">
      <c r="G5578" s="2" t="s">
        <v>4898</v>
      </c>
    </row>
    <row r="5579" spans="7:7" x14ac:dyDescent="0.2">
      <c r="G5579" s="2" t="s">
        <v>4898</v>
      </c>
    </row>
    <row r="5580" spans="7:7" x14ac:dyDescent="0.2">
      <c r="G5580" s="2" t="s">
        <v>4898</v>
      </c>
    </row>
    <row r="5581" spans="7:7" x14ac:dyDescent="0.2">
      <c r="G5581" s="2" t="s">
        <v>4898</v>
      </c>
    </row>
    <row r="5582" spans="7:7" x14ac:dyDescent="0.2">
      <c r="G5582" s="2" t="s">
        <v>4898</v>
      </c>
    </row>
    <row r="5583" spans="7:7" x14ac:dyDescent="0.2">
      <c r="G5583" s="2" t="s">
        <v>4898</v>
      </c>
    </row>
    <row r="5584" spans="7:7" x14ac:dyDescent="0.2">
      <c r="G5584" s="2" t="s">
        <v>4898</v>
      </c>
    </row>
    <row r="5585" spans="7:7" x14ac:dyDescent="0.2">
      <c r="G5585" s="2" t="s">
        <v>4898</v>
      </c>
    </row>
    <row r="5586" spans="7:7" x14ac:dyDescent="0.2">
      <c r="G5586" s="2" t="s">
        <v>4898</v>
      </c>
    </row>
    <row r="5587" spans="7:7" x14ac:dyDescent="0.2">
      <c r="G5587" s="2" t="s">
        <v>4898</v>
      </c>
    </row>
    <row r="5588" spans="7:7" x14ac:dyDescent="0.2">
      <c r="G5588" s="2" t="s">
        <v>4898</v>
      </c>
    </row>
    <row r="5589" spans="7:7" x14ac:dyDescent="0.2">
      <c r="G5589" s="2" t="s">
        <v>4898</v>
      </c>
    </row>
    <row r="5590" spans="7:7" x14ac:dyDescent="0.2">
      <c r="G5590" s="2" t="s">
        <v>4898</v>
      </c>
    </row>
    <row r="5591" spans="7:7" x14ac:dyDescent="0.2">
      <c r="G5591" s="2" t="s">
        <v>4898</v>
      </c>
    </row>
    <row r="5592" spans="7:7" x14ac:dyDescent="0.2">
      <c r="G5592" s="2" t="s">
        <v>4898</v>
      </c>
    </row>
    <row r="5593" spans="7:7" x14ac:dyDescent="0.2">
      <c r="G5593" s="2" t="s">
        <v>4898</v>
      </c>
    </row>
    <row r="5594" spans="7:7" x14ac:dyDescent="0.2">
      <c r="G5594" s="2" t="s">
        <v>4898</v>
      </c>
    </row>
    <row r="5595" spans="7:7" x14ac:dyDescent="0.2">
      <c r="G5595" s="2" t="s">
        <v>4898</v>
      </c>
    </row>
    <row r="5596" spans="7:7" x14ac:dyDescent="0.2">
      <c r="G5596" s="2" t="s">
        <v>4898</v>
      </c>
    </row>
    <row r="5597" spans="7:7" x14ac:dyDescent="0.2">
      <c r="G5597" s="2" t="s">
        <v>4898</v>
      </c>
    </row>
    <row r="5598" spans="7:7" x14ac:dyDescent="0.2">
      <c r="G5598" s="2" t="s">
        <v>4898</v>
      </c>
    </row>
    <row r="5599" spans="7:7" x14ac:dyDescent="0.2">
      <c r="G5599" s="2" t="s">
        <v>4898</v>
      </c>
    </row>
    <row r="5600" spans="7:7" x14ac:dyDescent="0.2">
      <c r="G5600" s="2" t="s">
        <v>4898</v>
      </c>
    </row>
    <row r="5601" spans="7:7" x14ac:dyDescent="0.2">
      <c r="G5601" s="2" t="s">
        <v>4898</v>
      </c>
    </row>
    <row r="5602" spans="7:7" x14ac:dyDescent="0.2">
      <c r="G5602" s="2" t="s">
        <v>4898</v>
      </c>
    </row>
    <row r="5603" spans="7:7" x14ac:dyDescent="0.2">
      <c r="G5603" s="2" t="s">
        <v>4898</v>
      </c>
    </row>
    <row r="5604" spans="7:7" x14ac:dyDescent="0.2">
      <c r="G5604" s="2" t="s">
        <v>4898</v>
      </c>
    </row>
    <row r="5605" spans="7:7" x14ac:dyDescent="0.2">
      <c r="G5605" s="2" t="s">
        <v>4898</v>
      </c>
    </row>
    <row r="5606" spans="7:7" x14ac:dyDescent="0.2">
      <c r="G5606" s="2" t="s">
        <v>4898</v>
      </c>
    </row>
    <row r="5607" spans="7:7" x14ac:dyDescent="0.2">
      <c r="G5607" s="2" t="s">
        <v>4898</v>
      </c>
    </row>
    <row r="5608" spans="7:7" x14ac:dyDescent="0.2">
      <c r="G5608" s="2" t="s">
        <v>4898</v>
      </c>
    </row>
    <row r="5609" spans="7:7" x14ac:dyDescent="0.2">
      <c r="G5609" s="2" t="s">
        <v>4898</v>
      </c>
    </row>
    <row r="5610" spans="7:7" x14ac:dyDescent="0.2">
      <c r="G5610" s="2" t="s">
        <v>4898</v>
      </c>
    </row>
    <row r="5611" spans="7:7" x14ac:dyDescent="0.2">
      <c r="G5611" s="2" t="s">
        <v>4898</v>
      </c>
    </row>
    <row r="5612" spans="7:7" x14ac:dyDescent="0.2">
      <c r="G5612" s="2" t="s">
        <v>4898</v>
      </c>
    </row>
    <row r="5613" spans="7:7" x14ac:dyDescent="0.2">
      <c r="G5613" s="2" t="s">
        <v>4898</v>
      </c>
    </row>
    <row r="5614" spans="7:7" x14ac:dyDescent="0.2">
      <c r="G5614" s="2" t="s">
        <v>4898</v>
      </c>
    </row>
    <row r="5615" spans="7:7" x14ac:dyDescent="0.2">
      <c r="G5615" s="2" t="s">
        <v>4898</v>
      </c>
    </row>
    <row r="5616" spans="7:7" x14ac:dyDescent="0.2">
      <c r="G5616" s="2" t="s">
        <v>4898</v>
      </c>
    </row>
    <row r="5617" spans="7:7" x14ac:dyDescent="0.2">
      <c r="G5617" s="2" t="s">
        <v>4898</v>
      </c>
    </row>
    <row r="5618" spans="7:7" x14ac:dyDescent="0.2">
      <c r="G5618" s="2" t="s">
        <v>4898</v>
      </c>
    </row>
    <row r="5619" spans="7:7" x14ac:dyDescent="0.2">
      <c r="G5619" s="2" t="s">
        <v>4896</v>
      </c>
    </row>
    <row r="5620" spans="7:7" x14ac:dyDescent="0.2">
      <c r="G5620" s="2" t="s">
        <v>4896</v>
      </c>
    </row>
    <row r="5621" spans="7:7" x14ac:dyDescent="0.2">
      <c r="G5621" s="2" t="s">
        <v>4898</v>
      </c>
    </row>
    <row r="5622" spans="7:7" x14ac:dyDescent="0.2">
      <c r="G5622" s="2" t="s">
        <v>4898</v>
      </c>
    </row>
    <row r="5623" spans="7:7" x14ac:dyDescent="0.2">
      <c r="G5623" s="2" t="s">
        <v>4898</v>
      </c>
    </row>
    <row r="5624" spans="7:7" x14ac:dyDescent="0.2">
      <c r="G5624" s="2" t="s">
        <v>4896</v>
      </c>
    </row>
    <row r="5625" spans="7:7" x14ac:dyDescent="0.2">
      <c r="G5625" s="2" t="s">
        <v>4898</v>
      </c>
    </row>
    <row r="5626" spans="7:7" x14ac:dyDescent="0.2">
      <c r="G5626" s="2" t="s">
        <v>4898</v>
      </c>
    </row>
    <row r="5627" spans="7:7" x14ac:dyDescent="0.2">
      <c r="G5627" s="2" t="s">
        <v>4898</v>
      </c>
    </row>
    <row r="5628" spans="7:7" x14ac:dyDescent="0.2">
      <c r="G5628" s="2" t="s">
        <v>4898</v>
      </c>
    </row>
    <row r="5629" spans="7:7" x14ac:dyDescent="0.2">
      <c r="G5629" s="2" t="s">
        <v>4896</v>
      </c>
    </row>
    <row r="5630" spans="7:7" x14ac:dyDescent="0.2">
      <c r="G5630" s="2" t="s">
        <v>4896</v>
      </c>
    </row>
    <row r="5631" spans="7:7" x14ac:dyDescent="0.2">
      <c r="G5631" s="2" t="s">
        <v>4898</v>
      </c>
    </row>
    <row r="5632" spans="7:7" x14ac:dyDescent="0.2">
      <c r="G5632" s="2" t="s">
        <v>4898</v>
      </c>
    </row>
    <row r="5633" spans="7:7" x14ac:dyDescent="0.2">
      <c r="G5633" s="2" t="s">
        <v>4898</v>
      </c>
    </row>
    <row r="5634" spans="7:7" x14ac:dyDescent="0.2">
      <c r="G5634" s="2" t="s">
        <v>4898</v>
      </c>
    </row>
    <row r="5635" spans="7:7" x14ac:dyDescent="0.2">
      <c r="G5635" s="2" t="s">
        <v>4898</v>
      </c>
    </row>
    <row r="5636" spans="7:7" x14ac:dyDescent="0.2">
      <c r="G5636" s="2" t="s">
        <v>4898</v>
      </c>
    </row>
    <row r="5637" spans="7:7" x14ac:dyDescent="0.2">
      <c r="G5637" s="2" t="s">
        <v>4898</v>
      </c>
    </row>
    <row r="5638" spans="7:7" x14ac:dyDescent="0.2">
      <c r="G5638" s="2" t="s">
        <v>4898</v>
      </c>
    </row>
    <row r="5639" spans="7:7" x14ac:dyDescent="0.2">
      <c r="G5639" s="2" t="s">
        <v>4898</v>
      </c>
    </row>
    <row r="5640" spans="7:7" x14ac:dyDescent="0.2">
      <c r="G5640" s="2" t="s">
        <v>4898</v>
      </c>
    </row>
    <row r="5641" spans="7:7" x14ac:dyDescent="0.2">
      <c r="G5641" s="2" t="s">
        <v>4898</v>
      </c>
    </row>
    <row r="5642" spans="7:7" x14ac:dyDescent="0.2">
      <c r="G5642" s="2" t="s">
        <v>4898</v>
      </c>
    </row>
    <row r="5643" spans="7:7" x14ac:dyDescent="0.2">
      <c r="G5643" s="2" t="s">
        <v>4898</v>
      </c>
    </row>
    <row r="5644" spans="7:7" x14ac:dyDescent="0.2">
      <c r="G5644" s="2" t="s">
        <v>4898</v>
      </c>
    </row>
    <row r="5645" spans="7:7" x14ac:dyDescent="0.2">
      <c r="G5645" s="2" t="s">
        <v>4898</v>
      </c>
    </row>
    <row r="5646" spans="7:7" x14ac:dyDescent="0.2">
      <c r="G5646" s="2" t="s">
        <v>4898</v>
      </c>
    </row>
    <row r="5647" spans="7:7" x14ac:dyDescent="0.2">
      <c r="G5647" s="2" t="s">
        <v>4898</v>
      </c>
    </row>
    <row r="5648" spans="7:7" x14ac:dyDescent="0.2">
      <c r="G5648" s="2" t="s">
        <v>4898</v>
      </c>
    </row>
    <row r="5649" spans="7:7" x14ac:dyDescent="0.2">
      <c r="G5649" s="2" t="s">
        <v>4898</v>
      </c>
    </row>
    <row r="5650" spans="7:7" x14ac:dyDescent="0.2">
      <c r="G5650" s="2" t="s">
        <v>4898</v>
      </c>
    </row>
    <row r="5651" spans="7:7" x14ac:dyDescent="0.2">
      <c r="G5651" s="2" t="s">
        <v>4898</v>
      </c>
    </row>
    <row r="5652" spans="7:7" x14ac:dyDescent="0.2">
      <c r="G5652" s="2" t="s">
        <v>4898</v>
      </c>
    </row>
    <row r="5653" spans="7:7" x14ac:dyDescent="0.2">
      <c r="G5653" s="2" t="s">
        <v>4898</v>
      </c>
    </row>
    <row r="5654" spans="7:7" x14ac:dyDescent="0.2">
      <c r="G5654" s="2" t="s">
        <v>4898</v>
      </c>
    </row>
    <row r="5655" spans="7:7" x14ac:dyDescent="0.2">
      <c r="G5655" s="2" t="s">
        <v>4898</v>
      </c>
    </row>
    <row r="5656" spans="7:7" x14ac:dyDescent="0.2">
      <c r="G5656" s="2" t="s">
        <v>4898</v>
      </c>
    </row>
    <row r="5657" spans="7:7" x14ac:dyDescent="0.2">
      <c r="G5657" s="2" t="s">
        <v>4898</v>
      </c>
    </row>
    <row r="5658" spans="7:7" x14ac:dyDescent="0.2">
      <c r="G5658" s="2" t="s">
        <v>4898</v>
      </c>
    </row>
    <row r="5659" spans="7:7" x14ac:dyDescent="0.2">
      <c r="G5659" s="2" t="s">
        <v>4898</v>
      </c>
    </row>
    <row r="5660" spans="7:7" x14ac:dyDescent="0.2">
      <c r="G5660" s="2" t="s">
        <v>4898</v>
      </c>
    </row>
    <row r="5661" spans="7:7" x14ac:dyDescent="0.2">
      <c r="G5661" s="2" t="s">
        <v>4898</v>
      </c>
    </row>
    <row r="5662" spans="7:7" x14ac:dyDescent="0.2">
      <c r="G5662" s="2" t="s">
        <v>4898</v>
      </c>
    </row>
    <row r="5663" spans="7:7" x14ac:dyDescent="0.2">
      <c r="G5663" s="2" t="s">
        <v>4898</v>
      </c>
    </row>
    <row r="5664" spans="7:7" x14ac:dyDescent="0.2">
      <c r="G5664" s="2" t="s">
        <v>4898</v>
      </c>
    </row>
    <row r="5665" spans="7:7" x14ac:dyDescent="0.2">
      <c r="G5665" s="2" t="s">
        <v>4898</v>
      </c>
    </row>
    <row r="5666" spans="7:7" x14ac:dyDescent="0.2">
      <c r="G5666" s="2" t="s">
        <v>4898</v>
      </c>
    </row>
    <row r="5667" spans="7:7" x14ac:dyDescent="0.2">
      <c r="G5667" s="2" t="s">
        <v>4898</v>
      </c>
    </row>
    <row r="5668" spans="7:7" x14ac:dyDescent="0.2">
      <c r="G5668" s="2" t="s">
        <v>4898</v>
      </c>
    </row>
    <row r="5669" spans="7:7" x14ac:dyDescent="0.2">
      <c r="G5669" s="2" t="s">
        <v>4898</v>
      </c>
    </row>
    <row r="5670" spans="7:7" x14ac:dyDescent="0.2">
      <c r="G5670" s="2" t="s">
        <v>4898</v>
      </c>
    </row>
    <row r="5671" spans="7:7" x14ac:dyDescent="0.2">
      <c r="G5671" s="2" t="s">
        <v>4898</v>
      </c>
    </row>
    <row r="5672" spans="7:7" x14ac:dyDescent="0.2">
      <c r="G5672" s="2" t="s">
        <v>4898</v>
      </c>
    </row>
    <row r="5673" spans="7:7" x14ac:dyDescent="0.2">
      <c r="G5673" s="2" t="s">
        <v>4898</v>
      </c>
    </row>
    <row r="5674" spans="7:7" x14ac:dyDescent="0.2">
      <c r="G5674" s="2" t="s">
        <v>4898</v>
      </c>
    </row>
    <row r="5675" spans="7:7" x14ac:dyDescent="0.2">
      <c r="G5675" s="2" t="s">
        <v>4898</v>
      </c>
    </row>
    <row r="5676" spans="7:7" x14ac:dyDescent="0.2">
      <c r="G5676" s="2" t="s">
        <v>4898</v>
      </c>
    </row>
    <row r="5677" spans="7:7" x14ac:dyDescent="0.2">
      <c r="G5677" s="2" t="s">
        <v>4898</v>
      </c>
    </row>
    <row r="5678" spans="7:7" x14ac:dyDescent="0.2">
      <c r="G5678" s="2" t="s">
        <v>4898</v>
      </c>
    </row>
    <row r="5679" spans="7:7" x14ac:dyDescent="0.2">
      <c r="G5679" s="2" t="s">
        <v>4898</v>
      </c>
    </row>
    <row r="5680" spans="7:7" x14ac:dyDescent="0.2">
      <c r="G5680" s="2" t="s">
        <v>4898</v>
      </c>
    </row>
    <row r="5681" spans="7:7" x14ac:dyDescent="0.2">
      <c r="G5681" s="2" t="s">
        <v>4898</v>
      </c>
    </row>
    <row r="5682" spans="7:7" x14ac:dyDescent="0.2">
      <c r="G5682" s="2" t="s">
        <v>4898</v>
      </c>
    </row>
    <row r="5683" spans="7:7" x14ac:dyDescent="0.2">
      <c r="G5683" s="2" t="s">
        <v>4898</v>
      </c>
    </row>
    <row r="5684" spans="7:7" x14ac:dyDescent="0.2">
      <c r="G5684" s="2" t="s">
        <v>4898</v>
      </c>
    </row>
    <row r="5685" spans="7:7" x14ac:dyDescent="0.2">
      <c r="G5685" s="2" t="s">
        <v>4898</v>
      </c>
    </row>
    <row r="5686" spans="7:7" x14ac:dyDescent="0.2">
      <c r="G5686" s="2" t="s">
        <v>4898</v>
      </c>
    </row>
    <row r="5687" spans="7:7" x14ac:dyDescent="0.2">
      <c r="G5687" s="2" t="s">
        <v>4898</v>
      </c>
    </row>
    <row r="5688" spans="7:7" x14ac:dyDescent="0.2">
      <c r="G5688" s="2" t="s">
        <v>4898</v>
      </c>
    </row>
    <row r="5689" spans="7:7" x14ac:dyDescent="0.2">
      <c r="G5689" s="2" t="s">
        <v>4898</v>
      </c>
    </row>
    <row r="5690" spans="7:7" x14ac:dyDescent="0.2">
      <c r="G5690" s="2" t="s">
        <v>4898</v>
      </c>
    </row>
    <row r="5691" spans="7:7" x14ac:dyDescent="0.2">
      <c r="G5691" s="2" t="s">
        <v>4898</v>
      </c>
    </row>
    <row r="5692" spans="7:7" x14ac:dyDescent="0.2">
      <c r="G5692" s="2" t="s">
        <v>4898</v>
      </c>
    </row>
    <row r="5693" spans="7:7" x14ac:dyDescent="0.2">
      <c r="G5693" s="2" t="s">
        <v>4898</v>
      </c>
    </row>
    <row r="5694" spans="7:7" x14ac:dyDescent="0.2">
      <c r="G5694" s="2" t="s">
        <v>4898</v>
      </c>
    </row>
    <row r="5695" spans="7:7" x14ac:dyDescent="0.2">
      <c r="G5695" s="2" t="s">
        <v>4898</v>
      </c>
    </row>
    <row r="5696" spans="7:7" x14ac:dyDescent="0.2">
      <c r="G5696" s="2" t="s">
        <v>4898</v>
      </c>
    </row>
    <row r="5697" spans="7:7" x14ac:dyDescent="0.2">
      <c r="G5697" s="2" t="s">
        <v>4898</v>
      </c>
    </row>
    <row r="5698" spans="7:7" x14ac:dyDescent="0.2">
      <c r="G5698" s="2" t="s">
        <v>4898</v>
      </c>
    </row>
    <row r="5699" spans="7:7" x14ac:dyDescent="0.2">
      <c r="G5699" s="2" t="s">
        <v>4898</v>
      </c>
    </row>
    <row r="5700" spans="7:7" x14ac:dyDescent="0.2">
      <c r="G5700" s="2" t="s">
        <v>4898</v>
      </c>
    </row>
    <row r="5701" spans="7:7" x14ac:dyDescent="0.2">
      <c r="G5701" s="2" t="s">
        <v>4898</v>
      </c>
    </row>
    <row r="5702" spans="7:7" x14ac:dyDescent="0.2">
      <c r="G5702" s="2" t="s">
        <v>4898</v>
      </c>
    </row>
    <row r="5703" spans="7:7" x14ac:dyDescent="0.2">
      <c r="G5703" s="2" t="s">
        <v>4898</v>
      </c>
    </row>
    <row r="5704" spans="7:7" x14ac:dyDescent="0.2">
      <c r="G5704" s="2" t="s">
        <v>4898</v>
      </c>
    </row>
    <row r="5705" spans="7:7" x14ac:dyDescent="0.2">
      <c r="G5705" s="2" t="s">
        <v>4898</v>
      </c>
    </row>
    <row r="5706" spans="7:7" x14ac:dyDescent="0.2">
      <c r="G5706" s="2" t="s">
        <v>4898</v>
      </c>
    </row>
    <row r="5707" spans="7:7" x14ac:dyDescent="0.2">
      <c r="G5707" s="2" t="s">
        <v>4898</v>
      </c>
    </row>
    <row r="5708" spans="7:7" x14ac:dyDescent="0.2">
      <c r="G5708" s="2" t="s">
        <v>4898</v>
      </c>
    </row>
    <row r="5709" spans="7:7" x14ac:dyDescent="0.2">
      <c r="G5709" s="2" t="s">
        <v>4898</v>
      </c>
    </row>
    <row r="5710" spans="7:7" x14ac:dyDescent="0.2">
      <c r="G5710" s="2" t="s">
        <v>4898</v>
      </c>
    </row>
    <row r="5711" spans="7:7" x14ac:dyDescent="0.2">
      <c r="G5711" s="2" t="s">
        <v>4898</v>
      </c>
    </row>
    <row r="5712" spans="7:7" x14ac:dyDescent="0.2">
      <c r="G5712" s="2" t="s">
        <v>4898</v>
      </c>
    </row>
    <row r="5713" spans="7:7" x14ac:dyDescent="0.2">
      <c r="G5713" s="2" t="s">
        <v>4898</v>
      </c>
    </row>
    <row r="5714" spans="7:7" x14ac:dyDescent="0.2">
      <c r="G5714" s="2" t="s">
        <v>4898</v>
      </c>
    </row>
    <row r="5715" spans="7:7" x14ac:dyDescent="0.2">
      <c r="G5715" s="2" t="s">
        <v>4898</v>
      </c>
    </row>
    <row r="5716" spans="7:7" x14ac:dyDescent="0.2">
      <c r="G5716" s="2" t="s">
        <v>4898</v>
      </c>
    </row>
    <row r="5717" spans="7:7" x14ac:dyDescent="0.2">
      <c r="G5717" s="2" t="s">
        <v>4898</v>
      </c>
    </row>
    <row r="5718" spans="7:7" x14ac:dyDescent="0.2">
      <c r="G5718" s="2" t="s">
        <v>4898</v>
      </c>
    </row>
    <row r="5719" spans="7:7" x14ac:dyDescent="0.2">
      <c r="G5719" s="2" t="s">
        <v>4898</v>
      </c>
    </row>
    <row r="5720" spans="7:7" x14ac:dyDescent="0.2">
      <c r="G5720" s="2" t="s">
        <v>4898</v>
      </c>
    </row>
    <row r="5721" spans="7:7" x14ac:dyDescent="0.2">
      <c r="G5721" s="2" t="s">
        <v>4898</v>
      </c>
    </row>
    <row r="5722" spans="7:7" x14ac:dyDescent="0.2">
      <c r="G5722" s="2" t="s">
        <v>4898</v>
      </c>
    </row>
    <row r="5723" spans="7:7" x14ac:dyDescent="0.2">
      <c r="G5723" s="2" t="s">
        <v>4898</v>
      </c>
    </row>
    <row r="5724" spans="7:7" x14ac:dyDescent="0.2">
      <c r="G5724" s="2" t="s">
        <v>4898</v>
      </c>
    </row>
    <row r="5725" spans="7:7" x14ac:dyDescent="0.2">
      <c r="G5725" s="2" t="s">
        <v>4896</v>
      </c>
    </row>
    <row r="5726" spans="7:7" x14ac:dyDescent="0.2">
      <c r="G5726" s="2" t="s">
        <v>4896</v>
      </c>
    </row>
    <row r="5727" spans="7:7" x14ac:dyDescent="0.2">
      <c r="G5727" s="2" t="s">
        <v>4896</v>
      </c>
    </row>
    <row r="5728" spans="7:7" x14ac:dyDescent="0.2">
      <c r="G5728" s="2" t="s">
        <v>4896</v>
      </c>
    </row>
    <row r="5729" spans="7:7" x14ac:dyDescent="0.2">
      <c r="G5729" s="2" t="s">
        <v>4896</v>
      </c>
    </row>
    <row r="5730" spans="7:7" x14ac:dyDescent="0.2">
      <c r="G5730" s="2" t="s">
        <v>4896</v>
      </c>
    </row>
    <row r="5731" spans="7:7" x14ac:dyDescent="0.2">
      <c r="G5731" s="2" t="s">
        <v>4896</v>
      </c>
    </row>
    <row r="5732" spans="7:7" x14ac:dyDescent="0.2">
      <c r="G5732" s="2" t="s">
        <v>4896</v>
      </c>
    </row>
    <row r="5733" spans="7:7" x14ac:dyDescent="0.2">
      <c r="G5733" s="2" t="s">
        <v>4896</v>
      </c>
    </row>
    <row r="5734" spans="7:7" x14ac:dyDescent="0.2">
      <c r="G5734" s="2" t="s">
        <v>4896</v>
      </c>
    </row>
    <row r="5735" spans="7:7" x14ac:dyDescent="0.2">
      <c r="G5735" s="2" t="s">
        <v>4896</v>
      </c>
    </row>
    <row r="5736" spans="7:7" x14ac:dyDescent="0.2">
      <c r="G5736" s="2" t="s">
        <v>4896</v>
      </c>
    </row>
    <row r="5737" spans="7:7" x14ac:dyDescent="0.2">
      <c r="G5737" s="2" t="s">
        <v>4896</v>
      </c>
    </row>
    <row r="5738" spans="7:7" x14ac:dyDescent="0.2">
      <c r="G5738" s="2" t="s">
        <v>4896</v>
      </c>
    </row>
    <row r="5739" spans="7:7" x14ac:dyDescent="0.2">
      <c r="G5739" s="2" t="s">
        <v>4896</v>
      </c>
    </row>
    <row r="5740" spans="7:7" x14ac:dyDescent="0.2">
      <c r="G5740" s="2" t="s">
        <v>4896</v>
      </c>
    </row>
    <row r="5741" spans="7:7" x14ac:dyDescent="0.2">
      <c r="G5741" s="2" t="s">
        <v>4896</v>
      </c>
    </row>
    <row r="5742" spans="7:7" x14ac:dyDescent="0.2">
      <c r="G5742" s="2" t="s">
        <v>4896</v>
      </c>
    </row>
    <row r="5743" spans="7:7" x14ac:dyDescent="0.2">
      <c r="G5743" s="2" t="s">
        <v>4896</v>
      </c>
    </row>
    <row r="5744" spans="7:7" x14ac:dyDescent="0.2">
      <c r="G5744" s="2" t="s">
        <v>4896</v>
      </c>
    </row>
  </sheetData>
  <hyperlinks>
    <hyperlink ref="C4128" r:id="rId1" xr:uid="{0C2F6810-0D25-4656-8ACC-DD2A7CDAFF2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F573-1F3E-4A2F-8460-E666388BE66D}">
  <dimension ref="A1:AG5744"/>
  <sheetViews>
    <sheetView topLeftCell="A61" workbookViewId="0">
      <selection activeCell="K2" sqref="K2"/>
    </sheetView>
  </sheetViews>
  <sheetFormatPr baseColWidth="10" defaultColWidth="9.140625" defaultRowHeight="12.75" x14ac:dyDescent="0.2"/>
  <cols>
    <col min="1" max="12" width="10.7109375" style="2" customWidth="1"/>
    <col min="13" max="13" width="15.85546875" style="2" customWidth="1"/>
    <col min="14" max="16384" width="9.140625" style="2"/>
  </cols>
  <sheetData>
    <row r="1" spans="1:33" x14ac:dyDescent="0.2">
      <c r="A1" s="224" t="s">
        <v>3</v>
      </c>
      <c r="B1" s="224" t="s">
        <v>0</v>
      </c>
      <c r="C1" s="224" t="s">
        <v>4912</v>
      </c>
      <c r="D1" s="224" t="s">
        <v>4</v>
      </c>
      <c r="E1" s="224" t="s">
        <v>4913</v>
      </c>
      <c r="F1" s="224" t="s">
        <v>5</v>
      </c>
      <c r="G1" s="224" t="s">
        <v>4534</v>
      </c>
      <c r="H1" s="224" t="s">
        <v>4914</v>
      </c>
      <c r="I1" s="224" t="s">
        <v>4895</v>
      </c>
      <c r="J1" s="224" t="s">
        <v>4915</v>
      </c>
      <c r="K1" s="224" t="s">
        <v>4916</v>
      </c>
      <c r="L1" s="2" t="s">
        <v>4917</v>
      </c>
      <c r="M1" s="224" t="s">
        <v>4918</v>
      </c>
      <c r="N1" s="224">
        <v>1</v>
      </c>
      <c r="O1" s="224">
        <v>2</v>
      </c>
      <c r="P1" s="224">
        <v>3</v>
      </c>
      <c r="Q1" s="224">
        <v>4</v>
      </c>
      <c r="R1" s="224">
        <v>5</v>
      </c>
      <c r="S1" s="224">
        <v>6</v>
      </c>
      <c r="T1" s="224">
        <v>7</v>
      </c>
      <c r="U1" s="224">
        <v>8</v>
      </c>
      <c r="V1" s="224">
        <v>9</v>
      </c>
      <c r="W1" s="224">
        <v>10</v>
      </c>
      <c r="X1" s="224">
        <v>11</v>
      </c>
      <c r="Y1" s="224">
        <v>12</v>
      </c>
      <c r="Z1" s="224"/>
      <c r="AA1" s="224"/>
      <c r="AB1" s="224"/>
      <c r="AC1" s="224"/>
      <c r="AD1" s="224"/>
      <c r="AE1" s="224"/>
      <c r="AF1" s="224"/>
      <c r="AG1" s="224"/>
    </row>
    <row r="2" spans="1:33" x14ac:dyDescent="0.2">
      <c r="A2" s="2" t="s">
        <v>6</v>
      </c>
      <c r="B2" s="2">
        <v>8914</v>
      </c>
      <c r="C2" s="2">
        <v>0</v>
      </c>
      <c r="D2" s="2" t="s">
        <v>6</v>
      </c>
      <c r="E2" s="2">
        <v>1</v>
      </c>
      <c r="F2" s="2" t="s">
        <v>7</v>
      </c>
      <c r="G2" s="2">
        <v>2679402.872</v>
      </c>
      <c r="H2" s="2">
        <v>1235842.01</v>
      </c>
      <c r="I2" s="2" t="s">
        <v>4896</v>
      </c>
      <c r="J2" s="4">
        <v>39630</v>
      </c>
      <c r="K2" s="230">
        <f>IF(I2="it", 1, IF(I2="fr", 2, 3))</f>
        <v>3</v>
      </c>
      <c r="L2" s="2" t="str">
        <f>$B2&amp;"-"&amp;COUNTIF($B$2:$B2, $B2)</f>
        <v>8914-1</v>
      </c>
      <c r="M2" s="2" cm="1">
        <f t="array" ref="M2:M3195">_xlfn._xlws.SORT(_xlfn.UNIQUE(B2:B5744))</f>
        <v>1000</v>
      </c>
      <c r="N2" s="2" t="str">
        <f>IFERROR(INDEX($A$2:$A$5744, MATCH($M2&amp;"-"&amp;N$1, $L$2:$L$5744, 0)), "")</f>
        <v>Lausanne 25</v>
      </c>
      <c r="O2" s="2" t="str">
        <f t="shared" ref="O2:Y17" si="0">IFERROR(INDEX($A$2:$A$5744, MATCH($M2&amp;"-"&amp;O$1, $L$2:$L$5744, 0)), "")</f>
        <v>Lausanne 26</v>
      </c>
      <c r="P2" s="2" t="str">
        <f t="shared" si="0"/>
        <v>Lausanne 27</v>
      </c>
      <c r="Q2" s="2" t="str">
        <f t="shared" si="0"/>
        <v/>
      </c>
      <c r="R2" s="2" t="str">
        <f t="shared" si="0"/>
        <v/>
      </c>
      <c r="S2" s="2" t="str">
        <f t="shared" si="0"/>
        <v/>
      </c>
      <c r="T2" s="2" t="str">
        <f t="shared" si="0"/>
        <v/>
      </c>
      <c r="U2" s="2" t="str">
        <f t="shared" si="0"/>
        <v/>
      </c>
      <c r="V2" s="2" t="str">
        <f t="shared" si="0"/>
        <v/>
      </c>
      <c r="W2" s="2" t="str">
        <f t="shared" si="0"/>
        <v/>
      </c>
      <c r="X2" s="2" t="str">
        <f t="shared" si="0"/>
        <v/>
      </c>
      <c r="Y2" s="2" t="str">
        <f t="shared" si="0"/>
        <v/>
      </c>
    </row>
    <row r="3" spans="1:33" x14ac:dyDescent="0.2">
      <c r="A3" s="2" t="s">
        <v>8</v>
      </c>
      <c r="B3" s="2">
        <v>8914</v>
      </c>
      <c r="C3" s="2">
        <v>2</v>
      </c>
      <c r="D3" s="2" t="s">
        <v>6</v>
      </c>
      <c r="E3" s="2">
        <v>1</v>
      </c>
      <c r="F3" s="2" t="s">
        <v>7</v>
      </c>
      <c r="G3" s="2">
        <v>2679815.372</v>
      </c>
      <c r="H3" s="2">
        <v>1237404.31</v>
      </c>
      <c r="I3" s="2" t="s">
        <v>4896</v>
      </c>
      <c r="J3" s="4">
        <v>39630</v>
      </c>
      <c r="K3" s="230">
        <f t="shared" ref="K3:K66" si="1">IF(I3="it", 1, IF(I3="fr", 2, 3))</f>
        <v>3</v>
      </c>
      <c r="L3" s="2" t="str">
        <f>$B3&amp;"-"&amp;COUNTIF($B$2:$B3, $B3)</f>
        <v>8914-2</v>
      </c>
      <c r="M3" s="2">
        <v>1003</v>
      </c>
      <c r="N3" s="2" t="str">
        <f t="shared" ref="N3:Y37" si="2">IFERROR(INDEX($A$2:$A$5744, MATCH($M3&amp;"-"&amp;N$1, $L$2:$L$5744, 0)), "")</f>
        <v>Lausanne</v>
      </c>
      <c r="O3" s="2" t="str">
        <f t="shared" si="0"/>
        <v/>
      </c>
      <c r="P3" s="2" t="str">
        <f t="shared" si="0"/>
        <v/>
      </c>
      <c r="Q3" s="2" t="str">
        <f t="shared" si="0"/>
        <v/>
      </c>
      <c r="R3" s="2" t="str">
        <f t="shared" si="0"/>
        <v/>
      </c>
      <c r="S3" s="2" t="str">
        <f t="shared" si="0"/>
        <v/>
      </c>
      <c r="T3" s="2" t="str">
        <f t="shared" si="0"/>
        <v/>
      </c>
      <c r="U3" s="2" t="str">
        <f t="shared" si="0"/>
        <v/>
      </c>
      <c r="V3" s="2" t="str">
        <f t="shared" si="0"/>
        <v/>
      </c>
      <c r="W3" s="2" t="str">
        <f t="shared" si="0"/>
        <v/>
      </c>
      <c r="X3" s="2" t="str">
        <f t="shared" si="0"/>
        <v/>
      </c>
      <c r="Y3" s="2" t="str">
        <f t="shared" si="0"/>
        <v/>
      </c>
    </row>
    <row r="4" spans="1:33" x14ac:dyDescent="0.2">
      <c r="A4" s="2" t="s">
        <v>9</v>
      </c>
      <c r="B4" s="2">
        <v>8909</v>
      </c>
      <c r="C4" s="2">
        <v>0</v>
      </c>
      <c r="D4" s="2" t="s">
        <v>10</v>
      </c>
      <c r="E4" s="2">
        <v>2</v>
      </c>
      <c r="F4" s="2" t="s">
        <v>7</v>
      </c>
      <c r="G4" s="2">
        <v>2675280.1329999999</v>
      </c>
      <c r="H4" s="2">
        <v>1238108.2860000001</v>
      </c>
      <c r="I4" s="2" t="s">
        <v>4896</v>
      </c>
      <c r="J4" s="4">
        <v>39630</v>
      </c>
      <c r="K4" s="230">
        <f t="shared" si="1"/>
        <v>3</v>
      </c>
      <c r="L4" s="2" t="str">
        <f>$B4&amp;"-"&amp;COUNTIF($B$2:$B4, $B4)</f>
        <v>8909-1</v>
      </c>
      <c r="M4" s="2">
        <v>1004</v>
      </c>
      <c r="N4" s="2" t="str">
        <f t="shared" si="2"/>
        <v>Lausanne</v>
      </c>
      <c r="O4" s="2" t="str">
        <f t="shared" si="0"/>
        <v/>
      </c>
      <c r="P4" s="2" t="str">
        <f t="shared" si="0"/>
        <v/>
      </c>
      <c r="Q4" s="2" t="str">
        <f t="shared" si="0"/>
        <v/>
      </c>
      <c r="R4" s="2" t="str">
        <f t="shared" si="0"/>
        <v/>
      </c>
      <c r="S4" s="2" t="str">
        <f t="shared" si="0"/>
        <v/>
      </c>
      <c r="T4" s="2" t="str">
        <f t="shared" si="0"/>
        <v/>
      </c>
      <c r="U4" s="2" t="str">
        <f t="shared" si="0"/>
        <v/>
      </c>
      <c r="V4" s="2" t="str">
        <f t="shared" si="0"/>
        <v/>
      </c>
      <c r="W4" s="2" t="str">
        <f t="shared" si="0"/>
        <v/>
      </c>
      <c r="X4" s="2" t="str">
        <f t="shared" si="0"/>
        <v/>
      </c>
      <c r="Y4" s="2" t="str">
        <f t="shared" si="0"/>
        <v/>
      </c>
    </row>
    <row r="5" spans="1:33" x14ac:dyDescent="0.2">
      <c r="A5" s="2" t="s">
        <v>10</v>
      </c>
      <c r="B5" s="2">
        <v>8910</v>
      </c>
      <c r="C5" s="2">
        <v>0</v>
      </c>
      <c r="D5" s="2" t="s">
        <v>10</v>
      </c>
      <c r="E5" s="2">
        <v>2</v>
      </c>
      <c r="F5" s="2" t="s">
        <v>7</v>
      </c>
      <c r="G5" s="2">
        <v>2676852.0120000001</v>
      </c>
      <c r="H5" s="2">
        <v>1236929.7180000001</v>
      </c>
      <c r="I5" s="2" t="s">
        <v>4896</v>
      </c>
      <c r="J5" s="4">
        <v>39630</v>
      </c>
      <c r="K5" s="230">
        <f t="shared" si="1"/>
        <v>3</v>
      </c>
      <c r="L5" s="2" t="str">
        <f>$B5&amp;"-"&amp;COUNTIF($B$2:$B5, $B5)</f>
        <v>8910-1</v>
      </c>
      <c r="M5" s="2">
        <v>1005</v>
      </c>
      <c r="N5" s="2" t="str">
        <f t="shared" si="2"/>
        <v>Lausanne</v>
      </c>
      <c r="O5" s="2" t="str">
        <f t="shared" si="0"/>
        <v/>
      </c>
      <c r="P5" s="2" t="str">
        <f t="shared" si="0"/>
        <v/>
      </c>
      <c r="Q5" s="2" t="str">
        <f t="shared" si="0"/>
        <v/>
      </c>
      <c r="R5" s="2" t="str">
        <f t="shared" si="0"/>
        <v/>
      </c>
      <c r="S5" s="2" t="str">
        <f t="shared" si="0"/>
        <v/>
      </c>
      <c r="T5" s="2" t="str">
        <f t="shared" si="0"/>
        <v/>
      </c>
      <c r="U5" s="2" t="str">
        <f t="shared" si="0"/>
        <v/>
      </c>
      <c r="V5" s="2" t="str">
        <f t="shared" si="0"/>
        <v/>
      </c>
      <c r="W5" s="2" t="str">
        <f t="shared" si="0"/>
        <v/>
      </c>
      <c r="X5" s="2" t="str">
        <f t="shared" si="0"/>
        <v/>
      </c>
      <c r="Y5" s="2" t="str">
        <f t="shared" si="0"/>
        <v/>
      </c>
    </row>
    <row r="6" spans="1:33" x14ac:dyDescent="0.2">
      <c r="A6" s="2" t="s">
        <v>11</v>
      </c>
      <c r="B6" s="2">
        <v>8906</v>
      </c>
      <c r="C6" s="2">
        <v>0</v>
      </c>
      <c r="D6" s="2" t="s">
        <v>11</v>
      </c>
      <c r="E6" s="2">
        <v>3</v>
      </c>
      <c r="F6" s="2" t="s">
        <v>7</v>
      </c>
      <c r="G6" s="2">
        <v>2677412.15</v>
      </c>
      <c r="H6" s="2">
        <v>1241078.2779999999</v>
      </c>
      <c r="I6" s="2" t="s">
        <v>4896</v>
      </c>
      <c r="J6" s="4">
        <v>39630</v>
      </c>
      <c r="K6" s="230">
        <f t="shared" si="1"/>
        <v>3</v>
      </c>
      <c r="L6" s="2" t="str">
        <f>$B6&amp;"-"&amp;COUNTIF($B$2:$B6, $B6)</f>
        <v>8906-1</v>
      </c>
      <c r="M6" s="2">
        <v>1006</v>
      </c>
      <c r="N6" s="2" t="str">
        <f t="shared" si="2"/>
        <v>Lausanne</v>
      </c>
      <c r="O6" s="2" t="str">
        <f t="shared" si="0"/>
        <v/>
      </c>
      <c r="P6" s="2" t="str">
        <f t="shared" si="0"/>
        <v/>
      </c>
      <c r="Q6" s="2" t="str">
        <f t="shared" si="0"/>
        <v/>
      </c>
      <c r="R6" s="2" t="str">
        <f t="shared" si="0"/>
        <v/>
      </c>
      <c r="S6" s="2" t="str">
        <f t="shared" si="0"/>
        <v/>
      </c>
      <c r="T6" s="2" t="str">
        <f t="shared" si="0"/>
        <v/>
      </c>
      <c r="U6" s="2" t="str">
        <f t="shared" si="0"/>
        <v/>
      </c>
      <c r="V6" s="2" t="str">
        <f t="shared" si="0"/>
        <v/>
      </c>
      <c r="W6" s="2" t="str">
        <f t="shared" si="0"/>
        <v/>
      </c>
      <c r="X6" s="2" t="str">
        <f t="shared" si="0"/>
        <v/>
      </c>
      <c r="Y6" s="2" t="str">
        <f t="shared" si="0"/>
        <v/>
      </c>
    </row>
    <row r="7" spans="1:33" x14ac:dyDescent="0.2">
      <c r="A7" s="2" t="s">
        <v>1267</v>
      </c>
      <c r="B7" s="2">
        <v>6340</v>
      </c>
      <c r="C7" s="2">
        <v>4</v>
      </c>
      <c r="D7" s="2" t="s">
        <v>12</v>
      </c>
      <c r="E7" s="2">
        <v>4</v>
      </c>
      <c r="F7" s="2" t="s">
        <v>7</v>
      </c>
      <c r="G7" s="2">
        <v>2686082.4309999999</v>
      </c>
      <c r="H7" s="2">
        <v>1230649.176</v>
      </c>
      <c r="I7" s="2" t="s">
        <v>4896</v>
      </c>
      <c r="J7" s="4">
        <v>39630</v>
      </c>
      <c r="K7" s="230">
        <f t="shared" si="1"/>
        <v>3</v>
      </c>
      <c r="L7" s="2" t="str">
        <f>$B7&amp;"-"&amp;COUNTIF($B$2:$B7, $B7)</f>
        <v>6340-1</v>
      </c>
      <c r="M7" s="2">
        <v>1007</v>
      </c>
      <c r="N7" s="2" t="str">
        <f t="shared" si="2"/>
        <v>Lausanne</v>
      </c>
      <c r="O7" s="2" t="str">
        <f t="shared" si="0"/>
        <v/>
      </c>
      <c r="P7" s="2" t="str">
        <f t="shared" si="0"/>
        <v/>
      </c>
      <c r="Q7" s="2" t="str">
        <f t="shared" si="0"/>
        <v/>
      </c>
      <c r="R7" s="2" t="str">
        <f t="shared" si="0"/>
        <v/>
      </c>
      <c r="S7" s="2" t="str">
        <f t="shared" si="0"/>
        <v/>
      </c>
      <c r="T7" s="2" t="str">
        <f t="shared" si="0"/>
        <v/>
      </c>
      <c r="U7" s="2" t="str">
        <f t="shared" si="0"/>
        <v/>
      </c>
      <c r="V7" s="2" t="str">
        <f t="shared" si="0"/>
        <v/>
      </c>
      <c r="W7" s="2" t="str">
        <f t="shared" si="0"/>
        <v/>
      </c>
      <c r="X7" s="2" t="str">
        <f t="shared" si="0"/>
        <v/>
      </c>
      <c r="Y7" s="2" t="str">
        <f t="shared" si="0"/>
        <v/>
      </c>
    </row>
    <row r="8" spans="1:33" x14ac:dyDescent="0.2">
      <c r="A8" s="2" t="s">
        <v>150</v>
      </c>
      <c r="B8" s="2">
        <v>8135</v>
      </c>
      <c r="C8" s="2">
        <v>0</v>
      </c>
      <c r="D8" s="2" t="s">
        <v>12</v>
      </c>
      <c r="E8" s="2">
        <v>4</v>
      </c>
      <c r="F8" s="2" t="s">
        <v>7</v>
      </c>
      <c r="G8" s="2">
        <v>2682031.8280000002</v>
      </c>
      <c r="H8" s="2">
        <v>1235594.8700000001</v>
      </c>
      <c r="I8" s="2" t="s">
        <v>4896</v>
      </c>
      <c r="J8" s="4">
        <v>39630</v>
      </c>
      <c r="K8" s="230">
        <f t="shared" si="1"/>
        <v>3</v>
      </c>
      <c r="L8" s="2" t="str">
        <f>$B8&amp;"-"&amp;COUNTIF($B$2:$B8, $B8)</f>
        <v>8135-1</v>
      </c>
      <c r="M8" s="2">
        <v>1008</v>
      </c>
      <c r="N8" s="2" t="str">
        <f t="shared" si="2"/>
        <v>Jouxtens-Mézery</v>
      </c>
      <c r="O8" s="2" t="str">
        <f t="shared" si="0"/>
        <v>Prilly</v>
      </c>
      <c r="P8" s="2" t="str">
        <f t="shared" si="0"/>
        <v>Prilly</v>
      </c>
      <c r="Q8" s="2" t="str">
        <f t="shared" si="0"/>
        <v/>
      </c>
      <c r="R8" s="2" t="str">
        <f t="shared" si="0"/>
        <v/>
      </c>
      <c r="S8" s="2" t="str">
        <f t="shared" si="0"/>
        <v/>
      </c>
      <c r="T8" s="2" t="str">
        <f t="shared" si="0"/>
        <v/>
      </c>
      <c r="U8" s="2" t="str">
        <f t="shared" si="0"/>
        <v/>
      </c>
      <c r="V8" s="2" t="str">
        <f t="shared" si="0"/>
        <v/>
      </c>
      <c r="W8" s="2" t="str">
        <f t="shared" si="0"/>
        <v/>
      </c>
      <c r="X8" s="2" t="str">
        <f t="shared" si="0"/>
        <v/>
      </c>
      <c r="Y8" s="2" t="str">
        <f t="shared" si="0"/>
        <v/>
      </c>
    </row>
    <row r="9" spans="1:33" x14ac:dyDescent="0.2">
      <c r="A9" s="2" t="s">
        <v>12</v>
      </c>
      <c r="B9" s="2">
        <v>8915</v>
      </c>
      <c r="C9" s="2">
        <v>0</v>
      </c>
      <c r="D9" s="2" t="s">
        <v>12</v>
      </c>
      <c r="E9" s="2">
        <v>4</v>
      </c>
      <c r="F9" s="2" t="s">
        <v>7</v>
      </c>
      <c r="G9" s="2">
        <v>2682851.7940000002</v>
      </c>
      <c r="H9" s="2">
        <v>1233662.737</v>
      </c>
      <c r="I9" s="2" t="s">
        <v>4896</v>
      </c>
      <c r="J9" s="4">
        <v>39630</v>
      </c>
      <c r="K9" s="230">
        <f t="shared" si="1"/>
        <v>3</v>
      </c>
      <c r="L9" s="2" t="str">
        <f>$B9&amp;"-"&amp;COUNTIF($B$2:$B9, $B9)</f>
        <v>8915-1</v>
      </c>
      <c r="M9" s="2">
        <v>1009</v>
      </c>
      <c r="N9" s="2" t="str">
        <f t="shared" si="2"/>
        <v>Pully</v>
      </c>
      <c r="O9" s="2" t="str">
        <f t="shared" si="0"/>
        <v/>
      </c>
      <c r="P9" s="2" t="str">
        <f t="shared" si="0"/>
        <v/>
      </c>
      <c r="Q9" s="2" t="str">
        <f t="shared" si="0"/>
        <v/>
      </c>
      <c r="R9" s="2" t="str">
        <f t="shared" si="0"/>
        <v/>
      </c>
      <c r="S9" s="2" t="str">
        <f t="shared" si="0"/>
        <v/>
      </c>
      <c r="T9" s="2" t="str">
        <f t="shared" si="0"/>
        <v/>
      </c>
      <c r="U9" s="2" t="str">
        <f t="shared" si="0"/>
        <v/>
      </c>
      <c r="V9" s="2" t="str">
        <f t="shared" si="0"/>
        <v/>
      </c>
      <c r="W9" s="2" t="str">
        <f t="shared" si="0"/>
        <v/>
      </c>
      <c r="X9" s="2" t="str">
        <f t="shared" si="0"/>
        <v/>
      </c>
      <c r="Y9" s="2" t="str">
        <f t="shared" si="0"/>
        <v/>
      </c>
    </row>
    <row r="10" spans="1:33" x14ac:dyDescent="0.2">
      <c r="A10" s="2" t="s">
        <v>13</v>
      </c>
      <c r="B10" s="2">
        <v>8925</v>
      </c>
      <c r="C10" s="2">
        <v>0</v>
      </c>
      <c r="D10" s="2" t="s">
        <v>12</v>
      </c>
      <c r="E10" s="2">
        <v>4</v>
      </c>
      <c r="F10" s="2" t="s">
        <v>7</v>
      </c>
      <c r="G10" s="2">
        <v>2684421.8050000002</v>
      </c>
      <c r="H10" s="2">
        <v>1231375.0390000001</v>
      </c>
      <c r="I10" s="2" t="s">
        <v>4896</v>
      </c>
      <c r="J10" s="4">
        <v>39630</v>
      </c>
      <c r="K10" s="230">
        <f t="shared" si="1"/>
        <v>3</v>
      </c>
      <c r="L10" s="2" t="str">
        <f>$B10&amp;"-"&amp;COUNTIF($B$2:$B10, $B10)</f>
        <v>8925-1</v>
      </c>
      <c r="M10" s="2">
        <v>1010</v>
      </c>
      <c r="N10" s="2" t="str">
        <f t="shared" si="2"/>
        <v>Lausanne</v>
      </c>
      <c r="O10" s="2" t="str">
        <f t="shared" si="0"/>
        <v/>
      </c>
      <c r="P10" s="2" t="str">
        <f t="shared" si="0"/>
        <v/>
      </c>
      <c r="Q10" s="2" t="str">
        <f t="shared" si="0"/>
        <v/>
      </c>
      <c r="R10" s="2" t="str">
        <f t="shared" si="0"/>
        <v/>
      </c>
      <c r="S10" s="2" t="str">
        <f t="shared" si="0"/>
        <v/>
      </c>
      <c r="T10" s="2" t="str">
        <f t="shared" si="0"/>
        <v/>
      </c>
      <c r="U10" s="2" t="str">
        <f t="shared" si="0"/>
        <v/>
      </c>
      <c r="V10" s="2" t="str">
        <f t="shared" si="0"/>
        <v/>
      </c>
      <c r="W10" s="2" t="str">
        <f t="shared" si="0"/>
        <v/>
      </c>
      <c r="X10" s="2" t="str">
        <f t="shared" si="0"/>
        <v/>
      </c>
      <c r="Y10" s="2" t="str">
        <f t="shared" si="0"/>
        <v/>
      </c>
    </row>
    <row r="11" spans="1:33" x14ac:dyDescent="0.2">
      <c r="A11" s="2" t="s">
        <v>14</v>
      </c>
      <c r="B11" s="2">
        <v>8908</v>
      </c>
      <c r="C11" s="2">
        <v>0</v>
      </c>
      <c r="D11" s="2" t="s">
        <v>14</v>
      </c>
      <c r="E11" s="2">
        <v>5</v>
      </c>
      <c r="F11" s="2" t="s">
        <v>7</v>
      </c>
      <c r="G11" s="2">
        <v>2676516.423</v>
      </c>
      <c r="H11" s="2">
        <v>1239543.5730000001</v>
      </c>
      <c r="I11" s="2" t="s">
        <v>4896</v>
      </c>
      <c r="J11" s="4">
        <v>39630</v>
      </c>
      <c r="K11" s="230">
        <f t="shared" si="1"/>
        <v>3</v>
      </c>
      <c r="L11" s="2" t="str">
        <f>$B11&amp;"-"&amp;COUNTIF($B$2:$B11, $B11)</f>
        <v>8908-1</v>
      </c>
      <c r="M11" s="2">
        <v>1011</v>
      </c>
      <c r="N11" s="2" t="str">
        <f t="shared" si="2"/>
        <v>Lausanne</v>
      </c>
      <c r="O11" s="2" t="str">
        <f t="shared" si="0"/>
        <v/>
      </c>
      <c r="P11" s="2" t="str">
        <f t="shared" si="0"/>
        <v/>
      </c>
      <c r="Q11" s="2" t="str">
        <f t="shared" si="0"/>
        <v/>
      </c>
      <c r="R11" s="2" t="str">
        <f t="shared" si="0"/>
        <v/>
      </c>
      <c r="S11" s="2" t="str">
        <f t="shared" si="0"/>
        <v/>
      </c>
      <c r="T11" s="2" t="str">
        <f t="shared" si="0"/>
        <v/>
      </c>
      <c r="U11" s="2" t="str">
        <f t="shared" si="0"/>
        <v/>
      </c>
      <c r="V11" s="2" t="str">
        <f t="shared" si="0"/>
        <v/>
      </c>
      <c r="W11" s="2" t="str">
        <f t="shared" si="0"/>
        <v/>
      </c>
      <c r="X11" s="2" t="str">
        <f t="shared" si="0"/>
        <v/>
      </c>
      <c r="Y11" s="2" t="str">
        <f t="shared" si="0"/>
        <v/>
      </c>
    </row>
    <row r="12" spans="1:33" x14ac:dyDescent="0.2">
      <c r="A12" s="2" t="s">
        <v>15</v>
      </c>
      <c r="B12" s="2">
        <v>8926</v>
      </c>
      <c r="C12" s="2">
        <v>0</v>
      </c>
      <c r="D12" s="2" t="s">
        <v>15</v>
      </c>
      <c r="E12" s="2">
        <v>6</v>
      </c>
      <c r="F12" s="2" t="s">
        <v>7</v>
      </c>
      <c r="G12" s="2">
        <v>2681771.5010000002</v>
      </c>
      <c r="H12" s="2">
        <v>1231404.1580000001</v>
      </c>
      <c r="I12" s="2" t="s">
        <v>4896</v>
      </c>
      <c r="J12" s="4">
        <v>39630</v>
      </c>
      <c r="K12" s="230">
        <f t="shared" si="1"/>
        <v>3</v>
      </c>
      <c r="L12" s="2" t="str">
        <f>$B12&amp;"-"&amp;COUNTIF($B$2:$B12, $B12)</f>
        <v>8926-1</v>
      </c>
      <c r="M12" s="2">
        <v>1012</v>
      </c>
      <c r="N12" s="2" t="str">
        <f t="shared" si="2"/>
        <v>Lausanne</v>
      </c>
      <c r="O12" s="2" t="str">
        <f t="shared" si="0"/>
        <v/>
      </c>
      <c r="P12" s="2" t="str">
        <f t="shared" si="0"/>
        <v/>
      </c>
      <c r="Q12" s="2" t="str">
        <f t="shared" si="0"/>
        <v/>
      </c>
      <c r="R12" s="2" t="str">
        <f t="shared" si="0"/>
        <v/>
      </c>
      <c r="S12" s="2" t="str">
        <f t="shared" si="0"/>
        <v/>
      </c>
      <c r="T12" s="2" t="str">
        <f t="shared" si="0"/>
        <v/>
      </c>
      <c r="U12" s="2" t="str">
        <f t="shared" si="0"/>
        <v/>
      </c>
      <c r="V12" s="2" t="str">
        <f t="shared" si="0"/>
        <v/>
      </c>
      <c r="W12" s="2" t="str">
        <f t="shared" si="0"/>
        <v/>
      </c>
      <c r="X12" s="2" t="str">
        <f t="shared" si="0"/>
        <v/>
      </c>
      <c r="Y12" s="2" t="str">
        <f t="shared" si="0"/>
        <v/>
      </c>
    </row>
    <row r="13" spans="1:33" x14ac:dyDescent="0.2">
      <c r="A13" s="2" t="s">
        <v>16</v>
      </c>
      <c r="B13" s="2">
        <v>8926</v>
      </c>
      <c r="C13" s="2">
        <v>2</v>
      </c>
      <c r="D13" s="2" t="s">
        <v>15</v>
      </c>
      <c r="E13" s="2">
        <v>6</v>
      </c>
      <c r="F13" s="2" t="s">
        <v>7</v>
      </c>
      <c r="G13" s="2">
        <v>2679950.61</v>
      </c>
      <c r="H13" s="2">
        <v>1231828.879</v>
      </c>
      <c r="I13" s="2" t="s">
        <v>4896</v>
      </c>
      <c r="J13" s="4">
        <v>39630</v>
      </c>
      <c r="K13" s="230">
        <f t="shared" si="1"/>
        <v>3</v>
      </c>
      <c r="L13" s="2" t="str">
        <f>$B13&amp;"-"&amp;COUNTIF($B$2:$B13, $B13)</f>
        <v>8926-2</v>
      </c>
      <c r="M13" s="2">
        <v>1015</v>
      </c>
      <c r="N13" s="2" t="str">
        <f t="shared" si="2"/>
        <v>Lausanne</v>
      </c>
      <c r="O13" s="2" t="str">
        <f t="shared" si="0"/>
        <v>Lausanne</v>
      </c>
      <c r="P13" s="2" t="str">
        <f t="shared" si="0"/>
        <v>Lausanne</v>
      </c>
      <c r="Q13" s="2" t="str">
        <f t="shared" si="0"/>
        <v/>
      </c>
      <c r="R13" s="2" t="str">
        <f t="shared" si="0"/>
        <v/>
      </c>
      <c r="S13" s="2" t="str">
        <f t="shared" si="0"/>
        <v/>
      </c>
      <c r="T13" s="2" t="str">
        <f t="shared" si="0"/>
        <v/>
      </c>
      <c r="U13" s="2" t="str">
        <f t="shared" si="0"/>
        <v/>
      </c>
      <c r="V13" s="2" t="str">
        <f t="shared" si="0"/>
        <v/>
      </c>
      <c r="W13" s="2" t="str">
        <f t="shared" si="0"/>
        <v/>
      </c>
      <c r="X13" s="2" t="str">
        <f t="shared" si="0"/>
        <v/>
      </c>
      <c r="Y13" s="2" t="str">
        <f t="shared" si="0"/>
        <v/>
      </c>
    </row>
    <row r="14" spans="1:33" x14ac:dyDescent="0.2">
      <c r="A14" s="2" t="s">
        <v>17</v>
      </c>
      <c r="B14" s="2">
        <v>8926</v>
      </c>
      <c r="C14" s="2">
        <v>3</v>
      </c>
      <c r="D14" s="2" t="s">
        <v>15</v>
      </c>
      <c r="E14" s="2">
        <v>6</v>
      </c>
      <c r="F14" s="2" t="s">
        <v>7</v>
      </c>
      <c r="G14" s="2">
        <v>2680321.7620000001</v>
      </c>
      <c r="H14" s="2">
        <v>1230229.0330000001</v>
      </c>
      <c r="I14" s="2" t="s">
        <v>4896</v>
      </c>
      <c r="J14" s="4">
        <v>39630</v>
      </c>
      <c r="K14" s="230">
        <f t="shared" si="1"/>
        <v>3</v>
      </c>
      <c r="L14" s="2" t="str">
        <f>$B14&amp;"-"&amp;COUNTIF($B$2:$B14, $B14)</f>
        <v>8926-3</v>
      </c>
      <c r="M14" s="2">
        <v>1018</v>
      </c>
      <c r="N14" s="2" t="str">
        <f t="shared" si="2"/>
        <v>Lausanne</v>
      </c>
      <c r="O14" s="2" t="str">
        <f t="shared" si="0"/>
        <v/>
      </c>
      <c r="P14" s="2" t="str">
        <f t="shared" si="0"/>
        <v/>
      </c>
      <c r="Q14" s="2" t="str">
        <f t="shared" si="0"/>
        <v/>
      </c>
      <c r="R14" s="2" t="str">
        <f t="shared" si="0"/>
        <v/>
      </c>
      <c r="S14" s="2" t="str">
        <f t="shared" si="0"/>
        <v/>
      </c>
      <c r="T14" s="2" t="str">
        <f t="shared" si="0"/>
        <v/>
      </c>
      <c r="U14" s="2" t="str">
        <f t="shared" si="0"/>
        <v/>
      </c>
      <c r="V14" s="2" t="str">
        <f t="shared" si="0"/>
        <v/>
      </c>
      <c r="W14" s="2" t="str">
        <f t="shared" si="0"/>
        <v/>
      </c>
      <c r="X14" s="2" t="str">
        <f t="shared" si="0"/>
        <v/>
      </c>
      <c r="Y14" s="2" t="str">
        <f t="shared" si="0"/>
        <v/>
      </c>
    </row>
    <row r="15" spans="1:33" x14ac:dyDescent="0.2">
      <c r="A15" s="2" t="s">
        <v>18</v>
      </c>
      <c r="B15" s="2">
        <v>8934</v>
      </c>
      <c r="C15" s="2">
        <v>0</v>
      </c>
      <c r="D15" s="2" t="s">
        <v>18</v>
      </c>
      <c r="E15" s="2">
        <v>7</v>
      </c>
      <c r="F15" s="2" t="s">
        <v>7</v>
      </c>
      <c r="G15" s="2">
        <v>2677587.6490000002</v>
      </c>
      <c r="H15" s="2">
        <v>1230879.6459999999</v>
      </c>
      <c r="I15" s="2" t="s">
        <v>4896</v>
      </c>
      <c r="J15" s="4">
        <v>39630</v>
      </c>
      <c r="K15" s="230">
        <f t="shared" si="1"/>
        <v>3</v>
      </c>
      <c r="L15" s="2" t="str">
        <f>$B15&amp;"-"&amp;COUNTIF($B$2:$B15, $B15)</f>
        <v>8934-1</v>
      </c>
      <c r="M15" s="2">
        <v>1020</v>
      </c>
      <c r="N15" s="2" t="str">
        <f t="shared" si="2"/>
        <v>Renens VD</v>
      </c>
      <c r="O15" s="2" t="str">
        <f t="shared" si="0"/>
        <v/>
      </c>
      <c r="P15" s="2" t="str">
        <f t="shared" si="0"/>
        <v/>
      </c>
      <c r="Q15" s="2" t="str">
        <f t="shared" si="0"/>
        <v/>
      </c>
      <c r="R15" s="2" t="str">
        <f t="shared" si="0"/>
        <v/>
      </c>
      <c r="S15" s="2" t="str">
        <f t="shared" si="0"/>
        <v/>
      </c>
      <c r="T15" s="2" t="str">
        <f t="shared" si="0"/>
        <v/>
      </c>
      <c r="U15" s="2" t="str">
        <f t="shared" si="0"/>
        <v/>
      </c>
      <c r="V15" s="2" t="str">
        <f t="shared" si="0"/>
        <v/>
      </c>
      <c r="W15" s="2" t="str">
        <f t="shared" si="0"/>
        <v/>
      </c>
      <c r="X15" s="2" t="str">
        <f t="shared" si="0"/>
        <v/>
      </c>
      <c r="Y15" s="2" t="str">
        <f t="shared" si="0"/>
        <v/>
      </c>
    </row>
    <row r="16" spans="1:33" x14ac:dyDescent="0.2">
      <c r="A16" s="2" t="s">
        <v>19</v>
      </c>
      <c r="B16" s="2">
        <v>8933</v>
      </c>
      <c r="C16" s="2">
        <v>0</v>
      </c>
      <c r="D16" s="2" t="s">
        <v>19</v>
      </c>
      <c r="E16" s="2">
        <v>8</v>
      </c>
      <c r="F16" s="2" t="s">
        <v>7</v>
      </c>
      <c r="G16" s="2">
        <v>2675132.7239999999</v>
      </c>
      <c r="H16" s="2">
        <v>1232112.7409999999</v>
      </c>
      <c r="I16" s="2" t="s">
        <v>4896</v>
      </c>
      <c r="J16" s="4">
        <v>39630</v>
      </c>
      <c r="K16" s="230">
        <f t="shared" si="1"/>
        <v>3</v>
      </c>
      <c r="L16" s="2" t="str">
        <f>$B16&amp;"-"&amp;COUNTIF($B$2:$B16, $B16)</f>
        <v>8933-1</v>
      </c>
      <c r="M16" s="2">
        <v>1022</v>
      </c>
      <c r="N16" s="2" t="str">
        <f t="shared" si="2"/>
        <v>Chavannes-près-Renens</v>
      </c>
      <c r="O16" s="2" t="str">
        <f t="shared" si="0"/>
        <v/>
      </c>
      <c r="P16" s="2" t="str">
        <f t="shared" si="0"/>
        <v/>
      </c>
      <c r="Q16" s="2" t="str">
        <f t="shared" si="0"/>
        <v/>
      </c>
      <c r="R16" s="2" t="str">
        <f t="shared" si="0"/>
        <v/>
      </c>
      <c r="S16" s="2" t="str">
        <f t="shared" si="0"/>
        <v/>
      </c>
      <c r="T16" s="2" t="str">
        <f t="shared" si="0"/>
        <v/>
      </c>
      <c r="U16" s="2" t="str">
        <f t="shared" si="0"/>
        <v/>
      </c>
      <c r="V16" s="2" t="str">
        <f t="shared" si="0"/>
        <v/>
      </c>
      <c r="W16" s="2" t="str">
        <f t="shared" si="0"/>
        <v/>
      </c>
      <c r="X16" s="2" t="str">
        <f t="shared" si="0"/>
        <v/>
      </c>
      <c r="Y16" s="2" t="str">
        <f t="shared" si="0"/>
        <v/>
      </c>
    </row>
    <row r="17" spans="1:25" x14ac:dyDescent="0.2">
      <c r="A17" s="2" t="s">
        <v>20</v>
      </c>
      <c r="B17" s="2">
        <v>8932</v>
      </c>
      <c r="C17" s="2">
        <v>0</v>
      </c>
      <c r="D17" s="2" t="s">
        <v>20</v>
      </c>
      <c r="E17" s="2">
        <v>9</v>
      </c>
      <c r="F17" s="2" t="s">
        <v>7</v>
      </c>
      <c r="G17" s="2">
        <v>2677789.9980000001</v>
      </c>
      <c r="H17" s="2">
        <v>1233600.22</v>
      </c>
      <c r="I17" s="2" t="s">
        <v>4896</v>
      </c>
      <c r="J17" s="4">
        <v>39630</v>
      </c>
      <c r="K17" s="230">
        <f t="shared" si="1"/>
        <v>3</v>
      </c>
      <c r="L17" s="2" t="str">
        <f>$B17&amp;"-"&amp;COUNTIF($B$2:$B17, $B17)</f>
        <v>8932-1</v>
      </c>
      <c r="M17" s="2">
        <v>1023</v>
      </c>
      <c r="N17" s="2" t="str">
        <f t="shared" si="2"/>
        <v>Crissier</v>
      </c>
      <c r="O17" s="2" t="str">
        <f t="shared" si="0"/>
        <v>Crissier</v>
      </c>
      <c r="P17" s="2" t="str">
        <f t="shared" si="0"/>
        <v/>
      </c>
      <c r="Q17" s="2" t="str">
        <f t="shared" si="0"/>
        <v/>
      </c>
      <c r="R17" s="2" t="str">
        <f t="shared" si="0"/>
        <v/>
      </c>
      <c r="S17" s="2" t="str">
        <f t="shared" si="0"/>
        <v/>
      </c>
      <c r="T17" s="2" t="str">
        <f t="shared" si="0"/>
        <v/>
      </c>
      <c r="U17" s="2" t="str">
        <f t="shared" si="0"/>
        <v/>
      </c>
      <c r="V17" s="2" t="str">
        <f t="shared" si="0"/>
        <v/>
      </c>
      <c r="W17" s="2" t="str">
        <f t="shared" si="0"/>
        <v/>
      </c>
      <c r="X17" s="2" t="str">
        <f t="shared" si="0"/>
        <v/>
      </c>
      <c r="Y17" s="2" t="str">
        <f t="shared" si="0"/>
        <v/>
      </c>
    </row>
    <row r="18" spans="1:25" x14ac:dyDescent="0.2">
      <c r="A18" s="2" t="s">
        <v>10</v>
      </c>
      <c r="B18" s="2">
        <v>8910</v>
      </c>
      <c r="C18" s="2">
        <v>0</v>
      </c>
      <c r="D18" s="2" t="s">
        <v>21</v>
      </c>
      <c r="E18" s="2">
        <v>10</v>
      </c>
      <c r="F18" s="2" t="s">
        <v>7</v>
      </c>
      <c r="G18" s="2">
        <v>2675665.1869999999</v>
      </c>
      <c r="H18" s="2">
        <v>1236090.0220000001</v>
      </c>
      <c r="I18" s="2" t="s">
        <v>4896</v>
      </c>
      <c r="J18" s="4">
        <v>39630</v>
      </c>
      <c r="K18" s="230">
        <f t="shared" si="1"/>
        <v>3</v>
      </c>
      <c r="L18" s="2" t="str">
        <f>$B18&amp;"-"&amp;COUNTIF($B$2:$B18, $B18)</f>
        <v>8910-2</v>
      </c>
      <c r="M18" s="2">
        <v>1024</v>
      </c>
      <c r="N18" s="2" t="str">
        <f t="shared" si="2"/>
        <v>Ecublens VD</v>
      </c>
      <c r="O18" s="2" t="str">
        <f t="shared" si="2"/>
        <v/>
      </c>
      <c r="P18" s="2" t="str">
        <f t="shared" si="2"/>
        <v/>
      </c>
      <c r="Q18" s="2" t="str">
        <f t="shared" si="2"/>
        <v/>
      </c>
      <c r="R18" s="2" t="str">
        <f t="shared" si="2"/>
        <v/>
      </c>
      <c r="S18" s="2" t="str">
        <f t="shared" si="2"/>
        <v/>
      </c>
      <c r="T18" s="2" t="str">
        <f t="shared" si="2"/>
        <v/>
      </c>
      <c r="U18" s="2" t="str">
        <f t="shared" si="2"/>
        <v/>
      </c>
      <c r="V18" s="2" t="str">
        <f t="shared" si="2"/>
        <v/>
      </c>
      <c r="W18" s="2" t="str">
        <f t="shared" si="2"/>
        <v/>
      </c>
      <c r="X18" s="2" t="str">
        <f t="shared" si="2"/>
        <v/>
      </c>
      <c r="Y18" s="2" t="str">
        <f t="shared" si="2"/>
        <v/>
      </c>
    </row>
    <row r="19" spans="1:25" x14ac:dyDescent="0.2">
      <c r="A19" s="2" t="s">
        <v>21</v>
      </c>
      <c r="B19" s="2">
        <v>8912</v>
      </c>
      <c r="C19" s="2">
        <v>0</v>
      </c>
      <c r="D19" s="2" t="s">
        <v>21</v>
      </c>
      <c r="E19" s="2">
        <v>10</v>
      </c>
      <c r="F19" s="2" t="s">
        <v>7</v>
      </c>
      <c r="G19" s="2">
        <v>2674456.2450000001</v>
      </c>
      <c r="H19" s="2">
        <v>1234854.0649999999</v>
      </c>
      <c r="I19" s="2" t="s">
        <v>4896</v>
      </c>
      <c r="J19" s="4">
        <v>39630</v>
      </c>
      <c r="K19" s="230">
        <f t="shared" si="1"/>
        <v>3</v>
      </c>
      <c r="L19" s="2" t="str">
        <f>$B19&amp;"-"&amp;COUNTIF($B$2:$B19, $B19)</f>
        <v>8912-1</v>
      </c>
      <c r="M19" s="2">
        <v>1025</v>
      </c>
      <c r="N19" s="2" t="str">
        <f t="shared" si="2"/>
        <v>St-Sulpice VD</v>
      </c>
      <c r="O19" s="2" t="str">
        <f t="shared" si="2"/>
        <v/>
      </c>
      <c r="P19" s="2" t="str">
        <f t="shared" si="2"/>
        <v/>
      </c>
      <c r="Q19" s="2" t="str">
        <f t="shared" si="2"/>
        <v/>
      </c>
      <c r="R19" s="2" t="str">
        <f t="shared" si="2"/>
        <v/>
      </c>
      <c r="S19" s="2" t="str">
        <f t="shared" si="2"/>
        <v/>
      </c>
      <c r="T19" s="2" t="str">
        <f t="shared" si="2"/>
        <v/>
      </c>
      <c r="U19" s="2" t="str">
        <f t="shared" si="2"/>
        <v/>
      </c>
      <c r="V19" s="2" t="str">
        <f t="shared" si="2"/>
        <v/>
      </c>
      <c r="W19" s="2" t="str">
        <f t="shared" si="2"/>
        <v/>
      </c>
      <c r="X19" s="2" t="str">
        <f t="shared" si="2"/>
        <v/>
      </c>
      <c r="Y19" s="2" t="str">
        <f t="shared" si="2"/>
        <v/>
      </c>
    </row>
    <row r="20" spans="1:25" x14ac:dyDescent="0.2">
      <c r="A20" s="2" t="s">
        <v>22</v>
      </c>
      <c r="B20" s="2">
        <v>8913</v>
      </c>
      <c r="C20" s="2">
        <v>0</v>
      </c>
      <c r="D20" s="2" t="s">
        <v>22</v>
      </c>
      <c r="E20" s="2">
        <v>11</v>
      </c>
      <c r="F20" s="2" t="s">
        <v>7</v>
      </c>
      <c r="G20" s="2">
        <v>2673382.5350000001</v>
      </c>
      <c r="H20" s="2">
        <v>1237139.777</v>
      </c>
      <c r="I20" s="2" t="s">
        <v>4896</v>
      </c>
      <c r="J20" s="4">
        <v>39630</v>
      </c>
      <c r="K20" s="230">
        <f t="shared" si="1"/>
        <v>3</v>
      </c>
      <c r="L20" s="2" t="str">
        <f>$B20&amp;"-"&amp;COUNTIF($B$2:$B20, $B20)</f>
        <v>8913-1</v>
      </c>
      <c r="M20" s="2">
        <v>1026</v>
      </c>
      <c r="N20" s="2" t="str">
        <f t="shared" si="2"/>
        <v>Denges</v>
      </c>
      <c r="O20" s="2" t="str">
        <f t="shared" si="2"/>
        <v>Echandens</v>
      </c>
      <c r="P20" s="2" t="str">
        <f t="shared" si="2"/>
        <v/>
      </c>
      <c r="Q20" s="2" t="str">
        <f t="shared" si="2"/>
        <v/>
      </c>
      <c r="R20" s="2" t="str">
        <f t="shared" si="2"/>
        <v/>
      </c>
      <c r="S20" s="2" t="str">
        <f t="shared" si="2"/>
        <v/>
      </c>
      <c r="T20" s="2" t="str">
        <f t="shared" si="2"/>
        <v/>
      </c>
      <c r="U20" s="2" t="str">
        <f t="shared" si="2"/>
        <v/>
      </c>
      <c r="V20" s="2" t="str">
        <f t="shared" si="2"/>
        <v/>
      </c>
      <c r="W20" s="2" t="str">
        <f t="shared" si="2"/>
        <v/>
      </c>
      <c r="X20" s="2" t="str">
        <f t="shared" si="2"/>
        <v/>
      </c>
      <c r="Y20" s="2" t="str">
        <f t="shared" si="2"/>
        <v/>
      </c>
    </row>
    <row r="21" spans="1:25" x14ac:dyDescent="0.2">
      <c r="A21" s="2" t="s">
        <v>23</v>
      </c>
      <c r="B21" s="2">
        <v>8911</v>
      </c>
      <c r="C21" s="2">
        <v>0</v>
      </c>
      <c r="D21" s="2" t="s">
        <v>23</v>
      </c>
      <c r="E21" s="2">
        <v>12</v>
      </c>
      <c r="F21" s="2" t="s">
        <v>7</v>
      </c>
      <c r="G21" s="2">
        <v>2679965.4500000002</v>
      </c>
      <c r="H21" s="2">
        <v>1233269.3189999999</v>
      </c>
      <c r="I21" s="2" t="s">
        <v>4896</v>
      </c>
      <c r="J21" s="4">
        <v>39630</v>
      </c>
      <c r="K21" s="230">
        <f t="shared" si="1"/>
        <v>3</v>
      </c>
      <c r="L21" s="2" t="str">
        <f>$B21&amp;"-"&amp;COUNTIF($B$2:$B21, $B21)</f>
        <v>8911-1</v>
      </c>
      <c r="M21" s="2">
        <v>1027</v>
      </c>
      <c r="N21" s="2" t="str">
        <f t="shared" si="2"/>
        <v>Lonay</v>
      </c>
      <c r="O21" s="2" t="str">
        <f t="shared" si="2"/>
        <v/>
      </c>
      <c r="P21" s="2" t="str">
        <f t="shared" si="2"/>
        <v/>
      </c>
      <c r="Q21" s="2" t="str">
        <f t="shared" si="2"/>
        <v/>
      </c>
      <c r="R21" s="2" t="str">
        <f t="shared" si="2"/>
        <v/>
      </c>
      <c r="S21" s="2" t="str">
        <f t="shared" si="2"/>
        <v/>
      </c>
      <c r="T21" s="2" t="str">
        <f t="shared" si="2"/>
        <v/>
      </c>
      <c r="U21" s="2" t="str">
        <f t="shared" si="2"/>
        <v/>
      </c>
      <c r="V21" s="2" t="str">
        <f t="shared" si="2"/>
        <v/>
      </c>
      <c r="W21" s="2" t="str">
        <f t="shared" si="2"/>
        <v/>
      </c>
      <c r="X21" s="2" t="str">
        <f t="shared" si="2"/>
        <v/>
      </c>
      <c r="Y21" s="2" t="str">
        <f t="shared" si="2"/>
        <v/>
      </c>
    </row>
    <row r="22" spans="1:25" x14ac:dyDescent="0.2">
      <c r="A22" s="2" t="s">
        <v>147</v>
      </c>
      <c r="B22" s="2">
        <v>8134</v>
      </c>
      <c r="C22" s="2">
        <v>0</v>
      </c>
      <c r="D22" s="2" t="s">
        <v>24</v>
      </c>
      <c r="E22" s="2">
        <v>13</v>
      </c>
      <c r="F22" s="2" t="s">
        <v>7</v>
      </c>
      <c r="G22" s="2">
        <v>2680696.736</v>
      </c>
      <c r="H22" s="2">
        <v>1240684.9369999999</v>
      </c>
      <c r="I22" s="2" t="s">
        <v>4896</v>
      </c>
      <c r="J22" s="4">
        <v>39630</v>
      </c>
      <c r="K22" s="230">
        <f t="shared" si="1"/>
        <v>3</v>
      </c>
      <c r="L22" s="2" t="str">
        <f>$B22&amp;"-"&amp;COUNTIF($B$2:$B22, $B22)</f>
        <v>8134-1</v>
      </c>
      <c r="M22" s="2">
        <v>1028</v>
      </c>
      <c r="N22" s="2" t="str">
        <f t="shared" si="2"/>
        <v>Préverenges</v>
      </c>
      <c r="O22" s="2" t="str">
        <f t="shared" si="2"/>
        <v/>
      </c>
      <c r="P22" s="2" t="str">
        <f t="shared" si="2"/>
        <v/>
      </c>
      <c r="Q22" s="2" t="str">
        <f t="shared" si="2"/>
        <v/>
      </c>
      <c r="R22" s="2" t="str">
        <f t="shared" si="2"/>
        <v/>
      </c>
      <c r="S22" s="2" t="str">
        <f t="shared" si="2"/>
        <v/>
      </c>
      <c r="T22" s="2" t="str">
        <f t="shared" si="2"/>
        <v/>
      </c>
      <c r="U22" s="2" t="str">
        <f t="shared" si="2"/>
        <v/>
      </c>
      <c r="V22" s="2" t="str">
        <f t="shared" si="2"/>
        <v/>
      </c>
      <c r="W22" s="2" t="str">
        <f t="shared" si="2"/>
        <v/>
      </c>
      <c r="X22" s="2" t="str">
        <f t="shared" si="2"/>
        <v/>
      </c>
      <c r="Y22" s="2" t="str">
        <f t="shared" si="2"/>
        <v/>
      </c>
    </row>
    <row r="23" spans="1:25" x14ac:dyDescent="0.2">
      <c r="A23" s="2" t="s">
        <v>24</v>
      </c>
      <c r="B23" s="2">
        <v>8143</v>
      </c>
      <c r="C23" s="2">
        <v>0</v>
      </c>
      <c r="D23" s="2" t="s">
        <v>24</v>
      </c>
      <c r="E23" s="2">
        <v>13</v>
      </c>
      <c r="F23" s="2" t="s">
        <v>7</v>
      </c>
      <c r="G23" s="2">
        <v>2679441.38</v>
      </c>
      <c r="H23" s="2">
        <v>1242625.82</v>
      </c>
      <c r="I23" s="2" t="s">
        <v>4896</v>
      </c>
      <c r="J23" s="4">
        <v>39630</v>
      </c>
      <c r="K23" s="230">
        <f t="shared" si="1"/>
        <v>3</v>
      </c>
      <c r="L23" s="2" t="str">
        <f>$B23&amp;"-"&amp;COUNTIF($B$2:$B23, $B23)</f>
        <v>8143-1</v>
      </c>
      <c r="M23" s="2">
        <v>1029</v>
      </c>
      <c r="N23" s="2" t="str">
        <f t="shared" si="2"/>
        <v>Villars-Ste-Croix</v>
      </c>
      <c r="O23" s="2" t="str">
        <f t="shared" si="2"/>
        <v/>
      </c>
      <c r="P23" s="2" t="str">
        <f t="shared" si="2"/>
        <v/>
      </c>
      <c r="Q23" s="2" t="str">
        <f t="shared" si="2"/>
        <v/>
      </c>
      <c r="R23" s="2" t="str">
        <f t="shared" si="2"/>
        <v/>
      </c>
      <c r="S23" s="2" t="str">
        <f t="shared" si="2"/>
        <v/>
      </c>
      <c r="T23" s="2" t="str">
        <f t="shared" si="2"/>
        <v/>
      </c>
      <c r="U23" s="2" t="str">
        <f t="shared" si="2"/>
        <v/>
      </c>
      <c r="V23" s="2" t="str">
        <f t="shared" si="2"/>
        <v/>
      </c>
      <c r="W23" s="2" t="str">
        <f t="shared" si="2"/>
        <v/>
      </c>
      <c r="X23" s="2" t="str">
        <f t="shared" si="2"/>
        <v/>
      </c>
      <c r="Y23" s="2" t="str">
        <f t="shared" si="2"/>
        <v/>
      </c>
    </row>
    <row r="24" spans="1:25" x14ac:dyDescent="0.2">
      <c r="A24" s="2" t="s">
        <v>25</v>
      </c>
      <c r="B24" s="2">
        <v>8143</v>
      </c>
      <c r="C24" s="2">
        <v>2</v>
      </c>
      <c r="D24" s="2" t="s">
        <v>24</v>
      </c>
      <c r="E24" s="2">
        <v>13</v>
      </c>
      <c r="F24" s="2" t="s">
        <v>7</v>
      </c>
      <c r="G24" s="2">
        <v>2679573.1889999998</v>
      </c>
      <c r="H24" s="2">
        <v>1244717.8289999999</v>
      </c>
      <c r="I24" s="2" t="s">
        <v>4896</v>
      </c>
      <c r="J24" s="4">
        <v>39630</v>
      </c>
      <c r="K24" s="230">
        <f t="shared" si="1"/>
        <v>3</v>
      </c>
      <c r="L24" s="2" t="str">
        <f>$B24&amp;"-"&amp;COUNTIF($B$2:$B24, $B24)</f>
        <v>8143-2</v>
      </c>
      <c r="M24" s="2">
        <v>1030</v>
      </c>
      <c r="N24" s="2" t="str">
        <f t="shared" si="2"/>
        <v>Bussigny</v>
      </c>
      <c r="O24" s="2" t="str">
        <f t="shared" si="2"/>
        <v/>
      </c>
      <c r="P24" s="2" t="str">
        <f t="shared" si="2"/>
        <v/>
      </c>
      <c r="Q24" s="2" t="str">
        <f t="shared" si="2"/>
        <v/>
      </c>
      <c r="R24" s="2" t="str">
        <f t="shared" si="2"/>
        <v/>
      </c>
      <c r="S24" s="2" t="str">
        <f t="shared" si="2"/>
        <v/>
      </c>
      <c r="T24" s="2" t="str">
        <f t="shared" si="2"/>
        <v/>
      </c>
      <c r="U24" s="2" t="str">
        <f t="shared" si="2"/>
        <v/>
      </c>
      <c r="V24" s="2" t="str">
        <f t="shared" si="2"/>
        <v/>
      </c>
      <c r="W24" s="2" t="str">
        <f t="shared" si="2"/>
        <v/>
      </c>
      <c r="X24" s="2" t="str">
        <f t="shared" si="2"/>
        <v/>
      </c>
      <c r="Y24" s="2" t="str">
        <f t="shared" si="2"/>
        <v/>
      </c>
    </row>
    <row r="25" spans="1:25" x14ac:dyDescent="0.2">
      <c r="A25" s="2" t="s">
        <v>26</v>
      </c>
      <c r="B25" s="2">
        <v>8907</v>
      </c>
      <c r="C25" s="2">
        <v>0</v>
      </c>
      <c r="D25" s="2" t="s">
        <v>27</v>
      </c>
      <c r="E25" s="2">
        <v>14</v>
      </c>
      <c r="F25" s="2" t="s">
        <v>7</v>
      </c>
      <c r="G25" s="2">
        <v>2677993.4539999999</v>
      </c>
      <c r="H25" s="2">
        <v>1243461.551</v>
      </c>
      <c r="I25" s="2" t="s">
        <v>4896</v>
      </c>
      <c r="J25" s="4">
        <v>39630</v>
      </c>
      <c r="K25" s="230">
        <f t="shared" si="1"/>
        <v>3</v>
      </c>
      <c r="L25" s="2" t="str">
        <f>$B25&amp;"-"&amp;COUNTIF($B$2:$B25, $B25)</f>
        <v>8907-1</v>
      </c>
      <c r="M25" s="2">
        <v>1031</v>
      </c>
      <c r="N25" s="2" t="str">
        <f t="shared" si="2"/>
        <v>Mex VD</v>
      </c>
      <c r="O25" s="2" t="str">
        <f t="shared" si="2"/>
        <v>Mex VD</v>
      </c>
      <c r="P25" s="2" t="str">
        <f t="shared" si="2"/>
        <v/>
      </c>
      <c r="Q25" s="2" t="str">
        <f t="shared" si="2"/>
        <v/>
      </c>
      <c r="R25" s="2" t="str">
        <f t="shared" si="2"/>
        <v/>
      </c>
      <c r="S25" s="2" t="str">
        <f t="shared" si="2"/>
        <v/>
      </c>
      <c r="T25" s="2" t="str">
        <f t="shared" si="2"/>
        <v/>
      </c>
      <c r="U25" s="2" t="str">
        <f t="shared" si="2"/>
        <v/>
      </c>
      <c r="V25" s="2" t="str">
        <f t="shared" si="2"/>
        <v/>
      </c>
      <c r="W25" s="2" t="str">
        <f t="shared" si="2"/>
        <v/>
      </c>
      <c r="X25" s="2" t="str">
        <f t="shared" si="2"/>
        <v/>
      </c>
      <c r="Y25" s="2" t="str">
        <f t="shared" si="2"/>
        <v/>
      </c>
    </row>
    <row r="26" spans="1:25" x14ac:dyDescent="0.2">
      <c r="A26" s="2" t="s">
        <v>30</v>
      </c>
      <c r="B26" s="2">
        <v>8463</v>
      </c>
      <c r="C26" s="2">
        <v>0</v>
      </c>
      <c r="D26" s="2" t="s">
        <v>31</v>
      </c>
      <c r="E26" s="2">
        <v>22</v>
      </c>
      <c r="F26" s="2" t="s">
        <v>7</v>
      </c>
      <c r="G26" s="2">
        <v>2691357.35</v>
      </c>
      <c r="H26" s="2">
        <v>1278833.3149999999</v>
      </c>
      <c r="I26" s="2" t="s">
        <v>4896</v>
      </c>
      <c r="J26" s="4">
        <v>39630</v>
      </c>
      <c r="K26" s="230">
        <f t="shared" si="1"/>
        <v>3</v>
      </c>
      <c r="L26" s="2" t="str">
        <f>$B26&amp;"-"&amp;COUNTIF($B$2:$B26, $B26)</f>
        <v>8463-1</v>
      </c>
      <c r="M26" s="2">
        <v>1032</v>
      </c>
      <c r="N26" s="2" t="str">
        <f t="shared" si="2"/>
        <v>Romanel-sur-Lausanne</v>
      </c>
      <c r="O26" s="2" t="str">
        <f t="shared" si="2"/>
        <v>Romanel-sur-Lausanne</v>
      </c>
      <c r="P26" s="2" t="str">
        <f t="shared" si="2"/>
        <v/>
      </c>
      <c r="Q26" s="2" t="str">
        <f t="shared" si="2"/>
        <v/>
      </c>
      <c r="R26" s="2" t="str">
        <f t="shared" si="2"/>
        <v/>
      </c>
      <c r="S26" s="2" t="str">
        <f t="shared" si="2"/>
        <v/>
      </c>
      <c r="T26" s="2" t="str">
        <f t="shared" si="2"/>
        <v/>
      </c>
      <c r="U26" s="2" t="str">
        <f t="shared" si="2"/>
        <v/>
      </c>
      <c r="V26" s="2" t="str">
        <f t="shared" si="2"/>
        <v/>
      </c>
      <c r="W26" s="2" t="str">
        <f t="shared" si="2"/>
        <v/>
      </c>
      <c r="X26" s="2" t="str">
        <f t="shared" si="2"/>
        <v/>
      </c>
      <c r="Y26" s="2" t="str">
        <f t="shared" si="2"/>
        <v/>
      </c>
    </row>
    <row r="27" spans="1:25" x14ac:dyDescent="0.2">
      <c r="A27" s="2" t="s">
        <v>32</v>
      </c>
      <c r="B27" s="2">
        <v>8415</v>
      </c>
      <c r="C27" s="2">
        <v>0</v>
      </c>
      <c r="D27" s="2" t="s">
        <v>32</v>
      </c>
      <c r="E27" s="2">
        <v>23</v>
      </c>
      <c r="F27" s="2" t="s">
        <v>7</v>
      </c>
      <c r="G27" s="2">
        <v>2686327.1910000001</v>
      </c>
      <c r="H27" s="2">
        <v>1268659.976</v>
      </c>
      <c r="I27" s="2" t="s">
        <v>4896</v>
      </c>
      <c r="J27" s="4">
        <v>39630</v>
      </c>
      <c r="K27" s="230">
        <f t="shared" si="1"/>
        <v>3</v>
      </c>
      <c r="L27" s="2" t="str">
        <f>$B27&amp;"-"&amp;COUNTIF($B$2:$B27, $B27)</f>
        <v>8415-1</v>
      </c>
      <c r="M27" s="2">
        <v>1033</v>
      </c>
      <c r="N27" s="2" t="str">
        <f t="shared" si="2"/>
        <v>Cheseaux-sur-Lausanne</v>
      </c>
      <c r="O27" s="2" t="str">
        <f t="shared" si="2"/>
        <v>Cheseaux-sur-Lausanne</v>
      </c>
      <c r="P27" s="2" t="str">
        <f t="shared" si="2"/>
        <v>Cheseaux-sur-Lausanne</v>
      </c>
      <c r="Q27" s="2" t="str">
        <f t="shared" si="2"/>
        <v/>
      </c>
      <c r="R27" s="2" t="str">
        <f t="shared" si="2"/>
        <v/>
      </c>
      <c r="S27" s="2" t="str">
        <f t="shared" si="2"/>
        <v/>
      </c>
      <c r="T27" s="2" t="str">
        <f t="shared" si="2"/>
        <v/>
      </c>
      <c r="U27" s="2" t="str">
        <f t="shared" si="2"/>
        <v/>
      </c>
      <c r="V27" s="2" t="str">
        <f t="shared" si="2"/>
        <v/>
      </c>
      <c r="W27" s="2" t="str">
        <f t="shared" si="2"/>
        <v/>
      </c>
      <c r="X27" s="2" t="str">
        <f t="shared" si="2"/>
        <v/>
      </c>
      <c r="Y27" s="2" t="str">
        <f t="shared" si="2"/>
        <v/>
      </c>
    </row>
    <row r="28" spans="1:25" x14ac:dyDescent="0.2">
      <c r="A28" s="2" t="s">
        <v>33</v>
      </c>
      <c r="B28" s="2">
        <v>8415</v>
      </c>
      <c r="C28" s="2">
        <v>1</v>
      </c>
      <c r="D28" s="2" t="s">
        <v>32</v>
      </c>
      <c r="E28" s="2">
        <v>23</v>
      </c>
      <c r="F28" s="2" t="s">
        <v>7</v>
      </c>
      <c r="G28" s="2">
        <v>2687796.4789999998</v>
      </c>
      <c r="H28" s="2">
        <v>1267906.254</v>
      </c>
      <c r="I28" s="2" t="s">
        <v>4896</v>
      </c>
      <c r="J28" s="4">
        <v>39630</v>
      </c>
      <c r="K28" s="230">
        <f t="shared" si="1"/>
        <v>3</v>
      </c>
      <c r="L28" s="2" t="str">
        <f>$B28&amp;"-"&amp;COUNTIF($B$2:$B28, $B28)</f>
        <v>8415-2</v>
      </c>
      <c r="M28" s="2">
        <v>1034</v>
      </c>
      <c r="N28" s="2" t="str">
        <f t="shared" si="2"/>
        <v>Boussens</v>
      </c>
      <c r="O28" s="2" t="str">
        <f t="shared" si="2"/>
        <v/>
      </c>
      <c r="P28" s="2" t="str">
        <f t="shared" si="2"/>
        <v/>
      </c>
      <c r="Q28" s="2" t="str">
        <f t="shared" si="2"/>
        <v/>
      </c>
      <c r="R28" s="2" t="str">
        <f t="shared" si="2"/>
        <v/>
      </c>
      <c r="S28" s="2" t="str">
        <f t="shared" si="2"/>
        <v/>
      </c>
      <c r="T28" s="2" t="str">
        <f t="shared" si="2"/>
        <v/>
      </c>
      <c r="U28" s="2" t="str">
        <f t="shared" si="2"/>
        <v/>
      </c>
      <c r="V28" s="2" t="str">
        <f t="shared" si="2"/>
        <v/>
      </c>
      <c r="W28" s="2" t="str">
        <f t="shared" si="2"/>
        <v/>
      </c>
      <c r="X28" s="2" t="str">
        <f t="shared" si="2"/>
        <v/>
      </c>
      <c r="Y28" s="2" t="str">
        <f t="shared" si="2"/>
        <v/>
      </c>
    </row>
    <row r="29" spans="1:25" x14ac:dyDescent="0.2">
      <c r="A29" s="2" t="s">
        <v>34</v>
      </c>
      <c r="B29" s="2">
        <v>8414</v>
      </c>
      <c r="C29" s="2">
        <v>0</v>
      </c>
      <c r="D29" s="2" t="s">
        <v>34</v>
      </c>
      <c r="E29" s="2">
        <v>24</v>
      </c>
      <c r="F29" s="2" t="s">
        <v>7</v>
      </c>
      <c r="G29" s="2">
        <v>2689314.0639999998</v>
      </c>
      <c r="H29" s="2">
        <v>1267314.7779999999</v>
      </c>
      <c r="I29" s="2" t="s">
        <v>4896</v>
      </c>
      <c r="J29" s="4">
        <v>39630</v>
      </c>
      <c r="K29" s="230">
        <f t="shared" si="1"/>
        <v>3</v>
      </c>
      <c r="L29" s="2" t="str">
        <f>$B29&amp;"-"&amp;COUNTIF($B$2:$B29, $B29)</f>
        <v>8414-1</v>
      </c>
      <c r="M29" s="2">
        <v>1035</v>
      </c>
      <c r="N29" s="2" t="str">
        <f t="shared" si="2"/>
        <v>Bournens</v>
      </c>
      <c r="O29" s="2" t="str">
        <f t="shared" si="2"/>
        <v/>
      </c>
      <c r="P29" s="2" t="str">
        <f t="shared" si="2"/>
        <v/>
      </c>
      <c r="Q29" s="2" t="str">
        <f t="shared" si="2"/>
        <v/>
      </c>
      <c r="R29" s="2" t="str">
        <f t="shared" si="2"/>
        <v/>
      </c>
      <c r="S29" s="2" t="str">
        <f t="shared" si="2"/>
        <v/>
      </c>
      <c r="T29" s="2" t="str">
        <f t="shared" si="2"/>
        <v/>
      </c>
      <c r="U29" s="2" t="str">
        <f t="shared" si="2"/>
        <v/>
      </c>
      <c r="V29" s="2" t="str">
        <f t="shared" si="2"/>
        <v/>
      </c>
      <c r="W29" s="2" t="str">
        <f t="shared" si="2"/>
        <v/>
      </c>
      <c r="X29" s="2" t="str">
        <f t="shared" si="2"/>
        <v/>
      </c>
      <c r="Y29" s="2" t="str">
        <f t="shared" si="2"/>
        <v/>
      </c>
    </row>
    <row r="30" spans="1:25" x14ac:dyDescent="0.2">
      <c r="A30" s="2" t="s">
        <v>35</v>
      </c>
      <c r="B30" s="2">
        <v>8447</v>
      </c>
      <c r="C30" s="2">
        <v>0</v>
      </c>
      <c r="D30" s="2" t="s">
        <v>35</v>
      </c>
      <c r="E30" s="2">
        <v>25</v>
      </c>
      <c r="F30" s="2" t="s">
        <v>7</v>
      </c>
      <c r="G30" s="2">
        <v>2689068.4530000002</v>
      </c>
      <c r="H30" s="2">
        <v>1279684.8130000001</v>
      </c>
      <c r="I30" s="2" t="s">
        <v>4896</v>
      </c>
      <c r="J30" s="4">
        <v>39630</v>
      </c>
      <c r="K30" s="230">
        <f t="shared" si="1"/>
        <v>3</v>
      </c>
      <c r="L30" s="2" t="str">
        <f>$B30&amp;"-"&amp;COUNTIF($B$2:$B30, $B30)</f>
        <v>8447-1</v>
      </c>
      <c r="M30" s="2">
        <v>1036</v>
      </c>
      <c r="N30" s="2" t="str">
        <f t="shared" si="2"/>
        <v>Sullens</v>
      </c>
      <c r="O30" s="2" t="str">
        <f t="shared" si="2"/>
        <v/>
      </c>
      <c r="P30" s="2" t="str">
        <f t="shared" si="2"/>
        <v/>
      </c>
      <c r="Q30" s="2" t="str">
        <f t="shared" si="2"/>
        <v/>
      </c>
      <c r="R30" s="2" t="str">
        <f t="shared" si="2"/>
        <v/>
      </c>
      <c r="S30" s="2" t="str">
        <f t="shared" si="2"/>
        <v/>
      </c>
      <c r="T30" s="2" t="str">
        <f t="shared" si="2"/>
        <v/>
      </c>
      <c r="U30" s="2" t="str">
        <f t="shared" si="2"/>
        <v/>
      </c>
      <c r="V30" s="2" t="str">
        <f t="shared" si="2"/>
        <v/>
      </c>
      <c r="W30" s="2" t="str">
        <f t="shared" si="2"/>
        <v/>
      </c>
      <c r="X30" s="2" t="str">
        <f t="shared" si="2"/>
        <v/>
      </c>
      <c r="Y30" s="2" t="str">
        <f t="shared" si="2"/>
        <v/>
      </c>
    </row>
    <row r="31" spans="1:25" x14ac:dyDescent="0.2">
      <c r="A31" s="2" t="s">
        <v>36</v>
      </c>
      <c r="B31" s="2">
        <v>8458</v>
      </c>
      <c r="C31" s="2">
        <v>0</v>
      </c>
      <c r="D31" s="2" t="s">
        <v>36</v>
      </c>
      <c r="E31" s="2">
        <v>26</v>
      </c>
      <c r="F31" s="2" t="s">
        <v>7</v>
      </c>
      <c r="G31" s="2">
        <v>2691097.997</v>
      </c>
      <c r="H31" s="2">
        <v>1269654.2709999999</v>
      </c>
      <c r="I31" s="2" t="s">
        <v>4896</v>
      </c>
      <c r="J31" s="4">
        <v>39630</v>
      </c>
      <c r="K31" s="230">
        <f t="shared" si="1"/>
        <v>3</v>
      </c>
      <c r="L31" s="2" t="str">
        <f>$B31&amp;"-"&amp;COUNTIF($B$2:$B31, $B31)</f>
        <v>8458-1</v>
      </c>
      <c r="M31" s="2">
        <v>1037</v>
      </c>
      <c r="N31" s="2" t="str">
        <f t="shared" si="2"/>
        <v>Etagnières</v>
      </c>
      <c r="O31" s="2" t="str">
        <f t="shared" si="2"/>
        <v/>
      </c>
      <c r="P31" s="2" t="str">
        <f t="shared" si="2"/>
        <v/>
      </c>
      <c r="Q31" s="2" t="str">
        <f t="shared" si="2"/>
        <v/>
      </c>
      <c r="R31" s="2" t="str">
        <f t="shared" si="2"/>
        <v/>
      </c>
      <c r="S31" s="2" t="str">
        <f t="shared" si="2"/>
        <v/>
      </c>
      <c r="T31" s="2" t="str">
        <f t="shared" si="2"/>
        <v/>
      </c>
      <c r="U31" s="2" t="str">
        <f t="shared" si="2"/>
        <v/>
      </c>
      <c r="V31" s="2" t="str">
        <f t="shared" si="2"/>
        <v/>
      </c>
      <c r="W31" s="2" t="str">
        <f t="shared" si="2"/>
        <v/>
      </c>
      <c r="X31" s="2" t="str">
        <f t="shared" si="2"/>
        <v/>
      </c>
      <c r="Y31" s="2" t="str">
        <f t="shared" si="2"/>
        <v/>
      </c>
    </row>
    <row r="32" spans="1:25" x14ac:dyDescent="0.2">
      <c r="A32" s="2" t="s">
        <v>37</v>
      </c>
      <c r="B32" s="2">
        <v>8245</v>
      </c>
      <c r="C32" s="2">
        <v>0</v>
      </c>
      <c r="D32" s="2" t="s">
        <v>37</v>
      </c>
      <c r="E32" s="2">
        <v>27</v>
      </c>
      <c r="F32" s="2" t="s">
        <v>7</v>
      </c>
      <c r="G32" s="2">
        <v>2690508.3309999998</v>
      </c>
      <c r="H32" s="2">
        <v>1282739.757</v>
      </c>
      <c r="I32" s="2" t="s">
        <v>4896</v>
      </c>
      <c r="J32" s="4">
        <v>39630</v>
      </c>
      <c r="K32" s="230">
        <f t="shared" si="1"/>
        <v>3</v>
      </c>
      <c r="L32" s="2" t="str">
        <f>$B32&amp;"-"&amp;COUNTIF($B$2:$B32, $B32)</f>
        <v>8245-1</v>
      </c>
      <c r="M32" s="2">
        <v>1038</v>
      </c>
      <c r="N32" s="2" t="str">
        <f t="shared" si="2"/>
        <v>Bercher</v>
      </c>
      <c r="O32" s="2" t="str">
        <f t="shared" si="2"/>
        <v>Bercher</v>
      </c>
      <c r="P32" s="2" t="str">
        <f t="shared" si="2"/>
        <v>Bercher</v>
      </c>
      <c r="Q32" s="2" t="str">
        <f t="shared" si="2"/>
        <v/>
      </c>
      <c r="R32" s="2" t="str">
        <f t="shared" si="2"/>
        <v/>
      </c>
      <c r="S32" s="2" t="str">
        <f t="shared" si="2"/>
        <v/>
      </c>
      <c r="T32" s="2" t="str">
        <f t="shared" si="2"/>
        <v/>
      </c>
      <c r="U32" s="2" t="str">
        <f t="shared" si="2"/>
        <v/>
      </c>
      <c r="V32" s="2" t="str">
        <f t="shared" si="2"/>
        <v/>
      </c>
      <c r="W32" s="2" t="str">
        <f t="shared" si="2"/>
        <v/>
      </c>
      <c r="X32" s="2" t="str">
        <f t="shared" si="2"/>
        <v/>
      </c>
      <c r="Y32" s="2" t="str">
        <f t="shared" si="2"/>
        <v/>
      </c>
    </row>
    <row r="33" spans="1:25" x14ac:dyDescent="0.2">
      <c r="A33" s="2" t="s">
        <v>38</v>
      </c>
      <c r="B33" s="2">
        <v>8246</v>
      </c>
      <c r="C33" s="2">
        <v>0</v>
      </c>
      <c r="D33" s="2" t="s">
        <v>37</v>
      </c>
      <c r="E33" s="2">
        <v>27</v>
      </c>
      <c r="F33" s="2" t="s">
        <v>7</v>
      </c>
      <c r="G33" s="2">
        <v>2691906.2760000001</v>
      </c>
      <c r="H33" s="2">
        <v>1282130.7830000001</v>
      </c>
      <c r="I33" s="2" t="s">
        <v>4896</v>
      </c>
      <c r="J33" s="4">
        <v>39630</v>
      </c>
      <c r="K33" s="230">
        <f t="shared" si="1"/>
        <v>3</v>
      </c>
      <c r="L33" s="2" t="str">
        <f>$B33&amp;"-"&amp;COUNTIF($B$2:$B33, $B33)</f>
        <v>8246-1</v>
      </c>
      <c r="M33" s="2">
        <v>1040</v>
      </c>
      <c r="N33" s="2" t="str">
        <f t="shared" si="2"/>
        <v>Echallens</v>
      </c>
      <c r="O33" s="2" t="str">
        <f t="shared" si="2"/>
        <v>St-Barthélemy VD</v>
      </c>
      <c r="P33" s="2" t="str">
        <f t="shared" si="2"/>
        <v>Villars-le-Terroir</v>
      </c>
      <c r="Q33" s="2" t="str">
        <f t="shared" si="2"/>
        <v/>
      </c>
      <c r="R33" s="2" t="str">
        <f t="shared" si="2"/>
        <v/>
      </c>
      <c r="S33" s="2" t="str">
        <f t="shared" si="2"/>
        <v/>
      </c>
      <c r="T33" s="2" t="str">
        <f t="shared" si="2"/>
        <v/>
      </c>
      <c r="U33" s="2" t="str">
        <f t="shared" si="2"/>
        <v/>
      </c>
      <c r="V33" s="2" t="str">
        <f t="shared" si="2"/>
        <v/>
      </c>
      <c r="W33" s="2" t="str">
        <f t="shared" si="2"/>
        <v/>
      </c>
      <c r="X33" s="2" t="str">
        <f t="shared" si="2"/>
        <v/>
      </c>
      <c r="Y33" s="2" t="str">
        <f t="shared" si="2"/>
        <v/>
      </c>
    </row>
    <row r="34" spans="1:25" x14ac:dyDescent="0.2">
      <c r="A34" s="2" t="s">
        <v>39</v>
      </c>
      <c r="B34" s="2">
        <v>8416</v>
      </c>
      <c r="C34" s="2">
        <v>0</v>
      </c>
      <c r="D34" s="2" t="s">
        <v>39</v>
      </c>
      <c r="E34" s="2">
        <v>28</v>
      </c>
      <c r="F34" s="2" t="s">
        <v>7</v>
      </c>
      <c r="G34" s="2">
        <v>2687512.5180000002</v>
      </c>
      <c r="H34" s="2">
        <v>1270948.915</v>
      </c>
      <c r="I34" s="2" t="s">
        <v>4896</v>
      </c>
      <c r="J34" s="4">
        <v>39630</v>
      </c>
      <c r="K34" s="230">
        <f t="shared" si="1"/>
        <v>3</v>
      </c>
      <c r="L34" s="2" t="str">
        <f>$B34&amp;"-"&amp;COUNTIF($B$2:$B34, $B34)</f>
        <v>8416-1</v>
      </c>
      <c r="M34" s="2">
        <v>1041</v>
      </c>
      <c r="N34" s="2" t="str">
        <f t="shared" si="2"/>
        <v>Bottens</v>
      </c>
      <c r="O34" s="2" t="str">
        <f t="shared" si="2"/>
        <v>Poliez-Pittet</v>
      </c>
      <c r="P34" s="2" t="str">
        <f t="shared" si="2"/>
        <v>Dommartin</v>
      </c>
      <c r="Q34" s="2" t="str">
        <f t="shared" si="2"/>
        <v>Naz</v>
      </c>
      <c r="R34" s="2" t="str">
        <f t="shared" si="2"/>
        <v>Poliez-le-Grand</v>
      </c>
      <c r="S34" s="2" t="str">
        <f t="shared" si="2"/>
        <v>Montaubion-Chardonney</v>
      </c>
      <c r="T34" s="2" t="str">
        <f t="shared" si="2"/>
        <v/>
      </c>
      <c r="U34" s="2" t="str">
        <f t="shared" si="2"/>
        <v/>
      </c>
      <c r="V34" s="2" t="str">
        <f t="shared" si="2"/>
        <v/>
      </c>
      <c r="W34" s="2" t="str">
        <f t="shared" si="2"/>
        <v/>
      </c>
      <c r="X34" s="2" t="str">
        <f t="shared" si="2"/>
        <v/>
      </c>
      <c r="Y34" s="2" t="str">
        <f t="shared" si="2"/>
        <v/>
      </c>
    </row>
    <row r="35" spans="1:25" x14ac:dyDescent="0.2">
      <c r="A35" s="2" t="s">
        <v>40</v>
      </c>
      <c r="B35" s="2">
        <v>8247</v>
      </c>
      <c r="C35" s="2">
        <v>0</v>
      </c>
      <c r="D35" s="2" t="s">
        <v>40</v>
      </c>
      <c r="E35" s="2">
        <v>29</v>
      </c>
      <c r="F35" s="2" t="s">
        <v>7</v>
      </c>
      <c r="G35" s="2">
        <v>2689867.716</v>
      </c>
      <c r="H35" s="2">
        <v>1282127.243</v>
      </c>
      <c r="I35" s="2" t="s">
        <v>4896</v>
      </c>
      <c r="J35" s="4">
        <v>39630</v>
      </c>
      <c r="K35" s="230">
        <f t="shared" si="1"/>
        <v>3</v>
      </c>
      <c r="L35" s="2" t="str">
        <f>$B35&amp;"-"&amp;COUNTIF($B$2:$B35, $B35)</f>
        <v>8247-1</v>
      </c>
      <c r="M35" s="2">
        <v>1042</v>
      </c>
      <c r="N35" s="2" t="str">
        <f t="shared" si="2"/>
        <v>Bettens</v>
      </c>
      <c r="O35" s="2" t="str">
        <f t="shared" si="2"/>
        <v>Assens</v>
      </c>
      <c r="P35" s="2" t="str">
        <f t="shared" si="2"/>
        <v>Bioley-Orjulaz</v>
      </c>
      <c r="Q35" s="2" t="str">
        <f t="shared" si="2"/>
        <v/>
      </c>
      <c r="R35" s="2" t="str">
        <f t="shared" si="2"/>
        <v/>
      </c>
      <c r="S35" s="2" t="str">
        <f t="shared" si="2"/>
        <v/>
      </c>
      <c r="T35" s="2" t="str">
        <f t="shared" si="2"/>
        <v/>
      </c>
      <c r="U35" s="2" t="str">
        <f t="shared" si="2"/>
        <v/>
      </c>
      <c r="V35" s="2" t="str">
        <f t="shared" si="2"/>
        <v/>
      </c>
      <c r="W35" s="2" t="str">
        <f t="shared" si="2"/>
        <v/>
      </c>
      <c r="X35" s="2" t="str">
        <f t="shared" si="2"/>
        <v/>
      </c>
      <c r="Y35" s="2" t="str">
        <f t="shared" si="2"/>
        <v/>
      </c>
    </row>
    <row r="36" spans="1:25" x14ac:dyDescent="0.2">
      <c r="A36" s="2" t="s">
        <v>42</v>
      </c>
      <c r="B36" s="2">
        <v>8444</v>
      </c>
      <c r="C36" s="2">
        <v>0</v>
      </c>
      <c r="D36" s="2" t="s">
        <v>42</v>
      </c>
      <c r="E36" s="2">
        <v>31</v>
      </c>
      <c r="F36" s="2" t="s">
        <v>7</v>
      </c>
      <c r="G36" s="2">
        <v>2693487.1940000001</v>
      </c>
      <c r="H36" s="2">
        <v>1268481.2549999999</v>
      </c>
      <c r="I36" s="2" t="s">
        <v>4896</v>
      </c>
      <c r="J36" s="4">
        <v>39630</v>
      </c>
      <c r="K36" s="230">
        <f t="shared" si="1"/>
        <v>3</v>
      </c>
      <c r="L36" s="2" t="str">
        <f>$B36&amp;"-"&amp;COUNTIF($B$2:$B36, $B36)</f>
        <v>8444-1</v>
      </c>
      <c r="M36" s="2">
        <v>1043</v>
      </c>
      <c r="N36" s="2" t="str">
        <f t="shared" si="2"/>
        <v>Sugnens</v>
      </c>
      <c r="O36" s="2" t="str">
        <f t="shared" si="2"/>
        <v/>
      </c>
      <c r="P36" s="2" t="str">
        <f t="shared" si="2"/>
        <v/>
      </c>
      <c r="Q36" s="2" t="str">
        <f t="shared" si="2"/>
        <v/>
      </c>
      <c r="R36" s="2" t="str">
        <f t="shared" si="2"/>
        <v/>
      </c>
      <c r="S36" s="2" t="str">
        <f t="shared" si="2"/>
        <v/>
      </c>
      <c r="T36" s="2" t="str">
        <f t="shared" si="2"/>
        <v/>
      </c>
      <c r="U36" s="2" t="str">
        <f t="shared" si="2"/>
        <v/>
      </c>
      <c r="V36" s="2" t="str">
        <f t="shared" si="2"/>
        <v/>
      </c>
      <c r="W36" s="2" t="str">
        <f t="shared" si="2"/>
        <v/>
      </c>
      <c r="X36" s="2" t="str">
        <f t="shared" si="2"/>
        <v/>
      </c>
      <c r="Y36" s="2" t="str">
        <f t="shared" si="2"/>
        <v/>
      </c>
    </row>
    <row r="37" spans="1:25" x14ac:dyDescent="0.2">
      <c r="A37" s="2" t="s">
        <v>44</v>
      </c>
      <c r="B37" s="2">
        <v>8451</v>
      </c>
      <c r="C37" s="2">
        <v>0</v>
      </c>
      <c r="D37" s="2" t="s">
        <v>44</v>
      </c>
      <c r="E37" s="2">
        <v>33</v>
      </c>
      <c r="F37" s="2" t="s">
        <v>7</v>
      </c>
      <c r="G37" s="2">
        <v>2693715.1690000002</v>
      </c>
      <c r="H37" s="2">
        <v>1273645.2579999999</v>
      </c>
      <c r="I37" s="2" t="s">
        <v>4896</v>
      </c>
      <c r="J37" s="4">
        <v>39630</v>
      </c>
      <c r="K37" s="230">
        <f t="shared" si="1"/>
        <v>3</v>
      </c>
      <c r="L37" s="2" t="str">
        <f>$B37&amp;"-"&amp;COUNTIF($B$2:$B37, $B37)</f>
        <v>8451-1</v>
      </c>
      <c r="M37" s="2">
        <v>1044</v>
      </c>
      <c r="N37" s="2" t="str">
        <f t="shared" si="2"/>
        <v>Fey</v>
      </c>
      <c r="O37" s="2" t="str">
        <f t="shared" si="2"/>
        <v/>
      </c>
      <c r="P37" s="2" t="str">
        <f t="shared" si="2"/>
        <v/>
      </c>
      <c r="Q37" s="2" t="str">
        <f t="shared" si="2"/>
        <v/>
      </c>
      <c r="R37" s="2" t="str">
        <f t="shared" si="2"/>
        <v/>
      </c>
      <c r="S37" s="2" t="str">
        <f t="shared" si="2"/>
        <v/>
      </c>
      <c r="T37" s="2" t="str">
        <f t="shared" si="2"/>
        <v/>
      </c>
      <c r="U37" s="2" t="str">
        <f t="shared" si="2"/>
        <v/>
      </c>
      <c r="V37" s="2" t="str">
        <f t="shared" si="2"/>
        <v/>
      </c>
      <c r="W37" s="2" t="str">
        <f t="shared" si="2"/>
        <v/>
      </c>
      <c r="X37" s="2" t="str">
        <f t="shared" si="2"/>
        <v/>
      </c>
      <c r="Y37" s="2" t="str">
        <f t="shared" si="2"/>
        <v/>
      </c>
    </row>
    <row r="38" spans="1:25" x14ac:dyDescent="0.2">
      <c r="A38" s="2" t="s">
        <v>45</v>
      </c>
      <c r="B38" s="2">
        <v>8453</v>
      </c>
      <c r="C38" s="2">
        <v>0</v>
      </c>
      <c r="D38" s="2" t="s">
        <v>44</v>
      </c>
      <c r="E38" s="2">
        <v>33</v>
      </c>
      <c r="F38" s="2" t="s">
        <v>7</v>
      </c>
      <c r="G38" s="2">
        <v>2690417.5079999999</v>
      </c>
      <c r="H38" s="2">
        <v>1272494.0160000001</v>
      </c>
      <c r="I38" s="2" t="s">
        <v>4896</v>
      </c>
      <c r="J38" s="4">
        <v>39630</v>
      </c>
      <c r="K38" s="230">
        <f t="shared" si="1"/>
        <v>3</v>
      </c>
      <c r="L38" s="2" t="str">
        <f>$B38&amp;"-"&amp;COUNTIF($B$2:$B38, $B38)</f>
        <v>8453-1</v>
      </c>
      <c r="M38" s="2">
        <v>1045</v>
      </c>
      <c r="N38" s="2" t="str">
        <f t="shared" ref="N38:Y59" si="3">IFERROR(INDEX($A$2:$A$5744, MATCH($M38&amp;"-"&amp;N$1, $L$2:$L$5744, 0)), "")</f>
        <v>Ogens</v>
      </c>
      <c r="O38" s="2" t="str">
        <f t="shared" si="3"/>
        <v>Ogens</v>
      </c>
      <c r="P38" s="2" t="str">
        <f t="shared" si="3"/>
        <v/>
      </c>
      <c r="Q38" s="2" t="str">
        <f t="shared" si="3"/>
        <v/>
      </c>
      <c r="R38" s="2" t="str">
        <f t="shared" si="3"/>
        <v/>
      </c>
      <c r="S38" s="2" t="str">
        <f t="shared" si="3"/>
        <v/>
      </c>
      <c r="T38" s="2" t="str">
        <f t="shared" si="3"/>
        <v/>
      </c>
      <c r="U38" s="2" t="str">
        <f t="shared" si="3"/>
        <v/>
      </c>
      <c r="V38" s="2" t="str">
        <f t="shared" si="3"/>
        <v/>
      </c>
      <c r="W38" s="2" t="str">
        <f t="shared" si="3"/>
        <v/>
      </c>
      <c r="X38" s="2" t="str">
        <f t="shared" si="3"/>
        <v/>
      </c>
      <c r="Y38" s="2" t="str">
        <f t="shared" si="3"/>
        <v/>
      </c>
    </row>
    <row r="39" spans="1:25" x14ac:dyDescent="0.2">
      <c r="A39" s="2" t="s">
        <v>46</v>
      </c>
      <c r="B39" s="2">
        <v>8461</v>
      </c>
      <c r="C39" s="2">
        <v>0</v>
      </c>
      <c r="D39" s="2" t="s">
        <v>44</v>
      </c>
      <c r="E39" s="2">
        <v>33</v>
      </c>
      <c r="F39" s="2" t="s">
        <v>7</v>
      </c>
      <c r="G39" s="2">
        <v>2693132.64</v>
      </c>
      <c r="H39" s="2">
        <v>1275464.0049999999</v>
      </c>
      <c r="I39" s="2" t="s">
        <v>4896</v>
      </c>
      <c r="J39" s="4">
        <v>39630</v>
      </c>
      <c r="K39" s="230">
        <f t="shared" si="1"/>
        <v>3</v>
      </c>
      <c r="L39" s="2" t="str">
        <f>$B39&amp;"-"&amp;COUNTIF($B$2:$B39, $B39)</f>
        <v>8461-1</v>
      </c>
      <c r="M39" s="2">
        <v>1046</v>
      </c>
      <c r="N39" s="2" t="str">
        <f t="shared" si="3"/>
        <v>Rueyres</v>
      </c>
      <c r="O39" s="2" t="str">
        <f t="shared" si="3"/>
        <v/>
      </c>
      <c r="P39" s="2" t="str">
        <f t="shared" si="3"/>
        <v/>
      </c>
      <c r="Q39" s="2" t="str">
        <f t="shared" si="3"/>
        <v/>
      </c>
      <c r="R39" s="2" t="str">
        <f t="shared" si="3"/>
        <v/>
      </c>
      <c r="S39" s="2" t="str">
        <f t="shared" si="3"/>
        <v/>
      </c>
      <c r="T39" s="2" t="str">
        <f t="shared" si="3"/>
        <v/>
      </c>
      <c r="U39" s="2" t="str">
        <f t="shared" si="3"/>
        <v/>
      </c>
      <c r="V39" s="2" t="str">
        <f t="shared" si="3"/>
        <v/>
      </c>
      <c r="W39" s="2" t="str">
        <f t="shared" si="3"/>
        <v/>
      </c>
      <c r="X39" s="2" t="str">
        <f t="shared" si="3"/>
        <v/>
      </c>
      <c r="Y39" s="2" t="str">
        <f t="shared" si="3"/>
        <v/>
      </c>
    </row>
    <row r="40" spans="1:25" x14ac:dyDescent="0.2">
      <c r="A40" s="2" t="s">
        <v>47</v>
      </c>
      <c r="B40" s="2">
        <v>8212</v>
      </c>
      <c r="C40" s="2">
        <v>4</v>
      </c>
      <c r="D40" s="2" t="s">
        <v>48</v>
      </c>
      <c r="E40" s="2">
        <v>34</v>
      </c>
      <c r="F40" s="2" t="s">
        <v>7</v>
      </c>
      <c r="G40" s="2">
        <v>2688008.3480000002</v>
      </c>
      <c r="H40" s="2">
        <v>1279837.932</v>
      </c>
      <c r="I40" s="2" t="s">
        <v>4896</v>
      </c>
      <c r="J40" s="4">
        <v>39630</v>
      </c>
      <c r="K40" s="230">
        <f t="shared" si="1"/>
        <v>3</v>
      </c>
      <c r="L40" s="2" t="str">
        <f>$B40&amp;"-"&amp;COUNTIF($B$2:$B40, $B40)</f>
        <v>8212-1</v>
      </c>
      <c r="M40" s="2">
        <v>1047</v>
      </c>
      <c r="N40" s="2" t="str">
        <f t="shared" si="3"/>
        <v>Oppens</v>
      </c>
      <c r="O40" s="2" t="str">
        <f t="shared" si="3"/>
        <v/>
      </c>
      <c r="P40" s="2" t="str">
        <f t="shared" si="3"/>
        <v/>
      </c>
      <c r="Q40" s="2" t="str">
        <f t="shared" si="3"/>
        <v/>
      </c>
      <c r="R40" s="2" t="str">
        <f t="shared" si="3"/>
        <v/>
      </c>
      <c r="S40" s="2" t="str">
        <f t="shared" si="3"/>
        <v/>
      </c>
      <c r="T40" s="2" t="str">
        <f t="shared" si="3"/>
        <v/>
      </c>
      <c r="U40" s="2" t="str">
        <f t="shared" si="3"/>
        <v/>
      </c>
      <c r="V40" s="2" t="str">
        <f t="shared" si="3"/>
        <v/>
      </c>
      <c r="W40" s="2" t="str">
        <f t="shared" si="3"/>
        <v/>
      </c>
      <c r="X40" s="2" t="str">
        <f t="shared" si="3"/>
        <v/>
      </c>
      <c r="Y40" s="2" t="str">
        <f t="shared" si="3"/>
        <v/>
      </c>
    </row>
    <row r="41" spans="1:25" x14ac:dyDescent="0.2">
      <c r="A41" s="2" t="s">
        <v>49</v>
      </c>
      <c r="B41" s="2">
        <v>8248</v>
      </c>
      <c r="C41" s="2">
        <v>0</v>
      </c>
      <c r="D41" s="2" t="s">
        <v>48</v>
      </c>
      <c r="E41" s="2">
        <v>34</v>
      </c>
      <c r="F41" s="2" t="s">
        <v>7</v>
      </c>
      <c r="G41" s="2">
        <v>2690992.8489999999</v>
      </c>
      <c r="H41" s="2">
        <v>1280555.2250000001</v>
      </c>
      <c r="I41" s="2" t="s">
        <v>4896</v>
      </c>
      <c r="J41" s="4">
        <v>39630</v>
      </c>
      <c r="K41" s="230">
        <f t="shared" si="1"/>
        <v>3</v>
      </c>
      <c r="L41" s="2" t="str">
        <f>$B41&amp;"-"&amp;COUNTIF($B$2:$B41, $B41)</f>
        <v>8248-1</v>
      </c>
      <c r="M41" s="2">
        <v>1052</v>
      </c>
      <c r="N41" s="2" t="str">
        <f t="shared" si="3"/>
        <v>Le Mont-sur-Lausanne</v>
      </c>
      <c r="O41" s="2" t="str">
        <f t="shared" si="3"/>
        <v>Le Mont-sur-Lausanne</v>
      </c>
      <c r="P41" s="2" t="str">
        <f t="shared" si="3"/>
        <v/>
      </c>
      <c r="Q41" s="2" t="str">
        <f t="shared" si="3"/>
        <v/>
      </c>
      <c r="R41" s="2" t="str">
        <f t="shared" si="3"/>
        <v/>
      </c>
      <c r="S41" s="2" t="str">
        <f t="shared" si="3"/>
        <v/>
      </c>
      <c r="T41" s="2" t="str">
        <f t="shared" si="3"/>
        <v/>
      </c>
      <c r="U41" s="2" t="str">
        <f t="shared" si="3"/>
        <v/>
      </c>
      <c r="V41" s="2" t="str">
        <f t="shared" si="3"/>
        <v/>
      </c>
      <c r="W41" s="2" t="str">
        <f t="shared" si="3"/>
        <v/>
      </c>
      <c r="X41" s="2" t="str">
        <f t="shared" si="3"/>
        <v/>
      </c>
      <c r="Y41" s="2" t="str">
        <f t="shared" si="3"/>
        <v/>
      </c>
    </row>
    <row r="42" spans="1:25" x14ac:dyDescent="0.2">
      <c r="A42" s="2" t="s">
        <v>35</v>
      </c>
      <c r="B42" s="2">
        <v>8447</v>
      </c>
      <c r="C42" s="2">
        <v>0</v>
      </c>
      <c r="D42" s="2" t="s">
        <v>48</v>
      </c>
      <c r="E42" s="2">
        <v>34</v>
      </c>
      <c r="F42" s="2" t="s">
        <v>7</v>
      </c>
      <c r="G42" s="2">
        <v>2688246.7239999999</v>
      </c>
      <c r="H42" s="2">
        <v>1281212.3089999999</v>
      </c>
      <c r="I42" s="2" t="s">
        <v>4896</v>
      </c>
      <c r="J42" s="4">
        <v>39630</v>
      </c>
      <c r="K42" s="230">
        <f t="shared" si="1"/>
        <v>3</v>
      </c>
      <c r="L42" s="2" t="str">
        <f>$B42&amp;"-"&amp;COUNTIF($B$2:$B42, $B42)</f>
        <v>8447-2</v>
      </c>
      <c r="M42" s="2">
        <v>1053</v>
      </c>
      <c r="N42" s="2" t="str">
        <f t="shared" si="3"/>
        <v>Bretigny-sur-Morrens</v>
      </c>
      <c r="O42" s="2" t="str">
        <f t="shared" si="3"/>
        <v>Cugy VD</v>
      </c>
      <c r="P42" s="2" t="str">
        <f t="shared" si="3"/>
        <v>Cugy VD</v>
      </c>
      <c r="Q42" s="2" t="str">
        <f t="shared" si="3"/>
        <v/>
      </c>
      <c r="R42" s="2" t="str">
        <f t="shared" si="3"/>
        <v/>
      </c>
      <c r="S42" s="2" t="str">
        <f t="shared" si="3"/>
        <v/>
      </c>
      <c r="T42" s="2" t="str">
        <f t="shared" si="3"/>
        <v/>
      </c>
      <c r="U42" s="2" t="str">
        <f t="shared" si="3"/>
        <v/>
      </c>
      <c r="V42" s="2" t="str">
        <f t="shared" si="3"/>
        <v/>
      </c>
      <c r="W42" s="2" t="str">
        <f t="shared" si="3"/>
        <v/>
      </c>
      <c r="X42" s="2" t="str">
        <f t="shared" si="3"/>
        <v/>
      </c>
      <c r="Y42" s="2" t="str">
        <f t="shared" si="3"/>
        <v/>
      </c>
    </row>
    <row r="43" spans="1:25" x14ac:dyDescent="0.2">
      <c r="A43" s="2" t="s">
        <v>50</v>
      </c>
      <c r="B43" s="2">
        <v>8460</v>
      </c>
      <c r="C43" s="2">
        <v>0</v>
      </c>
      <c r="D43" s="2" t="s">
        <v>50</v>
      </c>
      <c r="E43" s="2">
        <v>35</v>
      </c>
      <c r="F43" s="2" t="s">
        <v>7</v>
      </c>
      <c r="G43" s="2">
        <v>2690209.8190000001</v>
      </c>
      <c r="H43" s="2">
        <v>1274873.8430000001</v>
      </c>
      <c r="I43" s="2" t="s">
        <v>4896</v>
      </c>
      <c r="J43" s="4">
        <v>39630</v>
      </c>
      <c r="K43" s="230">
        <f t="shared" si="1"/>
        <v>3</v>
      </c>
      <c r="L43" s="2" t="str">
        <f>$B43&amp;"-"&amp;COUNTIF($B$2:$B43, $B43)</f>
        <v>8460-1</v>
      </c>
      <c r="M43" s="2">
        <v>1054</v>
      </c>
      <c r="N43" s="2" t="str">
        <f t="shared" si="3"/>
        <v>Morrens VD</v>
      </c>
      <c r="O43" s="2" t="str">
        <f t="shared" si="3"/>
        <v/>
      </c>
      <c r="P43" s="2" t="str">
        <f t="shared" si="3"/>
        <v/>
      </c>
      <c r="Q43" s="2" t="str">
        <f t="shared" si="3"/>
        <v/>
      </c>
      <c r="R43" s="2" t="str">
        <f t="shared" si="3"/>
        <v/>
      </c>
      <c r="S43" s="2" t="str">
        <f t="shared" si="3"/>
        <v/>
      </c>
      <c r="T43" s="2" t="str">
        <f t="shared" si="3"/>
        <v/>
      </c>
      <c r="U43" s="2" t="str">
        <f t="shared" si="3"/>
        <v/>
      </c>
      <c r="V43" s="2" t="str">
        <f t="shared" si="3"/>
        <v/>
      </c>
      <c r="W43" s="2" t="str">
        <f t="shared" si="3"/>
        <v/>
      </c>
      <c r="X43" s="2" t="str">
        <f t="shared" si="3"/>
        <v/>
      </c>
      <c r="Y43" s="2" t="str">
        <f t="shared" si="3"/>
        <v/>
      </c>
    </row>
    <row r="44" spans="1:25" x14ac:dyDescent="0.2">
      <c r="A44" s="2" t="s">
        <v>51</v>
      </c>
      <c r="B44" s="2">
        <v>8464</v>
      </c>
      <c r="C44" s="2">
        <v>0</v>
      </c>
      <c r="D44" s="2" t="s">
        <v>50</v>
      </c>
      <c r="E44" s="2">
        <v>35</v>
      </c>
      <c r="F44" s="2" t="s">
        <v>7</v>
      </c>
      <c r="G44" s="2">
        <v>2687787.6540000001</v>
      </c>
      <c r="H44" s="2">
        <v>1273042.3540000001</v>
      </c>
      <c r="I44" s="2" t="s">
        <v>4896</v>
      </c>
      <c r="J44" s="4">
        <v>39630</v>
      </c>
      <c r="K44" s="230">
        <f t="shared" si="1"/>
        <v>3</v>
      </c>
      <c r="L44" s="2" t="str">
        <f>$B44&amp;"-"&amp;COUNTIF($B$2:$B44, $B44)</f>
        <v>8464-1</v>
      </c>
      <c r="M44" s="2">
        <v>1055</v>
      </c>
      <c r="N44" s="2" t="str">
        <f t="shared" si="3"/>
        <v>Froideville</v>
      </c>
      <c r="O44" s="2" t="str">
        <f t="shared" si="3"/>
        <v/>
      </c>
      <c r="P44" s="2" t="str">
        <f t="shared" si="3"/>
        <v/>
      </c>
      <c r="Q44" s="2" t="str">
        <f t="shared" si="3"/>
        <v/>
      </c>
      <c r="R44" s="2" t="str">
        <f t="shared" si="3"/>
        <v/>
      </c>
      <c r="S44" s="2" t="str">
        <f t="shared" si="3"/>
        <v/>
      </c>
      <c r="T44" s="2" t="str">
        <f t="shared" si="3"/>
        <v/>
      </c>
      <c r="U44" s="2" t="str">
        <f t="shared" si="3"/>
        <v/>
      </c>
      <c r="V44" s="2" t="str">
        <f t="shared" si="3"/>
        <v/>
      </c>
      <c r="W44" s="2" t="str">
        <f t="shared" si="3"/>
        <v/>
      </c>
      <c r="X44" s="2" t="str">
        <f t="shared" si="3"/>
        <v/>
      </c>
      <c r="Y44" s="2" t="str">
        <f t="shared" si="3"/>
        <v/>
      </c>
    </row>
    <row r="45" spans="1:25" x14ac:dyDescent="0.2">
      <c r="A45" s="2" t="s">
        <v>56</v>
      </c>
      <c r="B45" s="2">
        <v>8466</v>
      </c>
      <c r="C45" s="2">
        <v>0</v>
      </c>
      <c r="D45" s="2" t="s">
        <v>52</v>
      </c>
      <c r="E45" s="2">
        <v>37</v>
      </c>
      <c r="F45" s="2" t="s">
        <v>7</v>
      </c>
      <c r="G45" s="2">
        <v>2694052.571</v>
      </c>
      <c r="H45" s="2">
        <v>1275700.291</v>
      </c>
      <c r="I45" s="2" t="s">
        <v>4896</v>
      </c>
      <c r="J45" s="4">
        <v>39630</v>
      </c>
      <c r="K45" s="230">
        <f t="shared" si="1"/>
        <v>3</v>
      </c>
      <c r="L45" s="2" t="str">
        <f>$B45&amp;"-"&amp;COUNTIF($B$2:$B45, $B45)</f>
        <v>8466-1</v>
      </c>
      <c r="M45" s="2">
        <v>1058</v>
      </c>
      <c r="N45" s="2" t="str">
        <f t="shared" si="3"/>
        <v>Villars-Tiercelin</v>
      </c>
      <c r="O45" s="2" t="str">
        <f t="shared" si="3"/>
        <v/>
      </c>
      <c r="P45" s="2" t="str">
        <f t="shared" si="3"/>
        <v/>
      </c>
      <c r="Q45" s="2" t="str">
        <f t="shared" si="3"/>
        <v/>
      </c>
      <c r="R45" s="2" t="str">
        <f t="shared" si="3"/>
        <v/>
      </c>
      <c r="S45" s="2" t="str">
        <f t="shared" si="3"/>
        <v/>
      </c>
      <c r="T45" s="2" t="str">
        <f t="shared" si="3"/>
        <v/>
      </c>
      <c r="U45" s="2" t="str">
        <f t="shared" si="3"/>
        <v/>
      </c>
      <c r="V45" s="2" t="str">
        <f t="shared" si="3"/>
        <v/>
      </c>
      <c r="W45" s="2" t="str">
        <f t="shared" si="3"/>
        <v/>
      </c>
      <c r="X45" s="2" t="str">
        <f t="shared" si="3"/>
        <v/>
      </c>
      <c r="Y45" s="2" t="str">
        <f t="shared" si="3"/>
        <v/>
      </c>
    </row>
    <row r="46" spans="1:25" x14ac:dyDescent="0.2">
      <c r="A46" s="2" t="s">
        <v>52</v>
      </c>
      <c r="B46" s="2">
        <v>8475</v>
      </c>
      <c r="C46" s="2">
        <v>0</v>
      </c>
      <c r="D46" s="2" t="s">
        <v>52</v>
      </c>
      <c r="E46" s="2">
        <v>37</v>
      </c>
      <c r="F46" s="2" t="s">
        <v>7</v>
      </c>
      <c r="G46" s="2">
        <v>2696481.98</v>
      </c>
      <c r="H46" s="2">
        <v>1274194.07</v>
      </c>
      <c r="I46" s="2" t="s">
        <v>4896</v>
      </c>
      <c r="J46" s="4">
        <v>39630</v>
      </c>
      <c r="K46" s="230">
        <f t="shared" si="1"/>
        <v>3</v>
      </c>
      <c r="L46" s="2" t="str">
        <f>$B46&amp;"-"&amp;COUNTIF($B$2:$B46, $B46)</f>
        <v>8475-1</v>
      </c>
      <c r="M46" s="2">
        <v>1059</v>
      </c>
      <c r="N46" s="2" t="str">
        <f t="shared" si="3"/>
        <v>Peney-le-Jorat</v>
      </c>
      <c r="O46" s="2" t="str">
        <f t="shared" si="3"/>
        <v>Peney-le-Jorat</v>
      </c>
      <c r="P46" s="2" t="str">
        <f t="shared" si="3"/>
        <v/>
      </c>
      <c r="Q46" s="2" t="str">
        <f t="shared" si="3"/>
        <v/>
      </c>
      <c r="R46" s="2" t="str">
        <f t="shared" si="3"/>
        <v/>
      </c>
      <c r="S46" s="2" t="str">
        <f t="shared" si="3"/>
        <v/>
      </c>
      <c r="T46" s="2" t="str">
        <f t="shared" si="3"/>
        <v/>
      </c>
      <c r="U46" s="2" t="str">
        <f t="shared" si="3"/>
        <v/>
      </c>
      <c r="V46" s="2" t="str">
        <f t="shared" si="3"/>
        <v/>
      </c>
      <c r="W46" s="2" t="str">
        <f t="shared" si="3"/>
        <v/>
      </c>
      <c r="X46" s="2" t="str">
        <f t="shared" si="3"/>
        <v/>
      </c>
      <c r="Y46" s="2" t="str">
        <f t="shared" si="3"/>
        <v/>
      </c>
    </row>
    <row r="47" spans="1:25" x14ac:dyDescent="0.2">
      <c r="A47" s="2" t="s">
        <v>53</v>
      </c>
      <c r="B47" s="2">
        <v>8462</v>
      </c>
      <c r="C47" s="2">
        <v>0</v>
      </c>
      <c r="D47" s="2" t="s">
        <v>53</v>
      </c>
      <c r="E47" s="2">
        <v>38</v>
      </c>
      <c r="F47" s="2" t="s">
        <v>7</v>
      </c>
      <c r="G47" s="2">
        <v>2688648.13</v>
      </c>
      <c r="H47" s="2">
        <v>1275885.4169999999</v>
      </c>
      <c r="I47" s="2" t="s">
        <v>4896</v>
      </c>
      <c r="J47" s="4">
        <v>39630</v>
      </c>
      <c r="K47" s="230">
        <f t="shared" si="1"/>
        <v>3</v>
      </c>
      <c r="L47" s="2" t="str">
        <f>$B47&amp;"-"&amp;COUNTIF($B$2:$B47, $B47)</f>
        <v>8462-1</v>
      </c>
      <c r="M47" s="2">
        <v>1061</v>
      </c>
      <c r="N47" s="2" t="str">
        <f t="shared" si="3"/>
        <v>Villars-Mendraz</v>
      </c>
      <c r="O47" s="2" t="str">
        <f t="shared" si="3"/>
        <v/>
      </c>
      <c r="P47" s="2" t="str">
        <f t="shared" si="3"/>
        <v/>
      </c>
      <c r="Q47" s="2" t="str">
        <f t="shared" si="3"/>
        <v/>
      </c>
      <c r="R47" s="2" t="str">
        <f t="shared" si="3"/>
        <v/>
      </c>
      <c r="S47" s="2" t="str">
        <f t="shared" si="3"/>
        <v/>
      </c>
      <c r="T47" s="2" t="str">
        <f t="shared" si="3"/>
        <v/>
      </c>
      <c r="U47" s="2" t="str">
        <f t="shared" si="3"/>
        <v/>
      </c>
      <c r="V47" s="2" t="str">
        <f t="shared" si="3"/>
        <v/>
      </c>
      <c r="W47" s="2" t="str">
        <f t="shared" si="3"/>
        <v/>
      </c>
      <c r="X47" s="2" t="str">
        <f t="shared" si="3"/>
        <v/>
      </c>
      <c r="Y47" s="2" t="str">
        <f t="shared" si="3"/>
        <v/>
      </c>
    </row>
    <row r="48" spans="1:25" x14ac:dyDescent="0.2">
      <c r="A48" s="2" t="s">
        <v>51</v>
      </c>
      <c r="B48" s="2">
        <v>8464</v>
      </c>
      <c r="C48" s="2">
        <v>0</v>
      </c>
      <c r="D48" s="2" t="s">
        <v>53</v>
      </c>
      <c r="E48" s="2">
        <v>38</v>
      </c>
      <c r="F48" s="2" t="s">
        <v>7</v>
      </c>
      <c r="G48" s="2">
        <v>2687987.3169999998</v>
      </c>
      <c r="H48" s="2">
        <v>1273199.801</v>
      </c>
      <c r="I48" s="2" t="s">
        <v>4896</v>
      </c>
      <c r="J48" s="4">
        <v>39630</v>
      </c>
      <c r="K48" s="230">
        <f t="shared" si="1"/>
        <v>3</v>
      </c>
      <c r="L48" s="2" t="str">
        <f>$B48&amp;"-"&amp;COUNTIF($B$2:$B48, $B48)</f>
        <v>8464-2</v>
      </c>
      <c r="M48" s="2">
        <v>1062</v>
      </c>
      <c r="N48" s="2" t="str">
        <f t="shared" si="3"/>
        <v>Sottens</v>
      </c>
      <c r="O48" s="2" t="str">
        <f t="shared" si="3"/>
        <v/>
      </c>
      <c r="P48" s="2" t="str">
        <f t="shared" si="3"/>
        <v/>
      </c>
      <c r="Q48" s="2" t="str">
        <f t="shared" si="3"/>
        <v/>
      </c>
      <c r="R48" s="2" t="str">
        <f t="shared" si="3"/>
        <v/>
      </c>
      <c r="S48" s="2" t="str">
        <f t="shared" si="3"/>
        <v/>
      </c>
      <c r="T48" s="2" t="str">
        <f t="shared" si="3"/>
        <v/>
      </c>
      <c r="U48" s="2" t="str">
        <f t="shared" si="3"/>
        <v/>
      </c>
      <c r="V48" s="2" t="str">
        <f t="shared" si="3"/>
        <v/>
      </c>
      <c r="W48" s="2" t="str">
        <f t="shared" si="3"/>
        <v/>
      </c>
      <c r="X48" s="2" t="str">
        <f t="shared" si="3"/>
        <v/>
      </c>
      <c r="Y48" s="2" t="str">
        <f t="shared" si="3"/>
        <v/>
      </c>
    </row>
    <row r="49" spans="1:25" x14ac:dyDescent="0.2">
      <c r="A49" s="2" t="s">
        <v>54</v>
      </c>
      <c r="B49" s="2">
        <v>8478</v>
      </c>
      <c r="C49" s="2">
        <v>0</v>
      </c>
      <c r="D49" s="2" t="s">
        <v>54</v>
      </c>
      <c r="E49" s="2">
        <v>39</v>
      </c>
      <c r="F49" s="2" t="s">
        <v>7</v>
      </c>
      <c r="G49" s="2">
        <v>2698295.6579999998</v>
      </c>
      <c r="H49" s="2">
        <v>1270963.3130000001</v>
      </c>
      <c r="I49" s="2" t="s">
        <v>4896</v>
      </c>
      <c r="J49" s="4">
        <v>39630</v>
      </c>
      <c r="K49" s="230">
        <f t="shared" si="1"/>
        <v>3</v>
      </c>
      <c r="L49" s="2" t="str">
        <f>$B49&amp;"-"&amp;COUNTIF($B$2:$B49, $B49)</f>
        <v>8478-1</v>
      </c>
      <c r="M49" s="2">
        <v>1063</v>
      </c>
      <c r="N49" s="2" t="str">
        <f t="shared" si="3"/>
        <v>Boulens</v>
      </c>
      <c r="O49" s="2" t="str">
        <f t="shared" si="3"/>
        <v>Chapelle-sur-Moudon</v>
      </c>
      <c r="P49" s="2" t="str">
        <f t="shared" si="3"/>
        <v>Martherenges</v>
      </c>
      <c r="Q49" s="2" t="str">
        <f t="shared" si="3"/>
        <v>Peyres-Possens</v>
      </c>
      <c r="R49" s="2" t="str">
        <f t="shared" si="3"/>
        <v>Peyres-Possens</v>
      </c>
      <c r="S49" s="2" t="str">
        <f t="shared" si="3"/>
        <v/>
      </c>
      <c r="T49" s="2" t="str">
        <f t="shared" si="3"/>
        <v/>
      </c>
      <c r="U49" s="2" t="str">
        <f t="shared" si="3"/>
        <v/>
      </c>
      <c r="V49" s="2" t="str">
        <f t="shared" si="3"/>
        <v/>
      </c>
      <c r="W49" s="2" t="str">
        <f t="shared" si="3"/>
        <v/>
      </c>
      <c r="X49" s="2" t="str">
        <f t="shared" si="3"/>
        <v/>
      </c>
      <c r="Y49" s="2" t="str">
        <f t="shared" si="3"/>
        <v/>
      </c>
    </row>
    <row r="50" spans="1:25" x14ac:dyDescent="0.2">
      <c r="A50" s="2" t="s">
        <v>55</v>
      </c>
      <c r="B50" s="2">
        <v>8465</v>
      </c>
      <c r="C50" s="2">
        <v>0</v>
      </c>
      <c r="D50" s="2" t="s">
        <v>56</v>
      </c>
      <c r="E50" s="2">
        <v>40</v>
      </c>
      <c r="F50" s="2" t="s">
        <v>7</v>
      </c>
      <c r="G50" s="2">
        <v>2692631.4920000001</v>
      </c>
      <c r="H50" s="2">
        <v>1277112.4890000001</v>
      </c>
      <c r="I50" s="2" t="s">
        <v>4896</v>
      </c>
      <c r="J50" s="4">
        <v>39630</v>
      </c>
      <c r="K50" s="230">
        <f t="shared" si="1"/>
        <v>3</v>
      </c>
      <c r="L50" s="2" t="str">
        <f>$B50&amp;"-"&amp;COUNTIF($B$2:$B50, $B50)</f>
        <v>8465-1</v>
      </c>
      <c r="M50" s="2">
        <v>1066</v>
      </c>
      <c r="N50" s="2" t="str">
        <f t="shared" si="3"/>
        <v>Epalinges</v>
      </c>
      <c r="O50" s="2" t="str">
        <f t="shared" si="3"/>
        <v/>
      </c>
      <c r="P50" s="2" t="str">
        <f t="shared" si="3"/>
        <v/>
      </c>
      <c r="Q50" s="2" t="str">
        <f t="shared" si="3"/>
        <v/>
      </c>
      <c r="R50" s="2" t="str">
        <f t="shared" si="3"/>
        <v/>
      </c>
      <c r="S50" s="2" t="str">
        <f t="shared" si="3"/>
        <v/>
      </c>
      <c r="T50" s="2" t="str">
        <f t="shared" si="3"/>
        <v/>
      </c>
      <c r="U50" s="2" t="str">
        <f t="shared" si="3"/>
        <v/>
      </c>
      <c r="V50" s="2" t="str">
        <f t="shared" si="3"/>
        <v/>
      </c>
      <c r="W50" s="2" t="str">
        <f t="shared" si="3"/>
        <v/>
      </c>
      <c r="X50" s="2" t="str">
        <f t="shared" si="3"/>
        <v/>
      </c>
      <c r="Y50" s="2" t="str">
        <f t="shared" si="3"/>
        <v/>
      </c>
    </row>
    <row r="51" spans="1:25" x14ac:dyDescent="0.2">
      <c r="A51" s="2" t="s">
        <v>57</v>
      </c>
      <c r="B51" s="2">
        <v>8465</v>
      </c>
      <c r="C51" s="2">
        <v>1</v>
      </c>
      <c r="D51" s="2" t="s">
        <v>56</v>
      </c>
      <c r="E51" s="2">
        <v>40</v>
      </c>
      <c r="F51" s="2" t="s">
        <v>7</v>
      </c>
      <c r="G51" s="2">
        <v>2693250.06</v>
      </c>
      <c r="H51" s="2">
        <v>1278549.6089999999</v>
      </c>
      <c r="I51" s="2" t="s">
        <v>4896</v>
      </c>
      <c r="J51" s="4">
        <v>39630</v>
      </c>
      <c r="K51" s="230">
        <f t="shared" si="1"/>
        <v>3</v>
      </c>
      <c r="L51" s="2" t="str">
        <f>$B51&amp;"-"&amp;COUNTIF($B$2:$B51, $B51)</f>
        <v>8465-2</v>
      </c>
      <c r="M51" s="2">
        <v>1068</v>
      </c>
      <c r="N51" s="2" t="str">
        <f t="shared" si="3"/>
        <v>Les Monts-de-Pully</v>
      </c>
      <c r="O51" s="2" t="str">
        <f t="shared" si="3"/>
        <v/>
      </c>
      <c r="P51" s="2" t="str">
        <f t="shared" si="3"/>
        <v/>
      </c>
      <c r="Q51" s="2" t="str">
        <f t="shared" si="3"/>
        <v/>
      </c>
      <c r="R51" s="2" t="str">
        <f t="shared" si="3"/>
        <v/>
      </c>
      <c r="S51" s="2" t="str">
        <f t="shared" si="3"/>
        <v/>
      </c>
      <c r="T51" s="2" t="str">
        <f t="shared" si="3"/>
        <v/>
      </c>
      <c r="U51" s="2" t="str">
        <f t="shared" si="3"/>
        <v/>
      </c>
      <c r="V51" s="2" t="str">
        <f t="shared" si="3"/>
        <v/>
      </c>
      <c r="W51" s="2" t="str">
        <f t="shared" si="3"/>
        <v/>
      </c>
      <c r="X51" s="2" t="str">
        <f t="shared" si="3"/>
        <v/>
      </c>
      <c r="Y51" s="2" t="str">
        <f t="shared" si="3"/>
        <v/>
      </c>
    </row>
    <row r="52" spans="1:25" x14ac:dyDescent="0.2">
      <c r="A52" s="2" t="s">
        <v>56</v>
      </c>
      <c r="B52" s="2">
        <v>8466</v>
      </c>
      <c r="C52" s="2">
        <v>0</v>
      </c>
      <c r="D52" s="2" t="s">
        <v>56</v>
      </c>
      <c r="E52" s="2">
        <v>40</v>
      </c>
      <c r="F52" s="2" t="s">
        <v>7</v>
      </c>
      <c r="G52" s="2">
        <v>2694810.466</v>
      </c>
      <c r="H52" s="2">
        <v>1276944.1810000001</v>
      </c>
      <c r="I52" s="2" t="s">
        <v>4896</v>
      </c>
      <c r="J52" s="4">
        <v>39630</v>
      </c>
      <c r="K52" s="230">
        <f t="shared" si="1"/>
        <v>3</v>
      </c>
      <c r="L52" s="2" t="str">
        <f>$B52&amp;"-"&amp;COUNTIF($B$2:$B52, $B52)</f>
        <v>8466-2</v>
      </c>
      <c r="M52" s="2">
        <v>1070</v>
      </c>
      <c r="N52" s="2" t="str">
        <f t="shared" si="3"/>
        <v>Puidoux</v>
      </c>
      <c r="O52" s="2" t="str">
        <f t="shared" si="3"/>
        <v>Puidoux</v>
      </c>
      <c r="P52" s="2" t="str">
        <f t="shared" si="3"/>
        <v>Puidoux</v>
      </c>
      <c r="Q52" s="2" t="str">
        <f t="shared" si="3"/>
        <v/>
      </c>
      <c r="R52" s="2" t="str">
        <f t="shared" si="3"/>
        <v/>
      </c>
      <c r="S52" s="2" t="str">
        <f t="shared" si="3"/>
        <v/>
      </c>
      <c r="T52" s="2" t="str">
        <f t="shared" si="3"/>
        <v/>
      </c>
      <c r="U52" s="2" t="str">
        <f t="shared" si="3"/>
        <v/>
      </c>
      <c r="V52" s="2" t="str">
        <f t="shared" si="3"/>
        <v/>
      </c>
      <c r="W52" s="2" t="str">
        <f t="shared" si="3"/>
        <v/>
      </c>
      <c r="X52" s="2" t="str">
        <f t="shared" si="3"/>
        <v/>
      </c>
      <c r="Y52" s="2" t="str">
        <f t="shared" si="3"/>
        <v/>
      </c>
    </row>
    <row r="53" spans="1:25" x14ac:dyDescent="0.2">
      <c r="A53" s="2" t="s">
        <v>58</v>
      </c>
      <c r="B53" s="2">
        <v>8467</v>
      </c>
      <c r="C53" s="2">
        <v>0</v>
      </c>
      <c r="D53" s="2" t="s">
        <v>58</v>
      </c>
      <c r="E53" s="2">
        <v>41</v>
      </c>
      <c r="F53" s="2" t="s">
        <v>7</v>
      </c>
      <c r="G53" s="2">
        <v>2697026.2560000001</v>
      </c>
      <c r="H53" s="2">
        <v>1276546.973</v>
      </c>
      <c r="I53" s="2" t="s">
        <v>4896</v>
      </c>
      <c r="J53" s="4">
        <v>39630</v>
      </c>
      <c r="K53" s="230">
        <f t="shared" si="1"/>
        <v>3</v>
      </c>
      <c r="L53" s="2" t="str">
        <f>$B53&amp;"-"&amp;COUNTIF($B$2:$B53, $B53)</f>
        <v>8467-1</v>
      </c>
      <c r="M53" s="2">
        <v>1071</v>
      </c>
      <c r="N53" s="2" t="str">
        <f t="shared" si="3"/>
        <v>Chexbres</v>
      </c>
      <c r="O53" s="2" t="str">
        <f t="shared" si="3"/>
        <v>Rivaz</v>
      </c>
      <c r="P53" s="2" t="str">
        <f t="shared" si="3"/>
        <v>Chexbres</v>
      </c>
      <c r="Q53" s="2" t="str">
        <f t="shared" si="3"/>
        <v>Rivaz</v>
      </c>
      <c r="R53" s="2" t="str">
        <f t="shared" si="3"/>
        <v>Chexbres</v>
      </c>
      <c r="S53" s="2" t="str">
        <f t="shared" si="3"/>
        <v>St-Saphorin (Lavaux)</v>
      </c>
      <c r="T53" s="2" t="str">
        <f t="shared" si="3"/>
        <v>Chexbres</v>
      </c>
      <c r="U53" s="2" t="str">
        <f t="shared" si="3"/>
        <v>St-Saphorin (Lavaux)</v>
      </c>
      <c r="V53" s="2" t="str">
        <f t="shared" si="3"/>
        <v/>
      </c>
      <c r="W53" s="2" t="str">
        <f t="shared" si="3"/>
        <v/>
      </c>
      <c r="X53" s="2" t="str">
        <f t="shared" si="3"/>
        <v/>
      </c>
      <c r="Y53" s="2" t="str">
        <f t="shared" si="3"/>
        <v/>
      </c>
    </row>
    <row r="54" spans="1:25" x14ac:dyDescent="0.2">
      <c r="A54" s="2" t="s">
        <v>59</v>
      </c>
      <c r="B54" s="2">
        <v>8459</v>
      </c>
      <c r="C54" s="2">
        <v>0</v>
      </c>
      <c r="D54" s="2" t="s">
        <v>59</v>
      </c>
      <c r="E54" s="2">
        <v>43</v>
      </c>
      <c r="F54" s="2" t="s">
        <v>7</v>
      </c>
      <c r="G54" s="2">
        <v>2689744.9380000001</v>
      </c>
      <c r="H54" s="2">
        <v>1270228.939</v>
      </c>
      <c r="I54" s="2" t="s">
        <v>4896</v>
      </c>
      <c r="J54" s="4">
        <v>39630</v>
      </c>
      <c r="K54" s="230">
        <f t="shared" si="1"/>
        <v>3</v>
      </c>
      <c r="L54" s="2" t="str">
        <f>$B54&amp;"-"&amp;COUNTIF($B$2:$B54, $B54)</f>
        <v>8459-1</v>
      </c>
      <c r="M54" s="2">
        <v>1072</v>
      </c>
      <c r="N54" s="2" t="str">
        <f t="shared" si="3"/>
        <v>Forel (Lavaux)</v>
      </c>
      <c r="O54" s="2" t="str">
        <f t="shared" si="3"/>
        <v/>
      </c>
      <c r="P54" s="2" t="str">
        <f t="shared" si="3"/>
        <v/>
      </c>
      <c r="Q54" s="2" t="str">
        <f t="shared" si="3"/>
        <v/>
      </c>
      <c r="R54" s="2" t="str">
        <f t="shared" si="3"/>
        <v/>
      </c>
      <c r="S54" s="2" t="str">
        <f t="shared" si="3"/>
        <v/>
      </c>
      <c r="T54" s="2" t="str">
        <f t="shared" si="3"/>
        <v/>
      </c>
      <c r="U54" s="2" t="str">
        <f t="shared" si="3"/>
        <v/>
      </c>
      <c r="V54" s="2" t="str">
        <f t="shared" si="3"/>
        <v/>
      </c>
      <c r="W54" s="2" t="str">
        <f t="shared" si="3"/>
        <v/>
      </c>
      <c r="X54" s="2" t="str">
        <f t="shared" si="3"/>
        <v/>
      </c>
      <c r="Y54" s="2" t="str">
        <f t="shared" si="3"/>
        <v/>
      </c>
    </row>
    <row r="55" spans="1:25" x14ac:dyDescent="0.2">
      <c r="A55" s="2" t="s">
        <v>62</v>
      </c>
      <c r="B55" s="2">
        <v>8180</v>
      </c>
      <c r="C55" s="2">
        <v>0</v>
      </c>
      <c r="D55" s="2" t="s">
        <v>60</v>
      </c>
      <c r="E55" s="2">
        <v>51</v>
      </c>
      <c r="F55" s="2" t="s">
        <v>7</v>
      </c>
      <c r="G55" s="2">
        <v>2684806.9139999999</v>
      </c>
      <c r="H55" s="2">
        <v>1262781.4029999999</v>
      </c>
      <c r="I55" s="2" t="s">
        <v>4896</v>
      </c>
      <c r="J55" s="4">
        <v>39630</v>
      </c>
      <c r="K55" s="230">
        <f t="shared" si="1"/>
        <v>3</v>
      </c>
      <c r="L55" s="2" t="str">
        <f>$B55&amp;"-"&amp;COUNTIF($B$2:$B55, $B55)</f>
        <v>8180-1</v>
      </c>
      <c r="M55" s="2">
        <v>1073</v>
      </c>
      <c r="N55" s="2" t="str">
        <f t="shared" si="3"/>
        <v>Savigny</v>
      </c>
      <c r="O55" s="2" t="str">
        <f t="shared" si="3"/>
        <v>Mollie-Margot</v>
      </c>
      <c r="P55" s="2" t="str">
        <f t="shared" si="3"/>
        <v/>
      </c>
      <c r="Q55" s="2" t="str">
        <f t="shared" si="3"/>
        <v/>
      </c>
      <c r="R55" s="2" t="str">
        <f t="shared" si="3"/>
        <v/>
      </c>
      <c r="S55" s="2" t="str">
        <f t="shared" si="3"/>
        <v/>
      </c>
      <c r="T55" s="2" t="str">
        <f t="shared" si="3"/>
        <v/>
      </c>
      <c r="U55" s="2" t="str">
        <f t="shared" si="3"/>
        <v/>
      </c>
      <c r="V55" s="2" t="str">
        <f t="shared" si="3"/>
        <v/>
      </c>
      <c r="W55" s="2" t="str">
        <f t="shared" si="3"/>
        <v/>
      </c>
      <c r="X55" s="2" t="str">
        <f t="shared" si="3"/>
        <v/>
      </c>
      <c r="Y55" s="2" t="str">
        <f t="shared" si="3"/>
        <v/>
      </c>
    </row>
    <row r="56" spans="1:25" x14ac:dyDescent="0.2">
      <c r="A56" s="2" t="s">
        <v>60</v>
      </c>
      <c r="B56" s="2">
        <v>8184</v>
      </c>
      <c r="C56" s="2">
        <v>0</v>
      </c>
      <c r="D56" s="2" t="s">
        <v>60</v>
      </c>
      <c r="E56" s="2">
        <v>51</v>
      </c>
      <c r="F56" s="2" t="s">
        <v>7</v>
      </c>
      <c r="G56" s="2">
        <v>2683382.6230000001</v>
      </c>
      <c r="H56" s="2">
        <v>1261738.649</v>
      </c>
      <c r="I56" s="2" t="s">
        <v>4896</v>
      </c>
      <c r="J56" s="4">
        <v>39630</v>
      </c>
      <c r="K56" s="230">
        <f t="shared" si="1"/>
        <v>3</v>
      </c>
      <c r="L56" s="2" t="str">
        <f>$B56&amp;"-"&amp;COUNTIF($B$2:$B56, $B56)</f>
        <v>8184-1</v>
      </c>
      <c r="M56" s="2">
        <v>1076</v>
      </c>
      <c r="N56" s="2" t="str">
        <f t="shared" si="3"/>
        <v>Ferlens VD</v>
      </c>
      <c r="O56" s="2" t="str">
        <f t="shared" si="3"/>
        <v/>
      </c>
      <c r="P56" s="2" t="str">
        <f t="shared" si="3"/>
        <v/>
      </c>
      <c r="Q56" s="2" t="str">
        <f t="shared" si="3"/>
        <v/>
      </c>
      <c r="R56" s="2" t="str">
        <f t="shared" si="3"/>
        <v/>
      </c>
      <c r="S56" s="2" t="str">
        <f t="shared" si="3"/>
        <v/>
      </c>
      <c r="T56" s="2" t="str">
        <f t="shared" si="3"/>
        <v/>
      </c>
      <c r="U56" s="2" t="str">
        <f t="shared" si="3"/>
        <v/>
      </c>
      <c r="V56" s="2" t="str">
        <f t="shared" si="3"/>
        <v/>
      </c>
      <c r="W56" s="2" t="str">
        <f t="shared" si="3"/>
        <v/>
      </c>
      <c r="X56" s="2" t="str">
        <f t="shared" si="3"/>
        <v/>
      </c>
      <c r="Y56" s="2" t="str">
        <f t="shared" si="3"/>
        <v/>
      </c>
    </row>
    <row r="57" spans="1:25" x14ac:dyDescent="0.2">
      <c r="A57" s="2" t="s">
        <v>61</v>
      </c>
      <c r="B57" s="2">
        <v>8303</v>
      </c>
      <c r="C57" s="2">
        <v>0</v>
      </c>
      <c r="D57" s="2" t="s">
        <v>61</v>
      </c>
      <c r="E57" s="2">
        <v>52</v>
      </c>
      <c r="F57" s="2" t="s">
        <v>7</v>
      </c>
      <c r="G57" s="2">
        <v>2689557.6060000001</v>
      </c>
      <c r="H57" s="2">
        <v>1255056.672</v>
      </c>
      <c r="I57" s="2" t="s">
        <v>4896</v>
      </c>
      <c r="J57" s="4">
        <v>39630</v>
      </c>
      <c r="K57" s="230">
        <f t="shared" si="1"/>
        <v>3</v>
      </c>
      <c r="L57" s="2" t="str">
        <f>$B57&amp;"-"&amp;COUNTIF($B$2:$B57, $B57)</f>
        <v>8303-1</v>
      </c>
      <c r="M57" s="2">
        <v>1077</v>
      </c>
      <c r="N57" s="2" t="str">
        <f t="shared" si="3"/>
        <v>Servion</v>
      </c>
      <c r="O57" s="2" t="str">
        <f t="shared" si="3"/>
        <v/>
      </c>
      <c r="P57" s="2" t="str">
        <f t="shared" si="3"/>
        <v/>
      </c>
      <c r="Q57" s="2" t="str">
        <f t="shared" si="3"/>
        <v/>
      </c>
      <c r="R57" s="2" t="str">
        <f t="shared" si="3"/>
        <v/>
      </c>
      <c r="S57" s="2" t="str">
        <f t="shared" si="3"/>
        <v/>
      </c>
      <c r="T57" s="2" t="str">
        <f t="shared" si="3"/>
        <v/>
      </c>
      <c r="U57" s="2" t="str">
        <f t="shared" si="3"/>
        <v/>
      </c>
      <c r="V57" s="2" t="str">
        <f t="shared" si="3"/>
        <v/>
      </c>
      <c r="W57" s="2" t="str">
        <f t="shared" si="3"/>
        <v/>
      </c>
      <c r="X57" s="2" t="str">
        <f t="shared" si="3"/>
        <v/>
      </c>
      <c r="Y57" s="2" t="str">
        <f t="shared" si="3"/>
        <v/>
      </c>
    </row>
    <row r="58" spans="1:25" x14ac:dyDescent="0.2">
      <c r="A58" s="2" t="s">
        <v>62</v>
      </c>
      <c r="B58" s="2">
        <v>8180</v>
      </c>
      <c r="C58" s="2">
        <v>0</v>
      </c>
      <c r="D58" s="2" t="s">
        <v>62</v>
      </c>
      <c r="E58" s="2">
        <v>53</v>
      </c>
      <c r="F58" s="2" t="s">
        <v>7</v>
      </c>
      <c r="G58" s="2">
        <v>2683359.449</v>
      </c>
      <c r="H58" s="2">
        <v>1265024.3559999999</v>
      </c>
      <c r="I58" s="2" t="s">
        <v>4896</v>
      </c>
      <c r="J58" s="4">
        <v>39630</v>
      </c>
      <c r="K58" s="230">
        <f t="shared" si="1"/>
        <v>3</v>
      </c>
      <c r="L58" s="2" t="str">
        <f>$B58&amp;"-"&amp;COUNTIF($B$2:$B58, $B58)</f>
        <v>8180-2</v>
      </c>
      <c r="M58" s="2">
        <v>1078</v>
      </c>
      <c r="N58" s="2" t="str">
        <f t="shared" si="3"/>
        <v>Essertes</v>
      </c>
      <c r="O58" s="2" t="str">
        <f t="shared" si="3"/>
        <v/>
      </c>
      <c r="P58" s="2" t="str">
        <f t="shared" si="3"/>
        <v/>
      </c>
      <c r="Q58" s="2" t="str">
        <f t="shared" si="3"/>
        <v/>
      </c>
      <c r="R58" s="2" t="str">
        <f t="shared" si="3"/>
        <v/>
      </c>
      <c r="S58" s="2" t="str">
        <f t="shared" si="3"/>
        <v/>
      </c>
      <c r="T58" s="2" t="str">
        <f t="shared" si="3"/>
        <v/>
      </c>
      <c r="U58" s="2" t="str">
        <f t="shared" si="3"/>
        <v/>
      </c>
      <c r="V58" s="2" t="str">
        <f t="shared" si="3"/>
        <v/>
      </c>
      <c r="W58" s="2" t="str">
        <f t="shared" si="3"/>
        <v/>
      </c>
      <c r="X58" s="2" t="str">
        <f t="shared" si="3"/>
        <v/>
      </c>
      <c r="Y58" s="2" t="str">
        <f t="shared" si="3"/>
        <v/>
      </c>
    </row>
    <row r="59" spans="1:25" x14ac:dyDescent="0.2">
      <c r="A59" s="2" t="s">
        <v>69</v>
      </c>
      <c r="B59" s="2">
        <v>8192</v>
      </c>
      <c r="C59" s="2">
        <v>0</v>
      </c>
      <c r="D59" s="2" t="s">
        <v>62</v>
      </c>
      <c r="E59" s="2">
        <v>53</v>
      </c>
      <c r="F59" s="2" t="s">
        <v>7</v>
      </c>
      <c r="G59" s="2">
        <v>2681743.997</v>
      </c>
      <c r="H59" s="2">
        <v>1267043.736</v>
      </c>
      <c r="I59" s="2" t="s">
        <v>4896</v>
      </c>
      <c r="J59" s="4">
        <v>39630</v>
      </c>
      <c r="K59" s="230">
        <f t="shared" si="1"/>
        <v>3</v>
      </c>
      <c r="L59" s="2" t="str">
        <f>$B59&amp;"-"&amp;COUNTIF($B$2:$B59, $B59)</f>
        <v>8192-1</v>
      </c>
      <c r="M59" s="2">
        <v>1080</v>
      </c>
      <c r="N59" s="2" t="str">
        <f t="shared" si="3"/>
        <v>Les Cullayes</v>
      </c>
      <c r="O59" s="2" t="str">
        <f t="shared" si="3"/>
        <v>Les Cullayes</v>
      </c>
      <c r="P59" s="2" t="str">
        <f t="shared" si="3"/>
        <v/>
      </c>
      <c r="Q59" s="2" t="str">
        <f t="shared" ref="O59:Y82" si="4">IFERROR(INDEX($A$2:$A$5744, MATCH($M59&amp;"-"&amp;Q$1, $L$2:$L$5744, 0)), "")</f>
        <v/>
      </c>
      <c r="R59" s="2" t="str">
        <f t="shared" si="4"/>
        <v/>
      </c>
      <c r="S59" s="2" t="str">
        <f t="shared" si="4"/>
        <v/>
      </c>
      <c r="T59" s="2" t="str">
        <f t="shared" si="4"/>
        <v/>
      </c>
      <c r="U59" s="2" t="str">
        <f t="shared" si="4"/>
        <v/>
      </c>
      <c r="V59" s="2" t="str">
        <f t="shared" si="4"/>
        <v/>
      </c>
      <c r="W59" s="2" t="str">
        <f t="shared" si="4"/>
        <v/>
      </c>
      <c r="X59" s="2" t="str">
        <f t="shared" si="4"/>
        <v/>
      </c>
      <c r="Y59" s="2" t="str">
        <f t="shared" si="4"/>
        <v/>
      </c>
    </row>
    <row r="60" spans="1:25" x14ac:dyDescent="0.2">
      <c r="A60" s="2" t="s">
        <v>63</v>
      </c>
      <c r="B60" s="2">
        <v>8305</v>
      </c>
      <c r="C60" s="2">
        <v>0</v>
      </c>
      <c r="D60" s="2" t="s">
        <v>63</v>
      </c>
      <c r="E60" s="2">
        <v>54</v>
      </c>
      <c r="F60" s="2" t="s">
        <v>7</v>
      </c>
      <c r="G60" s="2">
        <v>2688566.5890000002</v>
      </c>
      <c r="H60" s="2">
        <v>1253337.003</v>
      </c>
      <c r="I60" s="2" t="s">
        <v>4896</v>
      </c>
      <c r="J60" s="4">
        <v>39630</v>
      </c>
      <c r="K60" s="230">
        <f t="shared" si="1"/>
        <v>3</v>
      </c>
      <c r="L60" s="2" t="str">
        <f>$B60&amp;"-"&amp;COUNTIF($B$2:$B60, $B60)</f>
        <v>8305-1</v>
      </c>
      <c r="M60" s="2">
        <v>1081</v>
      </c>
      <c r="N60" s="2" t="str">
        <f t="shared" ref="N60:Y123" si="5">IFERROR(INDEX($A$2:$A$5744, MATCH($M60&amp;"-"&amp;N$1, $L$2:$L$5744, 0)), "")</f>
        <v>Montpreveyres</v>
      </c>
      <c r="O60" s="2" t="str">
        <f t="shared" si="4"/>
        <v/>
      </c>
      <c r="P60" s="2" t="str">
        <f t="shared" si="4"/>
        <v/>
      </c>
      <c r="Q60" s="2" t="str">
        <f t="shared" si="4"/>
        <v/>
      </c>
      <c r="R60" s="2" t="str">
        <f t="shared" si="4"/>
        <v/>
      </c>
      <c r="S60" s="2" t="str">
        <f t="shared" si="4"/>
        <v/>
      </c>
      <c r="T60" s="2" t="str">
        <f t="shared" si="4"/>
        <v/>
      </c>
      <c r="U60" s="2" t="str">
        <f t="shared" si="4"/>
        <v/>
      </c>
      <c r="V60" s="2" t="str">
        <f t="shared" si="4"/>
        <v/>
      </c>
      <c r="W60" s="2" t="str">
        <f t="shared" si="4"/>
        <v/>
      </c>
      <c r="X60" s="2" t="str">
        <f t="shared" si="4"/>
        <v/>
      </c>
      <c r="Y60" s="2" t="str">
        <f t="shared" si="4"/>
        <v/>
      </c>
    </row>
    <row r="61" spans="1:25" x14ac:dyDescent="0.2">
      <c r="A61" s="2" t="s">
        <v>196</v>
      </c>
      <c r="B61" s="2">
        <v>8600</v>
      </c>
      <c r="C61" s="2">
        <v>0</v>
      </c>
      <c r="D61" s="2" t="s">
        <v>63</v>
      </c>
      <c r="E61" s="2">
        <v>54</v>
      </c>
      <c r="F61" s="2" t="s">
        <v>7</v>
      </c>
      <c r="G61" s="2">
        <v>2689512.338</v>
      </c>
      <c r="H61" s="2">
        <v>1251504.0190000001</v>
      </c>
      <c r="I61" s="2" t="s">
        <v>4896</v>
      </c>
      <c r="J61" s="4">
        <v>39630</v>
      </c>
      <c r="K61" s="230">
        <f t="shared" si="1"/>
        <v>3</v>
      </c>
      <c r="L61" s="2" t="str">
        <f>$B61&amp;"-"&amp;COUNTIF($B$2:$B61, $B61)</f>
        <v>8600-1</v>
      </c>
      <c r="M61" s="2">
        <v>1082</v>
      </c>
      <c r="N61" s="2" t="str">
        <f t="shared" si="5"/>
        <v>Corcelles-le-Jorat</v>
      </c>
      <c r="O61" s="2" t="str">
        <f t="shared" si="4"/>
        <v/>
      </c>
      <c r="P61" s="2" t="str">
        <f t="shared" si="4"/>
        <v/>
      </c>
      <c r="Q61" s="2" t="str">
        <f t="shared" si="4"/>
        <v/>
      </c>
      <c r="R61" s="2" t="str">
        <f t="shared" si="4"/>
        <v/>
      </c>
      <c r="S61" s="2" t="str">
        <f t="shared" si="4"/>
        <v/>
      </c>
      <c r="T61" s="2" t="str">
        <f t="shared" si="4"/>
        <v/>
      </c>
      <c r="U61" s="2" t="str">
        <f t="shared" si="4"/>
        <v/>
      </c>
      <c r="V61" s="2" t="str">
        <f t="shared" si="4"/>
        <v/>
      </c>
      <c r="W61" s="2" t="str">
        <f t="shared" si="4"/>
        <v/>
      </c>
      <c r="X61" s="2" t="str">
        <f t="shared" si="4"/>
        <v/>
      </c>
      <c r="Y61" s="2" t="str">
        <f t="shared" si="4"/>
        <v/>
      </c>
    </row>
    <row r="62" spans="1:25" x14ac:dyDescent="0.2">
      <c r="A62" s="2" t="s">
        <v>64</v>
      </c>
      <c r="B62" s="2">
        <v>8193</v>
      </c>
      <c r="C62" s="2">
        <v>0</v>
      </c>
      <c r="D62" s="2" t="s">
        <v>64</v>
      </c>
      <c r="E62" s="2">
        <v>55</v>
      </c>
      <c r="F62" s="2" t="s">
        <v>7</v>
      </c>
      <c r="G62" s="2">
        <v>2681595.125</v>
      </c>
      <c r="H62" s="2">
        <v>1269634.1680000001</v>
      </c>
      <c r="I62" s="2" t="s">
        <v>4896</v>
      </c>
      <c r="J62" s="4">
        <v>39630</v>
      </c>
      <c r="K62" s="230">
        <f t="shared" si="1"/>
        <v>3</v>
      </c>
      <c r="L62" s="2" t="str">
        <f>$B62&amp;"-"&amp;COUNTIF($B$2:$B62, $B62)</f>
        <v>8193-1</v>
      </c>
      <c r="M62" s="2">
        <v>1083</v>
      </c>
      <c r="N62" s="2" t="str">
        <f t="shared" si="5"/>
        <v>Mézières VD</v>
      </c>
      <c r="O62" s="2" t="str">
        <f t="shared" si="4"/>
        <v/>
      </c>
      <c r="P62" s="2" t="str">
        <f t="shared" si="4"/>
        <v/>
      </c>
      <c r="Q62" s="2" t="str">
        <f t="shared" si="4"/>
        <v/>
      </c>
      <c r="R62" s="2" t="str">
        <f t="shared" si="4"/>
        <v/>
      </c>
      <c r="S62" s="2" t="str">
        <f t="shared" si="4"/>
        <v/>
      </c>
      <c r="T62" s="2" t="str">
        <f t="shared" si="4"/>
        <v/>
      </c>
      <c r="U62" s="2" t="str">
        <f t="shared" si="4"/>
        <v/>
      </c>
      <c r="V62" s="2" t="str">
        <f t="shared" si="4"/>
        <v/>
      </c>
      <c r="W62" s="2" t="str">
        <f t="shared" si="4"/>
        <v/>
      </c>
      <c r="X62" s="2" t="str">
        <f t="shared" si="4"/>
        <v/>
      </c>
      <c r="Y62" s="2" t="str">
        <f t="shared" si="4"/>
        <v/>
      </c>
    </row>
    <row r="63" spans="1:25" x14ac:dyDescent="0.2">
      <c r="A63" s="2" t="s">
        <v>81</v>
      </c>
      <c r="B63" s="2">
        <v>8197</v>
      </c>
      <c r="C63" s="2">
        <v>0</v>
      </c>
      <c r="D63" s="2" t="s">
        <v>64</v>
      </c>
      <c r="E63" s="2">
        <v>55</v>
      </c>
      <c r="F63" s="2" t="s">
        <v>7</v>
      </c>
      <c r="G63" s="2">
        <v>2682964.2200000002</v>
      </c>
      <c r="H63" s="2">
        <v>1271746.4450000001</v>
      </c>
      <c r="I63" s="2" t="s">
        <v>4896</v>
      </c>
      <c r="J63" s="4">
        <v>39630</v>
      </c>
      <c r="K63" s="230">
        <f t="shared" si="1"/>
        <v>3</v>
      </c>
      <c r="L63" s="2" t="str">
        <f>$B63&amp;"-"&amp;COUNTIF($B$2:$B63, $B63)</f>
        <v>8197-1</v>
      </c>
      <c r="M63" s="2">
        <v>1084</v>
      </c>
      <c r="N63" s="2" t="str">
        <f t="shared" si="5"/>
        <v>Carrouge VD</v>
      </c>
      <c r="O63" s="2" t="str">
        <f t="shared" si="4"/>
        <v>Carrouge VD</v>
      </c>
      <c r="P63" s="2" t="str">
        <f t="shared" si="4"/>
        <v/>
      </c>
      <c r="Q63" s="2" t="str">
        <f t="shared" si="4"/>
        <v/>
      </c>
      <c r="R63" s="2" t="str">
        <f t="shared" si="4"/>
        <v/>
      </c>
      <c r="S63" s="2" t="str">
        <f t="shared" si="4"/>
        <v/>
      </c>
      <c r="T63" s="2" t="str">
        <f t="shared" si="4"/>
        <v/>
      </c>
      <c r="U63" s="2" t="str">
        <f t="shared" si="4"/>
        <v/>
      </c>
      <c r="V63" s="2" t="str">
        <f t="shared" si="4"/>
        <v/>
      </c>
      <c r="W63" s="2" t="str">
        <f t="shared" si="4"/>
        <v/>
      </c>
      <c r="X63" s="2" t="str">
        <f t="shared" si="4"/>
        <v/>
      </c>
      <c r="Y63" s="2" t="str">
        <f t="shared" si="4"/>
        <v/>
      </c>
    </row>
    <row r="64" spans="1:25" x14ac:dyDescent="0.2">
      <c r="A64" s="2" t="s">
        <v>65</v>
      </c>
      <c r="B64" s="2">
        <v>8424</v>
      </c>
      <c r="C64" s="2">
        <v>0</v>
      </c>
      <c r="D64" s="2" t="s">
        <v>65</v>
      </c>
      <c r="E64" s="2">
        <v>56</v>
      </c>
      <c r="F64" s="2" t="s">
        <v>7</v>
      </c>
      <c r="G64" s="2">
        <v>2687457.0950000002</v>
      </c>
      <c r="H64" s="2">
        <v>1262791.7</v>
      </c>
      <c r="I64" s="2" t="s">
        <v>4896</v>
      </c>
      <c r="J64" s="4">
        <v>39630</v>
      </c>
      <c r="K64" s="230">
        <f t="shared" si="1"/>
        <v>3</v>
      </c>
      <c r="L64" s="2" t="str">
        <f>$B64&amp;"-"&amp;COUNTIF($B$2:$B64, $B64)</f>
        <v>8424-1</v>
      </c>
      <c r="M64" s="2">
        <v>1085</v>
      </c>
      <c r="N64" s="2" t="str">
        <f t="shared" si="5"/>
        <v>Vulliens</v>
      </c>
      <c r="O64" s="2" t="str">
        <f t="shared" si="4"/>
        <v>Vulliens</v>
      </c>
      <c r="P64" s="2" t="str">
        <f t="shared" si="4"/>
        <v/>
      </c>
      <c r="Q64" s="2" t="str">
        <f t="shared" si="4"/>
        <v/>
      </c>
      <c r="R64" s="2" t="str">
        <f t="shared" si="4"/>
        <v/>
      </c>
      <c r="S64" s="2" t="str">
        <f t="shared" si="4"/>
        <v/>
      </c>
      <c r="T64" s="2" t="str">
        <f t="shared" si="4"/>
        <v/>
      </c>
      <c r="U64" s="2" t="str">
        <f t="shared" si="4"/>
        <v/>
      </c>
      <c r="V64" s="2" t="str">
        <f t="shared" si="4"/>
        <v/>
      </c>
      <c r="W64" s="2" t="str">
        <f t="shared" si="4"/>
        <v/>
      </c>
      <c r="X64" s="2" t="str">
        <f t="shared" si="4"/>
        <v/>
      </c>
      <c r="Y64" s="2" t="str">
        <f t="shared" si="4"/>
        <v/>
      </c>
    </row>
    <row r="65" spans="1:25" x14ac:dyDescent="0.2">
      <c r="A65" s="2" t="s">
        <v>66</v>
      </c>
      <c r="B65" s="2">
        <v>8427</v>
      </c>
      <c r="C65" s="2">
        <v>2</v>
      </c>
      <c r="D65" s="2" t="s">
        <v>67</v>
      </c>
      <c r="E65" s="2">
        <v>57</v>
      </c>
      <c r="F65" s="2" t="s">
        <v>7</v>
      </c>
      <c r="G65" s="2">
        <v>2687149.9530000002</v>
      </c>
      <c r="H65" s="2">
        <v>1265283.2579999999</v>
      </c>
      <c r="I65" s="2" t="s">
        <v>4896</v>
      </c>
      <c r="J65" s="4">
        <v>39630</v>
      </c>
      <c r="K65" s="230">
        <f t="shared" si="1"/>
        <v>3</v>
      </c>
      <c r="L65" s="2" t="str">
        <f>$B65&amp;"-"&amp;COUNTIF($B$2:$B65, $B65)</f>
        <v>8427-1</v>
      </c>
      <c r="M65" s="2">
        <v>1088</v>
      </c>
      <c r="N65" s="2" t="str">
        <f t="shared" si="5"/>
        <v>Ropraz</v>
      </c>
      <c r="O65" s="2" t="str">
        <f t="shared" si="4"/>
        <v/>
      </c>
      <c r="P65" s="2" t="str">
        <f t="shared" si="4"/>
        <v/>
      </c>
      <c r="Q65" s="2" t="str">
        <f t="shared" si="4"/>
        <v/>
      </c>
      <c r="R65" s="2" t="str">
        <f t="shared" si="4"/>
        <v/>
      </c>
      <c r="S65" s="2" t="str">
        <f t="shared" si="4"/>
        <v/>
      </c>
      <c r="T65" s="2" t="str">
        <f t="shared" si="4"/>
        <v/>
      </c>
      <c r="U65" s="2" t="str">
        <f t="shared" si="4"/>
        <v/>
      </c>
      <c r="V65" s="2" t="str">
        <f t="shared" si="4"/>
        <v/>
      </c>
      <c r="W65" s="2" t="str">
        <f t="shared" si="4"/>
        <v/>
      </c>
      <c r="X65" s="2" t="str">
        <f t="shared" si="4"/>
        <v/>
      </c>
      <c r="Y65" s="2" t="str">
        <f t="shared" si="4"/>
        <v/>
      </c>
    </row>
    <row r="66" spans="1:25" x14ac:dyDescent="0.2">
      <c r="A66" s="2" t="s">
        <v>68</v>
      </c>
      <c r="B66" s="2">
        <v>8428</v>
      </c>
      <c r="C66" s="2">
        <v>0</v>
      </c>
      <c r="D66" s="2" t="s">
        <v>67</v>
      </c>
      <c r="E66" s="2">
        <v>57</v>
      </c>
      <c r="F66" s="2" t="s">
        <v>7</v>
      </c>
      <c r="G66" s="2">
        <v>2685452.14</v>
      </c>
      <c r="H66" s="2">
        <v>1267375.8259999999</v>
      </c>
      <c r="I66" s="2" t="s">
        <v>4896</v>
      </c>
      <c r="J66" s="4">
        <v>39630</v>
      </c>
      <c r="K66" s="230">
        <f t="shared" si="1"/>
        <v>3</v>
      </c>
      <c r="L66" s="2" t="str">
        <f>$B66&amp;"-"&amp;COUNTIF($B$2:$B66, $B66)</f>
        <v>8428-1</v>
      </c>
      <c r="M66" s="2">
        <v>1090</v>
      </c>
      <c r="N66" s="2" t="str">
        <f t="shared" si="5"/>
        <v>La Croix (Lutry)</v>
      </c>
      <c r="O66" s="2" t="str">
        <f t="shared" si="4"/>
        <v>La Croix (Lutry)</v>
      </c>
      <c r="P66" s="2" t="str">
        <f t="shared" si="4"/>
        <v/>
      </c>
      <c r="Q66" s="2" t="str">
        <f t="shared" si="4"/>
        <v/>
      </c>
      <c r="R66" s="2" t="str">
        <f t="shared" si="4"/>
        <v/>
      </c>
      <c r="S66" s="2" t="str">
        <f t="shared" si="4"/>
        <v/>
      </c>
      <c r="T66" s="2" t="str">
        <f t="shared" si="4"/>
        <v/>
      </c>
      <c r="U66" s="2" t="str">
        <f t="shared" si="4"/>
        <v/>
      </c>
      <c r="V66" s="2" t="str">
        <f t="shared" si="4"/>
        <v/>
      </c>
      <c r="W66" s="2" t="str">
        <f t="shared" si="4"/>
        <v/>
      </c>
      <c r="X66" s="2" t="str">
        <f t="shared" si="4"/>
        <v/>
      </c>
      <c r="Y66" s="2" t="str">
        <f t="shared" si="4"/>
        <v/>
      </c>
    </row>
    <row r="67" spans="1:25" x14ac:dyDescent="0.2">
      <c r="A67" s="2" t="s">
        <v>69</v>
      </c>
      <c r="B67" s="2">
        <v>8192</v>
      </c>
      <c r="C67" s="2">
        <v>0</v>
      </c>
      <c r="D67" s="2" t="s">
        <v>69</v>
      </c>
      <c r="E67" s="2">
        <v>58</v>
      </c>
      <c r="F67" s="2" t="s">
        <v>7</v>
      </c>
      <c r="G67" s="2">
        <v>2680061.0070000002</v>
      </c>
      <c r="H67" s="2">
        <v>1267726.024</v>
      </c>
      <c r="I67" s="2" t="s">
        <v>4896</v>
      </c>
      <c r="J67" s="4">
        <v>39630</v>
      </c>
      <c r="K67" s="230">
        <f t="shared" ref="K67:K130" si="6">IF(I67="it", 1, IF(I67="fr", 2, 3))</f>
        <v>3</v>
      </c>
      <c r="L67" s="2" t="str">
        <f>$B67&amp;"-"&amp;COUNTIF($B$2:$B67, $B67)</f>
        <v>8192-2</v>
      </c>
      <c r="M67" s="2">
        <v>1091</v>
      </c>
      <c r="N67" s="2" t="str">
        <f t="shared" si="5"/>
        <v>Grandvaux</v>
      </c>
      <c r="O67" s="2" t="str">
        <f t="shared" si="4"/>
        <v>Aran</v>
      </c>
      <c r="P67" s="2" t="str">
        <f t="shared" si="4"/>
        <v>Grandvaux</v>
      </c>
      <c r="Q67" s="2" t="str">
        <f t="shared" si="4"/>
        <v>Aran</v>
      </c>
      <c r="R67" s="2" t="str">
        <f t="shared" si="4"/>
        <v>Chenaux</v>
      </c>
      <c r="S67" s="2" t="str">
        <f t="shared" si="4"/>
        <v/>
      </c>
      <c r="T67" s="2" t="str">
        <f t="shared" si="4"/>
        <v/>
      </c>
      <c r="U67" s="2" t="str">
        <f t="shared" si="4"/>
        <v/>
      </c>
      <c r="V67" s="2" t="str">
        <f t="shared" si="4"/>
        <v/>
      </c>
      <c r="W67" s="2" t="str">
        <f t="shared" si="4"/>
        <v/>
      </c>
      <c r="X67" s="2" t="str">
        <f t="shared" si="4"/>
        <v/>
      </c>
      <c r="Y67" s="2" t="str">
        <f t="shared" si="4"/>
        <v/>
      </c>
    </row>
    <row r="68" spans="1:25" x14ac:dyDescent="0.2">
      <c r="A68" s="2" t="s">
        <v>70</v>
      </c>
      <c r="B68" s="2">
        <v>8192</v>
      </c>
      <c r="C68" s="2">
        <v>1</v>
      </c>
      <c r="D68" s="2" t="s">
        <v>69</v>
      </c>
      <c r="E68" s="2">
        <v>58</v>
      </c>
      <c r="F68" s="2" t="s">
        <v>7</v>
      </c>
      <c r="G68" s="2">
        <v>2677995.4380000001</v>
      </c>
      <c r="H68" s="2">
        <v>1269175.9169999999</v>
      </c>
      <c r="I68" s="2" t="s">
        <v>4896</v>
      </c>
      <c r="J68" s="4">
        <v>39630</v>
      </c>
      <c r="K68" s="230">
        <f t="shared" si="6"/>
        <v>3</v>
      </c>
      <c r="L68" s="2" t="str">
        <f>$B68&amp;"-"&amp;COUNTIF($B$2:$B68, $B68)</f>
        <v>8192-3</v>
      </c>
      <c r="M68" s="2">
        <v>1092</v>
      </c>
      <c r="N68" s="2" t="str">
        <f t="shared" si="5"/>
        <v>Belmont-sur-Lausanne</v>
      </c>
      <c r="O68" s="2" t="str">
        <f t="shared" si="4"/>
        <v>Belmont-sur-Lausanne</v>
      </c>
      <c r="P68" s="2" t="str">
        <f t="shared" si="4"/>
        <v/>
      </c>
      <c r="Q68" s="2" t="str">
        <f t="shared" si="4"/>
        <v/>
      </c>
      <c r="R68" s="2" t="str">
        <f t="shared" si="4"/>
        <v/>
      </c>
      <c r="S68" s="2" t="str">
        <f t="shared" si="4"/>
        <v/>
      </c>
      <c r="T68" s="2" t="str">
        <f t="shared" si="4"/>
        <v/>
      </c>
      <c r="U68" s="2" t="str">
        <f t="shared" si="4"/>
        <v/>
      </c>
      <c r="V68" s="2" t="str">
        <f t="shared" si="4"/>
        <v/>
      </c>
      <c r="W68" s="2" t="str">
        <f t="shared" si="4"/>
        <v/>
      </c>
      <c r="X68" s="2" t="str">
        <f t="shared" si="4"/>
        <v/>
      </c>
      <c r="Y68" s="2" t="str">
        <f t="shared" si="4"/>
        <v/>
      </c>
    </row>
    <row r="69" spans="1:25" x14ac:dyDescent="0.2">
      <c r="A69" s="2" t="s">
        <v>64</v>
      </c>
      <c r="B69" s="2">
        <v>8193</v>
      </c>
      <c r="C69" s="2">
        <v>0</v>
      </c>
      <c r="D69" s="2" t="s">
        <v>69</v>
      </c>
      <c r="E69" s="2">
        <v>58</v>
      </c>
      <c r="F69" s="2" t="s">
        <v>7</v>
      </c>
      <c r="G69" s="2">
        <v>2679525.9509999999</v>
      </c>
      <c r="H69" s="2">
        <v>1270333.4909999999</v>
      </c>
      <c r="I69" s="2" t="s">
        <v>4896</v>
      </c>
      <c r="J69" s="4">
        <v>39630</v>
      </c>
      <c r="K69" s="230">
        <f t="shared" si="6"/>
        <v>3</v>
      </c>
      <c r="L69" s="2" t="str">
        <f>$B69&amp;"-"&amp;COUNTIF($B$2:$B69, $B69)</f>
        <v>8193-2</v>
      </c>
      <c r="M69" s="2">
        <v>1093</v>
      </c>
      <c r="N69" s="2" t="str">
        <f t="shared" si="5"/>
        <v>La Conversion</v>
      </c>
      <c r="O69" s="2" t="str">
        <f t="shared" si="4"/>
        <v/>
      </c>
      <c r="P69" s="2" t="str">
        <f t="shared" si="4"/>
        <v/>
      </c>
      <c r="Q69" s="2" t="str">
        <f t="shared" si="4"/>
        <v/>
      </c>
      <c r="R69" s="2" t="str">
        <f t="shared" si="4"/>
        <v/>
      </c>
      <c r="S69" s="2" t="str">
        <f t="shared" si="4"/>
        <v/>
      </c>
      <c r="T69" s="2" t="str">
        <f t="shared" si="4"/>
        <v/>
      </c>
      <c r="U69" s="2" t="str">
        <f t="shared" si="4"/>
        <v/>
      </c>
      <c r="V69" s="2" t="str">
        <f t="shared" si="4"/>
        <v/>
      </c>
      <c r="W69" s="2" t="str">
        <f t="shared" si="4"/>
        <v/>
      </c>
      <c r="X69" s="2" t="str">
        <f t="shared" si="4"/>
        <v/>
      </c>
      <c r="Y69" s="2" t="str">
        <f t="shared" si="4"/>
        <v/>
      </c>
    </row>
    <row r="70" spans="1:25" x14ac:dyDescent="0.2">
      <c r="A70" s="2" t="s">
        <v>71</v>
      </c>
      <c r="B70" s="2">
        <v>8182</v>
      </c>
      <c r="C70" s="2">
        <v>0</v>
      </c>
      <c r="D70" s="2" t="s">
        <v>71</v>
      </c>
      <c r="E70" s="2">
        <v>59</v>
      </c>
      <c r="F70" s="2" t="s">
        <v>7</v>
      </c>
      <c r="G70" s="2">
        <v>2680564.977</v>
      </c>
      <c r="H70" s="2">
        <v>1264693.672</v>
      </c>
      <c r="I70" s="2" t="s">
        <v>4896</v>
      </c>
      <c r="J70" s="4">
        <v>39630</v>
      </c>
      <c r="K70" s="230">
        <f t="shared" si="6"/>
        <v>3</v>
      </c>
      <c r="L70" s="2" t="str">
        <f>$B70&amp;"-"&amp;COUNTIF($B$2:$B70, $B70)</f>
        <v>8182-1</v>
      </c>
      <c r="M70" s="2">
        <v>1094</v>
      </c>
      <c r="N70" s="2" t="str">
        <f t="shared" si="5"/>
        <v>Paudex</v>
      </c>
      <c r="O70" s="2" t="str">
        <f t="shared" si="4"/>
        <v/>
      </c>
      <c r="P70" s="2" t="str">
        <f t="shared" si="4"/>
        <v/>
      </c>
      <c r="Q70" s="2" t="str">
        <f t="shared" si="4"/>
        <v/>
      </c>
      <c r="R70" s="2" t="str">
        <f t="shared" si="4"/>
        <v/>
      </c>
      <c r="S70" s="2" t="str">
        <f t="shared" si="4"/>
        <v/>
      </c>
      <c r="T70" s="2" t="str">
        <f t="shared" si="4"/>
        <v/>
      </c>
      <c r="U70" s="2" t="str">
        <f t="shared" si="4"/>
        <v/>
      </c>
      <c r="V70" s="2" t="str">
        <f t="shared" si="4"/>
        <v/>
      </c>
      <c r="W70" s="2" t="str">
        <f t="shared" si="4"/>
        <v/>
      </c>
      <c r="X70" s="2" t="str">
        <f t="shared" si="4"/>
        <v/>
      </c>
      <c r="Y70" s="2" t="str">
        <f t="shared" si="4"/>
        <v/>
      </c>
    </row>
    <row r="71" spans="1:25" x14ac:dyDescent="0.2">
      <c r="A71" s="2" t="s">
        <v>69</v>
      </c>
      <c r="B71" s="2">
        <v>8192</v>
      </c>
      <c r="C71" s="2">
        <v>0</v>
      </c>
      <c r="D71" s="2" t="s">
        <v>71</v>
      </c>
      <c r="E71" s="2">
        <v>59</v>
      </c>
      <c r="F71" s="2" t="s">
        <v>7</v>
      </c>
      <c r="G71" s="2">
        <v>2679864.409</v>
      </c>
      <c r="H71" s="2">
        <v>1265946.845</v>
      </c>
      <c r="I71" s="2" t="s">
        <v>4896</v>
      </c>
      <c r="J71" s="4">
        <v>39630</v>
      </c>
      <c r="K71" s="230">
        <f t="shared" si="6"/>
        <v>3</v>
      </c>
      <c r="L71" s="2" t="str">
        <f>$B71&amp;"-"&amp;COUNTIF($B$2:$B71, $B71)</f>
        <v>8192-4</v>
      </c>
      <c r="M71" s="2">
        <v>1095</v>
      </c>
      <c r="N71" s="2" t="str">
        <f t="shared" si="5"/>
        <v>Lutry</v>
      </c>
      <c r="O71" s="2" t="str">
        <f t="shared" si="4"/>
        <v>Lutry</v>
      </c>
      <c r="P71" s="2" t="str">
        <f t="shared" si="4"/>
        <v>Lutry</v>
      </c>
      <c r="Q71" s="2" t="str">
        <f t="shared" si="4"/>
        <v/>
      </c>
      <c r="R71" s="2" t="str">
        <f t="shared" si="4"/>
        <v/>
      </c>
      <c r="S71" s="2" t="str">
        <f t="shared" si="4"/>
        <v/>
      </c>
      <c r="T71" s="2" t="str">
        <f t="shared" si="4"/>
        <v/>
      </c>
      <c r="U71" s="2" t="str">
        <f t="shared" si="4"/>
        <v/>
      </c>
      <c r="V71" s="2" t="str">
        <f t="shared" si="4"/>
        <v/>
      </c>
      <c r="W71" s="2" t="str">
        <f t="shared" si="4"/>
        <v/>
      </c>
      <c r="X71" s="2" t="str">
        <f t="shared" si="4"/>
        <v/>
      </c>
      <c r="Y71" s="2" t="str">
        <f t="shared" si="4"/>
        <v/>
      </c>
    </row>
    <row r="72" spans="1:25" x14ac:dyDescent="0.2">
      <c r="A72" s="2" t="s">
        <v>72</v>
      </c>
      <c r="B72" s="2">
        <v>8181</v>
      </c>
      <c r="C72" s="2">
        <v>0</v>
      </c>
      <c r="D72" s="2" t="s">
        <v>72</v>
      </c>
      <c r="E72" s="2">
        <v>60</v>
      </c>
      <c r="F72" s="2" t="s">
        <v>7</v>
      </c>
      <c r="G72" s="2">
        <v>2680024.7620000001</v>
      </c>
      <c r="H72" s="2">
        <v>1262462.129</v>
      </c>
      <c r="I72" s="2" t="s">
        <v>4896</v>
      </c>
      <c r="J72" s="4">
        <v>39630</v>
      </c>
      <c r="K72" s="230">
        <f t="shared" si="6"/>
        <v>3</v>
      </c>
      <c r="L72" s="2" t="str">
        <f>$B72&amp;"-"&amp;COUNTIF($B$2:$B72, $B72)</f>
        <v>8181-1</v>
      </c>
      <c r="M72" s="2">
        <v>1096</v>
      </c>
      <c r="N72" s="2" t="str">
        <f t="shared" si="5"/>
        <v>Cully</v>
      </c>
      <c r="O72" s="2" t="str">
        <f t="shared" si="4"/>
        <v>Cully</v>
      </c>
      <c r="P72" s="2" t="str">
        <f t="shared" si="4"/>
        <v>Villette (Lavaux)</v>
      </c>
      <c r="Q72" s="2" t="str">
        <f t="shared" si="4"/>
        <v/>
      </c>
      <c r="R72" s="2" t="str">
        <f t="shared" si="4"/>
        <v/>
      </c>
      <c r="S72" s="2" t="str">
        <f t="shared" si="4"/>
        <v/>
      </c>
      <c r="T72" s="2" t="str">
        <f t="shared" si="4"/>
        <v/>
      </c>
      <c r="U72" s="2" t="str">
        <f t="shared" si="4"/>
        <v/>
      </c>
      <c r="V72" s="2" t="str">
        <f t="shared" si="4"/>
        <v/>
      </c>
      <c r="W72" s="2" t="str">
        <f t="shared" si="4"/>
        <v/>
      </c>
      <c r="X72" s="2" t="str">
        <f t="shared" si="4"/>
        <v/>
      </c>
      <c r="Y72" s="2" t="str">
        <f t="shared" si="4"/>
        <v/>
      </c>
    </row>
    <row r="73" spans="1:25" x14ac:dyDescent="0.2">
      <c r="A73" s="2" t="s">
        <v>73</v>
      </c>
      <c r="B73" s="2">
        <v>8194</v>
      </c>
      <c r="C73" s="2">
        <v>0</v>
      </c>
      <c r="D73" s="2" t="s">
        <v>73</v>
      </c>
      <c r="E73" s="2">
        <v>61</v>
      </c>
      <c r="F73" s="2" t="s">
        <v>7</v>
      </c>
      <c r="G73" s="2">
        <v>2679697.0269999998</v>
      </c>
      <c r="H73" s="2">
        <v>1271910.2250000001</v>
      </c>
      <c r="I73" s="2" t="s">
        <v>4896</v>
      </c>
      <c r="J73" s="4">
        <v>39630</v>
      </c>
      <c r="K73" s="230">
        <f t="shared" si="6"/>
        <v>3</v>
      </c>
      <c r="L73" s="2" t="str">
        <f>$B73&amp;"-"&amp;COUNTIF($B$2:$B73, $B73)</f>
        <v>8194-1</v>
      </c>
      <c r="M73" s="2">
        <v>1097</v>
      </c>
      <c r="N73" s="2" t="str">
        <f t="shared" si="5"/>
        <v>Riex</v>
      </c>
      <c r="O73" s="2" t="str">
        <f t="shared" si="4"/>
        <v/>
      </c>
      <c r="P73" s="2" t="str">
        <f t="shared" si="4"/>
        <v/>
      </c>
      <c r="Q73" s="2" t="str">
        <f t="shared" si="4"/>
        <v/>
      </c>
      <c r="R73" s="2" t="str">
        <f t="shared" si="4"/>
        <v/>
      </c>
      <c r="S73" s="2" t="str">
        <f t="shared" si="4"/>
        <v/>
      </c>
      <c r="T73" s="2" t="str">
        <f t="shared" si="4"/>
        <v/>
      </c>
      <c r="U73" s="2" t="str">
        <f t="shared" si="4"/>
        <v/>
      </c>
      <c r="V73" s="2" t="str">
        <f t="shared" si="4"/>
        <v/>
      </c>
      <c r="W73" s="2" t="str">
        <f t="shared" si="4"/>
        <v/>
      </c>
      <c r="X73" s="2" t="str">
        <f t="shared" si="4"/>
        <v/>
      </c>
      <c r="Y73" s="2" t="str">
        <f t="shared" si="4"/>
        <v/>
      </c>
    </row>
    <row r="74" spans="1:25" x14ac:dyDescent="0.2">
      <c r="A74" s="2" t="s">
        <v>74</v>
      </c>
      <c r="B74" s="2">
        <v>8302</v>
      </c>
      <c r="C74" s="2">
        <v>0</v>
      </c>
      <c r="D74" s="2" t="s">
        <v>74</v>
      </c>
      <c r="E74" s="2">
        <v>62</v>
      </c>
      <c r="F74" s="2" t="s">
        <v>7</v>
      </c>
      <c r="G74" s="2">
        <v>2686221.3909999998</v>
      </c>
      <c r="H74" s="2">
        <v>1257069.449</v>
      </c>
      <c r="I74" s="2" t="s">
        <v>4896</v>
      </c>
      <c r="J74" s="4">
        <v>39630</v>
      </c>
      <c r="K74" s="230">
        <f t="shared" si="6"/>
        <v>3</v>
      </c>
      <c r="L74" s="2" t="str">
        <f>$B74&amp;"-"&amp;COUNTIF($B$2:$B74, $B74)</f>
        <v>8302-1</v>
      </c>
      <c r="M74" s="2">
        <v>1098</v>
      </c>
      <c r="N74" s="2" t="str">
        <f t="shared" si="5"/>
        <v>Epesses</v>
      </c>
      <c r="O74" s="2" t="str">
        <f t="shared" si="4"/>
        <v>Epesses</v>
      </c>
      <c r="P74" s="2" t="str">
        <f t="shared" si="4"/>
        <v/>
      </c>
      <c r="Q74" s="2" t="str">
        <f t="shared" si="4"/>
        <v/>
      </c>
      <c r="R74" s="2" t="str">
        <f t="shared" si="4"/>
        <v/>
      </c>
      <c r="S74" s="2" t="str">
        <f t="shared" si="4"/>
        <v/>
      </c>
      <c r="T74" s="2" t="str">
        <f t="shared" si="4"/>
        <v/>
      </c>
      <c r="U74" s="2" t="str">
        <f t="shared" si="4"/>
        <v/>
      </c>
      <c r="V74" s="2" t="str">
        <f t="shared" si="4"/>
        <v/>
      </c>
      <c r="W74" s="2" t="str">
        <f t="shared" si="4"/>
        <v/>
      </c>
      <c r="X74" s="2" t="str">
        <f t="shared" si="4"/>
        <v/>
      </c>
      <c r="Y74" s="2" t="str">
        <f t="shared" si="4"/>
        <v/>
      </c>
    </row>
    <row r="75" spans="1:25" x14ac:dyDescent="0.2">
      <c r="A75" s="2" t="s">
        <v>76</v>
      </c>
      <c r="B75" s="2">
        <v>8309</v>
      </c>
      <c r="C75" s="2">
        <v>0</v>
      </c>
      <c r="D75" s="2" t="s">
        <v>74</v>
      </c>
      <c r="E75" s="2">
        <v>62</v>
      </c>
      <c r="F75" s="2" t="s">
        <v>7</v>
      </c>
      <c r="G75" s="2">
        <v>2689553.125</v>
      </c>
      <c r="H75" s="2">
        <v>1257591.7209999999</v>
      </c>
      <c r="I75" s="2" t="s">
        <v>4896</v>
      </c>
      <c r="J75" s="4">
        <v>39630</v>
      </c>
      <c r="K75" s="230">
        <f t="shared" si="6"/>
        <v>3</v>
      </c>
      <c r="L75" s="2" t="str">
        <f>$B75&amp;"-"&amp;COUNTIF($B$2:$B75, $B75)</f>
        <v>8309-1</v>
      </c>
      <c r="M75" s="2">
        <v>1110</v>
      </c>
      <c r="N75" s="2" t="str">
        <f t="shared" si="5"/>
        <v>Morges</v>
      </c>
      <c r="O75" s="2" t="str">
        <f t="shared" si="4"/>
        <v/>
      </c>
      <c r="P75" s="2" t="str">
        <f t="shared" si="4"/>
        <v/>
      </c>
      <c r="Q75" s="2" t="str">
        <f t="shared" si="4"/>
        <v/>
      </c>
      <c r="R75" s="2" t="str">
        <f t="shared" si="4"/>
        <v/>
      </c>
      <c r="S75" s="2" t="str">
        <f t="shared" si="4"/>
        <v/>
      </c>
      <c r="T75" s="2" t="str">
        <f t="shared" si="4"/>
        <v/>
      </c>
      <c r="U75" s="2" t="str">
        <f t="shared" si="4"/>
        <v/>
      </c>
      <c r="V75" s="2" t="str">
        <f t="shared" si="4"/>
        <v/>
      </c>
      <c r="W75" s="2" t="str">
        <f t="shared" si="4"/>
        <v/>
      </c>
      <c r="X75" s="2" t="str">
        <f t="shared" si="4"/>
        <v/>
      </c>
      <c r="Y75" s="2" t="str">
        <f t="shared" si="4"/>
        <v/>
      </c>
    </row>
    <row r="76" spans="1:25" x14ac:dyDescent="0.2">
      <c r="A76" s="2" t="s">
        <v>75</v>
      </c>
      <c r="B76" s="2">
        <v>8426</v>
      </c>
      <c r="C76" s="2">
        <v>0</v>
      </c>
      <c r="D76" s="2" t="s">
        <v>75</v>
      </c>
      <c r="E76" s="2">
        <v>63</v>
      </c>
      <c r="F76" s="2" t="s">
        <v>7</v>
      </c>
      <c r="G76" s="2">
        <v>2687138.8969999999</v>
      </c>
      <c r="H76" s="2">
        <v>1259645.6159999999</v>
      </c>
      <c r="I76" s="2" t="s">
        <v>4896</v>
      </c>
      <c r="J76" s="4">
        <v>39630</v>
      </c>
      <c r="K76" s="230">
        <f t="shared" si="6"/>
        <v>3</v>
      </c>
      <c r="L76" s="2" t="str">
        <f>$B76&amp;"-"&amp;COUNTIF($B$2:$B76, $B76)</f>
        <v>8426-1</v>
      </c>
      <c r="M76" s="2">
        <v>1112</v>
      </c>
      <c r="N76" s="2" t="str">
        <f t="shared" si="5"/>
        <v>Echichens</v>
      </c>
      <c r="O76" s="2" t="str">
        <f t="shared" si="4"/>
        <v/>
      </c>
      <c r="P76" s="2" t="str">
        <f t="shared" si="4"/>
        <v/>
      </c>
      <c r="Q76" s="2" t="str">
        <f t="shared" si="4"/>
        <v/>
      </c>
      <c r="R76" s="2" t="str">
        <f t="shared" si="4"/>
        <v/>
      </c>
      <c r="S76" s="2" t="str">
        <f t="shared" si="4"/>
        <v/>
      </c>
      <c r="T76" s="2" t="str">
        <f t="shared" si="4"/>
        <v/>
      </c>
      <c r="U76" s="2" t="str">
        <f t="shared" si="4"/>
        <v/>
      </c>
      <c r="V76" s="2" t="str">
        <f t="shared" si="4"/>
        <v/>
      </c>
      <c r="W76" s="2" t="str">
        <f t="shared" si="4"/>
        <v/>
      </c>
      <c r="X76" s="2" t="str">
        <f t="shared" si="4"/>
        <v/>
      </c>
      <c r="Y76" s="2" t="str">
        <f t="shared" si="4"/>
        <v/>
      </c>
    </row>
    <row r="77" spans="1:25" x14ac:dyDescent="0.2">
      <c r="A77" s="2" t="s">
        <v>76</v>
      </c>
      <c r="B77" s="2">
        <v>8309</v>
      </c>
      <c r="C77" s="2">
        <v>0</v>
      </c>
      <c r="D77" s="2" t="s">
        <v>76</v>
      </c>
      <c r="E77" s="2">
        <v>64</v>
      </c>
      <c r="F77" s="2" t="s">
        <v>7</v>
      </c>
      <c r="G77" s="2">
        <v>2691439.9840000002</v>
      </c>
      <c r="H77" s="2">
        <v>1256726.9469999999</v>
      </c>
      <c r="I77" s="2" t="s">
        <v>4896</v>
      </c>
      <c r="J77" s="4">
        <v>39630</v>
      </c>
      <c r="K77" s="230">
        <f t="shared" si="6"/>
        <v>3</v>
      </c>
      <c r="L77" s="2" t="str">
        <f>$B77&amp;"-"&amp;COUNTIF($B$2:$B77, $B77)</f>
        <v>8309-2</v>
      </c>
      <c r="M77" s="2">
        <v>1113</v>
      </c>
      <c r="N77" s="2" t="str">
        <f t="shared" si="5"/>
        <v>St-Saphorin-sur-Morges</v>
      </c>
      <c r="O77" s="2" t="str">
        <f t="shared" si="4"/>
        <v/>
      </c>
      <c r="P77" s="2" t="str">
        <f t="shared" si="4"/>
        <v/>
      </c>
      <c r="Q77" s="2" t="str">
        <f t="shared" si="4"/>
        <v/>
      </c>
      <c r="R77" s="2" t="str">
        <f t="shared" si="4"/>
        <v/>
      </c>
      <c r="S77" s="2" t="str">
        <f t="shared" si="4"/>
        <v/>
      </c>
      <c r="T77" s="2" t="str">
        <f t="shared" si="4"/>
        <v/>
      </c>
      <c r="U77" s="2" t="str">
        <f t="shared" si="4"/>
        <v/>
      </c>
      <c r="V77" s="2" t="str">
        <f t="shared" si="4"/>
        <v/>
      </c>
      <c r="W77" s="2" t="str">
        <f t="shared" si="4"/>
        <v/>
      </c>
      <c r="X77" s="2" t="str">
        <f t="shared" si="4"/>
        <v/>
      </c>
      <c r="Y77" s="2" t="str">
        <f t="shared" si="4"/>
        <v/>
      </c>
    </row>
    <row r="78" spans="1:25" x14ac:dyDescent="0.2">
      <c r="A78" s="2" t="s">
        <v>77</v>
      </c>
      <c r="B78" s="2">
        <v>8425</v>
      </c>
      <c r="C78" s="2">
        <v>0</v>
      </c>
      <c r="D78" s="2" t="s">
        <v>77</v>
      </c>
      <c r="E78" s="2">
        <v>65</v>
      </c>
      <c r="F78" s="2" t="s">
        <v>7</v>
      </c>
      <c r="G78" s="2">
        <v>2690047.9879999999</v>
      </c>
      <c r="H78" s="2">
        <v>1260553.152</v>
      </c>
      <c r="I78" s="2" t="s">
        <v>4896</v>
      </c>
      <c r="J78" s="4">
        <v>39630</v>
      </c>
      <c r="K78" s="230">
        <f t="shared" si="6"/>
        <v>3</v>
      </c>
      <c r="L78" s="2" t="str">
        <f>$B78&amp;"-"&amp;COUNTIF($B$2:$B78, $B78)</f>
        <v>8425-1</v>
      </c>
      <c r="M78" s="2">
        <v>1114</v>
      </c>
      <c r="N78" s="2" t="str">
        <f t="shared" si="5"/>
        <v>Colombier VD</v>
      </c>
      <c r="O78" s="2" t="str">
        <f t="shared" si="4"/>
        <v/>
      </c>
      <c r="P78" s="2" t="str">
        <f t="shared" si="4"/>
        <v/>
      </c>
      <c r="Q78" s="2" t="str">
        <f t="shared" si="4"/>
        <v/>
      </c>
      <c r="R78" s="2" t="str">
        <f t="shared" si="4"/>
        <v/>
      </c>
      <c r="S78" s="2" t="str">
        <f t="shared" si="4"/>
        <v/>
      </c>
      <c r="T78" s="2" t="str">
        <f t="shared" si="4"/>
        <v/>
      </c>
      <c r="U78" s="2" t="str">
        <f t="shared" si="4"/>
        <v/>
      </c>
      <c r="V78" s="2" t="str">
        <f t="shared" si="4"/>
        <v/>
      </c>
      <c r="W78" s="2" t="str">
        <f t="shared" si="4"/>
        <v/>
      </c>
      <c r="X78" s="2" t="str">
        <f t="shared" si="4"/>
        <v/>
      </c>
      <c r="Y78" s="2" t="str">
        <f t="shared" si="4"/>
        <v/>
      </c>
    </row>
    <row r="79" spans="1:25" x14ac:dyDescent="0.2">
      <c r="A79" s="2" t="s">
        <v>274</v>
      </c>
      <c r="B79" s="2">
        <v>8052</v>
      </c>
      <c r="C79" s="2">
        <v>0</v>
      </c>
      <c r="D79" s="2" t="s">
        <v>79</v>
      </c>
      <c r="E79" s="2">
        <v>66</v>
      </c>
      <c r="F79" s="2" t="s">
        <v>7</v>
      </c>
      <c r="G79" s="2">
        <v>2684773.7069999999</v>
      </c>
      <c r="H79" s="2">
        <v>1252454.43</v>
      </c>
      <c r="I79" s="2" t="s">
        <v>4896</v>
      </c>
      <c r="J79" s="4">
        <v>39630</v>
      </c>
      <c r="K79" s="230">
        <f t="shared" si="6"/>
        <v>3</v>
      </c>
      <c r="L79" s="2" t="str">
        <f>$B79&amp;"-"&amp;COUNTIF($B$2:$B79, $B79)</f>
        <v>8052-1</v>
      </c>
      <c r="M79" s="2">
        <v>1115</v>
      </c>
      <c r="N79" s="2" t="str">
        <f t="shared" si="5"/>
        <v>Vullierens</v>
      </c>
      <c r="O79" s="2" t="str">
        <f t="shared" si="4"/>
        <v/>
      </c>
      <c r="P79" s="2" t="str">
        <f t="shared" si="4"/>
        <v/>
      </c>
      <c r="Q79" s="2" t="str">
        <f t="shared" si="4"/>
        <v/>
      </c>
      <c r="R79" s="2" t="str">
        <f t="shared" si="4"/>
        <v/>
      </c>
      <c r="S79" s="2" t="str">
        <f t="shared" si="4"/>
        <v/>
      </c>
      <c r="T79" s="2" t="str">
        <f t="shared" si="4"/>
        <v/>
      </c>
      <c r="U79" s="2" t="str">
        <f t="shared" si="4"/>
        <v/>
      </c>
      <c r="V79" s="2" t="str">
        <f t="shared" si="4"/>
        <v/>
      </c>
      <c r="W79" s="2" t="str">
        <f t="shared" si="4"/>
        <v/>
      </c>
      <c r="X79" s="2" t="str">
        <f t="shared" si="4"/>
        <v/>
      </c>
      <c r="Y79" s="2" t="str">
        <f t="shared" si="4"/>
        <v/>
      </c>
    </row>
    <row r="80" spans="1:25" x14ac:dyDescent="0.2">
      <c r="A80" s="2" t="s">
        <v>78</v>
      </c>
      <c r="B80" s="2">
        <v>8152</v>
      </c>
      <c r="C80" s="2">
        <v>0</v>
      </c>
      <c r="D80" s="2" t="s">
        <v>79</v>
      </c>
      <c r="E80" s="2">
        <v>66</v>
      </c>
      <c r="F80" s="2" t="s">
        <v>7</v>
      </c>
      <c r="G80" s="2">
        <v>2684770.1660000002</v>
      </c>
      <c r="H80" s="2">
        <v>1254137.439</v>
      </c>
      <c r="I80" s="2" t="s">
        <v>4896</v>
      </c>
      <c r="J80" s="4">
        <v>39630</v>
      </c>
      <c r="K80" s="230">
        <f t="shared" si="6"/>
        <v>3</v>
      </c>
      <c r="L80" s="2" t="str">
        <f>$B80&amp;"-"&amp;COUNTIF($B$2:$B80, $B80)</f>
        <v>8152-1</v>
      </c>
      <c r="M80" s="2">
        <v>1116</v>
      </c>
      <c r="N80" s="2" t="str">
        <f t="shared" si="5"/>
        <v>Cottens VD</v>
      </c>
      <c r="O80" s="2" t="str">
        <f t="shared" si="4"/>
        <v/>
      </c>
      <c r="P80" s="2" t="str">
        <f t="shared" si="4"/>
        <v/>
      </c>
      <c r="Q80" s="2" t="str">
        <f t="shared" si="4"/>
        <v/>
      </c>
      <c r="R80" s="2" t="str">
        <f t="shared" si="4"/>
        <v/>
      </c>
      <c r="S80" s="2" t="str">
        <f t="shared" si="4"/>
        <v/>
      </c>
      <c r="T80" s="2" t="str">
        <f t="shared" si="4"/>
        <v/>
      </c>
      <c r="U80" s="2" t="str">
        <f t="shared" si="4"/>
        <v/>
      </c>
      <c r="V80" s="2" t="str">
        <f t="shared" si="4"/>
        <v/>
      </c>
      <c r="W80" s="2" t="str">
        <f t="shared" si="4"/>
        <v/>
      </c>
      <c r="X80" s="2" t="str">
        <f t="shared" si="4"/>
        <v/>
      </c>
      <c r="Y80" s="2" t="str">
        <f t="shared" si="4"/>
        <v/>
      </c>
    </row>
    <row r="81" spans="1:25" x14ac:dyDescent="0.2">
      <c r="A81" s="2" t="s">
        <v>79</v>
      </c>
      <c r="B81" s="2">
        <v>8152</v>
      </c>
      <c r="C81" s="2">
        <v>1</v>
      </c>
      <c r="D81" s="2" t="s">
        <v>79</v>
      </c>
      <c r="E81" s="2">
        <v>66</v>
      </c>
      <c r="F81" s="2" t="s">
        <v>7</v>
      </c>
      <c r="G81" s="2">
        <v>2686320.8620000002</v>
      </c>
      <c r="H81" s="2">
        <v>1253818.487</v>
      </c>
      <c r="I81" s="2" t="s">
        <v>4896</v>
      </c>
      <c r="J81" s="4">
        <v>39630</v>
      </c>
      <c r="K81" s="230">
        <f t="shared" si="6"/>
        <v>3</v>
      </c>
      <c r="L81" s="2" t="str">
        <f>$B81&amp;"-"&amp;COUNTIF($B$2:$B81, $B81)</f>
        <v>8152-2</v>
      </c>
      <c r="M81" s="2">
        <v>1117</v>
      </c>
      <c r="N81" s="2" t="str">
        <f t="shared" si="5"/>
        <v>Grancy</v>
      </c>
      <c r="O81" s="2" t="str">
        <f t="shared" si="4"/>
        <v/>
      </c>
      <c r="P81" s="2" t="str">
        <f t="shared" si="4"/>
        <v/>
      </c>
      <c r="Q81" s="2" t="str">
        <f t="shared" si="4"/>
        <v/>
      </c>
      <c r="R81" s="2" t="str">
        <f t="shared" si="4"/>
        <v/>
      </c>
      <c r="S81" s="2" t="str">
        <f t="shared" si="4"/>
        <v/>
      </c>
      <c r="T81" s="2" t="str">
        <f t="shared" si="4"/>
        <v/>
      </c>
      <c r="U81" s="2" t="str">
        <f t="shared" si="4"/>
        <v/>
      </c>
      <c r="V81" s="2" t="str">
        <f t="shared" si="4"/>
        <v/>
      </c>
      <c r="W81" s="2" t="str">
        <f t="shared" si="4"/>
        <v/>
      </c>
      <c r="X81" s="2" t="str">
        <f t="shared" si="4"/>
        <v/>
      </c>
      <c r="Y81" s="2" t="str">
        <f t="shared" si="4"/>
        <v/>
      </c>
    </row>
    <row r="82" spans="1:25" x14ac:dyDescent="0.2">
      <c r="A82" s="2" t="s">
        <v>80</v>
      </c>
      <c r="B82" s="2">
        <v>8152</v>
      </c>
      <c r="C82" s="2">
        <v>2</v>
      </c>
      <c r="D82" s="2" t="s">
        <v>79</v>
      </c>
      <c r="E82" s="2">
        <v>66</v>
      </c>
      <c r="F82" s="2" t="s">
        <v>7</v>
      </c>
      <c r="G82" s="2">
        <v>2684888.3020000001</v>
      </c>
      <c r="H82" s="2">
        <v>1252833.389</v>
      </c>
      <c r="I82" s="2" t="s">
        <v>4896</v>
      </c>
      <c r="J82" s="4">
        <v>39630</v>
      </c>
      <c r="K82" s="230">
        <f t="shared" si="6"/>
        <v>3</v>
      </c>
      <c r="L82" s="2" t="str">
        <f>$B82&amp;"-"&amp;COUNTIF($B$2:$B82, $B82)</f>
        <v>8152-3</v>
      </c>
      <c r="M82" s="2">
        <v>1121</v>
      </c>
      <c r="N82" s="2" t="str">
        <f t="shared" si="5"/>
        <v>Bremblens</v>
      </c>
      <c r="O82" s="2" t="str">
        <f t="shared" si="4"/>
        <v/>
      </c>
      <c r="P82" s="2" t="str">
        <f t="shared" si="4"/>
        <v/>
      </c>
      <c r="Q82" s="2" t="str">
        <f t="shared" si="4"/>
        <v/>
      </c>
      <c r="R82" s="2" t="str">
        <f t="shared" si="4"/>
        <v/>
      </c>
      <c r="S82" s="2" t="str">
        <f t="shared" ref="O82:Y105" si="7">IFERROR(INDEX($A$2:$A$5744, MATCH($M82&amp;"-"&amp;S$1, $L$2:$L$5744, 0)), "")</f>
        <v/>
      </c>
      <c r="T82" s="2" t="str">
        <f t="shared" si="7"/>
        <v/>
      </c>
      <c r="U82" s="2" t="str">
        <f t="shared" si="7"/>
        <v/>
      </c>
      <c r="V82" s="2" t="str">
        <f t="shared" si="7"/>
        <v/>
      </c>
      <c r="W82" s="2" t="str">
        <f t="shared" si="7"/>
        <v/>
      </c>
      <c r="X82" s="2" t="str">
        <f t="shared" si="7"/>
        <v/>
      </c>
      <c r="Y82" s="2" t="str">
        <f t="shared" si="7"/>
        <v/>
      </c>
    </row>
    <row r="83" spans="1:25" x14ac:dyDescent="0.2">
      <c r="A83" s="2" t="s">
        <v>81</v>
      </c>
      <c r="B83" s="2">
        <v>8197</v>
      </c>
      <c r="C83" s="2">
        <v>0</v>
      </c>
      <c r="D83" s="2" t="s">
        <v>81</v>
      </c>
      <c r="E83" s="2">
        <v>67</v>
      </c>
      <c r="F83" s="2" t="s">
        <v>7</v>
      </c>
      <c r="G83" s="2">
        <v>2683174.969</v>
      </c>
      <c r="H83" s="2">
        <v>1273649.19</v>
      </c>
      <c r="I83" s="2" t="s">
        <v>4896</v>
      </c>
      <c r="J83" s="4">
        <v>39630</v>
      </c>
      <c r="K83" s="230">
        <f t="shared" si="6"/>
        <v>3</v>
      </c>
      <c r="L83" s="2" t="str">
        <f>$B83&amp;"-"&amp;COUNTIF($B$2:$B83, $B83)</f>
        <v>8197-2</v>
      </c>
      <c r="M83" s="2">
        <v>1122</v>
      </c>
      <c r="N83" s="2" t="str">
        <f t="shared" si="5"/>
        <v>Romanel-sur-Morges</v>
      </c>
      <c r="O83" s="2" t="str">
        <f t="shared" si="7"/>
        <v/>
      </c>
      <c r="P83" s="2" t="str">
        <f t="shared" si="7"/>
        <v/>
      </c>
      <c r="Q83" s="2" t="str">
        <f t="shared" si="7"/>
        <v/>
      </c>
      <c r="R83" s="2" t="str">
        <f t="shared" si="7"/>
        <v/>
      </c>
      <c r="S83" s="2" t="str">
        <f t="shared" si="7"/>
        <v/>
      </c>
      <c r="T83" s="2" t="str">
        <f t="shared" si="7"/>
        <v/>
      </c>
      <c r="U83" s="2" t="str">
        <f t="shared" si="7"/>
        <v/>
      </c>
      <c r="V83" s="2" t="str">
        <f t="shared" si="7"/>
        <v/>
      </c>
      <c r="W83" s="2" t="str">
        <f t="shared" si="7"/>
        <v/>
      </c>
      <c r="X83" s="2" t="str">
        <f t="shared" si="7"/>
        <v/>
      </c>
      <c r="Y83" s="2" t="str">
        <f t="shared" si="7"/>
        <v/>
      </c>
    </row>
    <row r="84" spans="1:25" x14ac:dyDescent="0.2">
      <c r="A84" s="2" t="s">
        <v>82</v>
      </c>
      <c r="B84" s="2">
        <v>8427</v>
      </c>
      <c r="C84" s="2">
        <v>3</v>
      </c>
      <c r="D84" s="2" t="s">
        <v>82</v>
      </c>
      <c r="E84" s="2">
        <v>68</v>
      </c>
      <c r="F84" s="2" t="s">
        <v>7</v>
      </c>
      <c r="G84" s="2">
        <v>2685117.7859999998</v>
      </c>
      <c r="H84" s="2">
        <v>1265236.058</v>
      </c>
      <c r="I84" s="2" t="s">
        <v>4896</v>
      </c>
      <c r="J84" s="4">
        <v>39630</v>
      </c>
      <c r="K84" s="230">
        <f t="shared" si="6"/>
        <v>3</v>
      </c>
      <c r="L84" s="2" t="str">
        <f>$B84&amp;"-"&amp;COUNTIF($B$2:$B84, $B84)</f>
        <v>8427-2</v>
      </c>
      <c r="M84" s="2">
        <v>1123</v>
      </c>
      <c r="N84" s="2" t="str">
        <f t="shared" si="5"/>
        <v>Aclens</v>
      </c>
      <c r="O84" s="2" t="str">
        <f t="shared" si="7"/>
        <v/>
      </c>
      <c r="P84" s="2" t="str">
        <f t="shared" si="7"/>
        <v/>
      </c>
      <c r="Q84" s="2" t="str">
        <f t="shared" si="7"/>
        <v/>
      </c>
      <c r="R84" s="2" t="str">
        <f t="shared" si="7"/>
        <v/>
      </c>
      <c r="S84" s="2" t="str">
        <f t="shared" si="7"/>
        <v/>
      </c>
      <c r="T84" s="2" t="str">
        <f t="shared" si="7"/>
        <v/>
      </c>
      <c r="U84" s="2" t="str">
        <f t="shared" si="7"/>
        <v/>
      </c>
      <c r="V84" s="2" t="str">
        <f t="shared" si="7"/>
        <v/>
      </c>
      <c r="W84" s="2" t="str">
        <f t="shared" si="7"/>
        <v/>
      </c>
      <c r="X84" s="2" t="str">
        <f t="shared" si="7"/>
        <v/>
      </c>
      <c r="Y84" s="2" t="str">
        <f t="shared" si="7"/>
        <v/>
      </c>
    </row>
    <row r="85" spans="1:25" x14ac:dyDescent="0.2">
      <c r="A85" s="2" t="s">
        <v>68</v>
      </c>
      <c r="B85" s="2">
        <v>8428</v>
      </c>
      <c r="C85" s="2">
        <v>0</v>
      </c>
      <c r="D85" s="2" t="s">
        <v>82</v>
      </c>
      <c r="E85" s="2">
        <v>68</v>
      </c>
      <c r="F85" s="2" t="s">
        <v>7</v>
      </c>
      <c r="G85" s="2">
        <v>2685150.1549999998</v>
      </c>
      <c r="H85" s="2">
        <v>1266445.1599999999</v>
      </c>
      <c r="I85" s="2" t="s">
        <v>4896</v>
      </c>
      <c r="J85" s="4">
        <v>39630</v>
      </c>
      <c r="K85" s="230">
        <f t="shared" si="6"/>
        <v>3</v>
      </c>
      <c r="L85" s="2" t="str">
        <f>$B85&amp;"-"&amp;COUNTIF($B$2:$B85, $B85)</f>
        <v>8428-2</v>
      </c>
      <c r="M85" s="2">
        <v>1124</v>
      </c>
      <c r="N85" s="2" t="str">
        <f t="shared" si="5"/>
        <v>Gollion</v>
      </c>
      <c r="O85" s="2" t="str">
        <f t="shared" si="7"/>
        <v/>
      </c>
      <c r="P85" s="2" t="str">
        <f t="shared" si="7"/>
        <v/>
      </c>
      <c r="Q85" s="2" t="str">
        <f t="shared" si="7"/>
        <v/>
      </c>
      <c r="R85" s="2" t="str">
        <f t="shared" si="7"/>
        <v/>
      </c>
      <c r="S85" s="2" t="str">
        <f t="shared" si="7"/>
        <v/>
      </c>
      <c r="T85" s="2" t="str">
        <f t="shared" si="7"/>
        <v/>
      </c>
      <c r="U85" s="2" t="str">
        <f t="shared" si="7"/>
        <v/>
      </c>
      <c r="V85" s="2" t="str">
        <f t="shared" si="7"/>
        <v/>
      </c>
      <c r="W85" s="2" t="str">
        <f t="shared" si="7"/>
        <v/>
      </c>
      <c r="X85" s="2" t="str">
        <f t="shared" si="7"/>
        <v/>
      </c>
      <c r="Y85" s="2" t="str">
        <f t="shared" si="7"/>
        <v/>
      </c>
    </row>
    <row r="86" spans="1:25" x14ac:dyDescent="0.2">
      <c r="A86" s="2" t="s">
        <v>83</v>
      </c>
      <c r="B86" s="2">
        <v>8304</v>
      </c>
      <c r="C86" s="2">
        <v>0</v>
      </c>
      <c r="D86" s="2" t="s">
        <v>83</v>
      </c>
      <c r="E86" s="2">
        <v>69</v>
      </c>
      <c r="F86" s="2" t="s">
        <v>7</v>
      </c>
      <c r="G86" s="2">
        <v>2687352.4350000001</v>
      </c>
      <c r="H86" s="2">
        <v>1252910.794</v>
      </c>
      <c r="I86" s="2" t="s">
        <v>4896</v>
      </c>
      <c r="J86" s="4">
        <v>39630</v>
      </c>
      <c r="K86" s="230">
        <f t="shared" si="6"/>
        <v>3</v>
      </c>
      <c r="L86" s="2" t="str">
        <f>$B86&amp;"-"&amp;COUNTIF($B$2:$B86, $B86)</f>
        <v>8304-1</v>
      </c>
      <c r="M86" s="2">
        <v>1125</v>
      </c>
      <c r="N86" s="2" t="str">
        <f t="shared" si="5"/>
        <v>Monnaz</v>
      </c>
      <c r="O86" s="2" t="str">
        <f t="shared" si="7"/>
        <v/>
      </c>
      <c r="P86" s="2" t="str">
        <f t="shared" si="7"/>
        <v/>
      </c>
      <c r="Q86" s="2" t="str">
        <f t="shared" si="7"/>
        <v/>
      </c>
      <c r="R86" s="2" t="str">
        <f t="shared" si="7"/>
        <v/>
      </c>
      <c r="S86" s="2" t="str">
        <f t="shared" si="7"/>
        <v/>
      </c>
      <c r="T86" s="2" t="str">
        <f t="shared" si="7"/>
        <v/>
      </c>
      <c r="U86" s="2" t="str">
        <f t="shared" si="7"/>
        <v/>
      </c>
      <c r="V86" s="2" t="str">
        <f t="shared" si="7"/>
        <v/>
      </c>
      <c r="W86" s="2" t="str">
        <f t="shared" si="7"/>
        <v/>
      </c>
      <c r="X86" s="2" t="str">
        <f t="shared" si="7"/>
        <v/>
      </c>
      <c r="Y86" s="2" t="str">
        <f t="shared" si="7"/>
        <v/>
      </c>
    </row>
    <row r="87" spans="1:25" x14ac:dyDescent="0.2">
      <c r="A87" s="2" t="s">
        <v>84</v>
      </c>
      <c r="B87" s="2">
        <v>8195</v>
      </c>
      <c r="C87" s="2">
        <v>0</v>
      </c>
      <c r="D87" s="2" t="s">
        <v>84</v>
      </c>
      <c r="E87" s="2">
        <v>70</v>
      </c>
      <c r="F87" s="2" t="s">
        <v>7</v>
      </c>
      <c r="G87" s="2">
        <v>2677716.63</v>
      </c>
      <c r="H87" s="2">
        <v>1272272.054</v>
      </c>
      <c r="I87" s="2" t="s">
        <v>4896</v>
      </c>
      <c r="J87" s="4">
        <v>39630</v>
      </c>
      <c r="K87" s="230">
        <f t="shared" si="6"/>
        <v>3</v>
      </c>
      <c r="L87" s="2" t="str">
        <f>$B87&amp;"-"&amp;COUNTIF($B$2:$B87, $B87)</f>
        <v>8195-1</v>
      </c>
      <c r="M87" s="2">
        <v>1126</v>
      </c>
      <c r="N87" s="2" t="str">
        <f t="shared" si="5"/>
        <v>Vaux-sur-Morges</v>
      </c>
      <c r="O87" s="2" t="str">
        <f t="shared" si="7"/>
        <v/>
      </c>
      <c r="P87" s="2" t="str">
        <f t="shared" si="7"/>
        <v/>
      </c>
      <c r="Q87" s="2" t="str">
        <f t="shared" si="7"/>
        <v/>
      </c>
      <c r="R87" s="2" t="str">
        <f t="shared" si="7"/>
        <v/>
      </c>
      <c r="S87" s="2" t="str">
        <f t="shared" si="7"/>
        <v/>
      </c>
      <c r="T87" s="2" t="str">
        <f t="shared" si="7"/>
        <v/>
      </c>
      <c r="U87" s="2" t="str">
        <f t="shared" si="7"/>
        <v/>
      </c>
      <c r="V87" s="2" t="str">
        <f t="shared" si="7"/>
        <v/>
      </c>
      <c r="W87" s="2" t="str">
        <f t="shared" si="7"/>
        <v/>
      </c>
      <c r="X87" s="2" t="str">
        <f t="shared" si="7"/>
        <v/>
      </c>
      <c r="Y87" s="2" t="str">
        <f t="shared" si="7"/>
        <v/>
      </c>
    </row>
    <row r="88" spans="1:25" x14ac:dyDescent="0.2">
      <c r="A88" s="2" t="s">
        <v>85</v>
      </c>
      <c r="B88" s="2">
        <v>8196</v>
      </c>
      <c r="C88" s="2">
        <v>0</v>
      </c>
      <c r="D88" s="2" t="s">
        <v>84</v>
      </c>
      <c r="E88" s="2">
        <v>70</v>
      </c>
      <c r="F88" s="2" t="s">
        <v>7</v>
      </c>
      <c r="G88" s="2">
        <v>2678143.0049999999</v>
      </c>
      <c r="H88" s="2">
        <v>1273810.548</v>
      </c>
      <c r="I88" s="2" t="s">
        <v>4896</v>
      </c>
      <c r="J88" s="4">
        <v>39630</v>
      </c>
      <c r="K88" s="230">
        <f t="shared" si="6"/>
        <v>3</v>
      </c>
      <c r="L88" s="2" t="str">
        <f>$B88&amp;"-"&amp;COUNTIF($B$2:$B88, $B88)</f>
        <v>8196-1</v>
      </c>
      <c r="M88" s="2">
        <v>1127</v>
      </c>
      <c r="N88" s="2" t="str">
        <f t="shared" si="5"/>
        <v>Clarmont</v>
      </c>
      <c r="O88" s="2" t="str">
        <f t="shared" si="7"/>
        <v/>
      </c>
      <c r="P88" s="2" t="str">
        <f t="shared" si="7"/>
        <v/>
      </c>
      <c r="Q88" s="2" t="str">
        <f t="shared" si="7"/>
        <v/>
      </c>
      <c r="R88" s="2" t="str">
        <f t="shared" si="7"/>
        <v/>
      </c>
      <c r="S88" s="2" t="str">
        <f t="shared" si="7"/>
        <v/>
      </c>
      <c r="T88" s="2" t="str">
        <f t="shared" si="7"/>
        <v/>
      </c>
      <c r="U88" s="2" t="str">
        <f t="shared" si="7"/>
        <v/>
      </c>
      <c r="V88" s="2" t="str">
        <f t="shared" si="7"/>
        <v/>
      </c>
      <c r="W88" s="2" t="str">
        <f t="shared" si="7"/>
        <v/>
      </c>
      <c r="X88" s="2" t="str">
        <f t="shared" si="7"/>
        <v/>
      </c>
      <c r="Y88" s="2" t="str">
        <f t="shared" si="7"/>
        <v/>
      </c>
    </row>
    <row r="89" spans="1:25" x14ac:dyDescent="0.2">
      <c r="A89" s="2" t="s">
        <v>85</v>
      </c>
      <c r="B89" s="2">
        <v>8196</v>
      </c>
      <c r="C89" s="2">
        <v>0</v>
      </c>
      <c r="D89" s="2" t="s">
        <v>86</v>
      </c>
      <c r="E89" s="2">
        <v>71</v>
      </c>
      <c r="F89" s="2" t="s">
        <v>7</v>
      </c>
      <c r="G89" s="2">
        <v>2679913.4219999998</v>
      </c>
      <c r="H89" s="2">
        <v>1274041.2209999999</v>
      </c>
      <c r="I89" s="2" t="s">
        <v>4896</v>
      </c>
      <c r="J89" s="4">
        <v>39630</v>
      </c>
      <c r="K89" s="230">
        <f t="shared" si="6"/>
        <v>3</v>
      </c>
      <c r="L89" s="2" t="str">
        <f>$B89&amp;"-"&amp;COUNTIF($B$2:$B89, $B89)</f>
        <v>8196-2</v>
      </c>
      <c r="M89" s="2">
        <v>1128</v>
      </c>
      <c r="N89" s="2" t="str">
        <f t="shared" si="5"/>
        <v>Reverolle</v>
      </c>
      <c r="O89" s="2" t="str">
        <f t="shared" si="7"/>
        <v/>
      </c>
      <c r="P89" s="2" t="str">
        <f t="shared" si="7"/>
        <v/>
      </c>
      <c r="Q89" s="2" t="str">
        <f t="shared" si="7"/>
        <v/>
      </c>
      <c r="R89" s="2" t="str">
        <f t="shared" si="7"/>
        <v/>
      </c>
      <c r="S89" s="2" t="str">
        <f t="shared" si="7"/>
        <v/>
      </c>
      <c r="T89" s="2" t="str">
        <f t="shared" si="7"/>
        <v/>
      </c>
      <c r="U89" s="2" t="str">
        <f t="shared" si="7"/>
        <v/>
      </c>
      <c r="V89" s="2" t="str">
        <f t="shared" si="7"/>
        <v/>
      </c>
      <c r="W89" s="2" t="str">
        <f t="shared" si="7"/>
        <v/>
      </c>
      <c r="X89" s="2" t="str">
        <f t="shared" si="7"/>
        <v/>
      </c>
      <c r="Y89" s="2" t="str">
        <f t="shared" si="7"/>
        <v/>
      </c>
    </row>
    <row r="90" spans="1:25" x14ac:dyDescent="0.2">
      <c r="A90" s="2" t="s">
        <v>81</v>
      </c>
      <c r="B90" s="2">
        <v>8197</v>
      </c>
      <c r="C90" s="2">
        <v>0</v>
      </c>
      <c r="D90" s="2" t="s">
        <v>86</v>
      </c>
      <c r="E90" s="2">
        <v>71</v>
      </c>
      <c r="F90" s="2" t="s">
        <v>7</v>
      </c>
      <c r="G90" s="2">
        <v>2682538.946</v>
      </c>
      <c r="H90" s="2">
        <v>1271914.2790000001</v>
      </c>
      <c r="I90" s="2" t="s">
        <v>4896</v>
      </c>
      <c r="J90" s="4">
        <v>39630</v>
      </c>
      <c r="K90" s="230">
        <f t="shared" si="6"/>
        <v>3</v>
      </c>
      <c r="L90" s="2" t="str">
        <f>$B90&amp;"-"&amp;COUNTIF($B$2:$B90, $B90)</f>
        <v>8197-3</v>
      </c>
      <c r="M90" s="2">
        <v>1131</v>
      </c>
      <c r="N90" s="2" t="str">
        <f t="shared" si="5"/>
        <v>Tolochenaz</v>
      </c>
      <c r="O90" s="2" t="str">
        <f t="shared" si="7"/>
        <v/>
      </c>
      <c r="P90" s="2" t="str">
        <f t="shared" si="7"/>
        <v/>
      </c>
      <c r="Q90" s="2" t="str">
        <f t="shared" si="7"/>
        <v/>
      </c>
      <c r="R90" s="2" t="str">
        <f t="shared" si="7"/>
        <v/>
      </c>
      <c r="S90" s="2" t="str">
        <f t="shared" si="7"/>
        <v/>
      </c>
      <c r="T90" s="2" t="str">
        <f t="shared" si="7"/>
        <v/>
      </c>
      <c r="U90" s="2" t="str">
        <f t="shared" si="7"/>
        <v/>
      </c>
      <c r="V90" s="2" t="str">
        <f t="shared" si="7"/>
        <v/>
      </c>
      <c r="W90" s="2" t="str">
        <f t="shared" si="7"/>
        <v/>
      </c>
      <c r="X90" s="2" t="str">
        <f t="shared" si="7"/>
        <v/>
      </c>
      <c r="Y90" s="2" t="str">
        <f t="shared" si="7"/>
        <v/>
      </c>
    </row>
    <row r="91" spans="1:25" x14ac:dyDescent="0.2">
      <c r="A91" s="2" t="s">
        <v>62</v>
      </c>
      <c r="B91" s="2">
        <v>8180</v>
      </c>
      <c r="C91" s="2">
        <v>0</v>
      </c>
      <c r="D91" s="2" t="s">
        <v>87</v>
      </c>
      <c r="E91" s="2">
        <v>72</v>
      </c>
      <c r="F91" s="2" t="s">
        <v>7</v>
      </c>
      <c r="G91" s="2">
        <v>2685078.719</v>
      </c>
      <c r="H91" s="2">
        <v>1262421.125</v>
      </c>
      <c r="I91" s="2" t="s">
        <v>4896</v>
      </c>
      <c r="J91" s="4">
        <v>39630</v>
      </c>
      <c r="K91" s="230">
        <f t="shared" si="6"/>
        <v>3</v>
      </c>
      <c r="L91" s="2" t="str">
        <f>$B91&amp;"-"&amp;COUNTIF($B$2:$B91, $B91)</f>
        <v>8180-3</v>
      </c>
      <c r="M91" s="2">
        <v>1132</v>
      </c>
      <c r="N91" s="2" t="str">
        <f t="shared" si="5"/>
        <v>Lully VD</v>
      </c>
      <c r="O91" s="2" t="str">
        <f t="shared" si="7"/>
        <v/>
      </c>
      <c r="P91" s="2" t="str">
        <f t="shared" si="7"/>
        <v/>
      </c>
      <c r="Q91" s="2" t="str">
        <f t="shared" si="7"/>
        <v/>
      </c>
      <c r="R91" s="2" t="str">
        <f t="shared" si="7"/>
        <v/>
      </c>
      <c r="S91" s="2" t="str">
        <f t="shared" si="7"/>
        <v/>
      </c>
      <c r="T91" s="2" t="str">
        <f t="shared" si="7"/>
        <v/>
      </c>
      <c r="U91" s="2" t="str">
        <f t="shared" si="7"/>
        <v/>
      </c>
      <c r="V91" s="2" t="str">
        <f t="shared" si="7"/>
        <v/>
      </c>
      <c r="W91" s="2" t="str">
        <f t="shared" si="7"/>
        <v/>
      </c>
      <c r="X91" s="2" t="str">
        <f t="shared" si="7"/>
        <v/>
      </c>
      <c r="Y91" s="2" t="str">
        <f t="shared" si="7"/>
        <v/>
      </c>
    </row>
    <row r="92" spans="1:25" x14ac:dyDescent="0.2">
      <c r="A92" s="2" t="s">
        <v>87</v>
      </c>
      <c r="B92" s="2">
        <v>8185</v>
      </c>
      <c r="C92" s="2">
        <v>0</v>
      </c>
      <c r="D92" s="2" t="s">
        <v>87</v>
      </c>
      <c r="E92" s="2">
        <v>72</v>
      </c>
      <c r="F92" s="2" t="s">
        <v>7</v>
      </c>
      <c r="G92" s="2">
        <v>2684389.023</v>
      </c>
      <c r="H92" s="2">
        <v>1259634.8810000001</v>
      </c>
      <c r="I92" s="2" t="s">
        <v>4896</v>
      </c>
      <c r="J92" s="4">
        <v>39630</v>
      </c>
      <c r="K92" s="230">
        <f t="shared" si="6"/>
        <v>3</v>
      </c>
      <c r="L92" s="2" t="str">
        <f>$B92&amp;"-"&amp;COUNTIF($B$2:$B92, $B92)</f>
        <v>8185-1</v>
      </c>
      <c r="M92" s="2">
        <v>1134</v>
      </c>
      <c r="N92" s="2" t="str">
        <f t="shared" si="5"/>
        <v>Chigny</v>
      </c>
      <c r="O92" s="2" t="str">
        <f t="shared" si="7"/>
        <v>Vufflens-le-Château</v>
      </c>
      <c r="P92" s="2" t="str">
        <f t="shared" si="7"/>
        <v/>
      </c>
      <c r="Q92" s="2" t="str">
        <f t="shared" si="7"/>
        <v/>
      </c>
      <c r="R92" s="2" t="str">
        <f t="shared" si="7"/>
        <v/>
      </c>
      <c r="S92" s="2" t="str">
        <f t="shared" si="7"/>
        <v/>
      </c>
      <c r="T92" s="2" t="str">
        <f t="shared" si="7"/>
        <v/>
      </c>
      <c r="U92" s="2" t="str">
        <f t="shared" si="7"/>
        <v/>
      </c>
      <c r="V92" s="2" t="str">
        <f t="shared" si="7"/>
        <v/>
      </c>
      <c r="W92" s="2" t="str">
        <f t="shared" si="7"/>
        <v/>
      </c>
      <c r="X92" s="2" t="str">
        <f t="shared" si="7"/>
        <v/>
      </c>
      <c r="Y92" s="2" t="str">
        <f t="shared" si="7"/>
        <v/>
      </c>
    </row>
    <row r="93" spans="1:25" x14ac:dyDescent="0.2">
      <c r="A93" s="2" t="s">
        <v>88</v>
      </c>
      <c r="B93" s="2">
        <v>8164</v>
      </c>
      <c r="C93" s="2">
        <v>0</v>
      </c>
      <c r="D93" s="2" t="s">
        <v>88</v>
      </c>
      <c r="E93" s="2">
        <v>81</v>
      </c>
      <c r="F93" s="2" t="s">
        <v>7</v>
      </c>
      <c r="G93" s="2">
        <v>2674334.33</v>
      </c>
      <c r="H93" s="2">
        <v>1264692.6440000001</v>
      </c>
      <c r="I93" s="2" t="s">
        <v>4896</v>
      </c>
      <c r="J93" s="4">
        <v>39630</v>
      </c>
      <c r="K93" s="230">
        <f t="shared" si="6"/>
        <v>3</v>
      </c>
      <c r="L93" s="2" t="str">
        <f>$B93&amp;"-"&amp;COUNTIF($B$2:$B93, $B93)</f>
        <v>8164-1</v>
      </c>
      <c r="M93" s="2">
        <v>1135</v>
      </c>
      <c r="N93" s="2" t="str">
        <f t="shared" si="5"/>
        <v>Denens</v>
      </c>
      <c r="O93" s="2" t="str">
        <f t="shared" si="7"/>
        <v/>
      </c>
      <c r="P93" s="2" t="str">
        <f t="shared" si="7"/>
        <v/>
      </c>
      <c r="Q93" s="2" t="str">
        <f t="shared" si="7"/>
        <v/>
      </c>
      <c r="R93" s="2" t="str">
        <f t="shared" si="7"/>
        <v/>
      </c>
      <c r="S93" s="2" t="str">
        <f t="shared" si="7"/>
        <v/>
      </c>
      <c r="T93" s="2" t="str">
        <f t="shared" si="7"/>
        <v/>
      </c>
      <c r="U93" s="2" t="str">
        <f t="shared" si="7"/>
        <v/>
      </c>
      <c r="V93" s="2" t="str">
        <f t="shared" si="7"/>
        <v/>
      </c>
      <c r="W93" s="2" t="str">
        <f t="shared" si="7"/>
        <v/>
      </c>
      <c r="X93" s="2" t="str">
        <f t="shared" si="7"/>
        <v/>
      </c>
      <c r="Y93" s="2" t="str">
        <f t="shared" si="7"/>
        <v/>
      </c>
    </row>
    <row r="94" spans="1:25" x14ac:dyDescent="0.2">
      <c r="A94" s="2" t="s">
        <v>89</v>
      </c>
      <c r="B94" s="2">
        <v>8113</v>
      </c>
      <c r="C94" s="2">
        <v>0</v>
      </c>
      <c r="D94" s="2" t="s">
        <v>89</v>
      </c>
      <c r="E94" s="2">
        <v>82</v>
      </c>
      <c r="F94" s="2" t="s">
        <v>7</v>
      </c>
      <c r="G94" s="2">
        <v>2673018.9210000001</v>
      </c>
      <c r="H94" s="2">
        <v>1258135.702</v>
      </c>
      <c r="I94" s="2" t="s">
        <v>4896</v>
      </c>
      <c r="J94" s="4">
        <v>39630</v>
      </c>
      <c r="K94" s="230">
        <f t="shared" si="6"/>
        <v>3</v>
      </c>
      <c r="L94" s="2" t="str">
        <f>$B94&amp;"-"&amp;COUNTIF($B$2:$B94, $B94)</f>
        <v>8113-1</v>
      </c>
      <c r="M94" s="2">
        <v>1136</v>
      </c>
      <c r="N94" s="2" t="str">
        <f t="shared" si="5"/>
        <v>Bussy-Chardonney</v>
      </c>
      <c r="O94" s="2" t="str">
        <f t="shared" si="7"/>
        <v/>
      </c>
      <c r="P94" s="2" t="str">
        <f t="shared" si="7"/>
        <v/>
      </c>
      <c r="Q94" s="2" t="str">
        <f t="shared" si="7"/>
        <v/>
      </c>
      <c r="R94" s="2" t="str">
        <f t="shared" si="7"/>
        <v/>
      </c>
      <c r="S94" s="2" t="str">
        <f t="shared" si="7"/>
        <v/>
      </c>
      <c r="T94" s="2" t="str">
        <f t="shared" si="7"/>
        <v/>
      </c>
      <c r="U94" s="2" t="str">
        <f t="shared" si="7"/>
        <v/>
      </c>
      <c r="V94" s="2" t="str">
        <f t="shared" si="7"/>
        <v/>
      </c>
      <c r="W94" s="2" t="str">
        <f t="shared" si="7"/>
        <v/>
      </c>
      <c r="X94" s="2" t="str">
        <f t="shared" si="7"/>
        <v/>
      </c>
      <c r="Y94" s="2" t="str">
        <f t="shared" si="7"/>
        <v/>
      </c>
    </row>
    <row r="95" spans="1:25" x14ac:dyDescent="0.2">
      <c r="A95" s="2" t="s">
        <v>108</v>
      </c>
      <c r="B95" s="2">
        <v>8158</v>
      </c>
      <c r="C95" s="2">
        <v>0</v>
      </c>
      <c r="D95" s="2" t="s">
        <v>89</v>
      </c>
      <c r="E95" s="2">
        <v>82</v>
      </c>
      <c r="F95" s="2" t="s">
        <v>7</v>
      </c>
      <c r="G95" s="2">
        <v>2672662.926</v>
      </c>
      <c r="H95" s="2">
        <v>1259416.4569999999</v>
      </c>
      <c r="I95" s="2" t="s">
        <v>4896</v>
      </c>
      <c r="J95" s="4">
        <v>39630</v>
      </c>
      <c r="K95" s="230">
        <f t="shared" si="6"/>
        <v>3</v>
      </c>
      <c r="L95" s="2" t="str">
        <f>$B95&amp;"-"&amp;COUNTIF($B$2:$B95, $B95)</f>
        <v>8158-1</v>
      </c>
      <c r="M95" s="2">
        <v>1141</v>
      </c>
      <c r="N95" s="2" t="str">
        <f t="shared" si="5"/>
        <v>Sévery</v>
      </c>
      <c r="O95" s="2" t="str">
        <f t="shared" si="7"/>
        <v/>
      </c>
      <c r="P95" s="2" t="str">
        <f t="shared" si="7"/>
        <v/>
      </c>
      <c r="Q95" s="2" t="str">
        <f t="shared" si="7"/>
        <v/>
      </c>
      <c r="R95" s="2" t="str">
        <f t="shared" si="7"/>
        <v/>
      </c>
      <c r="S95" s="2" t="str">
        <f t="shared" si="7"/>
        <v/>
      </c>
      <c r="T95" s="2" t="str">
        <f t="shared" si="7"/>
        <v/>
      </c>
      <c r="U95" s="2" t="str">
        <f t="shared" si="7"/>
        <v/>
      </c>
      <c r="V95" s="2" t="str">
        <f t="shared" si="7"/>
        <v/>
      </c>
      <c r="W95" s="2" t="str">
        <f t="shared" si="7"/>
        <v/>
      </c>
      <c r="X95" s="2" t="str">
        <f t="shared" si="7"/>
        <v/>
      </c>
      <c r="Y95" s="2" t="str">
        <f t="shared" si="7"/>
        <v/>
      </c>
    </row>
    <row r="96" spans="1:25" x14ac:dyDescent="0.2">
      <c r="A96" s="2" t="s">
        <v>90</v>
      </c>
      <c r="B96" s="2">
        <v>8107</v>
      </c>
      <c r="C96" s="2">
        <v>0</v>
      </c>
      <c r="D96" s="2" t="s">
        <v>91</v>
      </c>
      <c r="E96" s="2">
        <v>83</v>
      </c>
      <c r="F96" s="2" t="s">
        <v>7</v>
      </c>
      <c r="G96" s="2">
        <v>2675555.9169999999</v>
      </c>
      <c r="H96" s="2">
        <v>1256913.6340000001</v>
      </c>
      <c r="I96" s="2" t="s">
        <v>4896</v>
      </c>
      <c r="J96" s="4">
        <v>39630</v>
      </c>
      <c r="K96" s="230">
        <f t="shared" si="6"/>
        <v>3</v>
      </c>
      <c r="L96" s="2" t="str">
        <f>$B96&amp;"-"&amp;COUNTIF($B$2:$B96, $B96)</f>
        <v>8107-1</v>
      </c>
      <c r="M96" s="2">
        <v>1142</v>
      </c>
      <c r="N96" s="2" t="str">
        <f t="shared" si="5"/>
        <v>Pampigny</v>
      </c>
      <c r="O96" s="2" t="str">
        <f t="shared" si="7"/>
        <v/>
      </c>
      <c r="P96" s="2" t="str">
        <f t="shared" si="7"/>
        <v/>
      </c>
      <c r="Q96" s="2" t="str">
        <f t="shared" si="7"/>
        <v/>
      </c>
      <c r="R96" s="2" t="str">
        <f t="shared" si="7"/>
        <v/>
      </c>
      <c r="S96" s="2" t="str">
        <f t="shared" si="7"/>
        <v/>
      </c>
      <c r="T96" s="2" t="str">
        <f t="shared" si="7"/>
        <v/>
      </c>
      <c r="U96" s="2" t="str">
        <f t="shared" si="7"/>
        <v/>
      </c>
      <c r="V96" s="2" t="str">
        <f t="shared" si="7"/>
        <v/>
      </c>
      <c r="W96" s="2" t="str">
        <f t="shared" si="7"/>
        <v/>
      </c>
      <c r="X96" s="2" t="str">
        <f t="shared" si="7"/>
        <v/>
      </c>
      <c r="Y96" s="2" t="str">
        <f t="shared" si="7"/>
        <v/>
      </c>
    </row>
    <row r="97" spans="1:25" x14ac:dyDescent="0.2">
      <c r="A97" s="2" t="s">
        <v>92</v>
      </c>
      <c r="B97" s="2">
        <v>8108</v>
      </c>
      <c r="C97" s="2">
        <v>0</v>
      </c>
      <c r="D97" s="2" t="s">
        <v>92</v>
      </c>
      <c r="E97" s="2">
        <v>84</v>
      </c>
      <c r="F97" s="2" t="s">
        <v>7</v>
      </c>
      <c r="G97" s="2">
        <v>2674960.716</v>
      </c>
      <c r="H97" s="2">
        <v>1254719.662</v>
      </c>
      <c r="I97" s="2" t="s">
        <v>4896</v>
      </c>
      <c r="J97" s="4">
        <v>39630</v>
      </c>
      <c r="K97" s="230">
        <f t="shared" si="6"/>
        <v>3</v>
      </c>
      <c r="L97" s="2" t="str">
        <f>$B97&amp;"-"&amp;COUNTIF($B$2:$B97, $B97)</f>
        <v>8108-1</v>
      </c>
      <c r="M97" s="2">
        <v>1143</v>
      </c>
      <c r="N97" s="2" t="str">
        <f t="shared" si="5"/>
        <v>Apples</v>
      </c>
      <c r="O97" s="2" t="str">
        <f t="shared" si="7"/>
        <v/>
      </c>
      <c r="P97" s="2" t="str">
        <f t="shared" si="7"/>
        <v/>
      </c>
      <c r="Q97" s="2" t="str">
        <f t="shared" si="7"/>
        <v/>
      </c>
      <c r="R97" s="2" t="str">
        <f t="shared" si="7"/>
        <v/>
      </c>
      <c r="S97" s="2" t="str">
        <f t="shared" si="7"/>
        <v/>
      </c>
      <c r="T97" s="2" t="str">
        <f t="shared" si="7"/>
        <v/>
      </c>
      <c r="U97" s="2" t="str">
        <f t="shared" si="7"/>
        <v/>
      </c>
      <c r="V97" s="2" t="str">
        <f t="shared" si="7"/>
        <v/>
      </c>
      <c r="W97" s="2" t="str">
        <f t="shared" si="7"/>
        <v/>
      </c>
      <c r="X97" s="2" t="str">
        <f t="shared" si="7"/>
        <v/>
      </c>
      <c r="Y97" s="2" t="str">
        <f t="shared" si="7"/>
        <v/>
      </c>
    </row>
    <row r="98" spans="1:25" x14ac:dyDescent="0.2">
      <c r="A98" s="2" t="s">
        <v>93</v>
      </c>
      <c r="B98" s="2">
        <v>8114</v>
      </c>
      <c r="C98" s="2">
        <v>0</v>
      </c>
      <c r="D98" s="2" t="s">
        <v>94</v>
      </c>
      <c r="E98" s="2">
        <v>85</v>
      </c>
      <c r="F98" s="2" t="s">
        <v>7</v>
      </c>
      <c r="G98" s="2">
        <v>2672867.645</v>
      </c>
      <c r="H98" s="2">
        <v>1255288.5079999999</v>
      </c>
      <c r="I98" s="2" t="s">
        <v>4896</v>
      </c>
      <c r="J98" s="4">
        <v>39630</v>
      </c>
      <c r="K98" s="230">
        <f t="shared" si="6"/>
        <v>3</v>
      </c>
      <c r="L98" s="2" t="str">
        <f>$B98&amp;"-"&amp;COUNTIF($B$2:$B98, $B98)</f>
        <v>8114-1</v>
      </c>
      <c r="M98" s="2">
        <v>1144</v>
      </c>
      <c r="N98" s="2" t="str">
        <f t="shared" si="5"/>
        <v>Ballens</v>
      </c>
      <c r="O98" s="2" t="str">
        <f t="shared" si="7"/>
        <v/>
      </c>
      <c r="P98" s="2" t="str">
        <f t="shared" si="7"/>
        <v/>
      </c>
      <c r="Q98" s="2" t="str">
        <f t="shared" si="7"/>
        <v/>
      </c>
      <c r="R98" s="2" t="str">
        <f t="shared" si="7"/>
        <v/>
      </c>
      <c r="S98" s="2" t="str">
        <f t="shared" si="7"/>
        <v/>
      </c>
      <c r="T98" s="2" t="str">
        <f t="shared" si="7"/>
        <v/>
      </c>
      <c r="U98" s="2" t="str">
        <f t="shared" si="7"/>
        <v/>
      </c>
      <c r="V98" s="2" t="str">
        <f t="shared" si="7"/>
        <v/>
      </c>
      <c r="W98" s="2" t="str">
        <f t="shared" si="7"/>
        <v/>
      </c>
      <c r="X98" s="2" t="str">
        <f t="shared" si="7"/>
        <v/>
      </c>
      <c r="Y98" s="2" t="str">
        <f t="shared" si="7"/>
        <v/>
      </c>
    </row>
    <row r="99" spans="1:25" x14ac:dyDescent="0.2">
      <c r="A99" s="2" t="s">
        <v>95</v>
      </c>
      <c r="B99" s="2">
        <v>8157</v>
      </c>
      <c r="C99" s="2">
        <v>0</v>
      </c>
      <c r="D99" s="2" t="s">
        <v>95</v>
      </c>
      <c r="E99" s="2">
        <v>86</v>
      </c>
      <c r="F99" s="2" t="s">
        <v>7</v>
      </c>
      <c r="G99" s="2">
        <v>2676629.0279999999</v>
      </c>
      <c r="H99" s="2">
        <v>1258813.9080000001</v>
      </c>
      <c r="I99" s="2" t="s">
        <v>4896</v>
      </c>
      <c r="J99" s="4">
        <v>39630</v>
      </c>
      <c r="K99" s="230">
        <f t="shared" si="6"/>
        <v>3</v>
      </c>
      <c r="L99" s="2" t="str">
        <f>$B99&amp;"-"&amp;COUNTIF($B$2:$B99, $B99)</f>
        <v>8157-1</v>
      </c>
      <c r="M99" s="2">
        <v>1145</v>
      </c>
      <c r="N99" s="2" t="str">
        <f t="shared" si="5"/>
        <v>Bière</v>
      </c>
      <c r="O99" s="2" t="str">
        <f t="shared" si="7"/>
        <v>Bière</v>
      </c>
      <c r="P99" s="2" t="str">
        <f t="shared" si="7"/>
        <v/>
      </c>
      <c r="Q99" s="2" t="str">
        <f t="shared" si="7"/>
        <v/>
      </c>
      <c r="R99" s="2" t="str">
        <f t="shared" si="7"/>
        <v/>
      </c>
      <c r="S99" s="2" t="str">
        <f t="shared" si="7"/>
        <v/>
      </c>
      <c r="T99" s="2" t="str">
        <f t="shared" si="7"/>
        <v/>
      </c>
      <c r="U99" s="2" t="str">
        <f t="shared" si="7"/>
        <v/>
      </c>
      <c r="V99" s="2" t="str">
        <f t="shared" si="7"/>
        <v/>
      </c>
      <c r="W99" s="2" t="str">
        <f t="shared" si="7"/>
        <v/>
      </c>
      <c r="X99" s="2" t="str">
        <f t="shared" si="7"/>
        <v/>
      </c>
      <c r="Y99" s="2" t="str">
        <f t="shared" si="7"/>
        <v/>
      </c>
    </row>
    <row r="100" spans="1:25" x14ac:dyDescent="0.2">
      <c r="A100" s="2" t="s">
        <v>96</v>
      </c>
      <c r="B100" s="2">
        <v>8115</v>
      </c>
      <c r="C100" s="2">
        <v>0</v>
      </c>
      <c r="D100" s="2" t="s">
        <v>96</v>
      </c>
      <c r="E100" s="2">
        <v>87</v>
      </c>
      <c r="F100" s="2" t="s">
        <v>7</v>
      </c>
      <c r="G100" s="2">
        <v>2671934.8110000002</v>
      </c>
      <c r="H100" s="2">
        <v>1254915.3970000001</v>
      </c>
      <c r="I100" s="2" t="s">
        <v>4896</v>
      </c>
      <c r="J100" s="4">
        <v>39630</v>
      </c>
      <c r="K100" s="230">
        <f t="shared" si="6"/>
        <v>3</v>
      </c>
      <c r="L100" s="2" t="str">
        <f>$B100&amp;"-"&amp;COUNTIF($B$2:$B100, $B100)</f>
        <v>8115-1</v>
      </c>
      <c r="M100" s="2">
        <v>1146</v>
      </c>
      <c r="N100" s="2" t="str">
        <f t="shared" si="5"/>
        <v>Mollens VD</v>
      </c>
      <c r="O100" s="2" t="str">
        <f t="shared" si="7"/>
        <v/>
      </c>
      <c r="P100" s="2" t="str">
        <f t="shared" si="7"/>
        <v/>
      </c>
      <c r="Q100" s="2" t="str">
        <f t="shared" si="7"/>
        <v/>
      </c>
      <c r="R100" s="2" t="str">
        <f t="shared" si="7"/>
        <v/>
      </c>
      <c r="S100" s="2" t="str">
        <f t="shared" si="7"/>
        <v/>
      </c>
      <c r="T100" s="2" t="str">
        <f t="shared" si="7"/>
        <v/>
      </c>
      <c r="U100" s="2" t="str">
        <f t="shared" si="7"/>
        <v/>
      </c>
      <c r="V100" s="2" t="str">
        <f t="shared" si="7"/>
        <v/>
      </c>
      <c r="W100" s="2" t="str">
        <f t="shared" si="7"/>
        <v/>
      </c>
      <c r="X100" s="2" t="str">
        <f t="shared" si="7"/>
        <v/>
      </c>
      <c r="Y100" s="2" t="str">
        <f t="shared" si="7"/>
        <v/>
      </c>
    </row>
    <row r="101" spans="1:25" x14ac:dyDescent="0.2">
      <c r="A101" s="2" t="s">
        <v>118</v>
      </c>
      <c r="B101" s="2">
        <v>8162</v>
      </c>
      <c r="C101" s="2">
        <v>0</v>
      </c>
      <c r="D101" s="2" t="s">
        <v>97</v>
      </c>
      <c r="E101" s="2">
        <v>88</v>
      </c>
      <c r="F101" s="2" t="s">
        <v>7</v>
      </c>
      <c r="G101" s="2">
        <v>2676707.5290000001</v>
      </c>
      <c r="H101" s="2">
        <v>1262729.2760000001</v>
      </c>
      <c r="I101" s="2" t="s">
        <v>4896</v>
      </c>
      <c r="J101" s="4">
        <v>39630</v>
      </c>
      <c r="K101" s="230">
        <f t="shared" si="6"/>
        <v>3</v>
      </c>
      <c r="L101" s="2" t="str">
        <f>$B101&amp;"-"&amp;COUNTIF($B$2:$B101, $B101)</f>
        <v>8162-1</v>
      </c>
      <c r="M101" s="2">
        <v>1147</v>
      </c>
      <c r="N101" s="2" t="str">
        <f t="shared" si="5"/>
        <v>Montricher</v>
      </c>
      <c r="O101" s="2" t="str">
        <f t="shared" si="7"/>
        <v/>
      </c>
      <c r="P101" s="2" t="str">
        <f t="shared" si="7"/>
        <v/>
      </c>
      <c r="Q101" s="2" t="str">
        <f t="shared" si="7"/>
        <v/>
      </c>
      <c r="R101" s="2" t="str">
        <f t="shared" si="7"/>
        <v/>
      </c>
      <c r="S101" s="2" t="str">
        <f t="shared" si="7"/>
        <v/>
      </c>
      <c r="T101" s="2" t="str">
        <f t="shared" si="7"/>
        <v/>
      </c>
      <c r="U101" s="2" t="str">
        <f t="shared" si="7"/>
        <v/>
      </c>
      <c r="V101" s="2" t="str">
        <f t="shared" si="7"/>
        <v/>
      </c>
      <c r="W101" s="2" t="str">
        <f t="shared" si="7"/>
        <v/>
      </c>
      <c r="X101" s="2" t="str">
        <f t="shared" si="7"/>
        <v/>
      </c>
      <c r="Y101" s="2" t="str">
        <f t="shared" si="7"/>
        <v/>
      </c>
    </row>
    <row r="102" spans="1:25" x14ac:dyDescent="0.2">
      <c r="A102" s="2" t="s">
        <v>88</v>
      </c>
      <c r="B102" s="2">
        <v>8164</v>
      </c>
      <c r="C102" s="2">
        <v>0</v>
      </c>
      <c r="D102" s="2" t="s">
        <v>97</v>
      </c>
      <c r="E102" s="2">
        <v>88</v>
      </c>
      <c r="F102" s="2" t="s">
        <v>7</v>
      </c>
      <c r="G102" s="2">
        <v>2677024.7689999999</v>
      </c>
      <c r="H102" s="2">
        <v>1263070.5759999999</v>
      </c>
      <c r="I102" s="2" t="s">
        <v>4896</v>
      </c>
      <c r="J102" s="4">
        <v>39630</v>
      </c>
      <c r="K102" s="230">
        <f t="shared" si="6"/>
        <v>3</v>
      </c>
      <c r="L102" s="2" t="str">
        <f>$B102&amp;"-"&amp;COUNTIF($B$2:$B102, $B102)</f>
        <v>8164-2</v>
      </c>
      <c r="M102" s="2">
        <v>1148</v>
      </c>
      <c r="N102" s="2" t="str">
        <f t="shared" si="5"/>
        <v>Chavannes-le-Veyron</v>
      </c>
      <c r="O102" s="2" t="str">
        <f t="shared" si="7"/>
        <v>Chavannes-le-Veyron</v>
      </c>
      <c r="P102" s="2" t="str">
        <f t="shared" si="7"/>
        <v>Cuarnens</v>
      </c>
      <c r="Q102" s="2" t="str">
        <f t="shared" si="7"/>
        <v>L'Isle</v>
      </c>
      <c r="R102" s="2" t="str">
        <f t="shared" si="7"/>
        <v>Villars-Bozon</v>
      </c>
      <c r="S102" s="2" t="str">
        <f t="shared" si="7"/>
        <v>La Coudre</v>
      </c>
      <c r="T102" s="2" t="str">
        <f t="shared" si="7"/>
        <v>Mauraz</v>
      </c>
      <c r="U102" s="2" t="str">
        <f t="shared" si="7"/>
        <v>Moiry VD</v>
      </c>
      <c r="V102" s="2" t="str">
        <f t="shared" si="7"/>
        <v>Mont-la-Ville</v>
      </c>
      <c r="W102" s="2" t="str">
        <f t="shared" si="7"/>
        <v>La Praz</v>
      </c>
      <c r="X102" s="2" t="str">
        <f t="shared" si="7"/>
        <v/>
      </c>
      <c r="Y102" s="2" t="str">
        <f t="shared" si="7"/>
        <v/>
      </c>
    </row>
    <row r="103" spans="1:25" x14ac:dyDescent="0.2">
      <c r="A103" s="2" t="s">
        <v>97</v>
      </c>
      <c r="B103" s="2">
        <v>8173</v>
      </c>
      <c r="C103" s="2">
        <v>0</v>
      </c>
      <c r="D103" s="2" t="s">
        <v>97</v>
      </c>
      <c r="E103" s="2">
        <v>88</v>
      </c>
      <c r="F103" s="2" t="s">
        <v>7</v>
      </c>
      <c r="G103" s="2">
        <v>2678111.497</v>
      </c>
      <c r="H103" s="2">
        <v>1262265.9339999999</v>
      </c>
      <c r="I103" s="2" t="s">
        <v>4896</v>
      </c>
      <c r="J103" s="4">
        <v>39630</v>
      </c>
      <c r="K103" s="230">
        <f t="shared" si="6"/>
        <v>3</v>
      </c>
      <c r="L103" s="2" t="str">
        <f>$B103&amp;"-"&amp;COUNTIF($B$2:$B103, $B103)</f>
        <v>8173-1</v>
      </c>
      <c r="M103" s="2">
        <v>1149</v>
      </c>
      <c r="N103" s="2" t="str">
        <f t="shared" si="5"/>
        <v>Berolle</v>
      </c>
      <c r="O103" s="2" t="str">
        <f t="shared" si="7"/>
        <v>Berolle</v>
      </c>
      <c r="P103" s="2" t="str">
        <f t="shared" si="7"/>
        <v/>
      </c>
      <c r="Q103" s="2" t="str">
        <f t="shared" si="7"/>
        <v/>
      </c>
      <c r="R103" s="2" t="str">
        <f t="shared" si="7"/>
        <v/>
      </c>
      <c r="S103" s="2" t="str">
        <f t="shared" si="7"/>
        <v/>
      </c>
      <c r="T103" s="2" t="str">
        <f t="shared" si="7"/>
        <v/>
      </c>
      <c r="U103" s="2" t="str">
        <f t="shared" si="7"/>
        <v/>
      </c>
      <c r="V103" s="2" t="str">
        <f t="shared" si="7"/>
        <v/>
      </c>
      <c r="W103" s="2" t="str">
        <f t="shared" si="7"/>
        <v/>
      </c>
      <c r="X103" s="2" t="str">
        <f t="shared" si="7"/>
        <v/>
      </c>
      <c r="Y103" s="2" t="str">
        <f t="shared" si="7"/>
        <v/>
      </c>
    </row>
    <row r="104" spans="1:25" x14ac:dyDescent="0.2">
      <c r="A104" s="2" t="s">
        <v>115</v>
      </c>
      <c r="B104" s="2">
        <v>8174</v>
      </c>
      <c r="C104" s="2">
        <v>0</v>
      </c>
      <c r="D104" s="2" t="s">
        <v>97</v>
      </c>
      <c r="E104" s="2">
        <v>88</v>
      </c>
      <c r="F104" s="2" t="s">
        <v>7</v>
      </c>
      <c r="G104" s="2">
        <v>2677978.9449999998</v>
      </c>
      <c r="H104" s="2">
        <v>1263866.1470000001</v>
      </c>
      <c r="I104" s="2" t="s">
        <v>4896</v>
      </c>
      <c r="J104" s="4">
        <v>39630</v>
      </c>
      <c r="K104" s="230">
        <f t="shared" si="6"/>
        <v>3</v>
      </c>
      <c r="L104" s="2" t="str">
        <f>$B104&amp;"-"&amp;COUNTIF($B$2:$B104, $B104)</f>
        <v>8174-1</v>
      </c>
      <c r="M104" s="2">
        <v>1162</v>
      </c>
      <c r="N104" s="2" t="str">
        <f t="shared" si="5"/>
        <v>St-Prex</v>
      </c>
      <c r="O104" s="2" t="str">
        <f t="shared" si="7"/>
        <v>St-Prex</v>
      </c>
      <c r="P104" s="2" t="str">
        <f t="shared" si="7"/>
        <v/>
      </c>
      <c r="Q104" s="2" t="str">
        <f t="shared" si="7"/>
        <v/>
      </c>
      <c r="R104" s="2" t="str">
        <f t="shared" si="7"/>
        <v/>
      </c>
      <c r="S104" s="2" t="str">
        <f t="shared" si="7"/>
        <v/>
      </c>
      <c r="T104" s="2" t="str">
        <f t="shared" si="7"/>
        <v/>
      </c>
      <c r="U104" s="2" t="str">
        <f t="shared" si="7"/>
        <v/>
      </c>
      <c r="V104" s="2" t="str">
        <f t="shared" si="7"/>
        <v/>
      </c>
      <c r="W104" s="2" t="str">
        <f t="shared" si="7"/>
        <v/>
      </c>
      <c r="X104" s="2" t="str">
        <f t="shared" si="7"/>
        <v/>
      </c>
      <c r="Y104" s="2" t="str">
        <f t="shared" si="7"/>
        <v/>
      </c>
    </row>
    <row r="105" spans="1:25" x14ac:dyDescent="0.2">
      <c r="A105" s="2" t="s">
        <v>100</v>
      </c>
      <c r="B105" s="2">
        <v>8155</v>
      </c>
      <c r="C105" s="2">
        <v>0</v>
      </c>
      <c r="D105" s="2" t="s">
        <v>99</v>
      </c>
      <c r="E105" s="2">
        <v>89</v>
      </c>
      <c r="F105" s="2" t="s">
        <v>7</v>
      </c>
      <c r="G105" s="2">
        <v>2678501.9339999999</v>
      </c>
      <c r="H105" s="2">
        <v>1260577.155</v>
      </c>
      <c r="I105" s="2" t="s">
        <v>4896</v>
      </c>
      <c r="J105" s="4">
        <v>39630</v>
      </c>
      <c r="K105" s="230">
        <f t="shared" si="6"/>
        <v>3</v>
      </c>
      <c r="L105" s="2" t="str">
        <f>$B105&amp;"-"&amp;COUNTIF($B$2:$B105, $B105)</f>
        <v>8155-1</v>
      </c>
      <c r="M105" s="2">
        <v>1163</v>
      </c>
      <c r="N105" s="2" t="str">
        <f t="shared" si="5"/>
        <v>Etoy</v>
      </c>
      <c r="O105" s="2" t="str">
        <f t="shared" si="7"/>
        <v/>
      </c>
      <c r="P105" s="2" t="str">
        <f t="shared" si="7"/>
        <v/>
      </c>
      <c r="Q105" s="2" t="str">
        <f t="shared" si="7"/>
        <v/>
      </c>
      <c r="R105" s="2" t="str">
        <f t="shared" si="7"/>
        <v/>
      </c>
      <c r="S105" s="2" t="str">
        <f t="shared" si="7"/>
        <v/>
      </c>
      <c r="T105" s="2" t="str">
        <f t="shared" si="7"/>
        <v/>
      </c>
      <c r="U105" s="2" t="str">
        <f t="shared" ref="U105:Y105" si="8">IFERROR(INDEX($A$2:$A$5744, MATCH($M105&amp;"-"&amp;U$1, $L$2:$L$5744, 0)), "")</f>
        <v/>
      </c>
      <c r="V105" s="2" t="str">
        <f t="shared" si="8"/>
        <v/>
      </c>
      <c r="W105" s="2" t="str">
        <f t="shared" si="8"/>
        <v/>
      </c>
      <c r="X105" s="2" t="str">
        <f t="shared" si="8"/>
        <v/>
      </c>
      <c r="Y105" s="2" t="str">
        <f t="shared" si="8"/>
        <v/>
      </c>
    </row>
    <row r="106" spans="1:25" x14ac:dyDescent="0.2">
      <c r="A106" s="2" t="s">
        <v>98</v>
      </c>
      <c r="B106" s="2">
        <v>8172</v>
      </c>
      <c r="C106" s="2">
        <v>0</v>
      </c>
      <c r="D106" s="2" t="s">
        <v>99</v>
      </c>
      <c r="E106" s="2">
        <v>89</v>
      </c>
      <c r="F106" s="2" t="s">
        <v>7</v>
      </c>
      <c r="G106" s="2">
        <v>2680043.963</v>
      </c>
      <c r="H106" s="2">
        <v>1260671.361</v>
      </c>
      <c r="I106" s="2" t="s">
        <v>4896</v>
      </c>
      <c r="J106" s="4">
        <v>39630</v>
      </c>
      <c r="K106" s="230">
        <f t="shared" si="6"/>
        <v>3</v>
      </c>
      <c r="L106" s="2" t="str">
        <f>$B106&amp;"-"&amp;COUNTIF($B$2:$B106, $B106)</f>
        <v>8172-1</v>
      </c>
      <c r="M106" s="2">
        <v>1164</v>
      </c>
      <c r="N106" s="2" t="str">
        <f t="shared" si="5"/>
        <v>Buchillon</v>
      </c>
      <c r="O106" s="2" t="str">
        <f t="shared" si="5"/>
        <v/>
      </c>
      <c r="P106" s="2" t="str">
        <f t="shared" si="5"/>
        <v/>
      </c>
      <c r="Q106" s="2" t="str">
        <f t="shared" si="5"/>
        <v/>
      </c>
      <c r="R106" s="2" t="str">
        <f t="shared" si="5"/>
        <v/>
      </c>
      <c r="S106" s="2" t="str">
        <f t="shared" si="5"/>
        <v/>
      </c>
      <c r="T106" s="2" t="str">
        <f t="shared" si="5"/>
        <v/>
      </c>
      <c r="U106" s="2" t="str">
        <f t="shared" si="5"/>
        <v/>
      </c>
      <c r="V106" s="2" t="str">
        <f t="shared" si="5"/>
        <v/>
      </c>
      <c r="W106" s="2" t="str">
        <f t="shared" si="5"/>
        <v/>
      </c>
      <c r="X106" s="2" t="str">
        <f t="shared" si="5"/>
        <v/>
      </c>
      <c r="Y106" s="2" t="str">
        <f t="shared" si="5"/>
        <v/>
      </c>
    </row>
    <row r="107" spans="1:25" x14ac:dyDescent="0.2">
      <c r="A107" s="2" t="s">
        <v>100</v>
      </c>
      <c r="B107" s="2">
        <v>8155</v>
      </c>
      <c r="C107" s="2">
        <v>0</v>
      </c>
      <c r="D107" s="2" t="s">
        <v>100</v>
      </c>
      <c r="E107" s="2">
        <v>90</v>
      </c>
      <c r="F107" s="2" t="s">
        <v>7</v>
      </c>
      <c r="G107" s="2">
        <v>2678996.037</v>
      </c>
      <c r="H107" s="2">
        <v>1258961.08</v>
      </c>
      <c r="I107" s="2" t="s">
        <v>4896</v>
      </c>
      <c r="J107" s="4">
        <v>39630</v>
      </c>
      <c r="K107" s="230">
        <f t="shared" si="6"/>
        <v>3</v>
      </c>
      <c r="L107" s="2" t="str">
        <f>$B107&amp;"-"&amp;COUNTIF($B$2:$B107, $B107)</f>
        <v>8155-2</v>
      </c>
      <c r="M107" s="2">
        <v>1165</v>
      </c>
      <c r="N107" s="2" t="str">
        <f t="shared" si="5"/>
        <v>Allaman</v>
      </c>
      <c r="O107" s="2" t="str">
        <f t="shared" si="5"/>
        <v/>
      </c>
      <c r="P107" s="2" t="str">
        <f t="shared" si="5"/>
        <v/>
      </c>
      <c r="Q107" s="2" t="str">
        <f t="shared" si="5"/>
        <v/>
      </c>
      <c r="R107" s="2" t="str">
        <f t="shared" si="5"/>
        <v/>
      </c>
      <c r="S107" s="2" t="str">
        <f t="shared" si="5"/>
        <v/>
      </c>
      <c r="T107" s="2" t="str">
        <f t="shared" si="5"/>
        <v/>
      </c>
      <c r="U107" s="2" t="str">
        <f t="shared" si="5"/>
        <v/>
      </c>
      <c r="V107" s="2" t="str">
        <f t="shared" si="5"/>
        <v/>
      </c>
      <c r="W107" s="2" t="str">
        <f t="shared" si="5"/>
        <v/>
      </c>
      <c r="X107" s="2" t="str">
        <f t="shared" si="5"/>
        <v/>
      </c>
      <c r="Y107" s="2" t="str">
        <f t="shared" si="5"/>
        <v/>
      </c>
    </row>
    <row r="108" spans="1:25" x14ac:dyDescent="0.2">
      <c r="A108" s="2" t="s">
        <v>101</v>
      </c>
      <c r="B108" s="2">
        <v>8155</v>
      </c>
      <c r="C108" s="2">
        <v>1</v>
      </c>
      <c r="D108" s="2" t="s">
        <v>100</v>
      </c>
      <c r="E108" s="2">
        <v>90</v>
      </c>
      <c r="F108" s="2" t="s">
        <v>7</v>
      </c>
      <c r="G108" s="2">
        <v>2677833.7570000002</v>
      </c>
      <c r="H108" s="2">
        <v>1257920.1499999999</v>
      </c>
      <c r="I108" s="2" t="s">
        <v>4896</v>
      </c>
      <c r="J108" s="4">
        <v>41214</v>
      </c>
      <c r="K108" s="230">
        <f t="shared" si="6"/>
        <v>3</v>
      </c>
      <c r="L108" s="2" t="str">
        <f>$B108&amp;"-"&amp;COUNTIF($B$2:$B108, $B108)</f>
        <v>8155-3</v>
      </c>
      <c r="M108" s="2">
        <v>1166</v>
      </c>
      <c r="N108" s="2" t="str">
        <f t="shared" si="5"/>
        <v>Perroy</v>
      </c>
      <c r="O108" s="2" t="str">
        <f t="shared" si="5"/>
        <v>Perroy</v>
      </c>
      <c r="P108" s="2" t="str">
        <f t="shared" si="5"/>
        <v/>
      </c>
      <c r="Q108" s="2" t="str">
        <f t="shared" si="5"/>
        <v/>
      </c>
      <c r="R108" s="2" t="str">
        <f t="shared" si="5"/>
        <v/>
      </c>
      <c r="S108" s="2" t="str">
        <f t="shared" si="5"/>
        <v/>
      </c>
      <c r="T108" s="2" t="str">
        <f t="shared" si="5"/>
        <v/>
      </c>
      <c r="U108" s="2" t="str">
        <f t="shared" si="5"/>
        <v/>
      </c>
      <c r="V108" s="2" t="str">
        <f t="shared" si="5"/>
        <v/>
      </c>
      <c r="W108" s="2" t="str">
        <f t="shared" si="5"/>
        <v/>
      </c>
      <c r="X108" s="2" t="str">
        <f t="shared" si="5"/>
        <v/>
      </c>
      <c r="Y108" s="2" t="str">
        <f t="shared" si="5"/>
        <v/>
      </c>
    </row>
    <row r="109" spans="1:25" x14ac:dyDescent="0.2">
      <c r="A109" s="2" t="s">
        <v>102</v>
      </c>
      <c r="B109" s="2">
        <v>8156</v>
      </c>
      <c r="C109" s="2">
        <v>0</v>
      </c>
      <c r="D109" s="2" t="s">
        <v>100</v>
      </c>
      <c r="E109" s="2">
        <v>90</v>
      </c>
      <c r="F109" s="2" t="s">
        <v>7</v>
      </c>
      <c r="G109" s="2">
        <v>2679974.9909999999</v>
      </c>
      <c r="H109" s="2">
        <v>1257190.672</v>
      </c>
      <c r="I109" s="2" t="s">
        <v>4896</v>
      </c>
      <c r="J109" s="4">
        <v>39630</v>
      </c>
      <c r="K109" s="230">
        <f t="shared" si="6"/>
        <v>3</v>
      </c>
      <c r="L109" s="2" t="str">
        <f>$B109&amp;"-"&amp;COUNTIF($B$2:$B109, $B109)</f>
        <v>8156-1</v>
      </c>
      <c r="M109" s="2">
        <v>1167</v>
      </c>
      <c r="N109" s="2" t="str">
        <f t="shared" si="5"/>
        <v>Lussy-sur-Morges</v>
      </c>
      <c r="O109" s="2" t="str">
        <f t="shared" si="5"/>
        <v/>
      </c>
      <c r="P109" s="2" t="str">
        <f t="shared" si="5"/>
        <v/>
      </c>
      <c r="Q109" s="2" t="str">
        <f t="shared" si="5"/>
        <v/>
      </c>
      <c r="R109" s="2" t="str">
        <f t="shared" si="5"/>
        <v/>
      </c>
      <c r="S109" s="2" t="str">
        <f t="shared" si="5"/>
        <v/>
      </c>
      <c r="T109" s="2" t="str">
        <f t="shared" si="5"/>
        <v/>
      </c>
      <c r="U109" s="2" t="str">
        <f t="shared" si="5"/>
        <v/>
      </c>
      <c r="V109" s="2" t="str">
        <f t="shared" si="5"/>
        <v/>
      </c>
      <c r="W109" s="2" t="str">
        <f t="shared" si="5"/>
        <v/>
      </c>
      <c r="X109" s="2" t="str">
        <f t="shared" si="5"/>
        <v/>
      </c>
      <c r="Y109" s="2" t="str">
        <f t="shared" si="5"/>
        <v/>
      </c>
    </row>
    <row r="110" spans="1:25" x14ac:dyDescent="0.2">
      <c r="A110" s="2" t="s">
        <v>103</v>
      </c>
      <c r="B110" s="2">
        <v>8166</v>
      </c>
      <c r="C110" s="2">
        <v>0</v>
      </c>
      <c r="D110" s="2" t="s">
        <v>103</v>
      </c>
      <c r="E110" s="2">
        <v>91</v>
      </c>
      <c r="F110" s="2" t="s">
        <v>7</v>
      </c>
      <c r="G110" s="2">
        <v>2670526.5589999999</v>
      </c>
      <c r="H110" s="2">
        <v>1261101.693</v>
      </c>
      <c r="I110" s="2" t="s">
        <v>4896</v>
      </c>
      <c r="J110" s="4">
        <v>39630</v>
      </c>
      <c r="K110" s="230">
        <f t="shared" si="6"/>
        <v>3</v>
      </c>
      <c r="L110" s="2" t="str">
        <f>$B110&amp;"-"&amp;COUNTIF($B$2:$B110, $B110)</f>
        <v>8166-1</v>
      </c>
      <c r="M110" s="2">
        <v>1168</v>
      </c>
      <c r="N110" s="2" t="str">
        <f t="shared" si="5"/>
        <v>Villars-sous-Yens</v>
      </c>
      <c r="O110" s="2" t="str">
        <f t="shared" si="5"/>
        <v/>
      </c>
      <c r="P110" s="2" t="str">
        <f t="shared" si="5"/>
        <v/>
      </c>
      <c r="Q110" s="2" t="str">
        <f t="shared" si="5"/>
        <v/>
      </c>
      <c r="R110" s="2" t="str">
        <f t="shared" si="5"/>
        <v/>
      </c>
      <c r="S110" s="2" t="str">
        <f t="shared" si="5"/>
        <v/>
      </c>
      <c r="T110" s="2" t="str">
        <f t="shared" si="5"/>
        <v/>
      </c>
      <c r="U110" s="2" t="str">
        <f t="shared" si="5"/>
        <v/>
      </c>
      <c r="V110" s="2" t="str">
        <f t="shared" si="5"/>
        <v/>
      </c>
      <c r="W110" s="2" t="str">
        <f t="shared" si="5"/>
        <v/>
      </c>
      <c r="X110" s="2" t="str">
        <f t="shared" si="5"/>
        <v/>
      </c>
      <c r="Y110" s="2" t="str">
        <f t="shared" si="5"/>
        <v/>
      </c>
    </row>
    <row r="111" spans="1:25" x14ac:dyDescent="0.2">
      <c r="A111" s="2" t="s">
        <v>104</v>
      </c>
      <c r="B111" s="2">
        <v>8154</v>
      </c>
      <c r="C111" s="2">
        <v>0</v>
      </c>
      <c r="D111" s="2" t="s">
        <v>105</v>
      </c>
      <c r="E111" s="2">
        <v>92</v>
      </c>
      <c r="F111" s="2" t="s">
        <v>7</v>
      </c>
      <c r="G111" s="2">
        <v>2681877.1469999999</v>
      </c>
      <c r="H111" s="2">
        <v>1259410.183</v>
      </c>
      <c r="I111" s="2" t="s">
        <v>4896</v>
      </c>
      <c r="J111" s="4">
        <v>39630</v>
      </c>
      <c r="K111" s="230">
        <f t="shared" si="6"/>
        <v>3</v>
      </c>
      <c r="L111" s="2" t="str">
        <f>$B111&amp;"-"&amp;COUNTIF($B$2:$B111, $B111)</f>
        <v>8154-1</v>
      </c>
      <c r="M111" s="2">
        <v>1169</v>
      </c>
      <c r="N111" s="2" t="str">
        <f t="shared" si="5"/>
        <v>Yens</v>
      </c>
      <c r="O111" s="2" t="str">
        <f t="shared" si="5"/>
        <v/>
      </c>
      <c r="P111" s="2" t="str">
        <f t="shared" si="5"/>
        <v/>
      </c>
      <c r="Q111" s="2" t="str">
        <f t="shared" si="5"/>
        <v/>
      </c>
      <c r="R111" s="2" t="str">
        <f t="shared" si="5"/>
        <v/>
      </c>
      <c r="S111" s="2" t="str">
        <f t="shared" si="5"/>
        <v/>
      </c>
      <c r="T111" s="2" t="str">
        <f t="shared" si="5"/>
        <v/>
      </c>
      <c r="U111" s="2" t="str">
        <f t="shared" si="5"/>
        <v/>
      </c>
      <c r="V111" s="2" t="str">
        <f t="shared" si="5"/>
        <v/>
      </c>
      <c r="W111" s="2" t="str">
        <f t="shared" si="5"/>
        <v/>
      </c>
      <c r="X111" s="2" t="str">
        <f t="shared" si="5"/>
        <v/>
      </c>
      <c r="Y111" s="2" t="str">
        <f t="shared" si="5"/>
        <v/>
      </c>
    </row>
    <row r="112" spans="1:25" x14ac:dyDescent="0.2">
      <c r="A112" s="2" t="s">
        <v>2787</v>
      </c>
      <c r="B112" s="2">
        <v>5462</v>
      </c>
      <c r="C112" s="2">
        <v>0</v>
      </c>
      <c r="D112" s="2" t="s">
        <v>106</v>
      </c>
      <c r="E112" s="2">
        <v>93</v>
      </c>
      <c r="F112" s="2" t="s">
        <v>7</v>
      </c>
      <c r="G112" s="2">
        <v>2672454.8330000001</v>
      </c>
      <c r="H112" s="2">
        <v>1264539.743</v>
      </c>
      <c r="I112" s="2" t="s">
        <v>4896</v>
      </c>
      <c r="J112" s="4">
        <v>39630</v>
      </c>
      <c r="K112" s="230">
        <f t="shared" si="6"/>
        <v>3</v>
      </c>
      <c r="L112" s="2" t="str">
        <f>$B112&amp;"-"&amp;COUNTIF($B$2:$B112, $B112)</f>
        <v>5462-1</v>
      </c>
      <c r="M112" s="2">
        <v>1170</v>
      </c>
      <c r="N112" s="2" t="str">
        <f t="shared" si="5"/>
        <v>Aubonne</v>
      </c>
      <c r="O112" s="2" t="str">
        <f t="shared" si="5"/>
        <v>Aubonne</v>
      </c>
      <c r="P112" s="2" t="str">
        <f t="shared" si="5"/>
        <v/>
      </c>
      <c r="Q112" s="2" t="str">
        <f t="shared" si="5"/>
        <v/>
      </c>
      <c r="R112" s="2" t="str">
        <f t="shared" si="5"/>
        <v/>
      </c>
      <c r="S112" s="2" t="str">
        <f t="shared" si="5"/>
        <v/>
      </c>
      <c r="T112" s="2" t="str">
        <f t="shared" si="5"/>
        <v/>
      </c>
      <c r="U112" s="2" t="str">
        <f t="shared" si="5"/>
        <v/>
      </c>
      <c r="V112" s="2" t="str">
        <f t="shared" si="5"/>
        <v/>
      </c>
      <c r="W112" s="2" t="str">
        <f t="shared" si="5"/>
        <v/>
      </c>
      <c r="X112" s="2" t="str">
        <f t="shared" si="5"/>
        <v/>
      </c>
      <c r="Y112" s="2" t="str">
        <f t="shared" si="5"/>
        <v/>
      </c>
    </row>
    <row r="113" spans="1:25" x14ac:dyDescent="0.2">
      <c r="A113" s="2" t="s">
        <v>106</v>
      </c>
      <c r="B113" s="2">
        <v>8165</v>
      </c>
      <c r="C113" s="2">
        <v>2</v>
      </c>
      <c r="D113" s="2" t="s">
        <v>106</v>
      </c>
      <c r="E113" s="2">
        <v>93</v>
      </c>
      <c r="F113" s="2" t="s">
        <v>7</v>
      </c>
      <c r="G113" s="2">
        <v>2672865.8130000001</v>
      </c>
      <c r="H113" s="2">
        <v>1261923.3629999999</v>
      </c>
      <c r="I113" s="2" t="s">
        <v>4896</v>
      </c>
      <c r="J113" s="4">
        <v>39630</v>
      </c>
      <c r="K113" s="230">
        <f t="shared" si="6"/>
        <v>3</v>
      </c>
      <c r="L113" s="2" t="str">
        <f>$B113&amp;"-"&amp;COUNTIF($B$2:$B113, $B113)</f>
        <v>8165-1</v>
      </c>
      <c r="M113" s="2">
        <v>1172</v>
      </c>
      <c r="N113" s="2" t="str">
        <f t="shared" si="5"/>
        <v>Bougy-Villars</v>
      </c>
      <c r="O113" s="2" t="str">
        <f t="shared" si="5"/>
        <v>Bougy-Villars</v>
      </c>
      <c r="P113" s="2" t="str">
        <f t="shared" si="5"/>
        <v/>
      </c>
      <c r="Q113" s="2" t="str">
        <f t="shared" si="5"/>
        <v/>
      </c>
      <c r="R113" s="2" t="str">
        <f t="shared" si="5"/>
        <v/>
      </c>
      <c r="S113" s="2" t="str">
        <f t="shared" si="5"/>
        <v/>
      </c>
      <c r="T113" s="2" t="str">
        <f t="shared" si="5"/>
        <v/>
      </c>
      <c r="U113" s="2" t="str">
        <f t="shared" si="5"/>
        <v/>
      </c>
      <c r="V113" s="2" t="str">
        <f t="shared" si="5"/>
        <v/>
      </c>
      <c r="W113" s="2" t="str">
        <f t="shared" si="5"/>
        <v/>
      </c>
      <c r="X113" s="2" t="str">
        <f t="shared" si="5"/>
        <v/>
      </c>
      <c r="Y113" s="2" t="str">
        <f t="shared" si="5"/>
        <v/>
      </c>
    </row>
    <row r="114" spans="1:25" x14ac:dyDescent="0.2">
      <c r="A114" s="2" t="s">
        <v>90</v>
      </c>
      <c r="B114" s="2">
        <v>8107</v>
      </c>
      <c r="C114" s="2">
        <v>0</v>
      </c>
      <c r="D114" s="2" t="s">
        <v>107</v>
      </c>
      <c r="E114" s="2">
        <v>94</v>
      </c>
      <c r="F114" s="2" t="s">
        <v>7</v>
      </c>
      <c r="G114" s="2">
        <v>2673519.0929999999</v>
      </c>
      <c r="H114" s="2">
        <v>1256545.925</v>
      </c>
      <c r="I114" s="2" t="s">
        <v>4896</v>
      </c>
      <c r="J114" s="4">
        <v>39630</v>
      </c>
      <c r="K114" s="230">
        <f t="shared" si="6"/>
        <v>3</v>
      </c>
      <c r="L114" s="2" t="str">
        <f>$B114&amp;"-"&amp;COUNTIF($B$2:$B114, $B114)</f>
        <v>8107-2</v>
      </c>
      <c r="M114" s="2">
        <v>1173</v>
      </c>
      <c r="N114" s="2" t="str">
        <f t="shared" si="5"/>
        <v>Féchy</v>
      </c>
      <c r="O114" s="2" t="str">
        <f t="shared" si="5"/>
        <v/>
      </c>
      <c r="P114" s="2" t="str">
        <f t="shared" si="5"/>
        <v/>
      </c>
      <c r="Q114" s="2" t="str">
        <f t="shared" si="5"/>
        <v/>
      </c>
      <c r="R114" s="2" t="str">
        <f t="shared" si="5"/>
        <v/>
      </c>
      <c r="S114" s="2" t="str">
        <f t="shared" si="5"/>
        <v/>
      </c>
      <c r="T114" s="2" t="str">
        <f t="shared" si="5"/>
        <v/>
      </c>
      <c r="U114" s="2" t="str">
        <f t="shared" si="5"/>
        <v/>
      </c>
      <c r="V114" s="2" t="str">
        <f t="shared" si="5"/>
        <v/>
      </c>
      <c r="W114" s="2" t="str">
        <f t="shared" si="5"/>
        <v/>
      </c>
      <c r="X114" s="2" t="str">
        <f t="shared" si="5"/>
        <v/>
      </c>
      <c r="Y114" s="2" t="str">
        <f t="shared" si="5"/>
        <v/>
      </c>
    </row>
    <row r="115" spans="1:25" x14ac:dyDescent="0.2">
      <c r="A115" s="2" t="s">
        <v>107</v>
      </c>
      <c r="B115" s="2">
        <v>8112</v>
      </c>
      <c r="C115" s="2">
        <v>0</v>
      </c>
      <c r="D115" s="2" t="s">
        <v>107</v>
      </c>
      <c r="E115" s="2">
        <v>94</v>
      </c>
      <c r="F115" s="2" t="s">
        <v>7</v>
      </c>
      <c r="G115" s="2">
        <v>2671351.3330000001</v>
      </c>
      <c r="H115" s="2">
        <v>1257649.1100000001</v>
      </c>
      <c r="I115" s="2" t="s">
        <v>4896</v>
      </c>
      <c r="J115" s="4">
        <v>39630</v>
      </c>
      <c r="K115" s="230">
        <f t="shared" si="6"/>
        <v>3</v>
      </c>
      <c r="L115" s="2" t="str">
        <f>$B115&amp;"-"&amp;COUNTIF($B$2:$B115, $B115)</f>
        <v>8112-1</v>
      </c>
      <c r="M115" s="2">
        <v>1174</v>
      </c>
      <c r="N115" s="2" t="str">
        <f t="shared" si="5"/>
        <v>Montherod</v>
      </c>
      <c r="O115" s="2" t="str">
        <f t="shared" si="5"/>
        <v>Pizy</v>
      </c>
      <c r="P115" s="2" t="str">
        <f t="shared" si="5"/>
        <v/>
      </c>
      <c r="Q115" s="2" t="str">
        <f t="shared" si="5"/>
        <v/>
      </c>
      <c r="R115" s="2" t="str">
        <f t="shared" si="5"/>
        <v/>
      </c>
      <c r="S115" s="2" t="str">
        <f t="shared" si="5"/>
        <v/>
      </c>
      <c r="T115" s="2" t="str">
        <f t="shared" si="5"/>
        <v/>
      </c>
      <c r="U115" s="2" t="str">
        <f t="shared" si="5"/>
        <v/>
      </c>
      <c r="V115" s="2" t="str">
        <f t="shared" si="5"/>
        <v/>
      </c>
      <c r="W115" s="2" t="str">
        <f t="shared" si="5"/>
        <v/>
      </c>
      <c r="X115" s="2" t="str">
        <f t="shared" si="5"/>
        <v/>
      </c>
      <c r="Y115" s="2" t="str">
        <f t="shared" si="5"/>
        <v/>
      </c>
    </row>
    <row r="116" spans="1:25" x14ac:dyDescent="0.2">
      <c r="A116" s="2" t="s">
        <v>108</v>
      </c>
      <c r="B116" s="2">
        <v>8158</v>
      </c>
      <c r="C116" s="2">
        <v>0</v>
      </c>
      <c r="D116" s="2" t="s">
        <v>108</v>
      </c>
      <c r="E116" s="2">
        <v>95</v>
      </c>
      <c r="F116" s="2" t="s">
        <v>7</v>
      </c>
      <c r="G116" s="2">
        <v>2674193.145</v>
      </c>
      <c r="H116" s="2">
        <v>1258787.2819999999</v>
      </c>
      <c r="I116" s="2" t="s">
        <v>4896</v>
      </c>
      <c r="J116" s="4">
        <v>39630</v>
      </c>
      <c r="K116" s="230">
        <f t="shared" si="6"/>
        <v>3</v>
      </c>
      <c r="L116" s="2" t="str">
        <f>$B116&amp;"-"&amp;COUNTIF($B$2:$B116, $B116)</f>
        <v>8158-2</v>
      </c>
      <c r="M116" s="2">
        <v>1175</v>
      </c>
      <c r="N116" s="2" t="str">
        <f t="shared" si="5"/>
        <v>Lavigny</v>
      </c>
      <c r="O116" s="2" t="str">
        <f t="shared" si="5"/>
        <v/>
      </c>
      <c r="P116" s="2" t="str">
        <f t="shared" si="5"/>
        <v/>
      </c>
      <c r="Q116" s="2" t="str">
        <f t="shared" si="5"/>
        <v/>
      </c>
      <c r="R116" s="2" t="str">
        <f t="shared" si="5"/>
        <v/>
      </c>
      <c r="S116" s="2" t="str">
        <f t="shared" si="5"/>
        <v/>
      </c>
      <c r="T116" s="2" t="str">
        <f t="shared" si="5"/>
        <v/>
      </c>
      <c r="U116" s="2" t="str">
        <f t="shared" si="5"/>
        <v/>
      </c>
      <c r="V116" s="2" t="str">
        <f t="shared" si="5"/>
        <v/>
      </c>
      <c r="W116" s="2" t="str">
        <f t="shared" si="5"/>
        <v/>
      </c>
      <c r="X116" s="2" t="str">
        <f t="shared" si="5"/>
        <v/>
      </c>
      <c r="Y116" s="2" t="str">
        <f t="shared" si="5"/>
        <v/>
      </c>
    </row>
    <row r="117" spans="1:25" x14ac:dyDescent="0.2">
      <c r="A117" s="2" t="s">
        <v>109</v>
      </c>
      <c r="B117" s="2">
        <v>8105</v>
      </c>
      <c r="C117" s="2">
        <v>0</v>
      </c>
      <c r="D117" s="2" t="s">
        <v>109</v>
      </c>
      <c r="E117" s="2">
        <v>96</v>
      </c>
      <c r="F117" s="2" t="s">
        <v>7</v>
      </c>
      <c r="G117" s="2">
        <v>2677494.1770000001</v>
      </c>
      <c r="H117" s="2">
        <v>1253966.615</v>
      </c>
      <c r="I117" s="2" t="s">
        <v>4896</v>
      </c>
      <c r="J117" s="4">
        <v>39630</v>
      </c>
      <c r="K117" s="230">
        <f t="shared" si="6"/>
        <v>3</v>
      </c>
      <c r="L117" s="2" t="str">
        <f>$B117&amp;"-"&amp;COUNTIF($B$2:$B117, $B117)</f>
        <v>8105-1</v>
      </c>
      <c r="M117" s="2">
        <v>1176</v>
      </c>
      <c r="N117" s="2" t="str">
        <f t="shared" si="5"/>
        <v>St-Livres</v>
      </c>
      <c r="O117" s="2" t="str">
        <f t="shared" si="5"/>
        <v/>
      </c>
      <c r="P117" s="2" t="str">
        <f t="shared" si="5"/>
        <v/>
      </c>
      <c r="Q117" s="2" t="str">
        <f t="shared" si="5"/>
        <v/>
      </c>
      <c r="R117" s="2" t="str">
        <f t="shared" si="5"/>
        <v/>
      </c>
      <c r="S117" s="2" t="str">
        <f t="shared" si="5"/>
        <v/>
      </c>
      <c r="T117" s="2" t="str">
        <f t="shared" si="5"/>
        <v/>
      </c>
      <c r="U117" s="2" t="str">
        <f t="shared" si="5"/>
        <v/>
      </c>
      <c r="V117" s="2" t="str">
        <f t="shared" si="5"/>
        <v/>
      </c>
      <c r="W117" s="2" t="str">
        <f t="shared" si="5"/>
        <v/>
      </c>
      <c r="X117" s="2" t="str">
        <f t="shared" si="5"/>
        <v/>
      </c>
      <c r="Y117" s="2" t="str">
        <f t="shared" si="5"/>
        <v/>
      </c>
    </row>
    <row r="118" spans="1:25" x14ac:dyDescent="0.2">
      <c r="A118" s="2" t="s">
        <v>110</v>
      </c>
      <c r="B118" s="2">
        <v>8105</v>
      </c>
      <c r="C118" s="2">
        <v>2</v>
      </c>
      <c r="D118" s="2" t="s">
        <v>109</v>
      </c>
      <c r="E118" s="2">
        <v>96</v>
      </c>
      <c r="F118" s="2" t="s">
        <v>7</v>
      </c>
      <c r="G118" s="2">
        <v>2678972.4470000002</v>
      </c>
      <c r="H118" s="2">
        <v>1255353.3219999999</v>
      </c>
      <c r="I118" s="2" t="s">
        <v>4896</v>
      </c>
      <c r="J118" s="4">
        <v>39630</v>
      </c>
      <c r="K118" s="230">
        <f t="shared" si="6"/>
        <v>3</v>
      </c>
      <c r="L118" s="2" t="str">
        <f>$B118&amp;"-"&amp;COUNTIF($B$2:$B118, $B118)</f>
        <v>8105-2</v>
      </c>
      <c r="M118" s="2">
        <v>1180</v>
      </c>
      <c r="N118" s="2" t="str">
        <f t="shared" si="5"/>
        <v>Rolle</v>
      </c>
      <c r="O118" s="2" t="str">
        <f t="shared" si="5"/>
        <v>Tartegnin</v>
      </c>
      <c r="P118" s="2" t="str">
        <f t="shared" si="5"/>
        <v>Rolle</v>
      </c>
      <c r="Q118" s="2" t="str">
        <f t="shared" si="5"/>
        <v>Rolle</v>
      </c>
      <c r="R118" s="2" t="str">
        <f t="shared" si="5"/>
        <v>Tartegnin</v>
      </c>
      <c r="S118" s="2" t="str">
        <f t="shared" si="5"/>
        <v/>
      </c>
      <c r="T118" s="2" t="str">
        <f t="shared" si="5"/>
        <v/>
      </c>
      <c r="U118" s="2" t="str">
        <f t="shared" si="5"/>
        <v/>
      </c>
      <c r="V118" s="2" t="str">
        <f t="shared" si="5"/>
        <v/>
      </c>
      <c r="W118" s="2" t="str">
        <f t="shared" si="5"/>
        <v/>
      </c>
      <c r="X118" s="2" t="str">
        <f t="shared" si="5"/>
        <v/>
      </c>
      <c r="Y118" s="2" t="str">
        <f t="shared" si="5"/>
        <v/>
      </c>
    </row>
    <row r="119" spans="1:25" x14ac:dyDescent="0.2">
      <c r="A119" s="2" t="s">
        <v>111</v>
      </c>
      <c r="B119" s="2">
        <v>8106</v>
      </c>
      <c r="C119" s="2">
        <v>2</v>
      </c>
      <c r="D119" s="2" t="s">
        <v>109</v>
      </c>
      <c r="E119" s="2">
        <v>96</v>
      </c>
      <c r="F119" s="2" t="s">
        <v>7</v>
      </c>
      <c r="G119" s="2">
        <v>2676949.8459999999</v>
      </c>
      <c r="H119" s="2">
        <v>1256234.969</v>
      </c>
      <c r="I119" s="2" t="s">
        <v>4896</v>
      </c>
      <c r="J119" s="4">
        <v>39630</v>
      </c>
      <c r="K119" s="230">
        <f t="shared" si="6"/>
        <v>3</v>
      </c>
      <c r="L119" s="2" t="str">
        <f>$B119&amp;"-"&amp;COUNTIF($B$2:$B119, $B119)</f>
        <v>8106-1</v>
      </c>
      <c r="M119" s="2">
        <v>1182</v>
      </c>
      <c r="N119" s="2" t="str">
        <f t="shared" si="5"/>
        <v>Gilly</v>
      </c>
      <c r="O119" s="2" t="str">
        <f t="shared" si="5"/>
        <v/>
      </c>
      <c r="P119" s="2" t="str">
        <f t="shared" si="5"/>
        <v/>
      </c>
      <c r="Q119" s="2" t="str">
        <f t="shared" si="5"/>
        <v/>
      </c>
      <c r="R119" s="2" t="str">
        <f t="shared" si="5"/>
        <v/>
      </c>
      <c r="S119" s="2" t="str">
        <f t="shared" si="5"/>
        <v/>
      </c>
      <c r="T119" s="2" t="str">
        <f t="shared" si="5"/>
        <v/>
      </c>
      <c r="U119" s="2" t="str">
        <f t="shared" si="5"/>
        <v/>
      </c>
      <c r="V119" s="2" t="str">
        <f t="shared" si="5"/>
        <v/>
      </c>
      <c r="W119" s="2" t="str">
        <f t="shared" si="5"/>
        <v/>
      </c>
      <c r="X119" s="2" t="str">
        <f t="shared" si="5"/>
        <v/>
      </c>
      <c r="Y119" s="2" t="str">
        <f t="shared" si="5"/>
        <v/>
      </c>
    </row>
    <row r="120" spans="1:25" x14ac:dyDescent="0.2">
      <c r="A120" s="2" t="s">
        <v>274</v>
      </c>
      <c r="B120" s="2">
        <v>8052</v>
      </c>
      <c r="C120" s="2">
        <v>0</v>
      </c>
      <c r="D120" s="2" t="s">
        <v>112</v>
      </c>
      <c r="E120" s="2">
        <v>97</v>
      </c>
      <c r="F120" s="2" t="s">
        <v>7</v>
      </c>
      <c r="G120" s="2">
        <v>2683143.3059999999</v>
      </c>
      <c r="H120" s="2">
        <v>1254117.3019999999</v>
      </c>
      <c r="I120" s="2" t="s">
        <v>4896</v>
      </c>
      <c r="J120" s="4">
        <v>39630</v>
      </c>
      <c r="K120" s="230">
        <f t="shared" si="6"/>
        <v>3</v>
      </c>
      <c r="L120" s="2" t="str">
        <f>$B120&amp;"-"&amp;COUNTIF($B$2:$B120, $B120)</f>
        <v>8052-2</v>
      </c>
      <c r="M120" s="2">
        <v>1183</v>
      </c>
      <c r="N120" s="2" t="str">
        <f t="shared" si="5"/>
        <v>Bursins</v>
      </c>
      <c r="O120" s="2" t="str">
        <f t="shared" si="5"/>
        <v>Bursins</v>
      </c>
      <c r="P120" s="2" t="str">
        <f t="shared" si="5"/>
        <v/>
      </c>
      <c r="Q120" s="2" t="str">
        <f t="shared" si="5"/>
        <v/>
      </c>
      <c r="R120" s="2" t="str">
        <f t="shared" si="5"/>
        <v/>
      </c>
      <c r="S120" s="2" t="str">
        <f t="shared" si="5"/>
        <v/>
      </c>
      <c r="T120" s="2" t="str">
        <f t="shared" si="5"/>
        <v/>
      </c>
      <c r="U120" s="2" t="str">
        <f t="shared" si="5"/>
        <v/>
      </c>
      <c r="V120" s="2" t="str">
        <f t="shared" si="5"/>
        <v/>
      </c>
      <c r="W120" s="2" t="str">
        <f t="shared" si="5"/>
        <v/>
      </c>
      <c r="X120" s="2" t="str">
        <f t="shared" si="5"/>
        <v/>
      </c>
      <c r="Y120" s="2" t="str">
        <f t="shared" si="5"/>
        <v/>
      </c>
    </row>
    <row r="121" spans="1:25" x14ac:dyDescent="0.2">
      <c r="A121" s="2" t="s">
        <v>78</v>
      </c>
      <c r="B121" s="2">
        <v>8152</v>
      </c>
      <c r="C121" s="2">
        <v>0</v>
      </c>
      <c r="D121" s="2" t="s">
        <v>112</v>
      </c>
      <c r="E121" s="2">
        <v>97</v>
      </c>
      <c r="F121" s="2" t="s">
        <v>7</v>
      </c>
      <c r="G121" s="2">
        <v>2684193.2420000001</v>
      </c>
      <c r="H121" s="2">
        <v>1254236.108</v>
      </c>
      <c r="I121" s="2" t="s">
        <v>4896</v>
      </c>
      <c r="J121" s="4">
        <v>39630</v>
      </c>
      <c r="K121" s="230">
        <f t="shared" si="6"/>
        <v>3</v>
      </c>
      <c r="L121" s="2" t="str">
        <f>$B121&amp;"-"&amp;COUNTIF($B$2:$B121, $B121)</f>
        <v>8152-4</v>
      </c>
      <c r="M121" s="2">
        <v>1184</v>
      </c>
      <c r="N121" s="2" t="str">
        <f t="shared" si="5"/>
        <v>Luins</v>
      </c>
      <c r="O121" s="2" t="str">
        <f t="shared" si="5"/>
        <v>Vinzel</v>
      </c>
      <c r="P121" s="2" t="str">
        <f t="shared" si="5"/>
        <v/>
      </c>
      <c r="Q121" s="2" t="str">
        <f t="shared" si="5"/>
        <v/>
      </c>
      <c r="R121" s="2" t="str">
        <f t="shared" si="5"/>
        <v/>
      </c>
      <c r="S121" s="2" t="str">
        <f t="shared" si="5"/>
        <v/>
      </c>
      <c r="T121" s="2" t="str">
        <f t="shared" si="5"/>
        <v/>
      </c>
      <c r="U121" s="2" t="str">
        <f t="shared" si="5"/>
        <v/>
      </c>
      <c r="V121" s="2" t="str">
        <f t="shared" si="5"/>
        <v/>
      </c>
      <c r="W121" s="2" t="str">
        <f t="shared" si="5"/>
        <v/>
      </c>
      <c r="X121" s="2" t="str">
        <f t="shared" si="5"/>
        <v/>
      </c>
      <c r="Y121" s="2" t="str">
        <f t="shared" si="5"/>
        <v/>
      </c>
    </row>
    <row r="122" spans="1:25" x14ac:dyDescent="0.2">
      <c r="A122" s="2" t="s">
        <v>112</v>
      </c>
      <c r="B122" s="2">
        <v>8153</v>
      </c>
      <c r="C122" s="2">
        <v>0</v>
      </c>
      <c r="D122" s="2" t="s">
        <v>112</v>
      </c>
      <c r="E122" s="2">
        <v>97</v>
      </c>
      <c r="F122" s="2" t="s">
        <v>7</v>
      </c>
      <c r="G122" s="2">
        <v>2682181.628</v>
      </c>
      <c r="H122" s="2">
        <v>1255867.443</v>
      </c>
      <c r="I122" s="2" t="s">
        <v>4896</v>
      </c>
      <c r="J122" s="4">
        <v>39630</v>
      </c>
      <c r="K122" s="230">
        <f t="shared" si="6"/>
        <v>3</v>
      </c>
      <c r="L122" s="2" t="str">
        <f>$B122&amp;"-"&amp;COUNTIF($B$2:$B122, $B122)</f>
        <v>8153-1</v>
      </c>
      <c r="M122" s="2">
        <v>1185</v>
      </c>
      <c r="N122" s="2" t="str">
        <f t="shared" si="5"/>
        <v>Mont-sur-Rolle</v>
      </c>
      <c r="O122" s="2" t="str">
        <f t="shared" si="5"/>
        <v>Mont-sur-Rolle</v>
      </c>
      <c r="P122" s="2" t="str">
        <f t="shared" si="5"/>
        <v/>
      </c>
      <c r="Q122" s="2" t="str">
        <f t="shared" si="5"/>
        <v/>
      </c>
      <c r="R122" s="2" t="str">
        <f t="shared" si="5"/>
        <v/>
      </c>
      <c r="S122" s="2" t="str">
        <f t="shared" si="5"/>
        <v/>
      </c>
      <c r="T122" s="2" t="str">
        <f t="shared" si="5"/>
        <v/>
      </c>
      <c r="U122" s="2" t="str">
        <f t="shared" si="5"/>
        <v/>
      </c>
      <c r="V122" s="2" t="str">
        <f t="shared" si="5"/>
        <v/>
      </c>
      <c r="W122" s="2" t="str">
        <f t="shared" si="5"/>
        <v/>
      </c>
      <c r="X122" s="2" t="str">
        <f t="shared" si="5"/>
        <v/>
      </c>
      <c r="Y122" s="2" t="str">
        <f t="shared" si="5"/>
        <v/>
      </c>
    </row>
    <row r="123" spans="1:25" x14ac:dyDescent="0.2">
      <c r="A123" s="2" t="s">
        <v>113</v>
      </c>
      <c r="B123" s="2">
        <v>8165</v>
      </c>
      <c r="C123" s="2">
        <v>3</v>
      </c>
      <c r="D123" s="2" t="s">
        <v>113</v>
      </c>
      <c r="E123" s="2">
        <v>98</v>
      </c>
      <c r="F123" s="2" t="s">
        <v>7</v>
      </c>
      <c r="G123" s="2">
        <v>2671774.79</v>
      </c>
      <c r="H123" s="2">
        <v>1260835.463</v>
      </c>
      <c r="I123" s="2" t="s">
        <v>4896</v>
      </c>
      <c r="J123" s="4">
        <v>39630</v>
      </c>
      <c r="K123" s="230">
        <f t="shared" si="6"/>
        <v>3</v>
      </c>
      <c r="L123" s="2" t="str">
        <f>$B123&amp;"-"&amp;COUNTIF($B$2:$B123, $B123)</f>
        <v>8165-2</v>
      </c>
      <c r="M123" s="2">
        <v>1186</v>
      </c>
      <c r="N123" s="2" t="str">
        <f t="shared" si="5"/>
        <v>Essertines-sur-Rolle</v>
      </c>
      <c r="O123" s="2" t="str">
        <f t="shared" si="5"/>
        <v>Essertines-sur-Rolle</v>
      </c>
      <c r="P123" s="2" t="str">
        <f t="shared" si="5"/>
        <v/>
      </c>
      <c r="Q123" s="2" t="str">
        <f t="shared" si="5"/>
        <v/>
      </c>
      <c r="R123" s="2" t="str">
        <f t="shared" si="5"/>
        <v/>
      </c>
      <c r="S123" s="2" t="str">
        <f t="shared" ref="O123:Y146" si="9">IFERROR(INDEX($A$2:$A$5744, MATCH($M123&amp;"-"&amp;S$1, $L$2:$L$5744, 0)), "")</f>
        <v/>
      </c>
      <c r="T123" s="2" t="str">
        <f t="shared" si="9"/>
        <v/>
      </c>
      <c r="U123" s="2" t="str">
        <f t="shared" si="9"/>
        <v/>
      </c>
      <c r="V123" s="2" t="str">
        <f t="shared" si="9"/>
        <v/>
      </c>
      <c r="W123" s="2" t="str">
        <f t="shared" si="9"/>
        <v/>
      </c>
      <c r="X123" s="2" t="str">
        <f t="shared" si="9"/>
        <v/>
      </c>
      <c r="Y123" s="2" t="str">
        <f t="shared" si="9"/>
        <v/>
      </c>
    </row>
    <row r="124" spans="1:25" x14ac:dyDescent="0.2">
      <c r="A124" s="2" t="s">
        <v>114</v>
      </c>
      <c r="B124" s="2">
        <v>8165</v>
      </c>
      <c r="C124" s="2">
        <v>0</v>
      </c>
      <c r="D124" s="2" t="s">
        <v>114</v>
      </c>
      <c r="E124" s="2">
        <v>99</v>
      </c>
      <c r="F124" s="2" t="s">
        <v>7</v>
      </c>
      <c r="G124" s="2">
        <v>2673974.264</v>
      </c>
      <c r="H124" s="2">
        <v>1261443.2450000001</v>
      </c>
      <c r="I124" s="2" t="s">
        <v>4896</v>
      </c>
      <c r="J124" s="4">
        <v>39630</v>
      </c>
      <c r="K124" s="230">
        <f t="shared" si="6"/>
        <v>3</v>
      </c>
      <c r="L124" s="2" t="str">
        <f>$B124&amp;"-"&amp;COUNTIF($B$2:$B124, $B124)</f>
        <v>8165-3</v>
      </c>
      <c r="M124" s="2">
        <v>1187</v>
      </c>
      <c r="N124" s="2" t="str">
        <f t="shared" ref="N124:Y166" si="10">IFERROR(INDEX($A$2:$A$5744, MATCH($M124&amp;"-"&amp;N$1, $L$2:$L$5744, 0)), "")</f>
        <v>St-Oyens</v>
      </c>
      <c r="O124" s="2" t="str">
        <f t="shared" si="9"/>
        <v/>
      </c>
      <c r="P124" s="2" t="str">
        <f t="shared" si="9"/>
        <v/>
      </c>
      <c r="Q124" s="2" t="str">
        <f t="shared" si="9"/>
        <v/>
      </c>
      <c r="R124" s="2" t="str">
        <f t="shared" si="9"/>
        <v/>
      </c>
      <c r="S124" s="2" t="str">
        <f t="shared" si="9"/>
        <v/>
      </c>
      <c r="T124" s="2" t="str">
        <f t="shared" si="9"/>
        <v/>
      </c>
      <c r="U124" s="2" t="str">
        <f t="shared" si="9"/>
        <v/>
      </c>
      <c r="V124" s="2" t="str">
        <f t="shared" si="9"/>
        <v/>
      </c>
      <c r="W124" s="2" t="str">
        <f t="shared" si="9"/>
        <v/>
      </c>
      <c r="X124" s="2" t="str">
        <f t="shared" si="9"/>
        <v/>
      </c>
      <c r="Y124" s="2" t="str">
        <f t="shared" si="9"/>
        <v/>
      </c>
    </row>
    <row r="125" spans="1:25" x14ac:dyDescent="0.2">
      <c r="A125" s="2" t="s">
        <v>115</v>
      </c>
      <c r="B125" s="2">
        <v>8174</v>
      </c>
      <c r="C125" s="2">
        <v>0</v>
      </c>
      <c r="D125" s="2" t="s">
        <v>116</v>
      </c>
      <c r="E125" s="2">
        <v>100</v>
      </c>
      <c r="F125" s="2" t="s">
        <v>7</v>
      </c>
      <c r="G125" s="2">
        <v>2677659.568</v>
      </c>
      <c r="H125" s="2">
        <v>1264538.2679999999</v>
      </c>
      <c r="I125" s="2" t="s">
        <v>4896</v>
      </c>
      <c r="J125" s="4">
        <v>39630</v>
      </c>
      <c r="K125" s="230">
        <f t="shared" si="6"/>
        <v>3</v>
      </c>
      <c r="L125" s="2" t="str">
        <f>$B125&amp;"-"&amp;COUNTIF($B$2:$B125, $B125)</f>
        <v>8174-2</v>
      </c>
      <c r="M125" s="2">
        <v>1188</v>
      </c>
      <c r="N125" s="2" t="str">
        <f t="shared" si="10"/>
        <v>Gimel</v>
      </c>
      <c r="O125" s="2" t="str">
        <f t="shared" si="9"/>
        <v>St-George</v>
      </c>
      <c r="P125" s="2" t="str">
        <f t="shared" si="9"/>
        <v/>
      </c>
      <c r="Q125" s="2" t="str">
        <f t="shared" si="9"/>
        <v/>
      </c>
      <c r="R125" s="2" t="str">
        <f t="shared" si="9"/>
        <v/>
      </c>
      <c r="S125" s="2" t="str">
        <f t="shared" si="9"/>
        <v/>
      </c>
      <c r="T125" s="2" t="str">
        <f t="shared" si="9"/>
        <v/>
      </c>
      <c r="U125" s="2" t="str">
        <f t="shared" si="9"/>
        <v/>
      </c>
      <c r="V125" s="2" t="str">
        <f t="shared" si="9"/>
        <v/>
      </c>
      <c r="W125" s="2" t="str">
        <f t="shared" si="9"/>
        <v/>
      </c>
      <c r="X125" s="2" t="str">
        <f t="shared" si="9"/>
        <v/>
      </c>
      <c r="Y125" s="2" t="str">
        <f t="shared" si="9"/>
        <v/>
      </c>
    </row>
    <row r="126" spans="1:25" x14ac:dyDescent="0.2">
      <c r="A126" s="2" t="s">
        <v>117</v>
      </c>
      <c r="B126" s="2">
        <v>8175</v>
      </c>
      <c r="C126" s="2">
        <v>0</v>
      </c>
      <c r="D126" s="2" t="s">
        <v>116</v>
      </c>
      <c r="E126" s="2">
        <v>100</v>
      </c>
      <c r="F126" s="2" t="s">
        <v>7</v>
      </c>
      <c r="G126" s="2">
        <v>2677960.1889999998</v>
      </c>
      <c r="H126" s="2">
        <v>1266855.6580000001</v>
      </c>
      <c r="I126" s="2" t="s">
        <v>4896</v>
      </c>
      <c r="J126" s="4">
        <v>39630</v>
      </c>
      <c r="K126" s="230">
        <f t="shared" si="6"/>
        <v>3</v>
      </c>
      <c r="L126" s="2" t="str">
        <f>$B126&amp;"-"&amp;COUNTIF($B$2:$B126, $B126)</f>
        <v>8175-1</v>
      </c>
      <c r="M126" s="2">
        <v>1189</v>
      </c>
      <c r="N126" s="2" t="str">
        <f t="shared" si="10"/>
        <v>Saubraz</v>
      </c>
      <c r="O126" s="2" t="str">
        <f t="shared" si="9"/>
        <v/>
      </c>
      <c r="P126" s="2" t="str">
        <f t="shared" si="9"/>
        <v/>
      </c>
      <c r="Q126" s="2" t="str">
        <f t="shared" si="9"/>
        <v/>
      </c>
      <c r="R126" s="2" t="str">
        <f t="shared" si="9"/>
        <v/>
      </c>
      <c r="S126" s="2" t="str">
        <f t="shared" si="9"/>
        <v/>
      </c>
      <c r="T126" s="2" t="str">
        <f t="shared" si="9"/>
        <v/>
      </c>
      <c r="U126" s="2" t="str">
        <f t="shared" si="9"/>
        <v/>
      </c>
      <c r="V126" s="2" t="str">
        <f t="shared" si="9"/>
        <v/>
      </c>
      <c r="W126" s="2" t="str">
        <f t="shared" si="9"/>
        <v/>
      </c>
      <c r="X126" s="2" t="str">
        <f t="shared" si="9"/>
        <v/>
      </c>
      <c r="Y126" s="2" t="str">
        <f t="shared" si="9"/>
        <v/>
      </c>
    </row>
    <row r="127" spans="1:25" x14ac:dyDescent="0.2">
      <c r="A127" s="2" t="s">
        <v>100</v>
      </c>
      <c r="B127" s="2">
        <v>8155</v>
      </c>
      <c r="C127" s="2">
        <v>0</v>
      </c>
      <c r="D127" s="2" t="s">
        <v>118</v>
      </c>
      <c r="E127" s="2">
        <v>101</v>
      </c>
      <c r="F127" s="2" t="s">
        <v>7</v>
      </c>
      <c r="G127" s="2">
        <v>2678068.0320000001</v>
      </c>
      <c r="H127" s="2">
        <v>1260585.166</v>
      </c>
      <c r="I127" s="2" t="s">
        <v>4896</v>
      </c>
      <c r="J127" s="4">
        <v>39630</v>
      </c>
      <c r="K127" s="230">
        <f t="shared" si="6"/>
        <v>3</v>
      </c>
      <c r="L127" s="2" t="str">
        <f>$B127&amp;"-"&amp;COUNTIF($B$2:$B127, $B127)</f>
        <v>8155-4</v>
      </c>
      <c r="M127" s="2">
        <v>1195</v>
      </c>
      <c r="N127" s="2" t="str">
        <f t="shared" si="10"/>
        <v>Bursinel</v>
      </c>
      <c r="O127" s="2" t="str">
        <f t="shared" si="9"/>
        <v>Dully</v>
      </c>
      <c r="P127" s="2" t="str">
        <f t="shared" si="9"/>
        <v>Bursinel</v>
      </c>
      <c r="Q127" s="2" t="str">
        <f t="shared" si="9"/>
        <v/>
      </c>
      <c r="R127" s="2" t="str">
        <f t="shared" si="9"/>
        <v/>
      </c>
      <c r="S127" s="2" t="str">
        <f t="shared" si="9"/>
        <v/>
      </c>
      <c r="T127" s="2" t="str">
        <f t="shared" si="9"/>
        <v/>
      </c>
      <c r="U127" s="2" t="str">
        <f t="shared" si="9"/>
        <v/>
      </c>
      <c r="V127" s="2" t="str">
        <f t="shared" si="9"/>
        <v/>
      </c>
      <c r="W127" s="2" t="str">
        <f t="shared" si="9"/>
        <v/>
      </c>
      <c r="X127" s="2" t="str">
        <f t="shared" si="9"/>
        <v/>
      </c>
      <c r="Y127" s="2" t="str">
        <f t="shared" si="9"/>
        <v/>
      </c>
    </row>
    <row r="128" spans="1:25" x14ac:dyDescent="0.2">
      <c r="A128" s="2" t="s">
        <v>118</v>
      </c>
      <c r="B128" s="2">
        <v>8162</v>
      </c>
      <c r="C128" s="2">
        <v>0</v>
      </c>
      <c r="D128" s="2" t="s">
        <v>118</v>
      </c>
      <c r="E128" s="2">
        <v>101</v>
      </c>
      <c r="F128" s="2" t="s">
        <v>7</v>
      </c>
      <c r="G128" s="2">
        <v>2675973.9040000001</v>
      </c>
      <c r="H128" s="2">
        <v>1261466.862</v>
      </c>
      <c r="I128" s="2" t="s">
        <v>4896</v>
      </c>
      <c r="J128" s="4">
        <v>39630</v>
      </c>
      <c r="K128" s="230">
        <f t="shared" si="6"/>
        <v>3</v>
      </c>
      <c r="L128" s="2" t="str">
        <f>$B128&amp;"-"&amp;COUNTIF($B$2:$B128, $B128)</f>
        <v>8162-2</v>
      </c>
      <c r="M128" s="2">
        <v>1196</v>
      </c>
      <c r="N128" s="2" t="str">
        <f t="shared" si="10"/>
        <v>Gland</v>
      </c>
      <c r="O128" s="2" t="str">
        <f t="shared" si="9"/>
        <v/>
      </c>
      <c r="P128" s="2" t="str">
        <f t="shared" si="9"/>
        <v/>
      </c>
      <c r="Q128" s="2" t="str">
        <f t="shared" si="9"/>
        <v/>
      </c>
      <c r="R128" s="2" t="str">
        <f t="shared" si="9"/>
        <v/>
      </c>
      <c r="S128" s="2" t="str">
        <f t="shared" si="9"/>
        <v/>
      </c>
      <c r="T128" s="2" t="str">
        <f t="shared" si="9"/>
        <v/>
      </c>
      <c r="U128" s="2" t="str">
        <f t="shared" si="9"/>
        <v/>
      </c>
      <c r="V128" s="2" t="str">
        <f t="shared" si="9"/>
        <v/>
      </c>
      <c r="W128" s="2" t="str">
        <f t="shared" si="9"/>
        <v/>
      </c>
      <c r="X128" s="2" t="str">
        <f t="shared" si="9"/>
        <v/>
      </c>
      <c r="Y128" s="2" t="str">
        <f t="shared" si="9"/>
        <v/>
      </c>
    </row>
    <row r="129" spans="1:25" x14ac:dyDescent="0.2">
      <c r="A129" s="2" t="s">
        <v>119</v>
      </c>
      <c r="B129" s="2">
        <v>8162</v>
      </c>
      <c r="C129" s="2">
        <v>1</v>
      </c>
      <c r="D129" s="2" t="s">
        <v>118</v>
      </c>
      <c r="E129" s="2">
        <v>101</v>
      </c>
      <c r="F129" s="2" t="s">
        <v>7</v>
      </c>
      <c r="G129" s="2">
        <v>2674497.378</v>
      </c>
      <c r="H129" s="2">
        <v>1260168.2509999999</v>
      </c>
      <c r="I129" s="2" t="s">
        <v>4896</v>
      </c>
      <c r="J129" s="4">
        <v>40664</v>
      </c>
      <c r="K129" s="230">
        <f t="shared" si="6"/>
        <v>3</v>
      </c>
      <c r="L129" s="2" t="str">
        <f>$B129&amp;"-"&amp;COUNTIF($B$2:$B129, $B129)</f>
        <v>8162-3</v>
      </c>
      <c r="M129" s="2">
        <v>1197</v>
      </c>
      <c r="N129" s="2" t="str">
        <f t="shared" si="10"/>
        <v>Prangins</v>
      </c>
      <c r="O129" s="2" t="str">
        <f t="shared" si="9"/>
        <v/>
      </c>
      <c r="P129" s="2" t="str">
        <f t="shared" si="9"/>
        <v/>
      </c>
      <c r="Q129" s="2" t="str">
        <f t="shared" si="9"/>
        <v/>
      </c>
      <c r="R129" s="2" t="str">
        <f t="shared" si="9"/>
        <v/>
      </c>
      <c r="S129" s="2" t="str">
        <f t="shared" si="9"/>
        <v/>
      </c>
      <c r="T129" s="2" t="str">
        <f t="shared" si="9"/>
        <v/>
      </c>
      <c r="U129" s="2" t="str">
        <f t="shared" si="9"/>
        <v/>
      </c>
      <c r="V129" s="2" t="str">
        <f t="shared" si="9"/>
        <v/>
      </c>
      <c r="W129" s="2" t="str">
        <f t="shared" si="9"/>
        <v/>
      </c>
      <c r="X129" s="2" t="str">
        <f t="shared" si="9"/>
        <v/>
      </c>
      <c r="Y129" s="2" t="str">
        <f t="shared" si="9"/>
        <v/>
      </c>
    </row>
    <row r="130" spans="1:25" x14ac:dyDescent="0.2">
      <c r="A130" s="2" t="s">
        <v>120</v>
      </c>
      <c r="B130" s="2">
        <v>8187</v>
      </c>
      <c r="C130" s="2">
        <v>0</v>
      </c>
      <c r="D130" s="2" t="s">
        <v>120</v>
      </c>
      <c r="E130" s="2">
        <v>102</v>
      </c>
      <c r="F130" s="2" t="s">
        <v>7</v>
      </c>
      <c r="G130" s="2">
        <v>2675486.9939999999</v>
      </c>
      <c r="H130" s="2">
        <v>1267459.923</v>
      </c>
      <c r="I130" s="2" t="s">
        <v>4896</v>
      </c>
      <c r="J130" s="4">
        <v>39630</v>
      </c>
      <c r="K130" s="230">
        <f t="shared" si="6"/>
        <v>3</v>
      </c>
      <c r="L130" s="2" t="str">
        <f>$B130&amp;"-"&amp;COUNTIF($B$2:$B130, $B130)</f>
        <v>8187-1</v>
      </c>
      <c r="M130" s="2">
        <v>1201</v>
      </c>
      <c r="N130" s="2" t="str">
        <f t="shared" si="10"/>
        <v>Genève</v>
      </c>
      <c r="O130" s="2" t="str">
        <f t="shared" si="9"/>
        <v/>
      </c>
      <c r="P130" s="2" t="str">
        <f t="shared" si="9"/>
        <v/>
      </c>
      <c r="Q130" s="2" t="str">
        <f t="shared" si="9"/>
        <v/>
      </c>
      <c r="R130" s="2" t="str">
        <f t="shared" si="9"/>
        <v/>
      </c>
      <c r="S130" s="2" t="str">
        <f t="shared" si="9"/>
        <v/>
      </c>
      <c r="T130" s="2" t="str">
        <f t="shared" si="9"/>
        <v/>
      </c>
      <c r="U130" s="2" t="str">
        <f t="shared" si="9"/>
        <v/>
      </c>
      <c r="V130" s="2" t="str">
        <f t="shared" si="9"/>
        <v/>
      </c>
      <c r="W130" s="2" t="str">
        <f t="shared" si="9"/>
        <v/>
      </c>
      <c r="X130" s="2" t="str">
        <f t="shared" si="9"/>
        <v/>
      </c>
      <c r="Y130" s="2" t="str">
        <f t="shared" si="9"/>
        <v/>
      </c>
    </row>
    <row r="131" spans="1:25" x14ac:dyDescent="0.2">
      <c r="A131" s="2" t="s">
        <v>136</v>
      </c>
      <c r="B131" s="2">
        <v>8340</v>
      </c>
      <c r="C131" s="2">
        <v>0</v>
      </c>
      <c r="D131" s="2" t="s">
        <v>121</v>
      </c>
      <c r="E131" s="2">
        <v>111</v>
      </c>
      <c r="F131" s="2" t="s">
        <v>7</v>
      </c>
      <c r="G131" s="2">
        <v>2706805.5019999999</v>
      </c>
      <c r="H131" s="2">
        <v>1242329.1059999999</v>
      </c>
      <c r="I131" s="2" t="s">
        <v>4896</v>
      </c>
      <c r="J131" s="4">
        <v>39630</v>
      </c>
      <c r="K131" s="230">
        <f t="shared" ref="K131:K194" si="11">IF(I131="it", 1, IF(I131="fr", 2, 3))</f>
        <v>3</v>
      </c>
      <c r="L131" s="2" t="str">
        <f>$B131&amp;"-"&amp;COUNTIF($B$2:$B131, $B131)</f>
        <v>8340-1</v>
      </c>
      <c r="M131" s="2">
        <v>1202</v>
      </c>
      <c r="N131" s="2" t="str">
        <f t="shared" si="10"/>
        <v>Genève</v>
      </c>
      <c r="O131" s="2" t="str">
        <f t="shared" si="9"/>
        <v>Genève</v>
      </c>
      <c r="P131" s="2" t="str">
        <f t="shared" si="9"/>
        <v/>
      </c>
      <c r="Q131" s="2" t="str">
        <f t="shared" si="9"/>
        <v/>
      </c>
      <c r="R131" s="2" t="str">
        <f t="shared" si="9"/>
        <v/>
      </c>
      <c r="S131" s="2" t="str">
        <f t="shared" si="9"/>
        <v/>
      </c>
      <c r="T131" s="2" t="str">
        <f t="shared" si="9"/>
        <v/>
      </c>
      <c r="U131" s="2" t="str">
        <f t="shared" si="9"/>
        <v/>
      </c>
      <c r="V131" s="2" t="str">
        <f t="shared" si="9"/>
        <v/>
      </c>
      <c r="W131" s="2" t="str">
        <f t="shared" si="9"/>
        <v/>
      </c>
      <c r="X131" s="2" t="str">
        <f t="shared" si="9"/>
        <v/>
      </c>
      <c r="Y131" s="2" t="str">
        <f t="shared" si="9"/>
        <v/>
      </c>
    </row>
    <row r="132" spans="1:25" x14ac:dyDescent="0.2">
      <c r="A132" s="2" t="s">
        <v>121</v>
      </c>
      <c r="B132" s="2">
        <v>8344</v>
      </c>
      <c r="C132" s="2">
        <v>0</v>
      </c>
      <c r="D132" s="2" t="s">
        <v>121</v>
      </c>
      <c r="E132" s="2">
        <v>111</v>
      </c>
      <c r="F132" s="2" t="s">
        <v>7</v>
      </c>
      <c r="G132" s="2">
        <v>2708475.1919999998</v>
      </c>
      <c r="H132" s="2">
        <v>1243798.0719999999</v>
      </c>
      <c r="I132" s="2" t="s">
        <v>4896</v>
      </c>
      <c r="J132" s="4">
        <v>39630</v>
      </c>
      <c r="K132" s="230">
        <f t="shared" si="11"/>
        <v>3</v>
      </c>
      <c r="L132" s="2" t="str">
        <f>$B132&amp;"-"&amp;COUNTIF($B$2:$B132, $B132)</f>
        <v>8344-1</v>
      </c>
      <c r="M132" s="2">
        <v>1203</v>
      </c>
      <c r="N132" s="2" t="str">
        <f t="shared" si="10"/>
        <v>Genève</v>
      </c>
      <c r="O132" s="2" t="str">
        <f t="shared" si="9"/>
        <v/>
      </c>
      <c r="P132" s="2" t="str">
        <f t="shared" si="9"/>
        <v/>
      </c>
      <c r="Q132" s="2" t="str">
        <f t="shared" si="9"/>
        <v/>
      </c>
      <c r="R132" s="2" t="str">
        <f t="shared" si="9"/>
        <v/>
      </c>
      <c r="S132" s="2" t="str">
        <f t="shared" si="9"/>
        <v/>
      </c>
      <c r="T132" s="2" t="str">
        <f t="shared" si="9"/>
        <v/>
      </c>
      <c r="U132" s="2" t="str">
        <f t="shared" si="9"/>
        <v/>
      </c>
      <c r="V132" s="2" t="str">
        <f t="shared" si="9"/>
        <v/>
      </c>
      <c r="W132" s="2" t="str">
        <f t="shared" si="9"/>
        <v/>
      </c>
      <c r="X132" s="2" t="str">
        <f t="shared" si="9"/>
        <v/>
      </c>
      <c r="Y132" s="2" t="str">
        <f t="shared" si="9"/>
        <v/>
      </c>
    </row>
    <row r="133" spans="1:25" x14ac:dyDescent="0.2">
      <c r="A133" s="2" t="s">
        <v>122</v>
      </c>
      <c r="B133" s="2">
        <v>8345</v>
      </c>
      <c r="C133" s="2">
        <v>0</v>
      </c>
      <c r="D133" s="2" t="s">
        <v>121</v>
      </c>
      <c r="E133" s="2">
        <v>111</v>
      </c>
      <c r="F133" s="2" t="s">
        <v>7</v>
      </c>
      <c r="G133" s="2">
        <v>2705648.2609999999</v>
      </c>
      <c r="H133" s="2">
        <v>1244463.791</v>
      </c>
      <c r="I133" s="2" t="s">
        <v>4896</v>
      </c>
      <c r="J133" s="4">
        <v>39630</v>
      </c>
      <c r="K133" s="230">
        <f t="shared" si="11"/>
        <v>3</v>
      </c>
      <c r="L133" s="2" t="str">
        <f>$B133&amp;"-"&amp;COUNTIF($B$2:$B133, $B133)</f>
        <v>8345-1</v>
      </c>
      <c r="M133" s="2">
        <v>1204</v>
      </c>
      <c r="N133" s="2" t="str">
        <f t="shared" si="10"/>
        <v>Genève</v>
      </c>
      <c r="O133" s="2" t="str">
        <f t="shared" si="9"/>
        <v/>
      </c>
      <c r="P133" s="2" t="str">
        <f t="shared" si="9"/>
        <v/>
      </c>
      <c r="Q133" s="2" t="str">
        <f t="shared" si="9"/>
        <v/>
      </c>
      <c r="R133" s="2" t="str">
        <f t="shared" si="9"/>
        <v/>
      </c>
      <c r="S133" s="2" t="str">
        <f t="shared" si="9"/>
        <v/>
      </c>
      <c r="T133" s="2" t="str">
        <f t="shared" si="9"/>
        <v/>
      </c>
      <c r="U133" s="2" t="str">
        <f t="shared" si="9"/>
        <v/>
      </c>
      <c r="V133" s="2" t="str">
        <f t="shared" si="9"/>
        <v/>
      </c>
      <c r="W133" s="2" t="str">
        <f t="shared" si="9"/>
        <v/>
      </c>
      <c r="X133" s="2" t="str">
        <f t="shared" si="9"/>
        <v/>
      </c>
      <c r="Y133" s="2" t="str">
        <f t="shared" si="9"/>
        <v/>
      </c>
    </row>
    <row r="134" spans="1:25" x14ac:dyDescent="0.2">
      <c r="A134" s="2" t="s">
        <v>129</v>
      </c>
      <c r="B134" s="2">
        <v>8498</v>
      </c>
      <c r="C134" s="2">
        <v>0</v>
      </c>
      <c r="D134" s="2" t="s">
        <v>121</v>
      </c>
      <c r="E134" s="2">
        <v>111</v>
      </c>
      <c r="F134" s="2" t="s">
        <v>7</v>
      </c>
      <c r="G134" s="2">
        <v>2711149.9309999999</v>
      </c>
      <c r="H134" s="2">
        <v>1242083.202</v>
      </c>
      <c r="I134" s="2" t="s">
        <v>4896</v>
      </c>
      <c r="J134" s="4">
        <v>41030</v>
      </c>
      <c r="K134" s="230">
        <f t="shared" si="11"/>
        <v>3</v>
      </c>
      <c r="L134" s="2" t="str">
        <f>$B134&amp;"-"&amp;COUNTIF($B$2:$B134, $B134)</f>
        <v>8498-1</v>
      </c>
      <c r="M134" s="2">
        <v>1205</v>
      </c>
      <c r="N134" s="2" t="str">
        <f t="shared" si="10"/>
        <v>Genève</v>
      </c>
      <c r="O134" s="2" t="str">
        <f t="shared" si="9"/>
        <v/>
      </c>
      <c r="P134" s="2" t="str">
        <f t="shared" si="9"/>
        <v/>
      </c>
      <c r="Q134" s="2" t="str">
        <f t="shared" si="9"/>
        <v/>
      </c>
      <c r="R134" s="2" t="str">
        <f t="shared" si="9"/>
        <v/>
      </c>
      <c r="S134" s="2" t="str">
        <f t="shared" si="9"/>
        <v/>
      </c>
      <c r="T134" s="2" t="str">
        <f t="shared" si="9"/>
        <v/>
      </c>
      <c r="U134" s="2" t="str">
        <f t="shared" si="9"/>
        <v/>
      </c>
      <c r="V134" s="2" t="str">
        <f t="shared" si="9"/>
        <v/>
      </c>
      <c r="W134" s="2" t="str">
        <f t="shared" si="9"/>
        <v/>
      </c>
      <c r="X134" s="2" t="str">
        <f t="shared" si="9"/>
        <v/>
      </c>
      <c r="Y134" s="2" t="str">
        <f t="shared" si="9"/>
        <v/>
      </c>
    </row>
    <row r="135" spans="1:25" x14ac:dyDescent="0.2">
      <c r="A135" s="2" t="s">
        <v>123</v>
      </c>
      <c r="B135" s="2">
        <v>8608</v>
      </c>
      <c r="C135" s="2">
        <v>0</v>
      </c>
      <c r="D135" s="2" t="s">
        <v>123</v>
      </c>
      <c r="E135" s="2">
        <v>112</v>
      </c>
      <c r="F135" s="2" t="s">
        <v>7</v>
      </c>
      <c r="G135" s="2">
        <v>2703824.1570000001</v>
      </c>
      <c r="H135" s="2">
        <v>1236881.2709999999</v>
      </c>
      <c r="I135" s="2" t="s">
        <v>4896</v>
      </c>
      <c r="J135" s="4">
        <v>39630</v>
      </c>
      <c r="K135" s="230">
        <f t="shared" si="11"/>
        <v>3</v>
      </c>
      <c r="L135" s="2" t="str">
        <f>$B135&amp;"-"&amp;COUNTIF($B$2:$B135, $B135)</f>
        <v>8608-1</v>
      </c>
      <c r="M135" s="2">
        <v>1206</v>
      </c>
      <c r="N135" s="2" t="str">
        <f t="shared" si="10"/>
        <v>Genève</v>
      </c>
      <c r="O135" s="2" t="str">
        <f t="shared" si="9"/>
        <v/>
      </c>
      <c r="P135" s="2" t="str">
        <f t="shared" si="9"/>
        <v/>
      </c>
      <c r="Q135" s="2" t="str">
        <f t="shared" si="9"/>
        <v/>
      </c>
      <c r="R135" s="2" t="str">
        <f t="shared" si="9"/>
        <v/>
      </c>
      <c r="S135" s="2" t="str">
        <f t="shared" si="9"/>
        <v/>
      </c>
      <c r="T135" s="2" t="str">
        <f t="shared" si="9"/>
        <v/>
      </c>
      <c r="U135" s="2" t="str">
        <f t="shared" si="9"/>
        <v/>
      </c>
      <c r="V135" s="2" t="str">
        <f t="shared" si="9"/>
        <v/>
      </c>
      <c r="W135" s="2" t="str">
        <f t="shared" si="9"/>
        <v/>
      </c>
      <c r="X135" s="2" t="str">
        <f t="shared" si="9"/>
        <v/>
      </c>
      <c r="Y135" s="2" t="str">
        <f t="shared" si="9"/>
        <v/>
      </c>
    </row>
    <row r="136" spans="1:25" x14ac:dyDescent="0.2">
      <c r="A136" s="2" t="s">
        <v>124</v>
      </c>
      <c r="B136" s="2">
        <v>8633</v>
      </c>
      <c r="C136" s="2">
        <v>0</v>
      </c>
      <c r="D136" s="2" t="s">
        <v>123</v>
      </c>
      <c r="E136" s="2">
        <v>112</v>
      </c>
      <c r="F136" s="2" t="s">
        <v>7</v>
      </c>
      <c r="G136" s="2">
        <v>2702888.4029999999</v>
      </c>
      <c r="H136" s="2">
        <v>1235060.392</v>
      </c>
      <c r="I136" s="2" t="s">
        <v>4896</v>
      </c>
      <c r="J136" s="4">
        <v>39630</v>
      </c>
      <c r="K136" s="230">
        <f t="shared" si="11"/>
        <v>3</v>
      </c>
      <c r="L136" s="2" t="str">
        <f>$B136&amp;"-"&amp;COUNTIF($B$2:$B136, $B136)</f>
        <v>8633-1</v>
      </c>
      <c r="M136" s="2">
        <v>1207</v>
      </c>
      <c r="N136" s="2" t="str">
        <f t="shared" si="10"/>
        <v>Genève</v>
      </c>
      <c r="O136" s="2" t="str">
        <f t="shared" si="9"/>
        <v/>
      </c>
      <c r="P136" s="2" t="str">
        <f t="shared" si="9"/>
        <v/>
      </c>
      <c r="Q136" s="2" t="str">
        <f t="shared" si="9"/>
        <v/>
      </c>
      <c r="R136" s="2" t="str">
        <f t="shared" si="9"/>
        <v/>
      </c>
      <c r="S136" s="2" t="str">
        <f t="shared" si="9"/>
        <v/>
      </c>
      <c r="T136" s="2" t="str">
        <f t="shared" si="9"/>
        <v/>
      </c>
      <c r="U136" s="2" t="str">
        <f t="shared" si="9"/>
        <v/>
      </c>
      <c r="V136" s="2" t="str">
        <f t="shared" si="9"/>
        <v/>
      </c>
      <c r="W136" s="2" t="str">
        <f t="shared" si="9"/>
        <v/>
      </c>
      <c r="X136" s="2" t="str">
        <f t="shared" si="9"/>
        <v/>
      </c>
      <c r="Y136" s="2" t="str">
        <f t="shared" si="9"/>
        <v/>
      </c>
    </row>
    <row r="137" spans="1:25" x14ac:dyDescent="0.2">
      <c r="A137" s="2" t="s">
        <v>136</v>
      </c>
      <c r="B137" s="2">
        <v>8340</v>
      </c>
      <c r="C137" s="2">
        <v>0</v>
      </c>
      <c r="D137" s="2" t="s">
        <v>126</v>
      </c>
      <c r="E137" s="2">
        <v>113</v>
      </c>
      <c r="F137" s="2" t="s">
        <v>7</v>
      </c>
      <c r="G137" s="2">
        <v>2706846.9240000001</v>
      </c>
      <c r="H137" s="2">
        <v>1237963.493</v>
      </c>
      <c r="I137" s="2" t="s">
        <v>4896</v>
      </c>
      <c r="J137" s="4">
        <v>39630</v>
      </c>
      <c r="K137" s="230">
        <f t="shared" si="11"/>
        <v>3</v>
      </c>
      <c r="L137" s="2" t="str">
        <f>$B137&amp;"-"&amp;COUNTIF($B$2:$B137, $B137)</f>
        <v>8340-2</v>
      </c>
      <c r="M137" s="2">
        <v>1208</v>
      </c>
      <c r="N137" s="2" t="str">
        <f t="shared" si="10"/>
        <v>Genève</v>
      </c>
      <c r="O137" s="2" t="str">
        <f t="shared" si="9"/>
        <v/>
      </c>
      <c r="P137" s="2" t="str">
        <f t="shared" si="9"/>
        <v/>
      </c>
      <c r="Q137" s="2" t="str">
        <f t="shared" si="9"/>
        <v/>
      </c>
      <c r="R137" s="2" t="str">
        <f t="shared" si="9"/>
        <v/>
      </c>
      <c r="S137" s="2" t="str">
        <f t="shared" si="9"/>
        <v/>
      </c>
      <c r="T137" s="2" t="str">
        <f t="shared" si="9"/>
        <v/>
      </c>
      <c r="U137" s="2" t="str">
        <f t="shared" si="9"/>
        <v/>
      </c>
      <c r="V137" s="2" t="str">
        <f t="shared" si="9"/>
        <v/>
      </c>
      <c r="W137" s="2" t="str">
        <f t="shared" si="9"/>
        <v/>
      </c>
      <c r="X137" s="2" t="str">
        <f t="shared" si="9"/>
        <v/>
      </c>
      <c r="Y137" s="2" t="str">
        <f t="shared" si="9"/>
        <v/>
      </c>
    </row>
    <row r="138" spans="1:25" x14ac:dyDescent="0.2">
      <c r="A138" s="2" t="s">
        <v>123</v>
      </c>
      <c r="B138" s="2">
        <v>8608</v>
      </c>
      <c r="C138" s="2">
        <v>0</v>
      </c>
      <c r="D138" s="2" t="s">
        <v>126</v>
      </c>
      <c r="E138" s="2">
        <v>113</v>
      </c>
      <c r="F138" s="2" t="s">
        <v>7</v>
      </c>
      <c r="G138" s="2">
        <v>2705285.9580000001</v>
      </c>
      <c r="H138" s="2">
        <v>1236110.8689999999</v>
      </c>
      <c r="I138" s="2" t="s">
        <v>4896</v>
      </c>
      <c r="J138" s="4">
        <v>39630</v>
      </c>
      <c r="K138" s="230">
        <f t="shared" si="11"/>
        <v>3</v>
      </c>
      <c r="L138" s="2" t="str">
        <f>$B138&amp;"-"&amp;COUNTIF($B$2:$B138, $B138)</f>
        <v>8608-2</v>
      </c>
      <c r="M138" s="2">
        <v>1209</v>
      </c>
      <c r="N138" s="2" t="str">
        <f t="shared" si="10"/>
        <v>Genève</v>
      </c>
      <c r="O138" s="2" t="str">
        <f t="shared" si="9"/>
        <v>Genève</v>
      </c>
      <c r="P138" s="2" t="str">
        <f t="shared" si="9"/>
        <v>Genève</v>
      </c>
      <c r="Q138" s="2" t="str">
        <f t="shared" si="9"/>
        <v/>
      </c>
      <c r="R138" s="2" t="str">
        <f t="shared" si="9"/>
        <v/>
      </c>
      <c r="S138" s="2" t="str">
        <f t="shared" si="9"/>
        <v/>
      </c>
      <c r="T138" s="2" t="str">
        <f t="shared" si="9"/>
        <v/>
      </c>
      <c r="U138" s="2" t="str">
        <f t="shared" si="9"/>
        <v/>
      </c>
      <c r="V138" s="2" t="str">
        <f t="shared" si="9"/>
        <v/>
      </c>
      <c r="W138" s="2" t="str">
        <f t="shared" si="9"/>
        <v/>
      </c>
      <c r="X138" s="2" t="str">
        <f t="shared" si="9"/>
        <v/>
      </c>
      <c r="Y138" s="2" t="str">
        <f t="shared" si="9"/>
        <v/>
      </c>
    </row>
    <row r="139" spans="1:25" x14ac:dyDescent="0.2">
      <c r="A139" s="2" t="s">
        <v>138</v>
      </c>
      <c r="B139" s="2">
        <v>8630</v>
      </c>
      <c r="C139" s="2">
        <v>0</v>
      </c>
      <c r="D139" s="2" t="s">
        <v>126</v>
      </c>
      <c r="E139" s="2">
        <v>113</v>
      </c>
      <c r="F139" s="2" t="s">
        <v>7</v>
      </c>
      <c r="G139" s="2">
        <v>2707134.03</v>
      </c>
      <c r="H139" s="2">
        <v>1235737.4569999999</v>
      </c>
      <c r="I139" s="2" t="s">
        <v>4896</v>
      </c>
      <c r="J139" s="4">
        <v>39630</v>
      </c>
      <c r="K139" s="230">
        <f t="shared" si="11"/>
        <v>3</v>
      </c>
      <c r="L139" s="2" t="str">
        <f>$B139&amp;"-"&amp;COUNTIF($B$2:$B139, $B139)</f>
        <v>8630-1</v>
      </c>
      <c r="M139" s="2">
        <v>1212</v>
      </c>
      <c r="N139" s="2" t="str">
        <f t="shared" si="10"/>
        <v>Grand-Lancy</v>
      </c>
      <c r="O139" s="2" t="str">
        <f t="shared" si="9"/>
        <v>Grand-Lancy</v>
      </c>
      <c r="P139" s="2" t="str">
        <f t="shared" si="9"/>
        <v>Grand-Lancy</v>
      </c>
      <c r="Q139" s="2" t="str">
        <f t="shared" si="9"/>
        <v/>
      </c>
      <c r="R139" s="2" t="str">
        <f t="shared" si="9"/>
        <v/>
      </c>
      <c r="S139" s="2" t="str">
        <f t="shared" si="9"/>
        <v/>
      </c>
      <c r="T139" s="2" t="str">
        <f t="shared" si="9"/>
        <v/>
      </c>
      <c r="U139" s="2" t="str">
        <f t="shared" si="9"/>
        <v/>
      </c>
      <c r="V139" s="2" t="str">
        <f t="shared" si="9"/>
        <v/>
      </c>
      <c r="W139" s="2" t="str">
        <f t="shared" si="9"/>
        <v/>
      </c>
      <c r="X139" s="2" t="str">
        <f t="shared" si="9"/>
        <v/>
      </c>
      <c r="Y139" s="2" t="str">
        <f t="shared" si="9"/>
        <v/>
      </c>
    </row>
    <row r="140" spans="1:25" x14ac:dyDescent="0.2">
      <c r="A140" s="2" t="s">
        <v>125</v>
      </c>
      <c r="B140" s="2">
        <v>8632</v>
      </c>
      <c r="C140" s="2">
        <v>0</v>
      </c>
      <c r="D140" s="2" t="s">
        <v>126</v>
      </c>
      <c r="E140" s="2">
        <v>113</v>
      </c>
      <c r="F140" s="2" t="s">
        <v>7</v>
      </c>
      <c r="G140" s="2">
        <v>2706739.88</v>
      </c>
      <c r="H140" s="2">
        <v>1236217.777</v>
      </c>
      <c r="I140" s="2" t="s">
        <v>4896</v>
      </c>
      <c r="J140" s="4">
        <v>39630</v>
      </c>
      <c r="K140" s="230">
        <f t="shared" si="11"/>
        <v>3</v>
      </c>
      <c r="L140" s="2" t="str">
        <f>$B140&amp;"-"&amp;COUNTIF($B$2:$B140, $B140)</f>
        <v>8632-1</v>
      </c>
      <c r="M140" s="2">
        <v>1213</v>
      </c>
      <c r="N140" s="2" t="str">
        <f t="shared" si="10"/>
        <v>Petit-Lancy</v>
      </c>
      <c r="O140" s="2" t="str">
        <f t="shared" si="9"/>
        <v>Petit-Lancy</v>
      </c>
      <c r="P140" s="2" t="str">
        <f t="shared" si="9"/>
        <v>Onex</v>
      </c>
      <c r="Q140" s="2" t="str">
        <f t="shared" si="9"/>
        <v>Onex</v>
      </c>
      <c r="R140" s="2" t="str">
        <f t="shared" si="9"/>
        <v/>
      </c>
      <c r="S140" s="2" t="str">
        <f t="shared" si="9"/>
        <v/>
      </c>
      <c r="T140" s="2" t="str">
        <f t="shared" si="9"/>
        <v/>
      </c>
      <c r="U140" s="2" t="str">
        <f t="shared" si="9"/>
        <v/>
      </c>
      <c r="V140" s="2" t="str">
        <f t="shared" si="9"/>
        <v/>
      </c>
      <c r="W140" s="2" t="str">
        <f t="shared" si="9"/>
        <v/>
      </c>
      <c r="X140" s="2" t="str">
        <f t="shared" si="9"/>
        <v/>
      </c>
      <c r="Y140" s="2" t="str">
        <f t="shared" si="9"/>
        <v/>
      </c>
    </row>
    <row r="141" spans="1:25" x14ac:dyDescent="0.2">
      <c r="A141" s="2" t="s">
        <v>126</v>
      </c>
      <c r="B141" s="2">
        <v>8635</v>
      </c>
      <c r="C141" s="2">
        <v>0</v>
      </c>
      <c r="D141" s="2" t="s">
        <v>126</v>
      </c>
      <c r="E141" s="2">
        <v>113</v>
      </c>
      <c r="F141" s="2" t="s">
        <v>7</v>
      </c>
      <c r="G141" s="2">
        <v>2708601.7289999998</v>
      </c>
      <c r="H141" s="2">
        <v>1236992.9450000001</v>
      </c>
      <c r="I141" s="2" t="s">
        <v>4896</v>
      </c>
      <c r="J141" s="4">
        <v>39630</v>
      </c>
      <c r="K141" s="230">
        <f t="shared" si="11"/>
        <v>3</v>
      </c>
      <c r="L141" s="2" t="str">
        <f>$B141&amp;"-"&amp;COUNTIF($B$2:$B141, $B141)</f>
        <v>8635-1</v>
      </c>
      <c r="M141" s="2">
        <v>1214</v>
      </c>
      <c r="N141" s="2" t="str">
        <f t="shared" si="10"/>
        <v>Vernier</v>
      </c>
      <c r="O141" s="2" t="str">
        <f t="shared" si="9"/>
        <v>Vernier</v>
      </c>
      <c r="P141" s="2" t="str">
        <f t="shared" si="9"/>
        <v>Vernier</v>
      </c>
      <c r="Q141" s="2" t="str">
        <f t="shared" si="9"/>
        <v/>
      </c>
      <c r="R141" s="2" t="str">
        <f t="shared" si="9"/>
        <v/>
      </c>
      <c r="S141" s="2" t="str">
        <f t="shared" si="9"/>
        <v/>
      </c>
      <c r="T141" s="2" t="str">
        <f t="shared" si="9"/>
        <v/>
      </c>
      <c r="U141" s="2" t="str">
        <f t="shared" si="9"/>
        <v/>
      </c>
      <c r="V141" s="2" t="str">
        <f t="shared" si="9"/>
        <v/>
      </c>
      <c r="W141" s="2" t="str">
        <f t="shared" si="9"/>
        <v/>
      </c>
      <c r="X141" s="2" t="str">
        <f t="shared" si="9"/>
        <v/>
      </c>
      <c r="Y141" s="2" t="str">
        <f t="shared" si="9"/>
        <v/>
      </c>
    </row>
    <row r="142" spans="1:25" x14ac:dyDescent="0.2">
      <c r="A142" s="2" t="s">
        <v>142</v>
      </c>
      <c r="B142" s="2">
        <v>8636</v>
      </c>
      <c r="C142" s="2">
        <v>0</v>
      </c>
      <c r="D142" s="2" t="s">
        <v>126</v>
      </c>
      <c r="E142" s="2">
        <v>113</v>
      </c>
      <c r="F142" s="2" t="s">
        <v>7</v>
      </c>
      <c r="G142" s="2">
        <v>2709841.767</v>
      </c>
      <c r="H142" s="2">
        <v>1236602.1410000001</v>
      </c>
      <c r="I142" s="2" t="s">
        <v>4896</v>
      </c>
      <c r="J142" s="4">
        <v>39630</v>
      </c>
      <c r="K142" s="230">
        <f t="shared" si="11"/>
        <v>3</v>
      </c>
      <c r="L142" s="2" t="str">
        <f>$B142&amp;"-"&amp;COUNTIF($B$2:$B142, $B142)</f>
        <v>8636-1</v>
      </c>
      <c r="M142" s="2">
        <v>1215</v>
      </c>
      <c r="N142" s="2" t="str">
        <f t="shared" si="10"/>
        <v>Genève</v>
      </c>
      <c r="O142" s="2" t="str">
        <f t="shared" si="9"/>
        <v>Genève</v>
      </c>
      <c r="P142" s="2" t="str">
        <f t="shared" si="9"/>
        <v/>
      </c>
      <c r="Q142" s="2" t="str">
        <f t="shared" si="9"/>
        <v/>
      </c>
      <c r="R142" s="2" t="str">
        <f t="shared" si="9"/>
        <v/>
      </c>
      <c r="S142" s="2" t="str">
        <f t="shared" si="9"/>
        <v/>
      </c>
      <c r="T142" s="2" t="str">
        <f t="shared" si="9"/>
        <v/>
      </c>
      <c r="U142" s="2" t="str">
        <f t="shared" si="9"/>
        <v/>
      </c>
      <c r="V142" s="2" t="str">
        <f t="shared" si="9"/>
        <v/>
      </c>
      <c r="W142" s="2" t="str">
        <f t="shared" si="9"/>
        <v/>
      </c>
      <c r="X142" s="2" t="str">
        <f t="shared" si="9"/>
        <v/>
      </c>
      <c r="Y142" s="2" t="str">
        <f t="shared" si="9"/>
        <v/>
      </c>
    </row>
    <row r="143" spans="1:25" x14ac:dyDescent="0.2">
      <c r="A143" s="2" t="s">
        <v>136</v>
      </c>
      <c r="B143" s="2">
        <v>8340</v>
      </c>
      <c r="C143" s="2">
        <v>0</v>
      </c>
      <c r="D143" s="2" t="s">
        <v>128</v>
      </c>
      <c r="E143" s="2">
        <v>114</v>
      </c>
      <c r="F143" s="2" t="s">
        <v>7</v>
      </c>
      <c r="G143" s="2">
        <v>2709830.0720000002</v>
      </c>
      <c r="H143" s="2">
        <v>1241434.0919999999</v>
      </c>
      <c r="I143" s="2" t="s">
        <v>4896</v>
      </c>
      <c r="J143" s="4">
        <v>39630</v>
      </c>
      <c r="K143" s="230">
        <f t="shared" si="11"/>
        <v>3</v>
      </c>
      <c r="L143" s="2" t="str">
        <f>$B143&amp;"-"&amp;COUNTIF($B$2:$B143, $B143)</f>
        <v>8340-3</v>
      </c>
      <c r="M143" s="2">
        <v>1216</v>
      </c>
      <c r="N143" s="2" t="str">
        <f t="shared" si="10"/>
        <v>Cointrin</v>
      </c>
      <c r="O143" s="2" t="str">
        <f t="shared" si="9"/>
        <v>Cointrin</v>
      </c>
      <c r="P143" s="2" t="str">
        <f t="shared" si="9"/>
        <v>Cointrin</v>
      </c>
      <c r="Q143" s="2" t="str">
        <f t="shared" si="9"/>
        <v/>
      </c>
      <c r="R143" s="2" t="str">
        <f t="shared" si="9"/>
        <v/>
      </c>
      <c r="S143" s="2" t="str">
        <f t="shared" si="9"/>
        <v/>
      </c>
      <c r="T143" s="2" t="str">
        <f t="shared" si="9"/>
        <v/>
      </c>
      <c r="U143" s="2" t="str">
        <f t="shared" si="9"/>
        <v/>
      </c>
      <c r="V143" s="2" t="str">
        <f t="shared" si="9"/>
        <v/>
      </c>
      <c r="W143" s="2" t="str">
        <f t="shared" si="9"/>
        <v/>
      </c>
      <c r="X143" s="2" t="str">
        <f t="shared" si="9"/>
        <v/>
      </c>
      <c r="Y143" s="2" t="str">
        <f t="shared" si="9"/>
        <v/>
      </c>
    </row>
    <row r="144" spans="1:25" x14ac:dyDescent="0.2">
      <c r="A144" s="2" t="s">
        <v>300</v>
      </c>
      <c r="B144" s="2">
        <v>8494</v>
      </c>
      <c r="C144" s="2">
        <v>0</v>
      </c>
      <c r="D144" s="2" t="s">
        <v>128</v>
      </c>
      <c r="E144" s="2">
        <v>114</v>
      </c>
      <c r="F144" s="2" t="s">
        <v>7</v>
      </c>
      <c r="G144" s="2">
        <v>2711992.3289999999</v>
      </c>
      <c r="H144" s="2">
        <v>1246484.524</v>
      </c>
      <c r="I144" s="2" t="s">
        <v>4896</v>
      </c>
      <c r="J144" s="4">
        <v>39630</v>
      </c>
      <c r="K144" s="230">
        <f t="shared" si="11"/>
        <v>3</v>
      </c>
      <c r="L144" s="2" t="str">
        <f>$B144&amp;"-"&amp;COUNTIF($B$2:$B144, $B144)</f>
        <v>8494-1</v>
      </c>
      <c r="M144" s="2">
        <v>1217</v>
      </c>
      <c r="N144" s="2" t="str">
        <f t="shared" si="10"/>
        <v>Meyrin</v>
      </c>
      <c r="O144" s="2" t="str">
        <f t="shared" si="9"/>
        <v/>
      </c>
      <c r="P144" s="2" t="str">
        <f t="shared" si="9"/>
        <v/>
      </c>
      <c r="Q144" s="2" t="str">
        <f t="shared" si="9"/>
        <v/>
      </c>
      <c r="R144" s="2" t="str">
        <f t="shared" si="9"/>
        <v/>
      </c>
      <c r="S144" s="2" t="str">
        <f t="shared" si="9"/>
        <v/>
      </c>
      <c r="T144" s="2" t="str">
        <f t="shared" si="9"/>
        <v/>
      </c>
      <c r="U144" s="2" t="str">
        <f t="shared" si="9"/>
        <v/>
      </c>
      <c r="V144" s="2" t="str">
        <f t="shared" si="9"/>
        <v/>
      </c>
      <c r="W144" s="2" t="str">
        <f t="shared" si="9"/>
        <v/>
      </c>
      <c r="X144" s="2" t="str">
        <f t="shared" si="9"/>
        <v/>
      </c>
      <c r="Y144" s="2" t="str">
        <f t="shared" si="9"/>
        <v/>
      </c>
    </row>
    <row r="145" spans="1:25" x14ac:dyDescent="0.2">
      <c r="A145" s="2" t="s">
        <v>127</v>
      </c>
      <c r="B145" s="2">
        <v>8496</v>
      </c>
      <c r="C145" s="2">
        <v>0</v>
      </c>
      <c r="D145" s="2" t="s">
        <v>128</v>
      </c>
      <c r="E145" s="2">
        <v>114</v>
      </c>
      <c r="F145" s="2" t="s">
        <v>7</v>
      </c>
      <c r="G145" s="2">
        <v>2713921.5809999998</v>
      </c>
      <c r="H145" s="2">
        <v>1244787.2250000001</v>
      </c>
      <c r="I145" s="2" t="s">
        <v>4896</v>
      </c>
      <c r="J145" s="4">
        <v>39630</v>
      </c>
      <c r="K145" s="230">
        <f t="shared" si="11"/>
        <v>3</v>
      </c>
      <c r="L145" s="2" t="str">
        <f>$B145&amp;"-"&amp;COUNTIF($B$2:$B145, $B145)</f>
        <v>8496-1</v>
      </c>
      <c r="M145" s="2">
        <v>1218</v>
      </c>
      <c r="N145" s="2" t="str">
        <f t="shared" si="10"/>
        <v>Le Grand-Saconnex</v>
      </c>
      <c r="O145" s="2" t="str">
        <f t="shared" si="9"/>
        <v>Le Grand-Saconnex</v>
      </c>
      <c r="P145" s="2" t="str">
        <f t="shared" si="9"/>
        <v/>
      </c>
      <c r="Q145" s="2" t="str">
        <f t="shared" si="9"/>
        <v/>
      </c>
      <c r="R145" s="2" t="str">
        <f t="shared" si="9"/>
        <v/>
      </c>
      <c r="S145" s="2" t="str">
        <f t="shared" si="9"/>
        <v/>
      </c>
      <c r="T145" s="2" t="str">
        <f t="shared" si="9"/>
        <v/>
      </c>
      <c r="U145" s="2" t="str">
        <f t="shared" si="9"/>
        <v/>
      </c>
      <c r="V145" s="2" t="str">
        <f t="shared" si="9"/>
        <v/>
      </c>
      <c r="W145" s="2" t="str">
        <f t="shared" si="9"/>
        <v/>
      </c>
      <c r="X145" s="2" t="str">
        <f t="shared" si="9"/>
        <v/>
      </c>
      <c r="Y145" s="2" t="str">
        <f t="shared" si="9"/>
        <v/>
      </c>
    </row>
    <row r="146" spans="1:25" x14ac:dyDescent="0.2">
      <c r="A146" s="2" t="s">
        <v>128</v>
      </c>
      <c r="B146" s="2">
        <v>8497</v>
      </c>
      <c r="C146" s="2">
        <v>0</v>
      </c>
      <c r="D146" s="2" t="s">
        <v>128</v>
      </c>
      <c r="E146" s="2">
        <v>114</v>
      </c>
      <c r="F146" s="2" t="s">
        <v>7</v>
      </c>
      <c r="G146" s="2">
        <v>2712346.1719999998</v>
      </c>
      <c r="H146" s="2">
        <v>1243508.6100000001</v>
      </c>
      <c r="I146" s="2" t="s">
        <v>4896</v>
      </c>
      <c r="J146" s="4">
        <v>39630</v>
      </c>
      <c r="K146" s="230">
        <f t="shared" si="11"/>
        <v>3</v>
      </c>
      <c r="L146" s="2" t="str">
        <f>$B146&amp;"-"&amp;COUNTIF($B$2:$B146, $B146)</f>
        <v>8497-1</v>
      </c>
      <c r="M146" s="2">
        <v>1219</v>
      </c>
      <c r="N146" s="2" t="str">
        <f t="shared" si="10"/>
        <v>Le Lignon</v>
      </c>
      <c r="O146" s="2" t="str">
        <f t="shared" si="9"/>
        <v>Aïre</v>
      </c>
      <c r="P146" s="2" t="str">
        <f t="shared" si="9"/>
        <v>Châtelaine</v>
      </c>
      <c r="Q146" s="2" t="str">
        <f t="shared" si="9"/>
        <v/>
      </c>
      <c r="R146" s="2" t="str">
        <f t="shared" si="9"/>
        <v/>
      </c>
      <c r="S146" s="2" t="str">
        <f t="shared" si="9"/>
        <v/>
      </c>
      <c r="T146" s="2" t="str">
        <f t="shared" si="9"/>
        <v/>
      </c>
      <c r="U146" s="2" t="str">
        <f t="shared" ref="U146:Y146" si="12">IFERROR(INDEX($A$2:$A$5744, MATCH($M146&amp;"-"&amp;U$1, $L$2:$L$5744, 0)), "")</f>
        <v/>
      </c>
      <c r="V146" s="2" t="str">
        <f t="shared" si="12"/>
        <v/>
      </c>
      <c r="W146" s="2" t="str">
        <f t="shared" si="12"/>
        <v/>
      </c>
      <c r="X146" s="2" t="str">
        <f t="shared" si="12"/>
        <v/>
      </c>
      <c r="Y146" s="2" t="str">
        <f t="shared" si="12"/>
        <v/>
      </c>
    </row>
    <row r="147" spans="1:25" x14ac:dyDescent="0.2">
      <c r="A147" s="2" t="s">
        <v>129</v>
      </c>
      <c r="B147" s="2">
        <v>8498</v>
      </c>
      <c r="C147" s="2">
        <v>0</v>
      </c>
      <c r="D147" s="2" t="s">
        <v>128</v>
      </c>
      <c r="E147" s="2">
        <v>114</v>
      </c>
      <c r="F147" s="2" t="s">
        <v>7</v>
      </c>
      <c r="G147" s="2">
        <v>2711002.8360000001</v>
      </c>
      <c r="H147" s="2">
        <v>1241632.0719999999</v>
      </c>
      <c r="I147" s="2" t="s">
        <v>4896</v>
      </c>
      <c r="J147" s="4">
        <v>41030</v>
      </c>
      <c r="K147" s="230">
        <f t="shared" si="11"/>
        <v>3</v>
      </c>
      <c r="L147" s="2" t="str">
        <f>$B147&amp;"-"&amp;COUNTIF($B$2:$B147, $B147)</f>
        <v>8498-2</v>
      </c>
      <c r="M147" s="2">
        <v>1220</v>
      </c>
      <c r="N147" s="2" t="str">
        <f t="shared" si="10"/>
        <v>Les Avanchets</v>
      </c>
      <c r="O147" s="2" t="str">
        <f t="shared" si="10"/>
        <v/>
      </c>
      <c r="P147" s="2" t="str">
        <f t="shared" si="10"/>
        <v/>
      </c>
      <c r="Q147" s="2" t="str">
        <f t="shared" si="10"/>
        <v/>
      </c>
      <c r="R147" s="2" t="str">
        <f t="shared" si="10"/>
        <v/>
      </c>
      <c r="S147" s="2" t="str">
        <f t="shared" si="10"/>
        <v/>
      </c>
      <c r="T147" s="2" t="str">
        <f t="shared" si="10"/>
        <v/>
      </c>
      <c r="U147" s="2" t="str">
        <f t="shared" si="10"/>
        <v/>
      </c>
      <c r="V147" s="2" t="str">
        <f t="shared" si="10"/>
        <v/>
      </c>
      <c r="W147" s="2" t="str">
        <f t="shared" si="10"/>
        <v/>
      </c>
      <c r="X147" s="2" t="str">
        <f t="shared" si="10"/>
        <v/>
      </c>
      <c r="Y147" s="2" t="str">
        <f t="shared" si="10"/>
        <v/>
      </c>
    </row>
    <row r="148" spans="1:25" x14ac:dyDescent="0.2">
      <c r="A148" s="2" t="s">
        <v>130</v>
      </c>
      <c r="B148" s="2">
        <v>8614</v>
      </c>
      <c r="C148" s="2">
        <v>0</v>
      </c>
      <c r="D148" s="2" t="s">
        <v>131</v>
      </c>
      <c r="E148" s="2">
        <v>115</v>
      </c>
      <c r="F148" s="2" t="s">
        <v>7</v>
      </c>
      <c r="G148" s="2">
        <v>2699668.4870000002</v>
      </c>
      <c r="H148" s="2">
        <v>1241938.024</v>
      </c>
      <c r="I148" s="2" t="s">
        <v>4896</v>
      </c>
      <c r="J148" s="4">
        <v>39630</v>
      </c>
      <c r="K148" s="230">
        <f t="shared" si="11"/>
        <v>3</v>
      </c>
      <c r="L148" s="2" t="str">
        <f>$B148&amp;"-"&amp;COUNTIF($B$2:$B148, $B148)</f>
        <v>8614-1</v>
      </c>
      <c r="M148" s="2">
        <v>1222</v>
      </c>
      <c r="N148" s="2" t="str">
        <f t="shared" si="10"/>
        <v>Vésenaz</v>
      </c>
      <c r="O148" s="2" t="str">
        <f t="shared" si="10"/>
        <v/>
      </c>
      <c r="P148" s="2" t="str">
        <f t="shared" si="10"/>
        <v/>
      </c>
      <c r="Q148" s="2" t="str">
        <f t="shared" si="10"/>
        <v/>
      </c>
      <c r="R148" s="2" t="str">
        <f t="shared" si="10"/>
        <v/>
      </c>
      <c r="S148" s="2" t="str">
        <f t="shared" si="10"/>
        <v/>
      </c>
      <c r="T148" s="2" t="str">
        <f t="shared" si="10"/>
        <v/>
      </c>
      <c r="U148" s="2" t="str">
        <f t="shared" si="10"/>
        <v/>
      </c>
      <c r="V148" s="2" t="str">
        <f t="shared" si="10"/>
        <v/>
      </c>
      <c r="W148" s="2" t="str">
        <f t="shared" si="10"/>
        <v/>
      </c>
      <c r="X148" s="2" t="str">
        <f t="shared" si="10"/>
        <v/>
      </c>
      <c r="Y148" s="2" t="str">
        <f t="shared" si="10"/>
        <v/>
      </c>
    </row>
    <row r="149" spans="1:25" x14ac:dyDescent="0.2">
      <c r="A149" s="2" t="s">
        <v>208</v>
      </c>
      <c r="B149" s="2">
        <v>8617</v>
      </c>
      <c r="C149" s="2">
        <v>0</v>
      </c>
      <c r="D149" s="2" t="s">
        <v>131</v>
      </c>
      <c r="E149" s="2">
        <v>115</v>
      </c>
      <c r="F149" s="2" t="s">
        <v>7</v>
      </c>
      <c r="G149" s="2">
        <v>2698067.7239999999</v>
      </c>
      <c r="H149" s="2">
        <v>1240667.5819999999</v>
      </c>
      <c r="I149" s="2" t="s">
        <v>4896</v>
      </c>
      <c r="J149" s="4">
        <v>39630</v>
      </c>
      <c r="K149" s="230">
        <f t="shared" si="11"/>
        <v>3</v>
      </c>
      <c r="L149" s="2" t="str">
        <f>$B149&amp;"-"&amp;COUNTIF($B$2:$B149, $B149)</f>
        <v>8617-1</v>
      </c>
      <c r="M149" s="2">
        <v>1223</v>
      </c>
      <c r="N149" s="2" t="str">
        <f t="shared" si="10"/>
        <v>Cologny</v>
      </c>
      <c r="O149" s="2" t="str">
        <f t="shared" si="10"/>
        <v/>
      </c>
      <c r="P149" s="2" t="str">
        <f t="shared" si="10"/>
        <v/>
      </c>
      <c r="Q149" s="2" t="str">
        <f t="shared" si="10"/>
        <v/>
      </c>
      <c r="R149" s="2" t="str">
        <f t="shared" si="10"/>
        <v/>
      </c>
      <c r="S149" s="2" t="str">
        <f t="shared" si="10"/>
        <v/>
      </c>
      <c r="T149" s="2" t="str">
        <f t="shared" si="10"/>
        <v/>
      </c>
      <c r="U149" s="2" t="str">
        <f t="shared" si="10"/>
        <v/>
      </c>
      <c r="V149" s="2" t="str">
        <f t="shared" si="10"/>
        <v/>
      </c>
      <c r="W149" s="2" t="str">
        <f t="shared" si="10"/>
        <v/>
      </c>
      <c r="X149" s="2" t="str">
        <f t="shared" si="10"/>
        <v/>
      </c>
      <c r="Y149" s="2" t="str">
        <f t="shared" si="10"/>
        <v/>
      </c>
    </row>
    <row r="150" spans="1:25" x14ac:dyDescent="0.2">
      <c r="A150" s="2" t="s">
        <v>132</v>
      </c>
      <c r="B150" s="2">
        <v>8624</v>
      </c>
      <c r="C150" s="2">
        <v>0</v>
      </c>
      <c r="D150" s="2" t="s">
        <v>131</v>
      </c>
      <c r="E150" s="2">
        <v>115</v>
      </c>
      <c r="F150" s="2" t="s">
        <v>7</v>
      </c>
      <c r="G150" s="2">
        <v>2701589.27</v>
      </c>
      <c r="H150" s="2">
        <v>1240609.9080000001</v>
      </c>
      <c r="I150" s="2" t="s">
        <v>4896</v>
      </c>
      <c r="J150" s="4">
        <v>39630</v>
      </c>
      <c r="K150" s="230">
        <f t="shared" si="11"/>
        <v>3</v>
      </c>
      <c r="L150" s="2" t="str">
        <f>$B150&amp;"-"&amp;COUNTIF($B$2:$B150, $B150)</f>
        <v>8624-1</v>
      </c>
      <c r="M150" s="2">
        <v>1224</v>
      </c>
      <c r="N150" s="2" t="str">
        <f t="shared" si="10"/>
        <v>Chêne-Bougeries</v>
      </c>
      <c r="O150" s="2" t="str">
        <f t="shared" si="10"/>
        <v/>
      </c>
      <c r="P150" s="2" t="str">
        <f t="shared" si="10"/>
        <v/>
      </c>
      <c r="Q150" s="2" t="str">
        <f t="shared" si="10"/>
        <v/>
      </c>
      <c r="R150" s="2" t="str">
        <f t="shared" si="10"/>
        <v/>
      </c>
      <c r="S150" s="2" t="str">
        <f t="shared" si="10"/>
        <v/>
      </c>
      <c r="T150" s="2" t="str">
        <f t="shared" si="10"/>
        <v/>
      </c>
      <c r="U150" s="2" t="str">
        <f t="shared" si="10"/>
        <v/>
      </c>
      <c r="V150" s="2" t="str">
        <f t="shared" si="10"/>
        <v/>
      </c>
      <c r="W150" s="2" t="str">
        <f t="shared" si="10"/>
        <v/>
      </c>
      <c r="X150" s="2" t="str">
        <f t="shared" si="10"/>
        <v/>
      </c>
      <c r="Y150" s="2" t="str">
        <f t="shared" si="10"/>
        <v/>
      </c>
    </row>
    <row r="151" spans="1:25" x14ac:dyDescent="0.2">
      <c r="A151" s="2" t="s">
        <v>133</v>
      </c>
      <c r="B151" s="2">
        <v>8625</v>
      </c>
      <c r="C151" s="2">
        <v>0</v>
      </c>
      <c r="D151" s="2" t="s">
        <v>131</v>
      </c>
      <c r="E151" s="2">
        <v>115</v>
      </c>
      <c r="F151" s="2" t="s">
        <v>7</v>
      </c>
      <c r="G151" s="2">
        <v>2699749.5890000002</v>
      </c>
      <c r="H151" s="2">
        <v>1240085.0689999999</v>
      </c>
      <c r="I151" s="2" t="s">
        <v>4896</v>
      </c>
      <c r="J151" s="4">
        <v>39630</v>
      </c>
      <c r="K151" s="230">
        <f t="shared" si="11"/>
        <v>3</v>
      </c>
      <c r="L151" s="2" t="str">
        <f>$B151&amp;"-"&amp;COUNTIF($B$2:$B151, $B151)</f>
        <v>8625-1</v>
      </c>
      <c r="M151" s="2">
        <v>1225</v>
      </c>
      <c r="N151" s="2" t="str">
        <f t="shared" si="10"/>
        <v>Chêne-Bourg</v>
      </c>
      <c r="O151" s="2" t="str">
        <f t="shared" si="10"/>
        <v/>
      </c>
      <c r="P151" s="2" t="str">
        <f t="shared" si="10"/>
        <v/>
      </c>
      <c r="Q151" s="2" t="str">
        <f t="shared" si="10"/>
        <v/>
      </c>
      <c r="R151" s="2" t="str">
        <f t="shared" si="10"/>
        <v/>
      </c>
      <c r="S151" s="2" t="str">
        <f t="shared" si="10"/>
        <v/>
      </c>
      <c r="T151" s="2" t="str">
        <f t="shared" si="10"/>
        <v/>
      </c>
      <c r="U151" s="2" t="str">
        <f t="shared" si="10"/>
        <v/>
      </c>
      <c r="V151" s="2" t="str">
        <f t="shared" si="10"/>
        <v/>
      </c>
      <c r="W151" s="2" t="str">
        <f t="shared" si="10"/>
        <v/>
      </c>
      <c r="X151" s="2" t="str">
        <f t="shared" si="10"/>
        <v/>
      </c>
      <c r="Y151" s="2" t="str">
        <f t="shared" si="10"/>
        <v/>
      </c>
    </row>
    <row r="152" spans="1:25" x14ac:dyDescent="0.2">
      <c r="A152" s="2" t="s">
        <v>134</v>
      </c>
      <c r="B152" s="2">
        <v>8626</v>
      </c>
      <c r="C152" s="2">
        <v>0</v>
      </c>
      <c r="D152" s="2" t="s">
        <v>131</v>
      </c>
      <c r="E152" s="2">
        <v>115</v>
      </c>
      <c r="F152" s="2" t="s">
        <v>7</v>
      </c>
      <c r="G152" s="2">
        <v>2701920.0529999998</v>
      </c>
      <c r="H152" s="2">
        <v>1238480.564</v>
      </c>
      <c r="I152" s="2" t="s">
        <v>4896</v>
      </c>
      <c r="J152" s="4">
        <v>39630</v>
      </c>
      <c r="K152" s="230">
        <f t="shared" si="11"/>
        <v>3</v>
      </c>
      <c r="L152" s="2" t="str">
        <f>$B152&amp;"-"&amp;COUNTIF($B$2:$B152, $B152)</f>
        <v>8626-1</v>
      </c>
      <c r="M152" s="2">
        <v>1226</v>
      </c>
      <c r="N152" s="2" t="str">
        <f t="shared" si="10"/>
        <v>Thônex</v>
      </c>
      <c r="O152" s="2" t="str">
        <f t="shared" si="10"/>
        <v/>
      </c>
      <c r="P152" s="2" t="str">
        <f t="shared" si="10"/>
        <v/>
      </c>
      <c r="Q152" s="2" t="str">
        <f t="shared" si="10"/>
        <v/>
      </c>
      <c r="R152" s="2" t="str">
        <f t="shared" si="10"/>
        <v/>
      </c>
      <c r="S152" s="2" t="str">
        <f t="shared" si="10"/>
        <v/>
      </c>
      <c r="T152" s="2" t="str">
        <f t="shared" si="10"/>
        <v/>
      </c>
      <c r="U152" s="2" t="str">
        <f t="shared" si="10"/>
        <v/>
      </c>
      <c r="V152" s="2" t="str">
        <f t="shared" si="10"/>
        <v/>
      </c>
      <c r="W152" s="2" t="str">
        <f t="shared" si="10"/>
        <v/>
      </c>
      <c r="X152" s="2" t="str">
        <f t="shared" si="10"/>
        <v/>
      </c>
      <c r="Y152" s="2" t="str">
        <f t="shared" si="10"/>
        <v/>
      </c>
    </row>
    <row r="153" spans="1:25" x14ac:dyDescent="0.2">
      <c r="A153" s="2" t="s">
        <v>135</v>
      </c>
      <c r="B153" s="2">
        <v>8627</v>
      </c>
      <c r="C153" s="2">
        <v>0</v>
      </c>
      <c r="D153" s="2" t="s">
        <v>131</v>
      </c>
      <c r="E153" s="2">
        <v>115</v>
      </c>
      <c r="F153" s="2" t="s">
        <v>7</v>
      </c>
      <c r="G153" s="2">
        <v>2698215.0630000001</v>
      </c>
      <c r="H153" s="2">
        <v>1238330.044</v>
      </c>
      <c r="I153" s="2" t="s">
        <v>4896</v>
      </c>
      <c r="J153" s="4">
        <v>39630</v>
      </c>
      <c r="K153" s="230">
        <f t="shared" si="11"/>
        <v>3</v>
      </c>
      <c r="L153" s="2" t="str">
        <f>$B153&amp;"-"&amp;COUNTIF($B$2:$B153, $B153)</f>
        <v>8627-1</v>
      </c>
      <c r="M153" s="2">
        <v>1227</v>
      </c>
      <c r="N153" s="2" t="str">
        <f t="shared" si="10"/>
        <v>Carouge GE</v>
      </c>
      <c r="O153" s="2" t="str">
        <f t="shared" si="10"/>
        <v>Les Acacias</v>
      </c>
      <c r="P153" s="2" t="str">
        <f t="shared" si="10"/>
        <v>Carouge GE</v>
      </c>
      <c r="Q153" s="2" t="str">
        <f t="shared" si="10"/>
        <v>Les Acacias</v>
      </c>
      <c r="R153" s="2" t="str">
        <f t="shared" si="10"/>
        <v>Les Acacias</v>
      </c>
      <c r="S153" s="2" t="str">
        <f t="shared" si="10"/>
        <v/>
      </c>
      <c r="T153" s="2" t="str">
        <f t="shared" si="10"/>
        <v/>
      </c>
      <c r="U153" s="2" t="str">
        <f t="shared" si="10"/>
        <v/>
      </c>
      <c r="V153" s="2" t="str">
        <f t="shared" si="10"/>
        <v/>
      </c>
      <c r="W153" s="2" t="str">
        <f t="shared" si="10"/>
        <v/>
      </c>
      <c r="X153" s="2" t="str">
        <f t="shared" si="10"/>
        <v/>
      </c>
      <c r="Y153" s="2" t="str">
        <f t="shared" si="10"/>
        <v/>
      </c>
    </row>
    <row r="154" spans="1:25" x14ac:dyDescent="0.2">
      <c r="A154" s="2" t="s">
        <v>135</v>
      </c>
      <c r="B154" s="2">
        <v>8627</v>
      </c>
      <c r="C154" s="2">
        <v>0</v>
      </c>
      <c r="D154" s="2" t="s">
        <v>135</v>
      </c>
      <c r="E154" s="2">
        <v>116</v>
      </c>
      <c r="F154" s="2" t="s">
        <v>7</v>
      </c>
      <c r="G154" s="2">
        <v>2700132.054</v>
      </c>
      <c r="H154" s="2">
        <v>1237273.872</v>
      </c>
      <c r="I154" s="2" t="s">
        <v>4896</v>
      </c>
      <c r="J154" s="4">
        <v>39630</v>
      </c>
      <c r="K154" s="230">
        <f t="shared" si="11"/>
        <v>3</v>
      </c>
      <c r="L154" s="2" t="str">
        <f>$B154&amp;"-"&amp;COUNTIF($B$2:$B154, $B154)</f>
        <v>8627-2</v>
      </c>
      <c r="M154" s="2">
        <v>1228</v>
      </c>
      <c r="N154" s="2" t="str">
        <f t="shared" si="10"/>
        <v>Plan-les-Ouates</v>
      </c>
      <c r="O154" s="2" t="str">
        <f t="shared" si="10"/>
        <v>Plan-les-Ouates</v>
      </c>
      <c r="P154" s="2" t="str">
        <f t="shared" si="10"/>
        <v>Plan-les-Ouates</v>
      </c>
      <c r="Q154" s="2" t="str">
        <f t="shared" si="10"/>
        <v/>
      </c>
      <c r="R154" s="2" t="str">
        <f t="shared" si="10"/>
        <v/>
      </c>
      <c r="S154" s="2" t="str">
        <f t="shared" si="10"/>
        <v/>
      </c>
      <c r="T154" s="2" t="str">
        <f t="shared" si="10"/>
        <v/>
      </c>
      <c r="U154" s="2" t="str">
        <f t="shared" si="10"/>
        <v/>
      </c>
      <c r="V154" s="2" t="str">
        <f t="shared" si="10"/>
        <v/>
      </c>
      <c r="W154" s="2" t="str">
        <f t="shared" si="10"/>
        <v/>
      </c>
      <c r="X154" s="2" t="str">
        <f t="shared" si="10"/>
        <v/>
      </c>
      <c r="Y154" s="2" t="str">
        <f t="shared" si="10"/>
        <v/>
      </c>
    </row>
    <row r="155" spans="1:25" x14ac:dyDescent="0.2">
      <c r="A155" s="2" t="s">
        <v>136</v>
      </c>
      <c r="B155" s="2">
        <v>8340</v>
      </c>
      <c r="C155" s="2">
        <v>0</v>
      </c>
      <c r="D155" s="2" t="s">
        <v>136</v>
      </c>
      <c r="E155" s="2">
        <v>117</v>
      </c>
      <c r="F155" s="2" t="s">
        <v>7</v>
      </c>
      <c r="G155" s="2">
        <v>2706764.5649999999</v>
      </c>
      <c r="H155" s="2">
        <v>1240074.7590000001</v>
      </c>
      <c r="I155" s="2" t="s">
        <v>4896</v>
      </c>
      <c r="J155" s="4">
        <v>39630</v>
      </c>
      <c r="K155" s="230">
        <f t="shared" si="11"/>
        <v>3</v>
      </c>
      <c r="L155" s="2" t="str">
        <f>$B155&amp;"-"&amp;COUNTIF($B$2:$B155, $B155)</f>
        <v>8340-4</v>
      </c>
      <c r="M155" s="2">
        <v>1231</v>
      </c>
      <c r="N155" s="2" t="str">
        <f t="shared" si="10"/>
        <v>Conches</v>
      </c>
      <c r="O155" s="2" t="str">
        <f t="shared" si="10"/>
        <v/>
      </c>
      <c r="P155" s="2" t="str">
        <f t="shared" si="10"/>
        <v/>
      </c>
      <c r="Q155" s="2" t="str">
        <f t="shared" si="10"/>
        <v/>
      </c>
      <c r="R155" s="2" t="str">
        <f t="shared" si="10"/>
        <v/>
      </c>
      <c r="S155" s="2" t="str">
        <f t="shared" si="10"/>
        <v/>
      </c>
      <c r="T155" s="2" t="str">
        <f t="shared" si="10"/>
        <v/>
      </c>
      <c r="U155" s="2" t="str">
        <f t="shared" si="10"/>
        <v/>
      </c>
      <c r="V155" s="2" t="str">
        <f t="shared" si="10"/>
        <v/>
      </c>
      <c r="W155" s="2" t="str">
        <f t="shared" si="10"/>
        <v/>
      </c>
      <c r="X155" s="2" t="str">
        <f t="shared" si="10"/>
        <v/>
      </c>
      <c r="Y155" s="2" t="str">
        <f t="shared" si="10"/>
        <v/>
      </c>
    </row>
    <row r="156" spans="1:25" x14ac:dyDescent="0.2">
      <c r="A156" s="2" t="s">
        <v>137</v>
      </c>
      <c r="B156" s="2">
        <v>8342</v>
      </c>
      <c r="C156" s="2">
        <v>0</v>
      </c>
      <c r="D156" s="2" t="s">
        <v>136</v>
      </c>
      <c r="E156" s="2">
        <v>117</v>
      </c>
      <c r="F156" s="2" t="s">
        <v>7</v>
      </c>
      <c r="G156" s="2">
        <v>2708852.6740000001</v>
      </c>
      <c r="H156" s="2">
        <v>1238742.25</v>
      </c>
      <c r="I156" s="2" t="s">
        <v>4896</v>
      </c>
      <c r="J156" s="4">
        <v>39630</v>
      </c>
      <c r="K156" s="230">
        <f t="shared" si="11"/>
        <v>3</v>
      </c>
      <c r="L156" s="2" t="str">
        <f>$B156&amp;"-"&amp;COUNTIF($B$2:$B156, $B156)</f>
        <v>8342-1</v>
      </c>
      <c r="M156" s="2">
        <v>1232</v>
      </c>
      <c r="N156" s="2" t="str">
        <f t="shared" si="10"/>
        <v>Confignon</v>
      </c>
      <c r="O156" s="2" t="str">
        <f t="shared" si="10"/>
        <v>Confignon</v>
      </c>
      <c r="P156" s="2" t="str">
        <f t="shared" si="10"/>
        <v/>
      </c>
      <c r="Q156" s="2" t="str">
        <f t="shared" si="10"/>
        <v/>
      </c>
      <c r="R156" s="2" t="str">
        <f t="shared" si="10"/>
        <v/>
      </c>
      <c r="S156" s="2" t="str">
        <f t="shared" si="10"/>
        <v/>
      </c>
      <c r="T156" s="2" t="str">
        <f t="shared" si="10"/>
        <v/>
      </c>
      <c r="U156" s="2" t="str">
        <f t="shared" si="10"/>
        <v/>
      </c>
      <c r="V156" s="2" t="str">
        <f t="shared" si="10"/>
        <v/>
      </c>
      <c r="W156" s="2" t="str">
        <f t="shared" si="10"/>
        <v/>
      </c>
      <c r="X156" s="2" t="str">
        <f t="shared" si="10"/>
        <v/>
      </c>
      <c r="Y156" s="2" t="str">
        <f t="shared" si="10"/>
        <v/>
      </c>
    </row>
    <row r="157" spans="1:25" x14ac:dyDescent="0.2">
      <c r="A157" s="2" t="s">
        <v>129</v>
      </c>
      <c r="B157" s="2">
        <v>8498</v>
      </c>
      <c r="C157" s="2">
        <v>0</v>
      </c>
      <c r="D157" s="2" t="s">
        <v>136</v>
      </c>
      <c r="E157" s="2">
        <v>117</v>
      </c>
      <c r="F157" s="2" t="s">
        <v>7</v>
      </c>
      <c r="G157" s="2">
        <v>2710396.6970000002</v>
      </c>
      <c r="H157" s="2">
        <v>1240786.014</v>
      </c>
      <c r="I157" s="2" t="s">
        <v>4896</v>
      </c>
      <c r="J157" s="4">
        <v>41030</v>
      </c>
      <c r="K157" s="230">
        <f t="shared" si="11"/>
        <v>3</v>
      </c>
      <c r="L157" s="2" t="str">
        <f>$B157&amp;"-"&amp;COUNTIF($B$2:$B157, $B157)</f>
        <v>8498-3</v>
      </c>
      <c r="M157" s="2">
        <v>1233</v>
      </c>
      <c r="N157" s="2" t="str">
        <f t="shared" si="10"/>
        <v>Bernex</v>
      </c>
      <c r="O157" s="2" t="str">
        <f t="shared" si="10"/>
        <v/>
      </c>
      <c r="P157" s="2" t="str">
        <f t="shared" si="10"/>
        <v/>
      </c>
      <c r="Q157" s="2" t="str">
        <f t="shared" si="10"/>
        <v/>
      </c>
      <c r="R157" s="2" t="str">
        <f t="shared" si="10"/>
        <v/>
      </c>
      <c r="S157" s="2" t="str">
        <f t="shared" si="10"/>
        <v/>
      </c>
      <c r="T157" s="2" t="str">
        <f t="shared" si="10"/>
        <v/>
      </c>
      <c r="U157" s="2" t="str">
        <f t="shared" si="10"/>
        <v/>
      </c>
      <c r="V157" s="2" t="str">
        <f t="shared" si="10"/>
        <v/>
      </c>
      <c r="W157" s="2" t="str">
        <f t="shared" si="10"/>
        <v/>
      </c>
      <c r="X157" s="2" t="str">
        <f t="shared" si="10"/>
        <v/>
      </c>
      <c r="Y157" s="2" t="str">
        <f t="shared" si="10"/>
        <v/>
      </c>
    </row>
    <row r="158" spans="1:25" x14ac:dyDescent="0.2">
      <c r="A158" s="2" t="s">
        <v>138</v>
      </c>
      <c r="B158" s="2">
        <v>8630</v>
      </c>
      <c r="C158" s="2">
        <v>0</v>
      </c>
      <c r="D158" s="2" t="s">
        <v>139</v>
      </c>
      <c r="E158" s="2">
        <v>118</v>
      </c>
      <c r="F158" s="2" t="s">
        <v>7</v>
      </c>
      <c r="G158" s="2">
        <v>2707632.2889999999</v>
      </c>
      <c r="H158" s="2">
        <v>1235101.7790000001</v>
      </c>
      <c r="I158" s="2" t="s">
        <v>4896</v>
      </c>
      <c r="J158" s="4">
        <v>39630</v>
      </c>
      <c r="K158" s="230">
        <f t="shared" si="11"/>
        <v>3</v>
      </c>
      <c r="L158" s="2" t="str">
        <f>$B158&amp;"-"&amp;COUNTIF($B$2:$B158, $B158)</f>
        <v>8630-2</v>
      </c>
      <c r="M158" s="2">
        <v>1234</v>
      </c>
      <c r="N158" s="2" t="str">
        <f t="shared" si="10"/>
        <v>Vessy</v>
      </c>
      <c r="O158" s="2" t="str">
        <f t="shared" si="10"/>
        <v/>
      </c>
      <c r="P158" s="2" t="str">
        <f t="shared" si="10"/>
        <v/>
      </c>
      <c r="Q158" s="2" t="str">
        <f t="shared" si="10"/>
        <v/>
      </c>
      <c r="R158" s="2" t="str">
        <f t="shared" si="10"/>
        <v/>
      </c>
      <c r="S158" s="2" t="str">
        <f t="shared" si="10"/>
        <v/>
      </c>
      <c r="T158" s="2" t="str">
        <f t="shared" si="10"/>
        <v/>
      </c>
      <c r="U158" s="2" t="str">
        <f t="shared" si="10"/>
        <v/>
      </c>
      <c r="V158" s="2" t="str">
        <f t="shared" si="10"/>
        <v/>
      </c>
      <c r="W158" s="2" t="str">
        <f t="shared" si="10"/>
        <v/>
      </c>
      <c r="X158" s="2" t="str">
        <f t="shared" si="10"/>
        <v/>
      </c>
      <c r="Y158" s="2" t="str">
        <f t="shared" si="10"/>
        <v/>
      </c>
    </row>
    <row r="159" spans="1:25" x14ac:dyDescent="0.2">
      <c r="A159" s="2" t="s">
        <v>142</v>
      </c>
      <c r="B159" s="2">
        <v>8636</v>
      </c>
      <c r="C159" s="2">
        <v>0</v>
      </c>
      <c r="D159" s="2" t="s">
        <v>139</v>
      </c>
      <c r="E159" s="2">
        <v>118</v>
      </c>
      <c r="F159" s="2" t="s">
        <v>7</v>
      </c>
      <c r="G159" s="2">
        <v>2710868.8259999999</v>
      </c>
      <c r="H159" s="2">
        <v>1236234.838</v>
      </c>
      <c r="I159" s="2" t="s">
        <v>4896</v>
      </c>
      <c r="J159" s="4">
        <v>39630</v>
      </c>
      <c r="K159" s="230">
        <f t="shared" si="11"/>
        <v>3</v>
      </c>
      <c r="L159" s="2" t="str">
        <f>$B159&amp;"-"&amp;COUNTIF($B$2:$B159, $B159)</f>
        <v>8636-2</v>
      </c>
      <c r="M159" s="2">
        <v>1236</v>
      </c>
      <c r="N159" s="2" t="str">
        <f t="shared" si="10"/>
        <v>Cartigny</v>
      </c>
      <c r="O159" s="2" t="str">
        <f t="shared" si="10"/>
        <v>Cartigny</v>
      </c>
      <c r="P159" s="2" t="str">
        <f t="shared" si="10"/>
        <v>Cartigny</v>
      </c>
      <c r="Q159" s="2" t="str">
        <f t="shared" si="10"/>
        <v>Cartigny</v>
      </c>
      <c r="R159" s="2" t="str">
        <f t="shared" si="10"/>
        <v/>
      </c>
      <c r="S159" s="2" t="str">
        <f t="shared" si="10"/>
        <v/>
      </c>
      <c r="T159" s="2" t="str">
        <f t="shared" si="10"/>
        <v/>
      </c>
      <c r="U159" s="2" t="str">
        <f t="shared" si="10"/>
        <v/>
      </c>
      <c r="V159" s="2" t="str">
        <f t="shared" si="10"/>
        <v/>
      </c>
      <c r="W159" s="2" t="str">
        <f t="shared" si="10"/>
        <v/>
      </c>
      <c r="X159" s="2" t="str">
        <f t="shared" si="10"/>
        <v/>
      </c>
      <c r="Y159" s="2" t="str">
        <f t="shared" si="10"/>
        <v/>
      </c>
    </row>
    <row r="160" spans="1:25" x14ac:dyDescent="0.2">
      <c r="A160" s="2" t="s">
        <v>140</v>
      </c>
      <c r="B160" s="2">
        <v>8607</v>
      </c>
      <c r="C160" s="2">
        <v>0</v>
      </c>
      <c r="D160" s="2" t="s">
        <v>141</v>
      </c>
      <c r="E160" s="2">
        <v>119</v>
      </c>
      <c r="F160" s="2" t="s">
        <v>7</v>
      </c>
      <c r="G160" s="2">
        <v>2700407.7949999999</v>
      </c>
      <c r="H160" s="2">
        <v>1244431.8219999999</v>
      </c>
      <c r="I160" s="2" t="s">
        <v>4896</v>
      </c>
      <c r="J160" s="4">
        <v>39630</v>
      </c>
      <c r="K160" s="230">
        <f t="shared" si="11"/>
        <v>3</v>
      </c>
      <c r="L160" s="2" t="str">
        <f>$B160&amp;"-"&amp;COUNTIF($B$2:$B160, $B160)</f>
        <v>8607-1</v>
      </c>
      <c r="M160" s="2">
        <v>1237</v>
      </c>
      <c r="N160" s="2" t="str">
        <f t="shared" si="10"/>
        <v>Avully</v>
      </c>
      <c r="O160" s="2" t="str">
        <f t="shared" si="10"/>
        <v>Avully</v>
      </c>
      <c r="P160" s="2" t="str">
        <f t="shared" si="10"/>
        <v/>
      </c>
      <c r="Q160" s="2" t="str">
        <f t="shared" si="10"/>
        <v/>
      </c>
      <c r="R160" s="2" t="str">
        <f t="shared" si="10"/>
        <v/>
      </c>
      <c r="S160" s="2" t="str">
        <f t="shared" si="10"/>
        <v/>
      </c>
      <c r="T160" s="2" t="str">
        <f t="shared" si="10"/>
        <v/>
      </c>
      <c r="U160" s="2" t="str">
        <f t="shared" si="10"/>
        <v/>
      </c>
      <c r="V160" s="2" t="str">
        <f t="shared" si="10"/>
        <v/>
      </c>
      <c r="W160" s="2" t="str">
        <f t="shared" si="10"/>
        <v/>
      </c>
      <c r="X160" s="2" t="str">
        <f t="shared" si="10"/>
        <v/>
      </c>
      <c r="Y160" s="2" t="str">
        <f t="shared" si="10"/>
        <v/>
      </c>
    </row>
    <row r="161" spans="1:25" x14ac:dyDescent="0.2">
      <c r="A161" s="2" t="s">
        <v>128</v>
      </c>
      <c r="B161" s="2">
        <v>8497</v>
      </c>
      <c r="C161" s="2">
        <v>0</v>
      </c>
      <c r="D161" s="2" t="s">
        <v>143</v>
      </c>
      <c r="E161" s="2">
        <v>120</v>
      </c>
      <c r="F161" s="2" t="s">
        <v>7</v>
      </c>
      <c r="G161" s="2">
        <v>2712916.969</v>
      </c>
      <c r="H161" s="2">
        <v>1241428.852</v>
      </c>
      <c r="I161" s="2" t="s">
        <v>4896</v>
      </c>
      <c r="J161" s="4">
        <v>39630</v>
      </c>
      <c r="K161" s="230">
        <f t="shared" si="11"/>
        <v>3</v>
      </c>
      <c r="L161" s="2" t="str">
        <f>$B161&amp;"-"&amp;COUNTIF($B$2:$B161, $B161)</f>
        <v>8497-2</v>
      </c>
      <c r="M161" s="2">
        <v>1239</v>
      </c>
      <c r="N161" s="2" t="str">
        <f t="shared" si="10"/>
        <v>Collex</v>
      </c>
      <c r="O161" s="2" t="str">
        <f t="shared" si="10"/>
        <v/>
      </c>
      <c r="P161" s="2" t="str">
        <f t="shared" si="10"/>
        <v/>
      </c>
      <c r="Q161" s="2" t="str">
        <f t="shared" si="10"/>
        <v/>
      </c>
      <c r="R161" s="2" t="str">
        <f t="shared" si="10"/>
        <v/>
      </c>
      <c r="S161" s="2" t="str">
        <f t="shared" si="10"/>
        <v/>
      </c>
      <c r="T161" s="2" t="str">
        <f t="shared" si="10"/>
        <v/>
      </c>
      <c r="U161" s="2" t="str">
        <f t="shared" si="10"/>
        <v/>
      </c>
      <c r="V161" s="2" t="str">
        <f t="shared" si="10"/>
        <v/>
      </c>
      <c r="W161" s="2" t="str">
        <f t="shared" si="10"/>
        <v/>
      </c>
      <c r="X161" s="2" t="str">
        <f t="shared" si="10"/>
        <v/>
      </c>
      <c r="Y161" s="2" t="str">
        <f t="shared" si="10"/>
        <v/>
      </c>
    </row>
    <row r="162" spans="1:25" x14ac:dyDescent="0.2">
      <c r="A162" s="2" t="s">
        <v>142</v>
      </c>
      <c r="B162" s="2">
        <v>8636</v>
      </c>
      <c r="C162" s="2">
        <v>0</v>
      </c>
      <c r="D162" s="2" t="s">
        <v>143</v>
      </c>
      <c r="E162" s="2">
        <v>120</v>
      </c>
      <c r="F162" s="2" t="s">
        <v>7</v>
      </c>
      <c r="G162" s="2">
        <v>2712510.5060000001</v>
      </c>
      <c r="H162" s="2">
        <v>1238014.4509999999</v>
      </c>
      <c r="I162" s="2" t="s">
        <v>4896</v>
      </c>
      <c r="J162" s="4">
        <v>39630</v>
      </c>
      <c r="K162" s="230">
        <f t="shared" si="11"/>
        <v>3</v>
      </c>
      <c r="L162" s="2" t="str">
        <f>$B162&amp;"-"&amp;COUNTIF($B$2:$B162, $B162)</f>
        <v>8636-3</v>
      </c>
      <c r="M162" s="2">
        <v>1241</v>
      </c>
      <c r="N162" s="2" t="str">
        <f t="shared" si="10"/>
        <v>Puplinge</v>
      </c>
      <c r="O162" s="2" t="str">
        <f t="shared" si="10"/>
        <v/>
      </c>
      <c r="P162" s="2" t="str">
        <f t="shared" si="10"/>
        <v/>
      </c>
      <c r="Q162" s="2" t="str">
        <f t="shared" si="10"/>
        <v/>
      </c>
      <c r="R162" s="2" t="str">
        <f t="shared" si="10"/>
        <v/>
      </c>
      <c r="S162" s="2" t="str">
        <f t="shared" si="10"/>
        <v/>
      </c>
      <c r="T162" s="2" t="str">
        <f t="shared" si="10"/>
        <v/>
      </c>
      <c r="U162" s="2" t="str">
        <f t="shared" si="10"/>
        <v/>
      </c>
      <c r="V162" s="2" t="str">
        <f t="shared" si="10"/>
        <v/>
      </c>
      <c r="W162" s="2" t="str">
        <f t="shared" si="10"/>
        <v/>
      </c>
      <c r="X162" s="2" t="str">
        <f t="shared" si="10"/>
        <v/>
      </c>
      <c r="Y162" s="2" t="str">
        <f t="shared" si="10"/>
        <v/>
      </c>
    </row>
    <row r="163" spans="1:25" x14ac:dyDescent="0.2">
      <c r="A163" s="2" t="s">
        <v>144</v>
      </c>
      <c r="B163" s="2">
        <v>8637</v>
      </c>
      <c r="C163" s="2">
        <v>0</v>
      </c>
      <c r="D163" s="2" t="s">
        <v>143</v>
      </c>
      <c r="E163" s="2">
        <v>120</v>
      </c>
      <c r="F163" s="2" t="s">
        <v>7</v>
      </c>
      <c r="G163" s="2">
        <v>2712841.4479999999</v>
      </c>
      <c r="H163" s="2">
        <v>1236176.29</v>
      </c>
      <c r="I163" s="2" t="s">
        <v>4896</v>
      </c>
      <c r="J163" s="4">
        <v>39630</v>
      </c>
      <c r="K163" s="230">
        <f t="shared" si="11"/>
        <v>3</v>
      </c>
      <c r="L163" s="2" t="str">
        <f>$B163&amp;"-"&amp;COUNTIF($B$2:$B163, $B163)</f>
        <v>8637-1</v>
      </c>
      <c r="M163" s="2">
        <v>1242</v>
      </c>
      <c r="N163" s="2" t="str">
        <f t="shared" si="10"/>
        <v>Satigny</v>
      </c>
      <c r="O163" s="2" t="str">
        <f t="shared" si="10"/>
        <v/>
      </c>
      <c r="P163" s="2" t="str">
        <f t="shared" si="10"/>
        <v/>
      </c>
      <c r="Q163" s="2" t="str">
        <f t="shared" si="10"/>
        <v/>
      </c>
      <c r="R163" s="2" t="str">
        <f t="shared" si="10"/>
        <v/>
      </c>
      <c r="S163" s="2" t="str">
        <f t="shared" si="10"/>
        <v/>
      </c>
      <c r="T163" s="2" t="str">
        <f t="shared" si="10"/>
        <v/>
      </c>
      <c r="U163" s="2" t="str">
        <f t="shared" si="10"/>
        <v/>
      </c>
      <c r="V163" s="2" t="str">
        <f t="shared" si="10"/>
        <v/>
      </c>
      <c r="W163" s="2" t="str">
        <f t="shared" si="10"/>
        <v/>
      </c>
      <c r="X163" s="2" t="str">
        <f t="shared" si="10"/>
        <v/>
      </c>
      <c r="Y163" s="2" t="str">
        <f t="shared" si="10"/>
        <v/>
      </c>
    </row>
    <row r="164" spans="1:25" x14ac:dyDescent="0.2">
      <c r="A164" s="2" t="s">
        <v>122</v>
      </c>
      <c r="B164" s="2">
        <v>8345</v>
      </c>
      <c r="C164" s="2">
        <v>0</v>
      </c>
      <c r="D164" s="2" t="s">
        <v>146</v>
      </c>
      <c r="E164" s="2">
        <v>121</v>
      </c>
      <c r="F164" s="2" t="s">
        <v>7</v>
      </c>
      <c r="G164" s="2">
        <v>2705164.017</v>
      </c>
      <c r="H164" s="2">
        <v>1243592.781</v>
      </c>
      <c r="I164" s="2" t="s">
        <v>4896</v>
      </c>
      <c r="J164" s="4">
        <v>39630</v>
      </c>
      <c r="K164" s="230">
        <f t="shared" si="11"/>
        <v>3</v>
      </c>
      <c r="L164" s="2" t="str">
        <f>$B164&amp;"-"&amp;COUNTIF($B$2:$B164, $B164)</f>
        <v>8345-2</v>
      </c>
      <c r="M164" s="2">
        <v>1243</v>
      </c>
      <c r="N164" s="2" t="str">
        <f t="shared" si="10"/>
        <v>Presinge</v>
      </c>
      <c r="O164" s="2" t="str">
        <f t="shared" si="10"/>
        <v/>
      </c>
      <c r="P164" s="2" t="str">
        <f t="shared" si="10"/>
        <v/>
      </c>
      <c r="Q164" s="2" t="str">
        <f t="shared" si="10"/>
        <v/>
      </c>
      <c r="R164" s="2" t="str">
        <f t="shared" si="10"/>
        <v/>
      </c>
      <c r="S164" s="2" t="str">
        <f t="shared" si="10"/>
        <v/>
      </c>
      <c r="T164" s="2" t="str">
        <f t="shared" si="10"/>
        <v/>
      </c>
      <c r="U164" s="2" t="str">
        <f t="shared" si="10"/>
        <v/>
      </c>
      <c r="V164" s="2" t="str">
        <f t="shared" si="10"/>
        <v/>
      </c>
      <c r="W164" s="2" t="str">
        <f t="shared" si="10"/>
        <v/>
      </c>
      <c r="X164" s="2" t="str">
        <f t="shared" si="10"/>
        <v/>
      </c>
      <c r="Y164" s="2" t="str">
        <f t="shared" si="10"/>
        <v/>
      </c>
    </row>
    <row r="165" spans="1:25" x14ac:dyDescent="0.2">
      <c r="A165" s="2" t="s">
        <v>145</v>
      </c>
      <c r="B165" s="2">
        <v>8620</v>
      </c>
      <c r="C165" s="2">
        <v>0</v>
      </c>
      <c r="D165" s="2" t="s">
        <v>146</v>
      </c>
      <c r="E165" s="2">
        <v>121</v>
      </c>
      <c r="F165" s="2" t="s">
        <v>7</v>
      </c>
      <c r="G165" s="2">
        <v>2703484.568</v>
      </c>
      <c r="H165" s="2">
        <v>1241824.341</v>
      </c>
      <c r="I165" s="2" t="s">
        <v>4896</v>
      </c>
      <c r="J165" s="4">
        <v>39630</v>
      </c>
      <c r="K165" s="230">
        <f t="shared" si="11"/>
        <v>3</v>
      </c>
      <c r="L165" s="2" t="str">
        <f>$B165&amp;"-"&amp;COUNTIF($B$2:$B165, $B165)</f>
        <v>8620-1</v>
      </c>
      <c r="M165" s="2">
        <v>1244</v>
      </c>
      <c r="N165" s="2" t="str">
        <f t="shared" si="10"/>
        <v>Choulex</v>
      </c>
      <c r="O165" s="2" t="str">
        <f t="shared" si="10"/>
        <v/>
      </c>
      <c r="P165" s="2" t="str">
        <f t="shared" si="10"/>
        <v/>
      </c>
      <c r="Q165" s="2" t="str">
        <f t="shared" si="10"/>
        <v/>
      </c>
      <c r="R165" s="2" t="str">
        <f t="shared" si="10"/>
        <v/>
      </c>
      <c r="S165" s="2" t="str">
        <f t="shared" si="10"/>
        <v/>
      </c>
      <c r="T165" s="2" t="str">
        <f t="shared" si="10"/>
        <v/>
      </c>
      <c r="U165" s="2" t="str">
        <f t="shared" si="10"/>
        <v/>
      </c>
      <c r="V165" s="2" t="str">
        <f t="shared" si="10"/>
        <v/>
      </c>
      <c r="W165" s="2" t="str">
        <f t="shared" si="10"/>
        <v/>
      </c>
      <c r="X165" s="2" t="str">
        <f t="shared" si="10"/>
        <v/>
      </c>
      <c r="Y165" s="2" t="str">
        <f t="shared" si="10"/>
        <v/>
      </c>
    </row>
    <row r="166" spans="1:25" x14ac:dyDescent="0.2">
      <c r="A166" s="2" t="s">
        <v>145</v>
      </c>
      <c r="B166" s="2">
        <v>8623</v>
      </c>
      <c r="C166" s="2">
        <v>0</v>
      </c>
      <c r="D166" s="2" t="s">
        <v>146</v>
      </c>
      <c r="E166" s="2">
        <v>121</v>
      </c>
      <c r="F166" s="2" t="s">
        <v>7</v>
      </c>
      <c r="G166" s="2">
        <v>2704513.5559999999</v>
      </c>
      <c r="H166" s="2">
        <v>1243287.879</v>
      </c>
      <c r="I166" s="2" t="s">
        <v>4896</v>
      </c>
      <c r="J166" s="4">
        <v>39630</v>
      </c>
      <c r="K166" s="230">
        <f t="shared" si="11"/>
        <v>3</v>
      </c>
      <c r="L166" s="2" t="str">
        <f>$B166&amp;"-"&amp;COUNTIF($B$2:$B166, $B166)</f>
        <v>8623-1</v>
      </c>
      <c r="M166" s="2">
        <v>1245</v>
      </c>
      <c r="N166" s="2" t="str">
        <f t="shared" si="10"/>
        <v>Collonge-Bellerive</v>
      </c>
      <c r="O166" s="2" t="str">
        <f t="shared" si="10"/>
        <v/>
      </c>
      <c r="P166" s="2" t="str">
        <f t="shared" si="10"/>
        <v/>
      </c>
      <c r="Q166" s="2" t="str">
        <f t="shared" si="10"/>
        <v/>
      </c>
      <c r="R166" s="2" t="str">
        <f t="shared" ref="O166:Y189" si="13">IFERROR(INDEX($A$2:$A$5744, MATCH($M166&amp;"-"&amp;R$1, $L$2:$L$5744, 0)), "")</f>
        <v/>
      </c>
      <c r="S166" s="2" t="str">
        <f t="shared" si="13"/>
        <v/>
      </c>
      <c r="T166" s="2" t="str">
        <f t="shared" si="13"/>
        <v/>
      </c>
      <c r="U166" s="2" t="str">
        <f t="shared" si="13"/>
        <v/>
      </c>
      <c r="V166" s="2" t="str">
        <f t="shared" si="13"/>
        <v/>
      </c>
      <c r="W166" s="2" t="str">
        <f t="shared" si="13"/>
        <v/>
      </c>
      <c r="X166" s="2" t="str">
        <f t="shared" si="13"/>
        <v/>
      </c>
      <c r="Y166" s="2" t="str">
        <f t="shared" si="13"/>
        <v/>
      </c>
    </row>
    <row r="167" spans="1:25" x14ac:dyDescent="0.2">
      <c r="A167" s="2" t="s">
        <v>274</v>
      </c>
      <c r="B167" s="2">
        <v>8041</v>
      </c>
      <c r="C167" s="2">
        <v>0</v>
      </c>
      <c r="D167" s="2" t="s">
        <v>147</v>
      </c>
      <c r="E167" s="2">
        <v>131</v>
      </c>
      <c r="F167" s="2" t="s">
        <v>7</v>
      </c>
      <c r="G167" s="2">
        <v>2681240.068</v>
      </c>
      <c r="H167" s="2">
        <v>1241829.952</v>
      </c>
      <c r="I167" s="2" t="s">
        <v>4896</v>
      </c>
      <c r="J167" s="4">
        <v>39630</v>
      </c>
      <c r="K167" s="230">
        <f t="shared" si="11"/>
        <v>3</v>
      </c>
      <c r="L167" s="2" t="str">
        <f>$B167&amp;"-"&amp;COUNTIF($B$2:$B167, $B167)</f>
        <v>8041-1</v>
      </c>
      <c r="M167" s="2">
        <v>1246</v>
      </c>
      <c r="N167" s="2" t="str">
        <f t="shared" ref="N167:Y230" si="14">IFERROR(INDEX($A$2:$A$5744, MATCH($M167&amp;"-"&amp;N$1, $L$2:$L$5744, 0)), "")</f>
        <v>Corsier GE</v>
      </c>
      <c r="O167" s="2" t="str">
        <f t="shared" si="13"/>
        <v/>
      </c>
      <c r="P167" s="2" t="str">
        <f t="shared" si="13"/>
        <v/>
      </c>
      <c r="Q167" s="2" t="str">
        <f t="shared" si="13"/>
        <v/>
      </c>
      <c r="R167" s="2" t="str">
        <f t="shared" si="13"/>
        <v/>
      </c>
      <c r="S167" s="2" t="str">
        <f t="shared" si="13"/>
        <v/>
      </c>
      <c r="T167" s="2" t="str">
        <f t="shared" si="13"/>
        <v/>
      </c>
      <c r="U167" s="2" t="str">
        <f t="shared" si="13"/>
        <v/>
      </c>
      <c r="V167" s="2" t="str">
        <f t="shared" si="13"/>
        <v/>
      </c>
      <c r="W167" s="2" t="str">
        <f t="shared" si="13"/>
        <v/>
      </c>
      <c r="X167" s="2" t="str">
        <f t="shared" si="13"/>
        <v/>
      </c>
      <c r="Y167" s="2" t="str">
        <f t="shared" si="13"/>
        <v/>
      </c>
    </row>
    <row r="168" spans="1:25" x14ac:dyDescent="0.2">
      <c r="A168" s="2" t="s">
        <v>147</v>
      </c>
      <c r="B168" s="2">
        <v>8134</v>
      </c>
      <c r="C168" s="2">
        <v>0</v>
      </c>
      <c r="D168" s="2" t="s">
        <v>147</v>
      </c>
      <c r="E168" s="2">
        <v>131</v>
      </c>
      <c r="F168" s="2" t="s">
        <v>7</v>
      </c>
      <c r="G168" s="2">
        <v>2681911.3620000002</v>
      </c>
      <c r="H168" s="2">
        <v>1240235.0460000001</v>
      </c>
      <c r="I168" s="2" t="s">
        <v>4896</v>
      </c>
      <c r="J168" s="4">
        <v>39630</v>
      </c>
      <c r="K168" s="230">
        <f t="shared" si="11"/>
        <v>3</v>
      </c>
      <c r="L168" s="2" t="str">
        <f>$B168&amp;"-"&amp;COUNTIF($B$2:$B168, $B168)</f>
        <v>8134-2</v>
      </c>
      <c r="M168" s="2">
        <v>1247</v>
      </c>
      <c r="N168" s="2" t="str">
        <f t="shared" si="14"/>
        <v>Anières</v>
      </c>
      <c r="O168" s="2" t="str">
        <f t="shared" si="13"/>
        <v/>
      </c>
      <c r="P168" s="2" t="str">
        <f t="shared" si="13"/>
        <v/>
      </c>
      <c r="Q168" s="2" t="str">
        <f t="shared" si="13"/>
        <v/>
      </c>
      <c r="R168" s="2" t="str">
        <f t="shared" si="13"/>
        <v/>
      </c>
      <c r="S168" s="2" t="str">
        <f t="shared" si="13"/>
        <v/>
      </c>
      <c r="T168" s="2" t="str">
        <f t="shared" si="13"/>
        <v/>
      </c>
      <c r="U168" s="2" t="str">
        <f t="shared" si="13"/>
        <v/>
      </c>
      <c r="V168" s="2" t="str">
        <f t="shared" si="13"/>
        <v/>
      </c>
      <c r="W168" s="2" t="str">
        <f t="shared" si="13"/>
        <v/>
      </c>
      <c r="X168" s="2" t="str">
        <f t="shared" si="13"/>
        <v/>
      </c>
      <c r="Y168" s="2" t="str">
        <f t="shared" si="13"/>
        <v/>
      </c>
    </row>
    <row r="169" spans="1:25" x14ac:dyDescent="0.2">
      <c r="A169" s="2" t="s">
        <v>148</v>
      </c>
      <c r="B169" s="2">
        <v>8802</v>
      </c>
      <c r="C169" s="2">
        <v>0</v>
      </c>
      <c r="D169" s="2" t="s">
        <v>149</v>
      </c>
      <c r="E169" s="2">
        <v>135</v>
      </c>
      <c r="F169" s="2" t="s">
        <v>7</v>
      </c>
      <c r="G169" s="2">
        <v>2683663.554</v>
      </c>
      <c r="H169" s="2">
        <v>1241780.1200000001</v>
      </c>
      <c r="I169" s="2" t="s">
        <v>4896</v>
      </c>
      <c r="J169" s="4">
        <v>39630</v>
      </c>
      <c r="K169" s="230">
        <f t="shared" si="11"/>
        <v>3</v>
      </c>
      <c r="L169" s="2" t="str">
        <f>$B169&amp;"-"&amp;COUNTIF($B$2:$B169, $B169)</f>
        <v>8802-1</v>
      </c>
      <c r="M169" s="2">
        <v>1248</v>
      </c>
      <c r="N169" s="2" t="str">
        <f t="shared" si="14"/>
        <v>Hermance</v>
      </c>
      <c r="O169" s="2" t="str">
        <f t="shared" si="13"/>
        <v/>
      </c>
      <c r="P169" s="2" t="str">
        <f t="shared" si="13"/>
        <v/>
      </c>
      <c r="Q169" s="2" t="str">
        <f t="shared" si="13"/>
        <v/>
      </c>
      <c r="R169" s="2" t="str">
        <f t="shared" si="13"/>
        <v/>
      </c>
      <c r="S169" s="2" t="str">
        <f t="shared" si="13"/>
        <v/>
      </c>
      <c r="T169" s="2" t="str">
        <f t="shared" si="13"/>
        <v/>
      </c>
      <c r="U169" s="2" t="str">
        <f t="shared" si="13"/>
        <v/>
      </c>
      <c r="V169" s="2" t="str">
        <f t="shared" si="13"/>
        <v/>
      </c>
      <c r="W169" s="2" t="str">
        <f t="shared" si="13"/>
        <v/>
      </c>
      <c r="X169" s="2" t="str">
        <f t="shared" si="13"/>
        <v/>
      </c>
      <c r="Y169" s="2" t="str">
        <f t="shared" si="13"/>
        <v/>
      </c>
    </row>
    <row r="170" spans="1:25" x14ac:dyDescent="0.2">
      <c r="A170" s="2" t="s">
        <v>154</v>
      </c>
      <c r="B170" s="2">
        <v>8803</v>
      </c>
      <c r="C170" s="2">
        <v>0</v>
      </c>
      <c r="D170" s="2" t="s">
        <v>149</v>
      </c>
      <c r="E170" s="2">
        <v>135</v>
      </c>
      <c r="F170" s="2" t="s">
        <v>7</v>
      </c>
      <c r="G170" s="2">
        <v>2684355.4240000001</v>
      </c>
      <c r="H170" s="2">
        <v>1241109.101</v>
      </c>
      <c r="I170" s="2" t="s">
        <v>4896</v>
      </c>
      <c r="J170" s="4">
        <v>39630</v>
      </c>
      <c r="K170" s="230">
        <f t="shared" si="11"/>
        <v>3</v>
      </c>
      <c r="L170" s="2" t="str">
        <f>$B170&amp;"-"&amp;COUNTIF($B$2:$B170, $B170)</f>
        <v>8803-1</v>
      </c>
      <c r="M170" s="2">
        <v>1251</v>
      </c>
      <c r="N170" s="2" t="str">
        <f t="shared" si="14"/>
        <v>Gy</v>
      </c>
      <c r="O170" s="2" t="str">
        <f t="shared" si="13"/>
        <v/>
      </c>
      <c r="P170" s="2" t="str">
        <f t="shared" si="13"/>
        <v/>
      </c>
      <c r="Q170" s="2" t="str">
        <f t="shared" si="13"/>
        <v/>
      </c>
      <c r="R170" s="2" t="str">
        <f t="shared" si="13"/>
        <v/>
      </c>
      <c r="S170" s="2" t="str">
        <f t="shared" si="13"/>
        <v/>
      </c>
      <c r="T170" s="2" t="str">
        <f t="shared" si="13"/>
        <v/>
      </c>
      <c r="U170" s="2" t="str">
        <f t="shared" si="13"/>
        <v/>
      </c>
      <c r="V170" s="2" t="str">
        <f t="shared" si="13"/>
        <v/>
      </c>
      <c r="W170" s="2" t="str">
        <f t="shared" si="13"/>
        <v/>
      </c>
      <c r="X170" s="2" t="str">
        <f t="shared" si="13"/>
        <v/>
      </c>
      <c r="Y170" s="2" t="str">
        <f t="shared" si="13"/>
        <v/>
      </c>
    </row>
    <row r="171" spans="1:25" x14ac:dyDescent="0.2">
      <c r="A171" s="2" t="s">
        <v>150</v>
      </c>
      <c r="B171" s="2">
        <v>8135</v>
      </c>
      <c r="C171" s="2">
        <v>0</v>
      </c>
      <c r="D171" s="2" t="s">
        <v>150</v>
      </c>
      <c r="E171" s="2">
        <v>136</v>
      </c>
      <c r="F171" s="2" t="s">
        <v>7</v>
      </c>
      <c r="G171" s="2">
        <v>2683246.2510000002</v>
      </c>
      <c r="H171" s="2">
        <v>1236692.192</v>
      </c>
      <c r="I171" s="2" t="s">
        <v>4896</v>
      </c>
      <c r="J171" s="4">
        <v>39630</v>
      </c>
      <c r="K171" s="230">
        <f t="shared" si="11"/>
        <v>3</v>
      </c>
      <c r="L171" s="2" t="str">
        <f>$B171&amp;"-"&amp;COUNTIF($B$2:$B171, $B171)</f>
        <v>8135-2</v>
      </c>
      <c r="M171" s="2">
        <v>1252</v>
      </c>
      <c r="N171" s="2" t="str">
        <f t="shared" si="14"/>
        <v>Meinier</v>
      </c>
      <c r="O171" s="2" t="str">
        <f t="shared" si="13"/>
        <v/>
      </c>
      <c r="P171" s="2" t="str">
        <f t="shared" si="13"/>
        <v/>
      </c>
      <c r="Q171" s="2" t="str">
        <f t="shared" si="13"/>
        <v/>
      </c>
      <c r="R171" s="2" t="str">
        <f t="shared" si="13"/>
        <v/>
      </c>
      <c r="S171" s="2" t="str">
        <f t="shared" si="13"/>
        <v/>
      </c>
      <c r="T171" s="2" t="str">
        <f t="shared" si="13"/>
        <v/>
      </c>
      <c r="U171" s="2" t="str">
        <f t="shared" si="13"/>
        <v/>
      </c>
      <c r="V171" s="2" t="str">
        <f t="shared" si="13"/>
        <v/>
      </c>
      <c r="W171" s="2" t="str">
        <f t="shared" si="13"/>
        <v/>
      </c>
      <c r="X171" s="2" t="str">
        <f t="shared" si="13"/>
        <v/>
      </c>
      <c r="Y171" s="2" t="str">
        <f t="shared" si="13"/>
        <v/>
      </c>
    </row>
    <row r="172" spans="1:25" x14ac:dyDescent="0.2">
      <c r="A172" s="2" t="s">
        <v>151</v>
      </c>
      <c r="B172" s="2">
        <v>8942</v>
      </c>
      <c r="C172" s="2">
        <v>0</v>
      </c>
      <c r="D172" s="2" t="s">
        <v>151</v>
      </c>
      <c r="E172" s="2">
        <v>137</v>
      </c>
      <c r="F172" s="2" t="s">
        <v>7</v>
      </c>
      <c r="G172" s="2">
        <v>2685547.9219999998</v>
      </c>
      <c r="H172" s="2">
        <v>1236388.442</v>
      </c>
      <c r="I172" s="2" t="s">
        <v>4896</v>
      </c>
      <c r="J172" s="4">
        <v>39630</v>
      </c>
      <c r="K172" s="230">
        <f t="shared" si="11"/>
        <v>3</v>
      </c>
      <c r="L172" s="2" t="str">
        <f>$B172&amp;"-"&amp;COUNTIF($B$2:$B172, $B172)</f>
        <v>8942-1</v>
      </c>
      <c r="M172" s="2">
        <v>1253</v>
      </c>
      <c r="N172" s="2" t="str">
        <f t="shared" si="14"/>
        <v>Vandoeuvres</v>
      </c>
      <c r="O172" s="2" t="str">
        <f t="shared" si="13"/>
        <v/>
      </c>
      <c r="P172" s="2" t="str">
        <f t="shared" si="13"/>
        <v/>
      </c>
      <c r="Q172" s="2" t="str">
        <f t="shared" si="13"/>
        <v/>
      </c>
      <c r="R172" s="2" t="str">
        <f t="shared" si="13"/>
        <v/>
      </c>
      <c r="S172" s="2" t="str">
        <f t="shared" si="13"/>
        <v/>
      </c>
      <c r="T172" s="2" t="str">
        <f t="shared" si="13"/>
        <v/>
      </c>
      <c r="U172" s="2" t="str">
        <f t="shared" si="13"/>
        <v/>
      </c>
      <c r="V172" s="2" t="str">
        <f t="shared" si="13"/>
        <v/>
      </c>
      <c r="W172" s="2" t="str">
        <f t="shared" si="13"/>
        <v/>
      </c>
      <c r="X172" s="2" t="str">
        <f t="shared" si="13"/>
        <v/>
      </c>
      <c r="Y172" s="2" t="str">
        <f t="shared" si="13"/>
        <v/>
      </c>
    </row>
    <row r="173" spans="1:25" x14ac:dyDescent="0.2">
      <c r="A173" s="2" t="s">
        <v>152</v>
      </c>
      <c r="B173" s="2">
        <v>8805</v>
      </c>
      <c r="C173" s="2">
        <v>0</v>
      </c>
      <c r="D173" s="2" t="s">
        <v>152</v>
      </c>
      <c r="E173" s="2">
        <v>138</v>
      </c>
      <c r="F173" s="2" t="s">
        <v>7</v>
      </c>
      <c r="G173" s="2">
        <v>2695250.3859999999</v>
      </c>
      <c r="H173" s="2">
        <v>1229338.4990000001</v>
      </c>
      <c r="I173" s="2" t="s">
        <v>4896</v>
      </c>
      <c r="J173" s="4">
        <v>39630</v>
      </c>
      <c r="K173" s="230">
        <f t="shared" si="11"/>
        <v>3</v>
      </c>
      <c r="L173" s="2" t="str">
        <f>$B173&amp;"-"&amp;COUNTIF($B$2:$B173, $B173)</f>
        <v>8805-1</v>
      </c>
      <c r="M173" s="2">
        <v>1254</v>
      </c>
      <c r="N173" s="2" t="str">
        <f t="shared" si="14"/>
        <v>Jussy</v>
      </c>
      <c r="O173" s="2" t="str">
        <f t="shared" si="13"/>
        <v>Jussy</v>
      </c>
      <c r="P173" s="2" t="str">
        <f t="shared" si="13"/>
        <v/>
      </c>
      <c r="Q173" s="2" t="str">
        <f t="shared" si="13"/>
        <v/>
      </c>
      <c r="R173" s="2" t="str">
        <f t="shared" si="13"/>
        <v/>
      </c>
      <c r="S173" s="2" t="str">
        <f t="shared" si="13"/>
        <v/>
      </c>
      <c r="T173" s="2" t="str">
        <f t="shared" si="13"/>
        <v/>
      </c>
      <c r="U173" s="2" t="str">
        <f t="shared" si="13"/>
        <v/>
      </c>
      <c r="V173" s="2" t="str">
        <f t="shared" si="13"/>
        <v/>
      </c>
      <c r="W173" s="2" t="str">
        <f t="shared" si="13"/>
        <v/>
      </c>
      <c r="X173" s="2" t="str">
        <f t="shared" si="13"/>
        <v/>
      </c>
      <c r="Y173" s="2" t="str">
        <f t="shared" si="13"/>
        <v/>
      </c>
    </row>
    <row r="174" spans="1:25" x14ac:dyDescent="0.2">
      <c r="A174" s="2" t="s">
        <v>153</v>
      </c>
      <c r="B174" s="2">
        <v>8833</v>
      </c>
      <c r="C174" s="2">
        <v>0</v>
      </c>
      <c r="D174" s="2" t="s">
        <v>152</v>
      </c>
      <c r="E174" s="2">
        <v>138</v>
      </c>
      <c r="F174" s="2" t="s">
        <v>7</v>
      </c>
      <c r="G174" s="2">
        <v>2694030.267</v>
      </c>
      <c r="H174" s="2">
        <v>1227725.5549999999</v>
      </c>
      <c r="I174" s="2" t="s">
        <v>4896</v>
      </c>
      <c r="J174" s="4">
        <v>39630</v>
      </c>
      <c r="K174" s="230">
        <f t="shared" si="11"/>
        <v>3</v>
      </c>
      <c r="L174" s="2" t="str">
        <f>$B174&amp;"-"&amp;COUNTIF($B$2:$B174, $B174)</f>
        <v>8833-1</v>
      </c>
      <c r="M174" s="2">
        <v>1255</v>
      </c>
      <c r="N174" s="2" t="str">
        <f t="shared" si="14"/>
        <v>Veyrier</v>
      </c>
      <c r="O174" s="2" t="str">
        <f t="shared" si="13"/>
        <v>Veyrier</v>
      </c>
      <c r="P174" s="2" t="str">
        <f t="shared" si="13"/>
        <v/>
      </c>
      <c r="Q174" s="2" t="str">
        <f t="shared" si="13"/>
        <v/>
      </c>
      <c r="R174" s="2" t="str">
        <f t="shared" si="13"/>
        <v/>
      </c>
      <c r="S174" s="2" t="str">
        <f t="shared" si="13"/>
        <v/>
      </c>
      <c r="T174" s="2" t="str">
        <f t="shared" si="13"/>
        <v/>
      </c>
      <c r="U174" s="2" t="str">
        <f t="shared" si="13"/>
        <v/>
      </c>
      <c r="V174" s="2" t="str">
        <f t="shared" si="13"/>
        <v/>
      </c>
      <c r="W174" s="2" t="str">
        <f t="shared" si="13"/>
        <v/>
      </c>
      <c r="X174" s="2" t="str">
        <f t="shared" si="13"/>
        <v/>
      </c>
      <c r="Y174" s="2" t="str">
        <f t="shared" si="13"/>
        <v/>
      </c>
    </row>
    <row r="175" spans="1:25" x14ac:dyDescent="0.2">
      <c r="A175" s="2" t="s">
        <v>154</v>
      </c>
      <c r="B175" s="2">
        <v>8803</v>
      </c>
      <c r="C175" s="2">
        <v>0</v>
      </c>
      <c r="D175" s="2" t="s">
        <v>154</v>
      </c>
      <c r="E175" s="2">
        <v>139</v>
      </c>
      <c r="F175" s="2" t="s">
        <v>7</v>
      </c>
      <c r="G175" s="2">
        <v>2683864.3280000002</v>
      </c>
      <c r="H175" s="2">
        <v>1239895.9580000001</v>
      </c>
      <c r="I175" s="2" t="s">
        <v>4896</v>
      </c>
      <c r="J175" s="4">
        <v>39630</v>
      </c>
      <c r="K175" s="230">
        <f t="shared" si="11"/>
        <v>3</v>
      </c>
      <c r="L175" s="2" t="str">
        <f>$B175&amp;"-"&amp;COUNTIF($B$2:$B175, $B175)</f>
        <v>8803-2</v>
      </c>
      <c r="M175" s="2">
        <v>1256</v>
      </c>
      <c r="N175" s="2" t="str">
        <f t="shared" si="14"/>
        <v>Troinex</v>
      </c>
      <c r="O175" s="2" t="str">
        <f t="shared" si="13"/>
        <v>Troinex</v>
      </c>
      <c r="P175" s="2" t="str">
        <f t="shared" si="13"/>
        <v>Troinex</v>
      </c>
      <c r="Q175" s="2" t="str">
        <f t="shared" si="13"/>
        <v>Troinex</v>
      </c>
      <c r="R175" s="2" t="str">
        <f t="shared" si="13"/>
        <v/>
      </c>
      <c r="S175" s="2" t="str">
        <f t="shared" si="13"/>
        <v/>
      </c>
      <c r="T175" s="2" t="str">
        <f t="shared" si="13"/>
        <v/>
      </c>
      <c r="U175" s="2" t="str">
        <f t="shared" si="13"/>
        <v/>
      </c>
      <c r="V175" s="2" t="str">
        <f t="shared" si="13"/>
        <v/>
      </c>
      <c r="W175" s="2" t="str">
        <f t="shared" si="13"/>
        <v/>
      </c>
      <c r="X175" s="2" t="str">
        <f t="shared" si="13"/>
        <v/>
      </c>
      <c r="Y175" s="2" t="str">
        <f t="shared" si="13"/>
        <v/>
      </c>
    </row>
    <row r="176" spans="1:25" x14ac:dyDescent="0.2">
      <c r="A176" s="2" t="s">
        <v>155</v>
      </c>
      <c r="B176" s="2">
        <v>8136</v>
      </c>
      <c r="C176" s="2">
        <v>0</v>
      </c>
      <c r="D176" s="2" t="s">
        <v>156</v>
      </c>
      <c r="E176" s="2">
        <v>141</v>
      </c>
      <c r="F176" s="2" t="s">
        <v>7</v>
      </c>
      <c r="G176" s="2">
        <v>2684319.9049999998</v>
      </c>
      <c r="H176" s="2">
        <v>1236967.456</v>
      </c>
      <c r="I176" s="2" t="s">
        <v>4896</v>
      </c>
      <c r="J176" s="4">
        <v>39630</v>
      </c>
      <c r="K176" s="230">
        <f t="shared" si="11"/>
        <v>3</v>
      </c>
      <c r="L176" s="2" t="str">
        <f>$B176&amp;"-"&amp;COUNTIF($B$2:$B176, $B176)</f>
        <v>8136-1</v>
      </c>
      <c r="M176" s="2">
        <v>1257</v>
      </c>
      <c r="N176" s="2" t="str">
        <f t="shared" si="14"/>
        <v>La Croix-de-Rozon</v>
      </c>
      <c r="O176" s="2" t="str">
        <f t="shared" si="13"/>
        <v>La Croix-de-Rozon</v>
      </c>
      <c r="P176" s="2" t="str">
        <f t="shared" si="13"/>
        <v>La Croix-de-Rozon</v>
      </c>
      <c r="Q176" s="2" t="str">
        <f t="shared" si="13"/>
        <v/>
      </c>
      <c r="R176" s="2" t="str">
        <f t="shared" si="13"/>
        <v/>
      </c>
      <c r="S176" s="2" t="str">
        <f t="shared" si="13"/>
        <v/>
      </c>
      <c r="T176" s="2" t="str">
        <f t="shared" si="13"/>
        <v/>
      </c>
      <c r="U176" s="2" t="str">
        <f t="shared" si="13"/>
        <v/>
      </c>
      <c r="V176" s="2" t="str">
        <f t="shared" si="13"/>
        <v/>
      </c>
      <c r="W176" s="2" t="str">
        <f t="shared" si="13"/>
        <v/>
      </c>
      <c r="X176" s="2" t="str">
        <f t="shared" si="13"/>
        <v/>
      </c>
      <c r="Y176" s="2" t="str">
        <f t="shared" si="13"/>
        <v/>
      </c>
    </row>
    <row r="177" spans="1:25" x14ac:dyDescent="0.2">
      <c r="A177" s="2" t="s">
        <v>156</v>
      </c>
      <c r="B177" s="2">
        <v>8800</v>
      </c>
      <c r="C177" s="2">
        <v>0</v>
      </c>
      <c r="D177" s="2" t="s">
        <v>156</v>
      </c>
      <c r="E177" s="2">
        <v>141</v>
      </c>
      <c r="F177" s="2" t="s">
        <v>7</v>
      </c>
      <c r="G177" s="2">
        <v>2685110.4139999999</v>
      </c>
      <c r="H177" s="2">
        <v>1238147.7549999999</v>
      </c>
      <c r="I177" s="2" t="s">
        <v>4896</v>
      </c>
      <c r="J177" s="4">
        <v>39630</v>
      </c>
      <c r="K177" s="230">
        <f t="shared" si="11"/>
        <v>3</v>
      </c>
      <c r="L177" s="2" t="str">
        <f>$B177&amp;"-"&amp;COUNTIF($B$2:$B177, $B177)</f>
        <v>8800-1</v>
      </c>
      <c r="M177" s="2">
        <v>1258</v>
      </c>
      <c r="N177" s="2" t="str">
        <f t="shared" si="14"/>
        <v>Perly</v>
      </c>
      <c r="O177" s="2" t="str">
        <f t="shared" si="13"/>
        <v>Perly</v>
      </c>
      <c r="P177" s="2" t="str">
        <f t="shared" si="13"/>
        <v/>
      </c>
      <c r="Q177" s="2" t="str">
        <f t="shared" si="13"/>
        <v/>
      </c>
      <c r="R177" s="2" t="str">
        <f t="shared" si="13"/>
        <v/>
      </c>
      <c r="S177" s="2" t="str">
        <f t="shared" si="13"/>
        <v/>
      </c>
      <c r="T177" s="2" t="str">
        <f t="shared" si="13"/>
        <v/>
      </c>
      <c r="U177" s="2" t="str">
        <f t="shared" si="13"/>
        <v/>
      </c>
      <c r="V177" s="2" t="str">
        <f t="shared" si="13"/>
        <v/>
      </c>
      <c r="W177" s="2" t="str">
        <f t="shared" si="13"/>
        <v/>
      </c>
      <c r="X177" s="2" t="str">
        <f t="shared" si="13"/>
        <v/>
      </c>
      <c r="Y177" s="2" t="str">
        <f t="shared" si="13"/>
        <v/>
      </c>
    </row>
    <row r="178" spans="1:25" x14ac:dyDescent="0.2">
      <c r="A178" s="2" t="s">
        <v>157</v>
      </c>
      <c r="B178" s="2">
        <v>8703</v>
      </c>
      <c r="C178" s="2">
        <v>0</v>
      </c>
      <c r="D178" s="2" t="s">
        <v>158</v>
      </c>
      <c r="E178" s="2">
        <v>151</v>
      </c>
      <c r="F178" s="2" t="s">
        <v>7</v>
      </c>
      <c r="G178" s="2">
        <v>2687764.736</v>
      </c>
      <c r="H178" s="2">
        <v>1239883.122</v>
      </c>
      <c r="I178" s="2" t="s">
        <v>4896</v>
      </c>
      <c r="J178" s="4">
        <v>39630</v>
      </c>
      <c r="K178" s="230">
        <f t="shared" si="11"/>
        <v>3</v>
      </c>
      <c r="L178" s="2" t="str">
        <f>$B178&amp;"-"&amp;COUNTIF($B$2:$B178, $B178)</f>
        <v>8703-1</v>
      </c>
      <c r="M178" s="2">
        <v>1260</v>
      </c>
      <c r="N178" s="2" t="str">
        <f t="shared" si="14"/>
        <v>Nyon</v>
      </c>
      <c r="O178" s="2" t="str">
        <f t="shared" si="13"/>
        <v>Nyon</v>
      </c>
      <c r="P178" s="2" t="str">
        <f t="shared" si="13"/>
        <v/>
      </c>
      <c r="Q178" s="2" t="str">
        <f t="shared" si="13"/>
        <v/>
      </c>
      <c r="R178" s="2" t="str">
        <f t="shared" si="13"/>
        <v/>
      </c>
      <c r="S178" s="2" t="str">
        <f t="shared" si="13"/>
        <v/>
      </c>
      <c r="T178" s="2" t="str">
        <f t="shared" si="13"/>
        <v/>
      </c>
      <c r="U178" s="2" t="str">
        <f t="shared" si="13"/>
        <v/>
      </c>
      <c r="V178" s="2" t="str">
        <f t="shared" si="13"/>
        <v/>
      </c>
      <c r="W178" s="2" t="str">
        <f t="shared" si="13"/>
        <v/>
      </c>
      <c r="X178" s="2" t="str">
        <f t="shared" si="13"/>
        <v/>
      </c>
      <c r="Y178" s="2" t="str">
        <f t="shared" si="13"/>
        <v/>
      </c>
    </row>
    <row r="179" spans="1:25" x14ac:dyDescent="0.2">
      <c r="A179" s="2" t="s">
        <v>157</v>
      </c>
      <c r="B179" s="2">
        <v>8703</v>
      </c>
      <c r="C179" s="2">
        <v>0</v>
      </c>
      <c r="D179" s="2" t="s">
        <v>159</v>
      </c>
      <c r="E179" s="2">
        <v>152</v>
      </c>
      <c r="F179" s="2" t="s">
        <v>7</v>
      </c>
      <c r="G179" s="2">
        <v>2688150.0380000002</v>
      </c>
      <c r="H179" s="2">
        <v>1238743.4979999999</v>
      </c>
      <c r="I179" s="2" t="s">
        <v>4896</v>
      </c>
      <c r="J179" s="4">
        <v>39630</v>
      </c>
      <c r="K179" s="230">
        <f t="shared" si="11"/>
        <v>3</v>
      </c>
      <c r="L179" s="2" t="str">
        <f>$B179&amp;"-"&amp;COUNTIF($B$2:$B179, $B179)</f>
        <v>8703-2</v>
      </c>
      <c r="M179" s="2">
        <v>1261</v>
      </c>
      <c r="N179" s="2" t="str">
        <f t="shared" si="14"/>
        <v>Longirod</v>
      </c>
      <c r="O179" s="2" t="str">
        <f t="shared" si="13"/>
        <v>Marchissy</v>
      </c>
      <c r="P179" s="2" t="str">
        <f t="shared" si="13"/>
        <v>Le Vaud</v>
      </c>
      <c r="Q179" s="2" t="str">
        <f t="shared" si="13"/>
        <v/>
      </c>
      <c r="R179" s="2" t="str">
        <f t="shared" si="13"/>
        <v/>
      </c>
      <c r="S179" s="2" t="str">
        <f t="shared" si="13"/>
        <v/>
      </c>
      <c r="T179" s="2" t="str">
        <f t="shared" si="13"/>
        <v/>
      </c>
      <c r="U179" s="2" t="str">
        <f t="shared" si="13"/>
        <v/>
      </c>
      <c r="V179" s="2" t="str">
        <f t="shared" si="13"/>
        <v/>
      </c>
      <c r="W179" s="2" t="str">
        <f t="shared" si="13"/>
        <v/>
      </c>
      <c r="X179" s="2" t="str">
        <f t="shared" si="13"/>
        <v/>
      </c>
      <c r="Y179" s="2" t="str">
        <f t="shared" si="13"/>
        <v/>
      </c>
    </row>
    <row r="180" spans="1:25" x14ac:dyDescent="0.2">
      <c r="A180" s="2" t="s">
        <v>159</v>
      </c>
      <c r="B180" s="2">
        <v>8704</v>
      </c>
      <c r="C180" s="2">
        <v>0</v>
      </c>
      <c r="D180" s="2" t="s">
        <v>159</v>
      </c>
      <c r="E180" s="2">
        <v>152</v>
      </c>
      <c r="F180" s="2" t="s">
        <v>7</v>
      </c>
      <c r="G180" s="2">
        <v>2690048.95</v>
      </c>
      <c r="H180" s="2">
        <v>1239116.0519999999</v>
      </c>
      <c r="I180" s="2" t="s">
        <v>4896</v>
      </c>
      <c r="J180" s="4">
        <v>39630</v>
      </c>
      <c r="K180" s="230">
        <f t="shared" si="11"/>
        <v>3</v>
      </c>
      <c r="L180" s="2" t="str">
        <f>$B180&amp;"-"&amp;COUNTIF($B$2:$B180, $B180)</f>
        <v>8704-1</v>
      </c>
      <c r="M180" s="2">
        <v>1262</v>
      </c>
      <c r="N180" s="2" t="str">
        <f t="shared" si="14"/>
        <v>Eysins</v>
      </c>
      <c r="O180" s="2" t="str">
        <f t="shared" si="13"/>
        <v/>
      </c>
      <c r="P180" s="2" t="str">
        <f t="shared" si="13"/>
        <v/>
      </c>
      <c r="Q180" s="2" t="str">
        <f t="shared" si="13"/>
        <v/>
      </c>
      <c r="R180" s="2" t="str">
        <f t="shared" si="13"/>
        <v/>
      </c>
      <c r="S180" s="2" t="str">
        <f t="shared" si="13"/>
        <v/>
      </c>
      <c r="T180" s="2" t="str">
        <f t="shared" si="13"/>
        <v/>
      </c>
      <c r="U180" s="2" t="str">
        <f t="shared" si="13"/>
        <v/>
      </c>
      <c r="V180" s="2" t="str">
        <f t="shared" si="13"/>
        <v/>
      </c>
      <c r="W180" s="2" t="str">
        <f t="shared" si="13"/>
        <v/>
      </c>
      <c r="X180" s="2" t="str">
        <f t="shared" si="13"/>
        <v/>
      </c>
      <c r="Y180" s="2" t="str">
        <f t="shared" si="13"/>
        <v/>
      </c>
    </row>
    <row r="181" spans="1:25" x14ac:dyDescent="0.2">
      <c r="A181" s="2" t="s">
        <v>135</v>
      </c>
      <c r="B181" s="2">
        <v>8627</v>
      </c>
      <c r="C181" s="2">
        <v>0</v>
      </c>
      <c r="D181" s="2" t="s">
        <v>160</v>
      </c>
      <c r="E181" s="2">
        <v>153</v>
      </c>
      <c r="F181" s="2" t="s">
        <v>7</v>
      </c>
      <c r="G181" s="2">
        <v>2701435.2990000001</v>
      </c>
      <c r="H181" s="2">
        <v>1235759.7879999999</v>
      </c>
      <c r="I181" s="2" t="s">
        <v>4896</v>
      </c>
      <c r="J181" s="4">
        <v>39630</v>
      </c>
      <c r="K181" s="230">
        <f t="shared" si="11"/>
        <v>3</v>
      </c>
      <c r="L181" s="2" t="str">
        <f>$B181&amp;"-"&amp;COUNTIF($B$2:$B181, $B181)</f>
        <v>8627-3</v>
      </c>
      <c r="M181" s="2">
        <v>1263</v>
      </c>
      <c r="N181" s="2" t="str">
        <f t="shared" si="14"/>
        <v>Crassier</v>
      </c>
      <c r="O181" s="2" t="str">
        <f t="shared" si="13"/>
        <v/>
      </c>
      <c r="P181" s="2" t="str">
        <f t="shared" si="13"/>
        <v/>
      </c>
      <c r="Q181" s="2" t="str">
        <f t="shared" si="13"/>
        <v/>
      </c>
      <c r="R181" s="2" t="str">
        <f t="shared" si="13"/>
        <v/>
      </c>
      <c r="S181" s="2" t="str">
        <f t="shared" si="13"/>
        <v/>
      </c>
      <c r="T181" s="2" t="str">
        <f t="shared" si="13"/>
        <v/>
      </c>
      <c r="U181" s="2" t="str">
        <f t="shared" si="13"/>
        <v/>
      </c>
      <c r="V181" s="2" t="str">
        <f t="shared" si="13"/>
        <v/>
      </c>
      <c r="W181" s="2" t="str">
        <f t="shared" si="13"/>
        <v/>
      </c>
      <c r="X181" s="2" t="str">
        <f t="shared" si="13"/>
        <v/>
      </c>
      <c r="Y181" s="2" t="str">
        <f t="shared" si="13"/>
        <v/>
      </c>
    </row>
    <row r="182" spans="1:25" x14ac:dyDescent="0.2">
      <c r="A182" s="2" t="s">
        <v>160</v>
      </c>
      <c r="B182" s="2">
        <v>8634</v>
      </c>
      <c r="C182" s="2">
        <v>0</v>
      </c>
      <c r="D182" s="2" t="s">
        <v>160</v>
      </c>
      <c r="E182" s="2">
        <v>153</v>
      </c>
      <c r="F182" s="2" t="s">
        <v>7</v>
      </c>
      <c r="G182" s="2">
        <v>2700459.8769999999</v>
      </c>
      <c r="H182" s="2">
        <v>1234657.8759999999</v>
      </c>
      <c r="I182" s="2" t="s">
        <v>4896</v>
      </c>
      <c r="J182" s="4">
        <v>39630</v>
      </c>
      <c r="K182" s="230">
        <f t="shared" si="11"/>
        <v>3</v>
      </c>
      <c r="L182" s="2" t="str">
        <f>$B182&amp;"-"&amp;COUNTIF($B$2:$B182, $B182)</f>
        <v>8634-1</v>
      </c>
      <c r="M182" s="2">
        <v>1264</v>
      </c>
      <c r="N182" s="2" t="str">
        <f t="shared" si="14"/>
        <v>St-Cergue</v>
      </c>
      <c r="O182" s="2" t="str">
        <f t="shared" si="13"/>
        <v>St-Cergue</v>
      </c>
      <c r="P182" s="2" t="str">
        <f t="shared" si="13"/>
        <v/>
      </c>
      <c r="Q182" s="2" t="str">
        <f t="shared" si="13"/>
        <v/>
      </c>
      <c r="R182" s="2" t="str">
        <f t="shared" si="13"/>
        <v/>
      </c>
      <c r="S182" s="2" t="str">
        <f t="shared" si="13"/>
        <v/>
      </c>
      <c r="T182" s="2" t="str">
        <f t="shared" si="13"/>
        <v/>
      </c>
      <c r="U182" s="2" t="str">
        <f t="shared" si="13"/>
        <v/>
      </c>
      <c r="V182" s="2" t="str">
        <f t="shared" si="13"/>
        <v/>
      </c>
      <c r="W182" s="2" t="str">
        <f t="shared" si="13"/>
        <v/>
      </c>
      <c r="X182" s="2" t="str">
        <f t="shared" si="13"/>
        <v/>
      </c>
      <c r="Y182" s="2" t="str">
        <f t="shared" si="13"/>
        <v/>
      </c>
    </row>
    <row r="183" spans="1:25" x14ac:dyDescent="0.2">
      <c r="A183" s="2" t="s">
        <v>161</v>
      </c>
      <c r="B183" s="2">
        <v>8714</v>
      </c>
      <c r="C183" s="2">
        <v>0</v>
      </c>
      <c r="D183" s="2" t="s">
        <v>160</v>
      </c>
      <c r="E183" s="2">
        <v>153</v>
      </c>
      <c r="F183" s="2" t="s">
        <v>7</v>
      </c>
      <c r="G183" s="2">
        <v>2701975.5350000001</v>
      </c>
      <c r="H183" s="2">
        <v>1233176.21</v>
      </c>
      <c r="I183" s="2" t="s">
        <v>4896</v>
      </c>
      <c r="J183" s="4">
        <v>39630</v>
      </c>
      <c r="K183" s="230">
        <f t="shared" si="11"/>
        <v>3</v>
      </c>
      <c r="L183" s="2" t="str">
        <f>$B183&amp;"-"&amp;COUNTIF($B$2:$B183, $B183)</f>
        <v>8714-1</v>
      </c>
      <c r="M183" s="2">
        <v>1265</v>
      </c>
      <c r="N183" s="2" t="str">
        <f t="shared" si="14"/>
        <v>La Cure</v>
      </c>
      <c r="O183" s="2" t="str">
        <f t="shared" si="13"/>
        <v/>
      </c>
      <c r="P183" s="2" t="str">
        <f t="shared" si="13"/>
        <v/>
      </c>
      <c r="Q183" s="2" t="str">
        <f t="shared" si="13"/>
        <v/>
      </c>
      <c r="R183" s="2" t="str">
        <f t="shared" si="13"/>
        <v/>
      </c>
      <c r="S183" s="2" t="str">
        <f t="shared" si="13"/>
        <v/>
      </c>
      <c r="T183" s="2" t="str">
        <f t="shared" si="13"/>
        <v/>
      </c>
      <c r="U183" s="2" t="str">
        <f t="shared" si="13"/>
        <v/>
      </c>
      <c r="V183" s="2" t="str">
        <f t="shared" si="13"/>
        <v/>
      </c>
      <c r="W183" s="2" t="str">
        <f t="shared" si="13"/>
        <v/>
      </c>
      <c r="X183" s="2" t="str">
        <f t="shared" si="13"/>
        <v/>
      </c>
      <c r="Y183" s="2" t="str">
        <f t="shared" si="13"/>
        <v/>
      </c>
    </row>
    <row r="184" spans="1:25" x14ac:dyDescent="0.2">
      <c r="A184" s="2" t="s">
        <v>162</v>
      </c>
      <c r="B184" s="2">
        <v>8127</v>
      </c>
      <c r="C184" s="2">
        <v>0</v>
      </c>
      <c r="D184" s="2" t="s">
        <v>163</v>
      </c>
      <c r="E184" s="2">
        <v>154</v>
      </c>
      <c r="F184" s="2" t="s">
        <v>7</v>
      </c>
      <c r="G184" s="2">
        <v>2691492.4169999999</v>
      </c>
      <c r="H184" s="2">
        <v>1241983.382</v>
      </c>
      <c r="I184" s="2" t="s">
        <v>4896</v>
      </c>
      <c r="J184" s="4">
        <v>39630</v>
      </c>
      <c r="K184" s="230">
        <f t="shared" si="11"/>
        <v>3</v>
      </c>
      <c r="L184" s="2" t="str">
        <f>$B184&amp;"-"&amp;COUNTIF($B$2:$B184, $B184)</f>
        <v>8127-1</v>
      </c>
      <c r="M184" s="2">
        <v>1266</v>
      </c>
      <c r="N184" s="2" t="str">
        <f t="shared" si="14"/>
        <v>Duillier</v>
      </c>
      <c r="O184" s="2" t="str">
        <f t="shared" si="13"/>
        <v/>
      </c>
      <c r="P184" s="2" t="str">
        <f t="shared" si="13"/>
        <v/>
      </c>
      <c r="Q184" s="2" t="str">
        <f t="shared" si="13"/>
        <v/>
      </c>
      <c r="R184" s="2" t="str">
        <f t="shared" si="13"/>
        <v/>
      </c>
      <c r="S184" s="2" t="str">
        <f t="shared" si="13"/>
        <v/>
      </c>
      <c r="T184" s="2" t="str">
        <f t="shared" si="13"/>
        <v/>
      </c>
      <c r="U184" s="2" t="str">
        <f t="shared" si="13"/>
        <v/>
      </c>
      <c r="V184" s="2" t="str">
        <f t="shared" si="13"/>
        <v/>
      </c>
      <c r="W184" s="2" t="str">
        <f t="shared" si="13"/>
        <v/>
      </c>
      <c r="X184" s="2" t="str">
        <f t="shared" si="13"/>
        <v/>
      </c>
      <c r="Y184" s="2" t="str">
        <f t="shared" si="13"/>
        <v/>
      </c>
    </row>
    <row r="185" spans="1:25" x14ac:dyDescent="0.2">
      <c r="A185" s="2" t="s">
        <v>164</v>
      </c>
      <c r="B185" s="2">
        <v>8700</v>
      </c>
      <c r="C185" s="2">
        <v>0</v>
      </c>
      <c r="D185" s="2" t="s">
        <v>163</v>
      </c>
      <c r="E185" s="2">
        <v>154</v>
      </c>
      <c r="F185" s="2" t="s">
        <v>7</v>
      </c>
      <c r="G185" s="2">
        <v>2687511.44</v>
      </c>
      <c r="H185" s="2">
        <v>1241820.29</v>
      </c>
      <c r="I185" s="2" t="s">
        <v>4896</v>
      </c>
      <c r="J185" s="4">
        <v>39630</v>
      </c>
      <c r="K185" s="230">
        <f t="shared" si="11"/>
        <v>3</v>
      </c>
      <c r="L185" s="2" t="str">
        <f>$B185&amp;"-"&amp;COUNTIF($B$2:$B185, $B185)</f>
        <v>8700-1</v>
      </c>
      <c r="M185" s="2">
        <v>1267</v>
      </c>
      <c r="N185" s="2" t="str">
        <f t="shared" si="14"/>
        <v>Coinsins</v>
      </c>
      <c r="O185" s="2" t="str">
        <f t="shared" si="13"/>
        <v>Vich</v>
      </c>
      <c r="P185" s="2" t="str">
        <f t="shared" si="13"/>
        <v/>
      </c>
      <c r="Q185" s="2" t="str">
        <f t="shared" si="13"/>
        <v/>
      </c>
      <c r="R185" s="2" t="str">
        <f t="shared" si="13"/>
        <v/>
      </c>
      <c r="S185" s="2" t="str">
        <f t="shared" si="13"/>
        <v/>
      </c>
      <c r="T185" s="2" t="str">
        <f t="shared" si="13"/>
        <v/>
      </c>
      <c r="U185" s="2" t="str">
        <f t="shared" si="13"/>
        <v/>
      </c>
      <c r="V185" s="2" t="str">
        <f t="shared" si="13"/>
        <v/>
      </c>
      <c r="W185" s="2" t="str">
        <f t="shared" si="13"/>
        <v/>
      </c>
      <c r="X185" s="2" t="str">
        <f t="shared" si="13"/>
        <v/>
      </c>
      <c r="Y185" s="2" t="str">
        <f t="shared" si="13"/>
        <v/>
      </c>
    </row>
    <row r="186" spans="1:25" x14ac:dyDescent="0.2">
      <c r="A186" s="2" t="s">
        <v>167</v>
      </c>
      <c r="B186" s="2">
        <v>8618</v>
      </c>
      <c r="C186" s="2">
        <v>0</v>
      </c>
      <c r="D186" s="2" t="s">
        <v>165</v>
      </c>
      <c r="E186" s="2">
        <v>155</v>
      </c>
      <c r="F186" s="2" t="s">
        <v>7</v>
      </c>
      <c r="G186" s="2">
        <v>2696379.4330000002</v>
      </c>
      <c r="H186" s="2">
        <v>1235751.9550000001</v>
      </c>
      <c r="I186" s="2" t="s">
        <v>4896</v>
      </c>
      <c r="J186" s="4">
        <v>39630</v>
      </c>
      <c r="K186" s="230">
        <f t="shared" si="11"/>
        <v>3</v>
      </c>
      <c r="L186" s="2" t="str">
        <f>$B186&amp;"-"&amp;COUNTIF($B$2:$B186, $B186)</f>
        <v>8618-1</v>
      </c>
      <c r="M186" s="2">
        <v>1268</v>
      </c>
      <c r="N186" s="2" t="str">
        <f t="shared" si="14"/>
        <v>Begnins</v>
      </c>
      <c r="O186" s="2" t="str">
        <f t="shared" si="13"/>
        <v>Burtigny</v>
      </c>
      <c r="P186" s="2" t="str">
        <f t="shared" si="13"/>
        <v>Burtigny</v>
      </c>
      <c r="Q186" s="2" t="str">
        <f t="shared" si="13"/>
        <v>Burtigny</v>
      </c>
      <c r="R186" s="2" t="str">
        <f t="shared" si="13"/>
        <v/>
      </c>
      <c r="S186" s="2" t="str">
        <f t="shared" si="13"/>
        <v/>
      </c>
      <c r="T186" s="2" t="str">
        <f t="shared" si="13"/>
        <v/>
      </c>
      <c r="U186" s="2" t="str">
        <f t="shared" si="13"/>
        <v/>
      </c>
      <c r="V186" s="2" t="str">
        <f t="shared" si="13"/>
        <v/>
      </c>
      <c r="W186" s="2" t="str">
        <f t="shared" si="13"/>
        <v/>
      </c>
      <c r="X186" s="2" t="str">
        <f t="shared" si="13"/>
        <v/>
      </c>
      <c r="Y186" s="2" t="str">
        <f t="shared" si="13"/>
        <v/>
      </c>
    </row>
    <row r="187" spans="1:25" x14ac:dyDescent="0.2">
      <c r="A187" s="2" t="s">
        <v>165</v>
      </c>
      <c r="B187" s="2">
        <v>8708</v>
      </c>
      <c r="C187" s="2">
        <v>0</v>
      </c>
      <c r="D187" s="2" t="s">
        <v>165</v>
      </c>
      <c r="E187" s="2">
        <v>155</v>
      </c>
      <c r="F187" s="2" t="s">
        <v>7</v>
      </c>
      <c r="G187" s="2">
        <v>2695220.9840000002</v>
      </c>
      <c r="H187" s="2">
        <v>1235237.8259999999</v>
      </c>
      <c r="I187" s="2" t="s">
        <v>4896</v>
      </c>
      <c r="J187" s="4">
        <v>39630</v>
      </c>
      <c r="K187" s="230">
        <f t="shared" si="11"/>
        <v>3</v>
      </c>
      <c r="L187" s="2" t="str">
        <f>$B187&amp;"-"&amp;COUNTIF($B$2:$B187, $B187)</f>
        <v>8708-1</v>
      </c>
      <c r="M187" s="2">
        <v>1269</v>
      </c>
      <c r="N187" s="2" t="str">
        <f t="shared" si="14"/>
        <v>Bassins</v>
      </c>
      <c r="O187" s="2" t="str">
        <f t="shared" si="13"/>
        <v/>
      </c>
      <c r="P187" s="2" t="str">
        <f t="shared" si="13"/>
        <v/>
      </c>
      <c r="Q187" s="2" t="str">
        <f t="shared" si="13"/>
        <v/>
      </c>
      <c r="R187" s="2" t="str">
        <f t="shared" si="13"/>
        <v/>
      </c>
      <c r="S187" s="2" t="str">
        <f t="shared" si="13"/>
        <v/>
      </c>
      <c r="T187" s="2" t="str">
        <f t="shared" si="13"/>
        <v/>
      </c>
      <c r="U187" s="2" t="str">
        <f t="shared" si="13"/>
        <v/>
      </c>
      <c r="V187" s="2" t="str">
        <f t="shared" si="13"/>
        <v/>
      </c>
      <c r="W187" s="2" t="str">
        <f t="shared" si="13"/>
        <v/>
      </c>
      <c r="X187" s="2" t="str">
        <f t="shared" si="13"/>
        <v/>
      </c>
      <c r="Y187" s="2" t="str">
        <f t="shared" si="13"/>
        <v/>
      </c>
    </row>
    <row r="188" spans="1:25" x14ac:dyDescent="0.2">
      <c r="A188" s="2" t="s">
        <v>166</v>
      </c>
      <c r="B188" s="2">
        <v>8706</v>
      </c>
      <c r="C188" s="2">
        <v>0</v>
      </c>
      <c r="D188" s="2" t="s">
        <v>166</v>
      </c>
      <c r="E188" s="2">
        <v>156</v>
      </c>
      <c r="F188" s="2" t="s">
        <v>7</v>
      </c>
      <c r="G188" s="2">
        <v>2691346.949</v>
      </c>
      <c r="H188" s="2">
        <v>1237431.811</v>
      </c>
      <c r="I188" s="2" t="s">
        <v>4896</v>
      </c>
      <c r="J188" s="4">
        <v>39630</v>
      </c>
      <c r="K188" s="230">
        <f t="shared" si="11"/>
        <v>3</v>
      </c>
      <c r="L188" s="2" t="str">
        <f>$B188&amp;"-"&amp;COUNTIF($B$2:$B188, $B188)</f>
        <v>8706-1</v>
      </c>
      <c r="M188" s="2">
        <v>1270</v>
      </c>
      <c r="N188" s="2" t="str">
        <f t="shared" si="14"/>
        <v>Trélex</v>
      </c>
      <c r="O188" s="2" t="str">
        <f t="shared" si="13"/>
        <v/>
      </c>
      <c r="P188" s="2" t="str">
        <f t="shared" si="13"/>
        <v/>
      </c>
      <c r="Q188" s="2" t="str">
        <f t="shared" si="13"/>
        <v/>
      </c>
      <c r="R188" s="2" t="str">
        <f t="shared" si="13"/>
        <v/>
      </c>
      <c r="S188" s="2" t="str">
        <f t="shared" si="13"/>
        <v/>
      </c>
      <c r="T188" s="2" t="str">
        <f t="shared" si="13"/>
        <v/>
      </c>
      <c r="U188" s="2" t="str">
        <f t="shared" si="13"/>
        <v/>
      </c>
      <c r="V188" s="2" t="str">
        <f t="shared" si="13"/>
        <v/>
      </c>
      <c r="W188" s="2" t="str">
        <f t="shared" si="13"/>
        <v/>
      </c>
      <c r="X188" s="2" t="str">
        <f t="shared" si="13"/>
        <v/>
      </c>
      <c r="Y188" s="2" t="str">
        <f t="shared" si="13"/>
        <v/>
      </c>
    </row>
    <row r="189" spans="1:25" x14ac:dyDescent="0.2">
      <c r="A189" s="2" t="s">
        <v>167</v>
      </c>
      <c r="B189" s="2">
        <v>8618</v>
      </c>
      <c r="C189" s="2">
        <v>0</v>
      </c>
      <c r="D189" s="2" t="s">
        <v>167</v>
      </c>
      <c r="E189" s="2">
        <v>157</v>
      </c>
      <c r="F189" s="2" t="s">
        <v>7</v>
      </c>
      <c r="G189" s="2">
        <v>2696819.071</v>
      </c>
      <c r="H189" s="2">
        <v>1236755.4210000001</v>
      </c>
      <c r="I189" s="2" t="s">
        <v>4896</v>
      </c>
      <c r="J189" s="4">
        <v>39630</v>
      </c>
      <c r="K189" s="230">
        <f t="shared" si="11"/>
        <v>3</v>
      </c>
      <c r="L189" s="2" t="str">
        <f>$B189&amp;"-"&amp;COUNTIF($B$2:$B189, $B189)</f>
        <v>8618-2</v>
      </c>
      <c r="M189" s="2">
        <v>1271</v>
      </c>
      <c r="N189" s="2" t="str">
        <f t="shared" si="14"/>
        <v>Givrins</v>
      </c>
      <c r="O189" s="2" t="str">
        <f t="shared" si="13"/>
        <v/>
      </c>
      <c r="P189" s="2" t="str">
        <f t="shared" si="13"/>
        <v/>
      </c>
      <c r="Q189" s="2" t="str">
        <f t="shared" si="13"/>
        <v/>
      </c>
      <c r="R189" s="2" t="str">
        <f t="shared" si="13"/>
        <v/>
      </c>
      <c r="S189" s="2" t="str">
        <f t="shared" si="13"/>
        <v/>
      </c>
      <c r="T189" s="2" t="str">
        <f t="shared" ref="O189:Y212" si="15">IFERROR(INDEX($A$2:$A$5744, MATCH($M189&amp;"-"&amp;T$1, $L$2:$L$5744, 0)), "")</f>
        <v/>
      </c>
      <c r="U189" s="2" t="str">
        <f t="shared" si="15"/>
        <v/>
      </c>
      <c r="V189" s="2" t="str">
        <f t="shared" si="15"/>
        <v/>
      </c>
      <c r="W189" s="2" t="str">
        <f t="shared" si="15"/>
        <v/>
      </c>
      <c r="X189" s="2" t="str">
        <f t="shared" si="15"/>
        <v/>
      </c>
      <c r="Y189" s="2" t="str">
        <f t="shared" si="15"/>
        <v/>
      </c>
    </row>
    <row r="190" spans="1:25" x14ac:dyDescent="0.2">
      <c r="A190" s="2" t="s">
        <v>160</v>
      </c>
      <c r="B190" s="2">
        <v>8634</v>
      </c>
      <c r="C190" s="2">
        <v>0</v>
      </c>
      <c r="D190" s="2" t="s">
        <v>168</v>
      </c>
      <c r="E190" s="2">
        <v>158</v>
      </c>
      <c r="F190" s="2" t="s">
        <v>7</v>
      </c>
      <c r="G190" s="2">
        <v>2699702.9730000002</v>
      </c>
      <c r="H190" s="2">
        <v>1233276.675</v>
      </c>
      <c r="I190" s="2" t="s">
        <v>4896</v>
      </c>
      <c r="J190" s="4">
        <v>39630</v>
      </c>
      <c r="K190" s="230">
        <f t="shared" si="11"/>
        <v>3</v>
      </c>
      <c r="L190" s="2" t="str">
        <f>$B190&amp;"-"&amp;COUNTIF($B$2:$B190, $B190)</f>
        <v>8634-2</v>
      </c>
      <c r="M190" s="2">
        <v>1272</v>
      </c>
      <c r="N190" s="2" t="str">
        <f t="shared" si="14"/>
        <v>Genolier</v>
      </c>
      <c r="O190" s="2" t="str">
        <f t="shared" si="15"/>
        <v>Genolier</v>
      </c>
      <c r="P190" s="2" t="str">
        <f t="shared" si="15"/>
        <v/>
      </c>
      <c r="Q190" s="2" t="str">
        <f t="shared" si="15"/>
        <v/>
      </c>
      <c r="R190" s="2" t="str">
        <f t="shared" si="15"/>
        <v/>
      </c>
      <c r="S190" s="2" t="str">
        <f t="shared" si="15"/>
        <v/>
      </c>
      <c r="T190" s="2" t="str">
        <f t="shared" si="15"/>
        <v/>
      </c>
      <c r="U190" s="2" t="str">
        <f t="shared" si="15"/>
        <v/>
      </c>
      <c r="V190" s="2" t="str">
        <f t="shared" si="15"/>
        <v/>
      </c>
      <c r="W190" s="2" t="str">
        <f t="shared" si="15"/>
        <v/>
      </c>
      <c r="X190" s="2" t="str">
        <f t="shared" si="15"/>
        <v/>
      </c>
      <c r="Y190" s="2" t="str">
        <f t="shared" si="15"/>
        <v/>
      </c>
    </row>
    <row r="191" spans="1:25" x14ac:dyDescent="0.2">
      <c r="A191" s="2" t="s">
        <v>168</v>
      </c>
      <c r="B191" s="2">
        <v>8712</v>
      </c>
      <c r="C191" s="2">
        <v>0</v>
      </c>
      <c r="D191" s="2" t="s">
        <v>168</v>
      </c>
      <c r="E191" s="2">
        <v>158</v>
      </c>
      <c r="F191" s="2" t="s">
        <v>7</v>
      </c>
      <c r="G191" s="2">
        <v>2697666.7930000001</v>
      </c>
      <c r="H191" s="2">
        <v>1233951.588</v>
      </c>
      <c r="I191" s="2" t="s">
        <v>4896</v>
      </c>
      <c r="J191" s="4">
        <v>39630</v>
      </c>
      <c r="K191" s="230">
        <f t="shared" si="11"/>
        <v>3</v>
      </c>
      <c r="L191" s="2" t="str">
        <f>$B191&amp;"-"&amp;COUNTIF($B$2:$B191, $B191)</f>
        <v>8712-1</v>
      </c>
      <c r="M191" s="2">
        <v>1273</v>
      </c>
      <c r="N191" s="2" t="str">
        <f t="shared" si="14"/>
        <v>Arzier-Le Muids</v>
      </c>
      <c r="O191" s="2" t="str">
        <f t="shared" si="15"/>
        <v/>
      </c>
      <c r="P191" s="2" t="str">
        <f t="shared" si="15"/>
        <v/>
      </c>
      <c r="Q191" s="2" t="str">
        <f t="shared" si="15"/>
        <v/>
      </c>
      <c r="R191" s="2" t="str">
        <f t="shared" si="15"/>
        <v/>
      </c>
      <c r="S191" s="2" t="str">
        <f t="shared" si="15"/>
        <v/>
      </c>
      <c r="T191" s="2" t="str">
        <f t="shared" si="15"/>
        <v/>
      </c>
      <c r="U191" s="2" t="str">
        <f t="shared" si="15"/>
        <v/>
      </c>
      <c r="V191" s="2" t="str">
        <f t="shared" si="15"/>
        <v/>
      </c>
      <c r="W191" s="2" t="str">
        <f t="shared" si="15"/>
        <v/>
      </c>
      <c r="X191" s="2" t="str">
        <f t="shared" si="15"/>
        <v/>
      </c>
      <c r="Y191" s="2" t="str">
        <f t="shared" si="15"/>
        <v/>
      </c>
    </row>
    <row r="192" spans="1:25" x14ac:dyDescent="0.2">
      <c r="A192" s="2" t="s">
        <v>169</v>
      </c>
      <c r="B192" s="2">
        <v>8713</v>
      </c>
      <c r="C192" s="2">
        <v>0</v>
      </c>
      <c r="D192" s="2" t="s">
        <v>168</v>
      </c>
      <c r="E192" s="2">
        <v>158</v>
      </c>
      <c r="F192" s="2" t="s">
        <v>7</v>
      </c>
      <c r="G192" s="2">
        <v>2699856.2089999998</v>
      </c>
      <c r="H192" s="2">
        <v>1232725.5819999999</v>
      </c>
      <c r="I192" s="2" t="s">
        <v>4896</v>
      </c>
      <c r="J192" s="4">
        <v>39630</v>
      </c>
      <c r="K192" s="230">
        <f t="shared" si="11"/>
        <v>3</v>
      </c>
      <c r="L192" s="2" t="str">
        <f>$B192&amp;"-"&amp;COUNTIF($B$2:$B192, $B192)</f>
        <v>8713-1</v>
      </c>
      <c r="M192" s="2">
        <v>1274</v>
      </c>
      <c r="N192" s="2" t="str">
        <f t="shared" si="14"/>
        <v>Grens</v>
      </c>
      <c r="O192" s="2" t="str">
        <f t="shared" si="15"/>
        <v>Signy</v>
      </c>
      <c r="P192" s="2" t="str">
        <f t="shared" si="15"/>
        <v>Grens</v>
      </c>
      <c r="Q192" s="2" t="str">
        <f t="shared" si="15"/>
        <v/>
      </c>
      <c r="R192" s="2" t="str">
        <f t="shared" si="15"/>
        <v/>
      </c>
      <c r="S192" s="2" t="str">
        <f t="shared" si="15"/>
        <v/>
      </c>
      <c r="T192" s="2" t="str">
        <f t="shared" si="15"/>
        <v/>
      </c>
      <c r="U192" s="2" t="str">
        <f t="shared" si="15"/>
        <v/>
      </c>
      <c r="V192" s="2" t="str">
        <f t="shared" si="15"/>
        <v/>
      </c>
      <c r="W192" s="2" t="str">
        <f t="shared" si="15"/>
        <v/>
      </c>
      <c r="X192" s="2" t="str">
        <f t="shared" si="15"/>
        <v/>
      </c>
      <c r="Y192" s="2" t="str">
        <f t="shared" si="15"/>
        <v/>
      </c>
    </row>
    <row r="193" spans="1:25" x14ac:dyDescent="0.2">
      <c r="A193" s="2" t="s">
        <v>170</v>
      </c>
      <c r="B193" s="2">
        <v>8707</v>
      </c>
      <c r="C193" s="2">
        <v>0</v>
      </c>
      <c r="D193" s="2" t="s">
        <v>170</v>
      </c>
      <c r="E193" s="2">
        <v>159</v>
      </c>
      <c r="F193" s="2" t="s">
        <v>7</v>
      </c>
      <c r="G193" s="2">
        <v>2694105.01</v>
      </c>
      <c r="H193" s="2">
        <v>1236334.4269999999</v>
      </c>
      <c r="I193" s="2" t="s">
        <v>4896</v>
      </c>
      <c r="J193" s="4">
        <v>39630</v>
      </c>
      <c r="K193" s="230">
        <f t="shared" si="11"/>
        <v>3</v>
      </c>
      <c r="L193" s="2" t="str">
        <f>$B193&amp;"-"&amp;COUNTIF($B$2:$B193, $B193)</f>
        <v>8707-1</v>
      </c>
      <c r="M193" s="2">
        <v>1275</v>
      </c>
      <c r="N193" s="2" t="str">
        <f t="shared" si="14"/>
        <v>Chéserex</v>
      </c>
      <c r="O193" s="2" t="str">
        <f t="shared" si="15"/>
        <v>Chéserex</v>
      </c>
      <c r="P193" s="2" t="str">
        <f t="shared" si="15"/>
        <v/>
      </c>
      <c r="Q193" s="2" t="str">
        <f t="shared" si="15"/>
        <v/>
      </c>
      <c r="R193" s="2" t="str">
        <f t="shared" si="15"/>
        <v/>
      </c>
      <c r="S193" s="2" t="str">
        <f t="shared" si="15"/>
        <v/>
      </c>
      <c r="T193" s="2" t="str">
        <f t="shared" si="15"/>
        <v/>
      </c>
      <c r="U193" s="2" t="str">
        <f t="shared" si="15"/>
        <v/>
      </c>
      <c r="V193" s="2" t="str">
        <f t="shared" si="15"/>
        <v/>
      </c>
      <c r="W193" s="2" t="str">
        <f t="shared" si="15"/>
        <v/>
      </c>
      <c r="X193" s="2" t="str">
        <f t="shared" si="15"/>
        <v/>
      </c>
      <c r="Y193" s="2" t="str">
        <f t="shared" si="15"/>
        <v/>
      </c>
    </row>
    <row r="194" spans="1:25" x14ac:dyDescent="0.2">
      <c r="A194" s="2" t="s">
        <v>171</v>
      </c>
      <c r="B194" s="2">
        <v>8126</v>
      </c>
      <c r="C194" s="2">
        <v>0</v>
      </c>
      <c r="D194" s="2" t="s">
        <v>171</v>
      </c>
      <c r="E194" s="2">
        <v>160</v>
      </c>
      <c r="F194" s="2" t="s">
        <v>7</v>
      </c>
      <c r="G194" s="2">
        <v>2689726.787</v>
      </c>
      <c r="H194" s="2">
        <v>1243460.024</v>
      </c>
      <c r="I194" s="2" t="s">
        <v>4896</v>
      </c>
      <c r="J194" s="4">
        <v>39630</v>
      </c>
      <c r="K194" s="230">
        <f t="shared" si="11"/>
        <v>3</v>
      </c>
      <c r="L194" s="2" t="str">
        <f>$B194&amp;"-"&amp;COUNTIF($B$2:$B194, $B194)</f>
        <v>8126-1</v>
      </c>
      <c r="M194" s="2">
        <v>1276</v>
      </c>
      <c r="N194" s="2" t="str">
        <f t="shared" si="14"/>
        <v>Gingins</v>
      </c>
      <c r="O194" s="2" t="str">
        <f t="shared" si="15"/>
        <v>Gingins</v>
      </c>
      <c r="P194" s="2" t="str">
        <f t="shared" si="15"/>
        <v>Gingins</v>
      </c>
      <c r="Q194" s="2" t="str">
        <f t="shared" si="15"/>
        <v/>
      </c>
      <c r="R194" s="2" t="str">
        <f t="shared" si="15"/>
        <v/>
      </c>
      <c r="S194" s="2" t="str">
        <f t="shared" si="15"/>
        <v/>
      </c>
      <c r="T194" s="2" t="str">
        <f t="shared" si="15"/>
        <v/>
      </c>
      <c r="U194" s="2" t="str">
        <f t="shared" si="15"/>
        <v/>
      </c>
      <c r="V194" s="2" t="str">
        <f t="shared" si="15"/>
        <v/>
      </c>
      <c r="W194" s="2" t="str">
        <f t="shared" si="15"/>
        <v/>
      </c>
      <c r="X194" s="2" t="str">
        <f t="shared" si="15"/>
        <v/>
      </c>
      <c r="Y194" s="2" t="str">
        <f t="shared" si="15"/>
        <v/>
      </c>
    </row>
    <row r="195" spans="1:25" x14ac:dyDescent="0.2">
      <c r="A195" s="2" t="s">
        <v>172</v>
      </c>
      <c r="B195" s="2">
        <v>8125</v>
      </c>
      <c r="C195" s="2">
        <v>0</v>
      </c>
      <c r="D195" s="2" t="s">
        <v>173</v>
      </c>
      <c r="E195" s="2">
        <v>161</v>
      </c>
      <c r="F195" s="2" t="s">
        <v>7</v>
      </c>
      <c r="G195" s="2">
        <v>2688380.6669999999</v>
      </c>
      <c r="H195" s="2">
        <v>1244413.436</v>
      </c>
      <c r="I195" s="2" t="s">
        <v>4896</v>
      </c>
      <c r="J195" s="4">
        <v>39630</v>
      </c>
      <c r="K195" s="230">
        <f t="shared" ref="K195:K258" si="16">IF(I195="it", 1, IF(I195="fr", 2, 3))</f>
        <v>3</v>
      </c>
      <c r="L195" s="2" t="str">
        <f>$B195&amp;"-"&amp;COUNTIF($B$2:$B195, $B195)</f>
        <v>8125-1</v>
      </c>
      <c r="M195" s="2">
        <v>1277</v>
      </c>
      <c r="N195" s="2" t="str">
        <f t="shared" si="14"/>
        <v>Arnex-sur-Nyon</v>
      </c>
      <c r="O195" s="2" t="str">
        <f t="shared" si="15"/>
        <v>Borex</v>
      </c>
      <c r="P195" s="2" t="str">
        <f t="shared" si="15"/>
        <v/>
      </c>
      <c r="Q195" s="2" t="str">
        <f t="shared" si="15"/>
        <v/>
      </c>
      <c r="R195" s="2" t="str">
        <f t="shared" si="15"/>
        <v/>
      </c>
      <c r="S195" s="2" t="str">
        <f t="shared" si="15"/>
        <v/>
      </c>
      <c r="T195" s="2" t="str">
        <f t="shared" si="15"/>
        <v/>
      </c>
      <c r="U195" s="2" t="str">
        <f t="shared" si="15"/>
        <v/>
      </c>
      <c r="V195" s="2" t="str">
        <f t="shared" si="15"/>
        <v/>
      </c>
      <c r="W195" s="2" t="str">
        <f t="shared" si="15"/>
        <v/>
      </c>
      <c r="X195" s="2" t="str">
        <f t="shared" si="15"/>
        <v/>
      </c>
      <c r="Y195" s="2" t="str">
        <f t="shared" si="15"/>
        <v/>
      </c>
    </row>
    <row r="196" spans="1:25" x14ac:dyDescent="0.2">
      <c r="A196" s="2" t="s">
        <v>173</v>
      </c>
      <c r="B196" s="2">
        <v>8702</v>
      </c>
      <c r="C196" s="2">
        <v>0</v>
      </c>
      <c r="D196" s="2" t="s">
        <v>173</v>
      </c>
      <c r="E196" s="2">
        <v>161</v>
      </c>
      <c r="F196" s="2" t="s">
        <v>7</v>
      </c>
      <c r="G196" s="2">
        <v>2686304.449</v>
      </c>
      <c r="H196" s="2">
        <v>1244037.82</v>
      </c>
      <c r="I196" s="2" t="s">
        <v>4896</v>
      </c>
      <c r="J196" s="4">
        <v>39630</v>
      </c>
      <c r="K196" s="230">
        <f t="shared" si="16"/>
        <v>3</v>
      </c>
      <c r="L196" s="2" t="str">
        <f>$B196&amp;"-"&amp;COUNTIF($B$2:$B196, $B196)</f>
        <v>8702-1</v>
      </c>
      <c r="M196" s="2">
        <v>1278</v>
      </c>
      <c r="N196" s="2" t="str">
        <f t="shared" si="14"/>
        <v>La Rippe</v>
      </c>
      <c r="O196" s="2" t="str">
        <f t="shared" si="15"/>
        <v/>
      </c>
      <c r="P196" s="2" t="str">
        <f t="shared" si="15"/>
        <v/>
      </c>
      <c r="Q196" s="2" t="str">
        <f t="shared" si="15"/>
        <v/>
      </c>
      <c r="R196" s="2" t="str">
        <f t="shared" si="15"/>
        <v/>
      </c>
      <c r="S196" s="2" t="str">
        <f t="shared" si="15"/>
        <v/>
      </c>
      <c r="T196" s="2" t="str">
        <f t="shared" si="15"/>
        <v/>
      </c>
      <c r="U196" s="2" t="str">
        <f t="shared" si="15"/>
        <v/>
      </c>
      <c r="V196" s="2" t="str">
        <f t="shared" si="15"/>
        <v/>
      </c>
      <c r="W196" s="2" t="str">
        <f t="shared" si="15"/>
        <v/>
      </c>
      <c r="X196" s="2" t="str">
        <f t="shared" si="15"/>
        <v/>
      </c>
      <c r="Y196" s="2" t="str">
        <f t="shared" si="15"/>
        <v/>
      </c>
    </row>
    <row r="197" spans="1:25" x14ac:dyDescent="0.2">
      <c r="A197" s="2" t="s">
        <v>296</v>
      </c>
      <c r="B197" s="2">
        <v>8308</v>
      </c>
      <c r="C197" s="2">
        <v>0</v>
      </c>
      <c r="D197" s="2" t="s">
        <v>174</v>
      </c>
      <c r="E197" s="2">
        <v>172</v>
      </c>
      <c r="F197" s="2" t="s">
        <v>7</v>
      </c>
      <c r="G197" s="2">
        <v>2698779.9270000001</v>
      </c>
      <c r="H197" s="2">
        <v>1251208.382</v>
      </c>
      <c r="I197" s="2" t="s">
        <v>4896</v>
      </c>
      <c r="J197" s="4">
        <v>39630</v>
      </c>
      <c r="K197" s="230">
        <f t="shared" si="16"/>
        <v>3</v>
      </c>
      <c r="L197" s="2" t="str">
        <f>$B197&amp;"-"&amp;COUNTIF($B$2:$B197, $B197)</f>
        <v>8308-1</v>
      </c>
      <c r="M197" s="2">
        <v>1279</v>
      </c>
      <c r="N197" s="2" t="str">
        <f t="shared" si="14"/>
        <v>Bogis-Bossey</v>
      </c>
      <c r="O197" s="2" t="str">
        <f t="shared" si="15"/>
        <v>Chavannes-de-Bogis</v>
      </c>
      <c r="P197" s="2" t="str">
        <f t="shared" si="15"/>
        <v/>
      </c>
      <c r="Q197" s="2" t="str">
        <f t="shared" si="15"/>
        <v/>
      </c>
      <c r="R197" s="2" t="str">
        <f t="shared" si="15"/>
        <v/>
      </c>
      <c r="S197" s="2" t="str">
        <f t="shared" si="15"/>
        <v/>
      </c>
      <c r="T197" s="2" t="str">
        <f t="shared" si="15"/>
        <v/>
      </c>
      <c r="U197" s="2" t="str">
        <f t="shared" si="15"/>
        <v/>
      </c>
      <c r="V197" s="2" t="str">
        <f t="shared" si="15"/>
        <v/>
      </c>
      <c r="W197" s="2" t="str">
        <f t="shared" si="15"/>
        <v/>
      </c>
      <c r="X197" s="2" t="str">
        <f t="shared" si="15"/>
        <v/>
      </c>
      <c r="Y197" s="2" t="str">
        <f t="shared" si="15"/>
        <v/>
      </c>
    </row>
    <row r="198" spans="1:25" x14ac:dyDescent="0.2">
      <c r="A198" s="2" t="s">
        <v>174</v>
      </c>
      <c r="B198" s="2">
        <v>8320</v>
      </c>
      <c r="C198" s="2">
        <v>0</v>
      </c>
      <c r="D198" s="2" t="s">
        <v>174</v>
      </c>
      <c r="E198" s="2">
        <v>172</v>
      </c>
      <c r="F198" s="2" t="s">
        <v>7</v>
      </c>
      <c r="G198" s="2">
        <v>2699053.13</v>
      </c>
      <c r="H198" s="2">
        <v>1249336.1429999999</v>
      </c>
      <c r="I198" s="2" t="s">
        <v>4896</v>
      </c>
      <c r="J198" s="4">
        <v>39630</v>
      </c>
      <c r="K198" s="230">
        <f t="shared" si="16"/>
        <v>3</v>
      </c>
      <c r="L198" s="2" t="str">
        <f>$B198&amp;"-"&amp;COUNTIF($B$2:$B198, $B198)</f>
        <v>8320-1</v>
      </c>
      <c r="M198" s="2">
        <v>1281</v>
      </c>
      <c r="N198" s="2" t="str">
        <f t="shared" si="14"/>
        <v>Russin</v>
      </c>
      <c r="O198" s="2" t="str">
        <f t="shared" si="15"/>
        <v>Russin</v>
      </c>
      <c r="P198" s="2" t="str">
        <f t="shared" si="15"/>
        <v/>
      </c>
      <c r="Q198" s="2" t="str">
        <f t="shared" si="15"/>
        <v/>
      </c>
      <c r="R198" s="2" t="str">
        <f t="shared" si="15"/>
        <v/>
      </c>
      <c r="S198" s="2" t="str">
        <f t="shared" si="15"/>
        <v/>
      </c>
      <c r="T198" s="2" t="str">
        <f t="shared" si="15"/>
        <v/>
      </c>
      <c r="U198" s="2" t="str">
        <f t="shared" si="15"/>
        <v/>
      </c>
      <c r="V198" s="2" t="str">
        <f t="shared" si="15"/>
        <v/>
      </c>
      <c r="W198" s="2" t="str">
        <f t="shared" si="15"/>
        <v/>
      </c>
      <c r="X198" s="2" t="str">
        <f t="shared" si="15"/>
        <v/>
      </c>
      <c r="Y198" s="2" t="str">
        <f t="shared" si="15"/>
        <v/>
      </c>
    </row>
    <row r="199" spans="1:25" x14ac:dyDescent="0.2">
      <c r="A199" s="2" t="s">
        <v>175</v>
      </c>
      <c r="B199" s="2">
        <v>8335</v>
      </c>
      <c r="C199" s="2">
        <v>0</v>
      </c>
      <c r="D199" s="2" t="s">
        <v>175</v>
      </c>
      <c r="E199" s="2">
        <v>173</v>
      </c>
      <c r="F199" s="2" t="s">
        <v>7</v>
      </c>
      <c r="G199" s="2">
        <v>2705079.5320000001</v>
      </c>
      <c r="H199" s="2">
        <v>1247196.2620000001</v>
      </c>
      <c r="I199" s="2" t="s">
        <v>4896</v>
      </c>
      <c r="J199" s="4">
        <v>39630</v>
      </c>
      <c r="K199" s="230">
        <f t="shared" si="16"/>
        <v>3</v>
      </c>
      <c r="L199" s="2" t="str">
        <f>$B199&amp;"-"&amp;COUNTIF($B$2:$B199, $B199)</f>
        <v>8335-1</v>
      </c>
      <c r="M199" s="2">
        <v>1283</v>
      </c>
      <c r="N199" s="2" t="str">
        <f t="shared" si="14"/>
        <v>La Plaine</v>
      </c>
      <c r="O199" s="2" t="str">
        <f t="shared" si="15"/>
        <v>Dardagny</v>
      </c>
      <c r="P199" s="2" t="str">
        <f t="shared" si="15"/>
        <v/>
      </c>
      <c r="Q199" s="2" t="str">
        <f t="shared" si="15"/>
        <v/>
      </c>
      <c r="R199" s="2" t="str">
        <f t="shared" si="15"/>
        <v/>
      </c>
      <c r="S199" s="2" t="str">
        <f t="shared" si="15"/>
        <v/>
      </c>
      <c r="T199" s="2" t="str">
        <f t="shared" si="15"/>
        <v/>
      </c>
      <c r="U199" s="2" t="str">
        <f t="shared" si="15"/>
        <v/>
      </c>
      <c r="V199" s="2" t="str">
        <f t="shared" si="15"/>
        <v/>
      </c>
      <c r="W199" s="2" t="str">
        <f t="shared" si="15"/>
        <v/>
      </c>
      <c r="X199" s="2" t="str">
        <f t="shared" si="15"/>
        <v/>
      </c>
      <c r="Y199" s="2" t="str">
        <f t="shared" si="15"/>
        <v/>
      </c>
    </row>
    <row r="200" spans="1:25" x14ac:dyDescent="0.2">
      <c r="A200" s="2" t="s">
        <v>176</v>
      </c>
      <c r="B200" s="2">
        <v>8310</v>
      </c>
      <c r="C200" s="2">
        <v>0</v>
      </c>
      <c r="D200" s="2" t="s">
        <v>177</v>
      </c>
      <c r="E200" s="2">
        <v>176</v>
      </c>
      <c r="F200" s="2" t="s">
        <v>7</v>
      </c>
      <c r="G200" s="2">
        <v>2695410.0320000001</v>
      </c>
      <c r="H200" s="2">
        <v>1256111.4350000001</v>
      </c>
      <c r="I200" s="2" t="s">
        <v>4896</v>
      </c>
      <c r="J200" s="4">
        <v>39630</v>
      </c>
      <c r="K200" s="230">
        <f t="shared" si="16"/>
        <v>3</v>
      </c>
      <c r="L200" s="2" t="str">
        <f>$B200&amp;"-"&amp;COUNTIF($B$2:$B200, $B200)</f>
        <v>8310-1</v>
      </c>
      <c r="M200" s="2">
        <v>1284</v>
      </c>
      <c r="N200" s="2" t="str">
        <f t="shared" si="14"/>
        <v>Chancy</v>
      </c>
      <c r="O200" s="2" t="str">
        <f t="shared" si="15"/>
        <v/>
      </c>
      <c r="P200" s="2" t="str">
        <f t="shared" si="15"/>
        <v/>
      </c>
      <c r="Q200" s="2" t="str">
        <f t="shared" si="15"/>
        <v/>
      </c>
      <c r="R200" s="2" t="str">
        <f t="shared" si="15"/>
        <v/>
      </c>
      <c r="S200" s="2" t="str">
        <f t="shared" si="15"/>
        <v/>
      </c>
      <c r="T200" s="2" t="str">
        <f t="shared" si="15"/>
        <v/>
      </c>
      <c r="U200" s="2" t="str">
        <f t="shared" si="15"/>
        <v/>
      </c>
      <c r="V200" s="2" t="str">
        <f t="shared" si="15"/>
        <v/>
      </c>
      <c r="W200" s="2" t="str">
        <f t="shared" si="15"/>
        <v/>
      </c>
      <c r="X200" s="2" t="str">
        <f t="shared" si="15"/>
        <v/>
      </c>
      <c r="Y200" s="2" t="str">
        <f t="shared" si="15"/>
        <v/>
      </c>
    </row>
    <row r="201" spans="1:25" x14ac:dyDescent="0.2">
      <c r="A201" s="2" t="s">
        <v>178</v>
      </c>
      <c r="B201" s="2">
        <v>8310</v>
      </c>
      <c r="C201" s="2">
        <v>1</v>
      </c>
      <c r="D201" s="2" t="s">
        <v>177</v>
      </c>
      <c r="E201" s="2">
        <v>176</v>
      </c>
      <c r="F201" s="2" t="s">
        <v>7</v>
      </c>
      <c r="G201" s="2">
        <v>2694943.534</v>
      </c>
      <c r="H201" s="2">
        <v>1255593.8970000001</v>
      </c>
      <c r="I201" s="2" t="s">
        <v>4896</v>
      </c>
      <c r="J201" s="4">
        <v>39630</v>
      </c>
      <c r="K201" s="230">
        <f t="shared" si="16"/>
        <v>3</v>
      </c>
      <c r="L201" s="2" t="str">
        <f>$B201&amp;"-"&amp;COUNTIF($B$2:$B201, $B201)</f>
        <v>8310-2</v>
      </c>
      <c r="M201" s="2">
        <v>1285</v>
      </c>
      <c r="N201" s="2" t="str">
        <f t="shared" si="14"/>
        <v>Athenaz (Avusy)</v>
      </c>
      <c r="O201" s="2" t="str">
        <f t="shared" si="15"/>
        <v>Athenaz (Avusy)</v>
      </c>
      <c r="P201" s="2" t="str">
        <f t="shared" si="15"/>
        <v/>
      </c>
      <c r="Q201" s="2" t="str">
        <f t="shared" si="15"/>
        <v/>
      </c>
      <c r="R201" s="2" t="str">
        <f t="shared" si="15"/>
        <v/>
      </c>
      <c r="S201" s="2" t="str">
        <f t="shared" si="15"/>
        <v/>
      </c>
      <c r="T201" s="2" t="str">
        <f t="shared" si="15"/>
        <v/>
      </c>
      <c r="U201" s="2" t="str">
        <f t="shared" si="15"/>
        <v/>
      </c>
      <c r="V201" s="2" t="str">
        <f t="shared" si="15"/>
        <v/>
      </c>
      <c r="W201" s="2" t="str">
        <f t="shared" si="15"/>
        <v/>
      </c>
      <c r="X201" s="2" t="str">
        <f t="shared" si="15"/>
        <v/>
      </c>
      <c r="Y201" s="2" t="str">
        <f t="shared" si="15"/>
        <v/>
      </c>
    </row>
    <row r="202" spans="1:25" x14ac:dyDescent="0.2">
      <c r="A202" s="2" t="s">
        <v>179</v>
      </c>
      <c r="B202" s="2">
        <v>8312</v>
      </c>
      <c r="C202" s="2">
        <v>0</v>
      </c>
      <c r="D202" s="2" t="s">
        <v>177</v>
      </c>
      <c r="E202" s="2">
        <v>176</v>
      </c>
      <c r="F202" s="2" t="s">
        <v>7</v>
      </c>
      <c r="G202" s="2">
        <v>2694416.0809999998</v>
      </c>
      <c r="H202" s="2">
        <v>1257011.5549999999</v>
      </c>
      <c r="I202" s="2" t="s">
        <v>4896</v>
      </c>
      <c r="J202" s="4">
        <v>39630</v>
      </c>
      <c r="K202" s="230">
        <f t="shared" si="16"/>
        <v>3</v>
      </c>
      <c r="L202" s="2" t="str">
        <f>$B202&amp;"-"&amp;COUNTIF($B$2:$B202, $B202)</f>
        <v>8312-1</v>
      </c>
      <c r="M202" s="2">
        <v>1286</v>
      </c>
      <c r="N202" s="2" t="str">
        <f t="shared" si="14"/>
        <v>Soral</v>
      </c>
      <c r="O202" s="2" t="str">
        <f t="shared" si="15"/>
        <v>Soral</v>
      </c>
      <c r="P202" s="2" t="str">
        <f t="shared" si="15"/>
        <v/>
      </c>
      <c r="Q202" s="2" t="str">
        <f t="shared" si="15"/>
        <v/>
      </c>
      <c r="R202" s="2" t="str">
        <f t="shared" si="15"/>
        <v/>
      </c>
      <c r="S202" s="2" t="str">
        <f t="shared" si="15"/>
        <v/>
      </c>
      <c r="T202" s="2" t="str">
        <f t="shared" si="15"/>
        <v/>
      </c>
      <c r="U202" s="2" t="str">
        <f t="shared" si="15"/>
        <v/>
      </c>
      <c r="V202" s="2" t="str">
        <f t="shared" si="15"/>
        <v/>
      </c>
      <c r="W202" s="2" t="str">
        <f t="shared" si="15"/>
        <v/>
      </c>
      <c r="X202" s="2" t="str">
        <f t="shared" si="15"/>
        <v/>
      </c>
      <c r="Y202" s="2" t="str">
        <f t="shared" si="15"/>
        <v/>
      </c>
    </row>
    <row r="203" spans="1:25" x14ac:dyDescent="0.2">
      <c r="A203" s="2" t="s">
        <v>177</v>
      </c>
      <c r="B203" s="2">
        <v>8315</v>
      </c>
      <c r="C203" s="2">
        <v>0</v>
      </c>
      <c r="D203" s="2" t="s">
        <v>177</v>
      </c>
      <c r="E203" s="2">
        <v>176</v>
      </c>
      <c r="F203" s="2" t="s">
        <v>7</v>
      </c>
      <c r="G203" s="2">
        <v>2693432.1379999998</v>
      </c>
      <c r="H203" s="2">
        <v>1255496.7109999999</v>
      </c>
      <c r="I203" s="2" t="s">
        <v>4896</v>
      </c>
      <c r="J203" s="4">
        <v>39630</v>
      </c>
      <c r="K203" s="230">
        <f t="shared" si="16"/>
        <v>3</v>
      </c>
      <c r="L203" s="2" t="str">
        <f>$B203&amp;"-"&amp;COUNTIF($B$2:$B203, $B203)</f>
        <v>8315-1</v>
      </c>
      <c r="M203" s="2">
        <v>1287</v>
      </c>
      <c r="N203" s="2" t="str">
        <f t="shared" si="14"/>
        <v>Laconnex</v>
      </c>
      <c r="O203" s="2" t="str">
        <f t="shared" si="15"/>
        <v/>
      </c>
      <c r="P203" s="2" t="str">
        <f t="shared" si="15"/>
        <v/>
      </c>
      <c r="Q203" s="2" t="str">
        <f t="shared" si="15"/>
        <v/>
      </c>
      <c r="R203" s="2" t="str">
        <f t="shared" si="15"/>
        <v/>
      </c>
      <c r="S203" s="2" t="str">
        <f t="shared" si="15"/>
        <v/>
      </c>
      <c r="T203" s="2" t="str">
        <f t="shared" si="15"/>
        <v/>
      </c>
      <c r="U203" s="2" t="str">
        <f t="shared" si="15"/>
        <v/>
      </c>
      <c r="V203" s="2" t="str">
        <f t="shared" si="15"/>
        <v/>
      </c>
      <c r="W203" s="2" t="str">
        <f t="shared" si="15"/>
        <v/>
      </c>
      <c r="X203" s="2" t="str">
        <f t="shared" si="15"/>
        <v/>
      </c>
      <c r="Y203" s="2" t="str">
        <f t="shared" si="15"/>
        <v/>
      </c>
    </row>
    <row r="204" spans="1:25" x14ac:dyDescent="0.2">
      <c r="A204" s="2" t="s">
        <v>180</v>
      </c>
      <c r="B204" s="2">
        <v>8317</v>
      </c>
      <c r="C204" s="2">
        <v>0</v>
      </c>
      <c r="D204" s="2" t="s">
        <v>177</v>
      </c>
      <c r="E204" s="2">
        <v>176</v>
      </c>
      <c r="F204" s="2" t="s">
        <v>7</v>
      </c>
      <c r="G204" s="2">
        <v>2692830.5720000002</v>
      </c>
      <c r="H204" s="2">
        <v>1253611.558</v>
      </c>
      <c r="I204" s="2" t="s">
        <v>4896</v>
      </c>
      <c r="J204" s="4">
        <v>39630</v>
      </c>
      <c r="K204" s="230">
        <f t="shared" si="16"/>
        <v>3</v>
      </c>
      <c r="L204" s="2" t="str">
        <f>$B204&amp;"-"&amp;COUNTIF($B$2:$B204, $B204)</f>
        <v>8317-1</v>
      </c>
      <c r="M204" s="2">
        <v>1288</v>
      </c>
      <c r="N204" s="2" t="str">
        <f t="shared" si="14"/>
        <v>Aire-la-Ville</v>
      </c>
      <c r="O204" s="2" t="str">
        <f t="shared" si="15"/>
        <v/>
      </c>
      <c r="P204" s="2" t="str">
        <f t="shared" si="15"/>
        <v/>
      </c>
      <c r="Q204" s="2" t="str">
        <f t="shared" si="15"/>
        <v/>
      </c>
      <c r="R204" s="2" t="str">
        <f t="shared" si="15"/>
        <v/>
      </c>
      <c r="S204" s="2" t="str">
        <f t="shared" si="15"/>
        <v/>
      </c>
      <c r="T204" s="2" t="str">
        <f t="shared" si="15"/>
        <v/>
      </c>
      <c r="U204" s="2" t="str">
        <f t="shared" si="15"/>
        <v/>
      </c>
      <c r="V204" s="2" t="str">
        <f t="shared" si="15"/>
        <v/>
      </c>
      <c r="W204" s="2" t="str">
        <f t="shared" si="15"/>
        <v/>
      </c>
      <c r="X204" s="2" t="str">
        <f t="shared" si="15"/>
        <v/>
      </c>
      <c r="Y204" s="2" t="str">
        <f t="shared" si="15"/>
        <v/>
      </c>
    </row>
    <row r="205" spans="1:25" x14ac:dyDescent="0.2">
      <c r="A205" s="2" t="s">
        <v>181</v>
      </c>
      <c r="B205" s="2">
        <v>8330</v>
      </c>
      <c r="C205" s="2">
        <v>0</v>
      </c>
      <c r="D205" s="2" t="s">
        <v>182</v>
      </c>
      <c r="E205" s="2">
        <v>177</v>
      </c>
      <c r="F205" s="2" t="s">
        <v>7</v>
      </c>
      <c r="G205" s="2">
        <v>2702553.2459999998</v>
      </c>
      <c r="H205" s="2">
        <v>1247116.145</v>
      </c>
      <c r="I205" s="2" t="s">
        <v>4896</v>
      </c>
      <c r="J205" s="4">
        <v>39630</v>
      </c>
      <c r="K205" s="230">
        <f t="shared" si="16"/>
        <v>3</v>
      </c>
      <c r="L205" s="2" t="str">
        <f>$B205&amp;"-"&amp;COUNTIF($B$2:$B205, $B205)</f>
        <v>8330-1</v>
      </c>
      <c r="M205" s="2">
        <v>1290</v>
      </c>
      <c r="N205" s="2" t="str">
        <f t="shared" si="14"/>
        <v>Chavannes-des-Bois</v>
      </c>
      <c r="O205" s="2" t="str">
        <f t="shared" si="15"/>
        <v>Versoix</v>
      </c>
      <c r="P205" s="2" t="str">
        <f t="shared" si="15"/>
        <v>Versoix</v>
      </c>
      <c r="Q205" s="2" t="str">
        <f t="shared" si="15"/>
        <v>Versoix</v>
      </c>
      <c r="R205" s="2" t="str">
        <f t="shared" si="15"/>
        <v/>
      </c>
      <c r="S205" s="2" t="str">
        <f t="shared" si="15"/>
        <v/>
      </c>
      <c r="T205" s="2" t="str">
        <f t="shared" si="15"/>
        <v/>
      </c>
      <c r="U205" s="2" t="str">
        <f t="shared" si="15"/>
        <v/>
      </c>
      <c r="V205" s="2" t="str">
        <f t="shared" si="15"/>
        <v/>
      </c>
      <c r="W205" s="2" t="str">
        <f t="shared" si="15"/>
        <v/>
      </c>
      <c r="X205" s="2" t="str">
        <f t="shared" si="15"/>
        <v/>
      </c>
      <c r="Y205" s="2" t="str">
        <f t="shared" si="15"/>
        <v/>
      </c>
    </row>
    <row r="206" spans="1:25" x14ac:dyDescent="0.2">
      <c r="A206" s="2" t="s">
        <v>183</v>
      </c>
      <c r="B206" s="2">
        <v>8331</v>
      </c>
      <c r="C206" s="2">
        <v>0</v>
      </c>
      <c r="D206" s="2" t="s">
        <v>182</v>
      </c>
      <c r="E206" s="2">
        <v>177</v>
      </c>
      <c r="F206" s="2" t="s">
        <v>7</v>
      </c>
      <c r="G206" s="2">
        <v>2703577.8620000002</v>
      </c>
      <c r="H206" s="2">
        <v>1244853.55</v>
      </c>
      <c r="I206" s="2" t="s">
        <v>4896</v>
      </c>
      <c r="J206" s="4">
        <v>39630</v>
      </c>
      <c r="K206" s="230">
        <f t="shared" si="16"/>
        <v>3</v>
      </c>
      <c r="L206" s="2" t="str">
        <f>$B206&amp;"-"&amp;COUNTIF($B$2:$B206, $B206)</f>
        <v>8331-1</v>
      </c>
      <c r="M206" s="2">
        <v>1291</v>
      </c>
      <c r="N206" s="2" t="str">
        <f t="shared" si="14"/>
        <v>Commugny</v>
      </c>
      <c r="O206" s="2" t="str">
        <f t="shared" si="15"/>
        <v/>
      </c>
      <c r="P206" s="2" t="str">
        <f t="shared" si="15"/>
        <v/>
      </c>
      <c r="Q206" s="2" t="str">
        <f t="shared" si="15"/>
        <v/>
      </c>
      <c r="R206" s="2" t="str">
        <f t="shared" si="15"/>
        <v/>
      </c>
      <c r="S206" s="2" t="str">
        <f t="shared" si="15"/>
        <v/>
      </c>
      <c r="T206" s="2" t="str">
        <f t="shared" si="15"/>
        <v/>
      </c>
      <c r="U206" s="2" t="str">
        <f t="shared" si="15"/>
        <v/>
      </c>
      <c r="V206" s="2" t="str">
        <f t="shared" si="15"/>
        <v/>
      </c>
      <c r="W206" s="2" t="str">
        <f t="shared" si="15"/>
        <v/>
      </c>
      <c r="X206" s="2" t="str">
        <f t="shared" si="15"/>
        <v/>
      </c>
      <c r="Y206" s="2" t="str">
        <f t="shared" si="15"/>
        <v/>
      </c>
    </row>
    <row r="207" spans="1:25" x14ac:dyDescent="0.2">
      <c r="A207" s="2" t="s">
        <v>145</v>
      </c>
      <c r="B207" s="2">
        <v>8623</v>
      </c>
      <c r="C207" s="2">
        <v>0</v>
      </c>
      <c r="D207" s="2" t="s">
        <v>182</v>
      </c>
      <c r="E207" s="2">
        <v>177</v>
      </c>
      <c r="F207" s="2" t="s">
        <v>7</v>
      </c>
      <c r="G207" s="2">
        <v>2704059.091</v>
      </c>
      <c r="H207" s="2">
        <v>1243946.9010000001</v>
      </c>
      <c r="I207" s="2" t="s">
        <v>4896</v>
      </c>
      <c r="J207" s="4">
        <v>39630</v>
      </c>
      <c r="K207" s="230">
        <f t="shared" si="16"/>
        <v>3</v>
      </c>
      <c r="L207" s="2" t="str">
        <f>$B207&amp;"-"&amp;COUNTIF($B$2:$B207, $B207)</f>
        <v>8623-2</v>
      </c>
      <c r="M207" s="2">
        <v>1292</v>
      </c>
      <c r="N207" s="2" t="str">
        <f t="shared" si="14"/>
        <v>Chambésy</v>
      </c>
      <c r="O207" s="2" t="str">
        <f t="shared" si="15"/>
        <v>Chambésy</v>
      </c>
      <c r="P207" s="2" t="str">
        <f t="shared" si="15"/>
        <v/>
      </c>
      <c r="Q207" s="2" t="str">
        <f t="shared" si="15"/>
        <v/>
      </c>
      <c r="R207" s="2" t="str">
        <f t="shared" si="15"/>
        <v/>
      </c>
      <c r="S207" s="2" t="str">
        <f t="shared" si="15"/>
        <v/>
      </c>
      <c r="T207" s="2" t="str">
        <f t="shared" si="15"/>
        <v/>
      </c>
      <c r="U207" s="2" t="str">
        <f t="shared" si="15"/>
        <v/>
      </c>
      <c r="V207" s="2" t="str">
        <f t="shared" si="15"/>
        <v/>
      </c>
      <c r="W207" s="2" t="str">
        <f t="shared" si="15"/>
        <v/>
      </c>
      <c r="X207" s="2" t="str">
        <f t="shared" si="15"/>
        <v/>
      </c>
      <c r="Y207" s="2" t="str">
        <f t="shared" si="15"/>
        <v/>
      </c>
    </row>
    <row r="208" spans="1:25" x14ac:dyDescent="0.2">
      <c r="A208" s="2" t="s">
        <v>184</v>
      </c>
      <c r="B208" s="2">
        <v>8322</v>
      </c>
      <c r="C208" s="2">
        <v>0</v>
      </c>
      <c r="D208" s="2" t="s">
        <v>185</v>
      </c>
      <c r="E208" s="2">
        <v>178</v>
      </c>
      <c r="F208" s="2" t="s">
        <v>7</v>
      </c>
      <c r="G208" s="2">
        <v>2702268.9190000002</v>
      </c>
      <c r="H208" s="2">
        <v>1252148.5900000001</v>
      </c>
      <c r="I208" s="2" t="s">
        <v>4896</v>
      </c>
      <c r="J208" s="4">
        <v>39630</v>
      </c>
      <c r="K208" s="230">
        <f t="shared" si="16"/>
        <v>3</v>
      </c>
      <c r="L208" s="2" t="str">
        <f>$B208&amp;"-"&amp;COUNTIF($B$2:$B208, $B208)</f>
        <v>8322-1</v>
      </c>
      <c r="M208" s="2">
        <v>1293</v>
      </c>
      <c r="N208" s="2" t="str">
        <f t="shared" si="14"/>
        <v>Bellevue</v>
      </c>
      <c r="O208" s="2" t="str">
        <f t="shared" si="15"/>
        <v/>
      </c>
      <c r="P208" s="2" t="str">
        <f t="shared" si="15"/>
        <v/>
      </c>
      <c r="Q208" s="2" t="str">
        <f t="shared" si="15"/>
        <v/>
      </c>
      <c r="R208" s="2" t="str">
        <f t="shared" si="15"/>
        <v/>
      </c>
      <c r="S208" s="2" t="str">
        <f t="shared" si="15"/>
        <v/>
      </c>
      <c r="T208" s="2" t="str">
        <f t="shared" si="15"/>
        <v/>
      </c>
      <c r="U208" s="2" t="str">
        <f t="shared" si="15"/>
        <v/>
      </c>
      <c r="V208" s="2" t="str">
        <f t="shared" si="15"/>
        <v/>
      </c>
      <c r="W208" s="2" t="str">
        <f t="shared" si="15"/>
        <v/>
      </c>
      <c r="X208" s="2" t="str">
        <f t="shared" si="15"/>
        <v/>
      </c>
      <c r="Y208" s="2" t="str">
        <f t="shared" si="15"/>
        <v/>
      </c>
    </row>
    <row r="209" spans="1:25" x14ac:dyDescent="0.2">
      <c r="A209" s="2" t="s">
        <v>186</v>
      </c>
      <c r="B209" s="2">
        <v>8322</v>
      </c>
      <c r="C209" s="2">
        <v>2</v>
      </c>
      <c r="D209" s="2" t="s">
        <v>185</v>
      </c>
      <c r="E209" s="2">
        <v>178</v>
      </c>
      <c r="F209" s="2" t="s">
        <v>7</v>
      </c>
      <c r="G209" s="2">
        <v>2703173.8130000001</v>
      </c>
      <c r="H209" s="2">
        <v>1250618.723</v>
      </c>
      <c r="I209" s="2" t="s">
        <v>4896</v>
      </c>
      <c r="J209" s="4">
        <v>40664</v>
      </c>
      <c r="K209" s="230">
        <f t="shared" si="16"/>
        <v>3</v>
      </c>
      <c r="L209" s="2" t="str">
        <f>$B209&amp;"-"&amp;COUNTIF($B$2:$B209, $B209)</f>
        <v>8322-2</v>
      </c>
      <c r="M209" s="2">
        <v>1294</v>
      </c>
      <c r="N209" s="2" t="str">
        <f t="shared" si="14"/>
        <v>Genthod</v>
      </c>
      <c r="O209" s="2" t="str">
        <f t="shared" si="15"/>
        <v/>
      </c>
      <c r="P209" s="2" t="str">
        <f t="shared" si="15"/>
        <v/>
      </c>
      <c r="Q209" s="2" t="str">
        <f t="shared" si="15"/>
        <v/>
      </c>
      <c r="R209" s="2" t="str">
        <f t="shared" si="15"/>
        <v/>
      </c>
      <c r="S209" s="2" t="str">
        <f t="shared" si="15"/>
        <v/>
      </c>
      <c r="T209" s="2" t="str">
        <f t="shared" si="15"/>
        <v/>
      </c>
      <c r="U209" s="2" t="str">
        <f t="shared" si="15"/>
        <v/>
      </c>
      <c r="V209" s="2" t="str">
        <f t="shared" si="15"/>
        <v/>
      </c>
      <c r="W209" s="2" t="str">
        <f t="shared" si="15"/>
        <v/>
      </c>
      <c r="X209" s="2" t="str">
        <f t="shared" si="15"/>
        <v/>
      </c>
      <c r="Y209" s="2" t="str">
        <f t="shared" si="15"/>
        <v/>
      </c>
    </row>
    <row r="210" spans="1:25" x14ac:dyDescent="0.2">
      <c r="A210" s="2" t="s">
        <v>185</v>
      </c>
      <c r="B210" s="2">
        <v>8332</v>
      </c>
      <c r="C210" s="2">
        <v>0</v>
      </c>
      <c r="D210" s="2" t="s">
        <v>185</v>
      </c>
      <c r="E210" s="2">
        <v>178</v>
      </c>
      <c r="F210" s="2" t="s">
        <v>7</v>
      </c>
      <c r="G210" s="2">
        <v>2701497.36</v>
      </c>
      <c r="H210" s="2">
        <v>1250256.9790000001</v>
      </c>
      <c r="I210" s="2" t="s">
        <v>4896</v>
      </c>
      <c r="J210" s="4">
        <v>39630</v>
      </c>
      <c r="K210" s="230">
        <f t="shared" si="16"/>
        <v>3</v>
      </c>
      <c r="L210" s="2" t="str">
        <f>$B210&amp;"-"&amp;COUNTIF($B$2:$B210, $B210)</f>
        <v>8332-1</v>
      </c>
      <c r="M210" s="2">
        <v>1295</v>
      </c>
      <c r="N210" s="2" t="str">
        <f t="shared" si="14"/>
        <v>Mies</v>
      </c>
      <c r="O210" s="2" t="str">
        <f t="shared" si="15"/>
        <v>Tannay</v>
      </c>
      <c r="P210" s="2" t="str">
        <f t="shared" si="15"/>
        <v/>
      </c>
      <c r="Q210" s="2" t="str">
        <f t="shared" si="15"/>
        <v/>
      </c>
      <c r="R210" s="2" t="str">
        <f t="shared" si="15"/>
        <v/>
      </c>
      <c r="S210" s="2" t="str">
        <f t="shared" si="15"/>
        <v/>
      </c>
      <c r="T210" s="2" t="str">
        <f t="shared" si="15"/>
        <v/>
      </c>
      <c r="U210" s="2" t="str">
        <f t="shared" si="15"/>
        <v/>
      </c>
      <c r="V210" s="2" t="str">
        <f t="shared" si="15"/>
        <v/>
      </c>
      <c r="W210" s="2" t="str">
        <f t="shared" si="15"/>
        <v/>
      </c>
      <c r="X210" s="2" t="str">
        <f t="shared" si="15"/>
        <v/>
      </c>
      <c r="Y210" s="2" t="str">
        <f t="shared" si="15"/>
        <v/>
      </c>
    </row>
    <row r="211" spans="1:25" x14ac:dyDescent="0.2">
      <c r="A211" s="2" t="s">
        <v>187</v>
      </c>
      <c r="B211" s="2">
        <v>8332</v>
      </c>
      <c r="C211" s="2">
        <v>2</v>
      </c>
      <c r="D211" s="2" t="s">
        <v>185</v>
      </c>
      <c r="E211" s="2">
        <v>178</v>
      </c>
      <c r="F211" s="2" t="s">
        <v>7</v>
      </c>
      <c r="G211" s="2">
        <v>2699866.8080000002</v>
      </c>
      <c r="H211" s="2">
        <v>1251680.9180000001</v>
      </c>
      <c r="I211" s="2" t="s">
        <v>4896</v>
      </c>
      <c r="J211" s="4">
        <v>40664</v>
      </c>
      <c r="K211" s="230">
        <f t="shared" si="16"/>
        <v>3</v>
      </c>
      <c r="L211" s="2" t="str">
        <f>$B211&amp;"-"&amp;COUNTIF($B$2:$B211, $B211)</f>
        <v>8332-2</v>
      </c>
      <c r="M211" s="2">
        <v>1296</v>
      </c>
      <c r="N211" s="2" t="str">
        <f t="shared" si="14"/>
        <v>Coppet</v>
      </c>
      <c r="O211" s="2" t="str">
        <f t="shared" si="15"/>
        <v/>
      </c>
      <c r="P211" s="2" t="str">
        <f t="shared" si="15"/>
        <v/>
      </c>
      <c r="Q211" s="2" t="str">
        <f t="shared" si="15"/>
        <v/>
      </c>
      <c r="R211" s="2" t="str">
        <f t="shared" si="15"/>
        <v/>
      </c>
      <c r="S211" s="2" t="str">
        <f t="shared" si="15"/>
        <v/>
      </c>
      <c r="T211" s="2" t="str">
        <f t="shared" si="15"/>
        <v/>
      </c>
      <c r="U211" s="2" t="str">
        <f t="shared" si="15"/>
        <v/>
      </c>
      <c r="V211" s="2" t="str">
        <f t="shared" si="15"/>
        <v/>
      </c>
      <c r="W211" s="2" t="str">
        <f t="shared" si="15"/>
        <v/>
      </c>
      <c r="X211" s="2" t="str">
        <f t="shared" si="15"/>
        <v/>
      </c>
      <c r="Y211" s="2" t="str">
        <f t="shared" si="15"/>
        <v/>
      </c>
    </row>
    <row r="212" spans="1:25" x14ac:dyDescent="0.2">
      <c r="A212" s="2" t="s">
        <v>297</v>
      </c>
      <c r="B212" s="2">
        <v>8308</v>
      </c>
      <c r="C212" s="2">
        <v>2</v>
      </c>
      <c r="D212" s="2" t="s">
        <v>188</v>
      </c>
      <c r="E212" s="2">
        <v>180</v>
      </c>
      <c r="F212" s="2" t="s">
        <v>7</v>
      </c>
      <c r="G212" s="2">
        <v>2698699.9810000001</v>
      </c>
      <c r="H212" s="2">
        <v>1253713.527</v>
      </c>
      <c r="I212" s="2" t="s">
        <v>4896</v>
      </c>
      <c r="J212" s="4">
        <v>39630</v>
      </c>
      <c r="K212" s="230">
        <f t="shared" si="16"/>
        <v>3</v>
      </c>
      <c r="L212" s="2" t="str">
        <f>$B212&amp;"-"&amp;COUNTIF($B$2:$B212, $B212)</f>
        <v>8308-2</v>
      </c>
      <c r="M212" s="2">
        <v>1297</v>
      </c>
      <c r="N212" s="2" t="str">
        <f t="shared" si="14"/>
        <v>Founex</v>
      </c>
      <c r="O212" s="2" t="str">
        <f t="shared" si="15"/>
        <v>Founex</v>
      </c>
      <c r="P212" s="2" t="str">
        <f t="shared" si="15"/>
        <v/>
      </c>
      <c r="Q212" s="2" t="str">
        <f t="shared" si="15"/>
        <v/>
      </c>
      <c r="R212" s="2" t="str">
        <f t="shared" si="15"/>
        <v/>
      </c>
      <c r="S212" s="2" t="str">
        <f t="shared" si="15"/>
        <v/>
      </c>
      <c r="T212" s="2" t="str">
        <f t="shared" si="15"/>
        <v/>
      </c>
      <c r="U212" s="2" t="str">
        <f t="shared" si="15"/>
        <v/>
      </c>
      <c r="V212" s="2" t="str">
        <f t="shared" ref="V212:Y212" si="17">IFERROR(INDEX($A$2:$A$5744, MATCH($M212&amp;"-"&amp;V$1, $L$2:$L$5744, 0)), "")</f>
        <v/>
      </c>
      <c r="W212" s="2" t="str">
        <f t="shared" si="17"/>
        <v/>
      </c>
      <c r="X212" s="2" t="str">
        <f t="shared" si="17"/>
        <v/>
      </c>
      <c r="Y212" s="2" t="str">
        <f t="shared" si="17"/>
        <v/>
      </c>
    </row>
    <row r="213" spans="1:25" x14ac:dyDescent="0.2">
      <c r="A213" s="2" t="s">
        <v>188</v>
      </c>
      <c r="B213" s="2">
        <v>8484</v>
      </c>
      <c r="C213" s="2">
        <v>0</v>
      </c>
      <c r="D213" s="2" t="s">
        <v>188</v>
      </c>
      <c r="E213" s="2">
        <v>180</v>
      </c>
      <c r="F213" s="2" t="s">
        <v>7</v>
      </c>
      <c r="G213" s="2">
        <v>2700630.2340000002</v>
      </c>
      <c r="H213" s="2">
        <v>1254695.432</v>
      </c>
      <c r="I213" s="2" t="s">
        <v>4896</v>
      </c>
      <c r="J213" s="4">
        <v>39630</v>
      </c>
      <c r="K213" s="230">
        <f t="shared" si="16"/>
        <v>3</v>
      </c>
      <c r="L213" s="2" t="str">
        <f>$B213&amp;"-"&amp;COUNTIF($B$2:$B213, $B213)</f>
        <v>8484-1</v>
      </c>
      <c r="M213" s="2">
        <v>1298</v>
      </c>
      <c r="N213" s="2" t="str">
        <f t="shared" si="14"/>
        <v>Céligny</v>
      </c>
      <c r="O213" s="2" t="str">
        <f t="shared" si="14"/>
        <v>Céligny</v>
      </c>
      <c r="P213" s="2" t="str">
        <f t="shared" si="14"/>
        <v/>
      </c>
      <c r="Q213" s="2" t="str">
        <f t="shared" si="14"/>
        <v/>
      </c>
      <c r="R213" s="2" t="str">
        <f t="shared" si="14"/>
        <v/>
      </c>
      <c r="S213" s="2" t="str">
        <f t="shared" si="14"/>
        <v/>
      </c>
      <c r="T213" s="2" t="str">
        <f t="shared" si="14"/>
        <v/>
      </c>
      <c r="U213" s="2" t="str">
        <f t="shared" si="14"/>
        <v/>
      </c>
      <c r="V213" s="2" t="str">
        <f t="shared" si="14"/>
        <v/>
      </c>
      <c r="W213" s="2" t="str">
        <f t="shared" si="14"/>
        <v/>
      </c>
      <c r="X213" s="2" t="str">
        <f t="shared" si="14"/>
        <v/>
      </c>
      <c r="Y213" s="2" t="str">
        <f t="shared" si="14"/>
        <v/>
      </c>
    </row>
    <row r="214" spans="1:25" x14ac:dyDescent="0.2">
      <c r="A214" s="2" t="s">
        <v>189</v>
      </c>
      <c r="B214" s="2">
        <v>8484</v>
      </c>
      <c r="C214" s="2">
        <v>2</v>
      </c>
      <c r="D214" s="2" t="s">
        <v>188</v>
      </c>
      <c r="E214" s="2">
        <v>180</v>
      </c>
      <c r="F214" s="2" t="s">
        <v>7</v>
      </c>
      <c r="G214" s="2">
        <v>2702302.7259999998</v>
      </c>
      <c r="H214" s="2">
        <v>1253814.5460000001</v>
      </c>
      <c r="I214" s="2" t="s">
        <v>4896</v>
      </c>
      <c r="J214" s="4">
        <v>39630</v>
      </c>
      <c r="K214" s="230">
        <f t="shared" si="16"/>
        <v>3</v>
      </c>
      <c r="L214" s="2" t="str">
        <f>$B214&amp;"-"&amp;COUNTIF($B$2:$B214, $B214)</f>
        <v>8484-2</v>
      </c>
      <c r="M214" s="2">
        <v>1299</v>
      </c>
      <c r="N214" s="2" t="str">
        <f t="shared" si="14"/>
        <v>Crans VD</v>
      </c>
      <c r="O214" s="2" t="str">
        <f t="shared" si="14"/>
        <v/>
      </c>
      <c r="P214" s="2" t="str">
        <f t="shared" si="14"/>
        <v/>
      </c>
      <c r="Q214" s="2" t="str">
        <f t="shared" si="14"/>
        <v/>
      </c>
      <c r="R214" s="2" t="str">
        <f t="shared" si="14"/>
        <v/>
      </c>
      <c r="S214" s="2" t="str">
        <f t="shared" si="14"/>
        <v/>
      </c>
      <c r="T214" s="2" t="str">
        <f t="shared" si="14"/>
        <v/>
      </c>
      <c r="U214" s="2" t="str">
        <f t="shared" si="14"/>
        <v/>
      </c>
      <c r="V214" s="2" t="str">
        <f t="shared" si="14"/>
        <v/>
      </c>
      <c r="W214" s="2" t="str">
        <f t="shared" si="14"/>
        <v/>
      </c>
      <c r="X214" s="2" t="str">
        <f t="shared" si="14"/>
        <v/>
      </c>
      <c r="Y214" s="2" t="str">
        <f t="shared" si="14"/>
        <v/>
      </c>
    </row>
    <row r="215" spans="1:25" x14ac:dyDescent="0.2">
      <c r="A215" s="2" t="s">
        <v>190</v>
      </c>
      <c r="B215" s="2">
        <v>8484</v>
      </c>
      <c r="C215" s="2">
        <v>3</v>
      </c>
      <c r="D215" s="2" t="s">
        <v>188</v>
      </c>
      <c r="E215" s="2">
        <v>180</v>
      </c>
      <c r="F215" s="2" t="s">
        <v>7</v>
      </c>
      <c r="G215" s="2">
        <v>2700081.7850000001</v>
      </c>
      <c r="H215" s="2">
        <v>1252688.486</v>
      </c>
      <c r="I215" s="2" t="s">
        <v>4896</v>
      </c>
      <c r="J215" s="4">
        <v>39630</v>
      </c>
      <c r="K215" s="230">
        <f t="shared" si="16"/>
        <v>3</v>
      </c>
      <c r="L215" s="2" t="str">
        <f>$B215&amp;"-"&amp;COUNTIF($B$2:$B215, $B215)</f>
        <v>8484-3</v>
      </c>
      <c r="M215" s="2">
        <v>1302</v>
      </c>
      <c r="N215" s="2" t="str">
        <f t="shared" si="14"/>
        <v>Vufflens-la-Ville</v>
      </c>
      <c r="O215" s="2" t="str">
        <f t="shared" si="14"/>
        <v/>
      </c>
      <c r="P215" s="2" t="str">
        <f t="shared" si="14"/>
        <v/>
      </c>
      <c r="Q215" s="2" t="str">
        <f t="shared" si="14"/>
        <v/>
      </c>
      <c r="R215" s="2" t="str">
        <f t="shared" si="14"/>
        <v/>
      </c>
      <c r="S215" s="2" t="str">
        <f t="shared" si="14"/>
        <v/>
      </c>
      <c r="T215" s="2" t="str">
        <f t="shared" si="14"/>
        <v/>
      </c>
      <c r="U215" s="2" t="str">
        <f t="shared" si="14"/>
        <v/>
      </c>
      <c r="V215" s="2" t="str">
        <f t="shared" si="14"/>
        <v/>
      </c>
      <c r="W215" s="2" t="str">
        <f t="shared" si="14"/>
        <v/>
      </c>
      <c r="X215" s="2" t="str">
        <f t="shared" si="14"/>
        <v/>
      </c>
      <c r="Y215" s="2" t="str">
        <f t="shared" si="14"/>
        <v/>
      </c>
    </row>
    <row r="216" spans="1:25" x14ac:dyDescent="0.2">
      <c r="A216" s="2" t="s">
        <v>255</v>
      </c>
      <c r="B216" s="2">
        <v>8486</v>
      </c>
      <c r="C216" s="2">
        <v>0</v>
      </c>
      <c r="D216" s="2" t="s">
        <v>188</v>
      </c>
      <c r="E216" s="2">
        <v>180</v>
      </c>
      <c r="F216" s="2" t="s">
        <v>7</v>
      </c>
      <c r="G216" s="2">
        <v>2701675.8960000002</v>
      </c>
      <c r="H216" s="2">
        <v>1256120.558</v>
      </c>
      <c r="I216" s="2" t="s">
        <v>4896</v>
      </c>
      <c r="J216" s="4">
        <v>39630</v>
      </c>
      <c r="K216" s="230">
        <f t="shared" si="16"/>
        <v>3</v>
      </c>
      <c r="L216" s="2" t="str">
        <f>$B216&amp;"-"&amp;COUNTIF($B$2:$B216, $B216)</f>
        <v>8486-1</v>
      </c>
      <c r="M216" s="2">
        <v>1303</v>
      </c>
      <c r="N216" s="2" t="str">
        <f t="shared" si="14"/>
        <v>Penthaz</v>
      </c>
      <c r="O216" s="2" t="str">
        <f t="shared" si="14"/>
        <v/>
      </c>
      <c r="P216" s="2" t="str">
        <f t="shared" si="14"/>
        <v/>
      </c>
      <c r="Q216" s="2" t="str">
        <f t="shared" si="14"/>
        <v/>
      </c>
      <c r="R216" s="2" t="str">
        <f t="shared" si="14"/>
        <v/>
      </c>
      <c r="S216" s="2" t="str">
        <f t="shared" si="14"/>
        <v/>
      </c>
      <c r="T216" s="2" t="str">
        <f t="shared" si="14"/>
        <v/>
      </c>
      <c r="U216" s="2" t="str">
        <f t="shared" si="14"/>
        <v/>
      </c>
      <c r="V216" s="2" t="str">
        <f t="shared" si="14"/>
        <v/>
      </c>
      <c r="W216" s="2" t="str">
        <f t="shared" si="14"/>
        <v/>
      </c>
      <c r="X216" s="2" t="str">
        <f t="shared" si="14"/>
        <v/>
      </c>
      <c r="Y216" s="2" t="str">
        <f t="shared" si="14"/>
        <v/>
      </c>
    </row>
    <row r="217" spans="1:25" x14ac:dyDescent="0.2">
      <c r="A217" s="2" t="s">
        <v>191</v>
      </c>
      <c r="B217" s="2">
        <v>8492</v>
      </c>
      <c r="C217" s="2">
        <v>0</v>
      </c>
      <c r="D217" s="2" t="s">
        <v>191</v>
      </c>
      <c r="E217" s="2">
        <v>181</v>
      </c>
      <c r="F217" s="2" t="s">
        <v>7</v>
      </c>
      <c r="G217" s="2">
        <v>2707848.875</v>
      </c>
      <c r="H217" s="2">
        <v>1250952.3119999999</v>
      </c>
      <c r="I217" s="2" t="s">
        <v>4896</v>
      </c>
      <c r="J217" s="4">
        <v>39630</v>
      </c>
      <c r="K217" s="230">
        <f t="shared" si="16"/>
        <v>3</v>
      </c>
      <c r="L217" s="2" t="str">
        <f>$B217&amp;"-"&amp;COUNTIF($B$2:$B217, $B217)</f>
        <v>8492-1</v>
      </c>
      <c r="M217" s="2">
        <v>1304</v>
      </c>
      <c r="N217" s="2" t="str">
        <f t="shared" si="14"/>
        <v>Cossonay-Ville</v>
      </c>
      <c r="O217" s="2" t="str">
        <f t="shared" si="14"/>
        <v>Allens</v>
      </c>
      <c r="P217" s="2" t="str">
        <f t="shared" si="14"/>
        <v>Dizy</v>
      </c>
      <c r="Q217" s="2" t="str">
        <f t="shared" si="14"/>
        <v>Senarclens</v>
      </c>
      <c r="R217" s="2" t="str">
        <f t="shared" si="14"/>
        <v/>
      </c>
      <c r="S217" s="2" t="str">
        <f t="shared" si="14"/>
        <v/>
      </c>
      <c r="T217" s="2" t="str">
        <f t="shared" si="14"/>
        <v/>
      </c>
      <c r="U217" s="2" t="str">
        <f t="shared" si="14"/>
        <v/>
      </c>
      <c r="V217" s="2" t="str">
        <f t="shared" si="14"/>
        <v/>
      </c>
      <c r="W217" s="2" t="str">
        <f t="shared" si="14"/>
        <v/>
      </c>
      <c r="X217" s="2" t="str">
        <f t="shared" si="14"/>
        <v/>
      </c>
      <c r="Y217" s="2" t="str">
        <f t="shared" si="14"/>
        <v/>
      </c>
    </row>
    <row r="218" spans="1:25" x14ac:dyDescent="0.2">
      <c r="A218" s="2" t="s">
        <v>299</v>
      </c>
      <c r="B218" s="2">
        <v>8493</v>
      </c>
      <c r="C218" s="2">
        <v>0</v>
      </c>
      <c r="D218" s="2" t="s">
        <v>191</v>
      </c>
      <c r="E218" s="2">
        <v>181</v>
      </c>
      <c r="F218" s="2" t="s">
        <v>7</v>
      </c>
      <c r="G218" s="2">
        <v>2707151.9909999999</v>
      </c>
      <c r="H218" s="2">
        <v>1250526.699</v>
      </c>
      <c r="I218" s="2" t="s">
        <v>4896</v>
      </c>
      <c r="J218" s="4">
        <v>39630</v>
      </c>
      <c r="K218" s="230">
        <f t="shared" si="16"/>
        <v>3</v>
      </c>
      <c r="L218" s="2" t="str">
        <f>$B218&amp;"-"&amp;COUNTIF($B$2:$B218, $B218)</f>
        <v>8493-1</v>
      </c>
      <c r="M218" s="2">
        <v>1305</v>
      </c>
      <c r="N218" s="2" t="str">
        <f t="shared" si="14"/>
        <v>Penthalaz</v>
      </c>
      <c r="O218" s="2" t="str">
        <f t="shared" si="14"/>
        <v/>
      </c>
      <c r="P218" s="2" t="str">
        <f t="shared" si="14"/>
        <v/>
      </c>
      <c r="Q218" s="2" t="str">
        <f t="shared" si="14"/>
        <v/>
      </c>
      <c r="R218" s="2" t="str">
        <f t="shared" si="14"/>
        <v/>
      </c>
      <c r="S218" s="2" t="str">
        <f t="shared" si="14"/>
        <v/>
      </c>
      <c r="T218" s="2" t="str">
        <f t="shared" si="14"/>
        <v/>
      </c>
      <c r="U218" s="2" t="str">
        <f t="shared" si="14"/>
        <v/>
      </c>
      <c r="V218" s="2" t="str">
        <f t="shared" si="14"/>
        <v/>
      </c>
      <c r="W218" s="2" t="str">
        <f t="shared" si="14"/>
        <v/>
      </c>
      <c r="X218" s="2" t="str">
        <f t="shared" si="14"/>
        <v/>
      </c>
      <c r="Y218" s="2" t="str">
        <f t="shared" si="14"/>
        <v/>
      </c>
    </row>
    <row r="219" spans="1:25" x14ac:dyDescent="0.2">
      <c r="A219" s="2" t="s">
        <v>184</v>
      </c>
      <c r="B219" s="2">
        <v>8322</v>
      </c>
      <c r="C219" s="2">
        <v>0</v>
      </c>
      <c r="D219" s="2" t="s">
        <v>192</v>
      </c>
      <c r="E219" s="2">
        <v>182</v>
      </c>
      <c r="F219" s="2" t="s">
        <v>7</v>
      </c>
      <c r="G219" s="2">
        <v>2703086.4479999999</v>
      </c>
      <c r="H219" s="2">
        <v>1252864.9750000001</v>
      </c>
      <c r="I219" s="2" t="s">
        <v>4896</v>
      </c>
      <c r="J219" s="4">
        <v>39630</v>
      </c>
      <c r="K219" s="230">
        <f t="shared" si="16"/>
        <v>3</v>
      </c>
      <c r="L219" s="2" t="str">
        <f>$B219&amp;"-"&amp;COUNTIF($B$2:$B219, $B219)</f>
        <v>8322-3</v>
      </c>
      <c r="M219" s="2">
        <v>1306</v>
      </c>
      <c r="N219" s="2" t="str">
        <f t="shared" si="14"/>
        <v>Daillens</v>
      </c>
      <c r="O219" s="2" t="str">
        <f t="shared" si="14"/>
        <v>Daillens</v>
      </c>
      <c r="P219" s="2" t="str">
        <f t="shared" si="14"/>
        <v/>
      </c>
      <c r="Q219" s="2" t="str">
        <f t="shared" si="14"/>
        <v/>
      </c>
      <c r="R219" s="2" t="str">
        <f t="shared" si="14"/>
        <v/>
      </c>
      <c r="S219" s="2" t="str">
        <f t="shared" si="14"/>
        <v/>
      </c>
      <c r="T219" s="2" t="str">
        <f t="shared" si="14"/>
        <v/>
      </c>
      <c r="U219" s="2" t="str">
        <f t="shared" si="14"/>
        <v/>
      </c>
      <c r="V219" s="2" t="str">
        <f t="shared" si="14"/>
        <v/>
      </c>
      <c r="W219" s="2" t="str">
        <f t="shared" si="14"/>
        <v/>
      </c>
      <c r="X219" s="2" t="str">
        <f t="shared" si="14"/>
        <v/>
      </c>
      <c r="Y219" s="2" t="str">
        <f t="shared" si="14"/>
        <v/>
      </c>
    </row>
    <row r="220" spans="1:25" x14ac:dyDescent="0.2">
      <c r="A220" s="2" t="s">
        <v>246</v>
      </c>
      <c r="B220" s="2">
        <v>8488</v>
      </c>
      <c r="C220" s="2">
        <v>0</v>
      </c>
      <c r="D220" s="2" t="s">
        <v>192</v>
      </c>
      <c r="E220" s="2">
        <v>182</v>
      </c>
      <c r="F220" s="2" t="s">
        <v>7</v>
      </c>
      <c r="G220" s="2">
        <v>2705068.608</v>
      </c>
      <c r="H220" s="2">
        <v>1255180.608</v>
      </c>
      <c r="I220" s="2" t="s">
        <v>4896</v>
      </c>
      <c r="J220" s="4">
        <v>39630</v>
      </c>
      <c r="K220" s="230">
        <f t="shared" si="16"/>
        <v>3</v>
      </c>
      <c r="L220" s="2" t="str">
        <f>$B220&amp;"-"&amp;COUNTIF($B$2:$B220, $B220)</f>
        <v>8488-1</v>
      </c>
      <c r="M220" s="2">
        <v>1307</v>
      </c>
      <c r="N220" s="2" t="str">
        <f t="shared" si="14"/>
        <v>Lussery-Villars</v>
      </c>
      <c r="O220" s="2" t="str">
        <f t="shared" si="14"/>
        <v/>
      </c>
      <c r="P220" s="2" t="str">
        <f t="shared" si="14"/>
        <v/>
      </c>
      <c r="Q220" s="2" t="str">
        <f t="shared" si="14"/>
        <v/>
      </c>
      <c r="R220" s="2" t="str">
        <f t="shared" si="14"/>
        <v/>
      </c>
      <c r="S220" s="2" t="str">
        <f t="shared" si="14"/>
        <v/>
      </c>
      <c r="T220" s="2" t="str">
        <f t="shared" si="14"/>
        <v/>
      </c>
      <c r="U220" s="2" t="str">
        <f t="shared" si="14"/>
        <v/>
      </c>
      <c r="V220" s="2" t="str">
        <f t="shared" si="14"/>
        <v/>
      </c>
      <c r="W220" s="2" t="str">
        <f t="shared" si="14"/>
        <v/>
      </c>
      <c r="X220" s="2" t="str">
        <f t="shared" si="14"/>
        <v/>
      </c>
      <c r="Y220" s="2" t="str">
        <f t="shared" si="14"/>
        <v/>
      </c>
    </row>
    <row r="221" spans="1:25" x14ac:dyDescent="0.2">
      <c r="A221" s="2" t="s">
        <v>192</v>
      </c>
      <c r="B221" s="2">
        <v>8489</v>
      </c>
      <c r="C221" s="2">
        <v>0</v>
      </c>
      <c r="D221" s="2" t="s">
        <v>192</v>
      </c>
      <c r="E221" s="2">
        <v>182</v>
      </c>
      <c r="F221" s="2" t="s">
        <v>7</v>
      </c>
      <c r="G221" s="2">
        <v>2704193.6609999998</v>
      </c>
      <c r="H221" s="2">
        <v>1253880.017</v>
      </c>
      <c r="I221" s="2" t="s">
        <v>4896</v>
      </c>
      <c r="J221" s="4">
        <v>39630</v>
      </c>
      <c r="K221" s="230">
        <f t="shared" si="16"/>
        <v>3</v>
      </c>
      <c r="L221" s="2" t="str">
        <f>$B221&amp;"-"&amp;COUNTIF($B$2:$B221, $B221)</f>
        <v>8489-1</v>
      </c>
      <c r="M221" s="2">
        <v>1308</v>
      </c>
      <c r="N221" s="2" t="str">
        <f t="shared" si="14"/>
        <v>La Chaux (Cossonay)</v>
      </c>
      <c r="O221" s="2" t="str">
        <f t="shared" si="14"/>
        <v/>
      </c>
      <c r="P221" s="2" t="str">
        <f t="shared" si="14"/>
        <v/>
      </c>
      <c r="Q221" s="2" t="str">
        <f t="shared" si="14"/>
        <v/>
      </c>
      <c r="R221" s="2" t="str">
        <f t="shared" si="14"/>
        <v/>
      </c>
      <c r="S221" s="2" t="str">
        <f t="shared" si="14"/>
        <v/>
      </c>
      <c r="T221" s="2" t="str">
        <f t="shared" si="14"/>
        <v/>
      </c>
      <c r="U221" s="2" t="str">
        <f t="shared" si="14"/>
        <v/>
      </c>
      <c r="V221" s="2" t="str">
        <f t="shared" si="14"/>
        <v/>
      </c>
      <c r="W221" s="2" t="str">
        <f t="shared" si="14"/>
        <v/>
      </c>
      <c r="X221" s="2" t="str">
        <f t="shared" si="14"/>
        <v/>
      </c>
      <c r="Y221" s="2" t="str">
        <f t="shared" si="14"/>
        <v/>
      </c>
    </row>
    <row r="222" spans="1:25" x14ac:dyDescent="0.2">
      <c r="A222" s="2" t="s">
        <v>193</v>
      </c>
      <c r="B222" s="2">
        <v>8489</v>
      </c>
      <c r="C222" s="2">
        <v>1</v>
      </c>
      <c r="D222" s="2" t="s">
        <v>192</v>
      </c>
      <c r="E222" s="2">
        <v>182</v>
      </c>
      <c r="F222" s="2" t="s">
        <v>7</v>
      </c>
      <c r="G222" s="2">
        <v>2705276.0789999999</v>
      </c>
      <c r="H222" s="2">
        <v>1251461.274</v>
      </c>
      <c r="I222" s="2" t="s">
        <v>4896</v>
      </c>
      <c r="J222" s="4">
        <v>42430</v>
      </c>
      <c r="K222" s="230">
        <f t="shared" si="16"/>
        <v>3</v>
      </c>
      <c r="L222" s="2" t="str">
        <f>$B222&amp;"-"&amp;COUNTIF($B$2:$B222, $B222)</f>
        <v>8489-2</v>
      </c>
      <c r="M222" s="2">
        <v>1312</v>
      </c>
      <c r="N222" s="2" t="str">
        <f t="shared" si="14"/>
        <v>Eclépens</v>
      </c>
      <c r="O222" s="2" t="str">
        <f t="shared" si="14"/>
        <v/>
      </c>
      <c r="P222" s="2" t="str">
        <f t="shared" si="14"/>
        <v/>
      </c>
      <c r="Q222" s="2" t="str">
        <f t="shared" si="14"/>
        <v/>
      </c>
      <c r="R222" s="2" t="str">
        <f t="shared" si="14"/>
        <v/>
      </c>
      <c r="S222" s="2" t="str">
        <f t="shared" si="14"/>
        <v/>
      </c>
      <c r="T222" s="2" t="str">
        <f t="shared" si="14"/>
        <v/>
      </c>
      <c r="U222" s="2" t="str">
        <f t="shared" si="14"/>
        <v/>
      </c>
      <c r="V222" s="2" t="str">
        <f t="shared" si="14"/>
        <v/>
      </c>
      <c r="W222" s="2" t="str">
        <f t="shared" si="14"/>
        <v/>
      </c>
      <c r="X222" s="2" t="str">
        <f t="shared" si="14"/>
        <v/>
      </c>
      <c r="Y222" s="2" t="str">
        <f t="shared" si="14"/>
        <v/>
      </c>
    </row>
    <row r="223" spans="1:25" x14ac:dyDescent="0.2">
      <c r="A223" s="2" t="s">
        <v>194</v>
      </c>
      <c r="B223" s="2">
        <v>8489</v>
      </c>
      <c r="C223" s="2">
        <v>2</v>
      </c>
      <c r="D223" s="2" t="s">
        <v>192</v>
      </c>
      <c r="E223" s="2">
        <v>182</v>
      </c>
      <c r="F223" s="2" t="s">
        <v>7</v>
      </c>
      <c r="G223" s="2">
        <v>2703643.798</v>
      </c>
      <c r="H223" s="2">
        <v>1252633.8370000001</v>
      </c>
      <c r="I223" s="2" t="s">
        <v>4896</v>
      </c>
      <c r="J223" s="4">
        <v>42430</v>
      </c>
      <c r="K223" s="230">
        <f t="shared" si="16"/>
        <v>3</v>
      </c>
      <c r="L223" s="2" t="str">
        <f>$B223&amp;"-"&amp;COUNTIF($B$2:$B223, $B223)</f>
        <v>8489-3</v>
      </c>
      <c r="M223" s="2">
        <v>1313</v>
      </c>
      <c r="N223" s="2" t="str">
        <f t="shared" si="14"/>
        <v>Ferreyres</v>
      </c>
      <c r="O223" s="2" t="str">
        <f t="shared" si="14"/>
        <v/>
      </c>
      <c r="P223" s="2" t="str">
        <f t="shared" si="14"/>
        <v/>
      </c>
      <c r="Q223" s="2" t="str">
        <f t="shared" si="14"/>
        <v/>
      </c>
      <c r="R223" s="2" t="str">
        <f t="shared" si="14"/>
        <v/>
      </c>
      <c r="S223" s="2" t="str">
        <f t="shared" si="14"/>
        <v/>
      </c>
      <c r="T223" s="2" t="str">
        <f t="shared" si="14"/>
        <v/>
      </c>
      <c r="U223" s="2" t="str">
        <f t="shared" si="14"/>
        <v/>
      </c>
      <c r="V223" s="2" t="str">
        <f t="shared" si="14"/>
        <v/>
      </c>
      <c r="W223" s="2" t="str">
        <f t="shared" si="14"/>
        <v/>
      </c>
      <c r="X223" s="2" t="str">
        <f t="shared" si="14"/>
        <v/>
      </c>
      <c r="Y223" s="2" t="str">
        <f t="shared" si="14"/>
        <v/>
      </c>
    </row>
    <row r="224" spans="1:25" x14ac:dyDescent="0.2">
      <c r="A224" s="2" t="s">
        <v>195</v>
      </c>
      <c r="B224" s="2">
        <v>8044</v>
      </c>
      <c r="C224" s="2">
        <v>1</v>
      </c>
      <c r="D224" s="2" t="s">
        <v>196</v>
      </c>
      <c r="E224" s="2">
        <v>191</v>
      </c>
      <c r="F224" s="2" t="s">
        <v>7</v>
      </c>
      <c r="G224" s="2">
        <v>2688037.9929999998</v>
      </c>
      <c r="H224" s="2">
        <v>1248167.7520000001</v>
      </c>
      <c r="I224" s="2" t="s">
        <v>4896</v>
      </c>
      <c r="J224" s="4">
        <v>39630</v>
      </c>
      <c r="K224" s="230">
        <f t="shared" si="16"/>
        <v>3</v>
      </c>
      <c r="L224" s="2" t="str">
        <f>$B224&amp;"-"&amp;COUNTIF($B$2:$B224, $B224)</f>
        <v>8044-1</v>
      </c>
      <c r="M224" s="2">
        <v>1315</v>
      </c>
      <c r="N224" s="2" t="str">
        <f t="shared" si="14"/>
        <v>La Sarraz</v>
      </c>
      <c r="O224" s="2" t="str">
        <f t="shared" si="14"/>
        <v/>
      </c>
      <c r="P224" s="2" t="str">
        <f t="shared" si="14"/>
        <v/>
      </c>
      <c r="Q224" s="2" t="str">
        <f t="shared" si="14"/>
        <v/>
      </c>
      <c r="R224" s="2" t="str">
        <f t="shared" si="14"/>
        <v/>
      </c>
      <c r="S224" s="2" t="str">
        <f t="shared" si="14"/>
        <v/>
      </c>
      <c r="T224" s="2" t="str">
        <f t="shared" si="14"/>
        <v/>
      </c>
      <c r="U224" s="2" t="str">
        <f t="shared" si="14"/>
        <v/>
      </c>
      <c r="V224" s="2" t="str">
        <f t="shared" si="14"/>
        <v/>
      </c>
      <c r="W224" s="2" t="str">
        <f t="shared" si="14"/>
        <v/>
      </c>
      <c r="X224" s="2" t="str">
        <f t="shared" si="14"/>
        <v/>
      </c>
      <c r="Y224" s="2" t="str">
        <f t="shared" si="14"/>
        <v/>
      </c>
    </row>
    <row r="225" spans="1:25" x14ac:dyDescent="0.2">
      <c r="A225" s="2" t="s">
        <v>274</v>
      </c>
      <c r="B225" s="2">
        <v>8051</v>
      </c>
      <c r="C225" s="2">
        <v>0</v>
      </c>
      <c r="D225" s="2" t="s">
        <v>196</v>
      </c>
      <c r="E225" s="2">
        <v>191</v>
      </c>
      <c r="F225" s="2" t="s">
        <v>7</v>
      </c>
      <c r="G225" s="2">
        <v>2686850.3360000001</v>
      </c>
      <c r="H225" s="2">
        <v>1249823.0930000001</v>
      </c>
      <c r="I225" s="2" t="s">
        <v>4896</v>
      </c>
      <c r="J225" s="4">
        <v>39630</v>
      </c>
      <c r="K225" s="230">
        <f t="shared" si="16"/>
        <v>3</v>
      </c>
      <c r="L225" s="2" t="str">
        <f>$B225&amp;"-"&amp;COUNTIF($B$2:$B225, $B225)</f>
        <v>8051-1</v>
      </c>
      <c r="M225" s="2">
        <v>1316</v>
      </c>
      <c r="N225" s="2" t="str">
        <f t="shared" si="14"/>
        <v>Chevilly</v>
      </c>
      <c r="O225" s="2" t="str">
        <f t="shared" si="14"/>
        <v>Chevilly</v>
      </c>
      <c r="P225" s="2" t="str">
        <f t="shared" si="14"/>
        <v/>
      </c>
      <c r="Q225" s="2" t="str">
        <f t="shared" si="14"/>
        <v/>
      </c>
      <c r="R225" s="2" t="str">
        <f t="shared" si="14"/>
        <v/>
      </c>
      <c r="S225" s="2" t="str">
        <f t="shared" si="14"/>
        <v/>
      </c>
      <c r="T225" s="2" t="str">
        <f t="shared" si="14"/>
        <v/>
      </c>
      <c r="U225" s="2" t="str">
        <f t="shared" si="14"/>
        <v/>
      </c>
      <c r="V225" s="2" t="str">
        <f t="shared" si="14"/>
        <v/>
      </c>
      <c r="W225" s="2" t="str">
        <f t="shared" si="14"/>
        <v/>
      </c>
      <c r="X225" s="2" t="str">
        <f t="shared" si="14"/>
        <v/>
      </c>
      <c r="Y225" s="2" t="str">
        <f t="shared" si="14"/>
        <v/>
      </c>
    </row>
    <row r="226" spans="1:25" x14ac:dyDescent="0.2">
      <c r="A226" s="2" t="s">
        <v>196</v>
      </c>
      <c r="B226" s="2">
        <v>8600</v>
      </c>
      <c r="C226" s="2">
        <v>0</v>
      </c>
      <c r="D226" s="2" t="s">
        <v>196</v>
      </c>
      <c r="E226" s="2">
        <v>191</v>
      </c>
      <c r="F226" s="2" t="s">
        <v>7</v>
      </c>
      <c r="G226" s="2">
        <v>2689262.139</v>
      </c>
      <c r="H226" s="2">
        <v>1249776.7919999999</v>
      </c>
      <c r="I226" s="2" t="s">
        <v>4896</v>
      </c>
      <c r="J226" s="4">
        <v>39630</v>
      </c>
      <c r="K226" s="230">
        <f t="shared" si="16"/>
        <v>3</v>
      </c>
      <c r="L226" s="2" t="str">
        <f>$B226&amp;"-"&amp;COUNTIF($B$2:$B226, $B226)</f>
        <v>8600-2</v>
      </c>
      <c r="M226" s="2">
        <v>1317</v>
      </c>
      <c r="N226" s="2" t="str">
        <f t="shared" si="14"/>
        <v>Orny</v>
      </c>
      <c r="O226" s="2" t="str">
        <f t="shared" si="14"/>
        <v/>
      </c>
      <c r="P226" s="2" t="str">
        <f t="shared" si="14"/>
        <v/>
      </c>
      <c r="Q226" s="2" t="str">
        <f t="shared" si="14"/>
        <v/>
      </c>
      <c r="R226" s="2" t="str">
        <f t="shared" si="14"/>
        <v/>
      </c>
      <c r="S226" s="2" t="str">
        <f t="shared" si="14"/>
        <v/>
      </c>
      <c r="T226" s="2" t="str">
        <f t="shared" si="14"/>
        <v/>
      </c>
      <c r="U226" s="2" t="str">
        <f t="shared" si="14"/>
        <v/>
      </c>
      <c r="V226" s="2" t="str">
        <f t="shared" si="14"/>
        <v/>
      </c>
      <c r="W226" s="2" t="str">
        <f t="shared" si="14"/>
        <v/>
      </c>
      <c r="X226" s="2" t="str">
        <f t="shared" si="14"/>
        <v/>
      </c>
      <c r="Y226" s="2" t="str">
        <f t="shared" si="14"/>
        <v/>
      </c>
    </row>
    <row r="227" spans="1:25" x14ac:dyDescent="0.2">
      <c r="A227" s="2" t="s">
        <v>209</v>
      </c>
      <c r="B227" s="2">
        <v>8603</v>
      </c>
      <c r="C227" s="2">
        <v>0</v>
      </c>
      <c r="D227" s="2" t="s">
        <v>196</v>
      </c>
      <c r="E227" s="2">
        <v>191</v>
      </c>
      <c r="F227" s="2" t="s">
        <v>7</v>
      </c>
      <c r="G227" s="2">
        <v>2691189.04</v>
      </c>
      <c r="H227" s="2">
        <v>1249105.3230000001</v>
      </c>
      <c r="I227" s="2" t="s">
        <v>4896</v>
      </c>
      <c r="J227" s="4">
        <v>39630</v>
      </c>
      <c r="K227" s="230">
        <f t="shared" si="16"/>
        <v>3</v>
      </c>
      <c r="L227" s="2" t="str">
        <f>$B227&amp;"-"&amp;COUNTIF($B$2:$B227, $B227)</f>
        <v>8603-1</v>
      </c>
      <c r="M227" s="2">
        <v>1318</v>
      </c>
      <c r="N227" s="2" t="str">
        <f t="shared" si="14"/>
        <v>Pompaples</v>
      </c>
      <c r="O227" s="2" t="str">
        <f t="shared" si="14"/>
        <v/>
      </c>
      <c r="P227" s="2" t="str">
        <f t="shared" si="14"/>
        <v/>
      </c>
      <c r="Q227" s="2" t="str">
        <f t="shared" si="14"/>
        <v/>
      </c>
      <c r="R227" s="2" t="str">
        <f t="shared" si="14"/>
        <v/>
      </c>
      <c r="S227" s="2" t="str">
        <f t="shared" si="14"/>
        <v/>
      </c>
      <c r="T227" s="2" t="str">
        <f t="shared" si="14"/>
        <v/>
      </c>
      <c r="U227" s="2" t="str">
        <f t="shared" si="14"/>
        <v/>
      </c>
      <c r="V227" s="2" t="str">
        <f t="shared" si="14"/>
        <v/>
      </c>
      <c r="W227" s="2" t="str">
        <f t="shared" si="14"/>
        <v/>
      </c>
      <c r="X227" s="2" t="str">
        <f t="shared" si="14"/>
        <v/>
      </c>
      <c r="Y227" s="2" t="str">
        <f t="shared" si="14"/>
        <v/>
      </c>
    </row>
    <row r="228" spans="1:25" x14ac:dyDescent="0.2">
      <c r="A228" s="2" t="s">
        <v>162</v>
      </c>
      <c r="B228" s="2">
        <v>8127</v>
      </c>
      <c r="C228" s="2">
        <v>0</v>
      </c>
      <c r="D228" s="2" t="s">
        <v>198</v>
      </c>
      <c r="E228" s="2">
        <v>192</v>
      </c>
      <c r="F228" s="2" t="s">
        <v>7</v>
      </c>
      <c r="G228" s="2">
        <v>2692513.5430000001</v>
      </c>
      <c r="H228" s="2">
        <v>1240141.287</v>
      </c>
      <c r="I228" s="2" t="s">
        <v>4896</v>
      </c>
      <c r="J228" s="4">
        <v>39630</v>
      </c>
      <c r="K228" s="230">
        <f t="shared" si="16"/>
        <v>3</v>
      </c>
      <c r="L228" s="2" t="str">
        <f>$B228&amp;"-"&amp;COUNTIF($B$2:$B228, $B228)</f>
        <v>8127-2</v>
      </c>
      <c r="M228" s="2">
        <v>1321</v>
      </c>
      <c r="N228" s="2" t="str">
        <f t="shared" si="14"/>
        <v>Arnex-sur-Orbe</v>
      </c>
      <c r="O228" s="2" t="str">
        <f t="shared" si="14"/>
        <v/>
      </c>
      <c r="P228" s="2" t="str">
        <f t="shared" si="14"/>
        <v/>
      </c>
      <c r="Q228" s="2" t="str">
        <f t="shared" si="14"/>
        <v/>
      </c>
      <c r="R228" s="2" t="str">
        <f t="shared" si="14"/>
        <v/>
      </c>
      <c r="S228" s="2" t="str">
        <f t="shared" si="14"/>
        <v/>
      </c>
      <c r="T228" s="2" t="str">
        <f t="shared" si="14"/>
        <v/>
      </c>
      <c r="U228" s="2" t="str">
        <f t="shared" si="14"/>
        <v/>
      </c>
      <c r="V228" s="2" t="str">
        <f t="shared" si="14"/>
        <v/>
      </c>
      <c r="W228" s="2" t="str">
        <f t="shared" si="14"/>
        <v/>
      </c>
      <c r="X228" s="2" t="str">
        <f t="shared" si="14"/>
        <v/>
      </c>
      <c r="Y228" s="2" t="str">
        <f t="shared" si="14"/>
        <v/>
      </c>
    </row>
    <row r="229" spans="1:25" x14ac:dyDescent="0.2">
      <c r="A229" s="2" t="s">
        <v>197</v>
      </c>
      <c r="B229" s="2">
        <v>8132</v>
      </c>
      <c r="C229" s="2">
        <v>0</v>
      </c>
      <c r="D229" s="2" t="s">
        <v>198</v>
      </c>
      <c r="E229" s="2">
        <v>192</v>
      </c>
      <c r="F229" s="2" t="s">
        <v>7</v>
      </c>
      <c r="G229" s="2">
        <v>2694472.273</v>
      </c>
      <c r="H229" s="2">
        <v>1238733.923</v>
      </c>
      <c r="I229" s="2" t="s">
        <v>4896</v>
      </c>
      <c r="J229" s="4">
        <v>39630</v>
      </c>
      <c r="K229" s="230">
        <f t="shared" si="16"/>
        <v>3</v>
      </c>
      <c r="L229" s="2" t="str">
        <f>$B229&amp;"-"&amp;COUNTIF($B$2:$B229, $B229)</f>
        <v>8132-1</v>
      </c>
      <c r="M229" s="2">
        <v>1322</v>
      </c>
      <c r="N229" s="2" t="str">
        <f t="shared" si="14"/>
        <v>Croy</v>
      </c>
      <c r="O229" s="2" t="str">
        <f t="shared" si="14"/>
        <v/>
      </c>
      <c r="P229" s="2" t="str">
        <f t="shared" si="14"/>
        <v/>
      </c>
      <c r="Q229" s="2" t="str">
        <f t="shared" si="14"/>
        <v/>
      </c>
      <c r="R229" s="2" t="str">
        <f t="shared" si="14"/>
        <v/>
      </c>
      <c r="S229" s="2" t="str">
        <f t="shared" si="14"/>
        <v/>
      </c>
      <c r="T229" s="2" t="str">
        <f t="shared" si="14"/>
        <v/>
      </c>
      <c r="U229" s="2" t="str">
        <f t="shared" si="14"/>
        <v/>
      </c>
      <c r="V229" s="2" t="str">
        <f t="shared" si="14"/>
        <v/>
      </c>
      <c r="W229" s="2" t="str">
        <f t="shared" si="14"/>
        <v/>
      </c>
      <c r="X229" s="2" t="str">
        <f t="shared" si="14"/>
        <v/>
      </c>
      <c r="Y229" s="2" t="str">
        <f t="shared" si="14"/>
        <v/>
      </c>
    </row>
    <row r="230" spans="1:25" x14ac:dyDescent="0.2">
      <c r="A230" s="2" t="s">
        <v>199</v>
      </c>
      <c r="B230" s="2">
        <v>8132</v>
      </c>
      <c r="C230" s="2">
        <v>2</v>
      </c>
      <c r="D230" s="2" t="s">
        <v>198</v>
      </c>
      <c r="E230" s="2">
        <v>192</v>
      </c>
      <c r="F230" s="2" t="s">
        <v>7</v>
      </c>
      <c r="G230" s="2">
        <v>2694207.0290000001</v>
      </c>
      <c r="H230" s="2">
        <v>1240770.3130000001</v>
      </c>
      <c r="I230" s="2" t="s">
        <v>4896</v>
      </c>
      <c r="J230" s="4">
        <v>39630</v>
      </c>
      <c r="K230" s="230">
        <f t="shared" si="16"/>
        <v>3</v>
      </c>
      <c r="L230" s="2" t="str">
        <f>$B230&amp;"-"&amp;COUNTIF($B$2:$B230, $B230)</f>
        <v>8132-2</v>
      </c>
      <c r="M230" s="2">
        <v>1323</v>
      </c>
      <c r="N230" s="2" t="str">
        <f t="shared" si="14"/>
        <v>Romainmôtier</v>
      </c>
      <c r="O230" s="2" t="str">
        <f t="shared" si="14"/>
        <v/>
      </c>
      <c r="P230" s="2" t="str">
        <f t="shared" si="14"/>
        <v/>
      </c>
      <c r="Q230" s="2" t="str">
        <f t="shared" si="14"/>
        <v/>
      </c>
      <c r="R230" s="2" t="str">
        <f t="shared" si="14"/>
        <v/>
      </c>
      <c r="S230" s="2" t="str">
        <f t="shared" ref="O230:Y253" si="18">IFERROR(INDEX($A$2:$A$5744, MATCH($M230&amp;"-"&amp;S$1, $L$2:$L$5744, 0)), "")</f>
        <v/>
      </c>
      <c r="T230" s="2" t="str">
        <f t="shared" si="18"/>
        <v/>
      </c>
      <c r="U230" s="2" t="str">
        <f t="shared" si="18"/>
        <v/>
      </c>
      <c r="V230" s="2" t="str">
        <f t="shared" si="18"/>
        <v/>
      </c>
      <c r="W230" s="2" t="str">
        <f t="shared" si="18"/>
        <v/>
      </c>
      <c r="X230" s="2" t="str">
        <f t="shared" si="18"/>
        <v/>
      </c>
      <c r="Y230" s="2" t="str">
        <f t="shared" si="18"/>
        <v/>
      </c>
    </row>
    <row r="231" spans="1:25" x14ac:dyDescent="0.2">
      <c r="A231" s="2" t="s">
        <v>200</v>
      </c>
      <c r="B231" s="2">
        <v>8133</v>
      </c>
      <c r="C231" s="2">
        <v>0</v>
      </c>
      <c r="D231" s="2" t="s">
        <v>198</v>
      </c>
      <c r="E231" s="2">
        <v>192</v>
      </c>
      <c r="F231" s="2" t="s">
        <v>7</v>
      </c>
      <c r="G231" s="2">
        <v>2696630.9980000001</v>
      </c>
      <c r="H231" s="2">
        <v>1238379.746</v>
      </c>
      <c r="I231" s="2" t="s">
        <v>4896</v>
      </c>
      <c r="J231" s="4">
        <v>39630</v>
      </c>
      <c r="K231" s="230">
        <f t="shared" si="16"/>
        <v>3</v>
      </c>
      <c r="L231" s="2" t="str">
        <f>$B231&amp;"-"&amp;COUNTIF($B$2:$B231, $B231)</f>
        <v>8133-1</v>
      </c>
      <c r="M231" s="2">
        <v>1324</v>
      </c>
      <c r="N231" s="2" t="str">
        <f t="shared" ref="N231:Y273" si="19">IFERROR(INDEX($A$2:$A$5744, MATCH($M231&amp;"-"&amp;N$1, $L$2:$L$5744, 0)), "")</f>
        <v>Premier</v>
      </c>
      <c r="O231" s="2" t="str">
        <f t="shared" si="18"/>
        <v/>
      </c>
      <c r="P231" s="2" t="str">
        <f t="shared" si="18"/>
        <v/>
      </c>
      <c r="Q231" s="2" t="str">
        <f t="shared" si="18"/>
        <v/>
      </c>
      <c r="R231" s="2" t="str">
        <f t="shared" si="18"/>
        <v/>
      </c>
      <c r="S231" s="2" t="str">
        <f t="shared" si="18"/>
        <v/>
      </c>
      <c r="T231" s="2" t="str">
        <f t="shared" si="18"/>
        <v/>
      </c>
      <c r="U231" s="2" t="str">
        <f t="shared" si="18"/>
        <v/>
      </c>
      <c r="V231" s="2" t="str">
        <f t="shared" si="18"/>
        <v/>
      </c>
      <c r="W231" s="2" t="str">
        <f t="shared" si="18"/>
        <v/>
      </c>
      <c r="X231" s="2" t="str">
        <f t="shared" si="18"/>
        <v/>
      </c>
      <c r="Y231" s="2" t="str">
        <f t="shared" si="18"/>
        <v/>
      </c>
    </row>
    <row r="232" spans="1:25" x14ac:dyDescent="0.2">
      <c r="A232" s="2" t="s">
        <v>201</v>
      </c>
      <c r="B232" s="2">
        <v>8117</v>
      </c>
      <c r="C232" s="2">
        <v>0</v>
      </c>
      <c r="D232" s="2" t="s">
        <v>201</v>
      </c>
      <c r="E232" s="2">
        <v>193</v>
      </c>
      <c r="F232" s="2" t="s">
        <v>7</v>
      </c>
      <c r="G232" s="2">
        <v>2690802.6379999998</v>
      </c>
      <c r="H232" s="2">
        <v>1247310.808</v>
      </c>
      <c r="I232" s="2" t="s">
        <v>4896</v>
      </c>
      <c r="J232" s="4">
        <v>39630</v>
      </c>
      <c r="K232" s="230">
        <f t="shared" si="16"/>
        <v>3</v>
      </c>
      <c r="L232" s="2" t="str">
        <f>$B232&amp;"-"&amp;COUNTIF($B$2:$B232, $B232)</f>
        <v>8117-1</v>
      </c>
      <c r="M232" s="2">
        <v>1325</v>
      </c>
      <c r="N232" s="2" t="str">
        <f t="shared" si="19"/>
        <v>Vaulion</v>
      </c>
      <c r="O232" s="2" t="str">
        <f t="shared" si="18"/>
        <v>Vaulion</v>
      </c>
      <c r="P232" s="2" t="str">
        <f t="shared" si="18"/>
        <v/>
      </c>
      <c r="Q232" s="2" t="str">
        <f t="shared" si="18"/>
        <v/>
      </c>
      <c r="R232" s="2" t="str">
        <f t="shared" si="18"/>
        <v/>
      </c>
      <c r="S232" s="2" t="str">
        <f t="shared" si="18"/>
        <v/>
      </c>
      <c r="T232" s="2" t="str">
        <f t="shared" si="18"/>
        <v/>
      </c>
      <c r="U232" s="2" t="str">
        <f t="shared" si="18"/>
        <v/>
      </c>
      <c r="V232" s="2" t="str">
        <f t="shared" si="18"/>
        <v/>
      </c>
      <c r="W232" s="2" t="str">
        <f t="shared" si="18"/>
        <v/>
      </c>
      <c r="X232" s="2" t="str">
        <f t="shared" si="18"/>
        <v/>
      </c>
      <c r="Y232" s="2" t="str">
        <f t="shared" si="18"/>
        <v/>
      </c>
    </row>
    <row r="233" spans="1:25" x14ac:dyDescent="0.2">
      <c r="A233" s="2" t="s">
        <v>202</v>
      </c>
      <c r="B233" s="2">
        <v>8118</v>
      </c>
      <c r="C233" s="2">
        <v>0</v>
      </c>
      <c r="D233" s="2" t="s">
        <v>201</v>
      </c>
      <c r="E233" s="2">
        <v>193</v>
      </c>
      <c r="F233" s="2" t="s">
        <v>7</v>
      </c>
      <c r="G233" s="2">
        <v>2689675.4169999999</v>
      </c>
      <c r="H233" s="2">
        <v>1246815.125</v>
      </c>
      <c r="I233" s="2" t="s">
        <v>4896</v>
      </c>
      <c r="J233" s="4">
        <v>39630</v>
      </c>
      <c r="K233" s="230">
        <f t="shared" si="16"/>
        <v>3</v>
      </c>
      <c r="L233" s="2" t="str">
        <f>$B233&amp;"-"&amp;COUNTIF($B$2:$B233, $B233)</f>
        <v>8118-1</v>
      </c>
      <c r="M233" s="2">
        <v>1326</v>
      </c>
      <c r="N233" s="2" t="str">
        <f t="shared" si="19"/>
        <v>Juriens</v>
      </c>
      <c r="O233" s="2" t="str">
        <f t="shared" si="18"/>
        <v/>
      </c>
      <c r="P233" s="2" t="str">
        <f t="shared" si="18"/>
        <v/>
      </c>
      <c r="Q233" s="2" t="str">
        <f t="shared" si="18"/>
        <v/>
      </c>
      <c r="R233" s="2" t="str">
        <f t="shared" si="18"/>
        <v/>
      </c>
      <c r="S233" s="2" t="str">
        <f t="shared" si="18"/>
        <v/>
      </c>
      <c r="T233" s="2" t="str">
        <f t="shared" si="18"/>
        <v/>
      </c>
      <c r="U233" s="2" t="str">
        <f t="shared" si="18"/>
        <v/>
      </c>
      <c r="V233" s="2" t="str">
        <f t="shared" si="18"/>
        <v/>
      </c>
      <c r="W233" s="2" t="str">
        <f t="shared" si="18"/>
        <v/>
      </c>
      <c r="X233" s="2" t="str">
        <f t="shared" si="18"/>
        <v/>
      </c>
      <c r="Y233" s="2" t="str">
        <f t="shared" si="18"/>
        <v/>
      </c>
    </row>
    <row r="234" spans="1:25" x14ac:dyDescent="0.2">
      <c r="A234" s="2" t="s">
        <v>203</v>
      </c>
      <c r="B234" s="2">
        <v>8121</v>
      </c>
      <c r="C234" s="2">
        <v>0</v>
      </c>
      <c r="D234" s="2" t="s">
        <v>201</v>
      </c>
      <c r="E234" s="2">
        <v>193</v>
      </c>
      <c r="F234" s="2" t="s">
        <v>7</v>
      </c>
      <c r="G234" s="2">
        <v>2690507.8360000001</v>
      </c>
      <c r="H234" s="2">
        <v>1246286.4839999999</v>
      </c>
      <c r="I234" s="2" t="s">
        <v>4896</v>
      </c>
      <c r="J234" s="4">
        <v>39630</v>
      </c>
      <c r="K234" s="230">
        <f t="shared" si="16"/>
        <v>3</v>
      </c>
      <c r="L234" s="2" t="str">
        <f>$B234&amp;"-"&amp;COUNTIF($B$2:$B234, $B234)</f>
        <v>8121-1</v>
      </c>
      <c r="M234" s="2">
        <v>1329</v>
      </c>
      <c r="N234" s="2" t="str">
        <f t="shared" si="19"/>
        <v>Bretonnières</v>
      </c>
      <c r="O234" s="2" t="str">
        <f t="shared" si="18"/>
        <v/>
      </c>
      <c r="P234" s="2" t="str">
        <f t="shared" si="18"/>
        <v/>
      </c>
      <c r="Q234" s="2" t="str">
        <f t="shared" si="18"/>
        <v/>
      </c>
      <c r="R234" s="2" t="str">
        <f t="shared" si="18"/>
        <v/>
      </c>
      <c r="S234" s="2" t="str">
        <f t="shared" si="18"/>
        <v/>
      </c>
      <c r="T234" s="2" t="str">
        <f t="shared" si="18"/>
        <v/>
      </c>
      <c r="U234" s="2" t="str">
        <f t="shared" si="18"/>
        <v/>
      </c>
      <c r="V234" s="2" t="str">
        <f t="shared" si="18"/>
        <v/>
      </c>
      <c r="W234" s="2" t="str">
        <f t="shared" si="18"/>
        <v/>
      </c>
      <c r="X234" s="2" t="str">
        <f t="shared" si="18"/>
        <v/>
      </c>
      <c r="Y234" s="2" t="str">
        <f t="shared" si="18"/>
        <v/>
      </c>
    </row>
    <row r="235" spans="1:25" x14ac:dyDescent="0.2">
      <c r="A235" s="2" t="s">
        <v>204</v>
      </c>
      <c r="B235" s="2">
        <v>8606</v>
      </c>
      <c r="C235" s="2">
        <v>2</v>
      </c>
      <c r="D235" s="2" t="s">
        <v>204</v>
      </c>
      <c r="E235" s="2">
        <v>194</v>
      </c>
      <c r="F235" s="2" t="s">
        <v>7</v>
      </c>
      <c r="G235" s="2">
        <v>2693749.7659999998</v>
      </c>
      <c r="H235" s="2">
        <v>1246889.6229999999</v>
      </c>
      <c r="I235" s="2" t="s">
        <v>4896</v>
      </c>
      <c r="J235" s="4">
        <v>39630</v>
      </c>
      <c r="K235" s="230">
        <f t="shared" si="16"/>
        <v>3</v>
      </c>
      <c r="L235" s="2" t="str">
        <f>$B235&amp;"-"&amp;COUNTIF($B$2:$B235, $B235)</f>
        <v>8606-1</v>
      </c>
      <c r="M235" s="2">
        <v>1337</v>
      </c>
      <c r="N235" s="2" t="str">
        <f t="shared" si="19"/>
        <v>Vallorbe</v>
      </c>
      <c r="O235" s="2" t="str">
        <f t="shared" si="18"/>
        <v/>
      </c>
      <c r="P235" s="2" t="str">
        <f t="shared" si="18"/>
        <v/>
      </c>
      <c r="Q235" s="2" t="str">
        <f t="shared" si="18"/>
        <v/>
      </c>
      <c r="R235" s="2" t="str">
        <f t="shared" si="18"/>
        <v/>
      </c>
      <c r="S235" s="2" t="str">
        <f t="shared" si="18"/>
        <v/>
      </c>
      <c r="T235" s="2" t="str">
        <f t="shared" si="18"/>
        <v/>
      </c>
      <c r="U235" s="2" t="str">
        <f t="shared" si="18"/>
        <v/>
      </c>
      <c r="V235" s="2" t="str">
        <f t="shared" si="18"/>
        <v/>
      </c>
      <c r="W235" s="2" t="str">
        <f t="shared" si="18"/>
        <v/>
      </c>
      <c r="X235" s="2" t="str">
        <f t="shared" si="18"/>
        <v/>
      </c>
      <c r="Y235" s="2" t="str">
        <f t="shared" si="18"/>
        <v/>
      </c>
    </row>
    <row r="236" spans="1:25" x14ac:dyDescent="0.2">
      <c r="A236" s="2" t="s">
        <v>205</v>
      </c>
      <c r="B236" s="2">
        <v>8122</v>
      </c>
      <c r="C236" s="2">
        <v>0</v>
      </c>
      <c r="D236" s="2" t="s">
        <v>206</v>
      </c>
      <c r="E236" s="2">
        <v>195</v>
      </c>
      <c r="F236" s="2" t="s">
        <v>7</v>
      </c>
      <c r="G236" s="2">
        <v>2689790.4270000001</v>
      </c>
      <c r="H236" s="2">
        <v>1245772.9709999999</v>
      </c>
      <c r="I236" s="2" t="s">
        <v>4896</v>
      </c>
      <c r="J236" s="4">
        <v>39630</v>
      </c>
      <c r="K236" s="230">
        <f t="shared" si="16"/>
        <v>3</v>
      </c>
      <c r="L236" s="2" t="str">
        <f>$B236&amp;"-"&amp;COUNTIF($B$2:$B236, $B236)</f>
        <v>8122-1</v>
      </c>
      <c r="M236" s="2">
        <v>1338</v>
      </c>
      <c r="N236" s="2" t="str">
        <f t="shared" si="19"/>
        <v>Ballaigues</v>
      </c>
      <c r="O236" s="2" t="str">
        <f t="shared" si="18"/>
        <v/>
      </c>
      <c r="P236" s="2" t="str">
        <f t="shared" si="18"/>
        <v/>
      </c>
      <c r="Q236" s="2" t="str">
        <f t="shared" si="18"/>
        <v/>
      </c>
      <c r="R236" s="2" t="str">
        <f t="shared" si="18"/>
        <v/>
      </c>
      <c r="S236" s="2" t="str">
        <f t="shared" si="18"/>
        <v/>
      </c>
      <c r="T236" s="2" t="str">
        <f t="shared" si="18"/>
        <v/>
      </c>
      <c r="U236" s="2" t="str">
        <f t="shared" si="18"/>
        <v/>
      </c>
      <c r="V236" s="2" t="str">
        <f t="shared" si="18"/>
        <v/>
      </c>
      <c r="W236" s="2" t="str">
        <f t="shared" si="18"/>
        <v/>
      </c>
      <c r="X236" s="2" t="str">
        <f t="shared" si="18"/>
        <v/>
      </c>
      <c r="Y236" s="2" t="str">
        <f t="shared" si="18"/>
        <v/>
      </c>
    </row>
    <row r="237" spans="1:25" x14ac:dyDescent="0.2">
      <c r="A237" s="2" t="s">
        <v>207</v>
      </c>
      <c r="B237" s="2">
        <v>8123</v>
      </c>
      <c r="C237" s="2">
        <v>0</v>
      </c>
      <c r="D237" s="2" t="s">
        <v>206</v>
      </c>
      <c r="E237" s="2">
        <v>195</v>
      </c>
      <c r="F237" s="2" t="s">
        <v>7</v>
      </c>
      <c r="G237" s="2">
        <v>2690727.125</v>
      </c>
      <c r="H237" s="2">
        <v>1245198.7250000001</v>
      </c>
      <c r="I237" s="2" t="s">
        <v>4896</v>
      </c>
      <c r="J237" s="4">
        <v>39630</v>
      </c>
      <c r="K237" s="230">
        <f t="shared" si="16"/>
        <v>3</v>
      </c>
      <c r="L237" s="2" t="str">
        <f>$B237&amp;"-"&amp;COUNTIF($B$2:$B237, $B237)</f>
        <v>8123-1</v>
      </c>
      <c r="M237" s="2">
        <v>1341</v>
      </c>
      <c r="N237" s="2" t="str">
        <f t="shared" si="19"/>
        <v>L'Orient</v>
      </c>
      <c r="O237" s="2" t="str">
        <f t="shared" si="18"/>
        <v/>
      </c>
      <c r="P237" s="2" t="str">
        <f t="shared" si="18"/>
        <v/>
      </c>
      <c r="Q237" s="2" t="str">
        <f t="shared" si="18"/>
        <v/>
      </c>
      <c r="R237" s="2" t="str">
        <f t="shared" si="18"/>
        <v/>
      </c>
      <c r="S237" s="2" t="str">
        <f t="shared" si="18"/>
        <v/>
      </c>
      <c r="T237" s="2" t="str">
        <f t="shared" si="18"/>
        <v/>
      </c>
      <c r="U237" s="2" t="str">
        <f t="shared" si="18"/>
        <v/>
      </c>
      <c r="V237" s="2" t="str">
        <f t="shared" si="18"/>
        <v/>
      </c>
      <c r="W237" s="2" t="str">
        <f t="shared" si="18"/>
        <v/>
      </c>
      <c r="X237" s="2" t="str">
        <f t="shared" si="18"/>
        <v/>
      </c>
      <c r="Y237" s="2" t="str">
        <f t="shared" si="18"/>
        <v/>
      </c>
    </row>
    <row r="238" spans="1:25" x14ac:dyDescent="0.2">
      <c r="A238" s="2" t="s">
        <v>206</v>
      </c>
      <c r="B238" s="2">
        <v>8124</v>
      </c>
      <c r="C238" s="2">
        <v>0</v>
      </c>
      <c r="D238" s="2" t="s">
        <v>206</v>
      </c>
      <c r="E238" s="2">
        <v>195</v>
      </c>
      <c r="F238" s="2" t="s">
        <v>7</v>
      </c>
      <c r="G238" s="2">
        <v>2693112.9980000001</v>
      </c>
      <c r="H238" s="2">
        <v>1243136.8130000001</v>
      </c>
      <c r="I238" s="2" t="s">
        <v>4896</v>
      </c>
      <c r="J238" s="4">
        <v>39630</v>
      </c>
      <c r="K238" s="230">
        <f t="shared" si="16"/>
        <v>3</v>
      </c>
      <c r="L238" s="2" t="str">
        <f>$B238&amp;"-"&amp;COUNTIF($B$2:$B238, $B238)</f>
        <v>8124-1</v>
      </c>
      <c r="M238" s="2">
        <v>1342</v>
      </c>
      <c r="N238" s="2" t="str">
        <f t="shared" si="19"/>
        <v>Le Pont</v>
      </c>
      <c r="O238" s="2" t="str">
        <f t="shared" si="18"/>
        <v/>
      </c>
      <c r="P238" s="2" t="str">
        <f t="shared" si="18"/>
        <v/>
      </c>
      <c r="Q238" s="2" t="str">
        <f t="shared" si="18"/>
        <v/>
      </c>
      <c r="R238" s="2" t="str">
        <f t="shared" si="18"/>
        <v/>
      </c>
      <c r="S238" s="2" t="str">
        <f t="shared" si="18"/>
        <v/>
      </c>
      <c r="T238" s="2" t="str">
        <f t="shared" si="18"/>
        <v/>
      </c>
      <c r="U238" s="2" t="str">
        <f t="shared" si="18"/>
        <v/>
      </c>
      <c r="V238" s="2" t="str">
        <f t="shared" si="18"/>
        <v/>
      </c>
      <c r="W238" s="2" t="str">
        <f t="shared" si="18"/>
        <v/>
      </c>
      <c r="X238" s="2" t="str">
        <f t="shared" si="18"/>
        <v/>
      </c>
      <c r="Y238" s="2" t="str">
        <f t="shared" si="18"/>
        <v/>
      </c>
    </row>
    <row r="239" spans="1:25" x14ac:dyDescent="0.2">
      <c r="A239" s="2" t="s">
        <v>162</v>
      </c>
      <c r="B239" s="2">
        <v>8127</v>
      </c>
      <c r="C239" s="2">
        <v>0</v>
      </c>
      <c r="D239" s="2" t="s">
        <v>206</v>
      </c>
      <c r="E239" s="2">
        <v>195</v>
      </c>
      <c r="F239" s="2" t="s">
        <v>7</v>
      </c>
      <c r="G239" s="2">
        <v>2691866.0019999999</v>
      </c>
      <c r="H239" s="2">
        <v>1243349.473</v>
      </c>
      <c r="I239" s="2" t="s">
        <v>4896</v>
      </c>
      <c r="J239" s="4">
        <v>39630</v>
      </c>
      <c r="K239" s="230">
        <f t="shared" si="16"/>
        <v>3</v>
      </c>
      <c r="L239" s="2" t="str">
        <f>$B239&amp;"-"&amp;COUNTIF($B$2:$B239, $B239)</f>
        <v>8127-3</v>
      </c>
      <c r="M239" s="2">
        <v>1343</v>
      </c>
      <c r="N239" s="2" t="str">
        <f t="shared" si="19"/>
        <v>Les Charbonnières</v>
      </c>
      <c r="O239" s="2" t="str">
        <f t="shared" si="18"/>
        <v/>
      </c>
      <c r="P239" s="2" t="str">
        <f t="shared" si="18"/>
        <v/>
      </c>
      <c r="Q239" s="2" t="str">
        <f t="shared" si="18"/>
        <v/>
      </c>
      <c r="R239" s="2" t="str">
        <f t="shared" si="18"/>
        <v/>
      </c>
      <c r="S239" s="2" t="str">
        <f t="shared" si="18"/>
        <v/>
      </c>
      <c r="T239" s="2" t="str">
        <f t="shared" si="18"/>
        <v/>
      </c>
      <c r="U239" s="2" t="str">
        <f t="shared" si="18"/>
        <v/>
      </c>
      <c r="V239" s="2" t="str">
        <f t="shared" si="18"/>
        <v/>
      </c>
      <c r="W239" s="2" t="str">
        <f t="shared" si="18"/>
        <v/>
      </c>
      <c r="X239" s="2" t="str">
        <f t="shared" si="18"/>
        <v/>
      </c>
      <c r="Y239" s="2" t="str">
        <f t="shared" si="18"/>
        <v/>
      </c>
    </row>
    <row r="240" spans="1:25" x14ac:dyDescent="0.2">
      <c r="A240" s="2" t="s">
        <v>199</v>
      </c>
      <c r="B240" s="2">
        <v>8132</v>
      </c>
      <c r="C240" s="2">
        <v>2</v>
      </c>
      <c r="D240" s="2" t="s">
        <v>206</v>
      </c>
      <c r="E240" s="2">
        <v>195</v>
      </c>
      <c r="F240" s="2" t="s">
        <v>7</v>
      </c>
      <c r="G240" s="2">
        <v>2694107.0290000001</v>
      </c>
      <c r="H240" s="2">
        <v>1241424.257</v>
      </c>
      <c r="I240" s="2" t="s">
        <v>4896</v>
      </c>
      <c r="J240" s="4">
        <v>39630</v>
      </c>
      <c r="K240" s="230">
        <f t="shared" si="16"/>
        <v>3</v>
      </c>
      <c r="L240" s="2" t="str">
        <f>$B240&amp;"-"&amp;COUNTIF($B$2:$B240, $B240)</f>
        <v>8132-3</v>
      </c>
      <c r="M240" s="2">
        <v>1344</v>
      </c>
      <c r="N240" s="2" t="str">
        <f t="shared" si="19"/>
        <v>L'Abbaye</v>
      </c>
      <c r="O240" s="2" t="str">
        <f t="shared" si="18"/>
        <v/>
      </c>
      <c r="P240" s="2" t="str">
        <f t="shared" si="18"/>
        <v/>
      </c>
      <c r="Q240" s="2" t="str">
        <f t="shared" si="18"/>
        <v/>
      </c>
      <c r="R240" s="2" t="str">
        <f t="shared" si="18"/>
        <v/>
      </c>
      <c r="S240" s="2" t="str">
        <f t="shared" si="18"/>
        <v/>
      </c>
      <c r="T240" s="2" t="str">
        <f t="shared" si="18"/>
        <v/>
      </c>
      <c r="U240" s="2" t="str">
        <f t="shared" si="18"/>
        <v/>
      </c>
      <c r="V240" s="2" t="str">
        <f t="shared" si="18"/>
        <v/>
      </c>
      <c r="W240" s="2" t="str">
        <f t="shared" si="18"/>
        <v/>
      </c>
      <c r="X240" s="2" t="str">
        <f t="shared" si="18"/>
        <v/>
      </c>
      <c r="Y240" s="2" t="str">
        <f t="shared" si="18"/>
        <v/>
      </c>
    </row>
    <row r="241" spans="1:25" x14ac:dyDescent="0.2">
      <c r="A241" s="2" t="s">
        <v>140</v>
      </c>
      <c r="B241" s="2">
        <v>8607</v>
      </c>
      <c r="C241" s="2">
        <v>0</v>
      </c>
      <c r="D241" s="2" t="s">
        <v>208</v>
      </c>
      <c r="E241" s="2">
        <v>196</v>
      </c>
      <c r="F241" s="2" t="s">
        <v>7</v>
      </c>
      <c r="G241" s="2">
        <v>2699768.2370000002</v>
      </c>
      <c r="H241" s="2">
        <v>1242805.0179999999</v>
      </c>
      <c r="I241" s="2" t="s">
        <v>4896</v>
      </c>
      <c r="J241" s="4">
        <v>39630</v>
      </c>
      <c r="K241" s="230">
        <f t="shared" si="16"/>
        <v>3</v>
      </c>
      <c r="L241" s="2" t="str">
        <f>$B241&amp;"-"&amp;COUNTIF($B$2:$B241, $B241)</f>
        <v>8607-2</v>
      </c>
      <c r="M241" s="2">
        <v>1345</v>
      </c>
      <c r="N241" s="2" t="str">
        <f t="shared" si="19"/>
        <v>Le Lieu</v>
      </c>
      <c r="O241" s="2" t="str">
        <f t="shared" si="18"/>
        <v>Le Séchey</v>
      </c>
      <c r="P241" s="2" t="str">
        <f t="shared" si="18"/>
        <v/>
      </c>
      <c r="Q241" s="2" t="str">
        <f t="shared" si="18"/>
        <v/>
      </c>
      <c r="R241" s="2" t="str">
        <f t="shared" si="18"/>
        <v/>
      </c>
      <c r="S241" s="2" t="str">
        <f t="shared" si="18"/>
        <v/>
      </c>
      <c r="T241" s="2" t="str">
        <f t="shared" si="18"/>
        <v/>
      </c>
      <c r="U241" s="2" t="str">
        <f t="shared" si="18"/>
        <v/>
      </c>
      <c r="V241" s="2" t="str">
        <f t="shared" si="18"/>
        <v/>
      </c>
      <c r="W241" s="2" t="str">
        <f t="shared" si="18"/>
        <v/>
      </c>
      <c r="X241" s="2" t="str">
        <f t="shared" si="18"/>
        <v/>
      </c>
      <c r="Y241" s="2" t="str">
        <f t="shared" si="18"/>
        <v/>
      </c>
    </row>
    <row r="242" spans="1:25" x14ac:dyDescent="0.2">
      <c r="A242" s="2" t="s">
        <v>208</v>
      </c>
      <c r="B242" s="2">
        <v>8617</v>
      </c>
      <c r="C242" s="2">
        <v>0</v>
      </c>
      <c r="D242" s="2" t="s">
        <v>208</v>
      </c>
      <c r="E242" s="2">
        <v>196</v>
      </c>
      <c r="F242" s="2" t="s">
        <v>7</v>
      </c>
      <c r="G242" s="2">
        <v>2696845.3620000002</v>
      </c>
      <c r="H242" s="2">
        <v>1240948.9550000001</v>
      </c>
      <c r="I242" s="2" t="s">
        <v>4896</v>
      </c>
      <c r="J242" s="4">
        <v>39630</v>
      </c>
      <c r="K242" s="230">
        <f t="shared" si="16"/>
        <v>3</v>
      </c>
      <c r="L242" s="2" t="str">
        <f>$B242&amp;"-"&amp;COUNTIF($B$2:$B242, $B242)</f>
        <v>8617-2</v>
      </c>
      <c r="M242" s="2">
        <v>1346</v>
      </c>
      <c r="N242" s="2" t="str">
        <f t="shared" si="19"/>
        <v>Les Bioux</v>
      </c>
      <c r="O242" s="2" t="str">
        <f t="shared" si="18"/>
        <v/>
      </c>
      <c r="P242" s="2" t="str">
        <f t="shared" si="18"/>
        <v/>
      </c>
      <c r="Q242" s="2" t="str">
        <f t="shared" si="18"/>
        <v/>
      </c>
      <c r="R242" s="2" t="str">
        <f t="shared" si="18"/>
        <v/>
      </c>
      <c r="S242" s="2" t="str">
        <f t="shared" si="18"/>
        <v/>
      </c>
      <c r="T242" s="2" t="str">
        <f t="shared" si="18"/>
        <v/>
      </c>
      <c r="U242" s="2" t="str">
        <f t="shared" si="18"/>
        <v/>
      </c>
      <c r="V242" s="2" t="str">
        <f t="shared" si="18"/>
        <v/>
      </c>
      <c r="W242" s="2" t="str">
        <f t="shared" si="18"/>
        <v/>
      </c>
      <c r="X242" s="2" t="str">
        <f t="shared" si="18"/>
        <v/>
      </c>
      <c r="Y242" s="2" t="str">
        <f t="shared" si="18"/>
        <v/>
      </c>
    </row>
    <row r="243" spans="1:25" x14ac:dyDescent="0.2">
      <c r="A243" s="2" t="s">
        <v>196</v>
      </c>
      <c r="B243" s="2">
        <v>8600</v>
      </c>
      <c r="C243" s="2">
        <v>0</v>
      </c>
      <c r="D243" s="2" t="s">
        <v>209</v>
      </c>
      <c r="E243" s="2">
        <v>197</v>
      </c>
      <c r="F243" s="2" t="s">
        <v>7</v>
      </c>
      <c r="G243" s="2">
        <v>2691467.915</v>
      </c>
      <c r="H243" s="2">
        <v>1249610.5490000001</v>
      </c>
      <c r="I243" s="2" t="s">
        <v>4896</v>
      </c>
      <c r="J243" s="4">
        <v>39630</v>
      </c>
      <c r="K243" s="230">
        <f t="shared" si="16"/>
        <v>3</v>
      </c>
      <c r="L243" s="2" t="str">
        <f>$B243&amp;"-"&amp;COUNTIF($B$2:$B243, $B243)</f>
        <v>8600-3</v>
      </c>
      <c r="M243" s="2">
        <v>1347</v>
      </c>
      <c r="N243" s="2" t="str">
        <f t="shared" si="19"/>
        <v>Le Sentier</v>
      </c>
      <c r="O243" s="2" t="str">
        <f t="shared" si="18"/>
        <v>Le Solliat</v>
      </c>
      <c r="P243" s="2" t="str">
        <f t="shared" si="18"/>
        <v/>
      </c>
      <c r="Q243" s="2" t="str">
        <f t="shared" si="18"/>
        <v/>
      </c>
      <c r="R243" s="2" t="str">
        <f t="shared" si="18"/>
        <v/>
      </c>
      <c r="S243" s="2" t="str">
        <f t="shared" si="18"/>
        <v/>
      </c>
      <c r="T243" s="2" t="str">
        <f t="shared" si="18"/>
        <v/>
      </c>
      <c r="U243" s="2" t="str">
        <f t="shared" si="18"/>
        <v/>
      </c>
      <c r="V243" s="2" t="str">
        <f t="shared" si="18"/>
        <v/>
      </c>
      <c r="W243" s="2" t="str">
        <f t="shared" si="18"/>
        <v/>
      </c>
      <c r="X243" s="2" t="str">
        <f t="shared" si="18"/>
        <v/>
      </c>
      <c r="Y243" s="2" t="str">
        <f t="shared" si="18"/>
        <v/>
      </c>
    </row>
    <row r="244" spans="1:25" x14ac:dyDescent="0.2">
      <c r="A244" s="2" t="s">
        <v>209</v>
      </c>
      <c r="B244" s="2">
        <v>8603</v>
      </c>
      <c r="C244" s="2">
        <v>0</v>
      </c>
      <c r="D244" s="2" t="s">
        <v>209</v>
      </c>
      <c r="E244" s="2">
        <v>197</v>
      </c>
      <c r="F244" s="2" t="s">
        <v>7</v>
      </c>
      <c r="G244" s="2">
        <v>2691949.3870000001</v>
      </c>
      <c r="H244" s="2">
        <v>1248660.6529999999</v>
      </c>
      <c r="I244" s="2" t="s">
        <v>4896</v>
      </c>
      <c r="J244" s="4">
        <v>39630</v>
      </c>
      <c r="K244" s="230">
        <f t="shared" si="16"/>
        <v>3</v>
      </c>
      <c r="L244" s="2" t="str">
        <f>$B244&amp;"-"&amp;COUNTIF($B$2:$B244, $B244)</f>
        <v>8603-2</v>
      </c>
      <c r="M244" s="2">
        <v>1348</v>
      </c>
      <c r="N244" s="2" t="str">
        <f t="shared" si="19"/>
        <v>Le Brassus</v>
      </c>
      <c r="O244" s="2" t="str">
        <f t="shared" si="18"/>
        <v/>
      </c>
      <c r="P244" s="2" t="str">
        <f t="shared" si="18"/>
        <v/>
      </c>
      <c r="Q244" s="2" t="str">
        <f t="shared" si="18"/>
        <v/>
      </c>
      <c r="R244" s="2" t="str">
        <f t="shared" si="18"/>
        <v/>
      </c>
      <c r="S244" s="2" t="str">
        <f t="shared" si="18"/>
        <v/>
      </c>
      <c r="T244" s="2" t="str">
        <f t="shared" si="18"/>
        <v/>
      </c>
      <c r="U244" s="2" t="str">
        <f t="shared" si="18"/>
        <v/>
      </c>
      <c r="V244" s="2" t="str">
        <f t="shared" si="18"/>
        <v/>
      </c>
      <c r="W244" s="2" t="str">
        <f t="shared" si="18"/>
        <v/>
      </c>
      <c r="X244" s="2" t="str">
        <f t="shared" si="18"/>
        <v/>
      </c>
      <c r="Y244" s="2" t="str">
        <f t="shared" si="18"/>
        <v/>
      </c>
    </row>
    <row r="245" spans="1:25" x14ac:dyDescent="0.2">
      <c r="A245" s="2" t="s">
        <v>217</v>
      </c>
      <c r="B245" s="2">
        <v>8605</v>
      </c>
      <c r="C245" s="2">
        <v>0</v>
      </c>
      <c r="D245" s="2" t="s">
        <v>211</v>
      </c>
      <c r="E245" s="2">
        <v>198</v>
      </c>
      <c r="F245" s="2" t="s">
        <v>7</v>
      </c>
      <c r="G245" s="2">
        <v>2696365.9169999999</v>
      </c>
      <c r="H245" s="2">
        <v>1248111.94</v>
      </c>
      <c r="I245" s="2" t="s">
        <v>4896</v>
      </c>
      <c r="J245" s="4">
        <v>39630</v>
      </c>
      <c r="K245" s="230">
        <f t="shared" si="16"/>
        <v>3</v>
      </c>
      <c r="L245" s="2" t="str">
        <f>$B245&amp;"-"&amp;COUNTIF($B$2:$B245, $B245)</f>
        <v>8605-1</v>
      </c>
      <c r="M245" s="2">
        <v>1350</v>
      </c>
      <c r="N245" s="2" t="str">
        <f t="shared" si="19"/>
        <v>Orbe</v>
      </c>
      <c r="O245" s="2" t="str">
        <f t="shared" si="18"/>
        <v/>
      </c>
      <c r="P245" s="2" t="str">
        <f t="shared" si="18"/>
        <v/>
      </c>
      <c r="Q245" s="2" t="str">
        <f t="shared" si="18"/>
        <v/>
      </c>
      <c r="R245" s="2" t="str">
        <f t="shared" si="18"/>
        <v/>
      </c>
      <c r="S245" s="2" t="str">
        <f t="shared" si="18"/>
        <v/>
      </c>
      <c r="T245" s="2" t="str">
        <f t="shared" si="18"/>
        <v/>
      </c>
      <c r="U245" s="2" t="str">
        <f t="shared" si="18"/>
        <v/>
      </c>
      <c r="V245" s="2" t="str">
        <f t="shared" si="18"/>
        <v/>
      </c>
      <c r="W245" s="2" t="str">
        <f t="shared" si="18"/>
        <v/>
      </c>
      <c r="X245" s="2" t="str">
        <f t="shared" si="18"/>
        <v/>
      </c>
      <c r="Y245" s="2" t="str">
        <f t="shared" si="18"/>
        <v/>
      </c>
    </row>
    <row r="246" spans="1:25" x14ac:dyDescent="0.2">
      <c r="A246" s="2" t="s">
        <v>210</v>
      </c>
      <c r="B246" s="2">
        <v>8606</v>
      </c>
      <c r="C246" s="2">
        <v>0</v>
      </c>
      <c r="D246" s="2" t="s">
        <v>211</v>
      </c>
      <c r="E246" s="2">
        <v>198</v>
      </c>
      <c r="F246" s="2" t="s">
        <v>7</v>
      </c>
      <c r="G246" s="2">
        <v>2694724.798</v>
      </c>
      <c r="H246" s="2">
        <v>1247481.7860000001</v>
      </c>
      <c r="I246" s="2" t="s">
        <v>4896</v>
      </c>
      <c r="J246" s="4">
        <v>39630</v>
      </c>
      <c r="K246" s="230">
        <f t="shared" si="16"/>
        <v>3</v>
      </c>
      <c r="L246" s="2" t="str">
        <f>$B246&amp;"-"&amp;COUNTIF($B$2:$B246, $B246)</f>
        <v>8606-2</v>
      </c>
      <c r="M246" s="2">
        <v>1352</v>
      </c>
      <c r="N246" s="2" t="str">
        <f t="shared" si="19"/>
        <v>Agiez</v>
      </c>
      <c r="O246" s="2" t="str">
        <f t="shared" si="18"/>
        <v/>
      </c>
      <c r="P246" s="2" t="str">
        <f t="shared" si="18"/>
        <v/>
      </c>
      <c r="Q246" s="2" t="str">
        <f t="shared" si="18"/>
        <v/>
      </c>
      <c r="R246" s="2" t="str">
        <f t="shared" si="18"/>
        <v/>
      </c>
      <c r="S246" s="2" t="str">
        <f t="shared" si="18"/>
        <v/>
      </c>
      <c r="T246" s="2" t="str">
        <f t="shared" si="18"/>
        <v/>
      </c>
      <c r="U246" s="2" t="str">
        <f t="shared" si="18"/>
        <v/>
      </c>
      <c r="V246" s="2" t="str">
        <f t="shared" si="18"/>
        <v/>
      </c>
      <c r="W246" s="2" t="str">
        <f t="shared" si="18"/>
        <v/>
      </c>
      <c r="X246" s="2" t="str">
        <f t="shared" si="18"/>
        <v/>
      </c>
      <c r="Y246" s="2" t="str">
        <f t="shared" si="18"/>
        <v/>
      </c>
    </row>
    <row r="247" spans="1:25" x14ac:dyDescent="0.2">
      <c r="A247" s="2" t="s">
        <v>211</v>
      </c>
      <c r="B247" s="2">
        <v>8610</v>
      </c>
      <c r="C247" s="2">
        <v>0</v>
      </c>
      <c r="D247" s="2" t="s">
        <v>211</v>
      </c>
      <c r="E247" s="2">
        <v>198</v>
      </c>
      <c r="F247" s="2" t="s">
        <v>7</v>
      </c>
      <c r="G247" s="2">
        <v>2697017.0589999999</v>
      </c>
      <c r="H247" s="2">
        <v>1245448.915</v>
      </c>
      <c r="I247" s="2" t="s">
        <v>4896</v>
      </c>
      <c r="J247" s="4">
        <v>39630</v>
      </c>
      <c r="K247" s="230">
        <f t="shared" si="16"/>
        <v>3</v>
      </c>
      <c r="L247" s="2" t="str">
        <f>$B247&amp;"-"&amp;COUNTIF($B$2:$B247, $B247)</f>
        <v>8610-1</v>
      </c>
      <c r="M247" s="2">
        <v>1353</v>
      </c>
      <c r="N247" s="2" t="str">
        <f t="shared" si="19"/>
        <v>Bofflens</v>
      </c>
      <c r="O247" s="2" t="str">
        <f t="shared" si="18"/>
        <v/>
      </c>
      <c r="P247" s="2" t="str">
        <f t="shared" si="18"/>
        <v/>
      </c>
      <c r="Q247" s="2" t="str">
        <f t="shared" si="18"/>
        <v/>
      </c>
      <c r="R247" s="2" t="str">
        <f t="shared" si="18"/>
        <v/>
      </c>
      <c r="S247" s="2" t="str">
        <f t="shared" si="18"/>
        <v/>
      </c>
      <c r="T247" s="2" t="str">
        <f t="shared" si="18"/>
        <v/>
      </c>
      <c r="U247" s="2" t="str">
        <f t="shared" si="18"/>
        <v/>
      </c>
      <c r="V247" s="2" t="str">
        <f t="shared" si="18"/>
        <v/>
      </c>
      <c r="W247" s="2" t="str">
        <f t="shared" si="18"/>
        <v/>
      </c>
      <c r="X247" s="2" t="str">
        <f t="shared" si="18"/>
        <v/>
      </c>
      <c r="Y247" s="2" t="str">
        <f t="shared" si="18"/>
        <v/>
      </c>
    </row>
    <row r="248" spans="1:25" x14ac:dyDescent="0.2">
      <c r="A248" s="2" t="s">
        <v>212</v>
      </c>
      <c r="B248" s="2">
        <v>8614</v>
      </c>
      <c r="C248" s="2">
        <v>2</v>
      </c>
      <c r="D248" s="2" t="s">
        <v>211</v>
      </c>
      <c r="E248" s="2">
        <v>198</v>
      </c>
      <c r="F248" s="2" t="s">
        <v>7</v>
      </c>
      <c r="G248" s="2">
        <v>2698878.878</v>
      </c>
      <c r="H248" s="2">
        <v>1242643.777</v>
      </c>
      <c r="I248" s="2" t="s">
        <v>4896</v>
      </c>
      <c r="J248" s="4">
        <v>39630</v>
      </c>
      <c r="K248" s="230">
        <f t="shared" si="16"/>
        <v>3</v>
      </c>
      <c r="L248" s="2" t="str">
        <f>$B248&amp;"-"&amp;COUNTIF($B$2:$B248, $B248)</f>
        <v>8614-2</v>
      </c>
      <c r="M248" s="2">
        <v>1354</v>
      </c>
      <c r="N248" s="2" t="str">
        <f t="shared" si="19"/>
        <v>Montcherand</v>
      </c>
      <c r="O248" s="2" t="str">
        <f t="shared" si="18"/>
        <v/>
      </c>
      <c r="P248" s="2" t="str">
        <f t="shared" si="18"/>
        <v/>
      </c>
      <c r="Q248" s="2" t="str">
        <f t="shared" si="18"/>
        <v/>
      </c>
      <c r="R248" s="2" t="str">
        <f t="shared" si="18"/>
        <v/>
      </c>
      <c r="S248" s="2" t="str">
        <f t="shared" si="18"/>
        <v/>
      </c>
      <c r="T248" s="2" t="str">
        <f t="shared" si="18"/>
        <v/>
      </c>
      <c r="U248" s="2" t="str">
        <f t="shared" si="18"/>
        <v/>
      </c>
      <c r="V248" s="2" t="str">
        <f t="shared" si="18"/>
        <v/>
      </c>
      <c r="W248" s="2" t="str">
        <f t="shared" si="18"/>
        <v/>
      </c>
      <c r="X248" s="2" t="str">
        <f t="shared" si="18"/>
        <v/>
      </c>
      <c r="Y248" s="2" t="str">
        <f t="shared" si="18"/>
        <v/>
      </c>
    </row>
    <row r="249" spans="1:25" x14ac:dyDescent="0.2">
      <c r="A249" s="2" t="s">
        <v>213</v>
      </c>
      <c r="B249" s="2">
        <v>8615</v>
      </c>
      <c r="C249" s="2">
        <v>0</v>
      </c>
      <c r="D249" s="2" t="s">
        <v>211</v>
      </c>
      <c r="E249" s="2">
        <v>198</v>
      </c>
      <c r="F249" s="2" t="s">
        <v>7</v>
      </c>
      <c r="G249" s="2">
        <v>2698345.12</v>
      </c>
      <c r="H249" s="2">
        <v>1246934.031</v>
      </c>
      <c r="I249" s="2" t="s">
        <v>4896</v>
      </c>
      <c r="J249" s="4">
        <v>39630</v>
      </c>
      <c r="K249" s="230">
        <f t="shared" si="16"/>
        <v>3</v>
      </c>
      <c r="L249" s="2" t="str">
        <f>$B249&amp;"-"&amp;COUNTIF($B$2:$B249, $B249)</f>
        <v>8615-1</v>
      </c>
      <c r="M249" s="2">
        <v>1355</v>
      </c>
      <c r="N249" s="2" t="str">
        <f t="shared" si="19"/>
        <v>L'Abergement</v>
      </c>
      <c r="O249" s="2" t="str">
        <f t="shared" si="18"/>
        <v>Sergey</v>
      </c>
      <c r="P249" s="2" t="str">
        <f t="shared" si="18"/>
        <v/>
      </c>
      <c r="Q249" s="2" t="str">
        <f t="shared" si="18"/>
        <v/>
      </c>
      <c r="R249" s="2" t="str">
        <f t="shared" si="18"/>
        <v/>
      </c>
      <c r="S249" s="2" t="str">
        <f t="shared" si="18"/>
        <v/>
      </c>
      <c r="T249" s="2" t="str">
        <f t="shared" si="18"/>
        <v/>
      </c>
      <c r="U249" s="2" t="str">
        <f t="shared" si="18"/>
        <v/>
      </c>
      <c r="V249" s="2" t="str">
        <f t="shared" si="18"/>
        <v/>
      </c>
      <c r="W249" s="2" t="str">
        <f t="shared" si="18"/>
        <v/>
      </c>
      <c r="X249" s="2" t="str">
        <f t="shared" si="18"/>
        <v/>
      </c>
      <c r="Y249" s="2" t="str">
        <f t="shared" si="18"/>
        <v/>
      </c>
    </row>
    <row r="250" spans="1:25" x14ac:dyDescent="0.2">
      <c r="A250" s="2" t="s">
        <v>214</v>
      </c>
      <c r="B250" s="2">
        <v>8615</v>
      </c>
      <c r="C250" s="2">
        <v>2</v>
      </c>
      <c r="D250" s="2" t="s">
        <v>211</v>
      </c>
      <c r="E250" s="2">
        <v>198</v>
      </c>
      <c r="F250" s="2" t="s">
        <v>7</v>
      </c>
      <c r="G250" s="2">
        <v>2697717.0410000002</v>
      </c>
      <c r="H250" s="2">
        <v>1248122.24</v>
      </c>
      <c r="I250" s="2" t="s">
        <v>4896</v>
      </c>
      <c r="J250" s="4">
        <v>39630</v>
      </c>
      <c r="K250" s="230">
        <f t="shared" si="16"/>
        <v>3</v>
      </c>
      <c r="L250" s="2" t="str">
        <f>$B250&amp;"-"&amp;COUNTIF($B$2:$B250, $B250)</f>
        <v>8615-2</v>
      </c>
      <c r="M250" s="2">
        <v>1356</v>
      </c>
      <c r="N250" s="2" t="str">
        <f t="shared" si="19"/>
        <v>Les Clées</v>
      </c>
      <c r="O250" s="2" t="str">
        <f t="shared" si="18"/>
        <v>La Russille</v>
      </c>
      <c r="P250" s="2" t="str">
        <f t="shared" si="18"/>
        <v/>
      </c>
      <c r="Q250" s="2" t="str">
        <f t="shared" si="18"/>
        <v/>
      </c>
      <c r="R250" s="2" t="str">
        <f t="shared" si="18"/>
        <v/>
      </c>
      <c r="S250" s="2" t="str">
        <f t="shared" si="18"/>
        <v/>
      </c>
      <c r="T250" s="2" t="str">
        <f t="shared" si="18"/>
        <v/>
      </c>
      <c r="U250" s="2" t="str">
        <f t="shared" si="18"/>
        <v/>
      </c>
      <c r="V250" s="2" t="str">
        <f t="shared" si="18"/>
        <v/>
      </c>
      <c r="W250" s="2" t="str">
        <f t="shared" si="18"/>
        <v/>
      </c>
      <c r="X250" s="2" t="str">
        <f t="shared" si="18"/>
        <v/>
      </c>
      <c r="Y250" s="2" t="str">
        <f t="shared" si="18"/>
        <v/>
      </c>
    </row>
    <row r="251" spans="1:25" x14ac:dyDescent="0.2">
      <c r="A251" s="2" t="s">
        <v>215</v>
      </c>
      <c r="B251" s="2">
        <v>8616</v>
      </c>
      <c r="C251" s="2">
        <v>0</v>
      </c>
      <c r="D251" s="2" t="s">
        <v>211</v>
      </c>
      <c r="E251" s="2">
        <v>198</v>
      </c>
      <c r="F251" s="2" t="s">
        <v>7</v>
      </c>
      <c r="G251" s="2">
        <v>2696134.0240000002</v>
      </c>
      <c r="H251" s="2">
        <v>1242785.74</v>
      </c>
      <c r="I251" s="2" t="s">
        <v>4896</v>
      </c>
      <c r="J251" s="4">
        <v>39630</v>
      </c>
      <c r="K251" s="230">
        <f t="shared" si="16"/>
        <v>3</v>
      </c>
      <c r="L251" s="2" t="str">
        <f>$B251&amp;"-"&amp;COUNTIF($B$2:$B251, $B251)</f>
        <v>8616-1</v>
      </c>
      <c r="M251" s="2">
        <v>1357</v>
      </c>
      <c r="N251" s="2" t="str">
        <f t="shared" si="19"/>
        <v>Lignerolle</v>
      </c>
      <c r="O251" s="2" t="str">
        <f t="shared" si="18"/>
        <v>Lignerolle</v>
      </c>
      <c r="P251" s="2" t="str">
        <f t="shared" si="18"/>
        <v/>
      </c>
      <c r="Q251" s="2" t="str">
        <f t="shared" si="18"/>
        <v/>
      </c>
      <c r="R251" s="2" t="str">
        <f t="shared" si="18"/>
        <v/>
      </c>
      <c r="S251" s="2" t="str">
        <f t="shared" si="18"/>
        <v/>
      </c>
      <c r="T251" s="2" t="str">
        <f t="shared" si="18"/>
        <v/>
      </c>
      <c r="U251" s="2" t="str">
        <f t="shared" si="18"/>
        <v/>
      </c>
      <c r="V251" s="2" t="str">
        <f t="shared" si="18"/>
        <v/>
      </c>
      <c r="W251" s="2" t="str">
        <f t="shared" si="18"/>
        <v/>
      </c>
      <c r="X251" s="2" t="str">
        <f t="shared" si="18"/>
        <v/>
      </c>
      <c r="Y251" s="2" t="str">
        <f t="shared" si="18"/>
        <v/>
      </c>
    </row>
    <row r="252" spans="1:25" x14ac:dyDescent="0.2">
      <c r="A252" s="2" t="s">
        <v>208</v>
      </c>
      <c r="B252" s="2">
        <v>8617</v>
      </c>
      <c r="C252" s="2">
        <v>0</v>
      </c>
      <c r="D252" s="2" t="s">
        <v>211</v>
      </c>
      <c r="E252" s="2">
        <v>198</v>
      </c>
      <c r="F252" s="2" t="s">
        <v>7</v>
      </c>
      <c r="G252" s="2">
        <v>2698050.3420000002</v>
      </c>
      <c r="H252" s="2">
        <v>1242595.3859999999</v>
      </c>
      <c r="I252" s="2" t="s">
        <v>4896</v>
      </c>
      <c r="J252" s="4">
        <v>39630</v>
      </c>
      <c r="K252" s="230">
        <f t="shared" si="16"/>
        <v>3</v>
      </c>
      <c r="L252" s="2" t="str">
        <f>$B252&amp;"-"&amp;COUNTIF($B$2:$B252, $B252)</f>
        <v>8617-3</v>
      </c>
      <c r="M252" s="2">
        <v>1358</v>
      </c>
      <c r="N252" s="2" t="str">
        <f t="shared" si="19"/>
        <v>Valeyres-sous-Rances</v>
      </c>
      <c r="O252" s="2" t="str">
        <f t="shared" si="18"/>
        <v/>
      </c>
      <c r="P252" s="2" t="str">
        <f t="shared" si="18"/>
        <v/>
      </c>
      <c r="Q252" s="2" t="str">
        <f t="shared" si="18"/>
        <v/>
      </c>
      <c r="R252" s="2" t="str">
        <f t="shared" si="18"/>
        <v/>
      </c>
      <c r="S252" s="2" t="str">
        <f t="shared" si="18"/>
        <v/>
      </c>
      <c r="T252" s="2" t="str">
        <f t="shared" si="18"/>
        <v/>
      </c>
      <c r="U252" s="2" t="str">
        <f t="shared" si="18"/>
        <v/>
      </c>
      <c r="V252" s="2" t="str">
        <f t="shared" si="18"/>
        <v/>
      </c>
      <c r="W252" s="2" t="str">
        <f t="shared" si="18"/>
        <v/>
      </c>
      <c r="X252" s="2" t="str">
        <f t="shared" si="18"/>
        <v/>
      </c>
      <c r="Y252" s="2" t="str">
        <f t="shared" si="18"/>
        <v/>
      </c>
    </row>
    <row r="253" spans="1:25" x14ac:dyDescent="0.2">
      <c r="A253" s="2" t="s">
        <v>293</v>
      </c>
      <c r="B253" s="2">
        <v>8307</v>
      </c>
      <c r="C253" s="2">
        <v>0</v>
      </c>
      <c r="D253" s="2" t="s">
        <v>216</v>
      </c>
      <c r="E253" s="2">
        <v>199</v>
      </c>
      <c r="F253" s="2" t="s">
        <v>7</v>
      </c>
      <c r="G253" s="2">
        <v>2693871.69</v>
      </c>
      <c r="H253" s="2">
        <v>1251967.7720000001</v>
      </c>
      <c r="I253" s="2" t="s">
        <v>4896</v>
      </c>
      <c r="J253" s="4">
        <v>39630</v>
      </c>
      <c r="K253" s="230">
        <f t="shared" si="16"/>
        <v>3</v>
      </c>
      <c r="L253" s="2" t="str">
        <f>$B253&amp;"-"&amp;COUNTIF($B$2:$B253, $B253)</f>
        <v>8307-1</v>
      </c>
      <c r="M253" s="2">
        <v>1372</v>
      </c>
      <c r="N253" s="2" t="str">
        <f t="shared" si="19"/>
        <v>Bavois</v>
      </c>
      <c r="O253" s="2" t="str">
        <f t="shared" si="18"/>
        <v>Bavois</v>
      </c>
      <c r="P253" s="2" t="str">
        <f t="shared" si="18"/>
        <v/>
      </c>
      <c r="Q253" s="2" t="str">
        <f t="shared" si="18"/>
        <v/>
      </c>
      <c r="R253" s="2" t="str">
        <f t="shared" si="18"/>
        <v/>
      </c>
      <c r="S253" s="2" t="str">
        <f t="shared" si="18"/>
        <v/>
      </c>
      <c r="T253" s="2" t="str">
        <f t="shared" si="18"/>
        <v/>
      </c>
      <c r="U253" s="2" t="str">
        <f t="shared" ref="U253:Y253" si="20">IFERROR(INDEX($A$2:$A$5744, MATCH($M253&amp;"-"&amp;U$1, $L$2:$L$5744, 0)), "")</f>
        <v/>
      </c>
      <c r="V253" s="2" t="str">
        <f t="shared" si="20"/>
        <v/>
      </c>
      <c r="W253" s="2" t="str">
        <f t="shared" si="20"/>
        <v/>
      </c>
      <c r="X253" s="2" t="str">
        <f t="shared" si="20"/>
        <v/>
      </c>
      <c r="Y253" s="2" t="str">
        <f t="shared" si="20"/>
        <v/>
      </c>
    </row>
    <row r="254" spans="1:25" x14ac:dyDescent="0.2">
      <c r="A254" s="2" t="s">
        <v>216</v>
      </c>
      <c r="B254" s="2">
        <v>8604</v>
      </c>
      <c r="C254" s="2">
        <v>0</v>
      </c>
      <c r="D254" s="2" t="s">
        <v>216</v>
      </c>
      <c r="E254" s="2">
        <v>199</v>
      </c>
      <c r="F254" s="2" t="s">
        <v>7</v>
      </c>
      <c r="G254" s="2">
        <v>2693863.7149999999</v>
      </c>
      <c r="H254" s="2">
        <v>1250081.0649999999</v>
      </c>
      <c r="I254" s="2" t="s">
        <v>4896</v>
      </c>
      <c r="J254" s="4">
        <v>39630</v>
      </c>
      <c r="K254" s="230">
        <f t="shared" si="16"/>
        <v>3</v>
      </c>
      <c r="L254" s="2" t="str">
        <f>$B254&amp;"-"&amp;COUNTIF($B$2:$B254, $B254)</f>
        <v>8604-1</v>
      </c>
      <c r="M254" s="2">
        <v>1373</v>
      </c>
      <c r="N254" s="2" t="str">
        <f t="shared" si="19"/>
        <v>Chavornay</v>
      </c>
      <c r="O254" s="2" t="str">
        <f t="shared" si="19"/>
        <v/>
      </c>
      <c r="P254" s="2" t="str">
        <f t="shared" si="19"/>
        <v/>
      </c>
      <c r="Q254" s="2" t="str">
        <f t="shared" si="19"/>
        <v/>
      </c>
      <c r="R254" s="2" t="str">
        <f t="shared" si="19"/>
        <v/>
      </c>
      <c r="S254" s="2" t="str">
        <f t="shared" si="19"/>
        <v/>
      </c>
      <c r="T254" s="2" t="str">
        <f t="shared" si="19"/>
        <v/>
      </c>
      <c r="U254" s="2" t="str">
        <f t="shared" si="19"/>
        <v/>
      </c>
      <c r="V254" s="2" t="str">
        <f t="shared" si="19"/>
        <v/>
      </c>
      <c r="W254" s="2" t="str">
        <f t="shared" si="19"/>
        <v/>
      </c>
      <c r="X254" s="2" t="str">
        <f t="shared" si="19"/>
        <v/>
      </c>
      <c r="Y254" s="2" t="str">
        <f t="shared" si="19"/>
        <v/>
      </c>
    </row>
    <row r="255" spans="1:25" x14ac:dyDescent="0.2">
      <c r="A255" s="2" t="s">
        <v>217</v>
      </c>
      <c r="B255" s="2">
        <v>8605</v>
      </c>
      <c r="C255" s="2">
        <v>0</v>
      </c>
      <c r="D255" s="2" t="s">
        <v>216</v>
      </c>
      <c r="E255" s="2">
        <v>199</v>
      </c>
      <c r="F255" s="2" t="s">
        <v>7</v>
      </c>
      <c r="G255" s="2">
        <v>2696567.3259999999</v>
      </c>
      <c r="H255" s="2">
        <v>1249196.399</v>
      </c>
      <c r="I255" s="2" t="s">
        <v>4896</v>
      </c>
      <c r="J255" s="4">
        <v>39630</v>
      </c>
      <c r="K255" s="230">
        <f t="shared" si="16"/>
        <v>3</v>
      </c>
      <c r="L255" s="2" t="str">
        <f>$B255&amp;"-"&amp;COUNTIF($B$2:$B255, $B255)</f>
        <v>8605-2</v>
      </c>
      <c r="M255" s="2">
        <v>1374</v>
      </c>
      <c r="N255" s="2" t="str">
        <f t="shared" si="19"/>
        <v>Corcelles-sur-Chavornay</v>
      </c>
      <c r="O255" s="2" t="str">
        <f t="shared" si="19"/>
        <v/>
      </c>
      <c r="P255" s="2" t="str">
        <f t="shared" si="19"/>
        <v/>
      </c>
      <c r="Q255" s="2" t="str">
        <f t="shared" si="19"/>
        <v/>
      </c>
      <c r="R255" s="2" t="str">
        <f t="shared" si="19"/>
        <v/>
      </c>
      <c r="S255" s="2" t="str">
        <f t="shared" si="19"/>
        <v/>
      </c>
      <c r="T255" s="2" t="str">
        <f t="shared" si="19"/>
        <v/>
      </c>
      <c r="U255" s="2" t="str">
        <f t="shared" si="19"/>
        <v/>
      </c>
      <c r="V255" s="2" t="str">
        <f t="shared" si="19"/>
        <v/>
      </c>
      <c r="W255" s="2" t="str">
        <f t="shared" si="19"/>
        <v/>
      </c>
      <c r="X255" s="2" t="str">
        <f t="shared" si="19"/>
        <v/>
      </c>
      <c r="Y255" s="2" t="str">
        <f t="shared" si="19"/>
        <v/>
      </c>
    </row>
    <row r="256" spans="1:25" x14ac:dyDescent="0.2">
      <c r="A256" s="2" t="s">
        <v>218</v>
      </c>
      <c r="B256" s="2">
        <v>8306</v>
      </c>
      <c r="C256" s="2">
        <v>0</v>
      </c>
      <c r="D256" s="2" t="s">
        <v>219</v>
      </c>
      <c r="E256" s="2">
        <v>200</v>
      </c>
      <c r="F256" s="2" t="s">
        <v>7</v>
      </c>
      <c r="G256" s="2">
        <v>2690425.034</v>
      </c>
      <c r="H256" s="2">
        <v>1253065.655</v>
      </c>
      <c r="I256" s="2" t="s">
        <v>4896</v>
      </c>
      <c r="J256" s="4">
        <v>39630</v>
      </c>
      <c r="K256" s="230">
        <f t="shared" si="16"/>
        <v>3</v>
      </c>
      <c r="L256" s="2" t="str">
        <f>$B256&amp;"-"&amp;COUNTIF($B$2:$B256, $B256)</f>
        <v>8306-1</v>
      </c>
      <c r="M256" s="2">
        <v>1375</v>
      </c>
      <c r="N256" s="2" t="str">
        <f t="shared" si="19"/>
        <v>Penthéréaz</v>
      </c>
      <c r="O256" s="2" t="str">
        <f t="shared" si="19"/>
        <v/>
      </c>
      <c r="P256" s="2" t="str">
        <f t="shared" si="19"/>
        <v/>
      </c>
      <c r="Q256" s="2" t="str">
        <f t="shared" si="19"/>
        <v/>
      </c>
      <c r="R256" s="2" t="str">
        <f t="shared" si="19"/>
        <v/>
      </c>
      <c r="S256" s="2" t="str">
        <f t="shared" si="19"/>
        <v/>
      </c>
      <c r="T256" s="2" t="str">
        <f t="shared" si="19"/>
        <v/>
      </c>
      <c r="U256" s="2" t="str">
        <f t="shared" si="19"/>
        <v/>
      </c>
      <c r="V256" s="2" t="str">
        <f t="shared" si="19"/>
        <v/>
      </c>
      <c r="W256" s="2" t="str">
        <f t="shared" si="19"/>
        <v/>
      </c>
      <c r="X256" s="2" t="str">
        <f t="shared" si="19"/>
        <v/>
      </c>
      <c r="Y256" s="2" t="str">
        <f t="shared" si="19"/>
        <v/>
      </c>
    </row>
    <row r="257" spans="1:25" x14ac:dyDescent="0.2">
      <c r="A257" s="2" t="s">
        <v>220</v>
      </c>
      <c r="B257" s="2">
        <v>8602</v>
      </c>
      <c r="C257" s="2">
        <v>0</v>
      </c>
      <c r="D257" s="2" t="s">
        <v>219</v>
      </c>
      <c r="E257" s="2">
        <v>200</v>
      </c>
      <c r="F257" s="2" t="s">
        <v>7</v>
      </c>
      <c r="G257" s="2">
        <v>2691466.5430000001</v>
      </c>
      <c r="H257" s="2">
        <v>1251584.486</v>
      </c>
      <c r="I257" s="2" t="s">
        <v>4896</v>
      </c>
      <c r="J257" s="4">
        <v>39630</v>
      </c>
      <c r="K257" s="230">
        <f t="shared" si="16"/>
        <v>3</v>
      </c>
      <c r="L257" s="2" t="str">
        <f>$B257&amp;"-"&amp;COUNTIF($B$2:$B257, $B257)</f>
        <v>8602-1</v>
      </c>
      <c r="M257" s="2">
        <v>1376</v>
      </c>
      <c r="N257" s="2" t="str">
        <f t="shared" si="19"/>
        <v>Goumoens-la-Ville</v>
      </c>
      <c r="O257" s="2" t="str">
        <f t="shared" si="19"/>
        <v>Eclagnens</v>
      </c>
      <c r="P257" s="2" t="str">
        <f t="shared" si="19"/>
        <v>Goumoens-le-Jux</v>
      </c>
      <c r="Q257" s="2" t="str">
        <f t="shared" si="19"/>
        <v/>
      </c>
      <c r="R257" s="2" t="str">
        <f t="shared" si="19"/>
        <v/>
      </c>
      <c r="S257" s="2" t="str">
        <f t="shared" si="19"/>
        <v/>
      </c>
      <c r="T257" s="2" t="str">
        <f t="shared" si="19"/>
        <v/>
      </c>
      <c r="U257" s="2" t="str">
        <f t="shared" si="19"/>
        <v/>
      </c>
      <c r="V257" s="2" t="str">
        <f t="shared" si="19"/>
        <v/>
      </c>
      <c r="W257" s="2" t="str">
        <f t="shared" si="19"/>
        <v/>
      </c>
      <c r="X257" s="2" t="str">
        <f t="shared" si="19"/>
        <v/>
      </c>
      <c r="Y257" s="2" t="str">
        <f t="shared" si="19"/>
        <v/>
      </c>
    </row>
    <row r="258" spans="1:25" x14ac:dyDescent="0.2">
      <c r="A258" s="2" t="s">
        <v>221</v>
      </c>
      <c r="B258" s="2">
        <v>8479</v>
      </c>
      <c r="C258" s="2">
        <v>0</v>
      </c>
      <c r="D258" s="2" t="s">
        <v>221</v>
      </c>
      <c r="E258" s="2">
        <v>211</v>
      </c>
      <c r="F258" s="2" t="s">
        <v>7</v>
      </c>
      <c r="G258" s="2">
        <v>2701253.574</v>
      </c>
      <c r="H258" s="2">
        <v>1270591.621</v>
      </c>
      <c r="I258" s="2" t="s">
        <v>4896</v>
      </c>
      <c r="J258" s="4">
        <v>39630</v>
      </c>
      <c r="K258" s="230">
        <f t="shared" si="16"/>
        <v>3</v>
      </c>
      <c r="L258" s="2" t="str">
        <f>$B258&amp;"-"&amp;COUNTIF($B$2:$B258, $B258)</f>
        <v>8479-1</v>
      </c>
      <c r="M258" s="2">
        <v>1377</v>
      </c>
      <c r="N258" s="2" t="str">
        <f t="shared" si="19"/>
        <v>Oulens-sous-Echallens</v>
      </c>
      <c r="O258" s="2" t="str">
        <f t="shared" si="19"/>
        <v/>
      </c>
      <c r="P258" s="2" t="str">
        <f t="shared" si="19"/>
        <v/>
      </c>
      <c r="Q258" s="2" t="str">
        <f t="shared" si="19"/>
        <v/>
      </c>
      <c r="R258" s="2" t="str">
        <f t="shared" si="19"/>
        <v/>
      </c>
      <c r="S258" s="2" t="str">
        <f t="shared" si="19"/>
        <v/>
      </c>
      <c r="T258" s="2" t="str">
        <f t="shared" si="19"/>
        <v/>
      </c>
      <c r="U258" s="2" t="str">
        <f t="shared" si="19"/>
        <v/>
      </c>
      <c r="V258" s="2" t="str">
        <f t="shared" si="19"/>
        <v/>
      </c>
      <c r="W258" s="2" t="str">
        <f t="shared" si="19"/>
        <v/>
      </c>
      <c r="X258" s="2" t="str">
        <f t="shared" si="19"/>
        <v/>
      </c>
      <c r="Y258" s="2" t="str">
        <f t="shared" si="19"/>
        <v/>
      </c>
    </row>
    <row r="259" spans="1:25" x14ac:dyDescent="0.2">
      <c r="A259" s="2" t="s">
        <v>222</v>
      </c>
      <c r="B259" s="2">
        <v>8311</v>
      </c>
      <c r="C259" s="2">
        <v>0</v>
      </c>
      <c r="D259" s="2" t="s">
        <v>222</v>
      </c>
      <c r="E259" s="2">
        <v>213</v>
      </c>
      <c r="F259" s="2" t="s">
        <v>7</v>
      </c>
      <c r="G259" s="2">
        <v>2693211.5580000002</v>
      </c>
      <c r="H259" s="2">
        <v>1259007.55</v>
      </c>
      <c r="I259" s="2" t="s">
        <v>4896</v>
      </c>
      <c r="J259" s="4">
        <v>39630</v>
      </c>
      <c r="K259" s="230">
        <f t="shared" ref="K259:K322" si="21">IF(I259="it", 1, IF(I259="fr", 2, 3))</f>
        <v>3</v>
      </c>
      <c r="L259" s="2" t="str">
        <f>$B259&amp;"-"&amp;COUNTIF($B$2:$B259, $B259)</f>
        <v>8311-1</v>
      </c>
      <c r="M259" s="2">
        <v>1400</v>
      </c>
      <c r="N259" s="2" t="str">
        <f t="shared" si="19"/>
        <v>Cheseaux-Noréaz</v>
      </c>
      <c r="O259" s="2" t="str">
        <f t="shared" si="19"/>
        <v>Cheseaux-Noréaz</v>
      </c>
      <c r="P259" s="2" t="str">
        <f t="shared" si="19"/>
        <v>Yverdon-les-Bains</v>
      </c>
      <c r="Q259" s="2" t="str">
        <f t="shared" si="19"/>
        <v/>
      </c>
      <c r="R259" s="2" t="str">
        <f t="shared" si="19"/>
        <v/>
      </c>
      <c r="S259" s="2" t="str">
        <f t="shared" si="19"/>
        <v/>
      </c>
      <c r="T259" s="2" t="str">
        <f t="shared" si="19"/>
        <v/>
      </c>
      <c r="U259" s="2" t="str">
        <f t="shared" si="19"/>
        <v/>
      </c>
      <c r="V259" s="2" t="str">
        <f t="shared" si="19"/>
        <v/>
      </c>
      <c r="W259" s="2" t="str">
        <f t="shared" si="19"/>
        <v/>
      </c>
      <c r="X259" s="2" t="str">
        <f t="shared" si="19"/>
        <v/>
      </c>
      <c r="Y259" s="2" t="str">
        <f t="shared" si="19"/>
        <v/>
      </c>
    </row>
    <row r="260" spans="1:25" x14ac:dyDescent="0.2">
      <c r="A260" s="2" t="s">
        <v>223</v>
      </c>
      <c r="B260" s="2">
        <v>8471</v>
      </c>
      <c r="C260" s="2">
        <v>0</v>
      </c>
      <c r="D260" s="2" t="s">
        <v>224</v>
      </c>
      <c r="E260" s="2">
        <v>214</v>
      </c>
      <c r="F260" s="2" t="s">
        <v>7</v>
      </c>
      <c r="G260" s="2">
        <v>2697404.4550000001</v>
      </c>
      <c r="H260" s="2">
        <v>1268087.7579999999</v>
      </c>
      <c r="I260" s="2" t="s">
        <v>4896</v>
      </c>
      <c r="J260" s="4">
        <v>39630</v>
      </c>
      <c r="K260" s="230">
        <f t="shared" si="21"/>
        <v>3</v>
      </c>
      <c r="L260" s="2" t="str">
        <f>$B260&amp;"-"&amp;COUNTIF($B$2:$B260, $B260)</f>
        <v>8471-1</v>
      </c>
      <c r="M260" s="2">
        <v>1404</v>
      </c>
      <c r="N260" s="2" t="str">
        <f t="shared" si="19"/>
        <v>Cuarny</v>
      </c>
      <c r="O260" s="2" t="str">
        <f t="shared" si="19"/>
        <v>Villars-Epeney</v>
      </c>
      <c r="P260" s="2" t="str">
        <f t="shared" si="19"/>
        <v/>
      </c>
      <c r="Q260" s="2" t="str">
        <f t="shared" si="19"/>
        <v/>
      </c>
      <c r="R260" s="2" t="str">
        <f t="shared" si="19"/>
        <v/>
      </c>
      <c r="S260" s="2" t="str">
        <f t="shared" si="19"/>
        <v/>
      </c>
      <c r="T260" s="2" t="str">
        <f t="shared" si="19"/>
        <v/>
      </c>
      <c r="U260" s="2" t="str">
        <f t="shared" si="19"/>
        <v/>
      </c>
      <c r="V260" s="2" t="str">
        <f t="shared" si="19"/>
        <v/>
      </c>
      <c r="W260" s="2" t="str">
        <f t="shared" si="19"/>
        <v/>
      </c>
      <c r="X260" s="2" t="str">
        <f t="shared" si="19"/>
        <v/>
      </c>
      <c r="Y260" s="2" t="str">
        <f t="shared" si="19"/>
        <v/>
      </c>
    </row>
    <row r="261" spans="1:25" x14ac:dyDescent="0.2">
      <c r="A261" s="2" t="s">
        <v>224</v>
      </c>
      <c r="B261" s="2">
        <v>8471</v>
      </c>
      <c r="C261" s="2">
        <v>2</v>
      </c>
      <c r="D261" s="2" t="s">
        <v>224</v>
      </c>
      <c r="E261" s="2">
        <v>214</v>
      </c>
      <c r="F261" s="2" t="s">
        <v>7</v>
      </c>
      <c r="G261" s="2">
        <v>2696177.56</v>
      </c>
      <c r="H261" s="2">
        <v>1268633.0889999999</v>
      </c>
      <c r="I261" s="2" t="s">
        <v>4896</v>
      </c>
      <c r="J261" s="4">
        <v>39630</v>
      </c>
      <c r="K261" s="230">
        <f t="shared" si="21"/>
        <v>3</v>
      </c>
      <c r="L261" s="2" t="str">
        <f>$B261&amp;"-"&amp;COUNTIF($B$2:$B261, $B261)</f>
        <v>8471-2</v>
      </c>
      <c r="M261" s="2">
        <v>1405</v>
      </c>
      <c r="N261" s="2" t="str">
        <f t="shared" si="19"/>
        <v>Pomy</v>
      </c>
      <c r="O261" s="2" t="str">
        <f t="shared" si="19"/>
        <v/>
      </c>
      <c r="P261" s="2" t="str">
        <f t="shared" si="19"/>
        <v/>
      </c>
      <c r="Q261" s="2" t="str">
        <f t="shared" si="19"/>
        <v/>
      </c>
      <c r="R261" s="2" t="str">
        <f t="shared" si="19"/>
        <v/>
      </c>
      <c r="S261" s="2" t="str">
        <f t="shared" si="19"/>
        <v/>
      </c>
      <c r="T261" s="2" t="str">
        <f t="shared" si="19"/>
        <v/>
      </c>
      <c r="U261" s="2" t="str">
        <f t="shared" si="19"/>
        <v/>
      </c>
      <c r="V261" s="2" t="str">
        <f t="shared" si="19"/>
        <v/>
      </c>
      <c r="W261" s="2" t="str">
        <f t="shared" si="19"/>
        <v/>
      </c>
      <c r="X261" s="2" t="str">
        <f t="shared" si="19"/>
        <v/>
      </c>
      <c r="Y261" s="2" t="str">
        <f t="shared" si="19"/>
        <v/>
      </c>
    </row>
    <row r="262" spans="1:25" x14ac:dyDescent="0.2">
      <c r="A262" s="2" t="s">
        <v>225</v>
      </c>
      <c r="B262" s="2">
        <v>8471</v>
      </c>
      <c r="C262" s="2">
        <v>3</v>
      </c>
      <c r="D262" s="2" t="s">
        <v>224</v>
      </c>
      <c r="E262" s="2">
        <v>214</v>
      </c>
      <c r="F262" s="2" t="s">
        <v>7</v>
      </c>
      <c r="G262" s="2">
        <v>2696012.4360000002</v>
      </c>
      <c r="H262" s="2">
        <v>1269736.605</v>
      </c>
      <c r="I262" s="2" t="s">
        <v>4896</v>
      </c>
      <c r="J262" s="4">
        <v>39630</v>
      </c>
      <c r="K262" s="230">
        <f t="shared" si="21"/>
        <v>3</v>
      </c>
      <c r="L262" s="2" t="str">
        <f>$B262&amp;"-"&amp;COUNTIF($B$2:$B262, $B262)</f>
        <v>8471-3</v>
      </c>
      <c r="M262" s="2">
        <v>1406</v>
      </c>
      <c r="N262" s="2" t="str">
        <f t="shared" si="19"/>
        <v>Cronay</v>
      </c>
      <c r="O262" s="2" t="str">
        <f t="shared" si="19"/>
        <v/>
      </c>
      <c r="P262" s="2" t="str">
        <f t="shared" si="19"/>
        <v/>
      </c>
      <c r="Q262" s="2" t="str">
        <f t="shared" si="19"/>
        <v/>
      </c>
      <c r="R262" s="2" t="str">
        <f t="shared" si="19"/>
        <v/>
      </c>
      <c r="S262" s="2" t="str">
        <f t="shared" si="19"/>
        <v/>
      </c>
      <c r="T262" s="2" t="str">
        <f t="shared" si="19"/>
        <v/>
      </c>
      <c r="U262" s="2" t="str">
        <f t="shared" si="19"/>
        <v/>
      </c>
      <c r="V262" s="2" t="str">
        <f t="shared" si="19"/>
        <v/>
      </c>
      <c r="W262" s="2" t="str">
        <f t="shared" si="19"/>
        <v/>
      </c>
      <c r="X262" s="2" t="str">
        <f t="shared" si="19"/>
        <v/>
      </c>
      <c r="Y262" s="2" t="str">
        <f t="shared" si="19"/>
        <v/>
      </c>
    </row>
    <row r="263" spans="1:25" x14ac:dyDescent="0.2">
      <c r="A263" s="2" t="s">
        <v>226</v>
      </c>
      <c r="B263" s="2">
        <v>8471</v>
      </c>
      <c r="C263" s="2">
        <v>4</v>
      </c>
      <c r="D263" s="2" t="s">
        <v>224</v>
      </c>
      <c r="E263" s="2">
        <v>214</v>
      </c>
      <c r="F263" s="2" t="s">
        <v>7</v>
      </c>
      <c r="G263" s="2">
        <v>2697423.449</v>
      </c>
      <c r="H263" s="2">
        <v>1269235.8940000001</v>
      </c>
      <c r="I263" s="2" t="s">
        <v>4896</v>
      </c>
      <c r="J263" s="4">
        <v>39630</v>
      </c>
      <c r="K263" s="230">
        <f t="shared" si="21"/>
        <v>3</v>
      </c>
      <c r="L263" s="2" t="str">
        <f>$B263&amp;"-"&amp;COUNTIF($B$2:$B263, $B263)</f>
        <v>8471-4</v>
      </c>
      <c r="M263" s="2">
        <v>1407</v>
      </c>
      <c r="N263" s="2" t="str">
        <f t="shared" si="19"/>
        <v>Bioley-Magnoux</v>
      </c>
      <c r="O263" s="2" t="str">
        <f t="shared" si="19"/>
        <v>Donneloye</v>
      </c>
      <c r="P263" s="2" t="str">
        <f t="shared" si="19"/>
        <v>Gossens</v>
      </c>
      <c r="Q263" s="2" t="str">
        <f t="shared" si="19"/>
        <v>Mézery-près-Donneloye</v>
      </c>
      <c r="R263" s="2" t="str">
        <f t="shared" si="19"/>
        <v/>
      </c>
      <c r="S263" s="2" t="str">
        <f t="shared" si="19"/>
        <v/>
      </c>
      <c r="T263" s="2" t="str">
        <f t="shared" si="19"/>
        <v/>
      </c>
      <c r="U263" s="2" t="str">
        <f t="shared" si="19"/>
        <v/>
      </c>
      <c r="V263" s="2" t="str">
        <f t="shared" si="19"/>
        <v/>
      </c>
      <c r="W263" s="2" t="str">
        <f t="shared" si="19"/>
        <v/>
      </c>
      <c r="X263" s="2" t="str">
        <f t="shared" si="19"/>
        <v/>
      </c>
      <c r="Y263" s="2" t="str">
        <f t="shared" si="19"/>
        <v/>
      </c>
    </row>
    <row r="264" spans="1:25" x14ac:dyDescent="0.2">
      <c r="A264" s="2" t="s">
        <v>227</v>
      </c>
      <c r="B264" s="2">
        <v>8471</v>
      </c>
      <c r="C264" s="2">
        <v>5</v>
      </c>
      <c r="D264" s="2" t="s">
        <v>224</v>
      </c>
      <c r="E264" s="2">
        <v>214</v>
      </c>
      <c r="F264" s="2" t="s">
        <v>7</v>
      </c>
      <c r="G264" s="2">
        <v>2697860.9810000001</v>
      </c>
      <c r="H264" s="2">
        <v>1267275.6769999999</v>
      </c>
      <c r="I264" s="2" t="s">
        <v>4896</v>
      </c>
      <c r="J264" s="4">
        <v>39630</v>
      </c>
      <c r="K264" s="230">
        <f t="shared" si="21"/>
        <v>3</v>
      </c>
      <c r="L264" s="2" t="str">
        <f>$B264&amp;"-"&amp;COUNTIF($B$2:$B264, $B264)</f>
        <v>8471-5</v>
      </c>
      <c r="M264" s="2">
        <v>1408</v>
      </c>
      <c r="N264" s="2" t="str">
        <f t="shared" si="19"/>
        <v>Prahins</v>
      </c>
      <c r="O264" s="2" t="str">
        <f t="shared" si="19"/>
        <v/>
      </c>
      <c r="P264" s="2" t="str">
        <f t="shared" si="19"/>
        <v/>
      </c>
      <c r="Q264" s="2" t="str">
        <f t="shared" si="19"/>
        <v/>
      </c>
      <c r="R264" s="2" t="str">
        <f t="shared" si="19"/>
        <v/>
      </c>
      <c r="S264" s="2" t="str">
        <f t="shared" si="19"/>
        <v/>
      </c>
      <c r="T264" s="2" t="str">
        <f t="shared" si="19"/>
        <v/>
      </c>
      <c r="U264" s="2" t="str">
        <f t="shared" si="19"/>
        <v/>
      </c>
      <c r="V264" s="2" t="str">
        <f t="shared" si="19"/>
        <v/>
      </c>
      <c r="W264" s="2" t="str">
        <f t="shared" si="19"/>
        <v/>
      </c>
      <c r="X264" s="2" t="str">
        <f t="shared" si="19"/>
        <v/>
      </c>
      <c r="Y264" s="2" t="str">
        <f t="shared" si="19"/>
        <v/>
      </c>
    </row>
    <row r="265" spans="1:25" x14ac:dyDescent="0.2">
      <c r="A265" s="2" t="s">
        <v>228</v>
      </c>
      <c r="B265" s="2">
        <v>8421</v>
      </c>
      <c r="C265" s="2">
        <v>0</v>
      </c>
      <c r="D265" s="2" t="s">
        <v>228</v>
      </c>
      <c r="E265" s="2">
        <v>215</v>
      </c>
      <c r="F265" s="2" t="s">
        <v>7</v>
      </c>
      <c r="G265" s="2">
        <v>2689228.0430000001</v>
      </c>
      <c r="H265" s="2">
        <v>1264878.5360000001</v>
      </c>
      <c r="I265" s="2" t="s">
        <v>4896</v>
      </c>
      <c r="J265" s="4">
        <v>39630</v>
      </c>
      <c r="K265" s="230">
        <f t="shared" si="21"/>
        <v>3</v>
      </c>
      <c r="L265" s="2" t="str">
        <f>$B265&amp;"-"&amp;COUNTIF($B$2:$B265, $B265)</f>
        <v>8421-1</v>
      </c>
      <c r="M265" s="2">
        <v>1409</v>
      </c>
      <c r="N265" s="2" t="str">
        <f t="shared" si="19"/>
        <v>Chanéaz</v>
      </c>
      <c r="O265" s="2" t="str">
        <f t="shared" si="19"/>
        <v/>
      </c>
      <c r="P265" s="2" t="str">
        <f t="shared" si="19"/>
        <v/>
      </c>
      <c r="Q265" s="2" t="str">
        <f t="shared" si="19"/>
        <v/>
      </c>
      <c r="R265" s="2" t="str">
        <f t="shared" si="19"/>
        <v/>
      </c>
      <c r="S265" s="2" t="str">
        <f t="shared" si="19"/>
        <v/>
      </c>
      <c r="T265" s="2" t="str">
        <f t="shared" si="19"/>
        <v/>
      </c>
      <c r="U265" s="2" t="str">
        <f t="shared" si="19"/>
        <v/>
      </c>
      <c r="V265" s="2" t="str">
        <f t="shared" si="19"/>
        <v/>
      </c>
      <c r="W265" s="2" t="str">
        <f t="shared" si="19"/>
        <v/>
      </c>
      <c r="X265" s="2" t="str">
        <f t="shared" si="19"/>
        <v/>
      </c>
      <c r="Y265" s="2" t="str">
        <f t="shared" si="19"/>
        <v/>
      </c>
    </row>
    <row r="266" spans="1:25" x14ac:dyDescent="0.2">
      <c r="A266" s="2" t="s">
        <v>229</v>
      </c>
      <c r="B266" s="2">
        <v>8474</v>
      </c>
      <c r="C266" s="2">
        <v>0</v>
      </c>
      <c r="D266" s="2" t="s">
        <v>229</v>
      </c>
      <c r="E266" s="2">
        <v>216</v>
      </c>
      <c r="F266" s="2" t="s">
        <v>7</v>
      </c>
      <c r="G266" s="2">
        <v>2699835.926</v>
      </c>
      <c r="H266" s="2">
        <v>1268444.7749999999</v>
      </c>
      <c r="I266" s="2" t="s">
        <v>4896</v>
      </c>
      <c r="J266" s="4">
        <v>39630</v>
      </c>
      <c r="K266" s="230">
        <f t="shared" si="21"/>
        <v>3</v>
      </c>
      <c r="L266" s="2" t="str">
        <f>$B266&amp;"-"&amp;COUNTIF($B$2:$B266, $B266)</f>
        <v>8474-1</v>
      </c>
      <c r="M266" s="2">
        <v>1410</v>
      </c>
      <c r="N266" s="2" t="str">
        <f t="shared" si="19"/>
        <v>Prévondavaux</v>
      </c>
      <c r="O266" s="2" t="str">
        <f t="shared" si="19"/>
        <v>Thierrens</v>
      </c>
      <c r="P266" s="2" t="str">
        <f t="shared" si="19"/>
        <v>Correvon</v>
      </c>
      <c r="Q266" s="2" t="str">
        <f t="shared" si="19"/>
        <v>Denezy</v>
      </c>
      <c r="R266" s="2" t="str">
        <f t="shared" si="19"/>
        <v>St-Cierges</v>
      </c>
      <c r="S266" s="2" t="str">
        <f t="shared" si="19"/>
        <v/>
      </c>
      <c r="T266" s="2" t="str">
        <f t="shared" si="19"/>
        <v/>
      </c>
      <c r="U266" s="2" t="str">
        <f t="shared" si="19"/>
        <v/>
      </c>
      <c r="V266" s="2" t="str">
        <f t="shared" si="19"/>
        <v/>
      </c>
      <c r="W266" s="2" t="str">
        <f t="shared" si="19"/>
        <v/>
      </c>
      <c r="X266" s="2" t="str">
        <f t="shared" si="19"/>
        <v/>
      </c>
      <c r="Y266" s="2" t="str">
        <f t="shared" si="19"/>
        <v/>
      </c>
    </row>
    <row r="267" spans="1:25" x14ac:dyDescent="0.2">
      <c r="A267" s="2" t="s">
        <v>230</v>
      </c>
      <c r="B267" s="2">
        <v>8548</v>
      </c>
      <c r="C267" s="2">
        <v>0</v>
      </c>
      <c r="D267" s="2" t="s">
        <v>230</v>
      </c>
      <c r="E267" s="2">
        <v>218</v>
      </c>
      <c r="F267" s="2" t="s">
        <v>7</v>
      </c>
      <c r="G267" s="2">
        <v>2704499.1719999998</v>
      </c>
      <c r="H267" s="2">
        <v>1268896.047</v>
      </c>
      <c r="I267" s="2" t="s">
        <v>4896</v>
      </c>
      <c r="J267" s="4">
        <v>39630</v>
      </c>
      <c r="K267" s="230">
        <f t="shared" si="21"/>
        <v>3</v>
      </c>
      <c r="L267" s="2" t="str">
        <f>$B267&amp;"-"&amp;COUNTIF($B$2:$B267, $B267)</f>
        <v>8548-1</v>
      </c>
      <c r="M267" s="2">
        <v>1412</v>
      </c>
      <c r="N267" s="2" t="str">
        <f t="shared" si="19"/>
        <v>Ursins</v>
      </c>
      <c r="O267" s="2" t="str">
        <f t="shared" si="19"/>
        <v>Valeyres-sous-Ursins</v>
      </c>
      <c r="P267" s="2" t="str">
        <f t="shared" si="19"/>
        <v/>
      </c>
      <c r="Q267" s="2" t="str">
        <f t="shared" si="19"/>
        <v/>
      </c>
      <c r="R267" s="2" t="str">
        <f t="shared" si="19"/>
        <v/>
      </c>
      <c r="S267" s="2" t="str">
        <f t="shared" si="19"/>
        <v/>
      </c>
      <c r="T267" s="2" t="str">
        <f t="shared" si="19"/>
        <v/>
      </c>
      <c r="U267" s="2" t="str">
        <f t="shared" si="19"/>
        <v/>
      </c>
      <c r="V267" s="2" t="str">
        <f t="shared" si="19"/>
        <v/>
      </c>
      <c r="W267" s="2" t="str">
        <f t="shared" si="19"/>
        <v/>
      </c>
      <c r="X267" s="2" t="str">
        <f t="shared" si="19"/>
        <v/>
      </c>
      <c r="Y267" s="2" t="str">
        <f t="shared" si="19"/>
        <v/>
      </c>
    </row>
    <row r="268" spans="1:25" x14ac:dyDescent="0.2">
      <c r="A268" s="2" t="s">
        <v>231</v>
      </c>
      <c r="B268" s="2">
        <v>8352</v>
      </c>
      <c r="C268" s="2">
        <v>0</v>
      </c>
      <c r="D268" s="2" t="s">
        <v>231</v>
      </c>
      <c r="E268" s="2">
        <v>219</v>
      </c>
      <c r="F268" s="2" t="s">
        <v>7</v>
      </c>
      <c r="G268" s="2">
        <v>2702929.5639999998</v>
      </c>
      <c r="H268" s="2">
        <v>1262172.2579999999</v>
      </c>
      <c r="I268" s="2" t="s">
        <v>4896</v>
      </c>
      <c r="J268" s="4">
        <v>39630</v>
      </c>
      <c r="K268" s="230">
        <f t="shared" si="21"/>
        <v>3</v>
      </c>
      <c r="L268" s="2" t="str">
        <f>$B268&amp;"-"&amp;COUNTIF($B$2:$B268, $B268)</f>
        <v>8352-1</v>
      </c>
      <c r="M268" s="2">
        <v>1413</v>
      </c>
      <c r="N268" s="2" t="str">
        <f t="shared" si="19"/>
        <v>Orzens</v>
      </c>
      <c r="O268" s="2" t="str">
        <f t="shared" si="19"/>
        <v/>
      </c>
      <c r="P268" s="2" t="str">
        <f t="shared" si="19"/>
        <v/>
      </c>
      <c r="Q268" s="2" t="str">
        <f t="shared" si="19"/>
        <v/>
      </c>
      <c r="R268" s="2" t="str">
        <f t="shared" si="19"/>
        <v/>
      </c>
      <c r="S268" s="2" t="str">
        <f t="shared" si="19"/>
        <v/>
      </c>
      <c r="T268" s="2" t="str">
        <f t="shared" si="19"/>
        <v/>
      </c>
      <c r="U268" s="2" t="str">
        <f t="shared" si="19"/>
        <v/>
      </c>
      <c r="V268" s="2" t="str">
        <f t="shared" si="19"/>
        <v/>
      </c>
      <c r="W268" s="2" t="str">
        <f t="shared" si="19"/>
        <v/>
      </c>
      <c r="X268" s="2" t="str">
        <f t="shared" si="19"/>
        <v/>
      </c>
      <c r="Y268" s="2" t="str">
        <f t="shared" si="19"/>
        <v/>
      </c>
    </row>
    <row r="269" spans="1:25" x14ac:dyDescent="0.2">
      <c r="A269" s="2" t="s">
        <v>2863</v>
      </c>
      <c r="B269" s="2">
        <v>8500</v>
      </c>
      <c r="C269" s="2">
        <v>4</v>
      </c>
      <c r="D269" s="2" t="s">
        <v>233</v>
      </c>
      <c r="E269" s="2">
        <v>220</v>
      </c>
      <c r="F269" s="2" t="s">
        <v>7</v>
      </c>
      <c r="G269" s="2">
        <v>2708203.4920000001</v>
      </c>
      <c r="H269" s="2">
        <v>1265096.9029999999</v>
      </c>
      <c r="I269" s="2" t="s">
        <v>4896</v>
      </c>
      <c r="J269" s="4">
        <v>39630</v>
      </c>
      <c r="K269" s="230">
        <f t="shared" si="21"/>
        <v>3</v>
      </c>
      <c r="L269" s="2" t="str">
        <f>$B269&amp;"-"&amp;COUNTIF($B$2:$B269, $B269)</f>
        <v>8500-1</v>
      </c>
      <c r="M269" s="2">
        <v>1415</v>
      </c>
      <c r="N269" s="2" t="str">
        <f t="shared" si="19"/>
        <v>Démoret</v>
      </c>
      <c r="O269" s="2" t="str">
        <f t="shared" si="19"/>
        <v>Molondin</v>
      </c>
      <c r="P269" s="2" t="str">
        <f t="shared" si="19"/>
        <v/>
      </c>
      <c r="Q269" s="2" t="str">
        <f t="shared" si="19"/>
        <v/>
      </c>
      <c r="R269" s="2" t="str">
        <f t="shared" si="19"/>
        <v/>
      </c>
      <c r="S269" s="2" t="str">
        <f t="shared" si="19"/>
        <v/>
      </c>
      <c r="T269" s="2" t="str">
        <f t="shared" si="19"/>
        <v/>
      </c>
      <c r="U269" s="2" t="str">
        <f t="shared" si="19"/>
        <v/>
      </c>
      <c r="V269" s="2" t="str">
        <f t="shared" si="19"/>
        <v/>
      </c>
      <c r="W269" s="2" t="str">
        <f t="shared" si="19"/>
        <v/>
      </c>
      <c r="X269" s="2" t="str">
        <f t="shared" si="19"/>
        <v/>
      </c>
      <c r="Y269" s="2" t="str">
        <f t="shared" si="19"/>
        <v/>
      </c>
    </row>
    <row r="270" spans="1:25" x14ac:dyDescent="0.2">
      <c r="A270" s="2" t="s">
        <v>232</v>
      </c>
      <c r="B270" s="2">
        <v>8523</v>
      </c>
      <c r="C270" s="2">
        <v>0</v>
      </c>
      <c r="D270" s="2" t="s">
        <v>233</v>
      </c>
      <c r="E270" s="2">
        <v>220</v>
      </c>
      <c r="F270" s="2" t="s">
        <v>7</v>
      </c>
      <c r="G270" s="2">
        <v>2708120.5550000002</v>
      </c>
      <c r="H270" s="2">
        <v>1263643.9169999999</v>
      </c>
      <c r="I270" s="2" t="s">
        <v>4896</v>
      </c>
      <c r="J270" s="4">
        <v>39630</v>
      </c>
      <c r="K270" s="230">
        <f t="shared" si="21"/>
        <v>3</v>
      </c>
      <c r="L270" s="2" t="str">
        <f>$B270&amp;"-"&amp;COUNTIF($B$2:$B270, $B270)</f>
        <v>8523-1</v>
      </c>
      <c r="M270" s="2">
        <v>1416</v>
      </c>
      <c r="N270" s="2" t="str">
        <f t="shared" si="19"/>
        <v>Pailly</v>
      </c>
      <c r="O270" s="2" t="str">
        <f t="shared" si="19"/>
        <v/>
      </c>
      <c r="P270" s="2" t="str">
        <f t="shared" si="19"/>
        <v/>
      </c>
      <c r="Q270" s="2" t="str">
        <f t="shared" si="19"/>
        <v/>
      </c>
      <c r="R270" s="2" t="str">
        <f t="shared" si="19"/>
        <v/>
      </c>
      <c r="S270" s="2" t="str">
        <f t="shared" si="19"/>
        <v/>
      </c>
      <c r="T270" s="2" t="str">
        <f t="shared" si="19"/>
        <v/>
      </c>
      <c r="U270" s="2" t="str">
        <f t="shared" si="19"/>
        <v/>
      </c>
      <c r="V270" s="2" t="str">
        <f t="shared" si="19"/>
        <v/>
      </c>
      <c r="W270" s="2" t="str">
        <f t="shared" si="19"/>
        <v/>
      </c>
      <c r="X270" s="2" t="str">
        <f t="shared" si="19"/>
        <v/>
      </c>
      <c r="Y270" s="2" t="str">
        <f t="shared" si="19"/>
        <v/>
      </c>
    </row>
    <row r="271" spans="1:25" x14ac:dyDescent="0.2">
      <c r="A271" s="2" t="s">
        <v>234</v>
      </c>
      <c r="B271" s="2">
        <v>8442</v>
      </c>
      <c r="C271" s="2">
        <v>0</v>
      </c>
      <c r="D271" s="2" t="s">
        <v>234</v>
      </c>
      <c r="E271" s="2">
        <v>221</v>
      </c>
      <c r="F271" s="2" t="s">
        <v>7</v>
      </c>
      <c r="G271" s="2">
        <v>2695758.9640000002</v>
      </c>
      <c r="H271" s="2">
        <v>1267151.966</v>
      </c>
      <c r="I271" s="2" t="s">
        <v>4896</v>
      </c>
      <c r="J271" s="4">
        <v>39630</v>
      </c>
      <c r="K271" s="230">
        <f t="shared" si="21"/>
        <v>3</v>
      </c>
      <c r="L271" s="2" t="str">
        <f>$B271&amp;"-"&amp;COUNTIF($B$2:$B271, $B271)</f>
        <v>8442-1</v>
      </c>
      <c r="M271" s="2">
        <v>1417</v>
      </c>
      <c r="N271" s="2" t="str">
        <f t="shared" si="19"/>
        <v>Essertines-sur-Yverdon</v>
      </c>
      <c r="O271" s="2" t="str">
        <f t="shared" si="19"/>
        <v>Epautheyres</v>
      </c>
      <c r="P271" s="2" t="str">
        <f t="shared" si="19"/>
        <v/>
      </c>
      <c r="Q271" s="2" t="str">
        <f t="shared" si="19"/>
        <v/>
      </c>
      <c r="R271" s="2" t="str">
        <f t="shared" si="19"/>
        <v/>
      </c>
      <c r="S271" s="2" t="str">
        <f t="shared" si="19"/>
        <v/>
      </c>
      <c r="T271" s="2" t="str">
        <f t="shared" si="19"/>
        <v/>
      </c>
      <c r="U271" s="2" t="str">
        <f t="shared" si="19"/>
        <v/>
      </c>
      <c r="V271" s="2" t="str">
        <f t="shared" si="19"/>
        <v/>
      </c>
      <c r="W271" s="2" t="str">
        <f t="shared" si="19"/>
        <v/>
      </c>
      <c r="X271" s="2" t="str">
        <f t="shared" si="19"/>
        <v/>
      </c>
      <c r="Y271" s="2" t="str">
        <f t="shared" si="19"/>
        <v/>
      </c>
    </row>
    <row r="272" spans="1:25" x14ac:dyDescent="0.2">
      <c r="A272" s="2" t="s">
        <v>235</v>
      </c>
      <c r="B272" s="2">
        <v>8412</v>
      </c>
      <c r="C272" s="2">
        <v>0</v>
      </c>
      <c r="D272" s="2" t="s">
        <v>236</v>
      </c>
      <c r="E272" s="2">
        <v>223</v>
      </c>
      <c r="F272" s="2" t="s">
        <v>7</v>
      </c>
      <c r="G272" s="2">
        <v>2693264.1979999999</v>
      </c>
      <c r="H272" s="2">
        <v>1266727.811</v>
      </c>
      <c r="I272" s="2" t="s">
        <v>4896</v>
      </c>
      <c r="J272" s="4">
        <v>39630</v>
      </c>
      <c r="K272" s="230">
        <f t="shared" si="21"/>
        <v>3</v>
      </c>
      <c r="L272" s="2" t="str">
        <f>$B272&amp;"-"&amp;COUNTIF($B$2:$B272, $B272)</f>
        <v>8412-1</v>
      </c>
      <c r="M272" s="2">
        <v>1418</v>
      </c>
      <c r="N272" s="2" t="str">
        <f t="shared" si="19"/>
        <v>Vuarrens</v>
      </c>
      <c r="O272" s="2" t="str">
        <f t="shared" si="19"/>
        <v/>
      </c>
      <c r="P272" s="2" t="str">
        <f t="shared" si="19"/>
        <v/>
      </c>
      <c r="Q272" s="2" t="str">
        <f t="shared" si="19"/>
        <v/>
      </c>
      <c r="R272" s="2" t="str">
        <f t="shared" si="19"/>
        <v/>
      </c>
      <c r="S272" s="2" t="str">
        <f t="shared" si="19"/>
        <v/>
      </c>
      <c r="T272" s="2" t="str">
        <f t="shared" si="19"/>
        <v/>
      </c>
      <c r="U272" s="2" t="str">
        <f t="shared" si="19"/>
        <v/>
      </c>
      <c r="V272" s="2" t="str">
        <f t="shared" si="19"/>
        <v/>
      </c>
      <c r="W272" s="2" t="str">
        <f t="shared" si="19"/>
        <v/>
      </c>
      <c r="X272" s="2" t="str">
        <f t="shared" si="19"/>
        <v/>
      </c>
      <c r="Y272" s="2" t="str">
        <f t="shared" si="19"/>
        <v/>
      </c>
    </row>
    <row r="273" spans="1:25" x14ac:dyDescent="0.2">
      <c r="A273" s="2" t="s">
        <v>237</v>
      </c>
      <c r="B273" s="2">
        <v>8412</v>
      </c>
      <c r="C273" s="2">
        <v>1</v>
      </c>
      <c r="D273" s="2" t="s">
        <v>236</v>
      </c>
      <c r="E273" s="2">
        <v>223</v>
      </c>
      <c r="F273" s="2" t="s">
        <v>7</v>
      </c>
      <c r="G273" s="2">
        <v>2694148.04</v>
      </c>
      <c r="H273" s="2">
        <v>1265911.92</v>
      </c>
      <c r="I273" s="2" t="s">
        <v>4896</v>
      </c>
      <c r="J273" s="4">
        <v>39630</v>
      </c>
      <c r="K273" s="230">
        <f t="shared" si="21"/>
        <v>3</v>
      </c>
      <c r="L273" s="2" t="str">
        <f>$B273&amp;"-"&amp;COUNTIF($B$2:$B273, $B273)</f>
        <v>8412-2</v>
      </c>
      <c r="M273" s="2">
        <v>1420</v>
      </c>
      <c r="N273" s="2" t="str">
        <f t="shared" si="19"/>
        <v>Fiez</v>
      </c>
      <c r="O273" s="2" t="str">
        <f t="shared" si="19"/>
        <v/>
      </c>
      <c r="P273" s="2" t="str">
        <f t="shared" si="19"/>
        <v/>
      </c>
      <c r="Q273" s="2" t="str">
        <f t="shared" si="19"/>
        <v/>
      </c>
      <c r="R273" s="2" t="str">
        <f t="shared" ref="O273:Y290" si="22">IFERROR(INDEX($A$2:$A$5744, MATCH($M273&amp;"-"&amp;R$1, $L$2:$L$5744, 0)), "")</f>
        <v/>
      </c>
      <c r="S273" s="2" t="str">
        <f t="shared" si="22"/>
        <v/>
      </c>
      <c r="T273" s="2" t="str">
        <f t="shared" si="22"/>
        <v/>
      </c>
      <c r="U273" s="2" t="str">
        <f t="shared" si="22"/>
        <v/>
      </c>
      <c r="V273" s="2" t="str">
        <f t="shared" si="22"/>
        <v/>
      </c>
      <c r="W273" s="2" t="str">
        <f t="shared" si="22"/>
        <v/>
      </c>
      <c r="X273" s="2" t="str">
        <f t="shared" si="22"/>
        <v/>
      </c>
      <c r="Y273" s="2" t="str">
        <f t="shared" si="22"/>
        <v/>
      </c>
    </row>
    <row r="274" spans="1:25" x14ac:dyDescent="0.2">
      <c r="A274" s="2" t="s">
        <v>238</v>
      </c>
      <c r="B274" s="2">
        <v>8412</v>
      </c>
      <c r="C274" s="2">
        <v>2</v>
      </c>
      <c r="D274" s="2" t="s">
        <v>236</v>
      </c>
      <c r="E274" s="2">
        <v>223</v>
      </c>
      <c r="F274" s="2" t="s">
        <v>7</v>
      </c>
      <c r="G274" s="2">
        <v>2692185.6710000001</v>
      </c>
      <c r="H274" s="2">
        <v>1267725.612</v>
      </c>
      <c r="I274" s="2" t="s">
        <v>4896</v>
      </c>
      <c r="J274" s="4">
        <v>39630</v>
      </c>
      <c r="K274" s="230">
        <f t="shared" si="21"/>
        <v>3</v>
      </c>
      <c r="L274" s="2" t="str">
        <f>$B274&amp;"-"&amp;COUNTIF($B$2:$B274, $B274)</f>
        <v>8412-3</v>
      </c>
      <c r="M274" s="2">
        <v>1421</v>
      </c>
      <c r="N274" s="2" t="str">
        <f t="shared" ref="N274:Y310" si="23">IFERROR(INDEX($A$2:$A$5744, MATCH($M274&amp;"-"&amp;N$1, $L$2:$L$5744, 0)), "")</f>
        <v>Fontaines-sur-Grandson</v>
      </c>
      <c r="O274" s="2" t="str">
        <f t="shared" si="22"/>
        <v>Grandevent</v>
      </c>
      <c r="P274" s="2" t="str">
        <f t="shared" si="22"/>
        <v/>
      </c>
      <c r="Q274" s="2" t="str">
        <f t="shared" si="22"/>
        <v/>
      </c>
      <c r="R274" s="2" t="str">
        <f t="shared" si="22"/>
        <v/>
      </c>
      <c r="S274" s="2" t="str">
        <f t="shared" si="22"/>
        <v/>
      </c>
      <c r="T274" s="2" t="str">
        <f t="shared" si="22"/>
        <v/>
      </c>
      <c r="U274" s="2" t="str">
        <f t="shared" si="22"/>
        <v/>
      </c>
      <c r="V274" s="2" t="str">
        <f t="shared" si="22"/>
        <v/>
      </c>
      <c r="W274" s="2" t="str">
        <f t="shared" si="22"/>
        <v/>
      </c>
      <c r="X274" s="2" t="str">
        <f t="shared" si="22"/>
        <v/>
      </c>
      <c r="Y274" s="2" t="str">
        <f t="shared" si="22"/>
        <v/>
      </c>
    </row>
    <row r="275" spans="1:25" x14ac:dyDescent="0.2">
      <c r="A275" s="2" t="s">
        <v>236</v>
      </c>
      <c r="B275" s="2">
        <v>8413</v>
      </c>
      <c r="C275" s="2">
        <v>0</v>
      </c>
      <c r="D275" s="2" t="s">
        <v>236</v>
      </c>
      <c r="E275" s="2">
        <v>223</v>
      </c>
      <c r="F275" s="2" t="s">
        <v>7</v>
      </c>
      <c r="G275" s="2">
        <v>2692217.8390000002</v>
      </c>
      <c r="H275" s="2">
        <v>1265243.5719999999</v>
      </c>
      <c r="I275" s="2" t="s">
        <v>4896</v>
      </c>
      <c r="J275" s="4">
        <v>39630</v>
      </c>
      <c r="K275" s="230">
        <f t="shared" si="21"/>
        <v>3</v>
      </c>
      <c r="L275" s="2" t="str">
        <f>$B275&amp;"-"&amp;COUNTIF($B$2:$B275, $B275)</f>
        <v>8413-1</v>
      </c>
      <c r="M275" s="2">
        <v>1422</v>
      </c>
      <c r="N275" s="2" t="str">
        <f t="shared" si="23"/>
        <v>Grandson</v>
      </c>
      <c r="O275" s="2" t="str">
        <f t="shared" si="22"/>
        <v/>
      </c>
      <c r="P275" s="2" t="str">
        <f t="shared" si="22"/>
        <v/>
      </c>
      <c r="Q275" s="2" t="str">
        <f t="shared" si="22"/>
        <v/>
      </c>
      <c r="R275" s="2" t="str">
        <f t="shared" si="22"/>
        <v/>
      </c>
      <c r="S275" s="2" t="str">
        <f t="shared" si="22"/>
        <v/>
      </c>
      <c r="T275" s="2" t="str">
        <f t="shared" si="22"/>
        <v/>
      </c>
      <c r="U275" s="2" t="str">
        <f t="shared" si="22"/>
        <v/>
      </c>
      <c r="V275" s="2" t="str">
        <f t="shared" si="22"/>
        <v/>
      </c>
      <c r="W275" s="2" t="str">
        <f t="shared" si="22"/>
        <v/>
      </c>
      <c r="X275" s="2" t="str">
        <f t="shared" si="22"/>
        <v/>
      </c>
      <c r="Y275" s="2" t="str">
        <f t="shared" si="22"/>
        <v/>
      </c>
    </row>
    <row r="276" spans="1:25" x14ac:dyDescent="0.2">
      <c r="A276" s="2" t="s">
        <v>239</v>
      </c>
      <c r="B276" s="2">
        <v>8422</v>
      </c>
      <c r="C276" s="2">
        <v>0</v>
      </c>
      <c r="D276" s="2" t="s">
        <v>239</v>
      </c>
      <c r="E276" s="2">
        <v>224</v>
      </c>
      <c r="F276" s="2" t="s">
        <v>7</v>
      </c>
      <c r="G276" s="2">
        <v>2690679.247</v>
      </c>
      <c r="H276" s="2">
        <v>1262803.7849999999</v>
      </c>
      <c r="I276" s="2" t="s">
        <v>4896</v>
      </c>
      <c r="J276" s="4">
        <v>39630</v>
      </c>
      <c r="K276" s="230">
        <f t="shared" si="21"/>
        <v>3</v>
      </c>
      <c r="L276" s="2" t="str">
        <f>$B276&amp;"-"&amp;COUNTIF($B$2:$B276, $B276)</f>
        <v>8422-1</v>
      </c>
      <c r="M276" s="2">
        <v>1423</v>
      </c>
      <c r="N276" s="2" t="str">
        <f t="shared" si="23"/>
        <v>Fontanezier</v>
      </c>
      <c r="O276" s="2" t="str">
        <f t="shared" si="22"/>
        <v>Villars-Burquin</v>
      </c>
      <c r="P276" s="2" t="str">
        <f t="shared" si="22"/>
        <v>Fontanezier</v>
      </c>
      <c r="Q276" s="2" t="str">
        <f t="shared" si="22"/>
        <v>Romairon</v>
      </c>
      <c r="R276" s="2" t="str">
        <f t="shared" si="22"/>
        <v>Vaugondry</v>
      </c>
      <c r="S276" s="2" t="str">
        <f t="shared" si="22"/>
        <v/>
      </c>
      <c r="T276" s="2" t="str">
        <f t="shared" si="22"/>
        <v/>
      </c>
      <c r="U276" s="2" t="str">
        <f t="shared" si="22"/>
        <v/>
      </c>
      <c r="V276" s="2" t="str">
        <f t="shared" si="22"/>
        <v/>
      </c>
      <c r="W276" s="2" t="str">
        <f t="shared" si="22"/>
        <v/>
      </c>
      <c r="X276" s="2" t="str">
        <f t="shared" si="22"/>
        <v/>
      </c>
      <c r="Y276" s="2" t="str">
        <f t="shared" si="22"/>
        <v/>
      </c>
    </row>
    <row r="277" spans="1:25" x14ac:dyDescent="0.2">
      <c r="A277" s="2" t="s">
        <v>240</v>
      </c>
      <c r="B277" s="2">
        <v>8545</v>
      </c>
      <c r="C277" s="2">
        <v>0</v>
      </c>
      <c r="D277" s="2" t="s">
        <v>241</v>
      </c>
      <c r="E277" s="2">
        <v>225</v>
      </c>
      <c r="F277" s="2" t="s">
        <v>7</v>
      </c>
      <c r="G277" s="2">
        <v>2702134.3280000002</v>
      </c>
      <c r="H277" s="2">
        <v>1267886.2520000001</v>
      </c>
      <c r="I277" s="2" t="s">
        <v>4896</v>
      </c>
      <c r="J277" s="4">
        <v>39630</v>
      </c>
      <c r="K277" s="230">
        <f t="shared" si="21"/>
        <v>3</v>
      </c>
      <c r="L277" s="2" t="str">
        <f>$B277&amp;"-"&amp;COUNTIF($B$2:$B277, $B277)</f>
        <v>8545-1</v>
      </c>
      <c r="M277" s="2">
        <v>1424</v>
      </c>
      <c r="N277" s="2" t="str">
        <f t="shared" si="23"/>
        <v>Champagne</v>
      </c>
      <c r="O277" s="2" t="str">
        <f t="shared" si="22"/>
        <v/>
      </c>
      <c r="P277" s="2" t="str">
        <f t="shared" si="22"/>
        <v/>
      </c>
      <c r="Q277" s="2" t="str">
        <f t="shared" si="22"/>
        <v/>
      </c>
      <c r="R277" s="2" t="str">
        <f t="shared" si="22"/>
        <v/>
      </c>
      <c r="S277" s="2" t="str">
        <f t="shared" si="22"/>
        <v/>
      </c>
      <c r="T277" s="2" t="str">
        <f t="shared" si="22"/>
        <v/>
      </c>
      <c r="U277" s="2" t="str">
        <f t="shared" si="22"/>
        <v/>
      </c>
      <c r="V277" s="2" t="str">
        <f t="shared" si="22"/>
        <v/>
      </c>
      <c r="W277" s="2" t="str">
        <f t="shared" si="22"/>
        <v/>
      </c>
      <c r="X277" s="2" t="str">
        <f t="shared" si="22"/>
        <v/>
      </c>
      <c r="Y277" s="2" t="str">
        <f t="shared" si="22"/>
        <v/>
      </c>
    </row>
    <row r="278" spans="1:25" x14ac:dyDescent="0.2">
      <c r="A278" s="2" t="s">
        <v>242</v>
      </c>
      <c r="B278" s="2">
        <v>8545</v>
      </c>
      <c r="C278" s="2">
        <v>1</v>
      </c>
      <c r="D278" s="2" t="s">
        <v>241</v>
      </c>
      <c r="E278" s="2">
        <v>225</v>
      </c>
      <c r="F278" s="2" t="s">
        <v>7</v>
      </c>
      <c r="G278" s="2">
        <v>2701551.1490000002</v>
      </c>
      <c r="H278" s="2">
        <v>1266480.9040000001</v>
      </c>
      <c r="I278" s="2" t="s">
        <v>4896</v>
      </c>
      <c r="J278" s="4">
        <v>39630</v>
      </c>
      <c r="K278" s="230">
        <f t="shared" si="21"/>
        <v>3</v>
      </c>
      <c r="L278" s="2" t="str">
        <f>$B278&amp;"-"&amp;COUNTIF($B$2:$B278, $B278)</f>
        <v>8545-2</v>
      </c>
      <c r="M278" s="2">
        <v>1425</v>
      </c>
      <c r="N278" s="2" t="str">
        <f t="shared" si="23"/>
        <v>Onnens VD</v>
      </c>
      <c r="O278" s="2" t="str">
        <f t="shared" si="22"/>
        <v/>
      </c>
      <c r="P278" s="2" t="str">
        <f t="shared" si="22"/>
        <v/>
      </c>
      <c r="Q278" s="2" t="str">
        <f t="shared" si="22"/>
        <v/>
      </c>
      <c r="R278" s="2" t="str">
        <f t="shared" si="22"/>
        <v/>
      </c>
      <c r="S278" s="2" t="str">
        <f t="shared" si="22"/>
        <v/>
      </c>
      <c r="T278" s="2" t="str">
        <f t="shared" si="22"/>
        <v/>
      </c>
      <c r="U278" s="2" t="str">
        <f t="shared" si="22"/>
        <v/>
      </c>
      <c r="V278" s="2" t="str">
        <f t="shared" si="22"/>
        <v/>
      </c>
      <c r="W278" s="2" t="str">
        <f t="shared" si="22"/>
        <v/>
      </c>
      <c r="X278" s="2" t="str">
        <f t="shared" si="22"/>
        <v/>
      </c>
      <c r="Y278" s="2" t="str">
        <f t="shared" si="22"/>
        <v/>
      </c>
    </row>
    <row r="279" spans="1:25" x14ac:dyDescent="0.2">
      <c r="A279" s="2" t="s">
        <v>286</v>
      </c>
      <c r="B279" s="2">
        <v>8354</v>
      </c>
      <c r="C279" s="2">
        <v>0</v>
      </c>
      <c r="D279" s="2" t="s">
        <v>244</v>
      </c>
      <c r="E279" s="2">
        <v>226</v>
      </c>
      <c r="F279" s="2" t="s">
        <v>7</v>
      </c>
      <c r="G279" s="2">
        <v>2705610.7069999999</v>
      </c>
      <c r="H279" s="2">
        <v>1258946.6529999999</v>
      </c>
      <c r="I279" s="2" t="s">
        <v>4896</v>
      </c>
      <c r="J279" s="4">
        <v>39630</v>
      </c>
      <c r="K279" s="230">
        <f t="shared" si="21"/>
        <v>3</v>
      </c>
      <c r="L279" s="2" t="str">
        <f>$B279&amp;"-"&amp;COUNTIF($B$2:$B279, $B279)</f>
        <v>8354-1</v>
      </c>
      <c r="M279" s="2">
        <v>1426</v>
      </c>
      <c r="N279" s="2" t="str">
        <f t="shared" si="23"/>
        <v>Concise</v>
      </c>
      <c r="O279" s="2" t="str">
        <f t="shared" si="22"/>
        <v>Corcelles-près-Concise</v>
      </c>
      <c r="P279" s="2" t="str">
        <f t="shared" si="22"/>
        <v/>
      </c>
      <c r="Q279" s="2" t="str">
        <f t="shared" si="22"/>
        <v/>
      </c>
      <c r="R279" s="2" t="str">
        <f t="shared" si="22"/>
        <v/>
      </c>
      <c r="S279" s="2" t="str">
        <f t="shared" si="22"/>
        <v/>
      </c>
      <c r="T279" s="2" t="str">
        <f t="shared" si="22"/>
        <v/>
      </c>
      <c r="U279" s="2" t="str">
        <f t="shared" si="22"/>
        <v/>
      </c>
      <c r="V279" s="2" t="str">
        <f t="shared" si="22"/>
        <v/>
      </c>
      <c r="W279" s="2" t="str">
        <f t="shared" si="22"/>
        <v/>
      </c>
      <c r="X279" s="2" t="str">
        <f t="shared" si="22"/>
        <v/>
      </c>
      <c r="Y279" s="2" t="str">
        <f t="shared" si="22"/>
        <v/>
      </c>
    </row>
    <row r="280" spans="1:25" x14ac:dyDescent="0.2">
      <c r="A280" s="2" t="s">
        <v>249</v>
      </c>
      <c r="B280" s="2">
        <v>8405</v>
      </c>
      <c r="C280" s="2">
        <v>0</v>
      </c>
      <c r="D280" s="2" t="s">
        <v>244</v>
      </c>
      <c r="E280" s="2">
        <v>226</v>
      </c>
      <c r="F280" s="2" t="s">
        <v>7</v>
      </c>
      <c r="G280" s="2">
        <v>2702520.02</v>
      </c>
      <c r="H280" s="2">
        <v>1258747.8019999999</v>
      </c>
      <c r="I280" s="2" t="s">
        <v>4896</v>
      </c>
      <c r="J280" s="4">
        <v>39630</v>
      </c>
      <c r="K280" s="230">
        <f t="shared" si="21"/>
        <v>3</v>
      </c>
      <c r="L280" s="2" t="str">
        <f>$B280&amp;"-"&amp;COUNTIF($B$2:$B280, $B280)</f>
        <v>8405-1</v>
      </c>
      <c r="M280" s="2">
        <v>1427</v>
      </c>
      <c r="N280" s="2" t="str">
        <f t="shared" si="23"/>
        <v>Bonvillars</v>
      </c>
      <c r="O280" s="2" t="str">
        <f t="shared" si="22"/>
        <v/>
      </c>
      <c r="P280" s="2" t="str">
        <f t="shared" si="22"/>
        <v/>
      </c>
      <c r="Q280" s="2" t="str">
        <f t="shared" si="22"/>
        <v/>
      </c>
      <c r="R280" s="2" t="str">
        <f t="shared" si="22"/>
        <v/>
      </c>
      <c r="S280" s="2" t="str">
        <f t="shared" si="22"/>
        <v/>
      </c>
      <c r="T280" s="2" t="str">
        <f t="shared" si="22"/>
        <v/>
      </c>
      <c r="U280" s="2" t="str">
        <f t="shared" si="22"/>
        <v/>
      </c>
      <c r="V280" s="2" t="str">
        <f t="shared" si="22"/>
        <v/>
      </c>
      <c r="W280" s="2" t="str">
        <f t="shared" si="22"/>
        <v/>
      </c>
      <c r="X280" s="2" t="str">
        <f t="shared" si="22"/>
        <v/>
      </c>
      <c r="Y280" s="2" t="str">
        <f t="shared" si="22"/>
        <v/>
      </c>
    </row>
    <row r="281" spans="1:25" x14ac:dyDescent="0.2">
      <c r="A281" s="2" t="s">
        <v>243</v>
      </c>
      <c r="B281" s="2">
        <v>8418</v>
      </c>
      <c r="C281" s="2">
        <v>0</v>
      </c>
      <c r="D281" s="2" t="s">
        <v>244</v>
      </c>
      <c r="E281" s="2">
        <v>226</v>
      </c>
      <c r="F281" s="2" t="s">
        <v>7</v>
      </c>
      <c r="G281" s="2">
        <v>2704022.4709999999</v>
      </c>
      <c r="H281" s="2">
        <v>1258771.804</v>
      </c>
      <c r="I281" s="2" t="s">
        <v>4896</v>
      </c>
      <c r="J281" s="4">
        <v>42370</v>
      </c>
      <c r="K281" s="230">
        <f t="shared" si="21"/>
        <v>3</v>
      </c>
      <c r="L281" s="2" t="str">
        <f>$B281&amp;"-"&amp;COUNTIF($B$2:$B281, $B281)</f>
        <v>8418-1</v>
      </c>
      <c r="M281" s="2">
        <v>1428</v>
      </c>
      <c r="N281" s="2" t="str">
        <f t="shared" si="23"/>
        <v>Mutrux</v>
      </c>
      <c r="O281" s="2" t="str">
        <f t="shared" si="22"/>
        <v>Provence</v>
      </c>
      <c r="P281" s="2" t="str">
        <f t="shared" si="22"/>
        <v/>
      </c>
      <c r="Q281" s="2" t="str">
        <f t="shared" si="22"/>
        <v/>
      </c>
      <c r="R281" s="2" t="str">
        <f t="shared" si="22"/>
        <v/>
      </c>
      <c r="S281" s="2" t="str">
        <f t="shared" si="22"/>
        <v/>
      </c>
      <c r="T281" s="2" t="str">
        <f t="shared" si="22"/>
        <v/>
      </c>
      <c r="U281" s="2" t="str">
        <f t="shared" si="22"/>
        <v/>
      </c>
      <c r="V281" s="2" t="str">
        <f t="shared" si="22"/>
        <v/>
      </c>
      <c r="W281" s="2" t="str">
        <f t="shared" si="22"/>
        <v/>
      </c>
      <c r="X281" s="2" t="str">
        <f t="shared" si="22"/>
        <v/>
      </c>
      <c r="Y281" s="2" t="str">
        <f t="shared" si="22"/>
        <v/>
      </c>
    </row>
    <row r="282" spans="1:25" x14ac:dyDescent="0.2">
      <c r="A282" s="2" t="s">
        <v>245</v>
      </c>
      <c r="B282" s="2">
        <v>8472</v>
      </c>
      <c r="C282" s="2">
        <v>0</v>
      </c>
      <c r="D282" s="2" t="s">
        <v>245</v>
      </c>
      <c r="E282" s="2">
        <v>227</v>
      </c>
      <c r="F282" s="2" t="s">
        <v>7</v>
      </c>
      <c r="G282" s="2">
        <v>2696808.9169999999</v>
      </c>
      <c r="H282" s="2">
        <v>1265693.314</v>
      </c>
      <c r="I282" s="2" t="s">
        <v>4896</v>
      </c>
      <c r="J282" s="4">
        <v>39630</v>
      </c>
      <c r="K282" s="230">
        <f t="shared" si="21"/>
        <v>3</v>
      </c>
      <c r="L282" s="2" t="str">
        <f>$B282&amp;"-"&amp;COUNTIF($B$2:$B282, $B282)</f>
        <v>8472-1</v>
      </c>
      <c r="M282" s="2">
        <v>1429</v>
      </c>
      <c r="N282" s="2" t="str">
        <f t="shared" si="23"/>
        <v>Giez</v>
      </c>
      <c r="O282" s="2" t="str">
        <f t="shared" si="22"/>
        <v/>
      </c>
      <c r="P282" s="2" t="str">
        <f t="shared" si="22"/>
        <v/>
      </c>
      <c r="Q282" s="2" t="str">
        <f t="shared" si="22"/>
        <v/>
      </c>
      <c r="R282" s="2" t="str">
        <f t="shared" si="22"/>
        <v/>
      </c>
      <c r="S282" s="2" t="str">
        <f t="shared" si="22"/>
        <v/>
      </c>
      <c r="T282" s="2" t="str">
        <f t="shared" si="22"/>
        <v/>
      </c>
      <c r="U282" s="2" t="str">
        <f t="shared" si="22"/>
        <v/>
      </c>
      <c r="V282" s="2" t="str">
        <f t="shared" si="22"/>
        <v/>
      </c>
      <c r="W282" s="2" t="str">
        <f t="shared" si="22"/>
        <v/>
      </c>
      <c r="X282" s="2" t="str">
        <f t="shared" si="22"/>
        <v/>
      </c>
      <c r="Y282" s="2" t="str">
        <f t="shared" si="22"/>
        <v/>
      </c>
    </row>
    <row r="283" spans="1:25" x14ac:dyDescent="0.2">
      <c r="A283" s="2" t="s">
        <v>2927</v>
      </c>
      <c r="B283" s="2">
        <v>8363</v>
      </c>
      <c r="C283" s="2">
        <v>0</v>
      </c>
      <c r="D283" s="2" t="s">
        <v>246</v>
      </c>
      <c r="E283" s="2">
        <v>228</v>
      </c>
      <c r="F283" s="2" t="s">
        <v>7</v>
      </c>
      <c r="G283" s="2">
        <v>2711848.4410000001</v>
      </c>
      <c r="H283" s="2">
        <v>1254751.517</v>
      </c>
      <c r="I283" s="2" t="s">
        <v>4896</v>
      </c>
      <c r="J283" s="4">
        <v>39630</v>
      </c>
      <c r="K283" s="230">
        <f t="shared" si="21"/>
        <v>3</v>
      </c>
      <c r="L283" s="2" t="str">
        <f>$B283&amp;"-"&amp;COUNTIF($B$2:$B283, $B283)</f>
        <v>8363-1</v>
      </c>
      <c r="M283" s="2">
        <v>1430</v>
      </c>
      <c r="N283" s="2" t="str">
        <f t="shared" si="23"/>
        <v>Orges</v>
      </c>
      <c r="O283" s="2" t="str">
        <f t="shared" si="22"/>
        <v/>
      </c>
      <c r="P283" s="2" t="str">
        <f t="shared" si="22"/>
        <v/>
      </c>
      <c r="Q283" s="2" t="str">
        <f t="shared" si="22"/>
        <v/>
      </c>
      <c r="R283" s="2" t="str">
        <f t="shared" si="22"/>
        <v/>
      </c>
      <c r="S283" s="2" t="str">
        <f t="shared" si="22"/>
        <v/>
      </c>
      <c r="T283" s="2" t="str">
        <f t="shared" si="22"/>
        <v/>
      </c>
      <c r="U283" s="2" t="str">
        <f t="shared" si="22"/>
        <v/>
      </c>
      <c r="V283" s="2" t="str">
        <f t="shared" si="22"/>
        <v/>
      </c>
      <c r="W283" s="2" t="str">
        <f t="shared" si="22"/>
        <v/>
      </c>
      <c r="X283" s="2" t="str">
        <f t="shared" si="22"/>
        <v/>
      </c>
      <c r="Y283" s="2" t="str">
        <f t="shared" si="22"/>
        <v/>
      </c>
    </row>
    <row r="284" spans="1:25" x14ac:dyDescent="0.2">
      <c r="A284" s="2" t="s">
        <v>246</v>
      </c>
      <c r="B284" s="2">
        <v>8488</v>
      </c>
      <c r="C284" s="2">
        <v>0</v>
      </c>
      <c r="D284" s="2" t="s">
        <v>246</v>
      </c>
      <c r="E284" s="2">
        <v>228</v>
      </c>
      <c r="F284" s="2" t="s">
        <v>7</v>
      </c>
      <c r="G284" s="2">
        <v>2708402.693</v>
      </c>
      <c r="H284" s="2">
        <v>1255149.42</v>
      </c>
      <c r="I284" s="2" t="s">
        <v>4896</v>
      </c>
      <c r="J284" s="4">
        <v>39630</v>
      </c>
      <c r="K284" s="230">
        <f t="shared" si="21"/>
        <v>3</v>
      </c>
      <c r="L284" s="2" t="str">
        <f>$B284&amp;"-"&amp;COUNTIF($B$2:$B284, $B284)</f>
        <v>8488-2</v>
      </c>
      <c r="M284" s="2">
        <v>1431</v>
      </c>
      <c r="N284" s="2" t="str">
        <f t="shared" si="23"/>
        <v>Novalles</v>
      </c>
      <c r="O284" s="2" t="str">
        <f t="shared" si="22"/>
        <v>Vugelles-La Mothe</v>
      </c>
      <c r="P284" s="2" t="str">
        <f t="shared" si="22"/>
        <v/>
      </c>
      <c r="Q284" s="2" t="str">
        <f t="shared" si="22"/>
        <v/>
      </c>
      <c r="R284" s="2" t="str">
        <f t="shared" si="22"/>
        <v/>
      </c>
      <c r="S284" s="2" t="str">
        <f t="shared" si="22"/>
        <v/>
      </c>
      <c r="T284" s="2" t="str">
        <f t="shared" si="22"/>
        <v/>
      </c>
      <c r="U284" s="2" t="str">
        <f t="shared" si="22"/>
        <v/>
      </c>
      <c r="V284" s="2" t="str">
        <f t="shared" si="22"/>
        <v/>
      </c>
      <c r="W284" s="2" t="str">
        <f t="shared" si="22"/>
        <v/>
      </c>
      <c r="X284" s="2" t="str">
        <f t="shared" si="22"/>
        <v/>
      </c>
      <c r="Y284" s="2" t="str">
        <f t="shared" si="22"/>
        <v/>
      </c>
    </row>
    <row r="285" spans="1:25" x14ac:dyDescent="0.2">
      <c r="A285" s="2" t="s">
        <v>191</v>
      </c>
      <c r="B285" s="2">
        <v>8492</v>
      </c>
      <c r="C285" s="2">
        <v>0</v>
      </c>
      <c r="D285" s="2" t="s">
        <v>246</v>
      </c>
      <c r="E285" s="2">
        <v>228</v>
      </c>
      <c r="F285" s="2" t="s">
        <v>7</v>
      </c>
      <c r="G285" s="2">
        <v>2707557.09</v>
      </c>
      <c r="H285" s="2">
        <v>1252165.4609999999</v>
      </c>
      <c r="I285" s="2" t="s">
        <v>4896</v>
      </c>
      <c r="J285" s="4">
        <v>39630</v>
      </c>
      <c r="K285" s="230">
        <f t="shared" si="21"/>
        <v>3</v>
      </c>
      <c r="L285" s="2" t="str">
        <f>$B285&amp;"-"&amp;COUNTIF($B$2:$B285, $B285)</f>
        <v>8492-2</v>
      </c>
      <c r="M285" s="2">
        <v>1432</v>
      </c>
      <c r="N285" s="2" t="str">
        <f t="shared" si="23"/>
        <v>Belmont-sur-Yverdon</v>
      </c>
      <c r="O285" s="2" t="str">
        <f t="shared" si="22"/>
        <v>Gressy</v>
      </c>
      <c r="P285" s="2" t="str">
        <f t="shared" si="22"/>
        <v/>
      </c>
      <c r="Q285" s="2" t="str">
        <f t="shared" si="22"/>
        <v/>
      </c>
      <c r="R285" s="2" t="str">
        <f t="shared" si="22"/>
        <v/>
      </c>
      <c r="S285" s="2" t="str">
        <f t="shared" si="22"/>
        <v/>
      </c>
      <c r="T285" s="2" t="str">
        <f t="shared" si="22"/>
        <v/>
      </c>
      <c r="U285" s="2" t="str">
        <f t="shared" si="22"/>
        <v/>
      </c>
      <c r="V285" s="2" t="str">
        <f t="shared" si="22"/>
        <v/>
      </c>
      <c r="W285" s="2" t="str">
        <f t="shared" si="22"/>
        <v/>
      </c>
      <c r="X285" s="2" t="str">
        <f t="shared" si="22"/>
        <v/>
      </c>
      <c r="Y285" s="2" t="str">
        <f t="shared" si="22"/>
        <v/>
      </c>
    </row>
    <row r="286" spans="1:25" x14ac:dyDescent="0.2">
      <c r="A286" s="2" t="s">
        <v>247</v>
      </c>
      <c r="B286" s="2">
        <v>8495</v>
      </c>
      <c r="C286" s="2">
        <v>0</v>
      </c>
      <c r="D286" s="2" t="s">
        <v>246</v>
      </c>
      <c r="E286" s="2">
        <v>228</v>
      </c>
      <c r="F286" s="2" t="s">
        <v>7</v>
      </c>
      <c r="G286" s="2">
        <v>2710845.7579999999</v>
      </c>
      <c r="H286" s="2">
        <v>1253043.213</v>
      </c>
      <c r="I286" s="2" t="s">
        <v>4896</v>
      </c>
      <c r="J286" s="4">
        <v>39630</v>
      </c>
      <c r="K286" s="230">
        <f t="shared" si="21"/>
        <v>3</v>
      </c>
      <c r="L286" s="2" t="str">
        <f>$B286&amp;"-"&amp;COUNTIF($B$2:$B286, $B286)</f>
        <v>8495-1</v>
      </c>
      <c r="M286" s="2">
        <v>1433</v>
      </c>
      <c r="N286" s="2" t="str">
        <f t="shared" si="23"/>
        <v>Suchy</v>
      </c>
      <c r="O286" s="2" t="str">
        <f t="shared" si="22"/>
        <v/>
      </c>
      <c r="P286" s="2" t="str">
        <f t="shared" si="22"/>
        <v/>
      </c>
      <c r="Q286" s="2" t="str">
        <f t="shared" si="22"/>
        <v/>
      </c>
      <c r="R286" s="2" t="str">
        <f t="shared" si="22"/>
        <v/>
      </c>
      <c r="S286" s="2" t="str">
        <f t="shared" si="22"/>
        <v/>
      </c>
      <c r="T286" s="2" t="str">
        <f t="shared" si="22"/>
        <v/>
      </c>
      <c r="U286" s="2" t="str">
        <f t="shared" si="22"/>
        <v/>
      </c>
      <c r="V286" s="2" t="str">
        <f t="shared" si="22"/>
        <v/>
      </c>
      <c r="W286" s="2" t="str">
        <f t="shared" si="22"/>
        <v/>
      </c>
      <c r="X286" s="2" t="str">
        <f t="shared" si="22"/>
        <v/>
      </c>
      <c r="Y286" s="2" t="str">
        <f t="shared" si="22"/>
        <v/>
      </c>
    </row>
    <row r="287" spans="1:25" x14ac:dyDescent="0.2">
      <c r="A287" s="2" t="s">
        <v>176</v>
      </c>
      <c r="B287" s="2">
        <v>8310</v>
      </c>
      <c r="C287" s="2">
        <v>0</v>
      </c>
      <c r="D287" s="2" t="s">
        <v>249</v>
      </c>
      <c r="E287" s="2">
        <v>230</v>
      </c>
      <c r="F287" s="2" t="s">
        <v>7</v>
      </c>
      <c r="G287" s="2">
        <v>2696028.1349999998</v>
      </c>
      <c r="H287" s="2">
        <v>1257369.139</v>
      </c>
      <c r="I287" s="2" t="s">
        <v>4896</v>
      </c>
      <c r="J287" s="4">
        <v>39630</v>
      </c>
      <c r="K287" s="230">
        <f t="shared" si="21"/>
        <v>3</v>
      </c>
      <c r="L287" s="2" t="str">
        <f>$B287&amp;"-"&amp;COUNTIF($B$2:$B287, $B287)</f>
        <v>8310-3</v>
      </c>
      <c r="M287" s="2">
        <v>1434</v>
      </c>
      <c r="N287" s="2" t="str">
        <f t="shared" si="23"/>
        <v>Ependes VD</v>
      </c>
      <c r="O287" s="2" t="str">
        <f t="shared" si="22"/>
        <v/>
      </c>
      <c r="P287" s="2" t="str">
        <f t="shared" si="22"/>
        <v/>
      </c>
      <c r="Q287" s="2" t="str">
        <f t="shared" si="22"/>
        <v/>
      </c>
      <c r="R287" s="2" t="str">
        <f t="shared" si="22"/>
        <v/>
      </c>
      <c r="S287" s="2" t="str">
        <f t="shared" si="22"/>
        <v/>
      </c>
      <c r="T287" s="2" t="str">
        <f t="shared" si="22"/>
        <v/>
      </c>
      <c r="U287" s="2" t="str">
        <f t="shared" si="22"/>
        <v/>
      </c>
      <c r="V287" s="2" t="str">
        <f t="shared" si="22"/>
        <v/>
      </c>
      <c r="W287" s="2" t="str">
        <f t="shared" si="22"/>
        <v/>
      </c>
      <c r="X287" s="2" t="str">
        <f t="shared" si="22"/>
        <v/>
      </c>
      <c r="Y287" s="2" t="str">
        <f t="shared" si="22"/>
        <v/>
      </c>
    </row>
    <row r="288" spans="1:25" x14ac:dyDescent="0.2">
      <c r="A288" s="2" t="s">
        <v>248</v>
      </c>
      <c r="B288" s="2">
        <v>8352</v>
      </c>
      <c r="C288" s="2">
        <v>2</v>
      </c>
      <c r="D288" s="2" t="s">
        <v>249</v>
      </c>
      <c r="E288" s="2">
        <v>230</v>
      </c>
      <c r="F288" s="2" t="s">
        <v>7</v>
      </c>
      <c r="G288" s="2">
        <v>2702408.5430000001</v>
      </c>
      <c r="H288" s="2">
        <v>1260456.7690000001</v>
      </c>
      <c r="I288" s="2" t="s">
        <v>4896</v>
      </c>
      <c r="J288" s="4">
        <v>39630</v>
      </c>
      <c r="K288" s="230">
        <f t="shared" si="21"/>
        <v>3</v>
      </c>
      <c r="L288" s="2" t="str">
        <f>$B288&amp;"-"&amp;COUNTIF($B$2:$B288, $B288)</f>
        <v>8352-2</v>
      </c>
      <c r="M288" s="2">
        <v>1435</v>
      </c>
      <c r="N288" s="2" t="str">
        <f t="shared" si="23"/>
        <v>Essert-Pittet</v>
      </c>
      <c r="O288" s="2" t="str">
        <f t="shared" si="22"/>
        <v/>
      </c>
      <c r="P288" s="2" t="str">
        <f t="shared" si="22"/>
        <v/>
      </c>
      <c r="Q288" s="2" t="str">
        <f t="shared" si="22"/>
        <v/>
      </c>
      <c r="R288" s="2" t="str">
        <f t="shared" si="22"/>
        <v/>
      </c>
      <c r="S288" s="2" t="str">
        <f t="shared" si="22"/>
        <v/>
      </c>
      <c r="T288" s="2" t="str">
        <f t="shared" si="22"/>
        <v/>
      </c>
      <c r="U288" s="2" t="str">
        <f t="shared" si="22"/>
        <v/>
      </c>
      <c r="V288" s="2" t="str">
        <f t="shared" si="22"/>
        <v/>
      </c>
      <c r="W288" s="2" t="str">
        <f t="shared" si="22"/>
        <v/>
      </c>
      <c r="X288" s="2" t="str">
        <f t="shared" si="22"/>
        <v/>
      </c>
      <c r="Y288" s="2" t="str">
        <f t="shared" si="22"/>
        <v/>
      </c>
    </row>
    <row r="289" spans="1:25" x14ac:dyDescent="0.2">
      <c r="A289" s="2" t="s">
        <v>249</v>
      </c>
      <c r="B289" s="2">
        <v>8400</v>
      </c>
      <c r="C289" s="2">
        <v>0</v>
      </c>
      <c r="D289" s="2" t="s">
        <v>249</v>
      </c>
      <c r="E289" s="2">
        <v>230</v>
      </c>
      <c r="F289" s="2" t="s">
        <v>7</v>
      </c>
      <c r="G289" s="2">
        <v>2697279.1469999999</v>
      </c>
      <c r="H289" s="2">
        <v>1260587.497</v>
      </c>
      <c r="I289" s="2" t="s">
        <v>4896</v>
      </c>
      <c r="J289" s="4">
        <v>39630</v>
      </c>
      <c r="K289" s="230">
        <f t="shared" si="21"/>
        <v>3</v>
      </c>
      <c r="L289" s="2" t="str">
        <f>$B289&amp;"-"&amp;COUNTIF($B$2:$B289, $B289)</f>
        <v>8400-1</v>
      </c>
      <c r="M289" s="2">
        <v>1436</v>
      </c>
      <c r="N289" s="2" t="str">
        <f t="shared" si="23"/>
        <v>Chamblon</v>
      </c>
      <c r="O289" s="2" t="str">
        <f t="shared" si="22"/>
        <v>Treycovagnes</v>
      </c>
      <c r="P289" s="2" t="str">
        <f t="shared" si="22"/>
        <v/>
      </c>
      <c r="Q289" s="2" t="str">
        <f t="shared" si="22"/>
        <v/>
      </c>
      <c r="R289" s="2" t="str">
        <f t="shared" si="22"/>
        <v/>
      </c>
      <c r="S289" s="2" t="str">
        <f t="shared" si="22"/>
        <v/>
      </c>
      <c r="T289" s="2" t="str">
        <f t="shared" si="22"/>
        <v/>
      </c>
      <c r="U289" s="2" t="str">
        <f t="shared" si="22"/>
        <v/>
      </c>
      <c r="V289" s="2" t="str">
        <f t="shared" si="22"/>
        <v/>
      </c>
      <c r="W289" s="2" t="str">
        <f t="shared" si="22"/>
        <v/>
      </c>
      <c r="X289" s="2" t="str">
        <f t="shared" si="22"/>
        <v/>
      </c>
      <c r="Y289" s="2" t="str">
        <f t="shared" si="22"/>
        <v/>
      </c>
    </row>
    <row r="290" spans="1:25" x14ac:dyDescent="0.2">
      <c r="A290" s="2" t="s">
        <v>249</v>
      </c>
      <c r="B290" s="2">
        <v>8404</v>
      </c>
      <c r="C290" s="2">
        <v>0</v>
      </c>
      <c r="D290" s="2" t="s">
        <v>249</v>
      </c>
      <c r="E290" s="2">
        <v>230</v>
      </c>
      <c r="F290" s="2" t="s">
        <v>7</v>
      </c>
      <c r="G290" s="2">
        <v>2699485.4010000001</v>
      </c>
      <c r="H290" s="2">
        <v>1262695.2039999999</v>
      </c>
      <c r="I290" s="2" t="s">
        <v>4896</v>
      </c>
      <c r="J290" s="4">
        <v>39630</v>
      </c>
      <c r="K290" s="230">
        <f t="shared" si="21"/>
        <v>3</v>
      </c>
      <c r="L290" s="2" t="str">
        <f>$B290&amp;"-"&amp;COUNTIF($B$2:$B290, $B290)</f>
        <v>8404-1</v>
      </c>
      <c r="M290" s="2">
        <v>1437</v>
      </c>
      <c r="N290" s="2" t="str">
        <f t="shared" si="23"/>
        <v>Suscévaz</v>
      </c>
      <c r="O290" s="2" t="str">
        <f t="shared" si="22"/>
        <v/>
      </c>
      <c r="P290" s="2" t="str">
        <f t="shared" si="22"/>
        <v/>
      </c>
      <c r="Q290" s="2" t="str">
        <f t="shared" si="22"/>
        <v/>
      </c>
      <c r="R290" s="2" t="str">
        <f t="shared" si="22"/>
        <v/>
      </c>
      <c r="S290" s="2" t="str">
        <f t="shared" si="22"/>
        <v/>
      </c>
      <c r="T290" s="2" t="str">
        <f t="shared" si="22"/>
        <v/>
      </c>
      <c r="U290" s="2" t="str">
        <f t="shared" si="22"/>
        <v/>
      </c>
      <c r="V290" s="2" t="str">
        <f t="shared" si="22"/>
        <v/>
      </c>
      <c r="W290" s="2" t="str">
        <f t="shared" si="22"/>
        <v/>
      </c>
      <c r="X290" s="2" t="str">
        <f t="shared" si="22"/>
        <v/>
      </c>
      <c r="Y290" s="2" t="str">
        <f t="shared" si="22"/>
        <v/>
      </c>
    </row>
    <row r="291" spans="1:25" x14ac:dyDescent="0.2">
      <c r="A291" s="2" t="s">
        <v>250</v>
      </c>
      <c r="B291" s="2">
        <v>8404</v>
      </c>
      <c r="C291" s="2">
        <v>2</v>
      </c>
      <c r="D291" s="2" t="s">
        <v>249</v>
      </c>
      <c r="E291" s="2">
        <v>230</v>
      </c>
      <c r="F291" s="2" t="s">
        <v>7</v>
      </c>
      <c r="G291" s="2">
        <v>2698794.301</v>
      </c>
      <c r="H291" s="2">
        <v>1264937.4739999999</v>
      </c>
      <c r="I291" s="2" t="s">
        <v>4896</v>
      </c>
      <c r="J291" s="4">
        <v>39630</v>
      </c>
      <c r="K291" s="230">
        <f t="shared" si="21"/>
        <v>3</v>
      </c>
      <c r="L291" s="2" t="str">
        <f>$B291&amp;"-"&amp;COUNTIF($B$2:$B291, $B291)</f>
        <v>8404-2</v>
      </c>
      <c r="M291" s="2">
        <v>1438</v>
      </c>
      <c r="N291" s="2" t="str">
        <f t="shared" si="23"/>
        <v>Mathod</v>
      </c>
      <c r="O291" s="2" t="str">
        <f t="shared" si="23"/>
        <v/>
      </c>
      <c r="P291" s="2" t="str">
        <f t="shared" si="23"/>
        <v/>
      </c>
      <c r="Q291" s="2" t="str">
        <f t="shared" si="23"/>
        <v/>
      </c>
      <c r="R291" s="2" t="str">
        <f t="shared" si="23"/>
        <v/>
      </c>
      <c r="S291" s="2" t="str">
        <f t="shared" si="23"/>
        <v/>
      </c>
      <c r="T291" s="2" t="str">
        <f t="shared" si="23"/>
        <v/>
      </c>
      <c r="U291" s="2" t="str">
        <f t="shared" si="23"/>
        <v/>
      </c>
      <c r="V291" s="2" t="str">
        <f t="shared" si="23"/>
        <v/>
      </c>
      <c r="W291" s="2" t="str">
        <f t="shared" si="23"/>
        <v/>
      </c>
      <c r="X291" s="2" t="str">
        <f t="shared" si="23"/>
        <v/>
      </c>
      <c r="Y291" s="2" t="str">
        <f t="shared" si="23"/>
        <v/>
      </c>
    </row>
    <row r="292" spans="1:25" x14ac:dyDescent="0.2">
      <c r="A292" s="2" t="s">
        <v>251</v>
      </c>
      <c r="B292" s="2">
        <v>8404</v>
      </c>
      <c r="C292" s="2">
        <v>3</v>
      </c>
      <c r="D292" s="2" t="s">
        <v>249</v>
      </c>
      <c r="E292" s="2">
        <v>230</v>
      </c>
      <c r="F292" s="2" t="s">
        <v>7</v>
      </c>
      <c r="G292" s="2">
        <v>2699879.6239999998</v>
      </c>
      <c r="H292" s="2">
        <v>1266117.895</v>
      </c>
      <c r="I292" s="2" t="s">
        <v>4896</v>
      </c>
      <c r="J292" s="4">
        <v>39630</v>
      </c>
      <c r="K292" s="230">
        <f t="shared" si="21"/>
        <v>3</v>
      </c>
      <c r="L292" s="2" t="str">
        <f>$B292&amp;"-"&amp;COUNTIF($B$2:$B292, $B292)</f>
        <v>8404-3</v>
      </c>
      <c r="M292" s="2">
        <v>1439</v>
      </c>
      <c r="N292" s="2" t="str">
        <f t="shared" si="23"/>
        <v>Rances</v>
      </c>
      <c r="O292" s="2" t="str">
        <f t="shared" si="23"/>
        <v/>
      </c>
      <c r="P292" s="2" t="str">
        <f t="shared" si="23"/>
        <v/>
      </c>
      <c r="Q292" s="2" t="str">
        <f t="shared" si="23"/>
        <v/>
      </c>
      <c r="R292" s="2" t="str">
        <f t="shared" si="23"/>
        <v/>
      </c>
      <c r="S292" s="2" t="str">
        <f t="shared" si="23"/>
        <v/>
      </c>
      <c r="T292" s="2" t="str">
        <f t="shared" si="23"/>
        <v/>
      </c>
      <c r="U292" s="2" t="str">
        <f t="shared" si="23"/>
        <v/>
      </c>
      <c r="V292" s="2" t="str">
        <f t="shared" si="23"/>
        <v/>
      </c>
      <c r="W292" s="2" t="str">
        <f t="shared" si="23"/>
        <v/>
      </c>
      <c r="X292" s="2" t="str">
        <f t="shared" si="23"/>
        <v/>
      </c>
      <c r="Y292" s="2" t="str">
        <f t="shared" si="23"/>
        <v/>
      </c>
    </row>
    <row r="293" spans="1:25" x14ac:dyDescent="0.2">
      <c r="A293" s="2" t="s">
        <v>249</v>
      </c>
      <c r="B293" s="2">
        <v>8405</v>
      </c>
      <c r="C293" s="2">
        <v>0</v>
      </c>
      <c r="D293" s="2" t="s">
        <v>249</v>
      </c>
      <c r="E293" s="2">
        <v>230</v>
      </c>
      <c r="F293" s="2" t="s">
        <v>7</v>
      </c>
      <c r="G293" s="2">
        <v>2700976.9180000001</v>
      </c>
      <c r="H293" s="2">
        <v>1259392.693</v>
      </c>
      <c r="I293" s="2" t="s">
        <v>4896</v>
      </c>
      <c r="J293" s="4">
        <v>39630</v>
      </c>
      <c r="K293" s="230">
        <f t="shared" si="21"/>
        <v>3</v>
      </c>
      <c r="L293" s="2" t="str">
        <f>$B293&amp;"-"&amp;COUNTIF($B$2:$B293, $B293)</f>
        <v>8405-2</v>
      </c>
      <c r="M293" s="2">
        <v>1441</v>
      </c>
      <c r="N293" s="2" t="str">
        <f t="shared" si="23"/>
        <v>Valeyres-sous-Montagny</v>
      </c>
      <c r="O293" s="2" t="str">
        <f t="shared" si="23"/>
        <v/>
      </c>
      <c r="P293" s="2" t="str">
        <f t="shared" si="23"/>
        <v/>
      </c>
      <c r="Q293" s="2" t="str">
        <f t="shared" si="23"/>
        <v/>
      </c>
      <c r="R293" s="2" t="str">
        <f t="shared" si="23"/>
        <v/>
      </c>
      <c r="S293" s="2" t="str">
        <f t="shared" si="23"/>
        <v/>
      </c>
      <c r="T293" s="2" t="str">
        <f t="shared" si="23"/>
        <v/>
      </c>
      <c r="U293" s="2" t="str">
        <f t="shared" si="23"/>
        <v/>
      </c>
      <c r="V293" s="2" t="str">
        <f t="shared" si="23"/>
        <v/>
      </c>
      <c r="W293" s="2" t="str">
        <f t="shared" si="23"/>
        <v/>
      </c>
      <c r="X293" s="2" t="str">
        <f t="shared" si="23"/>
        <v/>
      </c>
      <c r="Y293" s="2" t="str">
        <f t="shared" si="23"/>
        <v/>
      </c>
    </row>
    <row r="294" spans="1:25" x14ac:dyDescent="0.2">
      <c r="A294" s="2" t="s">
        <v>249</v>
      </c>
      <c r="B294" s="2">
        <v>8406</v>
      </c>
      <c r="C294" s="2">
        <v>0</v>
      </c>
      <c r="D294" s="2" t="s">
        <v>249</v>
      </c>
      <c r="E294" s="2">
        <v>230</v>
      </c>
      <c r="F294" s="2" t="s">
        <v>7</v>
      </c>
      <c r="G294" s="2">
        <v>2695114.8229999999</v>
      </c>
      <c r="H294" s="2">
        <v>1259926.5689999999</v>
      </c>
      <c r="I294" s="2" t="s">
        <v>4896</v>
      </c>
      <c r="J294" s="4">
        <v>39630</v>
      </c>
      <c r="K294" s="230">
        <f t="shared" si="21"/>
        <v>3</v>
      </c>
      <c r="L294" s="2" t="str">
        <f>$B294&amp;"-"&amp;COUNTIF($B$2:$B294, $B294)</f>
        <v>8406-1</v>
      </c>
      <c r="M294" s="2">
        <v>1442</v>
      </c>
      <c r="N294" s="2" t="str">
        <f t="shared" si="23"/>
        <v>Montagny-près-Yverdon</v>
      </c>
      <c r="O294" s="2" t="str">
        <f t="shared" si="23"/>
        <v/>
      </c>
      <c r="P294" s="2" t="str">
        <f t="shared" si="23"/>
        <v/>
      </c>
      <c r="Q294" s="2" t="str">
        <f t="shared" si="23"/>
        <v/>
      </c>
      <c r="R294" s="2" t="str">
        <f t="shared" si="23"/>
        <v/>
      </c>
      <c r="S294" s="2" t="str">
        <f t="shared" si="23"/>
        <v/>
      </c>
      <c r="T294" s="2" t="str">
        <f t="shared" si="23"/>
        <v/>
      </c>
      <c r="U294" s="2" t="str">
        <f t="shared" si="23"/>
        <v/>
      </c>
      <c r="V294" s="2" t="str">
        <f t="shared" si="23"/>
        <v/>
      </c>
      <c r="W294" s="2" t="str">
        <f t="shared" si="23"/>
        <v/>
      </c>
      <c r="X294" s="2" t="str">
        <f t="shared" si="23"/>
        <v/>
      </c>
      <c r="Y294" s="2" t="str">
        <f t="shared" si="23"/>
        <v/>
      </c>
    </row>
    <row r="295" spans="1:25" x14ac:dyDescent="0.2">
      <c r="A295" s="2" t="s">
        <v>249</v>
      </c>
      <c r="B295" s="2">
        <v>8408</v>
      </c>
      <c r="C295" s="2">
        <v>0</v>
      </c>
      <c r="D295" s="2" t="s">
        <v>249</v>
      </c>
      <c r="E295" s="2">
        <v>230</v>
      </c>
      <c r="F295" s="2" t="s">
        <v>7</v>
      </c>
      <c r="G295" s="2">
        <v>2693769.0639999998</v>
      </c>
      <c r="H295" s="2">
        <v>1262631.1459999999</v>
      </c>
      <c r="I295" s="2" t="s">
        <v>4896</v>
      </c>
      <c r="J295" s="4">
        <v>39630</v>
      </c>
      <c r="K295" s="230">
        <f t="shared" si="21"/>
        <v>3</v>
      </c>
      <c r="L295" s="2" t="str">
        <f>$B295&amp;"-"&amp;COUNTIF($B$2:$B295, $B295)</f>
        <v>8408-1</v>
      </c>
      <c r="M295" s="2">
        <v>1443</v>
      </c>
      <c r="N295" s="2" t="str">
        <f t="shared" si="23"/>
        <v>Champvent</v>
      </c>
      <c r="O295" s="2" t="str">
        <f t="shared" si="23"/>
        <v>Champvent</v>
      </c>
      <c r="P295" s="2" t="str">
        <f t="shared" si="23"/>
        <v>Essert-sous-Champvent</v>
      </c>
      <c r="Q295" s="2" t="str">
        <f t="shared" si="23"/>
        <v>Villars-sous-Champvent</v>
      </c>
      <c r="R295" s="2" t="str">
        <f t="shared" si="23"/>
        <v/>
      </c>
      <c r="S295" s="2" t="str">
        <f t="shared" si="23"/>
        <v/>
      </c>
      <c r="T295" s="2" t="str">
        <f t="shared" si="23"/>
        <v/>
      </c>
      <c r="U295" s="2" t="str">
        <f t="shared" si="23"/>
        <v/>
      </c>
      <c r="V295" s="2" t="str">
        <f t="shared" si="23"/>
        <v/>
      </c>
      <c r="W295" s="2" t="str">
        <f t="shared" si="23"/>
        <v/>
      </c>
      <c r="X295" s="2" t="str">
        <f t="shared" si="23"/>
        <v/>
      </c>
      <c r="Y295" s="2" t="str">
        <f t="shared" si="23"/>
        <v/>
      </c>
    </row>
    <row r="296" spans="1:25" x14ac:dyDescent="0.2">
      <c r="A296" s="2" t="s">
        <v>249</v>
      </c>
      <c r="B296" s="2">
        <v>8409</v>
      </c>
      <c r="C296" s="2">
        <v>0</v>
      </c>
      <c r="D296" s="2" t="s">
        <v>249</v>
      </c>
      <c r="E296" s="2">
        <v>230</v>
      </c>
      <c r="F296" s="2" t="s">
        <v>7</v>
      </c>
      <c r="G296" s="2">
        <v>2701155.6460000002</v>
      </c>
      <c r="H296" s="2">
        <v>1262984.8810000001</v>
      </c>
      <c r="I296" s="2" t="s">
        <v>4896</v>
      </c>
      <c r="J296" s="4">
        <v>39630</v>
      </c>
      <c r="K296" s="230">
        <f t="shared" si="21"/>
        <v>3</v>
      </c>
      <c r="L296" s="2" t="str">
        <f>$B296&amp;"-"&amp;COUNTIF($B$2:$B296, $B296)</f>
        <v>8409-1</v>
      </c>
      <c r="M296" s="2">
        <v>1445</v>
      </c>
      <c r="N296" s="2" t="str">
        <f t="shared" si="23"/>
        <v>Vuiteboeuf</v>
      </c>
      <c r="O296" s="2" t="str">
        <f t="shared" si="23"/>
        <v>Vuiteboeuf</v>
      </c>
      <c r="P296" s="2" t="str">
        <f t="shared" si="23"/>
        <v/>
      </c>
      <c r="Q296" s="2" t="str">
        <f t="shared" si="23"/>
        <v/>
      </c>
      <c r="R296" s="2" t="str">
        <f t="shared" si="23"/>
        <v/>
      </c>
      <c r="S296" s="2" t="str">
        <f t="shared" si="23"/>
        <v/>
      </c>
      <c r="T296" s="2" t="str">
        <f t="shared" si="23"/>
        <v/>
      </c>
      <c r="U296" s="2" t="str">
        <f t="shared" si="23"/>
        <v/>
      </c>
      <c r="V296" s="2" t="str">
        <f t="shared" si="23"/>
        <v/>
      </c>
      <c r="W296" s="2" t="str">
        <f t="shared" si="23"/>
        <v/>
      </c>
      <c r="X296" s="2" t="str">
        <f t="shared" si="23"/>
        <v/>
      </c>
      <c r="Y296" s="2" t="str">
        <f t="shared" si="23"/>
        <v/>
      </c>
    </row>
    <row r="297" spans="1:25" x14ac:dyDescent="0.2">
      <c r="A297" s="2" t="s">
        <v>252</v>
      </c>
      <c r="B297" s="2">
        <v>8482</v>
      </c>
      <c r="C297" s="2">
        <v>0</v>
      </c>
      <c r="D297" s="2" t="s">
        <v>249</v>
      </c>
      <c r="E297" s="2">
        <v>230</v>
      </c>
      <c r="F297" s="2" t="s">
        <v>7</v>
      </c>
      <c r="G297" s="2">
        <v>2699471.6490000002</v>
      </c>
      <c r="H297" s="2">
        <v>1258232.7860000001</v>
      </c>
      <c r="I297" s="2" t="s">
        <v>4896</v>
      </c>
      <c r="J297" s="4">
        <v>39630</v>
      </c>
      <c r="K297" s="230">
        <f t="shared" si="21"/>
        <v>3</v>
      </c>
      <c r="L297" s="2" t="str">
        <f>$B297&amp;"-"&amp;COUNTIF($B$2:$B297, $B297)</f>
        <v>8482-1</v>
      </c>
      <c r="M297" s="2">
        <v>1446</v>
      </c>
      <c r="N297" s="2" t="str">
        <f t="shared" si="23"/>
        <v>Baulmes</v>
      </c>
      <c r="O297" s="2" t="str">
        <f t="shared" si="23"/>
        <v/>
      </c>
      <c r="P297" s="2" t="str">
        <f t="shared" si="23"/>
        <v/>
      </c>
      <c r="Q297" s="2" t="str">
        <f t="shared" si="23"/>
        <v/>
      </c>
      <c r="R297" s="2" t="str">
        <f t="shared" si="23"/>
        <v/>
      </c>
      <c r="S297" s="2" t="str">
        <f t="shared" si="23"/>
        <v/>
      </c>
      <c r="T297" s="2" t="str">
        <f t="shared" si="23"/>
        <v/>
      </c>
      <c r="U297" s="2" t="str">
        <f t="shared" si="23"/>
        <v/>
      </c>
      <c r="V297" s="2" t="str">
        <f t="shared" si="23"/>
        <v/>
      </c>
      <c r="W297" s="2" t="str">
        <f t="shared" si="23"/>
        <v/>
      </c>
      <c r="X297" s="2" t="str">
        <f t="shared" si="23"/>
        <v/>
      </c>
      <c r="Y297" s="2" t="str">
        <f t="shared" si="23"/>
        <v/>
      </c>
    </row>
    <row r="298" spans="1:25" x14ac:dyDescent="0.2">
      <c r="A298" s="2" t="s">
        <v>302</v>
      </c>
      <c r="B298" s="2">
        <v>8542</v>
      </c>
      <c r="C298" s="2">
        <v>0</v>
      </c>
      <c r="D298" s="2" t="s">
        <v>249</v>
      </c>
      <c r="E298" s="2">
        <v>230</v>
      </c>
      <c r="F298" s="2" t="s">
        <v>7</v>
      </c>
      <c r="G298" s="2">
        <v>2700835.963</v>
      </c>
      <c r="H298" s="2">
        <v>1265406.227</v>
      </c>
      <c r="I298" s="2" t="s">
        <v>4896</v>
      </c>
      <c r="J298" s="4">
        <v>39630</v>
      </c>
      <c r="K298" s="230">
        <f t="shared" si="21"/>
        <v>3</v>
      </c>
      <c r="L298" s="2" t="str">
        <f>$B298&amp;"-"&amp;COUNTIF($B$2:$B298, $B298)</f>
        <v>8542-1</v>
      </c>
      <c r="M298" s="2">
        <v>1450</v>
      </c>
      <c r="N298" s="2" t="str">
        <f t="shared" si="23"/>
        <v>Ste-Croix</v>
      </c>
      <c r="O298" s="2" t="str">
        <f t="shared" si="23"/>
        <v>La Sagne (Ste-Croix)</v>
      </c>
      <c r="P298" s="2" t="str">
        <f t="shared" si="23"/>
        <v>Le Château-de-Ste-Croix</v>
      </c>
      <c r="Q298" s="2" t="str">
        <f t="shared" si="23"/>
        <v/>
      </c>
      <c r="R298" s="2" t="str">
        <f t="shared" si="23"/>
        <v/>
      </c>
      <c r="S298" s="2" t="str">
        <f t="shared" si="23"/>
        <v/>
      </c>
      <c r="T298" s="2" t="str">
        <f t="shared" si="23"/>
        <v/>
      </c>
      <c r="U298" s="2" t="str">
        <f t="shared" si="23"/>
        <v/>
      </c>
      <c r="V298" s="2" t="str">
        <f t="shared" si="23"/>
        <v/>
      </c>
      <c r="W298" s="2" t="str">
        <f t="shared" si="23"/>
        <v/>
      </c>
      <c r="X298" s="2" t="str">
        <f t="shared" si="23"/>
        <v/>
      </c>
      <c r="Y298" s="2" t="str">
        <f t="shared" si="23"/>
        <v/>
      </c>
    </row>
    <row r="299" spans="1:25" x14ac:dyDescent="0.2">
      <c r="A299" s="2" t="s">
        <v>242</v>
      </c>
      <c r="B299" s="2">
        <v>8545</v>
      </c>
      <c r="C299" s="2">
        <v>1</v>
      </c>
      <c r="D299" s="2" t="s">
        <v>249</v>
      </c>
      <c r="E299" s="2">
        <v>230</v>
      </c>
      <c r="F299" s="2" t="s">
        <v>7</v>
      </c>
      <c r="G299" s="2">
        <v>2701191.5729999999</v>
      </c>
      <c r="H299" s="2">
        <v>1265803.4129999999</v>
      </c>
      <c r="I299" s="2" t="s">
        <v>4896</v>
      </c>
      <c r="J299" s="4">
        <v>39630</v>
      </c>
      <c r="K299" s="230">
        <f t="shared" si="21"/>
        <v>3</v>
      </c>
      <c r="L299" s="2" t="str">
        <f>$B299&amp;"-"&amp;COUNTIF($B$2:$B299, $B299)</f>
        <v>8545-3</v>
      </c>
      <c r="M299" s="2">
        <v>1452</v>
      </c>
      <c r="N299" s="2" t="str">
        <f t="shared" si="23"/>
        <v>Les Rasses</v>
      </c>
      <c r="O299" s="2" t="str">
        <f t="shared" si="23"/>
        <v>Les Rasses</v>
      </c>
      <c r="P299" s="2" t="str">
        <f t="shared" si="23"/>
        <v/>
      </c>
      <c r="Q299" s="2" t="str">
        <f t="shared" si="23"/>
        <v/>
      </c>
      <c r="R299" s="2" t="str">
        <f t="shared" si="23"/>
        <v/>
      </c>
      <c r="S299" s="2" t="str">
        <f t="shared" si="23"/>
        <v/>
      </c>
      <c r="T299" s="2" t="str">
        <f t="shared" si="23"/>
        <v/>
      </c>
      <c r="U299" s="2" t="str">
        <f t="shared" si="23"/>
        <v/>
      </c>
      <c r="V299" s="2" t="str">
        <f t="shared" si="23"/>
        <v/>
      </c>
      <c r="W299" s="2" t="str">
        <f t="shared" si="23"/>
        <v/>
      </c>
      <c r="X299" s="2" t="str">
        <f t="shared" si="23"/>
        <v/>
      </c>
      <c r="Y299" s="2" t="str">
        <f t="shared" si="23"/>
        <v/>
      </c>
    </row>
    <row r="300" spans="1:25" x14ac:dyDescent="0.2">
      <c r="A300" s="2" t="s">
        <v>253</v>
      </c>
      <c r="B300" s="2">
        <v>8483</v>
      </c>
      <c r="C300" s="2">
        <v>0</v>
      </c>
      <c r="D300" s="2" t="s">
        <v>254</v>
      </c>
      <c r="E300" s="2">
        <v>231</v>
      </c>
      <c r="F300" s="2" t="s">
        <v>7</v>
      </c>
      <c r="G300" s="2">
        <v>2701577.7540000002</v>
      </c>
      <c r="H300" s="2">
        <v>1256910.6769999999</v>
      </c>
      <c r="I300" s="2" t="s">
        <v>4896</v>
      </c>
      <c r="J300" s="4">
        <v>39630</v>
      </c>
      <c r="K300" s="230">
        <f t="shared" si="21"/>
        <v>3</v>
      </c>
      <c r="L300" s="2" t="str">
        <f>$B300&amp;"-"&amp;COUNTIF($B$2:$B300, $B300)</f>
        <v>8483-1</v>
      </c>
      <c r="M300" s="2">
        <v>1453</v>
      </c>
      <c r="N300" s="2" t="str">
        <f t="shared" si="23"/>
        <v>Bullet</v>
      </c>
      <c r="O300" s="2" t="str">
        <f t="shared" si="23"/>
        <v>Bullet</v>
      </c>
      <c r="P300" s="2" t="str">
        <f t="shared" si="23"/>
        <v>Mauborget</v>
      </c>
      <c r="Q300" s="2" t="str">
        <f t="shared" si="23"/>
        <v>Mauborget</v>
      </c>
      <c r="R300" s="2" t="str">
        <f t="shared" si="23"/>
        <v>Mauborget</v>
      </c>
      <c r="S300" s="2" t="str">
        <f t="shared" si="23"/>
        <v/>
      </c>
      <c r="T300" s="2" t="str">
        <f t="shared" si="23"/>
        <v/>
      </c>
      <c r="U300" s="2" t="str">
        <f t="shared" si="23"/>
        <v/>
      </c>
      <c r="V300" s="2" t="str">
        <f t="shared" si="23"/>
        <v/>
      </c>
      <c r="W300" s="2" t="str">
        <f t="shared" si="23"/>
        <v/>
      </c>
      <c r="X300" s="2" t="str">
        <f t="shared" si="23"/>
        <v/>
      </c>
      <c r="Y300" s="2" t="str">
        <f t="shared" si="23"/>
        <v/>
      </c>
    </row>
    <row r="301" spans="1:25" x14ac:dyDescent="0.2">
      <c r="A301" s="2" t="s">
        <v>255</v>
      </c>
      <c r="B301" s="2">
        <v>8486</v>
      </c>
      <c r="C301" s="2">
        <v>0</v>
      </c>
      <c r="D301" s="2" t="s">
        <v>254</v>
      </c>
      <c r="E301" s="2">
        <v>231</v>
      </c>
      <c r="F301" s="2" t="s">
        <v>7</v>
      </c>
      <c r="G301" s="2">
        <v>2703039.503</v>
      </c>
      <c r="H301" s="2">
        <v>1256350.5220000001</v>
      </c>
      <c r="I301" s="2" t="s">
        <v>4896</v>
      </c>
      <c r="J301" s="4">
        <v>39630</v>
      </c>
      <c r="K301" s="230">
        <f t="shared" si="21"/>
        <v>3</v>
      </c>
      <c r="L301" s="2" t="str">
        <f>$B301&amp;"-"&amp;COUNTIF($B$2:$B301, $B301)</f>
        <v>8486-2</v>
      </c>
      <c r="M301" s="2">
        <v>1454</v>
      </c>
      <c r="N301" s="2" t="str">
        <f t="shared" si="23"/>
        <v>L'Auberson</v>
      </c>
      <c r="O301" s="2" t="str">
        <f t="shared" si="23"/>
        <v>La Vraconnaz</v>
      </c>
      <c r="P301" s="2" t="str">
        <f t="shared" si="23"/>
        <v>L'Auberson</v>
      </c>
      <c r="Q301" s="2" t="str">
        <f t="shared" si="23"/>
        <v/>
      </c>
      <c r="R301" s="2" t="str">
        <f t="shared" si="23"/>
        <v/>
      </c>
      <c r="S301" s="2" t="str">
        <f t="shared" si="23"/>
        <v/>
      </c>
      <c r="T301" s="2" t="str">
        <f t="shared" si="23"/>
        <v/>
      </c>
      <c r="U301" s="2" t="str">
        <f t="shared" si="23"/>
        <v/>
      </c>
      <c r="V301" s="2" t="str">
        <f t="shared" si="23"/>
        <v/>
      </c>
      <c r="W301" s="2" t="str">
        <f t="shared" si="23"/>
        <v/>
      </c>
      <c r="X301" s="2" t="str">
        <f t="shared" si="23"/>
        <v/>
      </c>
      <c r="Y301" s="2" t="str">
        <f t="shared" si="23"/>
        <v/>
      </c>
    </row>
    <row r="302" spans="1:25" x14ac:dyDescent="0.2">
      <c r="A302" s="2" t="s">
        <v>256</v>
      </c>
      <c r="B302" s="2">
        <v>8487</v>
      </c>
      <c r="C302" s="2">
        <v>0</v>
      </c>
      <c r="D302" s="2" t="s">
        <v>254</v>
      </c>
      <c r="E302" s="2">
        <v>231</v>
      </c>
      <c r="F302" s="2" t="s">
        <v>7</v>
      </c>
      <c r="G302" s="2">
        <v>2705011.0129999998</v>
      </c>
      <c r="H302" s="2">
        <v>1256594.1470000001</v>
      </c>
      <c r="I302" s="2" t="s">
        <v>4896</v>
      </c>
      <c r="J302" s="4">
        <v>39630</v>
      </c>
      <c r="K302" s="230">
        <f t="shared" si="21"/>
        <v>3</v>
      </c>
      <c r="L302" s="2" t="str">
        <f>$B302&amp;"-"&amp;COUNTIF($B$2:$B302, $B302)</f>
        <v>8487-1</v>
      </c>
      <c r="M302" s="2">
        <v>1462</v>
      </c>
      <c r="N302" s="2" t="str">
        <f t="shared" si="23"/>
        <v>Yvonand</v>
      </c>
      <c r="O302" s="2" t="str">
        <f t="shared" si="23"/>
        <v/>
      </c>
      <c r="P302" s="2" t="str">
        <f t="shared" si="23"/>
        <v/>
      </c>
      <c r="Q302" s="2" t="str">
        <f t="shared" si="23"/>
        <v/>
      </c>
      <c r="R302" s="2" t="str">
        <f t="shared" si="23"/>
        <v/>
      </c>
      <c r="S302" s="2" t="str">
        <f t="shared" si="23"/>
        <v/>
      </c>
      <c r="T302" s="2" t="str">
        <f t="shared" si="23"/>
        <v/>
      </c>
      <c r="U302" s="2" t="str">
        <f t="shared" si="23"/>
        <v/>
      </c>
      <c r="V302" s="2" t="str">
        <f t="shared" si="23"/>
        <v/>
      </c>
      <c r="W302" s="2" t="str">
        <f t="shared" si="23"/>
        <v/>
      </c>
      <c r="X302" s="2" t="str">
        <f t="shared" si="23"/>
        <v/>
      </c>
      <c r="Y302" s="2" t="str">
        <f t="shared" si="23"/>
        <v/>
      </c>
    </row>
    <row r="303" spans="1:25" x14ac:dyDescent="0.2">
      <c r="A303" s="2" t="s">
        <v>257</v>
      </c>
      <c r="B303" s="2">
        <v>8487</v>
      </c>
      <c r="C303" s="2">
        <v>1</v>
      </c>
      <c r="D303" s="2" t="s">
        <v>254</v>
      </c>
      <c r="E303" s="2">
        <v>231</v>
      </c>
      <c r="F303" s="2" t="s">
        <v>7</v>
      </c>
      <c r="G303" s="2">
        <v>2704079.2969999998</v>
      </c>
      <c r="H303" s="2">
        <v>1255309.6580000001</v>
      </c>
      <c r="I303" s="2" t="s">
        <v>4896</v>
      </c>
      <c r="J303" s="4">
        <v>39630</v>
      </c>
      <c r="K303" s="230">
        <f t="shared" si="21"/>
        <v>3</v>
      </c>
      <c r="L303" s="2" t="str">
        <f>$B303&amp;"-"&amp;COUNTIF($B$2:$B303, $B303)</f>
        <v>8487-2</v>
      </c>
      <c r="M303" s="2">
        <v>1463</v>
      </c>
      <c r="N303" s="2" t="str">
        <f t="shared" si="23"/>
        <v>Rovray</v>
      </c>
      <c r="O303" s="2" t="str">
        <f t="shared" si="23"/>
        <v/>
      </c>
      <c r="P303" s="2" t="str">
        <f t="shared" si="23"/>
        <v/>
      </c>
      <c r="Q303" s="2" t="str">
        <f t="shared" si="23"/>
        <v/>
      </c>
      <c r="R303" s="2" t="str">
        <f t="shared" si="23"/>
        <v/>
      </c>
      <c r="S303" s="2" t="str">
        <f t="shared" si="23"/>
        <v/>
      </c>
      <c r="T303" s="2" t="str">
        <f t="shared" si="23"/>
        <v/>
      </c>
      <c r="U303" s="2" t="str">
        <f t="shared" si="23"/>
        <v/>
      </c>
      <c r="V303" s="2" t="str">
        <f t="shared" si="23"/>
        <v/>
      </c>
      <c r="W303" s="2" t="str">
        <f t="shared" si="23"/>
        <v/>
      </c>
      <c r="X303" s="2" t="str">
        <f t="shared" si="23"/>
        <v/>
      </c>
      <c r="Y303" s="2" t="str">
        <f t="shared" si="23"/>
        <v/>
      </c>
    </row>
    <row r="304" spans="1:25" x14ac:dyDescent="0.2">
      <c r="A304" s="2" t="s">
        <v>258</v>
      </c>
      <c r="B304" s="2">
        <v>8904</v>
      </c>
      <c r="C304" s="2">
        <v>0</v>
      </c>
      <c r="D304" s="2" t="s">
        <v>259</v>
      </c>
      <c r="E304" s="2">
        <v>241</v>
      </c>
      <c r="F304" s="2" t="s">
        <v>7</v>
      </c>
      <c r="G304" s="2">
        <v>2675340.4959999998</v>
      </c>
      <c r="H304" s="2">
        <v>1243213.5759999999</v>
      </c>
      <c r="I304" s="2" t="s">
        <v>4896</v>
      </c>
      <c r="J304" s="4">
        <v>39630</v>
      </c>
      <c r="K304" s="230">
        <f t="shared" si="21"/>
        <v>3</v>
      </c>
      <c r="L304" s="2" t="str">
        <f>$B304&amp;"-"&amp;COUNTIF($B$2:$B304, $B304)</f>
        <v>8904-1</v>
      </c>
      <c r="M304" s="2">
        <v>1464</v>
      </c>
      <c r="N304" s="2" t="str">
        <f t="shared" si="23"/>
        <v>Chavannes-le-Chêne</v>
      </c>
      <c r="O304" s="2" t="str">
        <f t="shared" si="23"/>
        <v>Chêne-Pâquier</v>
      </c>
      <c r="P304" s="2" t="str">
        <f t="shared" si="23"/>
        <v/>
      </c>
      <c r="Q304" s="2" t="str">
        <f t="shared" si="23"/>
        <v/>
      </c>
      <c r="R304" s="2" t="str">
        <f t="shared" si="23"/>
        <v/>
      </c>
      <c r="S304" s="2" t="str">
        <f t="shared" si="23"/>
        <v/>
      </c>
      <c r="T304" s="2" t="str">
        <f t="shared" si="23"/>
        <v/>
      </c>
      <c r="U304" s="2" t="str">
        <f t="shared" si="23"/>
        <v/>
      </c>
      <c r="V304" s="2" t="str">
        <f t="shared" si="23"/>
        <v/>
      </c>
      <c r="W304" s="2" t="str">
        <f t="shared" si="23"/>
        <v/>
      </c>
      <c r="X304" s="2" t="str">
        <f t="shared" si="23"/>
        <v/>
      </c>
      <c r="Y304" s="2" t="str">
        <f t="shared" si="23"/>
        <v/>
      </c>
    </row>
    <row r="305" spans="1:25" x14ac:dyDescent="0.2">
      <c r="A305" s="2" t="s">
        <v>268</v>
      </c>
      <c r="B305" s="2">
        <v>8142</v>
      </c>
      <c r="C305" s="2">
        <v>0</v>
      </c>
      <c r="D305" s="2" t="s">
        <v>261</v>
      </c>
      <c r="E305" s="2">
        <v>242</v>
      </c>
      <c r="F305" s="2" t="s">
        <v>7</v>
      </c>
      <c r="G305" s="2">
        <v>2677564.355</v>
      </c>
      <c r="H305" s="2">
        <v>1245508.236</v>
      </c>
      <c r="I305" s="2" t="s">
        <v>4896</v>
      </c>
      <c r="J305" s="4">
        <v>39630</v>
      </c>
      <c r="K305" s="230">
        <f t="shared" si="21"/>
        <v>3</v>
      </c>
      <c r="L305" s="2" t="str">
        <f>$B305&amp;"-"&amp;COUNTIF($B$2:$B305, $B305)</f>
        <v>8142-1</v>
      </c>
      <c r="M305" s="2">
        <v>1468</v>
      </c>
      <c r="N305" s="2" t="str">
        <f t="shared" si="23"/>
        <v>Cheyres</v>
      </c>
      <c r="O305" s="2" t="str">
        <f t="shared" si="23"/>
        <v/>
      </c>
      <c r="P305" s="2" t="str">
        <f t="shared" si="23"/>
        <v/>
      </c>
      <c r="Q305" s="2" t="str">
        <f t="shared" si="23"/>
        <v/>
      </c>
      <c r="R305" s="2" t="str">
        <f t="shared" si="23"/>
        <v/>
      </c>
      <c r="S305" s="2" t="str">
        <f t="shared" si="23"/>
        <v/>
      </c>
      <c r="T305" s="2" t="str">
        <f t="shared" si="23"/>
        <v/>
      </c>
      <c r="U305" s="2" t="str">
        <f t="shared" si="23"/>
        <v/>
      </c>
      <c r="V305" s="2" t="str">
        <f t="shared" si="23"/>
        <v/>
      </c>
      <c r="W305" s="2" t="str">
        <f t="shared" si="23"/>
        <v/>
      </c>
      <c r="X305" s="2" t="str">
        <f t="shared" si="23"/>
        <v/>
      </c>
      <c r="Y305" s="2" t="str">
        <f t="shared" si="23"/>
        <v/>
      </c>
    </row>
    <row r="306" spans="1:25" x14ac:dyDescent="0.2">
      <c r="A306" s="2" t="s">
        <v>260</v>
      </c>
      <c r="B306" s="2">
        <v>8903</v>
      </c>
      <c r="C306" s="2">
        <v>0</v>
      </c>
      <c r="D306" s="2" t="s">
        <v>261</v>
      </c>
      <c r="E306" s="2">
        <v>242</v>
      </c>
      <c r="F306" s="2" t="s">
        <v>7</v>
      </c>
      <c r="G306" s="2">
        <v>2675627.7579999999</v>
      </c>
      <c r="H306" s="2">
        <v>1245049.422</v>
      </c>
      <c r="I306" s="2" t="s">
        <v>4896</v>
      </c>
      <c r="J306" s="4">
        <v>39630</v>
      </c>
      <c r="K306" s="230">
        <f t="shared" si="21"/>
        <v>3</v>
      </c>
      <c r="L306" s="2" t="str">
        <f>$B306&amp;"-"&amp;COUNTIF($B$2:$B306, $B306)</f>
        <v>8903-1</v>
      </c>
      <c r="M306" s="2">
        <v>1470</v>
      </c>
      <c r="N306" s="2" t="str">
        <f t="shared" si="23"/>
        <v>Estavayer-le-Lac</v>
      </c>
      <c r="O306" s="2" t="str">
        <f t="shared" si="23"/>
        <v>Lully FR</v>
      </c>
      <c r="P306" s="2" t="str">
        <f t="shared" si="23"/>
        <v>Seiry</v>
      </c>
      <c r="Q306" s="2" t="str">
        <f t="shared" si="23"/>
        <v>Bollion</v>
      </c>
      <c r="R306" s="2" t="str">
        <f t="shared" si="23"/>
        <v>Estavayer-le-Lac</v>
      </c>
      <c r="S306" s="2" t="str">
        <f t="shared" si="23"/>
        <v/>
      </c>
      <c r="T306" s="2" t="str">
        <f t="shared" si="23"/>
        <v/>
      </c>
      <c r="U306" s="2" t="str">
        <f t="shared" si="23"/>
        <v/>
      </c>
      <c r="V306" s="2" t="str">
        <f t="shared" si="23"/>
        <v/>
      </c>
      <c r="W306" s="2" t="str">
        <f t="shared" si="23"/>
        <v/>
      </c>
      <c r="X306" s="2" t="str">
        <f t="shared" si="23"/>
        <v/>
      </c>
      <c r="Y306" s="2" t="str">
        <f t="shared" si="23"/>
        <v/>
      </c>
    </row>
    <row r="307" spans="1:25" x14ac:dyDescent="0.2">
      <c r="A307" s="2" t="s">
        <v>262</v>
      </c>
      <c r="B307" s="2">
        <v>8953</v>
      </c>
      <c r="C307" s="2">
        <v>0</v>
      </c>
      <c r="D307" s="2" t="s">
        <v>262</v>
      </c>
      <c r="E307" s="2">
        <v>243</v>
      </c>
      <c r="F307" s="2" t="s">
        <v>7</v>
      </c>
      <c r="G307" s="2">
        <v>2672431.537</v>
      </c>
      <c r="H307" s="2">
        <v>1250356.172</v>
      </c>
      <c r="I307" s="2" t="s">
        <v>4896</v>
      </c>
      <c r="J307" s="4">
        <v>39630</v>
      </c>
      <c r="K307" s="230">
        <f t="shared" si="21"/>
        <v>3</v>
      </c>
      <c r="L307" s="2" t="str">
        <f>$B307&amp;"-"&amp;COUNTIF($B$2:$B307, $B307)</f>
        <v>8953-1</v>
      </c>
      <c r="M307" s="2">
        <v>1473</v>
      </c>
      <c r="N307" s="2" t="str">
        <f t="shared" si="23"/>
        <v>Châtillon FR</v>
      </c>
      <c r="O307" s="2" t="str">
        <f t="shared" si="23"/>
        <v>Font</v>
      </c>
      <c r="P307" s="2" t="str">
        <f t="shared" si="23"/>
        <v>Font</v>
      </c>
      <c r="Q307" s="2" t="str">
        <f t="shared" si="23"/>
        <v/>
      </c>
      <c r="R307" s="2" t="str">
        <f t="shared" si="23"/>
        <v/>
      </c>
      <c r="S307" s="2" t="str">
        <f t="shared" si="23"/>
        <v/>
      </c>
      <c r="T307" s="2" t="str">
        <f t="shared" si="23"/>
        <v/>
      </c>
      <c r="U307" s="2" t="str">
        <f t="shared" si="23"/>
        <v/>
      </c>
      <c r="V307" s="2" t="str">
        <f t="shared" si="23"/>
        <v/>
      </c>
      <c r="W307" s="2" t="str">
        <f t="shared" si="23"/>
        <v/>
      </c>
      <c r="X307" s="2" t="str">
        <f t="shared" si="23"/>
        <v/>
      </c>
      <c r="Y307" s="2" t="str">
        <f t="shared" si="23"/>
        <v/>
      </c>
    </row>
    <row r="308" spans="1:25" x14ac:dyDescent="0.2">
      <c r="A308" s="2" t="s">
        <v>263</v>
      </c>
      <c r="B308" s="2">
        <v>8951</v>
      </c>
      <c r="C308" s="2">
        <v>0</v>
      </c>
      <c r="D308" s="2" t="s">
        <v>264</v>
      </c>
      <c r="E308" s="2">
        <v>244</v>
      </c>
      <c r="F308" s="2" t="s">
        <v>7</v>
      </c>
      <c r="G308" s="2">
        <v>2673315.2089999998</v>
      </c>
      <c r="H308" s="2">
        <v>1252023.1680000001</v>
      </c>
      <c r="I308" s="2" t="s">
        <v>4896</v>
      </c>
      <c r="J308" s="4">
        <v>39630</v>
      </c>
      <c r="K308" s="230">
        <f t="shared" si="21"/>
        <v>3</v>
      </c>
      <c r="L308" s="2" t="str">
        <f>$B308&amp;"-"&amp;COUNTIF($B$2:$B308, $B308)</f>
        <v>8951-1</v>
      </c>
      <c r="M308" s="2">
        <v>1474</v>
      </c>
      <c r="N308" s="2" t="str">
        <f t="shared" si="23"/>
        <v>Châbles FR</v>
      </c>
      <c r="O308" s="2" t="str">
        <f t="shared" si="23"/>
        <v/>
      </c>
      <c r="P308" s="2" t="str">
        <f t="shared" si="23"/>
        <v/>
      </c>
      <c r="Q308" s="2" t="str">
        <f t="shared" si="23"/>
        <v/>
      </c>
      <c r="R308" s="2" t="str">
        <f t="shared" si="23"/>
        <v/>
      </c>
      <c r="S308" s="2" t="str">
        <f t="shared" si="23"/>
        <v/>
      </c>
      <c r="T308" s="2" t="str">
        <f t="shared" si="23"/>
        <v/>
      </c>
      <c r="U308" s="2" t="str">
        <f t="shared" si="23"/>
        <v/>
      </c>
      <c r="V308" s="2" t="str">
        <f t="shared" si="23"/>
        <v/>
      </c>
      <c r="W308" s="2" t="str">
        <f t="shared" si="23"/>
        <v/>
      </c>
      <c r="X308" s="2" t="str">
        <f t="shared" si="23"/>
        <v/>
      </c>
      <c r="Y308" s="2" t="str">
        <f t="shared" si="23"/>
        <v/>
      </c>
    </row>
    <row r="309" spans="1:25" x14ac:dyDescent="0.2">
      <c r="A309" s="2" t="s">
        <v>264</v>
      </c>
      <c r="B309" s="2">
        <v>8954</v>
      </c>
      <c r="C309" s="2">
        <v>0</v>
      </c>
      <c r="D309" s="2" t="s">
        <v>264</v>
      </c>
      <c r="E309" s="2">
        <v>244</v>
      </c>
      <c r="F309" s="2" t="s">
        <v>7</v>
      </c>
      <c r="G309" s="2">
        <v>2673528.4219999998</v>
      </c>
      <c r="H309" s="2">
        <v>1252912.0379999999</v>
      </c>
      <c r="I309" s="2" t="s">
        <v>4896</v>
      </c>
      <c r="J309" s="4">
        <v>39630</v>
      </c>
      <c r="K309" s="230">
        <f t="shared" si="21"/>
        <v>3</v>
      </c>
      <c r="L309" s="2" t="str">
        <f>$B309&amp;"-"&amp;COUNTIF($B$2:$B309, $B309)</f>
        <v>8954-1</v>
      </c>
      <c r="M309" s="2">
        <v>1475</v>
      </c>
      <c r="N309" s="2" t="str">
        <f t="shared" si="23"/>
        <v>Autavaux</v>
      </c>
      <c r="O309" s="2" t="str">
        <f t="shared" si="23"/>
        <v>Forel FR</v>
      </c>
      <c r="P309" s="2" t="str">
        <f t="shared" si="23"/>
        <v>Montbrelloz</v>
      </c>
      <c r="Q309" s="2" t="str">
        <f t="shared" si="23"/>
        <v/>
      </c>
      <c r="R309" s="2" t="str">
        <f t="shared" si="23"/>
        <v/>
      </c>
      <c r="S309" s="2" t="str">
        <f t="shared" si="23"/>
        <v/>
      </c>
      <c r="T309" s="2" t="str">
        <f t="shared" si="23"/>
        <v/>
      </c>
      <c r="U309" s="2" t="str">
        <f t="shared" si="23"/>
        <v/>
      </c>
      <c r="V309" s="2" t="str">
        <f t="shared" si="23"/>
        <v/>
      </c>
      <c r="W309" s="2" t="str">
        <f t="shared" si="23"/>
        <v/>
      </c>
      <c r="X309" s="2" t="str">
        <f t="shared" si="23"/>
        <v/>
      </c>
      <c r="Y309" s="2" t="str">
        <f t="shared" si="23"/>
        <v/>
      </c>
    </row>
    <row r="310" spans="1:25" x14ac:dyDescent="0.2">
      <c r="A310" s="2" t="s">
        <v>265</v>
      </c>
      <c r="B310" s="2">
        <v>8102</v>
      </c>
      <c r="C310" s="2">
        <v>0</v>
      </c>
      <c r="D310" s="2" t="s">
        <v>265</v>
      </c>
      <c r="E310" s="2">
        <v>245</v>
      </c>
      <c r="F310" s="2" t="s">
        <v>7</v>
      </c>
      <c r="G310" s="2">
        <v>2677464.5410000002</v>
      </c>
      <c r="H310" s="2">
        <v>1251673.746</v>
      </c>
      <c r="I310" s="2" t="s">
        <v>4896</v>
      </c>
      <c r="J310" s="4">
        <v>39630</v>
      </c>
      <c r="K310" s="230">
        <f t="shared" si="21"/>
        <v>3</v>
      </c>
      <c r="L310" s="2" t="str">
        <f>$B310&amp;"-"&amp;COUNTIF($B$2:$B310, $B310)</f>
        <v>8102-1</v>
      </c>
      <c r="M310" s="2">
        <v>1482</v>
      </c>
      <c r="N310" s="2" t="str">
        <f t="shared" si="23"/>
        <v>Cugy FR</v>
      </c>
      <c r="O310" s="2" t="str">
        <f t="shared" si="23"/>
        <v/>
      </c>
      <c r="P310" s="2" t="str">
        <f t="shared" si="23"/>
        <v/>
      </c>
      <c r="Q310" s="2" t="str">
        <f t="shared" si="23"/>
        <v/>
      </c>
      <c r="R310" s="2" t="str">
        <f t="shared" si="23"/>
        <v/>
      </c>
      <c r="S310" s="2" t="str">
        <f t="shared" si="23"/>
        <v/>
      </c>
      <c r="T310" s="2" t="str">
        <f t="shared" si="23"/>
        <v/>
      </c>
      <c r="U310" s="2" t="str">
        <f t="shared" si="23"/>
        <v/>
      </c>
      <c r="V310" s="2" t="str">
        <f t="shared" si="23"/>
        <v/>
      </c>
      <c r="W310" s="2" t="str">
        <f t="shared" si="23"/>
        <v/>
      </c>
      <c r="X310" s="2" t="str">
        <f t="shared" ref="X310:Y310" si="24">IFERROR(INDEX($A$2:$A$5744, MATCH($M310&amp;"-"&amp;X$1, $L$2:$L$5744, 0)), "")</f>
        <v/>
      </c>
      <c r="Y310" s="2" t="str">
        <f t="shared" si="24"/>
        <v/>
      </c>
    </row>
    <row r="311" spans="1:25" x14ac:dyDescent="0.2">
      <c r="A311" s="2" t="s">
        <v>266</v>
      </c>
      <c r="B311" s="2">
        <v>8955</v>
      </c>
      <c r="C311" s="2">
        <v>0</v>
      </c>
      <c r="D311" s="2" t="s">
        <v>266</v>
      </c>
      <c r="E311" s="2">
        <v>246</v>
      </c>
      <c r="F311" s="2" t="s">
        <v>7</v>
      </c>
      <c r="G311" s="2">
        <v>2671995.048</v>
      </c>
      <c r="H311" s="2">
        <v>1253625.5970000001</v>
      </c>
      <c r="I311" s="2" t="s">
        <v>4896</v>
      </c>
      <c r="J311" s="4">
        <v>39630</v>
      </c>
      <c r="K311" s="230">
        <f t="shared" si="21"/>
        <v>3</v>
      </c>
      <c r="L311" s="2" t="str">
        <f>$B311&amp;"-"&amp;COUNTIF($B$2:$B311, $B311)</f>
        <v>8955-1</v>
      </c>
      <c r="M311" s="2">
        <v>1483</v>
      </c>
      <c r="N311" s="2" t="str">
        <f t="shared" ref="N311:Y332" si="25">IFERROR(INDEX($A$2:$A$5744, MATCH($M311&amp;"-"&amp;N$1, $L$2:$L$5744, 0)), "")</f>
        <v>Vesin</v>
      </c>
      <c r="O311" s="2" t="str">
        <f t="shared" si="25"/>
        <v>Montet (Broye)</v>
      </c>
      <c r="P311" s="2" t="str">
        <f t="shared" si="25"/>
        <v>Frasses</v>
      </c>
      <c r="Q311" s="2" t="str">
        <f t="shared" si="25"/>
        <v/>
      </c>
      <c r="R311" s="2" t="str">
        <f t="shared" si="25"/>
        <v/>
      </c>
      <c r="S311" s="2" t="str">
        <f t="shared" si="25"/>
        <v/>
      </c>
      <c r="T311" s="2" t="str">
        <f t="shared" si="25"/>
        <v/>
      </c>
      <c r="U311" s="2" t="str">
        <f t="shared" si="25"/>
        <v/>
      </c>
      <c r="V311" s="2" t="str">
        <f t="shared" si="25"/>
        <v/>
      </c>
      <c r="W311" s="2" t="str">
        <f t="shared" si="25"/>
        <v/>
      </c>
      <c r="X311" s="2" t="str">
        <f t="shared" si="25"/>
        <v/>
      </c>
      <c r="Y311" s="2" t="str">
        <f t="shared" si="25"/>
        <v/>
      </c>
    </row>
    <row r="312" spans="1:25" x14ac:dyDescent="0.2">
      <c r="A312" s="2" t="s">
        <v>271</v>
      </c>
      <c r="B312" s="2">
        <v>8902</v>
      </c>
      <c r="C312" s="2">
        <v>0</v>
      </c>
      <c r="D312" s="2" t="s">
        <v>267</v>
      </c>
      <c r="E312" s="2">
        <v>247</v>
      </c>
      <c r="F312" s="2" t="s">
        <v>7</v>
      </c>
      <c r="G312" s="2">
        <v>2675235.2280000001</v>
      </c>
      <c r="H312" s="2">
        <v>1249346.6710000001</v>
      </c>
      <c r="I312" s="2" t="s">
        <v>4896</v>
      </c>
      <c r="J312" s="4">
        <v>39630</v>
      </c>
      <c r="K312" s="230">
        <f t="shared" si="21"/>
        <v>3</v>
      </c>
      <c r="L312" s="2" t="str">
        <f>$B312&amp;"-"&amp;COUNTIF($B$2:$B312, $B312)</f>
        <v>8902-1</v>
      </c>
      <c r="M312" s="2">
        <v>1484</v>
      </c>
      <c r="N312" s="2" t="str">
        <f t="shared" si="25"/>
        <v>Aumont</v>
      </c>
      <c r="O312" s="2" t="str">
        <f t="shared" si="25"/>
        <v>Granges-de-Vesin</v>
      </c>
      <c r="P312" s="2" t="str">
        <f t="shared" si="25"/>
        <v/>
      </c>
      <c r="Q312" s="2" t="str">
        <f t="shared" si="25"/>
        <v/>
      </c>
      <c r="R312" s="2" t="str">
        <f t="shared" si="25"/>
        <v/>
      </c>
      <c r="S312" s="2" t="str">
        <f t="shared" si="25"/>
        <v/>
      </c>
      <c r="T312" s="2" t="str">
        <f t="shared" si="25"/>
        <v/>
      </c>
      <c r="U312" s="2" t="str">
        <f t="shared" si="25"/>
        <v/>
      </c>
      <c r="V312" s="2" t="str">
        <f t="shared" si="25"/>
        <v/>
      </c>
      <c r="W312" s="2" t="str">
        <f t="shared" si="25"/>
        <v/>
      </c>
      <c r="X312" s="2" t="str">
        <f t="shared" si="25"/>
        <v/>
      </c>
      <c r="Y312" s="2" t="str">
        <f t="shared" si="25"/>
        <v/>
      </c>
    </row>
    <row r="313" spans="1:25" x14ac:dyDescent="0.2">
      <c r="A313" s="2" t="s">
        <v>267</v>
      </c>
      <c r="B313" s="2">
        <v>8952</v>
      </c>
      <c r="C313" s="2">
        <v>0</v>
      </c>
      <c r="D313" s="2" t="s">
        <v>267</v>
      </c>
      <c r="E313" s="2">
        <v>247</v>
      </c>
      <c r="F313" s="2" t="s">
        <v>7</v>
      </c>
      <c r="G313" s="2">
        <v>2676325.9840000002</v>
      </c>
      <c r="H313" s="2">
        <v>1249754.997</v>
      </c>
      <c r="I313" s="2" t="s">
        <v>4896</v>
      </c>
      <c r="J313" s="4">
        <v>39630</v>
      </c>
      <c r="K313" s="230">
        <f t="shared" si="21"/>
        <v>3</v>
      </c>
      <c r="L313" s="2" t="str">
        <f>$B313&amp;"-"&amp;COUNTIF($B$2:$B313, $B313)</f>
        <v>8952-1</v>
      </c>
      <c r="M313" s="2">
        <v>1485</v>
      </c>
      <c r="N313" s="2" t="str">
        <f t="shared" si="25"/>
        <v>Nuvilly</v>
      </c>
      <c r="O313" s="2" t="str">
        <f t="shared" si="25"/>
        <v>Nuvilly</v>
      </c>
      <c r="P313" s="2" t="str">
        <f t="shared" si="25"/>
        <v/>
      </c>
      <c r="Q313" s="2" t="str">
        <f t="shared" si="25"/>
        <v/>
      </c>
      <c r="R313" s="2" t="str">
        <f t="shared" si="25"/>
        <v/>
      </c>
      <c r="S313" s="2" t="str">
        <f t="shared" si="25"/>
        <v/>
      </c>
      <c r="T313" s="2" t="str">
        <f t="shared" si="25"/>
        <v/>
      </c>
      <c r="U313" s="2" t="str">
        <f t="shared" si="25"/>
        <v/>
      </c>
      <c r="V313" s="2" t="str">
        <f t="shared" si="25"/>
        <v/>
      </c>
      <c r="W313" s="2" t="str">
        <f t="shared" si="25"/>
        <v/>
      </c>
      <c r="X313" s="2" t="str">
        <f t="shared" si="25"/>
        <v/>
      </c>
      <c r="Y313" s="2" t="str">
        <f t="shared" si="25"/>
        <v/>
      </c>
    </row>
    <row r="314" spans="1:25" x14ac:dyDescent="0.2">
      <c r="A314" s="2" t="s">
        <v>268</v>
      </c>
      <c r="B314" s="2">
        <v>8142</v>
      </c>
      <c r="C314" s="2">
        <v>0</v>
      </c>
      <c r="D314" s="2" t="s">
        <v>269</v>
      </c>
      <c r="E314" s="2">
        <v>248</v>
      </c>
      <c r="F314" s="2" t="s">
        <v>7</v>
      </c>
      <c r="G314" s="2">
        <v>2676760.7940000002</v>
      </c>
      <c r="H314" s="2">
        <v>1246702.7890000001</v>
      </c>
      <c r="I314" s="2" t="s">
        <v>4896</v>
      </c>
      <c r="J314" s="4">
        <v>39630</v>
      </c>
      <c r="K314" s="230">
        <f t="shared" si="21"/>
        <v>3</v>
      </c>
      <c r="L314" s="2" t="str">
        <f>$B314&amp;"-"&amp;COUNTIF($B$2:$B314, $B314)</f>
        <v>8142-2</v>
      </c>
      <c r="M314" s="2">
        <v>1486</v>
      </c>
      <c r="N314" s="2" t="str">
        <f t="shared" si="25"/>
        <v>Vuissens</v>
      </c>
      <c r="O314" s="2" t="str">
        <f t="shared" si="25"/>
        <v/>
      </c>
      <c r="P314" s="2" t="str">
        <f t="shared" si="25"/>
        <v/>
      </c>
      <c r="Q314" s="2" t="str">
        <f t="shared" si="25"/>
        <v/>
      </c>
      <c r="R314" s="2" t="str">
        <f t="shared" si="25"/>
        <v/>
      </c>
      <c r="S314" s="2" t="str">
        <f t="shared" si="25"/>
        <v/>
      </c>
      <c r="T314" s="2" t="str">
        <f t="shared" si="25"/>
        <v/>
      </c>
      <c r="U314" s="2" t="str">
        <f t="shared" si="25"/>
        <v/>
      </c>
      <c r="V314" s="2" t="str">
        <f t="shared" si="25"/>
        <v/>
      </c>
      <c r="W314" s="2" t="str">
        <f t="shared" si="25"/>
        <v/>
      </c>
      <c r="X314" s="2" t="str">
        <f t="shared" si="25"/>
        <v/>
      </c>
      <c r="Y314" s="2" t="str">
        <f t="shared" si="25"/>
        <v/>
      </c>
    </row>
    <row r="315" spans="1:25" x14ac:dyDescent="0.2">
      <c r="A315" s="2" t="s">
        <v>25</v>
      </c>
      <c r="B315" s="2">
        <v>8143</v>
      </c>
      <c r="C315" s="2">
        <v>2</v>
      </c>
      <c r="D315" s="2" t="s">
        <v>269</v>
      </c>
      <c r="E315" s="2">
        <v>248</v>
      </c>
      <c r="F315" s="2" t="s">
        <v>7</v>
      </c>
      <c r="G315" s="2">
        <v>2679130.875</v>
      </c>
      <c r="H315" s="2">
        <v>1245273.1340000001</v>
      </c>
      <c r="I315" s="2" t="s">
        <v>4896</v>
      </c>
      <c r="J315" s="4">
        <v>39630</v>
      </c>
      <c r="K315" s="230">
        <f t="shared" si="21"/>
        <v>3</v>
      </c>
      <c r="L315" s="2" t="str">
        <f>$B315&amp;"-"&amp;COUNTIF($B$2:$B315, $B315)</f>
        <v>8143-3</v>
      </c>
      <c r="M315" s="2">
        <v>1489</v>
      </c>
      <c r="N315" s="2" t="str">
        <f t="shared" si="25"/>
        <v>Murist</v>
      </c>
      <c r="O315" s="2" t="str">
        <f t="shared" si="25"/>
        <v/>
      </c>
      <c r="P315" s="2" t="str">
        <f t="shared" si="25"/>
        <v/>
      </c>
      <c r="Q315" s="2" t="str">
        <f t="shared" si="25"/>
        <v/>
      </c>
      <c r="R315" s="2" t="str">
        <f t="shared" si="25"/>
        <v/>
      </c>
      <c r="S315" s="2" t="str">
        <f t="shared" si="25"/>
        <v/>
      </c>
      <c r="T315" s="2" t="str">
        <f t="shared" si="25"/>
        <v/>
      </c>
      <c r="U315" s="2" t="str">
        <f t="shared" si="25"/>
        <v/>
      </c>
      <c r="V315" s="2" t="str">
        <f t="shared" si="25"/>
        <v/>
      </c>
      <c r="W315" s="2" t="str">
        <f t="shared" si="25"/>
        <v/>
      </c>
      <c r="X315" s="2" t="str">
        <f t="shared" si="25"/>
        <v/>
      </c>
      <c r="Y315" s="2" t="str">
        <f t="shared" si="25"/>
        <v/>
      </c>
    </row>
    <row r="316" spans="1:25" x14ac:dyDescent="0.2">
      <c r="A316" s="2" t="s">
        <v>270</v>
      </c>
      <c r="B316" s="2">
        <v>8103</v>
      </c>
      <c r="C316" s="2">
        <v>0</v>
      </c>
      <c r="D316" s="2" t="s">
        <v>270</v>
      </c>
      <c r="E316" s="2">
        <v>249</v>
      </c>
      <c r="F316" s="2" t="s">
        <v>7</v>
      </c>
      <c r="G316" s="2">
        <v>2675911.0430000001</v>
      </c>
      <c r="H316" s="2">
        <v>1251644.8130000001</v>
      </c>
      <c r="I316" s="2" t="s">
        <v>4896</v>
      </c>
      <c r="J316" s="4">
        <v>39630</v>
      </c>
      <c r="K316" s="230">
        <f t="shared" si="21"/>
        <v>3</v>
      </c>
      <c r="L316" s="2" t="str">
        <f>$B316&amp;"-"&amp;COUNTIF($B$2:$B316, $B316)</f>
        <v>8103-1</v>
      </c>
      <c r="M316" s="2">
        <v>1509</v>
      </c>
      <c r="N316" s="2" t="str">
        <f t="shared" si="25"/>
        <v>Vucherens</v>
      </c>
      <c r="O316" s="2" t="str">
        <f t="shared" si="25"/>
        <v/>
      </c>
      <c r="P316" s="2" t="str">
        <f t="shared" si="25"/>
        <v/>
      </c>
      <c r="Q316" s="2" t="str">
        <f t="shared" si="25"/>
        <v/>
      </c>
      <c r="R316" s="2" t="str">
        <f t="shared" si="25"/>
        <v/>
      </c>
      <c r="S316" s="2" t="str">
        <f t="shared" si="25"/>
        <v/>
      </c>
      <c r="T316" s="2" t="str">
        <f t="shared" si="25"/>
        <v/>
      </c>
      <c r="U316" s="2" t="str">
        <f t="shared" si="25"/>
        <v/>
      </c>
      <c r="V316" s="2" t="str">
        <f t="shared" si="25"/>
        <v/>
      </c>
      <c r="W316" s="2" t="str">
        <f t="shared" si="25"/>
        <v/>
      </c>
      <c r="X316" s="2" t="str">
        <f t="shared" si="25"/>
        <v/>
      </c>
      <c r="Y316" s="2" t="str">
        <f t="shared" si="25"/>
        <v/>
      </c>
    </row>
    <row r="317" spans="1:25" x14ac:dyDescent="0.2">
      <c r="A317" s="2" t="s">
        <v>263</v>
      </c>
      <c r="B317" s="2">
        <v>8951</v>
      </c>
      <c r="C317" s="2">
        <v>0</v>
      </c>
      <c r="D317" s="2" t="s">
        <v>270</v>
      </c>
      <c r="E317" s="2">
        <v>249</v>
      </c>
      <c r="F317" s="2" t="s">
        <v>7</v>
      </c>
      <c r="G317" s="2">
        <v>2673671.65</v>
      </c>
      <c r="H317" s="2">
        <v>1250842.4609999999</v>
      </c>
      <c r="I317" s="2" t="s">
        <v>4896</v>
      </c>
      <c r="J317" s="4">
        <v>39630</v>
      </c>
      <c r="K317" s="230">
        <f t="shared" si="21"/>
        <v>3</v>
      </c>
      <c r="L317" s="2" t="str">
        <f>$B317&amp;"-"&amp;COUNTIF($B$2:$B317, $B317)</f>
        <v>8951-2</v>
      </c>
      <c r="M317" s="2">
        <v>1510</v>
      </c>
      <c r="N317" s="2" t="str">
        <f t="shared" si="25"/>
        <v>Moudon</v>
      </c>
      <c r="O317" s="2" t="str">
        <f t="shared" si="25"/>
        <v>Syens</v>
      </c>
      <c r="P317" s="2" t="str">
        <f t="shared" si="25"/>
        <v/>
      </c>
      <c r="Q317" s="2" t="str">
        <f t="shared" si="25"/>
        <v/>
      </c>
      <c r="R317" s="2" t="str">
        <f t="shared" si="25"/>
        <v/>
      </c>
      <c r="S317" s="2" t="str">
        <f t="shared" si="25"/>
        <v/>
      </c>
      <c r="T317" s="2" t="str">
        <f t="shared" si="25"/>
        <v/>
      </c>
      <c r="U317" s="2" t="str">
        <f t="shared" si="25"/>
        <v/>
      </c>
      <c r="V317" s="2" t="str">
        <f t="shared" si="25"/>
        <v/>
      </c>
      <c r="W317" s="2" t="str">
        <f t="shared" si="25"/>
        <v/>
      </c>
      <c r="X317" s="2" t="str">
        <f t="shared" si="25"/>
        <v/>
      </c>
      <c r="Y317" s="2" t="str">
        <f t="shared" si="25"/>
        <v/>
      </c>
    </row>
    <row r="318" spans="1:25" x14ac:dyDescent="0.2">
      <c r="A318" s="2" t="s">
        <v>271</v>
      </c>
      <c r="B318" s="2">
        <v>8902</v>
      </c>
      <c r="C318" s="2">
        <v>0</v>
      </c>
      <c r="D318" s="2" t="s">
        <v>271</v>
      </c>
      <c r="E318" s="2">
        <v>250</v>
      </c>
      <c r="F318" s="2" t="s">
        <v>7</v>
      </c>
      <c r="G318" s="2">
        <v>2674398.77</v>
      </c>
      <c r="H318" s="2">
        <v>1248389.929</v>
      </c>
      <c r="I318" s="2" t="s">
        <v>4896</v>
      </c>
      <c r="J318" s="4">
        <v>39630</v>
      </c>
      <c r="K318" s="230">
        <f t="shared" si="21"/>
        <v>3</v>
      </c>
      <c r="L318" s="2" t="str">
        <f>$B318&amp;"-"&amp;COUNTIF($B$2:$B318, $B318)</f>
        <v>8902-2</v>
      </c>
      <c r="M318" s="2">
        <v>1512</v>
      </c>
      <c r="N318" s="2" t="str">
        <f t="shared" si="25"/>
        <v>Chavannes-sur-Moudon</v>
      </c>
      <c r="O318" s="2" t="str">
        <f t="shared" si="25"/>
        <v/>
      </c>
      <c r="P318" s="2" t="str">
        <f t="shared" si="25"/>
        <v/>
      </c>
      <c r="Q318" s="2" t="str">
        <f t="shared" si="25"/>
        <v/>
      </c>
      <c r="R318" s="2" t="str">
        <f t="shared" si="25"/>
        <v/>
      </c>
      <c r="S318" s="2" t="str">
        <f t="shared" si="25"/>
        <v/>
      </c>
      <c r="T318" s="2" t="str">
        <f t="shared" si="25"/>
        <v/>
      </c>
      <c r="U318" s="2" t="str">
        <f t="shared" si="25"/>
        <v/>
      </c>
      <c r="V318" s="2" t="str">
        <f t="shared" si="25"/>
        <v/>
      </c>
      <c r="W318" s="2" t="str">
        <f t="shared" si="25"/>
        <v/>
      </c>
      <c r="X318" s="2" t="str">
        <f t="shared" si="25"/>
        <v/>
      </c>
      <c r="Y318" s="2" t="str">
        <f t="shared" si="25"/>
        <v/>
      </c>
    </row>
    <row r="319" spans="1:25" x14ac:dyDescent="0.2">
      <c r="A319" s="2" t="s">
        <v>272</v>
      </c>
      <c r="B319" s="2">
        <v>8104</v>
      </c>
      <c r="C319" s="2">
        <v>0</v>
      </c>
      <c r="D319" s="2" t="s">
        <v>273</v>
      </c>
      <c r="E319" s="2">
        <v>251</v>
      </c>
      <c r="F319" s="2" t="s">
        <v>7</v>
      </c>
      <c r="G319" s="2">
        <v>2675346.4709999999</v>
      </c>
      <c r="H319" s="2">
        <v>1252791.7450000001</v>
      </c>
      <c r="I319" s="2" t="s">
        <v>4896</v>
      </c>
      <c r="J319" s="4">
        <v>39630</v>
      </c>
      <c r="K319" s="230">
        <f t="shared" si="21"/>
        <v>3</v>
      </c>
      <c r="L319" s="2" t="str">
        <f>$B319&amp;"-"&amp;COUNTIF($B$2:$B319, $B319)</f>
        <v>8104-1</v>
      </c>
      <c r="M319" s="2">
        <v>1513</v>
      </c>
      <c r="N319" s="2" t="str">
        <f t="shared" si="25"/>
        <v>Hermenches</v>
      </c>
      <c r="O319" s="2" t="str">
        <f t="shared" si="25"/>
        <v>Rossenges</v>
      </c>
      <c r="P319" s="2" t="str">
        <f t="shared" si="25"/>
        <v>Hermenches</v>
      </c>
      <c r="Q319" s="2" t="str">
        <f t="shared" si="25"/>
        <v/>
      </c>
      <c r="R319" s="2" t="str">
        <f t="shared" si="25"/>
        <v/>
      </c>
      <c r="S319" s="2" t="str">
        <f t="shared" si="25"/>
        <v/>
      </c>
      <c r="T319" s="2" t="str">
        <f t="shared" si="25"/>
        <v/>
      </c>
      <c r="U319" s="2" t="str">
        <f t="shared" si="25"/>
        <v/>
      </c>
      <c r="V319" s="2" t="str">
        <f t="shared" si="25"/>
        <v/>
      </c>
      <c r="W319" s="2" t="str">
        <f t="shared" si="25"/>
        <v/>
      </c>
      <c r="X319" s="2" t="str">
        <f t="shared" si="25"/>
        <v/>
      </c>
      <c r="Y319" s="2" t="str">
        <f t="shared" si="25"/>
        <v/>
      </c>
    </row>
    <row r="320" spans="1:25" x14ac:dyDescent="0.2">
      <c r="A320" s="2" t="s">
        <v>263</v>
      </c>
      <c r="B320" s="2">
        <v>8951</v>
      </c>
      <c r="C320" s="2">
        <v>0</v>
      </c>
      <c r="D320" s="2" t="s">
        <v>273</v>
      </c>
      <c r="E320" s="2">
        <v>251</v>
      </c>
      <c r="F320" s="2" t="s">
        <v>7</v>
      </c>
      <c r="G320" s="2">
        <v>2673703.0099999998</v>
      </c>
      <c r="H320" s="2">
        <v>1251213.8810000001</v>
      </c>
      <c r="I320" s="2" t="s">
        <v>4896</v>
      </c>
      <c r="J320" s="4">
        <v>39630</v>
      </c>
      <c r="K320" s="230">
        <f t="shared" si="21"/>
        <v>3</v>
      </c>
      <c r="L320" s="2" t="str">
        <f>$B320&amp;"-"&amp;COUNTIF($B$2:$B320, $B320)</f>
        <v>8951-3</v>
      </c>
      <c r="M320" s="2">
        <v>1514</v>
      </c>
      <c r="N320" s="2" t="str">
        <f t="shared" si="25"/>
        <v>Bussy-sur-Moudon</v>
      </c>
      <c r="O320" s="2" t="str">
        <f t="shared" si="25"/>
        <v/>
      </c>
      <c r="P320" s="2" t="str">
        <f t="shared" si="25"/>
        <v/>
      </c>
      <c r="Q320" s="2" t="str">
        <f t="shared" si="25"/>
        <v/>
      </c>
      <c r="R320" s="2" t="str">
        <f t="shared" si="25"/>
        <v/>
      </c>
      <c r="S320" s="2" t="str">
        <f t="shared" si="25"/>
        <v/>
      </c>
      <c r="T320" s="2" t="str">
        <f t="shared" si="25"/>
        <v/>
      </c>
      <c r="U320" s="2" t="str">
        <f t="shared" si="25"/>
        <v/>
      </c>
      <c r="V320" s="2" t="str">
        <f t="shared" si="25"/>
        <v/>
      </c>
      <c r="W320" s="2" t="str">
        <f t="shared" si="25"/>
        <v/>
      </c>
      <c r="X320" s="2" t="str">
        <f t="shared" si="25"/>
        <v/>
      </c>
      <c r="Y320" s="2" t="str">
        <f t="shared" si="25"/>
        <v/>
      </c>
    </row>
    <row r="321" spans="1:25" x14ac:dyDescent="0.2">
      <c r="A321" s="2" t="s">
        <v>274</v>
      </c>
      <c r="B321" s="2">
        <v>8001</v>
      </c>
      <c r="C321" s="2">
        <v>0</v>
      </c>
      <c r="D321" s="2" t="s">
        <v>274</v>
      </c>
      <c r="E321" s="2">
        <v>261</v>
      </c>
      <c r="F321" s="2" t="s">
        <v>7</v>
      </c>
      <c r="G321" s="2">
        <v>2683284.9900000002</v>
      </c>
      <c r="H321" s="2">
        <v>1247484.3659999999</v>
      </c>
      <c r="I321" s="2" t="s">
        <v>4896</v>
      </c>
      <c r="J321" s="4">
        <v>39630</v>
      </c>
      <c r="K321" s="230">
        <f t="shared" si="21"/>
        <v>3</v>
      </c>
      <c r="L321" s="2" t="str">
        <f>$B321&amp;"-"&amp;COUNTIF($B$2:$B321, $B321)</f>
        <v>8001-1</v>
      </c>
      <c r="M321" s="2">
        <v>1515</v>
      </c>
      <c r="N321" s="2" t="str">
        <f t="shared" si="25"/>
        <v>Villars-le-Comte</v>
      </c>
      <c r="O321" s="2" t="str">
        <f t="shared" si="25"/>
        <v>Neyruz-sur-Moudon</v>
      </c>
      <c r="P321" s="2" t="str">
        <f t="shared" si="25"/>
        <v/>
      </c>
      <c r="Q321" s="2" t="str">
        <f t="shared" si="25"/>
        <v/>
      </c>
      <c r="R321" s="2" t="str">
        <f t="shared" si="25"/>
        <v/>
      </c>
      <c r="S321" s="2" t="str">
        <f t="shared" si="25"/>
        <v/>
      </c>
      <c r="T321" s="2" t="str">
        <f t="shared" si="25"/>
        <v/>
      </c>
      <c r="U321" s="2" t="str">
        <f t="shared" si="25"/>
        <v/>
      </c>
      <c r="V321" s="2" t="str">
        <f t="shared" si="25"/>
        <v/>
      </c>
      <c r="W321" s="2" t="str">
        <f t="shared" si="25"/>
        <v/>
      </c>
      <c r="X321" s="2" t="str">
        <f t="shared" si="25"/>
        <v/>
      </c>
      <c r="Y321" s="2" t="str">
        <f t="shared" si="25"/>
        <v/>
      </c>
    </row>
    <row r="322" spans="1:25" x14ac:dyDescent="0.2">
      <c r="A322" s="2" t="s">
        <v>274</v>
      </c>
      <c r="B322" s="2">
        <v>8002</v>
      </c>
      <c r="C322" s="2">
        <v>0</v>
      </c>
      <c r="D322" s="2" t="s">
        <v>274</v>
      </c>
      <c r="E322" s="2">
        <v>261</v>
      </c>
      <c r="F322" s="2" t="s">
        <v>7</v>
      </c>
      <c r="G322" s="2">
        <v>2682544.4900000002</v>
      </c>
      <c r="H322" s="2">
        <v>1246055.0179999999</v>
      </c>
      <c r="I322" s="2" t="s">
        <v>4896</v>
      </c>
      <c r="J322" s="4">
        <v>39630</v>
      </c>
      <c r="K322" s="230">
        <f t="shared" si="21"/>
        <v>3</v>
      </c>
      <c r="L322" s="2" t="str">
        <f>$B322&amp;"-"&amp;COUNTIF($B$2:$B322, $B322)</f>
        <v>8002-1</v>
      </c>
      <c r="M322" s="2">
        <v>1521</v>
      </c>
      <c r="N322" s="2" t="str">
        <f t="shared" si="25"/>
        <v>Curtilles</v>
      </c>
      <c r="O322" s="2" t="str">
        <f t="shared" si="25"/>
        <v/>
      </c>
      <c r="P322" s="2" t="str">
        <f t="shared" si="25"/>
        <v/>
      </c>
      <c r="Q322" s="2" t="str">
        <f t="shared" si="25"/>
        <v/>
      </c>
      <c r="R322" s="2" t="str">
        <f t="shared" si="25"/>
        <v/>
      </c>
      <c r="S322" s="2" t="str">
        <f t="shared" si="25"/>
        <v/>
      </c>
      <c r="T322" s="2" t="str">
        <f t="shared" si="25"/>
        <v/>
      </c>
      <c r="U322" s="2" t="str">
        <f t="shared" si="25"/>
        <v/>
      </c>
      <c r="V322" s="2" t="str">
        <f t="shared" si="25"/>
        <v/>
      </c>
      <c r="W322" s="2" t="str">
        <f t="shared" si="25"/>
        <v/>
      </c>
      <c r="X322" s="2" t="str">
        <f t="shared" si="25"/>
        <v/>
      </c>
      <c r="Y322" s="2" t="str">
        <f t="shared" si="25"/>
        <v/>
      </c>
    </row>
    <row r="323" spans="1:25" x14ac:dyDescent="0.2">
      <c r="A323" s="2" t="s">
        <v>274</v>
      </c>
      <c r="B323" s="2">
        <v>8003</v>
      </c>
      <c r="C323" s="2">
        <v>0</v>
      </c>
      <c r="D323" s="2" t="s">
        <v>274</v>
      </c>
      <c r="E323" s="2">
        <v>261</v>
      </c>
      <c r="F323" s="2" t="s">
        <v>7</v>
      </c>
      <c r="G323" s="2">
        <v>2681380.4879999999</v>
      </c>
      <c r="H323" s="2">
        <v>1247418.389</v>
      </c>
      <c r="I323" s="2" t="s">
        <v>4896</v>
      </c>
      <c r="J323" s="4">
        <v>39630</v>
      </c>
      <c r="K323" s="230">
        <f t="shared" ref="K323:K386" si="26">IF(I323="it", 1, IF(I323="fr", 2, 3))</f>
        <v>3</v>
      </c>
      <c r="L323" s="2" t="str">
        <f>$B323&amp;"-"&amp;COUNTIF($B$2:$B323, $B323)</f>
        <v>8003-1</v>
      </c>
      <c r="M323" s="2">
        <v>1522</v>
      </c>
      <c r="N323" s="2" t="str">
        <f t="shared" si="25"/>
        <v>Lucens</v>
      </c>
      <c r="O323" s="2" t="str">
        <f t="shared" si="25"/>
        <v>Oulens-sur-Lucens</v>
      </c>
      <c r="P323" s="2" t="str">
        <f t="shared" si="25"/>
        <v/>
      </c>
      <c r="Q323" s="2" t="str">
        <f t="shared" si="25"/>
        <v/>
      </c>
      <c r="R323" s="2" t="str">
        <f t="shared" si="25"/>
        <v/>
      </c>
      <c r="S323" s="2" t="str">
        <f t="shared" si="25"/>
        <v/>
      </c>
      <c r="T323" s="2" t="str">
        <f t="shared" si="25"/>
        <v/>
      </c>
      <c r="U323" s="2" t="str">
        <f t="shared" si="25"/>
        <v/>
      </c>
      <c r="V323" s="2" t="str">
        <f t="shared" si="25"/>
        <v/>
      </c>
      <c r="W323" s="2" t="str">
        <f t="shared" si="25"/>
        <v/>
      </c>
      <c r="X323" s="2" t="str">
        <f t="shared" si="25"/>
        <v/>
      </c>
      <c r="Y323" s="2" t="str">
        <f t="shared" si="25"/>
        <v/>
      </c>
    </row>
    <row r="324" spans="1:25" x14ac:dyDescent="0.2">
      <c r="A324" s="2" t="s">
        <v>274</v>
      </c>
      <c r="B324" s="2">
        <v>8004</v>
      </c>
      <c r="C324" s="2">
        <v>0</v>
      </c>
      <c r="D324" s="2" t="s">
        <v>274</v>
      </c>
      <c r="E324" s="2">
        <v>261</v>
      </c>
      <c r="F324" s="2" t="s">
        <v>7</v>
      </c>
      <c r="G324" s="2">
        <v>2681918.04</v>
      </c>
      <c r="H324" s="2">
        <v>1248028.5249999999</v>
      </c>
      <c r="I324" s="2" t="s">
        <v>4896</v>
      </c>
      <c r="J324" s="4">
        <v>39630</v>
      </c>
      <c r="K324" s="230">
        <f t="shared" si="26"/>
        <v>3</v>
      </c>
      <c r="L324" s="2" t="str">
        <f>$B324&amp;"-"&amp;COUNTIF($B$2:$B324, $B324)</f>
        <v>8004-1</v>
      </c>
      <c r="M324" s="2">
        <v>1523</v>
      </c>
      <c r="N324" s="2" t="str">
        <f t="shared" si="25"/>
        <v>Granges-près-Marnand</v>
      </c>
      <c r="O324" s="2" t="str">
        <f t="shared" si="25"/>
        <v/>
      </c>
      <c r="P324" s="2" t="str">
        <f t="shared" si="25"/>
        <v/>
      </c>
      <c r="Q324" s="2" t="str">
        <f t="shared" si="25"/>
        <v/>
      </c>
      <c r="R324" s="2" t="str">
        <f t="shared" si="25"/>
        <v/>
      </c>
      <c r="S324" s="2" t="str">
        <f t="shared" si="25"/>
        <v/>
      </c>
      <c r="T324" s="2" t="str">
        <f t="shared" si="25"/>
        <v/>
      </c>
      <c r="U324" s="2" t="str">
        <f t="shared" si="25"/>
        <v/>
      </c>
      <c r="V324" s="2" t="str">
        <f t="shared" si="25"/>
        <v/>
      </c>
      <c r="W324" s="2" t="str">
        <f t="shared" si="25"/>
        <v/>
      </c>
      <c r="X324" s="2" t="str">
        <f t="shared" si="25"/>
        <v/>
      </c>
      <c r="Y324" s="2" t="str">
        <f t="shared" si="25"/>
        <v/>
      </c>
    </row>
    <row r="325" spans="1:25" x14ac:dyDescent="0.2">
      <c r="A325" s="2" t="s">
        <v>274</v>
      </c>
      <c r="B325" s="2">
        <v>8005</v>
      </c>
      <c r="C325" s="2">
        <v>0</v>
      </c>
      <c r="D325" s="2" t="s">
        <v>274</v>
      </c>
      <c r="E325" s="2">
        <v>261</v>
      </c>
      <c r="F325" s="2" t="s">
        <v>7</v>
      </c>
      <c r="G325" s="2">
        <v>2681701.7549999999</v>
      </c>
      <c r="H325" s="2">
        <v>1249000.3870000001</v>
      </c>
      <c r="I325" s="2" t="s">
        <v>4896</v>
      </c>
      <c r="J325" s="4">
        <v>39630</v>
      </c>
      <c r="K325" s="230">
        <f t="shared" si="26"/>
        <v>3</v>
      </c>
      <c r="L325" s="2" t="str">
        <f>$B325&amp;"-"&amp;COUNTIF($B$2:$B325, $B325)</f>
        <v>8005-1</v>
      </c>
      <c r="M325" s="2">
        <v>1524</v>
      </c>
      <c r="N325" s="2" t="str">
        <f t="shared" si="25"/>
        <v>Marnand</v>
      </c>
      <c r="O325" s="2" t="str">
        <f t="shared" si="25"/>
        <v/>
      </c>
      <c r="P325" s="2" t="str">
        <f t="shared" si="25"/>
        <v/>
      </c>
      <c r="Q325" s="2" t="str">
        <f t="shared" si="25"/>
        <v/>
      </c>
      <c r="R325" s="2" t="str">
        <f t="shared" si="25"/>
        <v/>
      </c>
      <c r="S325" s="2" t="str">
        <f t="shared" si="25"/>
        <v/>
      </c>
      <c r="T325" s="2" t="str">
        <f t="shared" si="25"/>
        <v/>
      </c>
      <c r="U325" s="2" t="str">
        <f t="shared" si="25"/>
        <v/>
      </c>
      <c r="V325" s="2" t="str">
        <f t="shared" si="25"/>
        <v/>
      </c>
      <c r="W325" s="2" t="str">
        <f t="shared" si="25"/>
        <v/>
      </c>
      <c r="X325" s="2" t="str">
        <f t="shared" si="25"/>
        <v/>
      </c>
      <c r="Y325" s="2" t="str">
        <f t="shared" si="25"/>
        <v/>
      </c>
    </row>
    <row r="326" spans="1:25" x14ac:dyDescent="0.2">
      <c r="A326" s="2" t="s">
        <v>274</v>
      </c>
      <c r="B326" s="2">
        <v>8006</v>
      </c>
      <c r="C326" s="2">
        <v>0</v>
      </c>
      <c r="D326" s="2" t="s">
        <v>274</v>
      </c>
      <c r="E326" s="2">
        <v>261</v>
      </c>
      <c r="F326" s="2" t="s">
        <v>7</v>
      </c>
      <c r="G326" s="2">
        <v>2683401.3840000001</v>
      </c>
      <c r="H326" s="2">
        <v>1248912.8019999999</v>
      </c>
      <c r="I326" s="2" t="s">
        <v>4896</v>
      </c>
      <c r="J326" s="4">
        <v>39630</v>
      </c>
      <c r="K326" s="230">
        <f t="shared" si="26"/>
        <v>3</v>
      </c>
      <c r="L326" s="2" t="str">
        <f>$B326&amp;"-"&amp;COUNTIF($B$2:$B326, $B326)</f>
        <v>8006-1</v>
      </c>
      <c r="M326" s="2">
        <v>1525</v>
      </c>
      <c r="N326" s="2" t="str">
        <f t="shared" si="25"/>
        <v>Seigneux</v>
      </c>
      <c r="O326" s="2" t="str">
        <f t="shared" si="25"/>
        <v>Henniez</v>
      </c>
      <c r="P326" s="2" t="str">
        <f t="shared" si="25"/>
        <v>Seigneux</v>
      </c>
      <c r="Q326" s="2" t="str">
        <f t="shared" si="25"/>
        <v/>
      </c>
      <c r="R326" s="2" t="str">
        <f t="shared" si="25"/>
        <v/>
      </c>
      <c r="S326" s="2" t="str">
        <f t="shared" si="25"/>
        <v/>
      </c>
      <c r="T326" s="2" t="str">
        <f t="shared" si="25"/>
        <v/>
      </c>
      <c r="U326" s="2" t="str">
        <f t="shared" si="25"/>
        <v/>
      </c>
      <c r="V326" s="2" t="str">
        <f t="shared" si="25"/>
        <v/>
      </c>
      <c r="W326" s="2" t="str">
        <f t="shared" si="25"/>
        <v/>
      </c>
      <c r="X326" s="2" t="str">
        <f t="shared" si="25"/>
        <v/>
      </c>
      <c r="Y326" s="2" t="str">
        <f t="shared" si="25"/>
        <v/>
      </c>
    </row>
    <row r="327" spans="1:25" x14ac:dyDescent="0.2">
      <c r="A327" s="2" t="s">
        <v>274</v>
      </c>
      <c r="B327" s="2">
        <v>8008</v>
      </c>
      <c r="C327" s="2">
        <v>0</v>
      </c>
      <c r="D327" s="2" t="s">
        <v>274</v>
      </c>
      <c r="E327" s="2">
        <v>261</v>
      </c>
      <c r="F327" s="2" t="s">
        <v>7</v>
      </c>
      <c r="G327" s="2">
        <v>2684918.1740000001</v>
      </c>
      <c r="H327" s="2">
        <v>1245651.868</v>
      </c>
      <c r="I327" s="2" t="s">
        <v>4896</v>
      </c>
      <c r="J327" s="4">
        <v>39630</v>
      </c>
      <c r="K327" s="230">
        <f t="shared" si="26"/>
        <v>3</v>
      </c>
      <c r="L327" s="2" t="str">
        <f>$B327&amp;"-"&amp;COUNTIF($B$2:$B327, $B327)</f>
        <v>8008-1</v>
      </c>
      <c r="M327" s="2">
        <v>1526</v>
      </c>
      <c r="N327" s="2" t="str">
        <f t="shared" si="25"/>
        <v>Forel-sur-Lucens</v>
      </c>
      <c r="O327" s="2" t="str">
        <f t="shared" si="25"/>
        <v>Cremin</v>
      </c>
      <c r="P327" s="2" t="str">
        <f t="shared" si="25"/>
        <v/>
      </c>
      <c r="Q327" s="2" t="str">
        <f t="shared" si="25"/>
        <v/>
      </c>
      <c r="R327" s="2" t="str">
        <f t="shared" si="25"/>
        <v/>
      </c>
      <c r="S327" s="2" t="str">
        <f t="shared" si="25"/>
        <v/>
      </c>
      <c r="T327" s="2" t="str">
        <f t="shared" si="25"/>
        <v/>
      </c>
      <c r="U327" s="2" t="str">
        <f t="shared" si="25"/>
        <v/>
      </c>
      <c r="V327" s="2" t="str">
        <f t="shared" si="25"/>
        <v/>
      </c>
      <c r="W327" s="2" t="str">
        <f t="shared" si="25"/>
        <v/>
      </c>
      <c r="X327" s="2" t="str">
        <f t="shared" si="25"/>
        <v/>
      </c>
      <c r="Y327" s="2" t="str">
        <f t="shared" si="25"/>
        <v/>
      </c>
    </row>
    <row r="328" spans="1:25" x14ac:dyDescent="0.2">
      <c r="A328" s="2" t="s">
        <v>274</v>
      </c>
      <c r="B328" s="2">
        <v>8032</v>
      </c>
      <c r="C328" s="2">
        <v>0</v>
      </c>
      <c r="D328" s="2" t="s">
        <v>274</v>
      </c>
      <c r="E328" s="2">
        <v>261</v>
      </c>
      <c r="F328" s="2" t="s">
        <v>7</v>
      </c>
      <c r="G328" s="2">
        <v>2685037.2859999998</v>
      </c>
      <c r="H328" s="2">
        <v>1246814.83</v>
      </c>
      <c r="I328" s="2" t="s">
        <v>4896</v>
      </c>
      <c r="J328" s="4">
        <v>39630</v>
      </c>
      <c r="K328" s="230">
        <f t="shared" si="26"/>
        <v>3</v>
      </c>
      <c r="L328" s="2" t="str">
        <f>$B328&amp;"-"&amp;COUNTIF($B$2:$B328, $B328)</f>
        <v>8032-1</v>
      </c>
      <c r="M328" s="2">
        <v>1527</v>
      </c>
      <c r="N328" s="2" t="str">
        <f t="shared" si="25"/>
        <v>Villeneuve FR</v>
      </c>
      <c r="O328" s="2" t="str">
        <f t="shared" si="25"/>
        <v/>
      </c>
      <c r="P328" s="2" t="str">
        <f t="shared" si="25"/>
        <v/>
      </c>
      <c r="Q328" s="2" t="str">
        <f t="shared" si="25"/>
        <v/>
      </c>
      <c r="R328" s="2" t="str">
        <f t="shared" si="25"/>
        <v/>
      </c>
      <c r="S328" s="2" t="str">
        <f t="shared" si="25"/>
        <v/>
      </c>
      <c r="T328" s="2" t="str">
        <f t="shared" si="25"/>
        <v/>
      </c>
      <c r="U328" s="2" t="str">
        <f t="shared" si="25"/>
        <v/>
      </c>
      <c r="V328" s="2" t="str">
        <f t="shared" si="25"/>
        <v/>
      </c>
      <c r="W328" s="2" t="str">
        <f t="shared" si="25"/>
        <v/>
      </c>
      <c r="X328" s="2" t="str">
        <f t="shared" si="25"/>
        <v/>
      </c>
      <c r="Y328" s="2" t="str">
        <f t="shared" si="25"/>
        <v/>
      </c>
    </row>
    <row r="329" spans="1:25" x14ac:dyDescent="0.2">
      <c r="A329" s="2" t="s">
        <v>274</v>
      </c>
      <c r="B329" s="2">
        <v>8037</v>
      </c>
      <c r="C329" s="2">
        <v>0</v>
      </c>
      <c r="D329" s="2" t="s">
        <v>274</v>
      </c>
      <c r="E329" s="2">
        <v>261</v>
      </c>
      <c r="F329" s="2" t="s">
        <v>7</v>
      </c>
      <c r="G329" s="2">
        <v>2681953.835</v>
      </c>
      <c r="H329" s="2">
        <v>1250308.007</v>
      </c>
      <c r="I329" s="2" t="s">
        <v>4896</v>
      </c>
      <c r="J329" s="4">
        <v>39630</v>
      </c>
      <c r="K329" s="230">
        <f t="shared" si="26"/>
        <v>3</v>
      </c>
      <c r="L329" s="2" t="str">
        <f>$B329&amp;"-"&amp;COUNTIF($B$2:$B329, $B329)</f>
        <v>8037-1</v>
      </c>
      <c r="M329" s="2">
        <v>1528</v>
      </c>
      <c r="N329" s="2" t="str">
        <f t="shared" si="25"/>
        <v>Surpierre</v>
      </c>
      <c r="O329" s="2" t="str">
        <f t="shared" si="25"/>
        <v>Praratoud</v>
      </c>
      <c r="P329" s="2" t="str">
        <f t="shared" si="25"/>
        <v/>
      </c>
      <c r="Q329" s="2" t="str">
        <f t="shared" si="25"/>
        <v/>
      </c>
      <c r="R329" s="2" t="str">
        <f t="shared" si="25"/>
        <v/>
      </c>
      <c r="S329" s="2" t="str">
        <f t="shared" si="25"/>
        <v/>
      </c>
      <c r="T329" s="2" t="str">
        <f t="shared" si="25"/>
        <v/>
      </c>
      <c r="U329" s="2" t="str">
        <f t="shared" si="25"/>
        <v/>
      </c>
      <c r="V329" s="2" t="str">
        <f t="shared" si="25"/>
        <v/>
      </c>
      <c r="W329" s="2" t="str">
        <f t="shared" si="25"/>
        <v/>
      </c>
      <c r="X329" s="2" t="str">
        <f t="shared" si="25"/>
        <v/>
      </c>
      <c r="Y329" s="2" t="str">
        <f t="shared" si="25"/>
        <v/>
      </c>
    </row>
    <row r="330" spans="1:25" x14ac:dyDescent="0.2">
      <c r="A330" s="2" t="s">
        <v>274</v>
      </c>
      <c r="B330" s="2">
        <v>8038</v>
      </c>
      <c r="C330" s="2">
        <v>0</v>
      </c>
      <c r="D330" s="2" t="s">
        <v>274</v>
      </c>
      <c r="E330" s="2">
        <v>261</v>
      </c>
      <c r="F330" s="2" t="s">
        <v>7</v>
      </c>
      <c r="G330" s="2">
        <v>2682589.7710000002</v>
      </c>
      <c r="H330" s="2">
        <v>1243834.564</v>
      </c>
      <c r="I330" s="2" t="s">
        <v>4896</v>
      </c>
      <c r="J330" s="4">
        <v>39630</v>
      </c>
      <c r="K330" s="230">
        <f t="shared" si="26"/>
        <v>3</v>
      </c>
      <c r="L330" s="2" t="str">
        <f>$B330&amp;"-"&amp;COUNTIF($B$2:$B330, $B330)</f>
        <v>8038-1</v>
      </c>
      <c r="M330" s="2">
        <v>1529</v>
      </c>
      <c r="N330" s="2" t="str">
        <f t="shared" si="25"/>
        <v>Cheiry</v>
      </c>
      <c r="O330" s="2" t="str">
        <f t="shared" si="25"/>
        <v/>
      </c>
      <c r="P330" s="2" t="str">
        <f t="shared" si="25"/>
        <v/>
      </c>
      <c r="Q330" s="2" t="str">
        <f t="shared" si="25"/>
        <v/>
      </c>
      <c r="R330" s="2" t="str">
        <f t="shared" si="25"/>
        <v/>
      </c>
      <c r="S330" s="2" t="str">
        <f t="shared" si="25"/>
        <v/>
      </c>
      <c r="T330" s="2" t="str">
        <f t="shared" si="25"/>
        <v/>
      </c>
      <c r="U330" s="2" t="str">
        <f t="shared" si="25"/>
        <v/>
      </c>
      <c r="V330" s="2" t="str">
        <f t="shared" si="25"/>
        <v/>
      </c>
      <c r="W330" s="2" t="str">
        <f t="shared" si="25"/>
        <v/>
      </c>
      <c r="X330" s="2" t="str">
        <f t="shared" si="25"/>
        <v/>
      </c>
      <c r="Y330" s="2" t="str">
        <f t="shared" si="25"/>
        <v/>
      </c>
    </row>
    <row r="331" spans="1:25" x14ac:dyDescent="0.2">
      <c r="A331" s="2" t="s">
        <v>274</v>
      </c>
      <c r="B331" s="2">
        <v>8041</v>
      </c>
      <c r="C331" s="2">
        <v>0</v>
      </c>
      <c r="D331" s="2" t="s">
        <v>274</v>
      </c>
      <c r="E331" s="2">
        <v>261</v>
      </c>
      <c r="F331" s="2" t="s">
        <v>7</v>
      </c>
      <c r="G331" s="2">
        <v>2681400.1310000001</v>
      </c>
      <c r="H331" s="2">
        <v>1243358.047</v>
      </c>
      <c r="I331" s="2" t="s">
        <v>4896</v>
      </c>
      <c r="J331" s="4">
        <v>39630</v>
      </c>
      <c r="K331" s="230">
        <f t="shared" si="26"/>
        <v>3</v>
      </c>
      <c r="L331" s="2" t="str">
        <f>$B331&amp;"-"&amp;COUNTIF($B$2:$B331, $B331)</f>
        <v>8041-2</v>
      </c>
      <c r="M331" s="2">
        <v>1530</v>
      </c>
      <c r="N331" s="2" t="str">
        <f t="shared" si="25"/>
        <v>Payerne</v>
      </c>
      <c r="O331" s="2" t="str">
        <f t="shared" si="25"/>
        <v/>
      </c>
      <c r="P331" s="2" t="str">
        <f t="shared" si="25"/>
        <v/>
      </c>
      <c r="Q331" s="2" t="str">
        <f t="shared" si="25"/>
        <v/>
      </c>
      <c r="R331" s="2" t="str">
        <f t="shared" si="25"/>
        <v/>
      </c>
      <c r="S331" s="2" t="str">
        <f t="shared" si="25"/>
        <v/>
      </c>
      <c r="T331" s="2" t="str">
        <f t="shared" si="25"/>
        <v/>
      </c>
      <c r="U331" s="2" t="str">
        <f t="shared" si="25"/>
        <v/>
      </c>
      <c r="V331" s="2" t="str">
        <f t="shared" si="25"/>
        <v/>
      </c>
      <c r="W331" s="2" t="str">
        <f t="shared" si="25"/>
        <v/>
      </c>
      <c r="X331" s="2" t="str">
        <f t="shared" si="25"/>
        <v/>
      </c>
      <c r="Y331" s="2" t="str">
        <f t="shared" si="25"/>
        <v/>
      </c>
    </row>
    <row r="332" spans="1:25" x14ac:dyDescent="0.2">
      <c r="A332" s="2" t="s">
        <v>274</v>
      </c>
      <c r="B332" s="2">
        <v>8044</v>
      </c>
      <c r="C332" s="2">
        <v>0</v>
      </c>
      <c r="D332" s="2" t="s">
        <v>274</v>
      </c>
      <c r="E332" s="2">
        <v>261</v>
      </c>
      <c r="F332" s="2" t="s">
        <v>7</v>
      </c>
      <c r="G332" s="2">
        <v>2685649.0380000002</v>
      </c>
      <c r="H332" s="2">
        <v>1248349.892</v>
      </c>
      <c r="I332" s="2" t="s">
        <v>4896</v>
      </c>
      <c r="J332" s="4">
        <v>39630</v>
      </c>
      <c r="K332" s="230">
        <f t="shared" si="26"/>
        <v>3</v>
      </c>
      <c r="L332" s="2" t="str">
        <f>$B332&amp;"-"&amp;COUNTIF($B$2:$B332, $B332)</f>
        <v>8044-2</v>
      </c>
      <c r="M332" s="2">
        <v>1532</v>
      </c>
      <c r="N332" s="2" t="str">
        <f t="shared" si="25"/>
        <v>Fétigny</v>
      </c>
      <c r="O332" s="2" t="str">
        <f t="shared" si="25"/>
        <v/>
      </c>
      <c r="P332" s="2" t="str">
        <f t="shared" si="25"/>
        <v/>
      </c>
      <c r="Q332" s="2" t="str">
        <f t="shared" ref="O332:Y355" si="27">IFERROR(INDEX($A$2:$A$5744, MATCH($M332&amp;"-"&amp;Q$1, $L$2:$L$5744, 0)), "")</f>
        <v/>
      </c>
      <c r="R332" s="2" t="str">
        <f t="shared" si="27"/>
        <v/>
      </c>
      <c r="S332" s="2" t="str">
        <f t="shared" si="27"/>
        <v/>
      </c>
      <c r="T332" s="2" t="str">
        <f t="shared" si="27"/>
        <v/>
      </c>
      <c r="U332" s="2" t="str">
        <f t="shared" si="27"/>
        <v/>
      </c>
      <c r="V332" s="2" t="str">
        <f t="shared" si="27"/>
        <v/>
      </c>
      <c r="W332" s="2" t="str">
        <f t="shared" si="27"/>
        <v/>
      </c>
      <c r="X332" s="2" t="str">
        <f t="shared" si="27"/>
        <v/>
      </c>
      <c r="Y332" s="2" t="str">
        <f t="shared" si="27"/>
        <v/>
      </c>
    </row>
    <row r="333" spans="1:25" x14ac:dyDescent="0.2">
      <c r="A333" s="2" t="s">
        <v>274</v>
      </c>
      <c r="B333" s="2">
        <v>8045</v>
      </c>
      <c r="C333" s="2">
        <v>0</v>
      </c>
      <c r="D333" s="2" t="s">
        <v>274</v>
      </c>
      <c r="E333" s="2">
        <v>261</v>
      </c>
      <c r="F333" s="2" t="s">
        <v>7</v>
      </c>
      <c r="G333" s="2">
        <v>2680624.1910000001</v>
      </c>
      <c r="H333" s="2">
        <v>1245077.0919999999</v>
      </c>
      <c r="I333" s="2" t="s">
        <v>4896</v>
      </c>
      <c r="J333" s="4">
        <v>39630</v>
      </c>
      <c r="K333" s="230">
        <f t="shared" si="26"/>
        <v>3</v>
      </c>
      <c r="L333" s="2" t="str">
        <f>$B333&amp;"-"&amp;COUNTIF($B$2:$B333, $B333)</f>
        <v>8045-1</v>
      </c>
      <c r="M333" s="2">
        <v>1533</v>
      </c>
      <c r="N333" s="2" t="str">
        <f t="shared" ref="N333:Y396" si="28">IFERROR(INDEX($A$2:$A$5744, MATCH($M333&amp;"-"&amp;N$1, $L$2:$L$5744, 0)), "")</f>
        <v>Ménières</v>
      </c>
      <c r="O333" s="2" t="str">
        <f t="shared" si="27"/>
        <v/>
      </c>
      <c r="P333" s="2" t="str">
        <f t="shared" si="27"/>
        <v/>
      </c>
      <c r="Q333" s="2" t="str">
        <f t="shared" si="27"/>
        <v/>
      </c>
      <c r="R333" s="2" t="str">
        <f t="shared" si="27"/>
        <v/>
      </c>
      <c r="S333" s="2" t="str">
        <f t="shared" si="27"/>
        <v/>
      </c>
      <c r="T333" s="2" t="str">
        <f t="shared" si="27"/>
        <v/>
      </c>
      <c r="U333" s="2" t="str">
        <f t="shared" si="27"/>
        <v/>
      </c>
      <c r="V333" s="2" t="str">
        <f t="shared" si="27"/>
        <v/>
      </c>
      <c r="W333" s="2" t="str">
        <f t="shared" si="27"/>
        <v/>
      </c>
      <c r="X333" s="2" t="str">
        <f t="shared" si="27"/>
        <v/>
      </c>
      <c r="Y333" s="2" t="str">
        <f t="shared" si="27"/>
        <v/>
      </c>
    </row>
    <row r="334" spans="1:25" x14ac:dyDescent="0.2">
      <c r="A334" s="2" t="s">
        <v>274</v>
      </c>
      <c r="B334" s="2">
        <v>8046</v>
      </c>
      <c r="C334" s="2">
        <v>0</v>
      </c>
      <c r="D334" s="2" t="s">
        <v>274</v>
      </c>
      <c r="E334" s="2">
        <v>261</v>
      </c>
      <c r="F334" s="2" t="s">
        <v>7</v>
      </c>
      <c r="G334" s="2">
        <v>2680711.4670000002</v>
      </c>
      <c r="H334" s="2">
        <v>1252924.2890000001</v>
      </c>
      <c r="I334" s="2" t="s">
        <v>4896</v>
      </c>
      <c r="J334" s="4">
        <v>39630</v>
      </c>
      <c r="K334" s="230">
        <f t="shared" si="26"/>
        <v>3</v>
      </c>
      <c r="L334" s="2" t="str">
        <f>$B334&amp;"-"&amp;COUNTIF($B$2:$B334, $B334)</f>
        <v>8046-1</v>
      </c>
      <c r="M334" s="2">
        <v>1534</v>
      </c>
      <c r="N334" s="2" t="str">
        <f t="shared" si="28"/>
        <v>Chapelle (Broye)</v>
      </c>
      <c r="O334" s="2" t="str">
        <f t="shared" si="27"/>
        <v>Sassel</v>
      </c>
      <c r="P334" s="2" t="str">
        <f t="shared" si="27"/>
        <v>Sassel</v>
      </c>
      <c r="Q334" s="2" t="str">
        <f t="shared" si="27"/>
        <v/>
      </c>
      <c r="R334" s="2" t="str">
        <f t="shared" si="27"/>
        <v/>
      </c>
      <c r="S334" s="2" t="str">
        <f t="shared" si="27"/>
        <v/>
      </c>
      <c r="T334" s="2" t="str">
        <f t="shared" si="27"/>
        <v/>
      </c>
      <c r="U334" s="2" t="str">
        <f t="shared" si="27"/>
        <v/>
      </c>
      <c r="V334" s="2" t="str">
        <f t="shared" si="27"/>
        <v/>
      </c>
      <c r="W334" s="2" t="str">
        <f t="shared" si="27"/>
        <v/>
      </c>
      <c r="X334" s="2" t="str">
        <f t="shared" si="27"/>
        <v/>
      </c>
      <c r="Y334" s="2" t="str">
        <f t="shared" si="27"/>
        <v/>
      </c>
    </row>
    <row r="335" spans="1:25" x14ac:dyDescent="0.2">
      <c r="A335" s="2" t="s">
        <v>274</v>
      </c>
      <c r="B335" s="2">
        <v>8047</v>
      </c>
      <c r="C335" s="2">
        <v>0</v>
      </c>
      <c r="D335" s="2" t="s">
        <v>274</v>
      </c>
      <c r="E335" s="2">
        <v>261</v>
      </c>
      <c r="F335" s="2" t="s">
        <v>7</v>
      </c>
      <c r="G335" s="2">
        <v>2679179.3330000001</v>
      </c>
      <c r="H335" s="2">
        <v>1247534.652</v>
      </c>
      <c r="I335" s="2" t="s">
        <v>4896</v>
      </c>
      <c r="J335" s="4">
        <v>39630</v>
      </c>
      <c r="K335" s="230">
        <f t="shared" si="26"/>
        <v>3</v>
      </c>
      <c r="L335" s="2" t="str">
        <f>$B335&amp;"-"&amp;COUNTIF($B$2:$B335, $B335)</f>
        <v>8047-1</v>
      </c>
      <c r="M335" s="2">
        <v>1535</v>
      </c>
      <c r="N335" s="2" t="str">
        <f t="shared" si="28"/>
        <v>Combremont-le-Grand</v>
      </c>
      <c r="O335" s="2" t="str">
        <f t="shared" si="27"/>
        <v/>
      </c>
      <c r="P335" s="2" t="str">
        <f t="shared" si="27"/>
        <v/>
      </c>
      <c r="Q335" s="2" t="str">
        <f t="shared" si="27"/>
        <v/>
      </c>
      <c r="R335" s="2" t="str">
        <f t="shared" si="27"/>
        <v/>
      </c>
      <c r="S335" s="2" t="str">
        <f t="shared" si="27"/>
        <v/>
      </c>
      <c r="T335" s="2" t="str">
        <f t="shared" si="27"/>
        <v/>
      </c>
      <c r="U335" s="2" t="str">
        <f t="shared" si="27"/>
        <v/>
      </c>
      <c r="V335" s="2" t="str">
        <f t="shared" si="27"/>
        <v/>
      </c>
      <c r="W335" s="2" t="str">
        <f t="shared" si="27"/>
        <v/>
      </c>
      <c r="X335" s="2" t="str">
        <f t="shared" si="27"/>
        <v/>
      </c>
      <c r="Y335" s="2" t="str">
        <f t="shared" si="27"/>
        <v/>
      </c>
    </row>
    <row r="336" spans="1:25" x14ac:dyDescent="0.2">
      <c r="A336" s="2" t="s">
        <v>274</v>
      </c>
      <c r="B336" s="2">
        <v>8048</v>
      </c>
      <c r="C336" s="2">
        <v>0</v>
      </c>
      <c r="D336" s="2" t="s">
        <v>274</v>
      </c>
      <c r="E336" s="2">
        <v>261</v>
      </c>
      <c r="F336" s="2" t="s">
        <v>7</v>
      </c>
      <c r="G336" s="2">
        <v>2678922.355</v>
      </c>
      <c r="H336" s="2">
        <v>1248960.5449999999</v>
      </c>
      <c r="I336" s="2" t="s">
        <v>4896</v>
      </c>
      <c r="J336" s="4">
        <v>39630</v>
      </c>
      <c r="K336" s="230">
        <f t="shared" si="26"/>
        <v>3</v>
      </c>
      <c r="L336" s="2" t="str">
        <f>$B336&amp;"-"&amp;COUNTIF($B$2:$B336, $B336)</f>
        <v>8048-1</v>
      </c>
      <c r="M336" s="2">
        <v>1536</v>
      </c>
      <c r="N336" s="2" t="str">
        <f t="shared" si="28"/>
        <v>Combremont-le-Petit</v>
      </c>
      <c r="O336" s="2" t="str">
        <f t="shared" si="27"/>
        <v/>
      </c>
      <c r="P336" s="2" t="str">
        <f t="shared" si="27"/>
        <v/>
      </c>
      <c r="Q336" s="2" t="str">
        <f t="shared" si="27"/>
        <v/>
      </c>
      <c r="R336" s="2" t="str">
        <f t="shared" si="27"/>
        <v/>
      </c>
      <c r="S336" s="2" t="str">
        <f t="shared" si="27"/>
        <v/>
      </c>
      <c r="T336" s="2" t="str">
        <f t="shared" si="27"/>
        <v/>
      </c>
      <c r="U336" s="2" t="str">
        <f t="shared" si="27"/>
        <v/>
      </c>
      <c r="V336" s="2" t="str">
        <f t="shared" si="27"/>
        <v/>
      </c>
      <c r="W336" s="2" t="str">
        <f t="shared" si="27"/>
        <v/>
      </c>
      <c r="X336" s="2" t="str">
        <f t="shared" si="27"/>
        <v/>
      </c>
      <c r="Y336" s="2" t="str">
        <f t="shared" si="27"/>
        <v/>
      </c>
    </row>
    <row r="337" spans="1:25" x14ac:dyDescent="0.2">
      <c r="A337" s="2" t="s">
        <v>274</v>
      </c>
      <c r="B337" s="2">
        <v>8049</v>
      </c>
      <c r="C337" s="2">
        <v>0</v>
      </c>
      <c r="D337" s="2" t="s">
        <v>274</v>
      </c>
      <c r="E337" s="2">
        <v>261</v>
      </c>
      <c r="F337" s="2" t="s">
        <v>7</v>
      </c>
      <c r="G337" s="2">
        <v>2680142.327</v>
      </c>
      <c r="H337" s="2">
        <v>1251417.78</v>
      </c>
      <c r="I337" s="2" t="s">
        <v>4896</v>
      </c>
      <c r="J337" s="4">
        <v>39630</v>
      </c>
      <c r="K337" s="230">
        <f t="shared" si="26"/>
        <v>3</v>
      </c>
      <c r="L337" s="2" t="str">
        <f>$B337&amp;"-"&amp;COUNTIF($B$2:$B337, $B337)</f>
        <v>8049-1</v>
      </c>
      <c r="M337" s="2">
        <v>1537</v>
      </c>
      <c r="N337" s="2" t="str">
        <f t="shared" si="28"/>
        <v>Champtauroz</v>
      </c>
      <c r="O337" s="2" t="str">
        <f t="shared" si="27"/>
        <v/>
      </c>
      <c r="P337" s="2" t="str">
        <f t="shared" si="27"/>
        <v/>
      </c>
      <c r="Q337" s="2" t="str">
        <f t="shared" si="27"/>
        <v/>
      </c>
      <c r="R337" s="2" t="str">
        <f t="shared" si="27"/>
        <v/>
      </c>
      <c r="S337" s="2" t="str">
        <f t="shared" si="27"/>
        <v/>
      </c>
      <c r="T337" s="2" t="str">
        <f t="shared" si="27"/>
        <v/>
      </c>
      <c r="U337" s="2" t="str">
        <f t="shared" si="27"/>
        <v/>
      </c>
      <c r="V337" s="2" t="str">
        <f t="shared" si="27"/>
        <v/>
      </c>
      <c r="W337" s="2" t="str">
        <f t="shared" si="27"/>
        <v/>
      </c>
      <c r="X337" s="2" t="str">
        <f t="shared" si="27"/>
        <v/>
      </c>
      <c r="Y337" s="2" t="str">
        <f t="shared" si="27"/>
        <v/>
      </c>
    </row>
    <row r="338" spans="1:25" x14ac:dyDescent="0.2">
      <c r="A338" s="2" t="s">
        <v>274</v>
      </c>
      <c r="B338" s="2">
        <v>8050</v>
      </c>
      <c r="C338" s="2">
        <v>0</v>
      </c>
      <c r="D338" s="2" t="s">
        <v>274</v>
      </c>
      <c r="E338" s="2">
        <v>261</v>
      </c>
      <c r="F338" s="2" t="s">
        <v>7</v>
      </c>
      <c r="G338" s="2">
        <v>2683936.0180000002</v>
      </c>
      <c r="H338" s="2">
        <v>1251830.56</v>
      </c>
      <c r="I338" s="2" t="s">
        <v>4896</v>
      </c>
      <c r="J338" s="4">
        <v>39630</v>
      </c>
      <c r="K338" s="230">
        <f t="shared" si="26"/>
        <v>3</v>
      </c>
      <c r="L338" s="2" t="str">
        <f>$B338&amp;"-"&amp;COUNTIF($B$2:$B338, $B338)</f>
        <v>8050-1</v>
      </c>
      <c r="M338" s="2">
        <v>1538</v>
      </c>
      <c r="N338" s="2" t="str">
        <f t="shared" si="28"/>
        <v>Treytorrens (Payerne)</v>
      </c>
      <c r="O338" s="2" t="str">
        <f t="shared" si="27"/>
        <v/>
      </c>
      <c r="P338" s="2" t="str">
        <f t="shared" si="27"/>
        <v/>
      </c>
      <c r="Q338" s="2" t="str">
        <f t="shared" si="27"/>
        <v/>
      </c>
      <c r="R338" s="2" t="str">
        <f t="shared" si="27"/>
        <v/>
      </c>
      <c r="S338" s="2" t="str">
        <f t="shared" si="27"/>
        <v/>
      </c>
      <c r="T338" s="2" t="str">
        <f t="shared" si="27"/>
        <v/>
      </c>
      <c r="U338" s="2" t="str">
        <f t="shared" si="27"/>
        <v/>
      </c>
      <c r="V338" s="2" t="str">
        <f t="shared" si="27"/>
        <v/>
      </c>
      <c r="W338" s="2" t="str">
        <f t="shared" si="27"/>
        <v/>
      </c>
      <c r="X338" s="2" t="str">
        <f t="shared" si="27"/>
        <v/>
      </c>
      <c r="Y338" s="2" t="str">
        <f t="shared" si="27"/>
        <v/>
      </c>
    </row>
    <row r="339" spans="1:25" x14ac:dyDescent="0.2">
      <c r="A339" s="2" t="s">
        <v>274</v>
      </c>
      <c r="B339" s="2">
        <v>8051</v>
      </c>
      <c r="C339" s="2">
        <v>0</v>
      </c>
      <c r="D339" s="2" t="s">
        <v>274</v>
      </c>
      <c r="E339" s="2">
        <v>261</v>
      </c>
      <c r="F339" s="2" t="s">
        <v>7</v>
      </c>
      <c r="G339" s="2">
        <v>2686070.1850000001</v>
      </c>
      <c r="H339" s="2">
        <v>1250494.9439999999</v>
      </c>
      <c r="I339" s="2" t="s">
        <v>4896</v>
      </c>
      <c r="J339" s="4">
        <v>39630</v>
      </c>
      <c r="K339" s="230">
        <f t="shared" si="26"/>
        <v>3</v>
      </c>
      <c r="L339" s="2" t="str">
        <f>$B339&amp;"-"&amp;COUNTIF($B$2:$B339, $B339)</f>
        <v>8051-2</v>
      </c>
      <c r="M339" s="2">
        <v>1541</v>
      </c>
      <c r="N339" s="2" t="str">
        <f t="shared" si="28"/>
        <v>Sévaz</v>
      </c>
      <c r="O339" s="2" t="str">
        <f t="shared" si="27"/>
        <v>Bussy FR</v>
      </c>
      <c r="P339" s="2" t="str">
        <f t="shared" si="27"/>
        <v>Morens FR</v>
      </c>
      <c r="Q339" s="2" t="str">
        <f t="shared" si="27"/>
        <v/>
      </c>
      <c r="R339" s="2" t="str">
        <f t="shared" si="27"/>
        <v/>
      </c>
      <c r="S339" s="2" t="str">
        <f t="shared" si="27"/>
        <v/>
      </c>
      <c r="T339" s="2" t="str">
        <f t="shared" si="27"/>
        <v/>
      </c>
      <c r="U339" s="2" t="str">
        <f t="shared" si="27"/>
        <v/>
      </c>
      <c r="V339" s="2" t="str">
        <f t="shared" si="27"/>
        <v/>
      </c>
      <c r="W339" s="2" t="str">
        <f t="shared" si="27"/>
        <v/>
      </c>
      <c r="X339" s="2" t="str">
        <f t="shared" si="27"/>
        <v/>
      </c>
      <c r="Y339" s="2" t="str">
        <f t="shared" si="27"/>
        <v/>
      </c>
    </row>
    <row r="340" spans="1:25" x14ac:dyDescent="0.2">
      <c r="A340" s="2" t="s">
        <v>274</v>
      </c>
      <c r="B340" s="2">
        <v>8052</v>
      </c>
      <c r="C340" s="2">
        <v>0</v>
      </c>
      <c r="D340" s="2" t="s">
        <v>274</v>
      </c>
      <c r="E340" s="2">
        <v>261</v>
      </c>
      <c r="F340" s="2" t="s">
        <v>7</v>
      </c>
      <c r="G340" s="2">
        <v>2683149.824</v>
      </c>
      <c r="H340" s="2">
        <v>1253212.307</v>
      </c>
      <c r="I340" s="2" t="s">
        <v>4896</v>
      </c>
      <c r="J340" s="4">
        <v>39630</v>
      </c>
      <c r="K340" s="230">
        <f t="shared" si="26"/>
        <v>3</v>
      </c>
      <c r="L340" s="2" t="str">
        <f>$B340&amp;"-"&amp;COUNTIF($B$2:$B340, $B340)</f>
        <v>8052-3</v>
      </c>
      <c r="M340" s="2">
        <v>1542</v>
      </c>
      <c r="N340" s="2" t="str">
        <f t="shared" si="28"/>
        <v>Rueyres-les-Prés</v>
      </c>
      <c r="O340" s="2" t="str">
        <f t="shared" si="27"/>
        <v/>
      </c>
      <c r="P340" s="2" t="str">
        <f t="shared" si="27"/>
        <v/>
      </c>
      <c r="Q340" s="2" t="str">
        <f t="shared" si="27"/>
        <v/>
      </c>
      <c r="R340" s="2" t="str">
        <f t="shared" si="27"/>
        <v/>
      </c>
      <c r="S340" s="2" t="str">
        <f t="shared" si="27"/>
        <v/>
      </c>
      <c r="T340" s="2" t="str">
        <f t="shared" si="27"/>
        <v/>
      </c>
      <c r="U340" s="2" t="str">
        <f t="shared" si="27"/>
        <v/>
      </c>
      <c r="V340" s="2" t="str">
        <f t="shared" si="27"/>
        <v/>
      </c>
      <c r="W340" s="2" t="str">
        <f t="shared" si="27"/>
        <v/>
      </c>
      <c r="X340" s="2" t="str">
        <f t="shared" si="27"/>
        <v/>
      </c>
      <c r="Y340" s="2" t="str">
        <f t="shared" si="27"/>
        <v/>
      </c>
    </row>
    <row r="341" spans="1:25" x14ac:dyDescent="0.2">
      <c r="A341" s="2" t="s">
        <v>274</v>
      </c>
      <c r="B341" s="2">
        <v>8053</v>
      </c>
      <c r="C341" s="2">
        <v>0</v>
      </c>
      <c r="D341" s="2" t="s">
        <v>274</v>
      </c>
      <c r="E341" s="2">
        <v>261</v>
      </c>
      <c r="F341" s="2" t="s">
        <v>7</v>
      </c>
      <c r="G341" s="2">
        <v>2687537.085</v>
      </c>
      <c r="H341" s="2">
        <v>1246250.8770000001</v>
      </c>
      <c r="I341" s="2" t="s">
        <v>4896</v>
      </c>
      <c r="J341" s="4">
        <v>39630</v>
      </c>
      <c r="K341" s="230">
        <f t="shared" si="26"/>
        <v>3</v>
      </c>
      <c r="L341" s="2" t="str">
        <f>$B341&amp;"-"&amp;COUNTIF($B$2:$B341, $B341)</f>
        <v>8053-1</v>
      </c>
      <c r="M341" s="2">
        <v>1543</v>
      </c>
      <c r="N341" s="2" t="str">
        <f t="shared" si="28"/>
        <v>Grandcour</v>
      </c>
      <c r="O341" s="2" t="str">
        <f t="shared" si="27"/>
        <v/>
      </c>
      <c r="P341" s="2" t="str">
        <f t="shared" si="27"/>
        <v/>
      </c>
      <c r="Q341" s="2" t="str">
        <f t="shared" si="27"/>
        <v/>
      </c>
      <c r="R341" s="2" t="str">
        <f t="shared" si="27"/>
        <v/>
      </c>
      <c r="S341" s="2" t="str">
        <f t="shared" si="27"/>
        <v/>
      </c>
      <c r="T341" s="2" t="str">
        <f t="shared" si="27"/>
        <v/>
      </c>
      <c r="U341" s="2" t="str">
        <f t="shared" si="27"/>
        <v/>
      </c>
      <c r="V341" s="2" t="str">
        <f t="shared" si="27"/>
        <v/>
      </c>
      <c r="W341" s="2" t="str">
        <f t="shared" si="27"/>
        <v/>
      </c>
      <c r="X341" s="2" t="str">
        <f t="shared" si="27"/>
        <v/>
      </c>
      <c r="Y341" s="2" t="str">
        <f t="shared" si="27"/>
        <v/>
      </c>
    </row>
    <row r="342" spans="1:25" x14ac:dyDescent="0.2">
      <c r="A342" s="2" t="s">
        <v>274</v>
      </c>
      <c r="B342" s="2">
        <v>8055</v>
      </c>
      <c r="C342" s="2">
        <v>0</v>
      </c>
      <c r="D342" s="2" t="s">
        <v>274</v>
      </c>
      <c r="E342" s="2">
        <v>261</v>
      </c>
      <c r="F342" s="2" t="s">
        <v>7</v>
      </c>
      <c r="G342" s="2">
        <v>2679440.7560000001</v>
      </c>
      <c r="H342" s="2">
        <v>1246459.1969999999</v>
      </c>
      <c r="I342" s="2" t="s">
        <v>4896</v>
      </c>
      <c r="J342" s="4">
        <v>39630</v>
      </c>
      <c r="K342" s="230">
        <f t="shared" si="26"/>
        <v>3</v>
      </c>
      <c r="L342" s="2" t="str">
        <f>$B342&amp;"-"&amp;COUNTIF($B$2:$B342, $B342)</f>
        <v>8055-1</v>
      </c>
      <c r="M342" s="2">
        <v>1544</v>
      </c>
      <c r="N342" s="2" t="str">
        <f t="shared" si="28"/>
        <v>Gletterens</v>
      </c>
      <c r="O342" s="2" t="str">
        <f t="shared" si="27"/>
        <v/>
      </c>
      <c r="P342" s="2" t="str">
        <f t="shared" si="27"/>
        <v/>
      </c>
      <c r="Q342" s="2" t="str">
        <f t="shared" si="27"/>
        <v/>
      </c>
      <c r="R342" s="2" t="str">
        <f t="shared" si="27"/>
        <v/>
      </c>
      <c r="S342" s="2" t="str">
        <f t="shared" si="27"/>
        <v/>
      </c>
      <c r="T342" s="2" t="str">
        <f t="shared" si="27"/>
        <v/>
      </c>
      <c r="U342" s="2" t="str">
        <f t="shared" si="27"/>
        <v/>
      </c>
      <c r="V342" s="2" t="str">
        <f t="shared" si="27"/>
        <v/>
      </c>
      <c r="W342" s="2" t="str">
        <f t="shared" si="27"/>
        <v/>
      </c>
      <c r="X342" s="2" t="str">
        <f t="shared" si="27"/>
        <v/>
      </c>
      <c r="Y342" s="2" t="str">
        <f t="shared" si="27"/>
        <v/>
      </c>
    </row>
    <row r="343" spans="1:25" x14ac:dyDescent="0.2">
      <c r="A343" s="2" t="s">
        <v>274</v>
      </c>
      <c r="B343" s="2">
        <v>8057</v>
      </c>
      <c r="C343" s="2">
        <v>0</v>
      </c>
      <c r="D343" s="2" t="s">
        <v>274</v>
      </c>
      <c r="E343" s="2">
        <v>261</v>
      </c>
      <c r="F343" s="2" t="s">
        <v>7</v>
      </c>
      <c r="G343" s="2">
        <v>2683697.5970000001</v>
      </c>
      <c r="H343" s="2">
        <v>1250491.5020000001</v>
      </c>
      <c r="I343" s="2" t="s">
        <v>4896</v>
      </c>
      <c r="J343" s="4">
        <v>39630</v>
      </c>
      <c r="K343" s="230">
        <f t="shared" si="26"/>
        <v>3</v>
      </c>
      <c r="L343" s="2" t="str">
        <f>$B343&amp;"-"&amp;COUNTIF($B$2:$B343, $B343)</f>
        <v>8057-1</v>
      </c>
      <c r="M343" s="2">
        <v>1545</v>
      </c>
      <c r="N343" s="2" t="str">
        <f t="shared" si="28"/>
        <v>Chevroux</v>
      </c>
      <c r="O343" s="2" t="str">
        <f t="shared" si="27"/>
        <v/>
      </c>
      <c r="P343" s="2" t="str">
        <f t="shared" si="27"/>
        <v/>
      </c>
      <c r="Q343" s="2" t="str">
        <f t="shared" si="27"/>
        <v/>
      </c>
      <c r="R343" s="2" t="str">
        <f t="shared" si="27"/>
        <v/>
      </c>
      <c r="S343" s="2" t="str">
        <f t="shared" si="27"/>
        <v/>
      </c>
      <c r="T343" s="2" t="str">
        <f t="shared" si="27"/>
        <v/>
      </c>
      <c r="U343" s="2" t="str">
        <f t="shared" si="27"/>
        <v/>
      </c>
      <c r="V343" s="2" t="str">
        <f t="shared" si="27"/>
        <v/>
      </c>
      <c r="W343" s="2" t="str">
        <f t="shared" si="27"/>
        <v/>
      </c>
      <c r="X343" s="2" t="str">
        <f t="shared" si="27"/>
        <v/>
      </c>
      <c r="Y343" s="2" t="str">
        <f t="shared" si="27"/>
        <v/>
      </c>
    </row>
    <row r="344" spans="1:25" x14ac:dyDescent="0.2">
      <c r="A344" s="2" t="s">
        <v>274</v>
      </c>
      <c r="B344" s="2">
        <v>8064</v>
      </c>
      <c r="C344" s="2">
        <v>0</v>
      </c>
      <c r="D344" s="2" t="s">
        <v>274</v>
      </c>
      <c r="E344" s="2">
        <v>261</v>
      </c>
      <c r="F344" s="2" t="s">
        <v>7</v>
      </c>
      <c r="G344" s="2">
        <v>2679008.5970000001</v>
      </c>
      <c r="H344" s="2">
        <v>1250286.081</v>
      </c>
      <c r="I344" s="2" t="s">
        <v>4896</v>
      </c>
      <c r="J344" s="4">
        <v>39630</v>
      </c>
      <c r="K344" s="230">
        <f t="shared" si="26"/>
        <v>3</v>
      </c>
      <c r="L344" s="2" t="str">
        <f>$B344&amp;"-"&amp;COUNTIF($B$2:$B344, $B344)</f>
        <v>8064-1</v>
      </c>
      <c r="M344" s="2">
        <v>1551</v>
      </c>
      <c r="N344" s="2" t="str">
        <f t="shared" si="28"/>
        <v>Vers-chez-Perrin</v>
      </c>
      <c r="O344" s="2" t="str">
        <f t="shared" si="27"/>
        <v/>
      </c>
      <c r="P344" s="2" t="str">
        <f t="shared" si="27"/>
        <v/>
      </c>
      <c r="Q344" s="2" t="str">
        <f t="shared" si="27"/>
        <v/>
      </c>
      <c r="R344" s="2" t="str">
        <f t="shared" si="27"/>
        <v/>
      </c>
      <c r="S344" s="2" t="str">
        <f t="shared" si="27"/>
        <v/>
      </c>
      <c r="T344" s="2" t="str">
        <f t="shared" si="27"/>
        <v/>
      </c>
      <c r="U344" s="2" t="str">
        <f t="shared" si="27"/>
        <v/>
      </c>
      <c r="V344" s="2" t="str">
        <f t="shared" si="27"/>
        <v/>
      </c>
      <c r="W344" s="2" t="str">
        <f t="shared" si="27"/>
        <v/>
      </c>
      <c r="X344" s="2" t="str">
        <f t="shared" si="27"/>
        <v/>
      </c>
      <c r="Y344" s="2" t="str">
        <f t="shared" si="27"/>
        <v/>
      </c>
    </row>
    <row r="345" spans="1:25" x14ac:dyDescent="0.2">
      <c r="A345" s="2" t="s">
        <v>172</v>
      </c>
      <c r="B345" s="2">
        <v>8125</v>
      </c>
      <c r="C345" s="2">
        <v>0</v>
      </c>
      <c r="D345" s="2" t="s">
        <v>274</v>
      </c>
      <c r="E345" s="2">
        <v>261</v>
      </c>
      <c r="F345" s="2" t="s">
        <v>7</v>
      </c>
      <c r="G345" s="2">
        <v>2687918.7910000002</v>
      </c>
      <c r="H345" s="2">
        <v>1245124.398</v>
      </c>
      <c r="I345" s="2" t="s">
        <v>4896</v>
      </c>
      <c r="J345" s="4">
        <v>39630</v>
      </c>
      <c r="K345" s="230">
        <f t="shared" si="26"/>
        <v>3</v>
      </c>
      <c r="L345" s="2" t="str">
        <f>$B345&amp;"-"&amp;COUNTIF($B$2:$B345, $B345)</f>
        <v>8125-2</v>
      </c>
      <c r="M345" s="2">
        <v>1552</v>
      </c>
      <c r="N345" s="2" t="str">
        <f t="shared" si="28"/>
        <v>Trey</v>
      </c>
      <c r="O345" s="2" t="str">
        <f t="shared" si="27"/>
        <v/>
      </c>
      <c r="P345" s="2" t="str">
        <f t="shared" si="27"/>
        <v/>
      </c>
      <c r="Q345" s="2" t="str">
        <f t="shared" si="27"/>
        <v/>
      </c>
      <c r="R345" s="2" t="str">
        <f t="shared" si="27"/>
        <v/>
      </c>
      <c r="S345" s="2" t="str">
        <f t="shared" si="27"/>
        <v/>
      </c>
      <c r="T345" s="2" t="str">
        <f t="shared" si="27"/>
        <v/>
      </c>
      <c r="U345" s="2" t="str">
        <f t="shared" si="27"/>
        <v/>
      </c>
      <c r="V345" s="2" t="str">
        <f t="shared" si="27"/>
        <v/>
      </c>
      <c r="W345" s="2" t="str">
        <f t="shared" si="27"/>
        <v/>
      </c>
      <c r="X345" s="2" t="str">
        <f t="shared" si="27"/>
        <v/>
      </c>
      <c r="Y345" s="2" t="str">
        <f t="shared" si="27"/>
        <v/>
      </c>
    </row>
    <row r="346" spans="1:25" x14ac:dyDescent="0.2">
      <c r="A346" s="2" t="s">
        <v>147</v>
      </c>
      <c r="B346" s="2">
        <v>8134</v>
      </c>
      <c r="C346" s="2">
        <v>0</v>
      </c>
      <c r="D346" s="2" t="s">
        <v>274</v>
      </c>
      <c r="E346" s="2">
        <v>261</v>
      </c>
      <c r="F346" s="2" t="s">
        <v>7</v>
      </c>
      <c r="G346" s="2">
        <v>2682446.2540000002</v>
      </c>
      <c r="H346" s="2">
        <v>1242376.564</v>
      </c>
      <c r="I346" s="2" t="s">
        <v>4896</v>
      </c>
      <c r="J346" s="4">
        <v>39630</v>
      </c>
      <c r="K346" s="230">
        <f t="shared" si="26"/>
        <v>3</v>
      </c>
      <c r="L346" s="2" t="str">
        <f>$B346&amp;"-"&amp;COUNTIF($B$2:$B346, $B346)</f>
        <v>8134-3</v>
      </c>
      <c r="M346" s="2">
        <v>1553</v>
      </c>
      <c r="N346" s="2" t="str">
        <f t="shared" si="28"/>
        <v>Châtonnaye</v>
      </c>
      <c r="O346" s="2" t="str">
        <f t="shared" si="27"/>
        <v/>
      </c>
      <c r="P346" s="2" t="str">
        <f t="shared" si="27"/>
        <v/>
      </c>
      <c r="Q346" s="2" t="str">
        <f t="shared" si="27"/>
        <v/>
      </c>
      <c r="R346" s="2" t="str">
        <f t="shared" si="27"/>
        <v/>
      </c>
      <c r="S346" s="2" t="str">
        <f t="shared" si="27"/>
        <v/>
      </c>
      <c r="T346" s="2" t="str">
        <f t="shared" si="27"/>
        <v/>
      </c>
      <c r="U346" s="2" t="str">
        <f t="shared" si="27"/>
        <v/>
      </c>
      <c r="V346" s="2" t="str">
        <f t="shared" si="27"/>
        <v/>
      </c>
      <c r="W346" s="2" t="str">
        <f t="shared" si="27"/>
        <v/>
      </c>
      <c r="X346" s="2" t="str">
        <f t="shared" si="27"/>
        <v/>
      </c>
      <c r="Y346" s="2" t="str">
        <f t="shared" si="27"/>
        <v/>
      </c>
    </row>
    <row r="347" spans="1:25" x14ac:dyDescent="0.2">
      <c r="A347" s="2" t="s">
        <v>268</v>
      </c>
      <c r="B347" s="2">
        <v>8142</v>
      </c>
      <c r="C347" s="2">
        <v>0</v>
      </c>
      <c r="D347" s="2" t="s">
        <v>274</v>
      </c>
      <c r="E347" s="2">
        <v>261</v>
      </c>
      <c r="F347" s="2" t="s">
        <v>7</v>
      </c>
      <c r="G347" s="2">
        <v>2677826.608</v>
      </c>
      <c r="H347" s="2">
        <v>1246557.743</v>
      </c>
      <c r="I347" s="2" t="s">
        <v>4896</v>
      </c>
      <c r="J347" s="4">
        <v>39630</v>
      </c>
      <c r="K347" s="230">
        <f t="shared" si="26"/>
        <v>3</v>
      </c>
      <c r="L347" s="2" t="str">
        <f>$B347&amp;"-"&amp;COUNTIF($B$2:$B347, $B347)</f>
        <v>8142-3</v>
      </c>
      <c r="M347" s="2">
        <v>1554</v>
      </c>
      <c r="N347" s="2" t="str">
        <f t="shared" si="28"/>
        <v>Sédeilles</v>
      </c>
      <c r="O347" s="2" t="str">
        <f t="shared" si="27"/>
        <v>Rossens VD</v>
      </c>
      <c r="P347" s="2" t="str">
        <f t="shared" si="27"/>
        <v/>
      </c>
      <c r="Q347" s="2" t="str">
        <f t="shared" si="27"/>
        <v/>
      </c>
      <c r="R347" s="2" t="str">
        <f t="shared" si="27"/>
        <v/>
      </c>
      <c r="S347" s="2" t="str">
        <f t="shared" si="27"/>
        <v/>
      </c>
      <c r="T347" s="2" t="str">
        <f t="shared" si="27"/>
        <v/>
      </c>
      <c r="U347" s="2" t="str">
        <f t="shared" si="27"/>
        <v/>
      </c>
      <c r="V347" s="2" t="str">
        <f t="shared" si="27"/>
        <v/>
      </c>
      <c r="W347" s="2" t="str">
        <f t="shared" si="27"/>
        <v/>
      </c>
      <c r="X347" s="2" t="str">
        <f t="shared" si="27"/>
        <v/>
      </c>
      <c r="Y347" s="2" t="str">
        <f t="shared" si="27"/>
        <v/>
      </c>
    </row>
    <row r="348" spans="1:25" x14ac:dyDescent="0.2">
      <c r="A348" s="2" t="s">
        <v>25</v>
      </c>
      <c r="B348" s="2">
        <v>8143</v>
      </c>
      <c r="C348" s="2">
        <v>2</v>
      </c>
      <c r="D348" s="2" t="s">
        <v>274</v>
      </c>
      <c r="E348" s="2">
        <v>261</v>
      </c>
      <c r="F348" s="2" t="s">
        <v>7</v>
      </c>
      <c r="G348" s="2">
        <v>2679593.696</v>
      </c>
      <c r="H348" s="2">
        <v>1244844.943</v>
      </c>
      <c r="I348" s="2" t="s">
        <v>4896</v>
      </c>
      <c r="J348" s="4">
        <v>39630</v>
      </c>
      <c r="K348" s="230">
        <f t="shared" si="26"/>
        <v>3</v>
      </c>
      <c r="L348" s="2" t="str">
        <f>$B348&amp;"-"&amp;COUNTIF($B$2:$B348, $B348)</f>
        <v>8143-4</v>
      </c>
      <c r="M348" s="2">
        <v>1555</v>
      </c>
      <c r="N348" s="2" t="str">
        <f t="shared" si="28"/>
        <v>Villarzel</v>
      </c>
      <c r="O348" s="2" t="str">
        <f t="shared" si="27"/>
        <v/>
      </c>
      <c r="P348" s="2" t="str">
        <f t="shared" si="27"/>
        <v/>
      </c>
      <c r="Q348" s="2" t="str">
        <f t="shared" si="27"/>
        <v/>
      </c>
      <c r="R348" s="2" t="str">
        <f t="shared" si="27"/>
        <v/>
      </c>
      <c r="S348" s="2" t="str">
        <f t="shared" si="27"/>
        <v/>
      </c>
      <c r="T348" s="2" t="str">
        <f t="shared" si="27"/>
        <v/>
      </c>
      <c r="U348" s="2" t="str">
        <f t="shared" si="27"/>
        <v/>
      </c>
      <c r="V348" s="2" t="str">
        <f t="shared" si="27"/>
        <v/>
      </c>
      <c r="W348" s="2" t="str">
        <f t="shared" si="27"/>
        <v/>
      </c>
      <c r="X348" s="2" t="str">
        <f t="shared" si="27"/>
        <v/>
      </c>
      <c r="Y348" s="2" t="str">
        <f t="shared" si="27"/>
        <v/>
      </c>
    </row>
    <row r="349" spans="1:25" x14ac:dyDescent="0.2">
      <c r="A349" s="2" t="s">
        <v>78</v>
      </c>
      <c r="B349" s="2">
        <v>8152</v>
      </c>
      <c r="C349" s="2">
        <v>0</v>
      </c>
      <c r="D349" s="2" t="s">
        <v>274</v>
      </c>
      <c r="E349" s="2">
        <v>261</v>
      </c>
      <c r="F349" s="2" t="s">
        <v>7</v>
      </c>
      <c r="G349" s="2">
        <v>2684131.6120000002</v>
      </c>
      <c r="H349" s="2">
        <v>1253847.2819999999</v>
      </c>
      <c r="I349" s="2" t="s">
        <v>4896</v>
      </c>
      <c r="J349" s="4">
        <v>39630</v>
      </c>
      <c r="K349" s="230">
        <f t="shared" si="26"/>
        <v>3</v>
      </c>
      <c r="L349" s="2" t="str">
        <f>$B349&amp;"-"&amp;COUNTIF($B$2:$B349, $B349)</f>
        <v>8152-5</v>
      </c>
      <c r="M349" s="2">
        <v>1562</v>
      </c>
      <c r="N349" s="2" t="str">
        <f t="shared" si="28"/>
        <v>Corcelles-près-Payerne</v>
      </c>
      <c r="O349" s="2" t="str">
        <f t="shared" si="27"/>
        <v>Corcelles-près-Payerne</v>
      </c>
      <c r="P349" s="2" t="str">
        <f t="shared" si="27"/>
        <v>Corcelles-près-Payerne</v>
      </c>
      <c r="Q349" s="2" t="str">
        <f t="shared" si="27"/>
        <v/>
      </c>
      <c r="R349" s="2" t="str">
        <f t="shared" si="27"/>
        <v/>
      </c>
      <c r="S349" s="2" t="str">
        <f t="shared" si="27"/>
        <v/>
      </c>
      <c r="T349" s="2" t="str">
        <f t="shared" si="27"/>
        <v/>
      </c>
      <c r="U349" s="2" t="str">
        <f t="shared" si="27"/>
        <v/>
      </c>
      <c r="V349" s="2" t="str">
        <f t="shared" si="27"/>
        <v/>
      </c>
      <c r="W349" s="2" t="str">
        <f t="shared" si="27"/>
        <v/>
      </c>
      <c r="X349" s="2" t="str">
        <f t="shared" si="27"/>
        <v/>
      </c>
      <c r="Y349" s="2" t="str">
        <f t="shared" si="27"/>
        <v/>
      </c>
    </row>
    <row r="350" spans="1:25" x14ac:dyDescent="0.2">
      <c r="A350" s="2" t="s">
        <v>267</v>
      </c>
      <c r="B350" s="2">
        <v>8952</v>
      </c>
      <c r="C350" s="2">
        <v>0</v>
      </c>
      <c r="D350" s="2" t="s">
        <v>274</v>
      </c>
      <c r="E350" s="2">
        <v>261</v>
      </c>
      <c r="F350" s="2" t="s">
        <v>7</v>
      </c>
      <c r="G350" s="2">
        <v>2677685.58</v>
      </c>
      <c r="H350" s="2">
        <v>1250547.672</v>
      </c>
      <c r="I350" s="2" t="s">
        <v>4896</v>
      </c>
      <c r="J350" s="4">
        <v>39630</v>
      </c>
      <c r="K350" s="230">
        <f t="shared" si="26"/>
        <v>3</v>
      </c>
      <c r="L350" s="2" t="str">
        <f>$B350&amp;"-"&amp;COUNTIF($B$2:$B350, $B350)</f>
        <v>8952-2</v>
      </c>
      <c r="M350" s="2">
        <v>1563</v>
      </c>
      <c r="N350" s="2" t="str">
        <f t="shared" si="28"/>
        <v>Dompierre FR</v>
      </c>
      <c r="O350" s="2" t="str">
        <f t="shared" si="27"/>
        <v/>
      </c>
      <c r="P350" s="2" t="str">
        <f t="shared" si="27"/>
        <v/>
      </c>
      <c r="Q350" s="2" t="str">
        <f t="shared" si="27"/>
        <v/>
      </c>
      <c r="R350" s="2" t="str">
        <f t="shared" si="27"/>
        <v/>
      </c>
      <c r="S350" s="2" t="str">
        <f t="shared" si="27"/>
        <v/>
      </c>
      <c r="T350" s="2" t="str">
        <f t="shared" si="27"/>
        <v/>
      </c>
      <c r="U350" s="2" t="str">
        <f t="shared" si="27"/>
        <v/>
      </c>
      <c r="V350" s="2" t="str">
        <f t="shared" si="27"/>
        <v/>
      </c>
      <c r="W350" s="2" t="str">
        <f t="shared" si="27"/>
        <v/>
      </c>
      <c r="X350" s="2" t="str">
        <f t="shared" si="27"/>
        <v/>
      </c>
      <c r="Y350" s="2" t="str">
        <f t="shared" si="27"/>
        <v/>
      </c>
    </row>
    <row r="351" spans="1:25" x14ac:dyDescent="0.2">
      <c r="A351" s="2" t="s">
        <v>41</v>
      </c>
      <c r="B351" s="2">
        <v>8450</v>
      </c>
      <c r="C351" s="2">
        <v>0</v>
      </c>
      <c r="D351" s="2" t="s">
        <v>41</v>
      </c>
      <c r="E351" s="2">
        <v>291</v>
      </c>
      <c r="F351" s="2" t="s">
        <v>7</v>
      </c>
      <c r="G351" s="2">
        <v>2693014.0970000001</v>
      </c>
      <c r="H351" s="2">
        <v>1272291.2350000001</v>
      </c>
      <c r="I351" s="2" t="s">
        <v>4896</v>
      </c>
      <c r="J351" s="4">
        <v>39630</v>
      </c>
      <c r="K351" s="230">
        <f t="shared" si="26"/>
        <v>3</v>
      </c>
      <c r="L351" s="2" t="str">
        <f>$B351&amp;"-"&amp;COUNTIF($B$2:$B351, $B351)</f>
        <v>8450-1</v>
      </c>
      <c r="M351" s="2">
        <v>1564</v>
      </c>
      <c r="N351" s="2" t="str">
        <f t="shared" si="28"/>
        <v>Domdidier</v>
      </c>
      <c r="O351" s="2" t="str">
        <f t="shared" si="27"/>
        <v>Domdidier</v>
      </c>
      <c r="P351" s="2" t="str">
        <f t="shared" si="27"/>
        <v/>
      </c>
      <c r="Q351" s="2" t="str">
        <f t="shared" si="27"/>
        <v/>
      </c>
      <c r="R351" s="2" t="str">
        <f t="shared" si="27"/>
        <v/>
      </c>
      <c r="S351" s="2" t="str">
        <f t="shared" si="27"/>
        <v/>
      </c>
      <c r="T351" s="2" t="str">
        <f t="shared" si="27"/>
        <v/>
      </c>
      <c r="U351" s="2" t="str">
        <f t="shared" si="27"/>
        <v/>
      </c>
      <c r="V351" s="2" t="str">
        <f t="shared" si="27"/>
        <v/>
      </c>
      <c r="W351" s="2" t="str">
        <f t="shared" si="27"/>
        <v/>
      </c>
      <c r="X351" s="2" t="str">
        <f t="shared" si="27"/>
        <v/>
      </c>
      <c r="Y351" s="2" t="str">
        <f t="shared" si="27"/>
        <v/>
      </c>
    </row>
    <row r="352" spans="1:25" x14ac:dyDescent="0.2">
      <c r="A352" s="2" t="s">
        <v>28</v>
      </c>
      <c r="B352" s="2">
        <v>8452</v>
      </c>
      <c r="C352" s="2">
        <v>0</v>
      </c>
      <c r="D352" s="2" t="s">
        <v>41</v>
      </c>
      <c r="E352" s="2">
        <v>291</v>
      </c>
      <c r="F352" s="2" t="s">
        <v>7</v>
      </c>
      <c r="G352" s="2">
        <v>2695275.395</v>
      </c>
      <c r="H352" s="2">
        <v>1270341.4240000001</v>
      </c>
      <c r="I352" s="2" t="s">
        <v>4896</v>
      </c>
      <c r="J352" s="4">
        <v>39630</v>
      </c>
      <c r="K352" s="230">
        <f t="shared" si="26"/>
        <v>3</v>
      </c>
      <c r="L352" s="2" t="str">
        <f>$B352&amp;"-"&amp;COUNTIF($B$2:$B352, $B352)</f>
        <v>8452-1</v>
      </c>
      <c r="M352" s="2">
        <v>1565</v>
      </c>
      <c r="N352" s="2" t="str">
        <f t="shared" si="28"/>
        <v>Vallon</v>
      </c>
      <c r="O352" s="2" t="str">
        <f t="shared" si="27"/>
        <v>Missy</v>
      </c>
      <c r="P352" s="2" t="str">
        <f t="shared" si="27"/>
        <v/>
      </c>
      <c r="Q352" s="2" t="str">
        <f t="shared" si="27"/>
        <v/>
      </c>
      <c r="R352" s="2" t="str">
        <f t="shared" si="27"/>
        <v/>
      </c>
      <c r="S352" s="2" t="str">
        <f t="shared" si="27"/>
        <v/>
      </c>
      <c r="T352" s="2" t="str">
        <f t="shared" si="27"/>
        <v/>
      </c>
      <c r="U352" s="2" t="str">
        <f t="shared" si="27"/>
        <v/>
      </c>
      <c r="V352" s="2" t="str">
        <f t="shared" si="27"/>
        <v/>
      </c>
      <c r="W352" s="2" t="str">
        <f t="shared" si="27"/>
        <v/>
      </c>
      <c r="X352" s="2" t="str">
        <f t="shared" si="27"/>
        <v/>
      </c>
      <c r="Y352" s="2" t="str">
        <f t="shared" si="27"/>
        <v/>
      </c>
    </row>
    <row r="353" spans="1:25" x14ac:dyDescent="0.2">
      <c r="A353" s="2" t="s">
        <v>43</v>
      </c>
      <c r="B353" s="2">
        <v>8457</v>
      </c>
      <c r="C353" s="2">
        <v>0</v>
      </c>
      <c r="D353" s="2" t="s">
        <v>41</v>
      </c>
      <c r="E353" s="2">
        <v>291</v>
      </c>
      <c r="F353" s="2" t="s">
        <v>7</v>
      </c>
      <c r="G353" s="2">
        <v>2693092.6310000001</v>
      </c>
      <c r="H353" s="2">
        <v>1270083.7509999999</v>
      </c>
      <c r="I353" s="2" t="s">
        <v>4896</v>
      </c>
      <c r="J353" s="4">
        <v>39630</v>
      </c>
      <c r="K353" s="230">
        <f t="shared" si="26"/>
        <v>3</v>
      </c>
      <c r="L353" s="2" t="str">
        <f>$B353&amp;"-"&amp;COUNTIF($B$2:$B353, $B353)</f>
        <v>8457-1</v>
      </c>
      <c r="M353" s="2">
        <v>1566</v>
      </c>
      <c r="N353" s="2" t="str">
        <f t="shared" si="28"/>
        <v>St-Aubin FR</v>
      </c>
      <c r="O353" s="2" t="str">
        <f t="shared" si="27"/>
        <v>Les Friques</v>
      </c>
      <c r="P353" s="2" t="str">
        <f t="shared" si="27"/>
        <v/>
      </c>
      <c r="Q353" s="2" t="str">
        <f t="shared" si="27"/>
        <v/>
      </c>
      <c r="R353" s="2" t="str">
        <f t="shared" si="27"/>
        <v/>
      </c>
      <c r="S353" s="2" t="str">
        <f t="shared" si="27"/>
        <v/>
      </c>
      <c r="T353" s="2" t="str">
        <f t="shared" si="27"/>
        <v/>
      </c>
      <c r="U353" s="2" t="str">
        <f t="shared" si="27"/>
        <v/>
      </c>
      <c r="V353" s="2" t="str">
        <f t="shared" si="27"/>
        <v/>
      </c>
      <c r="W353" s="2" t="str">
        <f t="shared" si="27"/>
        <v/>
      </c>
      <c r="X353" s="2" t="str">
        <f t="shared" si="27"/>
        <v/>
      </c>
      <c r="Y353" s="2" t="str">
        <f t="shared" si="27"/>
        <v/>
      </c>
    </row>
    <row r="354" spans="1:25" x14ac:dyDescent="0.2">
      <c r="A354" s="2" t="s">
        <v>275</v>
      </c>
      <c r="B354" s="2">
        <v>8468</v>
      </c>
      <c r="C354" s="2">
        <v>0</v>
      </c>
      <c r="D354" s="2" t="s">
        <v>276</v>
      </c>
      <c r="E354" s="2">
        <v>292</v>
      </c>
      <c r="F354" s="2" t="s">
        <v>7</v>
      </c>
      <c r="G354" s="2">
        <v>2699856.4550000001</v>
      </c>
      <c r="H354" s="2">
        <v>1275307.034</v>
      </c>
      <c r="I354" s="2" t="s">
        <v>4896</v>
      </c>
      <c r="J354" s="4">
        <v>39630</v>
      </c>
      <c r="K354" s="230">
        <f t="shared" si="26"/>
        <v>3</v>
      </c>
      <c r="L354" s="2" t="str">
        <f>$B354&amp;"-"&amp;COUNTIF($B$2:$B354, $B354)</f>
        <v>8468-1</v>
      </c>
      <c r="M354" s="2">
        <v>1567</v>
      </c>
      <c r="N354" s="2" t="str">
        <f t="shared" si="28"/>
        <v>Delley</v>
      </c>
      <c r="O354" s="2" t="str">
        <f t="shared" si="27"/>
        <v/>
      </c>
      <c r="P354" s="2" t="str">
        <f t="shared" si="27"/>
        <v/>
      </c>
      <c r="Q354" s="2" t="str">
        <f t="shared" si="27"/>
        <v/>
      </c>
      <c r="R354" s="2" t="str">
        <f t="shared" si="27"/>
        <v/>
      </c>
      <c r="S354" s="2" t="str">
        <f t="shared" si="27"/>
        <v/>
      </c>
      <c r="T354" s="2" t="str">
        <f t="shared" si="27"/>
        <v/>
      </c>
      <c r="U354" s="2" t="str">
        <f t="shared" si="27"/>
        <v/>
      </c>
      <c r="V354" s="2" t="str">
        <f t="shared" si="27"/>
        <v/>
      </c>
      <c r="W354" s="2" t="str">
        <f t="shared" si="27"/>
        <v/>
      </c>
      <c r="X354" s="2" t="str">
        <f t="shared" si="27"/>
        <v/>
      </c>
      <c r="Y354" s="2" t="str">
        <f t="shared" si="27"/>
        <v/>
      </c>
    </row>
    <row r="355" spans="1:25" x14ac:dyDescent="0.2">
      <c r="A355" s="2" t="s">
        <v>277</v>
      </c>
      <c r="B355" s="2">
        <v>8468</v>
      </c>
      <c r="C355" s="2">
        <v>2</v>
      </c>
      <c r="D355" s="2" t="s">
        <v>276</v>
      </c>
      <c r="E355" s="2">
        <v>292</v>
      </c>
      <c r="F355" s="2" t="s">
        <v>7</v>
      </c>
      <c r="G355" s="2">
        <v>2699278.6719999998</v>
      </c>
      <c r="H355" s="2">
        <v>1276917.4040000001</v>
      </c>
      <c r="I355" s="2" t="s">
        <v>4896</v>
      </c>
      <c r="J355" s="4">
        <v>39630</v>
      </c>
      <c r="K355" s="230">
        <f t="shared" si="26"/>
        <v>3</v>
      </c>
      <c r="L355" s="2" t="str">
        <f>$B355&amp;"-"&amp;COUNTIF($B$2:$B355, $B355)</f>
        <v>8468-2</v>
      </c>
      <c r="M355" s="2">
        <v>1568</v>
      </c>
      <c r="N355" s="2" t="str">
        <f t="shared" si="28"/>
        <v>Portalban</v>
      </c>
      <c r="O355" s="2" t="str">
        <f t="shared" si="27"/>
        <v/>
      </c>
      <c r="P355" s="2" t="str">
        <f t="shared" si="27"/>
        <v/>
      </c>
      <c r="Q355" s="2" t="str">
        <f t="shared" si="27"/>
        <v/>
      </c>
      <c r="R355" s="2" t="str">
        <f t="shared" si="27"/>
        <v/>
      </c>
      <c r="S355" s="2" t="str">
        <f t="shared" ref="O355:Y378" si="29">IFERROR(INDEX($A$2:$A$5744, MATCH($M355&amp;"-"&amp;S$1, $L$2:$L$5744, 0)), "")</f>
        <v/>
      </c>
      <c r="T355" s="2" t="str">
        <f t="shared" si="29"/>
        <v/>
      </c>
      <c r="U355" s="2" t="str">
        <f t="shared" si="29"/>
        <v/>
      </c>
      <c r="V355" s="2" t="str">
        <f t="shared" si="29"/>
        <v/>
      </c>
      <c r="W355" s="2" t="str">
        <f t="shared" si="29"/>
        <v/>
      </c>
      <c r="X355" s="2" t="str">
        <f t="shared" si="29"/>
        <v/>
      </c>
      <c r="Y355" s="2" t="str">
        <f t="shared" si="29"/>
        <v/>
      </c>
    </row>
    <row r="356" spans="1:25" x14ac:dyDescent="0.2">
      <c r="A356" s="2" t="s">
        <v>278</v>
      </c>
      <c r="B356" s="2">
        <v>8476</v>
      </c>
      <c r="C356" s="2">
        <v>0</v>
      </c>
      <c r="D356" s="2" t="s">
        <v>276</v>
      </c>
      <c r="E356" s="2">
        <v>292</v>
      </c>
      <c r="F356" s="2" t="s">
        <v>7</v>
      </c>
      <c r="G356" s="2">
        <v>2701514.0120000001</v>
      </c>
      <c r="H356" s="2">
        <v>1278317.1910000001</v>
      </c>
      <c r="I356" s="2" t="s">
        <v>4896</v>
      </c>
      <c r="J356" s="4">
        <v>39630</v>
      </c>
      <c r="K356" s="230">
        <f t="shared" si="26"/>
        <v>3</v>
      </c>
      <c r="L356" s="2" t="str">
        <f>$B356&amp;"-"&amp;COUNTIF($B$2:$B356, $B356)</f>
        <v>8476-1</v>
      </c>
      <c r="M356" s="2">
        <v>1580</v>
      </c>
      <c r="N356" s="2" t="str">
        <f t="shared" si="28"/>
        <v>Avenches</v>
      </c>
      <c r="O356" s="2" t="str">
        <f t="shared" si="29"/>
        <v>Oleyres</v>
      </c>
      <c r="P356" s="2" t="str">
        <f t="shared" si="29"/>
        <v>Avenches</v>
      </c>
      <c r="Q356" s="2" t="str">
        <f t="shared" si="29"/>
        <v>Oleyres</v>
      </c>
      <c r="R356" s="2" t="str">
        <f t="shared" si="29"/>
        <v>Donatyre</v>
      </c>
      <c r="S356" s="2" t="str">
        <f t="shared" si="29"/>
        <v/>
      </c>
      <c r="T356" s="2" t="str">
        <f t="shared" si="29"/>
        <v/>
      </c>
      <c r="U356" s="2" t="str">
        <f t="shared" si="29"/>
        <v/>
      </c>
      <c r="V356" s="2" t="str">
        <f t="shared" si="29"/>
        <v/>
      </c>
      <c r="W356" s="2" t="str">
        <f t="shared" si="29"/>
        <v/>
      </c>
      <c r="X356" s="2" t="str">
        <f t="shared" si="29"/>
        <v/>
      </c>
      <c r="Y356" s="2" t="str">
        <f t="shared" si="29"/>
        <v/>
      </c>
    </row>
    <row r="357" spans="1:25" x14ac:dyDescent="0.2">
      <c r="A357" s="2" t="s">
        <v>279</v>
      </c>
      <c r="B357" s="2">
        <v>8477</v>
      </c>
      <c r="C357" s="2">
        <v>0</v>
      </c>
      <c r="D357" s="2" t="s">
        <v>276</v>
      </c>
      <c r="E357" s="2">
        <v>292</v>
      </c>
      <c r="F357" s="2" t="s">
        <v>7</v>
      </c>
      <c r="G357" s="2">
        <v>2702683.5269999998</v>
      </c>
      <c r="H357" s="2">
        <v>1276201.362</v>
      </c>
      <c r="I357" s="2" t="s">
        <v>4896</v>
      </c>
      <c r="J357" s="4">
        <v>39630</v>
      </c>
      <c r="K357" s="230">
        <f t="shared" si="26"/>
        <v>3</v>
      </c>
      <c r="L357" s="2" t="str">
        <f>$B357&amp;"-"&amp;COUNTIF($B$2:$B357, $B357)</f>
        <v>8477-1</v>
      </c>
      <c r="M357" s="2">
        <v>1583</v>
      </c>
      <c r="N357" s="2" t="str">
        <f t="shared" si="28"/>
        <v>Villarepos</v>
      </c>
      <c r="O357" s="2" t="str">
        <f t="shared" si="29"/>
        <v/>
      </c>
      <c r="P357" s="2" t="str">
        <f t="shared" si="29"/>
        <v/>
      </c>
      <c r="Q357" s="2" t="str">
        <f t="shared" si="29"/>
        <v/>
      </c>
      <c r="R357" s="2" t="str">
        <f t="shared" si="29"/>
        <v/>
      </c>
      <c r="S357" s="2" t="str">
        <f t="shared" si="29"/>
        <v/>
      </c>
      <c r="T357" s="2" t="str">
        <f t="shared" si="29"/>
        <v/>
      </c>
      <c r="U357" s="2" t="str">
        <f t="shared" si="29"/>
        <v/>
      </c>
      <c r="V357" s="2" t="str">
        <f t="shared" si="29"/>
        <v/>
      </c>
      <c r="W357" s="2" t="str">
        <f t="shared" si="29"/>
        <v/>
      </c>
      <c r="X357" s="2" t="str">
        <f t="shared" si="29"/>
        <v/>
      </c>
      <c r="Y357" s="2" t="str">
        <f t="shared" si="29"/>
        <v/>
      </c>
    </row>
    <row r="358" spans="1:25" x14ac:dyDescent="0.2">
      <c r="A358" s="2" t="s">
        <v>280</v>
      </c>
      <c r="B358" s="2">
        <v>8525</v>
      </c>
      <c r="C358" s="2">
        <v>2</v>
      </c>
      <c r="D358" s="2" t="s">
        <v>276</v>
      </c>
      <c r="E358" s="2">
        <v>292</v>
      </c>
      <c r="F358" s="2" t="s">
        <v>7</v>
      </c>
      <c r="G358" s="2">
        <v>2702028.642</v>
      </c>
      <c r="H358" s="2">
        <v>1273441.067</v>
      </c>
      <c r="I358" s="2" t="s">
        <v>4896</v>
      </c>
      <c r="J358" s="4">
        <v>39630</v>
      </c>
      <c r="K358" s="230">
        <f t="shared" si="26"/>
        <v>3</v>
      </c>
      <c r="L358" s="2" t="str">
        <f>$B358&amp;"-"&amp;COUNTIF($B$2:$B358, $B358)</f>
        <v>8525-1</v>
      </c>
      <c r="M358" s="2">
        <v>1584</v>
      </c>
      <c r="N358" s="2" t="str">
        <f t="shared" si="28"/>
        <v>Villars-le-Grand</v>
      </c>
      <c r="O358" s="2" t="str">
        <f t="shared" si="29"/>
        <v/>
      </c>
      <c r="P358" s="2" t="str">
        <f t="shared" si="29"/>
        <v/>
      </c>
      <c r="Q358" s="2" t="str">
        <f t="shared" si="29"/>
        <v/>
      </c>
      <c r="R358" s="2" t="str">
        <f t="shared" si="29"/>
        <v/>
      </c>
      <c r="S358" s="2" t="str">
        <f t="shared" si="29"/>
        <v/>
      </c>
      <c r="T358" s="2" t="str">
        <f t="shared" si="29"/>
        <v/>
      </c>
      <c r="U358" s="2" t="str">
        <f t="shared" si="29"/>
        <v/>
      </c>
      <c r="V358" s="2" t="str">
        <f t="shared" si="29"/>
        <v/>
      </c>
      <c r="W358" s="2" t="str">
        <f t="shared" si="29"/>
        <v/>
      </c>
      <c r="X358" s="2" t="str">
        <f t="shared" si="29"/>
        <v/>
      </c>
      <c r="Y358" s="2" t="str">
        <f t="shared" si="29"/>
        <v/>
      </c>
    </row>
    <row r="359" spans="1:25" x14ac:dyDescent="0.2">
      <c r="A359" s="2" t="s">
        <v>281</v>
      </c>
      <c r="B359" s="2">
        <v>8804</v>
      </c>
      <c r="C359" s="2">
        <v>0</v>
      </c>
      <c r="D359" s="2" t="s">
        <v>282</v>
      </c>
      <c r="E359" s="2">
        <v>293</v>
      </c>
      <c r="F359" s="2" t="s">
        <v>7</v>
      </c>
      <c r="G359" s="2">
        <v>2691327.1060000001</v>
      </c>
      <c r="H359" s="2">
        <v>1233258.0220000001</v>
      </c>
      <c r="I359" s="2" t="s">
        <v>4896</v>
      </c>
      <c r="J359" s="4">
        <v>39630</v>
      </c>
      <c r="K359" s="230">
        <f t="shared" si="26"/>
        <v>3</v>
      </c>
      <c r="L359" s="2" t="str">
        <f>$B359&amp;"-"&amp;COUNTIF($B$2:$B359, $B359)</f>
        <v>8804-1</v>
      </c>
      <c r="M359" s="2">
        <v>1585</v>
      </c>
      <c r="N359" s="2" t="str">
        <f t="shared" si="28"/>
        <v>Salavaux</v>
      </c>
      <c r="O359" s="2" t="str">
        <f t="shared" si="29"/>
        <v>Bellerive VD</v>
      </c>
      <c r="P359" s="2" t="str">
        <f t="shared" si="29"/>
        <v>Cotterd</v>
      </c>
      <c r="Q359" s="2" t="str">
        <f t="shared" si="29"/>
        <v/>
      </c>
      <c r="R359" s="2" t="str">
        <f t="shared" si="29"/>
        <v/>
      </c>
      <c r="S359" s="2" t="str">
        <f t="shared" si="29"/>
        <v/>
      </c>
      <c r="T359" s="2" t="str">
        <f t="shared" si="29"/>
        <v/>
      </c>
      <c r="U359" s="2" t="str">
        <f t="shared" si="29"/>
        <v/>
      </c>
      <c r="V359" s="2" t="str">
        <f t="shared" si="29"/>
        <v/>
      </c>
      <c r="W359" s="2" t="str">
        <f t="shared" si="29"/>
        <v/>
      </c>
      <c r="X359" s="2" t="str">
        <f t="shared" si="29"/>
        <v/>
      </c>
      <c r="Y359" s="2" t="str">
        <f t="shared" si="29"/>
        <v/>
      </c>
    </row>
    <row r="360" spans="1:25" x14ac:dyDescent="0.2">
      <c r="A360" s="2" t="s">
        <v>282</v>
      </c>
      <c r="B360" s="2">
        <v>8820</v>
      </c>
      <c r="C360" s="2">
        <v>0</v>
      </c>
      <c r="D360" s="2" t="s">
        <v>282</v>
      </c>
      <c r="E360" s="2">
        <v>293</v>
      </c>
      <c r="F360" s="2" t="s">
        <v>7</v>
      </c>
      <c r="G360" s="2">
        <v>2692127.6719999998</v>
      </c>
      <c r="H360" s="2">
        <v>1230678.7169999999</v>
      </c>
      <c r="I360" s="2" t="s">
        <v>4896</v>
      </c>
      <c r="J360" s="4">
        <v>39630</v>
      </c>
      <c r="K360" s="230">
        <f t="shared" si="26"/>
        <v>3</v>
      </c>
      <c r="L360" s="2" t="str">
        <f>$B360&amp;"-"&amp;COUNTIF($B$2:$B360, $B360)</f>
        <v>8820-1</v>
      </c>
      <c r="M360" s="2">
        <v>1586</v>
      </c>
      <c r="N360" s="2" t="str">
        <f t="shared" si="28"/>
        <v>Vallamand</v>
      </c>
      <c r="O360" s="2" t="str">
        <f t="shared" si="29"/>
        <v/>
      </c>
      <c r="P360" s="2" t="str">
        <f t="shared" si="29"/>
        <v/>
      </c>
      <c r="Q360" s="2" t="str">
        <f t="shared" si="29"/>
        <v/>
      </c>
      <c r="R360" s="2" t="str">
        <f t="shared" si="29"/>
        <v/>
      </c>
      <c r="S360" s="2" t="str">
        <f t="shared" si="29"/>
        <v/>
      </c>
      <c r="T360" s="2" t="str">
        <f t="shared" si="29"/>
        <v/>
      </c>
      <c r="U360" s="2" t="str">
        <f t="shared" si="29"/>
        <v/>
      </c>
      <c r="V360" s="2" t="str">
        <f t="shared" si="29"/>
        <v/>
      </c>
      <c r="W360" s="2" t="str">
        <f t="shared" si="29"/>
        <v/>
      </c>
      <c r="X360" s="2" t="str">
        <f t="shared" si="29"/>
        <v/>
      </c>
      <c r="Y360" s="2" t="str">
        <f t="shared" si="29"/>
        <v/>
      </c>
    </row>
    <row r="361" spans="1:25" x14ac:dyDescent="0.2">
      <c r="A361" s="2" t="s">
        <v>283</v>
      </c>
      <c r="B361" s="2">
        <v>8824</v>
      </c>
      <c r="C361" s="2">
        <v>0</v>
      </c>
      <c r="D361" s="2" t="s">
        <v>282</v>
      </c>
      <c r="E361" s="2">
        <v>293</v>
      </c>
      <c r="F361" s="2" t="s">
        <v>7</v>
      </c>
      <c r="G361" s="2">
        <v>2691095.9879999999</v>
      </c>
      <c r="H361" s="2">
        <v>1227540.2590000001</v>
      </c>
      <c r="I361" s="2" t="s">
        <v>4896</v>
      </c>
      <c r="J361" s="4">
        <v>39630</v>
      </c>
      <c r="K361" s="230">
        <f t="shared" si="26"/>
        <v>3</v>
      </c>
      <c r="L361" s="2" t="str">
        <f>$B361&amp;"-"&amp;COUNTIF($B$2:$B361, $B361)</f>
        <v>8824-1</v>
      </c>
      <c r="M361" s="2">
        <v>1587</v>
      </c>
      <c r="N361" s="2" t="str">
        <f t="shared" si="28"/>
        <v>Montmagny</v>
      </c>
      <c r="O361" s="2" t="str">
        <f t="shared" si="29"/>
        <v>Constantine</v>
      </c>
      <c r="P361" s="2" t="str">
        <f t="shared" si="29"/>
        <v/>
      </c>
      <c r="Q361" s="2" t="str">
        <f t="shared" si="29"/>
        <v/>
      </c>
      <c r="R361" s="2" t="str">
        <f t="shared" si="29"/>
        <v/>
      </c>
      <c r="S361" s="2" t="str">
        <f t="shared" si="29"/>
        <v/>
      </c>
      <c r="T361" s="2" t="str">
        <f t="shared" si="29"/>
        <v/>
      </c>
      <c r="U361" s="2" t="str">
        <f t="shared" si="29"/>
        <v/>
      </c>
      <c r="V361" s="2" t="str">
        <f t="shared" si="29"/>
        <v/>
      </c>
      <c r="W361" s="2" t="str">
        <f t="shared" si="29"/>
        <v/>
      </c>
      <c r="X361" s="2" t="str">
        <f t="shared" si="29"/>
        <v/>
      </c>
      <c r="Y361" s="2" t="str">
        <f t="shared" si="29"/>
        <v/>
      </c>
    </row>
    <row r="362" spans="1:25" x14ac:dyDescent="0.2">
      <c r="A362" s="2" t="s">
        <v>284</v>
      </c>
      <c r="B362" s="2">
        <v>8825</v>
      </c>
      <c r="C362" s="2">
        <v>0</v>
      </c>
      <c r="D362" s="2" t="s">
        <v>282</v>
      </c>
      <c r="E362" s="2">
        <v>293</v>
      </c>
      <c r="F362" s="2" t="s">
        <v>7</v>
      </c>
      <c r="G362" s="2">
        <v>2692497.6179999998</v>
      </c>
      <c r="H362" s="2">
        <v>1225448.6669999999</v>
      </c>
      <c r="I362" s="2" t="s">
        <v>4896</v>
      </c>
      <c r="J362" s="4">
        <v>39630</v>
      </c>
      <c r="K362" s="230">
        <f t="shared" si="26"/>
        <v>3</v>
      </c>
      <c r="L362" s="2" t="str">
        <f>$B362&amp;"-"&amp;COUNTIF($B$2:$B362, $B362)</f>
        <v>8825-1</v>
      </c>
      <c r="M362" s="2">
        <v>1588</v>
      </c>
      <c r="N362" s="2" t="str">
        <f t="shared" si="28"/>
        <v>Cudrefin</v>
      </c>
      <c r="O362" s="2" t="str">
        <f t="shared" si="29"/>
        <v/>
      </c>
      <c r="P362" s="2" t="str">
        <f t="shared" si="29"/>
        <v/>
      </c>
      <c r="Q362" s="2" t="str">
        <f t="shared" si="29"/>
        <v/>
      </c>
      <c r="R362" s="2" t="str">
        <f t="shared" si="29"/>
        <v/>
      </c>
      <c r="S362" s="2" t="str">
        <f t="shared" si="29"/>
        <v/>
      </c>
      <c r="T362" s="2" t="str">
        <f t="shared" si="29"/>
        <v/>
      </c>
      <c r="U362" s="2" t="str">
        <f t="shared" si="29"/>
        <v/>
      </c>
      <c r="V362" s="2" t="str">
        <f t="shared" si="29"/>
        <v/>
      </c>
      <c r="W362" s="2" t="str">
        <f t="shared" si="29"/>
        <v/>
      </c>
      <c r="X362" s="2" t="str">
        <f t="shared" si="29"/>
        <v/>
      </c>
      <c r="Y362" s="2" t="str">
        <f t="shared" si="29"/>
        <v/>
      </c>
    </row>
    <row r="363" spans="1:25" x14ac:dyDescent="0.2">
      <c r="A363" s="2" t="s">
        <v>285</v>
      </c>
      <c r="B363" s="2">
        <v>8353</v>
      </c>
      <c r="C363" s="2">
        <v>0</v>
      </c>
      <c r="D363" s="2" t="s">
        <v>285</v>
      </c>
      <c r="E363" s="2">
        <v>294</v>
      </c>
      <c r="F363" s="2" t="s">
        <v>7</v>
      </c>
      <c r="G363" s="2">
        <v>2707160.8190000001</v>
      </c>
      <c r="H363" s="2">
        <v>1260966.665</v>
      </c>
      <c r="I363" s="2" t="s">
        <v>4896</v>
      </c>
      <c r="J363" s="4">
        <v>39630</v>
      </c>
      <c r="K363" s="230">
        <f t="shared" si="26"/>
        <v>3</v>
      </c>
      <c r="L363" s="2" t="str">
        <f>$B363&amp;"-"&amp;COUNTIF($B$2:$B363, $B363)</f>
        <v>8353-1</v>
      </c>
      <c r="M363" s="2">
        <v>1589</v>
      </c>
      <c r="N363" s="2" t="str">
        <f t="shared" si="28"/>
        <v>Chabrey</v>
      </c>
      <c r="O363" s="2" t="str">
        <f t="shared" si="29"/>
        <v/>
      </c>
      <c r="P363" s="2" t="str">
        <f t="shared" si="29"/>
        <v/>
      </c>
      <c r="Q363" s="2" t="str">
        <f t="shared" si="29"/>
        <v/>
      </c>
      <c r="R363" s="2" t="str">
        <f t="shared" si="29"/>
        <v/>
      </c>
      <c r="S363" s="2" t="str">
        <f t="shared" si="29"/>
        <v/>
      </c>
      <c r="T363" s="2" t="str">
        <f t="shared" si="29"/>
        <v/>
      </c>
      <c r="U363" s="2" t="str">
        <f t="shared" si="29"/>
        <v/>
      </c>
      <c r="V363" s="2" t="str">
        <f t="shared" si="29"/>
        <v/>
      </c>
      <c r="W363" s="2" t="str">
        <f t="shared" si="29"/>
        <v/>
      </c>
      <c r="X363" s="2" t="str">
        <f t="shared" si="29"/>
        <v/>
      </c>
      <c r="Y363" s="2" t="str">
        <f t="shared" si="29"/>
        <v/>
      </c>
    </row>
    <row r="364" spans="1:25" x14ac:dyDescent="0.2">
      <c r="A364" s="2" t="s">
        <v>286</v>
      </c>
      <c r="B364" s="2">
        <v>8354</v>
      </c>
      <c r="C364" s="2">
        <v>0</v>
      </c>
      <c r="D364" s="2" t="s">
        <v>285</v>
      </c>
      <c r="E364" s="2">
        <v>294</v>
      </c>
      <c r="F364" s="2" t="s">
        <v>7</v>
      </c>
      <c r="G364" s="2">
        <v>2706965.4339999999</v>
      </c>
      <c r="H364" s="2">
        <v>1258640.433</v>
      </c>
      <c r="I364" s="2" t="s">
        <v>4896</v>
      </c>
      <c r="J364" s="4">
        <v>39630</v>
      </c>
      <c r="K364" s="230">
        <f t="shared" si="26"/>
        <v>3</v>
      </c>
      <c r="L364" s="2" t="str">
        <f>$B364&amp;"-"&amp;COUNTIF($B$2:$B364, $B364)</f>
        <v>8354-2</v>
      </c>
      <c r="M364" s="2">
        <v>1595</v>
      </c>
      <c r="N364" s="2" t="str">
        <f t="shared" si="28"/>
        <v>Clavaleyres</v>
      </c>
      <c r="O364" s="2" t="str">
        <f t="shared" si="29"/>
        <v>Faoug</v>
      </c>
      <c r="P364" s="2" t="str">
        <f t="shared" si="29"/>
        <v/>
      </c>
      <c r="Q364" s="2" t="str">
        <f t="shared" si="29"/>
        <v/>
      </c>
      <c r="R364" s="2" t="str">
        <f t="shared" si="29"/>
        <v/>
      </c>
      <c r="S364" s="2" t="str">
        <f t="shared" si="29"/>
        <v/>
      </c>
      <c r="T364" s="2" t="str">
        <f t="shared" si="29"/>
        <v/>
      </c>
      <c r="U364" s="2" t="str">
        <f t="shared" si="29"/>
        <v/>
      </c>
      <c r="V364" s="2" t="str">
        <f t="shared" si="29"/>
        <v/>
      </c>
      <c r="W364" s="2" t="str">
        <f t="shared" si="29"/>
        <v/>
      </c>
      <c r="X364" s="2" t="str">
        <f t="shared" si="29"/>
        <v/>
      </c>
      <c r="Y364" s="2" t="str">
        <f t="shared" si="29"/>
        <v/>
      </c>
    </row>
    <row r="365" spans="1:25" x14ac:dyDescent="0.2">
      <c r="A365" s="2" t="s">
        <v>287</v>
      </c>
      <c r="B365" s="2">
        <v>8354</v>
      </c>
      <c r="C365" s="2">
        <v>1</v>
      </c>
      <c r="D365" s="2" t="s">
        <v>285</v>
      </c>
      <c r="E365" s="2">
        <v>294</v>
      </c>
      <c r="F365" s="2" t="s">
        <v>7</v>
      </c>
      <c r="G365" s="2">
        <v>2705032.3670000001</v>
      </c>
      <c r="H365" s="2">
        <v>1261566.1410000001</v>
      </c>
      <c r="I365" s="2" t="s">
        <v>4896</v>
      </c>
      <c r="J365" s="4">
        <v>43101</v>
      </c>
      <c r="K365" s="230">
        <f t="shared" si="26"/>
        <v>3</v>
      </c>
      <c r="L365" s="2" t="str">
        <f>$B365&amp;"-"&amp;COUNTIF($B$2:$B365, $B365)</f>
        <v>8354-3</v>
      </c>
      <c r="M365" s="2">
        <v>1607</v>
      </c>
      <c r="N365" s="2" t="str">
        <f t="shared" si="28"/>
        <v>Les Thioleyres</v>
      </c>
      <c r="O365" s="2" t="str">
        <f t="shared" si="29"/>
        <v>Palézieux</v>
      </c>
      <c r="P365" s="2" t="str">
        <f t="shared" si="29"/>
        <v>Palézieux-Village</v>
      </c>
      <c r="Q365" s="2" t="str">
        <f t="shared" si="29"/>
        <v>Les Tavernes</v>
      </c>
      <c r="R365" s="2" t="str">
        <f t="shared" si="29"/>
        <v>Les Thioleyres</v>
      </c>
      <c r="S365" s="2" t="str">
        <f t="shared" si="29"/>
        <v/>
      </c>
      <c r="T365" s="2" t="str">
        <f t="shared" si="29"/>
        <v/>
      </c>
      <c r="U365" s="2" t="str">
        <f t="shared" si="29"/>
        <v/>
      </c>
      <c r="V365" s="2" t="str">
        <f t="shared" si="29"/>
        <v/>
      </c>
      <c r="W365" s="2" t="str">
        <f t="shared" si="29"/>
        <v/>
      </c>
      <c r="X365" s="2" t="str">
        <f t="shared" si="29"/>
        <v/>
      </c>
      <c r="Y365" s="2" t="str">
        <f t="shared" si="29"/>
        <v/>
      </c>
    </row>
    <row r="366" spans="1:25" x14ac:dyDescent="0.2">
      <c r="A366" s="2" t="s">
        <v>2855</v>
      </c>
      <c r="B366" s="2">
        <v>8355</v>
      </c>
      <c r="C366" s="2">
        <v>0</v>
      </c>
      <c r="D366" s="2" t="s">
        <v>285</v>
      </c>
      <c r="E366" s="2">
        <v>294</v>
      </c>
      <c r="F366" s="2" t="s">
        <v>7</v>
      </c>
      <c r="G366" s="2">
        <v>2709537.5929999999</v>
      </c>
      <c r="H366" s="2">
        <v>1261147.3570000001</v>
      </c>
      <c r="I366" s="2" t="s">
        <v>4896</v>
      </c>
      <c r="J366" s="4">
        <v>39630</v>
      </c>
      <c r="K366" s="230">
        <f t="shared" si="26"/>
        <v>3</v>
      </c>
      <c r="L366" s="2" t="str">
        <f>$B366&amp;"-"&amp;COUNTIF($B$2:$B366, $B366)</f>
        <v>8355-1</v>
      </c>
      <c r="M366" s="2">
        <v>1608</v>
      </c>
      <c r="N366" s="2" t="str">
        <f t="shared" si="28"/>
        <v>Chapelle (Glâne)</v>
      </c>
      <c r="O366" s="2" t="str">
        <f t="shared" si="29"/>
        <v>Chapelle (Glâne)</v>
      </c>
      <c r="P366" s="2" t="str">
        <f t="shared" si="29"/>
        <v>Oron-le-Châtel</v>
      </c>
      <c r="Q366" s="2" t="str">
        <f t="shared" si="29"/>
        <v>Bussigny-sur-Oron</v>
      </c>
      <c r="R366" s="2" t="str">
        <f t="shared" si="29"/>
        <v>Chesalles-sur-Oron</v>
      </c>
      <c r="S366" s="2" t="str">
        <f t="shared" si="29"/>
        <v/>
      </c>
      <c r="T366" s="2" t="str">
        <f t="shared" si="29"/>
        <v/>
      </c>
      <c r="U366" s="2" t="str">
        <f t="shared" si="29"/>
        <v/>
      </c>
      <c r="V366" s="2" t="str">
        <f t="shared" si="29"/>
        <v/>
      </c>
      <c r="W366" s="2" t="str">
        <f t="shared" si="29"/>
        <v/>
      </c>
      <c r="X366" s="2" t="str">
        <f t="shared" si="29"/>
        <v/>
      </c>
      <c r="Y366" s="2" t="str">
        <f t="shared" si="29"/>
        <v/>
      </c>
    </row>
    <row r="367" spans="1:25" x14ac:dyDescent="0.2">
      <c r="A367" s="2" t="s">
        <v>232</v>
      </c>
      <c r="B367" s="2">
        <v>8523</v>
      </c>
      <c r="C367" s="2">
        <v>0</v>
      </c>
      <c r="D367" s="2" t="s">
        <v>285</v>
      </c>
      <c r="E367" s="2">
        <v>294</v>
      </c>
      <c r="F367" s="2" t="s">
        <v>7</v>
      </c>
      <c r="G367" s="2">
        <v>2709392.5490000001</v>
      </c>
      <c r="H367" s="2">
        <v>1262192.8259999999</v>
      </c>
      <c r="I367" s="2" t="s">
        <v>4896</v>
      </c>
      <c r="J367" s="4">
        <v>39630</v>
      </c>
      <c r="K367" s="230">
        <f t="shared" si="26"/>
        <v>3</v>
      </c>
      <c r="L367" s="2" t="str">
        <f>$B367&amp;"-"&amp;COUNTIF($B$2:$B367, $B367)</f>
        <v>8523-2</v>
      </c>
      <c r="M367" s="2">
        <v>1609</v>
      </c>
      <c r="N367" s="2" t="str">
        <f t="shared" si="28"/>
        <v>St-Martin FR</v>
      </c>
      <c r="O367" s="2" t="str">
        <f t="shared" si="29"/>
        <v>Besencens</v>
      </c>
      <c r="P367" s="2" t="str">
        <f t="shared" si="29"/>
        <v>Fiaugères</v>
      </c>
      <c r="Q367" s="2" t="str">
        <f t="shared" si="29"/>
        <v/>
      </c>
      <c r="R367" s="2" t="str">
        <f t="shared" si="29"/>
        <v/>
      </c>
      <c r="S367" s="2" t="str">
        <f t="shared" si="29"/>
        <v/>
      </c>
      <c r="T367" s="2" t="str">
        <f t="shared" si="29"/>
        <v/>
      </c>
      <c r="U367" s="2" t="str">
        <f t="shared" si="29"/>
        <v/>
      </c>
      <c r="V367" s="2" t="str">
        <f t="shared" si="29"/>
        <v/>
      </c>
      <c r="W367" s="2" t="str">
        <f t="shared" si="29"/>
        <v/>
      </c>
      <c r="X367" s="2" t="str">
        <f t="shared" si="29"/>
        <v/>
      </c>
      <c r="Y367" s="2" t="str">
        <f t="shared" si="29"/>
        <v/>
      </c>
    </row>
    <row r="368" spans="1:25" x14ac:dyDescent="0.2">
      <c r="A368" s="2" t="s">
        <v>1267</v>
      </c>
      <c r="B368" s="2">
        <v>6340</v>
      </c>
      <c r="C368" s="2">
        <v>4</v>
      </c>
      <c r="D368" s="2" t="s">
        <v>289</v>
      </c>
      <c r="E368" s="2">
        <v>295</v>
      </c>
      <c r="F368" s="2" t="s">
        <v>7</v>
      </c>
      <c r="G368" s="2">
        <v>2685853.122</v>
      </c>
      <c r="H368" s="2">
        <v>1232031.912</v>
      </c>
      <c r="I368" s="2" t="s">
        <v>4896</v>
      </c>
      <c r="J368" s="4">
        <v>39630</v>
      </c>
      <c r="K368" s="230">
        <f t="shared" si="26"/>
        <v>3</v>
      </c>
      <c r="L368" s="2" t="str">
        <f>$B368&amp;"-"&amp;COUNTIF($B$2:$B368, $B368)</f>
        <v>6340-2</v>
      </c>
      <c r="M368" s="2">
        <v>1610</v>
      </c>
      <c r="N368" s="2" t="str">
        <f t="shared" si="28"/>
        <v>Oron-la-Ville</v>
      </c>
      <c r="O368" s="2" t="str">
        <f t="shared" si="29"/>
        <v>Châtillens</v>
      </c>
      <c r="P368" s="2" t="str">
        <f t="shared" si="29"/>
        <v>Vuibroye</v>
      </c>
      <c r="Q368" s="2" t="str">
        <f t="shared" si="29"/>
        <v/>
      </c>
      <c r="R368" s="2" t="str">
        <f t="shared" si="29"/>
        <v/>
      </c>
      <c r="S368" s="2" t="str">
        <f t="shared" si="29"/>
        <v/>
      </c>
      <c r="T368" s="2" t="str">
        <f t="shared" si="29"/>
        <v/>
      </c>
      <c r="U368" s="2" t="str">
        <f t="shared" si="29"/>
        <v/>
      </c>
      <c r="V368" s="2" t="str">
        <f t="shared" si="29"/>
        <v/>
      </c>
      <c r="W368" s="2" t="str">
        <f t="shared" si="29"/>
        <v/>
      </c>
      <c r="X368" s="2" t="str">
        <f t="shared" si="29"/>
        <v/>
      </c>
      <c r="Y368" s="2" t="str">
        <f t="shared" si="29"/>
        <v/>
      </c>
    </row>
    <row r="369" spans="1:25" x14ac:dyDescent="0.2">
      <c r="A369" s="2" t="s">
        <v>150</v>
      </c>
      <c r="B369" s="2">
        <v>8135</v>
      </c>
      <c r="C369" s="2">
        <v>0</v>
      </c>
      <c r="D369" s="2" t="s">
        <v>289</v>
      </c>
      <c r="E369" s="2">
        <v>295</v>
      </c>
      <c r="F369" s="2" t="s">
        <v>7</v>
      </c>
      <c r="G369" s="2">
        <v>2684450.449</v>
      </c>
      <c r="H369" s="2">
        <v>1234448.618</v>
      </c>
      <c r="I369" s="2" t="s">
        <v>4896</v>
      </c>
      <c r="J369" s="4">
        <v>39630</v>
      </c>
      <c r="K369" s="230">
        <f t="shared" si="26"/>
        <v>3</v>
      </c>
      <c r="L369" s="2" t="str">
        <f>$B369&amp;"-"&amp;COUNTIF($B$2:$B369, $B369)</f>
        <v>8135-3</v>
      </c>
      <c r="M369" s="2">
        <v>1611</v>
      </c>
      <c r="N369" s="2" t="str">
        <f t="shared" si="28"/>
        <v>Le Crêt-près-Semsales</v>
      </c>
      <c r="O369" s="2" t="str">
        <f t="shared" si="29"/>
        <v/>
      </c>
      <c r="P369" s="2" t="str">
        <f t="shared" si="29"/>
        <v/>
      </c>
      <c r="Q369" s="2" t="str">
        <f t="shared" si="29"/>
        <v/>
      </c>
      <c r="R369" s="2" t="str">
        <f t="shared" si="29"/>
        <v/>
      </c>
      <c r="S369" s="2" t="str">
        <f t="shared" si="29"/>
        <v/>
      </c>
      <c r="T369" s="2" t="str">
        <f t="shared" si="29"/>
        <v/>
      </c>
      <c r="U369" s="2" t="str">
        <f t="shared" si="29"/>
        <v/>
      </c>
      <c r="V369" s="2" t="str">
        <f t="shared" si="29"/>
        <v/>
      </c>
      <c r="W369" s="2" t="str">
        <f t="shared" si="29"/>
        <v/>
      </c>
      <c r="X369" s="2" t="str">
        <f t="shared" si="29"/>
        <v/>
      </c>
      <c r="Y369" s="2" t="str">
        <f t="shared" si="29"/>
        <v/>
      </c>
    </row>
    <row r="370" spans="1:25" x14ac:dyDescent="0.2">
      <c r="A370" s="2" t="s">
        <v>288</v>
      </c>
      <c r="B370" s="2">
        <v>8135</v>
      </c>
      <c r="C370" s="2">
        <v>2</v>
      </c>
      <c r="D370" s="2" t="s">
        <v>289</v>
      </c>
      <c r="E370" s="2">
        <v>295</v>
      </c>
      <c r="F370" s="2" t="s">
        <v>7</v>
      </c>
      <c r="G370" s="2">
        <v>2685907.358</v>
      </c>
      <c r="H370" s="2">
        <v>1233113.7420000001</v>
      </c>
      <c r="I370" s="2" t="s">
        <v>4896</v>
      </c>
      <c r="J370" s="4">
        <v>39630</v>
      </c>
      <c r="K370" s="230">
        <f t="shared" si="26"/>
        <v>3</v>
      </c>
      <c r="L370" s="2" t="str">
        <f>$B370&amp;"-"&amp;COUNTIF($B$2:$B370, $B370)</f>
        <v>8135-4</v>
      </c>
      <c r="M370" s="2">
        <v>1612</v>
      </c>
      <c r="N370" s="2" t="str">
        <f t="shared" si="28"/>
        <v>Ecoteaux</v>
      </c>
      <c r="O370" s="2" t="str">
        <f t="shared" si="29"/>
        <v/>
      </c>
      <c r="P370" s="2" t="str">
        <f t="shared" si="29"/>
        <v/>
      </c>
      <c r="Q370" s="2" t="str">
        <f t="shared" si="29"/>
        <v/>
      </c>
      <c r="R370" s="2" t="str">
        <f t="shared" si="29"/>
        <v/>
      </c>
      <c r="S370" s="2" t="str">
        <f t="shared" si="29"/>
        <v/>
      </c>
      <c r="T370" s="2" t="str">
        <f t="shared" si="29"/>
        <v/>
      </c>
      <c r="U370" s="2" t="str">
        <f t="shared" si="29"/>
        <v/>
      </c>
      <c r="V370" s="2" t="str">
        <f t="shared" si="29"/>
        <v/>
      </c>
      <c r="W370" s="2" t="str">
        <f t="shared" si="29"/>
        <v/>
      </c>
      <c r="X370" s="2" t="str">
        <f t="shared" si="29"/>
        <v/>
      </c>
      <c r="Y370" s="2" t="str">
        <f t="shared" si="29"/>
        <v/>
      </c>
    </row>
    <row r="371" spans="1:25" x14ac:dyDescent="0.2">
      <c r="A371" s="2" t="s">
        <v>290</v>
      </c>
      <c r="B371" s="2">
        <v>8135</v>
      </c>
      <c r="C371" s="2">
        <v>3</v>
      </c>
      <c r="D371" s="2" t="s">
        <v>289</v>
      </c>
      <c r="E371" s="2">
        <v>295</v>
      </c>
      <c r="F371" s="2" t="s">
        <v>7</v>
      </c>
      <c r="G371" s="2">
        <v>2684625.1260000002</v>
      </c>
      <c r="H371" s="2">
        <v>1235887.3060000001</v>
      </c>
      <c r="I371" s="2" t="s">
        <v>4896</v>
      </c>
      <c r="J371" s="4">
        <v>39630</v>
      </c>
      <c r="K371" s="230">
        <f t="shared" si="26"/>
        <v>3</v>
      </c>
      <c r="L371" s="2" t="str">
        <f>$B371&amp;"-"&amp;COUNTIF($B$2:$B371, $B371)</f>
        <v>8135-5</v>
      </c>
      <c r="M371" s="2">
        <v>1613</v>
      </c>
      <c r="N371" s="2" t="str">
        <f t="shared" si="28"/>
        <v>Maracon</v>
      </c>
      <c r="O371" s="2" t="str">
        <f t="shared" si="29"/>
        <v/>
      </c>
      <c r="P371" s="2" t="str">
        <f t="shared" si="29"/>
        <v/>
      </c>
      <c r="Q371" s="2" t="str">
        <f t="shared" si="29"/>
        <v/>
      </c>
      <c r="R371" s="2" t="str">
        <f t="shared" si="29"/>
        <v/>
      </c>
      <c r="S371" s="2" t="str">
        <f t="shared" si="29"/>
        <v/>
      </c>
      <c r="T371" s="2" t="str">
        <f t="shared" si="29"/>
        <v/>
      </c>
      <c r="U371" s="2" t="str">
        <f t="shared" si="29"/>
        <v/>
      </c>
      <c r="V371" s="2" t="str">
        <f t="shared" si="29"/>
        <v/>
      </c>
      <c r="W371" s="2" t="str">
        <f t="shared" si="29"/>
        <v/>
      </c>
      <c r="X371" s="2" t="str">
        <f t="shared" si="29"/>
        <v/>
      </c>
      <c r="Y371" s="2" t="str">
        <f t="shared" si="29"/>
        <v/>
      </c>
    </row>
    <row r="372" spans="1:25" x14ac:dyDescent="0.2">
      <c r="A372" s="2" t="s">
        <v>289</v>
      </c>
      <c r="B372" s="2">
        <v>8810</v>
      </c>
      <c r="C372" s="2">
        <v>0</v>
      </c>
      <c r="D372" s="2" t="s">
        <v>289</v>
      </c>
      <c r="E372" s="2">
        <v>295</v>
      </c>
      <c r="F372" s="2" t="s">
        <v>7</v>
      </c>
      <c r="G372" s="2">
        <v>2688874.3820000002</v>
      </c>
      <c r="H372" s="2">
        <v>1233492.209</v>
      </c>
      <c r="I372" s="2" t="s">
        <v>4896</v>
      </c>
      <c r="J372" s="4">
        <v>39630</v>
      </c>
      <c r="K372" s="230">
        <f t="shared" si="26"/>
        <v>3</v>
      </c>
      <c r="L372" s="2" t="str">
        <f>$B372&amp;"-"&amp;COUNTIF($B$2:$B372, $B372)</f>
        <v>8810-1</v>
      </c>
      <c r="M372" s="2">
        <v>1614</v>
      </c>
      <c r="N372" s="2" t="str">
        <f t="shared" si="28"/>
        <v>Granges (Veveyse)</v>
      </c>
      <c r="O372" s="2" t="str">
        <f t="shared" si="29"/>
        <v>Granges (Veveyse)</v>
      </c>
      <c r="P372" s="2" t="str">
        <f t="shared" si="29"/>
        <v/>
      </c>
      <c r="Q372" s="2" t="str">
        <f t="shared" si="29"/>
        <v/>
      </c>
      <c r="R372" s="2" t="str">
        <f t="shared" si="29"/>
        <v/>
      </c>
      <c r="S372" s="2" t="str">
        <f t="shared" si="29"/>
        <v/>
      </c>
      <c r="T372" s="2" t="str">
        <f t="shared" si="29"/>
        <v/>
      </c>
      <c r="U372" s="2" t="str">
        <f t="shared" si="29"/>
        <v/>
      </c>
      <c r="V372" s="2" t="str">
        <f t="shared" si="29"/>
        <v/>
      </c>
      <c r="W372" s="2" t="str">
        <f t="shared" si="29"/>
        <v/>
      </c>
      <c r="X372" s="2" t="str">
        <f t="shared" si="29"/>
        <v/>
      </c>
      <c r="Y372" s="2" t="str">
        <f t="shared" si="29"/>
        <v/>
      </c>
    </row>
    <row r="373" spans="1:25" x14ac:dyDescent="0.2">
      <c r="A373" s="2" t="s">
        <v>291</v>
      </c>
      <c r="B373" s="2">
        <v>8815</v>
      </c>
      <c r="C373" s="2">
        <v>0</v>
      </c>
      <c r="D373" s="2" t="s">
        <v>289</v>
      </c>
      <c r="E373" s="2">
        <v>295</v>
      </c>
      <c r="F373" s="2" t="s">
        <v>7</v>
      </c>
      <c r="G373" s="2">
        <v>2686709.9730000002</v>
      </c>
      <c r="H373" s="2">
        <v>1233547.6429999999</v>
      </c>
      <c r="I373" s="2" t="s">
        <v>4896</v>
      </c>
      <c r="J373" s="4">
        <v>39630</v>
      </c>
      <c r="K373" s="230">
        <f t="shared" si="26"/>
        <v>3</v>
      </c>
      <c r="L373" s="2" t="str">
        <f>$B373&amp;"-"&amp;COUNTIF($B$2:$B373, $B373)</f>
        <v>8815-1</v>
      </c>
      <c r="M373" s="2">
        <v>1615</v>
      </c>
      <c r="N373" s="2" t="str">
        <f t="shared" si="28"/>
        <v>Bossonnens</v>
      </c>
      <c r="O373" s="2" t="str">
        <f t="shared" si="29"/>
        <v/>
      </c>
      <c r="P373" s="2" t="str">
        <f t="shared" si="29"/>
        <v/>
      </c>
      <c r="Q373" s="2" t="str">
        <f t="shared" si="29"/>
        <v/>
      </c>
      <c r="R373" s="2" t="str">
        <f t="shared" si="29"/>
        <v/>
      </c>
      <c r="S373" s="2" t="str">
        <f t="shared" si="29"/>
        <v/>
      </c>
      <c r="T373" s="2" t="str">
        <f t="shared" si="29"/>
        <v/>
      </c>
      <c r="U373" s="2" t="str">
        <f t="shared" si="29"/>
        <v/>
      </c>
      <c r="V373" s="2" t="str">
        <f t="shared" si="29"/>
        <v/>
      </c>
      <c r="W373" s="2" t="str">
        <f t="shared" si="29"/>
        <v/>
      </c>
      <c r="X373" s="2" t="str">
        <f t="shared" si="29"/>
        <v/>
      </c>
      <c r="Y373" s="2" t="str">
        <f t="shared" si="29"/>
        <v/>
      </c>
    </row>
    <row r="374" spans="1:25" x14ac:dyDescent="0.2">
      <c r="A374" s="2" t="s">
        <v>292</v>
      </c>
      <c r="B374" s="2">
        <v>8816</v>
      </c>
      <c r="C374" s="2">
        <v>0</v>
      </c>
      <c r="D374" s="2" t="s">
        <v>289</v>
      </c>
      <c r="E374" s="2">
        <v>295</v>
      </c>
      <c r="F374" s="2" t="s">
        <v>7</v>
      </c>
      <c r="G374" s="2">
        <v>2688114.5809999998</v>
      </c>
      <c r="H374" s="2">
        <v>1230587.699</v>
      </c>
      <c r="I374" s="2" t="s">
        <v>4896</v>
      </c>
      <c r="J374" s="4">
        <v>39630</v>
      </c>
      <c r="K374" s="230">
        <f t="shared" si="26"/>
        <v>3</v>
      </c>
      <c r="L374" s="2" t="str">
        <f>$B374&amp;"-"&amp;COUNTIF($B$2:$B374, $B374)</f>
        <v>8816-1</v>
      </c>
      <c r="M374" s="2">
        <v>1616</v>
      </c>
      <c r="N374" s="2" t="str">
        <f t="shared" si="28"/>
        <v>Attalens</v>
      </c>
      <c r="O374" s="2" t="str">
        <f t="shared" si="29"/>
        <v/>
      </c>
      <c r="P374" s="2" t="str">
        <f t="shared" si="29"/>
        <v/>
      </c>
      <c r="Q374" s="2" t="str">
        <f t="shared" si="29"/>
        <v/>
      </c>
      <c r="R374" s="2" t="str">
        <f t="shared" si="29"/>
        <v/>
      </c>
      <c r="S374" s="2" t="str">
        <f t="shared" si="29"/>
        <v/>
      </c>
      <c r="T374" s="2" t="str">
        <f t="shared" si="29"/>
        <v/>
      </c>
      <c r="U374" s="2" t="str">
        <f t="shared" si="29"/>
        <v/>
      </c>
      <c r="V374" s="2" t="str">
        <f t="shared" si="29"/>
        <v/>
      </c>
      <c r="W374" s="2" t="str">
        <f t="shared" si="29"/>
        <v/>
      </c>
      <c r="X374" s="2" t="str">
        <f t="shared" si="29"/>
        <v/>
      </c>
      <c r="Y374" s="2" t="str">
        <f t="shared" si="29"/>
        <v/>
      </c>
    </row>
    <row r="375" spans="1:25" x14ac:dyDescent="0.2">
      <c r="A375" s="2" t="s">
        <v>293</v>
      </c>
      <c r="B375" s="2">
        <v>8307</v>
      </c>
      <c r="C375" s="2">
        <v>0</v>
      </c>
      <c r="D375" s="2" t="s">
        <v>294</v>
      </c>
      <c r="E375" s="2">
        <v>296</v>
      </c>
      <c r="F375" s="2" t="s">
        <v>7</v>
      </c>
      <c r="G375" s="2">
        <v>2694570.0559999999</v>
      </c>
      <c r="H375" s="2">
        <v>1253429.165</v>
      </c>
      <c r="I375" s="2" t="s">
        <v>4896</v>
      </c>
      <c r="J375" s="4">
        <v>39630</v>
      </c>
      <c r="K375" s="230">
        <f t="shared" si="26"/>
        <v>3</v>
      </c>
      <c r="L375" s="2" t="str">
        <f>$B375&amp;"-"&amp;COUNTIF($B$2:$B375, $B375)</f>
        <v>8307-2</v>
      </c>
      <c r="M375" s="2">
        <v>1617</v>
      </c>
      <c r="N375" s="2" t="str">
        <f t="shared" si="28"/>
        <v>Tatroz</v>
      </c>
      <c r="O375" s="2" t="str">
        <f t="shared" si="29"/>
        <v>Remaufens</v>
      </c>
      <c r="P375" s="2" t="str">
        <f t="shared" si="29"/>
        <v/>
      </c>
      <c r="Q375" s="2" t="str">
        <f t="shared" si="29"/>
        <v/>
      </c>
      <c r="R375" s="2" t="str">
        <f t="shared" si="29"/>
        <v/>
      </c>
      <c r="S375" s="2" t="str">
        <f t="shared" si="29"/>
        <v/>
      </c>
      <c r="T375" s="2" t="str">
        <f t="shared" si="29"/>
        <v/>
      </c>
      <c r="U375" s="2" t="str">
        <f t="shared" si="29"/>
        <v/>
      </c>
      <c r="V375" s="2" t="str">
        <f t="shared" si="29"/>
        <v/>
      </c>
      <c r="W375" s="2" t="str">
        <f t="shared" si="29"/>
        <v/>
      </c>
      <c r="X375" s="2" t="str">
        <f t="shared" si="29"/>
        <v/>
      </c>
      <c r="Y375" s="2" t="str">
        <f t="shared" si="29"/>
        <v/>
      </c>
    </row>
    <row r="376" spans="1:25" x14ac:dyDescent="0.2">
      <c r="A376" s="2" t="s">
        <v>295</v>
      </c>
      <c r="B376" s="2">
        <v>8307</v>
      </c>
      <c r="C376" s="2">
        <v>2</v>
      </c>
      <c r="D376" s="2" t="s">
        <v>294</v>
      </c>
      <c r="E376" s="2">
        <v>296</v>
      </c>
      <c r="F376" s="2" t="s">
        <v>7</v>
      </c>
      <c r="G376" s="2">
        <v>2697086.79</v>
      </c>
      <c r="H376" s="2">
        <v>1254037.818</v>
      </c>
      <c r="I376" s="2" t="s">
        <v>4896</v>
      </c>
      <c r="J376" s="4">
        <v>39630</v>
      </c>
      <c r="K376" s="230">
        <f t="shared" si="26"/>
        <v>3</v>
      </c>
      <c r="L376" s="2" t="str">
        <f>$B376&amp;"-"&amp;COUNTIF($B$2:$B376, $B376)</f>
        <v>8307-3</v>
      </c>
      <c r="M376" s="2">
        <v>1618</v>
      </c>
      <c r="N376" s="2" t="str">
        <f t="shared" si="28"/>
        <v>Châtel-St-Denis</v>
      </c>
      <c r="O376" s="2" t="str">
        <f t="shared" si="29"/>
        <v>Châtel-St-Denis</v>
      </c>
      <c r="P376" s="2" t="str">
        <f t="shared" si="29"/>
        <v/>
      </c>
      <c r="Q376" s="2" t="str">
        <f t="shared" si="29"/>
        <v/>
      </c>
      <c r="R376" s="2" t="str">
        <f t="shared" si="29"/>
        <v/>
      </c>
      <c r="S376" s="2" t="str">
        <f t="shared" si="29"/>
        <v/>
      </c>
      <c r="T376" s="2" t="str">
        <f t="shared" si="29"/>
        <v/>
      </c>
      <c r="U376" s="2" t="str">
        <f t="shared" si="29"/>
        <v/>
      </c>
      <c r="V376" s="2" t="str">
        <f t="shared" si="29"/>
        <v/>
      </c>
      <c r="W376" s="2" t="str">
        <f t="shared" si="29"/>
        <v/>
      </c>
      <c r="X376" s="2" t="str">
        <f t="shared" si="29"/>
        <v/>
      </c>
      <c r="Y376" s="2" t="str">
        <f t="shared" si="29"/>
        <v/>
      </c>
    </row>
    <row r="377" spans="1:25" x14ac:dyDescent="0.2">
      <c r="A377" s="2" t="s">
        <v>296</v>
      </c>
      <c r="B377" s="2">
        <v>8308</v>
      </c>
      <c r="C377" s="2">
        <v>0</v>
      </c>
      <c r="D377" s="2" t="s">
        <v>294</v>
      </c>
      <c r="E377" s="2">
        <v>296</v>
      </c>
      <c r="F377" s="2" t="s">
        <v>7</v>
      </c>
      <c r="G377" s="2">
        <v>2697146.5350000001</v>
      </c>
      <c r="H377" s="2">
        <v>1251691.7080000001</v>
      </c>
      <c r="I377" s="2" t="s">
        <v>4896</v>
      </c>
      <c r="J377" s="4">
        <v>39630</v>
      </c>
      <c r="K377" s="230">
        <f t="shared" si="26"/>
        <v>3</v>
      </c>
      <c r="L377" s="2" t="str">
        <f>$B377&amp;"-"&amp;COUNTIF($B$2:$B377, $B377)</f>
        <v>8308-3</v>
      </c>
      <c r="M377" s="2">
        <v>1619</v>
      </c>
      <c r="N377" s="2" t="str">
        <f t="shared" si="28"/>
        <v>Les Paccots</v>
      </c>
      <c r="O377" s="2" t="str">
        <f t="shared" si="29"/>
        <v/>
      </c>
      <c r="P377" s="2" t="str">
        <f t="shared" si="29"/>
        <v/>
      </c>
      <c r="Q377" s="2" t="str">
        <f t="shared" si="29"/>
        <v/>
      </c>
      <c r="R377" s="2" t="str">
        <f t="shared" si="29"/>
        <v/>
      </c>
      <c r="S377" s="2" t="str">
        <f t="shared" si="29"/>
        <v/>
      </c>
      <c r="T377" s="2" t="str">
        <f t="shared" si="29"/>
        <v/>
      </c>
      <c r="U377" s="2" t="str">
        <f t="shared" si="29"/>
        <v/>
      </c>
      <c r="V377" s="2" t="str">
        <f t="shared" si="29"/>
        <v/>
      </c>
      <c r="W377" s="2" t="str">
        <f t="shared" si="29"/>
        <v/>
      </c>
      <c r="X377" s="2" t="str">
        <f t="shared" si="29"/>
        <v/>
      </c>
      <c r="Y377" s="2" t="str">
        <f t="shared" si="29"/>
        <v/>
      </c>
    </row>
    <row r="378" spans="1:25" x14ac:dyDescent="0.2">
      <c r="A378" s="2" t="s">
        <v>297</v>
      </c>
      <c r="B378" s="2">
        <v>8308</v>
      </c>
      <c r="C378" s="2">
        <v>2</v>
      </c>
      <c r="D378" s="2" t="s">
        <v>294</v>
      </c>
      <c r="E378" s="2">
        <v>296</v>
      </c>
      <c r="F378" s="2" t="s">
        <v>7</v>
      </c>
      <c r="G378" s="2">
        <v>2698213.3840000001</v>
      </c>
      <c r="H378" s="2">
        <v>1253607.4010000001</v>
      </c>
      <c r="I378" s="2" t="s">
        <v>4896</v>
      </c>
      <c r="J378" s="4">
        <v>39630</v>
      </c>
      <c r="K378" s="230">
        <f t="shared" si="26"/>
        <v>3</v>
      </c>
      <c r="L378" s="2" t="str">
        <f>$B378&amp;"-"&amp;COUNTIF($B$2:$B378, $B378)</f>
        <v>8308-4</v>
      </c>
      <c r="M378" s="2">
        <v>1623</v>
      </c>
      <c r="N378" s="2" t="str">
        <f t="shared" si="28"/>
        <v>Semsales</v>
      </c>
      <c r="O378" s="2" t="str">
        <f t="shared" si="29"/>
        <v/>
      </c>
      <c r="P378" s="2" t="str">
        <f t="shared" si="29"/>
        <v/>
      </c>
      <c r="Q378" s="2" t="str">
        <f t="shared" si="29"/>
        <v/>
      </c>
      <c r="R378" s="2" t="str">
        <f t="shared" si="29"/>
        <v/>
      </c>
      <c r="S378" s="2" t="str">
        <f t="shared" si="29"/>
        <v/>
      </c>
      <c r="T378" s="2" t="str">
        <f t="shared" si="29"/>
        <v/>
      </c>
      <c r="U378" s="2" t="str">
        <f t="shared" ref="U378:Y378" si="30">IFERROR(INDEX($A$2:$A$5744, MATCH($M378&amp;"-"&amp;U$1, $L$2:$L$5744, 0)), "")</f>
        <v/>
      </c>
      <c r="V378" s="2" t="str">
        <f t="shared" si="30"/>
        <v/>
      </c>
      <c r="W378" s="2" t="str">
        <f t="shared" si="30"/>
        <v/>
      </c>
      <c r="X378" s="2" t="str">
        <f t="shared" si="30"/>
        <v/>
      </c>
      <c r="Y378" s="2" t="str">
        <f t="shared" si="30"/>
        <v/>
      </c>
    </row>
    <row r="379" spans="1:25" x14ac:dyDescent="0.2">
      <c r="A379" s="2" t="s">
        <v>298</v>
      </c>
      <c r="B379" s="2">
        <v>8314</v>
      </c>
      <c r="C379" s="2">
        <v>0</v>
      </c>
      <c r="D379" s="2" t="s">
        <v>294</v>
      </c>
      <c r="E379" s="2">
        <v>296</v>
      </c>
      <c r="F379" s="2" t="s">
        <v>7</v>
      </c>
      <c r="G379" s="2">
        <v>2698252.6830000002</v>
      </c>
      <c r="H379" s="2">
        <v>1256539.6839999999</v>
      </c>
      <c r="I379" s="2" t="s">
        <v>4896</v>
      </c>
      <c r="J379" s="4">
        <v>39630</v>
      </c>
      <c r="K379" s="230">
        <f t="shared" si="26"/>
        <v>3</v>
      </c>
      <c r="L379" s="2" t="str">
        <f>$B379&amp;"-"&amp;COUNTIF($B$2:$B379, $B379)</f>
        <v>8314-1</v>
      </c>
      <c r="M379" s="2">
        <v>1624</v>
      </c>
      <c r="N379" s="2" t="str">
        <f t="shared" si="28"/>
        <v>La Verrerie</v>
      </c>
      <c r="O379" s="2" t="str">
        <f t="shared" si="28"/>
        <v>Grattavache</v>
      </c>
      <c r="P379" s="2" t="str">
        <f t="shared" si="28"/>
        <v>Progens</v>
      </c>
      <c r="Q379" s="2" t="str">
        <f t="shared" si="28"/>
        <v>Progens</v>
      </c>
      <c r="R379" s="2" t="str">
        <f t="shared" si="28"/>
        <v/>
      </c>
      <c r="S379" s="2" t="str">
        <f t="shared" si="28"/>
        <v/>
      </c>
      <c r="T379" s="2" t="str">
        <f t="shared" si="28"/>
        <v/>
      </c>
      <c r="U379" s="2" t="str">
        <f t="shared" si="28"/>
        <v/>
      </c>
      <c r="V379" s="2" t="str">
        <f t="shared" si="28"/>
        <v/>
      </c>
      <c r="W379" s="2" t="str">
        <f t="shared" si="28"/>
        <v/>
      </c>
      <c r="X379" s="2" t="str">
        <f t="shared" si="28"/>
        <v/>
      </c>
      <c r="Y379" s="2" t="str">
        <f t="shared" si="28"/>
        <v/>
      </c>
    </row>
    <row r="380" spans="1:25" x14ac:dyDescent="0.2">
      <c r="A380" s="2" t="s">
        <v>252</v>
      </c>
      <c r="B380" s="2">
        <v>8482</v>
      </c>
      <c r="C380" s="2">
        <v>0</v>
      </c>
      <c r="D380" s="2" t="s">
        <v>294</v>
      </c>
      <c r="E380" s="2">
        <v>296</v>
      </c>
      <c r="F380" s="2" t="s">
        <v>7</v>
      </c>
      <c r="G380" s="2">
        <v>2699140.736</v>
      </c>
      <c r="H380" s="2">
        <v>1258098.48</v>
      </c>
      <c r="I380" s="2" t="s">
        <v>4896</v>
      </c>
      <c r="J380" s="4">
        <v>39630</v>
      </c>
      <c r="K380" s="230">
        <f t="shared" si="26"/>
        <v>3</v>
      </c>
      <c r="L380" s="2" t="str">
        <f>$B380&amp;"-"&amp;COUNTIF($B$2:$B380, $B380)</f>
        <v>8482-2</v>
      </c>
      <c r="M380" s="2">
        <v>1625</v>
      </c>
      <c r="N380" s="2" t="str">
        <f t="shared" si="28"/>
        <v>Sâles (Gruyère)</v>
      </c>
      <c r="O380" s="2" t="str">
        <f t="shared" si="28"/>
        <v>Maules</v>
      </c>
      <c r="P380" s="2" t="str">
        <f t="shared" si="28"/>
        <v/>
      </c>
      <c r="Q380" s="2" t="str">
        <f t="shared" si="28"/>
        <v/>
      </c>
      <c r="R380" s="2" t="str">
        <f t="shared" si="28"/>
        <v/>
      </c>
      <c r="S380" s="2" t="str">
        <f t="shared" si="28"/>
        <v/>
      </c>
      <c r="T380" s="2" t="str">
        <f t="shared" si="28"/>
        <v/>
      </c>
      <c r="U380" s="2" t="str">
        <f t="shared" si="28"/>
        <v/>
      </c>
      <c r="V380" s="2" t="str">
        <f t="shared" si="28"/>
        <v/>
      </c>
      <c r="W380" s="2" t="str">
        <f t="shared" si="28"/>
        <v/>
      </c>
      <c r="X380" s="2" t="str">
        <f t="shared" si="28"/>
        <v/>
      </c>
      <c r="Y380" s="2" t="str">
        <f t="shared" si="28"/>
        <v/>
      </c>
    </row>
    <row r="381" spans="1:25" x14ac:dyDescent="0.2">
      <c r="A381" s="2" t="s">
        <v>253</v>
      </c>
      <c r="B381" s="2">
        <v>8483</v>
      </c>
      <c r="C381" s="2">
        <v>0</v>
      </c>
      <c r="D381" s="2" t="s">
        <v>294</v>
      </c>
      <c r="E381" s="2">
        <v>296</v>
      </c>
      <c r="F381" s="2" t="s">
        <v>7</v>
      </c>
      <c r="G381" s="2">
        <v>2700080.514</v>
      </c>
      <c r="H381" s="2">
        <v>1256393.531</v>
      </c>
      <c r="I381" s="2" t="s">
        <v>4896</v>
      </c>
      <c r="J381" s="4">
        <v>39630</v>
      </c>
      <c r="K381" s="230">
        <f t="shared" si="26"/>
        <v>3</v>
      </c>
      <c r="L381" s="2" t="str">
        <f>$B381&amp;"-"&amp;COUNTIF($B$2:$B381, $B381)</f>
        <v>8483-2</v>
      </c>
      <c r="M381" s="2">
        <v>1626</v>
      </c>
      <c r="N381" s="2" t="str">
        <f t="shared" si="28"/>
        <v>Romanens</v>
      </c>
      <c r="O381" s="2" t="str">
        <f t="shared" si="28"/>
        <v>Treyfayes</v>
      </c>
      <c r="P381" s="2" t="str">
        <f t="shared" si="28"/>
        <v>Rueyres-Treyfayes</v>
      </c>
      <c r="Q381" s="2" t="str">
        <f t="shared" si="28"/>
        <v/>
      </c>
      <c r="R381" s="2" t="str">
        <f t="shared" si="28"/>
        <v/>
      </c>
      <c r="S381" s="2" t="str">
        <f t="shared" si="28"/>
        <v/>
      </c>
      <c r="T381" s="2" t="str">
        <f t="shared" si="28"/>
        <v/>
      </c>
      <c r="U381" s="2" t="str">
        <f t="shared" si="28"/>
        <v/>
      </c>
      <c r="V381" s="2" t="str">
        <f t="shared" si="28"/>
        <v/>
      </c>
      <c r="W381" s="2" t="str">
        <f t="shared" si="28"/>
        <v/>
      </c>
      <c r="X381" s="2" t="str">
        <f t="shared" si="28"/>
        <v/>
      </c>
      <c r="Y381" s="2" t="str">
        <f t="shared" si="28"/>
        <v/>
      </c>
    </row>
    <row r="382" spans="1:25" x14ac:dyDescent="0.2">
      <c r="A382" s="2" t="s">
        <v>299</v>
      </c>
      <c r="B382" s="2">
        <v>8493</v>
      </c>
      <c r="C382" s="2">
        <v>0</v>
      </c>
      <c r="D382" s="2" t="s">
        <v>300</v>
      </c>
      <c r="E382" s="2">
        <v>297</v>
      </c>
      <c r="F382" s="2" t="s">
        <v>7</v>
      </c>
      <c r="G382" s="2">
        <v>2707508.7459999998</v>
      </c>
      <c r="H382" s="2">
        <v>1249664.9709999999</v>
      </c>
      <c r="I382" s="2" t="s">
        <v>4896</v>
      </c>
      <c r="J382" s="4">
        <v>39630</v>
      </c>
      <c r="K382" s="230">
        <f t="shared" si="26"/>
        <v>3</v>
      </c>
      <c r="L382" s="2" t="str">
        <f>$B382&amp;"-"&amp;COUNTIF($B$2:$B382, $B382)</f>
        <v>8493-2</v>
      </c>
      <c r="M382" s="2">
        <v>1627</v>
      </c>
      <c r="N382" s="2" t="str">
        <f t="shared" si="28"/>
        <v>Vaulruz</v>
      </c>
      <c r="O382" s="2" t="str">
        <f t="shared" si="28"/>
        <v>Vaulruz</v>
      </c>
      <c r="P382" s="2" t="str">
        <f t="shared" si="28"/>
        <v>Vaulruz</v>
      </c>
      <c r="Q382" s="2" t="str">
        <f t="shared" si="28"/>
        <v/>
      </c>
      <c r="R382" s="2" t="str">
        <f t="shared" si="28"/>
        <v/>
      </c>
      <c r="S382" s="2" t="str">
        <f t="shared" si="28"/>
        <v/>
      </c>
      <c r="T382" s="2" t="str">
        <f t="shared" si="28"/>
        <v/>
      </c>
      <c r="U382" s="2" t="str">
        <f t="shared" si="28"/>
        <v/>
      </c>
      <c r="V382" s="2" t="str">
        <f t="shared" si="28"/>
        <v/>
      </c>
      <c r="W382" s="2" t="str">
        <f t="shared" si="28"/>
        <v/>
      </c>
      <c r="X382" s="2" t="str">
        <f t="shared" si="28"/>
        <v/>
      </c>
      <c r="Y382" s="2" t="str">
        <f t="shared" si="28"/>
        <v/>
      </c>
    </row>
    <row r="383" spans="1:25" x14ac:dyDescent="0.2">
      <c r="A383" s="2" t="s">
        <v>300</v>
      </c>
      <c r="B383" s="2">
        <v>8494</v>
      </c>
      <c r="C383" s="2">
        <v>0</v>
      </c>
      <c r="D383" s="2" t="s">
        <v>300</v>
      </c>
      <c r="E383" s="2">
        <v>297</v>
      </c>
      <c r="F383" s="2" t="s">
        <v>7</v>
      </c>
      <c r="G383" s="2">
        <v>2709762.4909999999</v>
      </c>
      <c r="H383" s="2">
        <v>1247181.0449999999</v>
      </c>
      <c r="I383" s="2" t="s">
        <v>4896</v>
      </c>
      <c r="J383" s="4">
        <v>39630</v>
      </c>
      <c r="K383" s="230">
        <f t="shared" si="26"/>
        <v>3</v>
      </c>
      <c r="L383" s="2" t="str">
        <f>$B383&amp;"-"&amp;COUNTIF($B$2:$B383, $B383)</f>
        <v>8494-2</v>
      </c>
      <c r="M383" s="2">
        <v>1628</v>
      </c>
      <c r="N383" s="2" t="str">
        <f t="shared" si="28"/>
        <v>Vuadens</v>
      </c>
      <c r="O383" s="2" t="str">
        <f t="shared" si="28"/>
        <v>Vuadens</v>
      </c>
      <c r="P383" s="2" t="str">
        <f t="shared" si="28"/>
        <v>Vuadens</v>
      </c>
      <c r="Q383" s="2" t="str">
        <f t="shared" si="28"/>
        <v>Vuadens</v>
      </c>
      <c r="R383" s="2" t="str">
        <f t="shared" si="28"/>
        <v/>
      </c>
      <c r="S383" s="2" t="str">
        <f t="shared" si="28"/>
        <v/>
      </c>
      <c r="T383" s="2" t="str">
        <f t="shared" si="28"/>
        <v/>
      </c>
      <c r="U383" s="2" t="str">
        <f t="shared" si="28"/>
        <v/>
      </c>
      <c r="V383" s="2" t="str">
        <f t="shared" si="28"/>
        <v/>
      </c>
      <c r="W383" s="2" t="str">
        <f t="shared" si="28"/>
        <v/>
      </c>
      <c r="X383" s="2" t="str">
        <f t="shared" si="28"/>
        <v/>
      </c>
      <c r="Y383" s="2" t="str">
        <f t="shared" si="28"/>
        <v/>
      </c>
    </row>
    <row r="384" spans="1:25" x14ac:dyDescent="0.2">
      <c r="A384" s="2" t="s">
        <v>301</v>
      </c>
      <c r="B384" s="2">
        <v>8499</v>
      </c>
      <c r="C384" s="2">
        <v>0</v>
      </c>
      <c r="D384" s="2" t="s">
        <v>300</v>
      </c>
      <c r="E384" s="2">
        <v>297</v>
      </c>
      <c r="F384" s="2" t="s">
        <v>7</v>
      </c>
      <c r="G384" s="2">
        <v>2711110.4049999998</v>
      </c>
      <c r="H384" s="2">
        <v>1249823.074</v>
      </c>
      <c r="I384" s="2" t="s">
        <v>4896</v>
      </c>
      <c r="J384" s="4">
        <v>39630</v>
      </c>
      <c r="K384" s="230">
        <f t="shared" si="26"/>
        <v>3</v>
      </c>
      <c r="L384" s="2" t="str">
        <f>$B384&amp;"-"&amp;COUNTIF($B$2:$B384, $B384)</f>
        <v>8499-1</v>
      </c>
      <c r="M384" s="2">
        <v>1630</v>
      </c>
      <c r="N384" s="2" t="str">
        <f t="shared" si="28"/>
        <v>Bulle</v>
      </c>
      <c r="O384" s="2" t="str">
        <f t="shared" si="28"/>
        <v>Bulle</v>
      </c>
      <c r="P384" s="2" t="str">
        <f t="shared" si="28"/>
        <v>Bulle</v>
      </c>
      <c r="Q384" s="2" t="str">
        <f t="shared" si="28"/>
        <v>Bulle</v>
      </c>
      <c r="R384" s="2" t="str">
        <f t="shared" si="28"/>
        <v/>
      </c>
      <c r="S384" s="2" t="str">
        <f t="shared" si="28"/>
        <v/>
      </c>
      <c r="T384" s="2" t="str">
        <f t="shared" si="28"/>
        <v/>
      </c>
      <c r="U384" s="2" t="str">
        <f t="shared" si="28"/>
        <v/>
      </c>
      <c r="V384" s="2" t="str">
        <f t="shared" si="28"/>
        <v/>
      </c>
      <c r="W384" s="2" t="str">
        <f t="shared" si="28"/>
        <v/>
      </c>
      <c r="X384" s="2" t="str">
        <f t="shared" si="28"/>
        <v/>
      </c>
      <c r="Y384" s="2" t="str">
        <f t="shared" si="28"/>
        <v/>
      </c>
    </row>
    <row r="385" spans="1:25" x14ac:dyDescent="0.2">
      <c r="A385" s="2" t="s">
        <v>302</v>
      </c>
      <c r="B385" s="2">
        <v>8542</v>
      </c>
      <c r="C385" s="2">
        <v>0</v>
      </c>
      <c r="D385" s="2" t="s">
        <v>302</v>
      </c>
      <c r="E385" s="2">
        <v>298</v>
      </c>
      <c r="F385" s="2" t="s">
        <v>7</v>
      </c>
      <c r="G385" s="2">
        <v>2701623.6039999998</v>
      </c>
      <c r="H385" s="2">
        <v>1264421.811</v>
      </c>
      <c r="I385" s="2" t="s">
        <v>4896</v>
      </c>
      <c r="J385" s="4">
        <v>39630</v>
      </c>
      <c r="K385" s="230">
        <f t="shared" si="26"/>
        <v>3</v>
      </c>
      <c r="L385" s="2" t="str">
        <f>$B385&amp;"-"&amp;COUNTIF($B$2:$B385, $B385)</f>
        <v>8542-2</v>
      </c>
      <c r="M385" s="2">
        <v>1632</v>
      </c>
      <c r="N385" s="2" t="str">
        <f t="shared" si="28"/>
        <v>Riaz</v>
      </c>
      <c r="O385" s="2" t="str">
        <f t="shared" si="28"/>
        <v/>
      </c>
      <c r="P385" s="2" t="str">
        <f t="shared" si="28"/>
        <v/>
      </c>
      <c r="Q385" s="2" t="str">
        <f t="shared" si="28"/>
        <v/>
      </c>
      <c r="R385" s="2" t="str">
        <f t="shared" si="28"/>
        <v/>
      </c>
      <c r="S385" s="2" t="str">
        <f t="shared" si="28"/>
        <v/>
      </c>
      <c r="T385" s="2" t="str">
        <f t="shared" si="28"/>
        <v/>
      </c>
      <c r="U385" s="2" t="str">
        <f t="shared" si="28"/>
        <v/>
      </c>
      <c r="V385" s="2" t="str">
        <f t="shared" si="28"/>
        <v/>
      </c>
      <c r="W385" s="2" t="str">
        <f t="shared" si="28"/>
        <v/>
      </c>
      <c r="X385" s="2" t="str">
        <f t="shared" si="28"/>
        <v/>
      </c>
      <c r="Y385" s="2" t="str">
        <f t="shared" si="28"/>
        <v/>
      </c>
    </row>
    <row r="386" spans="1:25" x14ac:dyDescent="0.2">
      <c r="A386" s="2" t="s">
        <v>303</v>
      </c>
      <c r="B386" s="2">
        <v>8543</v>
      </c>
      <c r="C386" s="2">
        <v>0</v>
      </c>
      <c r="D386" s="2" t="s">
        <v>302</v>
      </c>
      <c r="E386" s="2">
        <v>298</v>
      </c>
      <c r="F386" s="2" t="s">
        <v>7</v>
      </c>
      <c r="G386" s="2">
        <v>2704759.6609999998</v>
      </c>
      <c r="H386" s="2">
        <v>1264841.1000000001</v>
      </c>
      <c r="I386" s="2" t="s">
        <v>4896</v>
      </c>
      <c r="J386" s="4">
        <v>39630</v>
      </c>
      <c r="K386" s="230">
        <f t="shared" si="26"/>
        <v>3</v>
      </c>
      <c r="L386" s="2" t="str">
        <f>$B386&amp;"-"&amp;COUNTIF($B$2:$B386, $B386)</f>
        <v>8543-1</v>
      </c>
      <c r="M386" s="2">
        <v>1633</v>
      </c>
      <c r="N386" s="2" t="str">
        <f t="shared" si="28"/>
        <v>Marsens</v>
      </c>
      <c r="O386" s="2" t="str">
        <f t="shared" si="28"/>
        <v>Vuippens</v>
      </c>
      <c r="P386" s="2" t="str">
        <f t="shared" si="28"/>
        <v/>
      </c>
      <c r="Q386" s="2" t="str">
        <f t="shared" si="28"/>
        <v/>
      </c>
      <c r="R386" s="2" t="str">
        <f t="shared" si="28"/>
        <v/>
      </c>
      <c r="S386" s="2" t="str">
        <f t="shared" si="28"/>
        <v/>
      </c>
      <c r="T386" s="2" t="str">
        <f t="shared" si="28"/>
        <v/>
      </c>
      <c r="U386" s="2" t="str">
        <f t="shared" si="28"/>
        <v/>
      </c>
      <c r="V386" s="2" t="str">
        <f t="shared" si="28"/>
        <v/>
      </c>
      <c r="W386" s="2" t="str">
        <f t="shared" si="28"/>
        <v/>
      </c>
      <c r="X386" s="2" t="str">
        <f t="shared" si="28"/>
        <v/>
      </c>
      <c r="Y386" s="2" t="str">
        <f t="shared" si="28"/>
        <v/>
      </c>
    </row>
    <row r="387" spans="1:25" x14ac:dyDescent="0.2">
      <c r="A387" s="2" t="s">
        <v>304</v>
      </c>
      <c r="B387" s="2">
        <v>8543</v>
      </c>
      <c r="C387" s="2">
        <v>1</v>
      </c>
      <c r="D387" s="2" t="s">
        <v>302</v>
      </c>
      <c r="E387" s="2">
        <v>298</v>
      </c>
      <c r="F387" s="2" t="s">
        <v>7</v>
      </c>
      <c r="G387" s="2">
        <v>2704144.4440000001</v>
      </c>
      <c r="H387" s="2">
        <v>1266297.574</v>
      </c>
      <c r="I387" s="2" t="s">
        <v>4896</v>
      </c>
      <c r="J387" s="4">
        <v>39630</v>
      </c>
      <c r="K387" s="230">
        <f t="shared" ref="K387:K450" si="31">IF(I387="it", 1, IF(I387="fr", 2, 3))</f>
        <v>3</v>
      </c>
      <c r="L387" s="2" t="str">
        <f>$B387&amp;"-"&amp;COUNTIF($B$2:$B387, $B387)</f>
        <v>8543-2</v>
      </c>
      <c r="M387" s="2">
        <v>1634</v>
      </c>
      <c r="N387" s="2" t="str">
        <f t="shared" si="28"/>
        <v>La Roche FR</v>
      </c>
      <c r="O387" s="2" t="str">
        <f t="shared" si="28"/>
        <v>La Roche FR</v>
      </c>
      <c r="P387" s="2" t="str">
        <f t="shared" si="28"/>
        <v/>
      </c>
      <c r="Q387" s="2" t="str">
        <f t="shared" si="28"/>
        <v/>
      </c>
      <c r="R387" s="2" t="str">
        <f t="shared" si="28"/>
        <v/>
      </c>
      <c r="S387" s="2" t="str">
        <f t="shared" si="28"/>
        <v/>
      </c>
      <c r="T387" s="2" t="str">
        <f t="shared" si="28"/>
        <v/>
      </c>
      <c r="U387" s="2" t="str">
        <f t="shared" si="28"/>
        <v/>
      </c>
      <c r="V387" s="2" t="str">
        <f t="shared" si="28"/>
        <v/>
      </c>
      <c r="W387" s="2" t="str">
        <f t="shared" si="28"/>
        <v/>
      </c>
      <c r="X387" s="2" t="str">
        <f t="shared" si="28"/>
        <v/>
      </c>
      <c r="Y387" s="2" t="str">
        <f t="shared" si="28"/>
        <v/>
      </c>
    </row>
    <row r="388" spans="1:25" x14ac:dyDescent="0.2">
      <c r="A388" s="2" t="s">
        <v>305</v>
      </c>
      <c r="B388" s="2">
        <v>8543</v>
      </c>
      <c r="C388" s="2">
        <v>2</v>
      </c>
      <c r="D388" s="2" t="s">
        <v>302</v>
      </c>
      <c r="E388" s="2">
        <v>298</v>
      </c>
      <c r="F388" s="2" t="s">
        <v>7</v>
      </c>
      <c r="G388" s="2">
        <v>2704608.7250000001</v>
      </c>
      <c r="H388" s="2">
        <v>1267308.8840000001</v>
      </c>
      <c r="I388" s="2" t="s">
        <v>4896</v>
      </c>
      <c r="J388" s="4">
        <v>39630</v>
      </c>
      <c r="K388" s="230">
        <f t="shared" si="31"/>
        <v>3</v>
      </c>
      <c r="L388" s="2" t="str">
        <f>$B388&amp;"-"&amp;COUNTIF($B$2:$B388, $B388)</f>
        <v>8543-3</v>
      </c>
      <c r="M388" s="2">
        <v>1635</v>
      </c>
      <c r="N388" s="2" t="str">
        <f t="shared" si="28"/>
        <v>La Tour-de-Trême</v>
      </c>
      <c r="O388" s="2" t="str">
        <f t="shared" si="28"/>
        <v>La Tour-de-Trême</v>
      </c>
      <c r="P388" s="2" t="str">
        <f t="shared" si="28"/>
        <v>La Tour-de-Trême</v>
      </c>
      <c r="Q388" s="2" t="str">
        <f t="shared" si="28"/>
        <v/>
      </c>
      <c r="R388" s="2" t="str">
        <f t="shared" si="28"/>
        <v/>
      </c>
      <c r="S388" s="2" t="str">
        <f t="shared" si="28"/>
        <v/>
      </c>
      <c r="T388" s="2" t="str">
        <f t="shared" si="28"/>
        <v/>
      </c>
      <c r="U388" s="2" t="str">
        <f t="shared" si="28"/>
        <v/>
      </c>
      <c r="V388" s="2" t="str">
        <f t="shared" si="28"/>
        <v/>
      </c>
      <c r="W388" s="2" t="str">
        <f t="shared" si="28"/>
        <v/>
      </c>
      <c r="X388" s="2" t="str">
        <f t="shared" si="28"/>
        <v/>
      </c>
      <c r="Y388" s="2" t="str">
        <f t="shared" si="28"/>
        <v/>
      </c>
    </row>
    <row r="389" spans="1:25" x14ac:dyDescent="0.2">
      <c r="A389" s="2" t="s">
        <v>306</v>
      </c>
      <c r="B389" s="2">
        <v>8544</v>
      </c>
      <c r="C389" s="2">
        <v>0</v>
      </c>
      <c r="D389" s="2" t="s">
        <v>302</v>
      </c>
      <c r="E389" s="2">
        <v>298</v>
      </c>
      <c r="F389" s="2" t="s">
        <v>7</v>
      </c>
      <c r="G389" s="2">
        <v>2702537.7489999998</v>
      </c>
      <c r="H389" s="2">
        <v>1266055.32</v>
      </c>
      <c r="I389" s="2" t="s">
        <v>4896</v>
      </c>
      <c r="J389" s="4">
        <v>39630</v>
      </c>
      <c r="K389" s="230">
        <f t="shared" si="31"/>
        <v>3</v>
      </c>
      <c r="L389" s="2" t="str">
        <f>$B389&amp;"-"&amp;COUNTIF($B$2:$B389, $B389)</f>
        <v>8544-1</v>
      </c>
      <c r="M389" s="2">
        <v>1636</v>
      </c>
      <c r="N389" s="2" t="str">
        <f t="shared" si="28"/>
        <v>Broc</v>
      </c>
      <c r="O389" s="2" t="str">
        <f t="shared" si="28"/>
        <v>Broc</v>
      </c>
      <c r="P389" s="2" t="str">
        <f t="shared" si="28"/>
        <v/>
      </c>
      <c r="Q389" s="2" t="str">
        <f t="shared" si="28"/>
        <v/>
      </c>
      <c r="R389" s="2" t="str">
        <f t="shared" si="28"/>
        <v/>
      </c>
      <c r="S389" s="2" t="str">
        <f t="shared" si="28"/>
        <v/>
      </c>
      <c r="T389" s="2" t="str">
        <f t="shared" si="28"/>
        <v/>
      </c>
      <c r="U389" s="2" t="str">
        <f t="shared" si="28"/>
        <v/>
      </c>
      <c r="V389" s="2" t="str">
        <f t="shared" si="28"/>
        <v/>
      </c>
      <c r="W389" s="2" t="str">
        <f t="shared" si="28"/>
        <v/>
      </c>
      <c r="X389" s="2" t="str">
        <f t="shared" si="28"/>
        <v/>
      </c>
      <c r="Y389" s="2" t="str">
        <f t="shared" si="28"/>
        <v/>
      </c>
    </row>
    <row r="390" spans="1:25" x14ac:dyDescent="0.2">
      <c r="A390" s="2" t="s">
        <v>307</v>
      </c>
      <c r="B390" s="2">
        <v>8546</v>
      </c>
      <c r="C390" s="2">
        <v>3</v>
      </c>
      <c r="D390" s="2" t="s">
        <v>302</v>
      </c>
      <c r="E390" s="2">
        <v>298</v>
      </c>
      <c r="F390" s="2" t="s">
        <v>7</v>
      </c>
      <c r="G390" s="2">
        <v>2703781.2760000001</v>
      </c>
      <c r="H390" s="2">
        <v>1267372.1850000001</v>
      </c>
      <c r="I390" s="2" t="s">
        <v>4896</v>
      </c>
      <c r="J390" s="4">
        <v>39630</v>
      </c>
      <c r="K390" s="230">
        <f t="shared" si="31"/>
        <v>3</v>
      </c>
      <c r="L390" s="2" t="str">
        <f>$B390&amp;"-"&amp;COUNTIF($B$2:$B390, $B390)</f>
        <v>8546-1</v>
      </c>
      <c r="M390" s="2">
        <v>1637</v>
      </c>
      <c r="N390" s="2" t="str">
        <f t="shared" si="28"/>
        <v>Charmey (Gruyère)</v>
      </c>
      <c r="O390" s="2" t="str">
        <f t="shared" si="28"/>
        <v>Charmey (Gruyère)</v>
      </c>
      <c r="P390" s="2" t="str">
        <f t="shared" si="28"/>
        <v/>
      </c>
      <c r="Q390" s="2" t="str">
        <f t="shared" si="28"/>
        <v/>
      </c>
      <c r="R390" s="2" t="str">
        <f t="shared" si="28"/>
        <v/>
      </c>
      <c r="S390" s="2" t="str">
        <f t="shared" si="28"/>
        <v/>
      </c>
      <c r="T390" s="2" t="str">
        <f t="shared" si="28"/>
        <v/>
      </c>
      <c r="U390" s="2" t="str">
        <f t="shared" si="28"/>
        <v/>
      </c>
      <c r="V390" s="2" t="str">
        <f t="shared" si="28"/>
        <v/>
      </c>
      <c r="W390" s="2" t="str">
        <f t="shared" si="28"/>
        <v/>
      </c>
      <c r="X390" s="2" t="str">
        <f t="shared" si="28"/>
        <v/>
      </c>
      <c r="Y390" s="2" t="str">
        <f t="shared" si="28"/>
        <v/>
      </c>
    </row>
    <row r="391" spans="1:25" x14ac:dyDescent="0.2">
      <c r="A391" s="2" t="s">
        <v>319</v>
      </c>
      <c r="B391" s="2">
        <v>3250</v>
      </c>
      <c r="C391" s="2">
        <v>0</v>
      </c>
      <c r="D391" s="2" t="s">
        <v>308</v>
      </c>
      <c r="E391" s="2">
        <v>301</v>
      </c>
      <c r="F391" s="2" t="s">
        <v>309</v>
      </c>
      <c r="G391" s="2">
        <v>2590027.9309999999</v>
      </c>
      <c r="H391" s="2">
        <v>1211507.01</v>
      </c>
      <c r="I391" s="2" t="s">
        <v>4896</v>
      </c>
      <c r="J391" s="4">
        <v>39630</v>
      </c>
      <c r="K391" s="230">
        <f t="shared" si="31"/>
        <v>3</v>
      </c>
      <c r="L391" s="2" t="str">
        <f>$B391&amp;"-"&amp;COUNTIF($B$2:$B391, $B391)</f>
        <v>3250-1</v>
      </c>
      <c r="M391" s="2">
        <v>1638</v>
      </c>
      <c r="N391" s="2" t="str">
        <f t="shared" si="28"/>
        <v>Morlon</v>
      </c>
      <c r="O391" s="2" t="str">
        <f t="shared" si="28"/>
        <v/>
      </c>
      <c r="P391" s="2" t="str">
        <f t="shared" si="28"/>
        <v/>
      </c>
      <c r="Q391" s="2" t="str">
        <f t="shared" si="28"/>
        <v/>
      </c>
      <c r="R391" s="2" t="str">
        <f t="shared" si="28"/>
        <v/>
      </c>
      <c r="S391" s="2" t="str">
        <f t="shared" si="28"/>
        <v/>
      </c>
      <c r="T391" s="2" t="str">
        <f t="shared" si="28"/>
        <v/>
      </c>
      <c r="U391" s="2" t="str">
        <f t="shared" si="28"/>
        <v/>
      </c>
      <c r="V391" s="2" t="str">
        <f t="shared" si="28"/>
        <v/>
      </c>
      <c r="W391" s="2" t="str">
        <f t="shared" si="28"/>
        <v/>
      </c>
      <c r="X391" s="2" t="str">
        <f t="shared" si="28"/>
        <v/>
      </c>
      <c r="Y391" s="2" t="str">
        <f t="shared" si="28"/>
        <v/>
      </c>
    </row>
    <row r="392" spans="1:25" x14ac:dyDescent="0.2">
      <c r="A392" s="2" t="s">
        <v>338</v>
      </c>
      <c r="B392" s="2">
        <v>3267</v>
      </c>
      <c r="C392" s="2">
        <v>0</v>
      </c>
      <c r="D392" s="2" t="s">
        <v>308</v>
      </c>
      <c r="E392" s="2">
        <v>301</v>
      </c>
      <c r="F392" s="2" t="s">
        <v>309</v>
      </c>
      <c r="G392" s="2">
        <v>2589156.3480000002</v>
      </c>
      <c r="H392" s="2">
        <v>1209797.77</v>
      </c>
      <c r="I392" s="2" t="s">
        <v>4896</v>
      </c>
      <c r="J392" s="4">
        <v>39630</v>
      </c>
      <c r="K392" s="230">
        <f t="shared" si="31"/>
        <v>3</v>
      </c>
      <c r="L392" s="2" t="str">
        <f>$B392&amp;"-"&amp;COUNTIF($B$2:$B392, $B392)</f>
        <v>3267-1</v>
      </c>
      <c r="M392" s="2">
        <v>1642</v>
      </c>
      <c r="N392" s="2" t="str">
        <f t="shared" si="28"/>
        <v>Sorens</v>
      </c>
      <c r="O392" s="2" t="str">
        <f t="shared" si="28"/>
        <v/>
      </c>
      <c r="P392" s="2" t="str">
        <f t="shared" si="28"/>
        <v/>
      </c>
      <c r="Q392" s="2" t="str">
        <f t="shared" si="28"/>
        <v/>
      </c>
      <c r="R392" s="2" t="str">
        <f t="shared" si="28"/>
        <v/>
      </c>
      <c r="S392" s="2" t="str">
        <f t="shared" si="28"/>
        <v/>
      </c>
      <c r="T392" s="2" t="str">
        <f t="shared" si="28"/>
        <v/>
      </c>
      <c r="U392" s="2" t="str">
        <f t="shared" si="28"/>
        <v/>
      </c>
      <c r="V392" s="2" t="str">
        <f t="shared" si="28"/>
        <v/>
      </c>
      <c r="W392" s="2" t="str">
        <f t="shared" si="28"/>
        <v/>
      </c>
      <c r="X392" s="2" t="str">
        <f t="shared" si="28"/>
        <v/>
      </c>
      <c r="Y392" s="2" t="str">
        <f t="shared" si="28"/>
        <v/>
      </c>
    </row>
    <row r="393" spans="1:25" x14ac:dyDescent="0.2">
      <c r="A393" s="2" t="s">
        <v>308</v>
      </c>
      <c r="B393" s="2">
        <v>3270</v>
      </c>
      <c r="C393" s="2">
        <v>0</v>
      </c>
      <c r="D393" s="2" t="s">
        <v>308</v>
      </c>
      <c r="E393" s="2">
        <v>301</v>
      </c>
      <c r="F393" s="2" t="s">
        <v>309</v>
      </c>
      <c r="G393" s="2">
        <v>2588188.4279999998</v>
      </c>
      <c r="H393" s="2">
        <v>1210368.554</v>
      </c>
      <c r="I393" s="2" t="s">
        <v>4896</v>
      </c>
      <c r="J393" s="4">
        <v>39630</v>
      </c>
      <c r="K393" s="230">
        <f t="shared" si="31"/>
        <v>3</v>
      </c>
      <c r="L393" s="2" t="str">
        <f>$B393&amp;"-"&amp;COUNTIF($B$2:$B393, $B393)</f>
        <v>3270-1</v>
      </c>
      <c r="M393" s="2">
        <v>1643</v>
      </c>
      <c r="N393" s="2" t="str">
        <f t="shared" si="28"/>
        <v>Gumefens</v>
      </c>
      <c r="O393" s="2" t="str">
        <f t="shared" si="28"/>
        <v/>
      </c>
      <c r="P393" s="2" t="str">
        <f t="shared" si="28"/>
        <v/>
      </c>
      <c r="Q393" s="2" t="str">
        <f t="shared" si="28"/>
        <v/>
      </c>
      <c r="R393" s="2" t="str">
        <f t="shared" si="28"/>
        <v/>
      </c>
      <c r="S393" s="2" t="str">
        <f t="shared" si="28"/>
        <v/>
      </c>
      <c r="T393" s="2" t="str">
        <f t="shared" si="28"/>
        <v/>
      </c>
      <c r="U393" s="2" t="str">
        <f t="shared" si="28"/>
        <v/>
      </c>
      <c r="V393" s="2" t="str">
        <f t="shared" si="28"/>
        <v/>
      </c>
      <c r="W393" s="2" t="str">
        <f t="shared" si="28"/>
        <v/>
      </c>
      <c r="X393" s="2" t="str">
        <f t="shared" si="28"/>
        <v/>
      </c>
      <c r="Y393" s="2" t="str">
        <f t="shared" si="28"/>
        <v/>
      </c>
    </row>
    <row r="394" spans="1:25" x14ac:dyDescent="0.2">
      <c r="A394" s="2" t="s">
        <v>318</v>
      </c>
      <c r="B394" s="2">
        <v>3273</v>
      </c>
      <c r="C394" s="2">
        <v>0</v>
      </c>
      <c r="D394" s="2" t="s">
        <v>308</v>
      </c>
      <c r="E394" s="2">
        <v>301</v>
      </c>
      <c r="F394" s="2" t="s">
        <v>309</v>
      </c>
      <c r="G394" s="2">
        <v>2587458.628</v>
      </c>
      <c r="H394" s="2">
        <v>1211728.048</v>
      </c>
      <c r="I394" s="2" t="s">
        <v>4896</v>
      </c>
      <c r="J394" s="4">
        <v>39630</v>
      </c>
      <c r="K394" s="230">
        <f t="shared" si="31"/>
        <v>3</v>
      </c>
      <c r="L394" s="2" t="str">
        <f>$B394&amp;"-"&amp;COUNTIF($B$2:$B394, $B394)</f>
        <v>3273-1</v>
      </c>
      <c r="M394" s="2">
        <v>1644</v>
      </c>
      <c r="N394" s="2" t="str">
        <f t="shared" si="28"/>
        <v>Avry-devant-Pont</v>
      </c>
      <c r="O394" s="2" t="str">
        <f t="shared" si="28"/>
        <v/>
      </c>
      <c r="P394" s="2" t="str">
        <f t="shared" si="28"/>
        <v/>
      </c>
      <c r="Q394" s="2" t="str">
        <f t="shared" si="28"/>
        <v/>
      </c>
      <c r="R394" s="2" t="str">
        <f t="shared" si="28"/>
        <v/>
      </c>
      <c r="S394" s="2" t="str">
        <f t="shared" si="28"/>
        <v/>
      </c>
      <c r="T394" s="2" t="str">
        <f t="shared" si="28"/>
        <v/>
      </c>
      <c r="U394" s="2" t="str">
        <f t="shared" si="28"/>
        <v/>
      </c>
      <c r="V394" s="2" t="str">
        <f t="shared" si="28"/>
        <v/>
      </c>
      <c r="W394" s="2" t="str">
        <f t="shared" si="28"/>
        <v/>
      </c>
      <c r="X394" s="2" t="str">
        <f t="shared" si="28"/>
        <v/>
      </c>
      <c r="Y394" s="2" t="str">
        <f t="shared" si="28"/>
        <v/>
      </c>
    </row>
    <row r="395" spans="1:25" x14ac:dyDescent="0.2">
      <c r="A395" s="2" t="s">
        <v>310</v>
      </c>
      <c r="B395" s="2">
        <v>3282</v>
      </c>
      <c r="C395" s="2">
        <v>0</v>
      </c>
      <c r="D395" s="2" t="s">
        <v>311</v>
      </c>
      <c r="E395" s="2">
        <v>302</v>
      </c>
      <c r="F395" s="2" t="s">
        <v>309</v>
      </c>
      <c r="G395" s="2">
        <v>2585690.0649999999</v>
      </c>
      <c r="H395" s="2">
        <v>1209373.423</v>
      </c>
      <c r="I395" s="2" t="s">
        <v>4896</v>
      </c>
      <c r="J395" s="4">
        <v>39630</v>
      </c>
      <c r="K395" s="230">
        <f t="shared" si="31"/>
        <v>3</v>
      </c>
      <c r="L395" s="2" t="str">
        <f>$B395&amp;"-"&amp;COUNTIF($B$2:$B395, $B395)</f>
        <v>3282-1</v>
      </c>
      <c r="M395" s="2">
        <v>1645</v>
      </c>
      <c r="N395" s="2" t="str">
        <f t="shared" si="28"/>
        <v>Le Bry</v>
      </c>
      <c r="O395" s="2" t="str">
        <f t="shared" si="28"/>
        <v/>
      </c>
      <c r="P395" s="2" t="str">
        <f t="shared" si="28"/>
        <v/>
      </c>
      <c r="Q395" s="2" t="str">
        <f t="shared" si="28"/>
        <v/>
      </c>
      <c r="R395" s="2" t="str">
        <f t="shared" si="28"/>
        <v/>
      </c>
      <c r="S395" s="2" t="str">
        <f t="shared" si="28"/>
        <v/>
      </c>
      <c r="T395" s="2" t="str">
        <f t="shared" si="28"/>
        <v/>
      </c>
      <c r="U395" s="2" t="str">
        <f t="shared" si="28"/>
        <v/>
      </c>
      <c r="V395" s="2" t="str">
        <f t="shared" si="28"/>
        <v/>
      </c>
      <c r="W395" s="2" t="str">
        <f t="shared" si="28"/>
        <v/>
      </c>
      <c r="X395" s="2" t="str">
        <f t="shared" si="28"/>
        <v/>
      </c>
      <c r="Y395" s="2" t="str">
        <f t="shared" si="28"/>
        <v/>
      </c>
    </row>
    <row r="396" spans="1:25" x14ac:dyDescent="0.2">
      <c r="A396" s="2" t="s">
        <v>316</v>
      </c>
      <c r="B396" s="2">
        <v>3283</v>
      </c>
      <c r="C396" s="2">
        <v>0</v>
      </c>
      <c r="D396" s="2" t="s">
        <v>311</v>
      </c>
      <c r="E396" s="2">
        <v>302</v>
      </c>
      <c r="F396" s="2" t="s">
        <v>309</v>
      </c>
      <c r="G396" s="2">
        <v>2584146.0890000002</v>
      </c>
      <c r="H396" s="2">
        <v>1209260.0989999999</v>
      </c>
      <c r="I396" s="2" t="s">
        <v>4896</v>
      </c>
      <c r="J396" s="4">
        <v>39630</v>
      </c>
      <c r="K396" s="230">
        <f t="shared" si="31"/>
        <v>3</v>
      </c>
      <c r="L396" s="2" t="str">
        <f>$B396&amp;"-"&amp;COUNTIF($B$2:$B396, $B396)</f>
        <v>3283-1</v>
      </c>
      <c r="M396" s="2">
        <v>1646</v>
      </c>
      <c r="N396" s="2" t="str">
        <f t="shared" si="28"/>
        <v>Echarlens</v>
      </c>
      <c r="O396" s="2" t="str">
        <f t="shared" si="28"/>
        <v>Echarlens</v>
      </c>
      <c r="P396" s="2" t="str">
        <f t="shared" si="28"/>
        <v/>
      </c>
      <c r="Q396" s="2" t="str">
        <f t="shared" si="28"/>
        <v/>
      </c>
      <c r="R396" s="2" t="str">
        <f t="shared" si="28"/>
        <v/>
      </c>
      <c r="S396" s="2" t="str">
        <f t="shared" ref="O396:Y419" si="32">IFERROR(INDEX($A$2:$A$5744, MATCH($M396&amp;"-"&amp;S$1, $L$2:$L$5744, 0)), "")</f>
        <v/>
      </c>
      <c r="T396" s="2" t="str">
        <f t="shared" si="32"/>
        <v/>
      </c>
      <c r="U396" s="2" t="str">
        <f t="shared" si="32"/>
        <v/>
      </c>
      <c r="V396" s="2" t="str">
        <f t="shared" si="32"/>
        <v/>
      </c>
      <c r="W396" s="2" t="str">
        <f t="shared" si="32"/>
        <v/>
      </c>
      <c r="X396" s="2" t="str">
        <f t="shared" si="32"/>
        <v/>
      </c>
      <c r="Y396" s="2" t="str">
        <f t="shared" si="32"/>
        <v/>
      </c>
    </row>
    <row r="397" spans="1:25" x14ac:dyDescent="0.2">
      <c r="A397" s="2" t="s">
        <v>312</v>
      </c>
      <c r="B397" s="2">
        <v>3257</v>
      </c>
      <c r="C397" s="2">
        <v>0</v>
      </c>
      <c r="D397" s="2" t="s">
        <v>312</v>
      </c>
      <c r="E397" s="2">
        <v>303</v>
      </c>
      <c r="F397" s="2" t="s">
        <v>309</v>
      </c>
      <c r="G397" s="2">
        <v>2594518.2220000001</v>
      </c>
      <c r="H397" s="2">
        <v>1213067.0649999999</v>
      </c>
      <c r="I397" s="2" t="s">
        <v>4896</v>
      </c>
      <c r="J397" s="4">
        <v>39630</v>
      </c>
      <c r="K397" s="230">
        <f t="shared" si="31"/>
        <v>3</v>
      </c>
      <c r="L397" s="2" t="str">
        <f>$B397&amp;"-"&amp;COUNTIF($B$2:$B397, $B397)</f>
        <v>3257-1</v>
      </c>
      <c r="M397" s="2">
        <v>1647</v>
      </c>
      <c r="N397" s="2" t="str">
        <f t="shared" ref="N397:Y439" si="33">IFERROR(INDEX($A$2:$A$5744, MATCH($M397&amp;"-"&amp;N$1, $L$2:$L$5744, 0)), "")</f>
        <v>Corbières</v>
      </c>
      <c r="O397" s="2" t="str">
        <f t="shared" si="32"/>
        <v>Corbières</v>
      </c>
      <c r="P397" s="2" t="str">
        <f t="shared" si="32"/>
        <v/>
      </c>
      <c r="Q397" s="2" t="str">
        <f t="shared" si="32"/>
        <v/>
      </c>
      <c r="R397" s="2" t="str">
        <f t="shared" si="32"/>
        <v/>
      </c>
      <c r="S397" s="2" t="str">
        <f t="shared" si="32"/>
        <v/>
      </c>
      <c r="T397" s="2" t="str">
        <f t="shared" si="32"/>
        <v/>
      </c>
      <c r="U397" s="2" t="str">
        <f t="shared" si="32"/>
        <v/>
      </c>
      <c r="V397" s="2" t="str">
        <f t="shared" si="32"/>
        <v/>
      </c>
      <c r="W397" s="2" t="str">
        <f t="shared" si="32"/>
        <v/>
      </c>
      <c r="X397" s="2" t="str">
        <f t="shared" si="32"/>
        <v/>
      </c>
      <c r="Y397" s="2" t="str">
        <f t="shared" si="32"/>
        <v/>
      </c>
    </row>
    <row r="398" spans="1:25" x14ac:dyDescent="0.2">
      <c r="A398" s="2" t="s">
        <v>313</v>
      </c>
      <c r="B398" s="2">
        <v>3257</v>
      </c>
      <c r="C398" s="2">
        <v>1</v>
      </c>
      <c r="D398" s="2" t="s">
        <v>312</v>
      </c>
      <c r="E398" s="2">
        <v>303</v>
      </c>
      <c r="F398" s="2" t="s">
        <v>309</v>
      </c>
      <c r="G398" s="2">
        <v>2592706.5780000002</v>
      </c>
      <c r="H398" s="2">
        <v>1213574.7220000001</v>
      </c>
      <c r="I398" s="2" t="s">
        <v>4896</v>
      </c>
      <c r="J398" s="4">
        <v>39630</v>
      </c>
      <c r="K398" s="230">
        <f t="shared" si="31"/>
        <v>3</v>
      </c>
      <c r="L398" s="2" t="str">
        <f>$B398&amp;"-"&amp;COUNTIF($B$2:$B398, $B398)</f>
        <v>3257-2</v>
      </c>
      <c r="M398" s="2">
        <v>1648</v>
      </c>
      <c r="N398" s="2" t="str">
        <f t="shared" si="33"/>
        <v>Hauteville</v>
      </c>
      <c r="O398" s="2" t="str">
        <f t="shared" si="32"/>
        <v/>
      </c>
      <c r="P398" s="2" t="str">
        <f t="shared" si="32"/>
        <v/>
      </c>
      <c r="Q398" s="2" t="str">
        <f t="shared" si="32"/>
        <v/>
      </c>
      <c r="R398" s="2" t="str">
        <f t="shared" si="32"/>
        <v/>
      </c>
      <c r="S398" s="2" t="str">
        <f t="shared" si="32"/>
        <v/>
      </c>
      <c r="T398" s="2" t="str">
        <f t="shared" si="32"/>
        <v/>
      </c>
      <c r="U398" s="2" t="str">
        <f t="shared" si="32"/>
        <v/>
      </c>
      <c r="V398" s="2" t="str">
        <f t="shared" si="32"/>
        <v/>
      </c>
      <c r="W398" s="2" t="str">
        <f t="shared" si="32"/>
        <v/>
      </c>
      <c r="X398" s="2" t="str">
        <f t="shared" si="32"/>
        <v/>
      </c>
      <c r="Y398" s="2" t="str">
        <f t="shared" si="32"/>
        <v/>
      </c>
    </row>
    <row r="399" spans="1:25" x14ac:dyDescent="0.2">
      <c r="A399" s="2" t="s">
        <v>314</v>
      </c>
      <c r="B399" s="2">
        <v>3262</v>
      </c>
      <c r="C399" s="2">
        <v>0</v>
      </c>
      <c r="D399" s="2" t="s">
        <v>312</v>
      </c>
      <c r="E399" s="2">
        <v>303</v>
      </c>
      <c r="F399" s="2" t="s">
        <v>309</v>
      </c>
      <c r="G399" s="2">
        <v>2592474.7540000002</v>
      </c>
      <c r="H399" s="2">
        <v>1211579.0049999999</v>
      </c>
      <c r="I399" s="2" t="s">
        <v>4896</v>
      </c>
      <c r="J399" s="4">
        <v>39630</v>
      </c>
      <c r="K399" s="230">
        <f t="shared" si="31"/>
        <v>3</v>
      </c>
      <c r="L399" s="2" t="str">
        <f>$B399&amp;"-"&amp;COUNTIF($B$2:$B399, $B399)</f>
        <v>3262-1</v>
      </c>
      <c r="M399" s="2">
        <v>1649</v>
      </c>
      <c r="N399" s="2" t="str">
        <f t="shared" si="33"/>
        <v>Pont-la-Ville</v>
      </c>
      <c r="O399" s="2" t="str">
        <f t="shared" si="32"/>
        <v/>
      </c>
      <c r="P399" s="2" t="str">
        <f t="shared" si="32"/>
        <v/>
      </c>
      <c r="Q399" s="2" t="str">
        <f t="shared" si="32"/>
        <v/>
      </c>
      <c r="R399" s="2" t="str">
        <f t="shared" si="32"/>
        <v/>
      </c>
      <c r="S399" s="2" t="str">
        <f t="shared" si="32"/>
        <v/>
      </c>
      <c r="T399" s="2" t="str">
        <f t="shared" si="32"/>
        <v/>
      </c>
      <c r="U399" s="2" t="str">
        <f t="shared" si="32"/>
        <v/>
      </c>
      <c r="V399" s="2" t="str">
        <f t="shared" si="32"/>
        <v/>
      </c>
      <c r="W399" s="2" t="str">
        <f t="shared" si="32"/>
        <v/>
      </c>
      <c r="X399" s="2" t="str">
        <f t="shared" si="32"/>
        <v/>
      </c>
      <c r="Y399" s="2" t="str">
        <f t="shared" si="32"/>
        <v/>
      </c>
    </row>
    <row r="400" spans="1:25" x14ac:dyDescent="0.2">
      <c r="A400" s="2" t="s">
        <v>315</v>
      </c>
      <c r="B400" s="2">
        <v>3207</v>
      </c>
      <c r="C400" s="2">
        <v>2</v>
      </c>
      <c r="D400" s="2" t="s">
        <v>316</v>
      </c>
      <c r="E400" s="2">
        <v>304</v>
      </c>
      <c r="F400" s="2" t="s">
        <v>309</v>
      </c>
      <c r="G400" s="2">
        <v>2584659.9449999998</v>
      </c>
      <c r="H400" s="2">
        <v>1203983.085</v>
      </c>
      <c r="I400" s="2" t="s">
        <v>4896</v>
      </c>
      <c r="J400" s="4">
        <v>39630</v>
      </c>
      <c r="K400" s="230">
        <f t="shared" si="31"/>
        <v>3</v>
      </c>
      <c r="L400" s="2" t="str">
        <f>$B400&amp;"-"&amp;COUNTIF($B$2:$B400, $B400)</f>
        <v>3207-1</v>
      </c>
      <c r="M400" s="2">
        <v>1651</v>
      </c>
      <c r="N400" s="2" t="str">
        <f t="shared" si="33"/>
        <v>Villarvolard</v>
      </c>
      <c r="O400" s="2" t="str">
        <f t="shared" si="32"/>
        <v/>
      </c>
      <c r="P400" s="2" t="str">
        <f t="shared" si="32"/>
        <v/>
      </c>
      <c r="Q400" s="2" t="str">
        <f t="shared" si="32"/>
        <v/>
      </c>
      <c r="R400" s="2" t="str">
        <f t="shared" si="32"/>
        <v/>
      </c>
      <c r="S400" s="2" t="str">
        <f t="shared" si="32"/>
        <v/>
      </c>
      <c r="T400" s="2" t="str">
        <f t="shared" si="32"/>
        <v/>
      </c>
      <c r="U400" s="2" t="str">
        <f t="shared" si="32"/>
        <v/>
      </c>
      <c r="V400" s="2" t="str">
        <f t="shared" si="32"/>
        <v/>
      </c>
      <c r="W400" s="2" t="str">
        <f t="shared" si="32"/>
        <v/>
      </c>
      <c r="X400" s="2" t="str">
        <f t="shared" si="32"/>
        <v/>
      </c>
      <c r="Y400" s="2" t="str">
        <f t="shared" si="32"/>
        <v/>
      </c>
    </row>
    <row r="401" spans="1:25" x14ac:dyDescent="0.2">
      <c r="A401" s="2" t="s">
        <v>500</v>
      </c>
      <c r="B401" s="2">
        <v>3226</v>
      </c>
      <c r="C401" s="2">
        <v>0</v>
      </c>
      <c r="D401" s="2" t="s">
        <v>316</v>
      </c>
      <c r="E401" s="2">
        <v>304</v>
      </c>
      <c r="F401" s="2" t="s">
        <v>309</v>
      </c>
      <c r="G401" s="2">
        <v>2580111.1609999998</v>
      </c>
      <c r="H401" s="2">
        <v>1205531.064</v>
      </c>
      <c r="I401" s="2" t="s">
        <v>4896</v>
      </c>
      <c r="J401" s="4">
        <v>39630</v>
      </c>
      <c r="K401" s="230">
        <f t="shared" si="31"/>
        <v>3</v>
      </c>
      <c r="L401" s="2" t="str">
        <f>$B401&amp;"-"&amp;COUNTIF($B$2:$B401, $B401)</f>
        <v>3226-1</v>
      </c>
      <c r="M401" s="2">
        <v>1652</v>
      </c>
      <c r="N401" s="2" t="str">
        <f t="shared" si="33"/>
        <v>Botterens</v>
      </c>
      <c r="O401" s="2" t="str">
        <f t="shared" si="32"/>
        <v>Villarbeney</v>
      </c>
      <c r="P401" s="2" t="str">
        <f t="shared" si="32"/>
        <v/>
      </c>
      <c r="Q401" s="2" t="str">
        <f t="shared" si="32"/>
        <v/>
      </c>
      <c r="R401" s="2" t="str">
        <f t="shared" si="32"/>
        <v/>
      </c>
      <c r="S401" s="2" t="str">
        <f t="shared" si="32"/>
        <v/>
      </c>
      <c r="T401" s="2" t="str">
        <f t="shared" si="32"/>
        <v/>
      </c>
      <c r="U401" s="2" t="str">
        <f t="shared" si="32"/>
        <v/>
      </c>
      <c r="V401" s="2" t="str">
        <f t="shared" si="32"/>
        <v/>
      </c>
      <c r="W401" s="2" t="str">
        <f t="shared" si="32"/>
        <v/>
      </c>
      <c r="X401" s="2" t="str">
        <f t="shared" si="32"/>
        <v/>
      </c>
      <c r="Y401" s="2" t="str">
        <f t="shared" si="32"/>
        <v/>
      </c>
    </row>
    <row r="402" spans="1:25" x14ac:dyDescent="0.2">
      <c r="A402" s="2" t="s">
        <v>316</v>
      </c>
      <c r="B402" s="2">
        <v>3283</v>
      </c>
      <c r="C402" s="2">
        <v>0</v>
      </c>
      <c r="D402" s="2" t="s">
        <v>316</v>
      </c>
      <c r="E402" s="2">
        <v>304</v>
      </c>
      <c r="F402" s="2" t="s">
        <v>309</v>
      </c>
      <c r="G402" s="2">
        <v>2583385.7579999999</v>
      </c>
      <c r="H402" s="2">
        <v>1207152.284</v>
      </c>
      <c r="I402" s="2" t="s">
        <v>4896</v>
      </c>
      <c r="J402" s="4">
        <v>39630</v>
      </c>
      <c r="K402" s="230">
        <f t="shared" si="31"/>
        <v>3</v>
      </c>
      <c r="L402" s="2" t="str">
        <f>$B402&amp;"-"&amp;COUNTIF($B$2:$B402, $B402)</f>
        <v>3283-2</v>
      </c>
      <c r="M402" s="2">
        <v>1653</v>
      </c>
      <c r="N402" s="2" t="str">
        <f t="shared" si="33"/>
        <v>Châtel-sur-Montsalvens</v>
      </c>
      <c r="O402" s="2" t="str">
        <f t="shared" si="32"/>
        <v>Châtel-sur-Montsalvens</v>
      </c>
      <c r="P402" s="2" t="str">
        <f t="shared" si="32"/>
        <v>Crésuz</v>
      </c>
      <c r="Q402" s="2" t="str">
        <f t="shared" si="32"/>
        <v/>
      </c>
      <c r="R402" s="2" t="str">
        <f t="shared" si="32"/>
        <v/>
      </c>
      <c r="S402" s="2" t="str">
        <f t="shared" si="32"/>
        <v/>
      </c>
      <c r="T402" s="2" t="str">
        <f t="shared" si="32"/>
        <v/>
      </c>
      <c r="U402" s="2" t="str">
        <f t="shared" si="32"/>
        <v/>
      </c>
      <c r="V402" s="2" t="str">
        <f t="shared" si="32"/>
        <v/>
      </c>
      <c r="W402" s="2" t="str">
        <f t="shared" si="32"/>
        <v/>
      </c>
      <c r="X402" s="2" t="str">
        <f t="shared" si="32"/>
        <v/>
      </c>
      <c r="Y402" s="2" t="str">
        <f t="shared" si="32"/>
        <v/>
      </c>
    </row>
    <row r="403" spans="1:25" x14ac:dyDescent="0.2">
      <c r="A403" s="2" t="s">
        <v>317</v>
      </c>
      <c r="B403" s="2">
        <v>3283</v>
      </c>
      <c r="C403" s="2">
        <v>2</v>
      </c>
      <c r="D403" s="2" t="s">
        <v>316</v>
      </c>
      <c r="E403" s="2">
        <v>304</v>
      </c>
      <c r="F403" s="2" t="s">
        <v>309</v>
      </c>
      <c r="G403" s="2">
        <v>2583968.7179999999</v>
      </c>
      <c r="H403" s="2">
        <v>1205356.923</v>
      </c>
      <c r="I403" s="2" t="s">
        <v>4896</v>
      </c>
      <c r="J403" s="4">
        <v>39630</v>
      </c>
      <c r="K403" s="230">
        <f t="shared" si="31"/>
        <v>3</v>
      </c>
      <c r="L403" s="2" t="str">
        <f>$B403&amp;"-"&amp;COUNTIF($B$2:$B403, $B403)</f>
        <v>3283-3</v>
      </c>
      <c r="M403" s="2">
        <v>1654</v>
      </c>
      <c r="N403" s="2" t="str">
        <f t="shared" si="33"/>
        <v>Cerniat FR</v>
      </c>
      <c r="O403" s="2" t="str">
        <f t="shared" si="32"/>
        <v/>
      </c>
      <c r="P403" s="2" t="str">
        <f t="shared" si="32"/>
        <v/>
      </c>
      <c r="Q403" s="2" t="str">
        <f t="shared" si="32"/>
        <v/>
      </c>
      <c r="R403" s="2" t="str">
        <f t="shared" si="32"/>
        <v/>
      </c>
      <c r="S403" s="2" t="str">
        <f t="shared" si="32"/>
        <v/>
      </c>
      <c r="T403" s="2" t="str">
        <f t="shared" si="32"/>
        <v/>
      </c>
      <c r="U403" s="2" t="str">
        <f t="shared" si="32"/>
        <v/>
      </c>
      <c r="V403" s="2" t="str">
        <f t="shared" si="32"/>
        <v/>
      </c>
      <c r="W403" s="2" t="str">
        <f t="shared" si="32"/>
        <v/>
      </c>
      <c r="X403" s="2" t="str">
        <f t="shared" si="32"/>
        <v/>
      </c>
      <c r="Y403" s="2" t="str">
        <f t="shared" si="32"/>
        <v/>
      </c>
    </row>
    <row r="404" spans="1:25" x14ac:dyDescent="0.2">
      <c r="A404" s="2" t="s">
        <v>319</v>
      </c>
      <c r="B404" s="2">
        <v>3250</v>
      </c>
      <c r="C404" s="2">
        <v>0</v>
      </c>
      <c r="D404" s="2" t="s">
        <v>318</v>
      </c>
      <c r="E404" s="2">
        <v>305</v>
      </c>
      <c r="F404" s="2" t="s">
        <v>309</v>
      </c>
      <c r="G404" s="2">
        <v>2588900.1379999998</v>
      </c>
      <c r="H404" s="2">
        <v>1213768.5319999999</v>
      </c>
      <c r="I404" s="2" t="s">
        <v>4896</v>
      </c>
      <c r="J404" s="4">
        <v>39630</v>
      </c>
      <c r="K404" s="230">
        <f t="shared" si="31"/>
        <v>3</v>
      </c>
      <c r="L404" s="2" t="str">
        <f>$B404&amp;"-"&amp;COUNTIF($B$2:$B404, $B404)</f>
        <v>3250-2</v>
      </c>
      <c r="M404" s="2">
        <v>1656</v>
      </c>
      <c r="N404" s="2" t="str">
        <f t="shared" si="33"/>
        <v>Jaun</v>
      </c>
      <c r="O404" s="2" t="str">
        <f t="shared" si="32"/>
        <v>Im Fang</v>
      </c>
      <c r="P404" s="2" t="str">
        <f t="shared" si="32"/>
        <v/>
      </c>
      <c r="Q404" s="2" t="str">
        <f t="shared" si="32"/>
        <v/>
      </c>
      <c r="R404" s="2" t="str">
        <f t="shared" si="32"/>
        <v/>
      </c>
      <c r="S404" s="2" t="str">
        <f t="shared" si="32"/>
        <v/>
      </c>
      <c r="T404" s="2" t="str">
        <f t="shared" si="32"/>
        <v/>
      </c>
      <c r="U404" s="2" t="str">
        <f t="shared" si="32"/>
        <v/>
      </c>
      <c r="V404" s="2" t="str">
        <f t="shared" si="32"/>
        <v/>
      </c>
      <c r="W404" s="2" t="str">
        <f t="shared" si="32"/>
        <v/>
      </c>
      <c r="X404" s="2" t="str">
        <f t="shared" si="32"/>
        <v/>
      </c>
      <c r="Y404" s="2" t="str">
        <f t="shared" si="32"/>
        <v/>
      </c>
    </row>
    <row r="405" spans="1:25" x14ac:dyDescent="0.2">
      <c r="A405" s="2" t="s">
        <v>714</v>
      </c>
      <c r="B405" s="2">
        <v>3252</v>
      </c>
      <c r="C405" s="2">
        <v>0</v>
      </c>
      <c r="D405" s="2" t="s">
        <v>318</v>
      </c>
      <c r="E405" s="2">
        <v>305</v>
      </c>
      <c r="F405" s="2" t="s">
        <v>309</v>
      </c>
      <c r="G405" s="2">
        <v>2589402.929</v>
      </c>
      <c r="H405" s="2">
        <v>1215861.0060000001</v>
      </c>
      <c r="I405" s="2" t="s">
        <v>4896</v>
      </c>
      <c r="J405" s="4">
        <v>39630</v>
      </c>
      <c r="K405" s="230">
        <f t="shared" si="31"/>
        <v>3</v>
      </c>
      <c r="L405" s="2" t="str">
        <f>$B405&amp;"-"&amp;COUNTIF($B$2:$B405, $B405)</f>
        <v>3252-1</v>
      </c>
      <c r="M405" s="2">
        <v>1657</v>
      </c>
      <c r="N405" s="2" t="str">
        <f t="shared" si="33"/>
        <v>Abländschen</v>
      </c>
      <c r="O405" s="2" t="str">
        <f t="shared" si="32"/>
        <v>Abländschen</v>
      </c>
      <c r="P405" s="2" t="str">
        <f t="shared" si="32"/>
        <v>Abländschen</v>
      </c>
      <c r="Q405" s="2" t="str">
        <f t="shared" si="32"/>
        <v/>
      </c>
      <c r="R405" s="2" t="str">
        <f t="shared" si="32"/>
        <v/>
      </c>
      <c r="S405" s="2" t="str">
        <f t="shared" si="32"/>
        <v/>
      </c>
      <c r="T405" s="2" t="str">
        <f t="shared" si="32"/>
        <v/>
      </c>
      <c r="U405" s="2" t="str">
        <f t="shared" si="32"/>
        <v/>
      </c>
      <c r="V405" s="2" t="str">
        <f t="shared" si="32"/>
        <v/>
      </c>
      <c r="W405" s="2" t="str">
        <f t="shared" si="32"/>
        <v/>
      </c>
      <c r="X405" s="2" t="str">
        <f t="shared" si="32"/>
        <v/>
      </c>
      <c r="Y405" s="2" t="str">
        <f t="shared" si="32"/>
        <v/>
      </c>
    </row>
    <row r="406" spans="1:25" x14ac:dyDescent="0.2">
      <c r="A406" s="2" t="s">
        <v>318</v>
      </c>
      <c r="B406" s="2">
        <v>3273</v>
      </c>
      <c r="C406" s="2">
        <v>0</v>
      </c>
      <c r="D406" s="2" t="s">
        <v>318</v>
      </c>
      <c r="E406" s="2">
        <v>305</v>
      </c>
      <c r="F406" s="2" t="s">
        <v>309</v>
      </c>
      <c r="G406" s="2">
        <v>2587773.7200000002</v>
      </c>
      <c r="H406" s="2">
        <v>1213863.2590000001</v>
      </c>
      <c r="I406" s="2" t="s">
        <v>4896</v>
      </c>
      <c r="J406" s="4">
        <v>39630</v>
      </c>
      <c r="K406" s="230">
        <f t="shared" si="31"/>
        <v>3</v>
      </c>
      <c r="L406" s="2" t="str">
        <f>$B406&amp;"-"&amp;COUNTIF($B$2:$B406, $B406)</f>
        <v>3273-2</v>
      </c>
      <c r="M406" s="2">
        <v>1658</v>
      </c>
      <c r="N406" s="2" t="str">
        <f t="shared" si="33"/>
        <v>Rossinière</v>
      </c>
      <c r="O406" s="2" t="str">
        <f t="shared" si="32"/>
        <v>La Tine</v>
      </c>
      <c r="P406" s="2" t="str">
        <f t="shared" si="32"/>
        <v/>
      </c>
      <c r="Q406" s="2" t="str">
        <f t="shared" si="32"/>
        <v/>
      </c>
      <c r="R406" s="2" t="str">
        <f t="shared" si="32"/>
        <v/>
      </c>
      <c r="S406" s="2" t="str">
        <f t="shared" si="32"/>
        <v/>
      </c>
      <c r="T406" s="2" t="str">
        <f t="shared" si="32"/>
        <v/>
      </c>
      <c r="U406" s="2" t="str">
        <f t="shared" si="32"/>
        <v/>
      </c>
      <c r="V406" s="2" t="str">
        <f t="shared" si="32"/>
        <v/>
      </c>
      <c r="W406" s="2" t="str">
        <f t="shared" si="32"/>
        <v/>
      </c>
      <c r="X406" s="2" t="str">
        <f t="shared" si="32"/>
        <v/>
      </c>
      <c r="Y406" s="2" t="str">
        <f t="shared" si="32"/>
        <v/>
      </c>
    </row>
    <row r="407" spans="1:25" x14ac:dyDescent="0.2">
      <c r="A407" s="2" t="s">
        <v>707</v>
      </c>
      <c r="B407" s="2">
        <v>2557</v>
      </c>
      <c r="C407" s="2">
        <v>0</v>
      </c>
      <c r="D407" s="2" t="s">
        <v>319</v>
      </c>
      <c r="E407" s="2">
        <v>306</v>
      </c>
      <c r="F407" s="2" t="s">
        <v>309</v>
      </c>
      <c r="G407" s="2">
        <v>2590663.4330000002</v>
      </c>
      <c r="H407" s="2">
        <v>1217628.852</v>
      </c>
      <c r="I407" s="2" t="s">
        <v>4896</v>
      </c>
      <c r="J407" s="4">
        <v>39630</v>
      </c>
      <c r="K407" s="230">
        <f t="shared" si="31"/>
        <v>3</v>
      </c>
      <c r="L407" s="2" t="str">
        <f>$B407&amp;"-"&amp;COUNTIF($B$2:$B407, $B407)</f>
        <v>2557-1</v>
      </c>
      <c r="M407" s="2">
        <v>1659</v>
      </c>
      <c r="N407" s="2" t="str">
        <f t="shared" si="33"/>
        <v>Rougemont</v>
      </c>
      <c r="O407" s="2" t="str">
        <f t="shared" si="32"/>
        <v>Flendruz</v>
      </c>
      <c r="P407" s="2" t="str">
        <f t="shared" si="32"/>
        <v>Rougemont</v>
      </c>
      <c r="Q407" s="2" t="str">
        <f t="shared" si="32"/>
        <v>Flendruz</v>
      </c>
      <c r="R407" s="2" t="str">
        <f t="shared" si="32"/>
        <v/>
      </c>
      <c r="S407" s="2" t="str">
        <f t="shared" si="32"/>
        <v/>
      </c>
      <c r="T407" s="2" t="str">
        <f t="shared" si="32"/>
        <v/>
      </c>
      <c r="U407" s="2" t="str">
        <f t="shared" si="32"/>
        <v/>
      </c>
      <c r="V407" s="2" t="str">
        <f t="shared" si="32"/>
        <v/>
      </c>
      <c r="W407" s="2" t="str">
        <f t="shared" si="32"/>
        <v/>
      </c>
      <c r="X407" s="2" t="str">
        <f t="shared" si="32"/>
        <v/>
      </c>
      <c r="Y407" s="2" t="str">
        <f t="shared" si="32"/>
        <v/>
      </c>
    </row>
    <row r="408" spans="1:25" x14ac:dyDescent="0.2">
      <c r="A408" s="2" t="s">
        <v>319</v>
      </c>
      <c r="B408" s="2">
        <v>3250</v>
      </c>
      <c r="C408" s="2">
        <v>0</v>
      </c>
      <c r="D408" s="2" t="s">
        <v>319</v>
      </c>
      <c r="E408" s="2">
        <v>306</v>
      </c>
      <c r="F408" s="2" t="s">
        <v>309</v>
      </c>
      <c r="G408" s="2">
        <v>2590287.7080000001</v>
      </c>
      <c r="H408" s="2">
        <v>1213828.588</v>
      </c>
      <c r="I408" s="2" t="s">
        <v>4896</v>
      </c>
      <c r="J408" s="4">
        <v>39630</v>
      </c>
      <c r="K408" s="230">
        <f t="shared" si="31"/>
        <v>3</v>
      </c>
      <c r="L408" s="2" t="str">
        <f>$B408&amp;"-"&amp;COUNTIF($B$2:$B408, $B408)</f>
        <v>3250-3</v>
      </c>
      <c r="M408" s="2">
        <v>1660</v>
      </c>
      <c r="N408" s="2" t="str">
        <f t="shared" si="33"/>
        <v>La Lécherette</v>
      </c>
      <c r="O408" s="2" t="str">
        <f t="shared" si="32"/>
        <v>Château-d'Oex</v>
      </c>
      <c r="P408" s="2" t="str">
        <f t="shared" si="32"/>
        <v>Les Moulins</v>
      </c>
      <c r="Q408" s="2" t="str">
        <f t="shared" si="32"/>
        <v>L'Etivaz</v>
      </c>
      <c r="R408" s="2" t="str">
        <f t="shared" si="32"/>
        <v>La Lécherette</v>
      </c>
      <c r="S408" s="2" t="str">
        <f t="shared" si="32"/>
        <v/>
      </c>
      <c r="T408" s="2" t="str">
        <f t="shared" si="32"/>
        <v/>
      </c>
      <c r="U408" s="2" t="str">
        <f t="shared" si="32"/>
        <v/>
      </c>
      <c r="V408" s="2" t="str">
        <f t="shared" si="32"/>
        <v/>
      </c>
      <c r="W408" s="2" t="str">
        <f t="shared" si="32"/>
        <v/>
      </c>
      <c r="X408" s="2" t="str">
        <f t="shared" si="32"/>
        <v/>
      </c>
      <c r="Y408" s="2" t="str">
        <f t="shared" si="32"/>
        <v/>
      </c>
    </row>
    <row r="409" spans="1:25" x14ac:dyDescent="0.2">
      <c r="A409" s="2" t="s">
        <v>320</v>
      </c>
      <c r="B409" s="2">
        <v>3292</v>
      </c>
      <c r="C409" s="2">
        <v>0</v>
      </c>
      <c r="D409" s="2" t="s">
        <v>319</v>
      </c>
      <c r="E409" s="2">
        <v>306</v>
      </c>
      <c r="F409" s="2" t="s">
        <v>309</v>
      </c>
      <c r="G409" s="2">
        <v>2591141.7459999998</v>
      </c>
      <c r="H409" s="2">
        <v>1216631.321</v>
      </c>
      <c r="I409" s="2" t="s">
        <v>4896</v>
      </c>
      <c r="J409" s="4">
        <v>40787</v>
      </c>
      <c r="K409" s="230">
        <f t="shared" si="31"/>
        <v>3</v>
      </c>
      <c r="L409" s="2" t="str">
        <f>$B409&amp;"-"&amp;COUNTIF($B$2:$B409, $B409)</f>
        <v>3292-1</v>
      </c>
      <c r="M409" s="2">
        <v>1661</v>
      </c>
      <c r="N409" s="2" t="str">
        <f t="shared" si="33"/>
        <v>Le Pâquier-Montbarry</v>
      </c>
      <c r="O409" s="2" t="str">
        <f t="shared" si="32"/>
        <v>Le Pâquier-Montbarry</v>
      </c>
      <c r="P409" s="2" t="str">
        <f t="shared" si="32"/>
        <v>Le Pâquier-Montbarry</v>
      </c>
      <c r="Q409" s="2" t="str">
        <f t="shared" si="32"/>
        <v/>
      </c>
      <c r="R409" s="2" t="str">
        <f t="shared" si="32"/>
        <v/>
      </c>
      <c r="S409" s="2" t="str">
        <f t="shared" si="32"/>
        <v/>
      </c>
      <c r="T409" s="2" t="str">
        <f t="shared" si="32"/>
        <v/>
      </c>
      <c r="U409" s="2" t="str">
        <f t="shared" si="32"/>
        <v/>
      </c>
      <c r="V409" s="2" t="str">
        <f t="shared" si="32"/>
        <v/>
      </c>
      <c r="W409" s="2" t="str">
        <f t="shared" si="32"/>
        <v/>
      </c>
      <c r="X409" s="2" t="str">
        <f t="shared" si="32"/>
        <v/>
      </c>
      <c r="Y409" s="2" t="str">
        <f t="shared" si="32"/>
        <v/>
      </c>
    </row>
    <row r="410" spans="1:25" x14ac:dyDescent="0.2">
      <c r="A410" s="2" t="s">
        <v>321</v>
      </c>
      <c r="B410" s="2">
        <v>3042</v>
      </c>
      <c r="C410" s="2">
        <v>0</v>
      </c>
      <c r="D410" s="2" t="s">
        <v>322</v>
      </c>
      <c r="E410" s="2">
        <v>307</v>
      </c>
      <c r="F410" s="2" t="s">
        <v>309</v>
      </c>
      <c r="G410" s="2">
        <v>2597016.5750000002</v>
      </c>
      <c r="H410" s="2">
        <v>1204567.0209999999</v>
      </c>
      <c r="I410" s="2" t="s">
        <v>4896</v>
      </c>
      <c r="J410" s="4">
        <v>39630</v>
      </c>
      <c r="K410" s="230">
        <f t="shared" si="31"/>
        <v>3</v>
      </c>
      <c r="L410" s="2" t="str">
        <f>$B410&amp;"-"&amp;COUNTIF($B$2:$B410, $B410)</f>
        <v>3042-1</v>
      </c>
      <c r="M410" s="2">
        <v>1663</v>
      </c>
      <c r="N410" s="2" t="str">
        <f t="shared" si="33"/>
        <v>Gruyères</v>
      </c>
      <c r="O410" s="2" t="str">
        <f t="shared" si="32"/>
        <v>Pringy</v>
      </c>
      <c r="P410" s="2" t="str">
        <f t="shared" si="32"/>
        <v>Epagny</v>
      </c>
      <c r="Q410" s="2" t="str">
        <f t="shared" si="32"/>
        <v>Moléson-sur-Gruyères</v>
      </c>
      <c r="R410" s="2" t="str">
        <f t="shared" si="32"/>
        <v>Moléson-sur-Gruyères</v>
      </c>
      <c r="S410" s="2" t="str">
        <f t="shared" si="32"/>
        <v/>
      </c>
      <c r="T410" s="2" t="str">
        <f t="shared" si="32"/>
        <v/>
      </c>
      <c r="U410" s="2" t="str">
        <f t="shared" si="32"/>
        <v/>
      </c>
      <c r="V410" s="2" t="str">
        <f t="shared" si="32"/>
        <v/>
      </c>
      <c r="W410" s="2" t="str">
        <f t="shared" si="32"/>
        <v/>
      </c>
      <c r="X410" s="2" t="str">
        <f t="shared" si="32"/>
        <v/>
      </c>
      <c r="Y410" s="2" t="str">
        <f t="shared" si="32"/>
        <v/>
      </c>
    </row>
    <row r="411" spans="1:25" x14ac:dyDescent="0.2">
      <c r="A411" s="2" t="s">
        <v>322</v>
      </c>
      <c r="B411" s="2">
        <v>3045</v>
      </c>
      <c r="C411" s="2">
        <v>0</v>
      </c>
      <c r="D411" s="2" t="s">
        <v>322</v>
      </c>
      <c r="E411" s="2">
        <v>307</v>
      </c>
      <c r="F411" s="2" t="s">
        <v>309</v>
      </c>
      <c r="G411" s="2">
        <v>2594955.04</v>
      </c>
      <c r="H411" s="2">
        <v>1206470.1839999999</v>
      </c>
      <c r="I411" s="2" t="s">
        <v>4896</v>
      </c>
      <c r="J411" s="4">
        <v>39630</v>
      </c>
      <c r="K411" s="230">
        <f t="shared" si="31"/>
        <v>3</v>
      </c>
      <c r="L411" s="2" t="str">
        <f>$B411&amp;"-"&amp;COUNTIF($B$2:$B411, $B411)</f>
        <v>3045-1</v>
      </c>
      <c r="M411" s="2">
        <v>1665</v>
      </c>
      <c r="N411" s="2" t="str">
        <f t="shared" si="33"/>
        <v>Estavannens</v>
      </c>
      <c r="O411" s="2" t="str">
        <f t="shared" si="32"/>
        <v/>
      </c>
      <c r="P411" s="2" t="str">
        <f t="shared" si="32"/>
        <v/>
      </c>
      <c r="Q411" s="2" t="str">
        <f t="shared" si="32"/>
        <v/>
      </c>
      <c r="R411" s="2" t="str">
        <f t="shared" si="32"/>
        <v/>
      </c>
      <c r="S411" s="2" t="str">
        <f t="shared" si="32"/>
        <v/>
      </c>
      <c r="T411" s="2" t="str">
        <f t="shared" si="32"/>
        <v/>
      </c>
      <c r="U411" s="2" t="str">
        <f t="shared" si="32"/>
        <v/>
      </c>
      <c r="V411" s="2" t="str">
        <f t="shared" si="32"/>
        <v/>
      </c>
      <c r="W411" s="2" t="str">
        <f t="shared" si="32"/>
        <v/>
      </c>
      <c r="X411" s="2" t="str">
        <f t="shared" si="32"/>
        <v/>
      </c>
      <c r="Y411" s="2" t="str">
        <f t="shared" si="32"/>
        <v/>
      </c>
    </row>
    <row r="412" spans="1:25" x14ac:dyDescent="0.2">
      <c r="A412" s="2" t="s">
        <v>323</v>
      </c>
      <c r="B412" s="2">
        <v>3046</v>
      </c>
      <c r="C412" s="2">
        <v>0</v>
      </c>
      <c r="D412" s="2" t="s">
        <v>322</v>
      </c>
      <c r="E412" s="2">
        <v>307</v>
      </c>
      <c r="F412" s="2" t="s">
        <v>309</v>
      </c>
      <c r="G412" s="2">
        <v>2592518.2289999998</v>
      </c>
      <c r="H412" s="2">
        <v>1206494.398</v>
      </c>
      <c r="I412" s="2" t="s">
        <v>4896</v>
      </c>
      <c r="J412" s="4">
        <v>39630</v>
      </c>
      <c r="K412" s="230">
        <f t="shared" si="31"/>
        <v>3</v>
      </c>
      <c r="L412" s="2" t="str">
        <f>$B412&amp;"-"&amp;COUNTIF($B$2:$B412, $B412)</f>
        <v>3046-1</v>
      </c>
      <c r="M412" s="2">
        <v>1666</v>
      </c>
      <c r="N412" s="2" t="str">
        <f t="shared" si="33"/>
        <v>Grandvillard</v>
      </c>
      <c r="O412" s="2" t="str">
        <f t="shared" si="32"/>
        <v>Villars-sous-Mont</v>
      </c>
      <c r="P412" s="2" t="str">
        <f t="shared" si="32"/>
        <v/>
      </c>
      <c r="Q412" s="2" t="str">
        <f t="shared" si="32"/>
        <v/>
      </c>
      <c r="R412" s="2" t="str">
        <f t="shared" si="32"/>
        <v/>
      </c>
      <c r="S412" s="2" t="str">
        <f t="shared" si="32"/>
        <v/>
      </c>
      <c r="T412" s="2" t="str">
        <f t="shared" si="32"/>
        <v/>
      </c>
      <c r="U412" s="2" t="str">
        <f t="shared" si="32"/>
        <v/>
      </c>
      <c r="V412" s="2" t="str">
        <f t="shared" si="32"/>
        <v/>
      </c>
      <c r="W412" s="2" t="str">
        <f t="shared" si="32"/>
        <v/>
      </c>
      <c r="X412" s="2" t="str">
        <f t="shared" si="32"/>
        <v/>
      </c>
      <c r="Y412" s="2" t="str">
        <f t="shared" si="32"/>
        <v/>
      </c>
    </row>
    <row r="413" spans="1:25" x14ac:dyDescent="0.2">
      <c r="A413" s="2" t="s">
        <v>324</v>
      </c>
      <c r="B413" s="2">
        <v>3036</v>
      </c>
      <c r="C413" s="2">
        <v>0</v>
      </c>
      <c r="D413" s="2" t="s">
        <v>325</v>
      </c>
      <c r="E413" s="2">
        <v>309</v>
      </c>
      <c r="F413" s="2" t="s">
        <v>309</v>
      </c>
      <c r="G413" s="2">
        <v>2587068.5150000001</v>
      </c>
      <c r="H413" s="2">
        <v>1204379.801</v>
      </c>
      <c r="I413" s="2" t="s">
        <v>4896</v>
      </c>
      <c r="J413" s="4">
        <v>39630</v>
      </c>
      <c r="K413" s="230">
        <f t="shared" si="31"/>
        <v>3</v>
      </c>
      <c r="L413" s="2" t="str">
        <f>$B413&amp;"-"&amp;COUNTIF($B$2:$B413, $B413)</f>
        <v>3036-1</v>
      </c>
      <c r="M413" s="2">
        <v>1667</v>
      </c>
      <c r="N413" s="2" t="str">
        <f t="shared" si="33"/>
        <v>Enney</v>
      </c>
      <c r="O413" s="2" t="str">
        <f t="shared" si="32"/>
        <v/>
      </c>
      <c r="P413" s="2" t="str">
        <f t="shared" si="32"/>
        <v/>
      </c>
      <c r="Q413" s="2" t="str">
        <f t="shared" si="32"/>
        <v/>
      </c>
      <c r="R413" s="2" t="str">
        <f t="shared" si="32"/>
        <v/>
      </c>
      <c r="S413" s="2" t="str">
        <f t="shared" si="32"/>
        <v/>
      </c>
      <c r="T413" s="2" t="str">
        <f t="shared" si="32"/>
        <v/>
      </c>
      <c r="U413" s="2" t="str">
        <f t="shared" si="32"/>
        <v/>
      </c>
      <c r="V413" s="2" t="str">
        <f t="shared" si="32"/>
        <v/>
      </c>
      <c r="W413" s="2" t="str">
        <f t="shared" si="32"/>
        <v/>
      </c>
      <c r="X413" s="2" t="str">
        <f t="shared" si="32"/>
        <v/>
      </c>
      <c r="Y413" s="2" t="str">
        <f t="shared" si="32"/>
        <v/>
      </c>
    </row>
    <row r="414" spans="1:25" x14ac:dyDescent="0.2">
      <c r="A414" s="2" t="s">
        <v>326</v>
      </c>
      <c r="B414" s="2">
        <v>3271</v>
      </c>
      <c r="C414" s="2">
        <v>0</v>
      </c>
      <c r="D414" s="2" t="s">
        <v>325</v>
      </c>
      <c r="E414" s="2">
        <v>309</v>
      </c>
      <c r="F414" s="2" t="s">
        <v>309</v>
      </c>
      <c r="G414" s="2">
        <v>2587303.9139999999</v>
      </c>
      <c r="H414" s="2">
        <v>1207523.7439999999</v>
      </c>
      <c r="I414" s="2" t="s">
        <v>4896</v>
      </c>
      <c r="J414" s="4">
        <v>39630</v>
      </c>
      <c r="K414" s="230">
        <f t="shared" si="31"/>
        <v>3</v>
      </c>
      <c r="L414" s="2" t="str">
        <f>$B414&amp;"-"&amp;COUNTIF($B$2:$B414, $B414)</f>
        <v>3271-1</v>
      </c>
      <c r="M414" s="2">
        <v>1669</v>
      </c>
      <c r="N414" s="2" t="str">
        <f t="shared" si="33"/>
        <v>Albeuve</v>
      </c>
      <c r="O414" s="2" t="str">
        <f t="shared" si="32"/>
        <v>Lessoc</v>
      </c>
      <c r="P414" s="2" t="str">
        <f t="shared" si="32"/>
        <v>Les Sciernes-d'Albeuve</v>
      </c>
      <c r="Q414" s="2" t="str">
        <f t="shared" si="32"/>
        <v>Neirivue</v>
      </c>
      <c r="R414" s="2" t="str">
        <f t="shared" si="32"/>
        <v>Montbovon</v>
      </c>
      <c r="S414" s="2" t="str">
        <f t="shared" si="32"/>
        <v/>
      </c>
      <c r="T414" s="2" t="str">
        <f t="shared" si="32"/>
        <v/>
      </c>
      <c r="U414" s="2" t="str">
        <f t="shared" si="32"/>
        <v/>
      </c>
      <c r="V414" s="2" t="str">
        <f t="shared" si="32"/>
        <v/>
      </c>
      <c r="W414" s="2" t="str">
        <f t="shared" si="32"/>
        <v/>
      </c>
      <c r="X414" s="2" t="str">
        <f t="shared" si="32"/>
        <v/>
      </c>
      <c r="Y414" s="2" t="str">
        <f t="shared" si="32"/>
        <v/>
      </c>
    </row>
    <row r="415" spans="1:25" x14ac:dyDescent="0.2">
      <c r="A415" s="2" t="s">
        <v>327</v>
      </c>
      <c r="B415" s="2">
        <v>3053</v>
      </c>
      <c r="C415" s="2">
        <v>5</v>
      </c>
      <c r="D415" s="2" t="s">
        <v>328</v>
      </c>
      <c r="E415" s="2">
        <v>310</v>
      </c>
      <c r="F415" s="2" t="s">
        <v>309</v>
      </c>
      <c r="G415" s="2">
        <v>2599411.0630000001</v>
      </c>
      <c r="H415" s="2">
        <v>1209730.5989999999</v>
      </c>
      <c r="I415" s="2" t="s">
        <v>4896</v>
      </c>
      <c r="J415" s="4">
        <v>39630</v>
      </c>
      <c r="K415" s="230">
        <f t="shared" si="31"/>
        <v>3</v>
      </c>
      <c r="L415" s="2" t="str">
        <f>$B415&amp;"-"&amp;COUNTIF($B$2:$B415, $B415)</f>
        <v>3053-1</v>
      </c>
      <c r="M415" s="2">
        <v>1670</v>
      </c>
      <c r="N415" s="2" t="str">
        <f t="shared" si="33"/>
        <v>Ursy</v>
      </c>
      <c r="O415" s="2" t="str">
        <f t="shared" si="32"/>
        <v>Bionnens</v>
      </c>
      <c r="P415" s="2" t="str">
        <f t="shared" si="32"/>
        <v>Esmonts</v>
      </c>
      <c r="Q415" s="2" t="str">
        <f t="shared" si="32"/>
        <v/>
      </c>
      <c r="R415" s="2" t="str">
        <f t="shared" si="32"/>
        <v/>
      </c>
      <c r="S415" s="2" t="str">
        <f t="shared" si="32"/>
        <v/>
      </c>
      <c r="T415" s="2" t="str">
        <f t="shared" si="32"/>
        <v/>
      </c>
      <c r="U415" s="2" t="str">
        <f t="shared" si="32"/>
        <v/>
      </c>
      <c r="V415" s="2" t="str">
        <f t="shared" si="32"/>
        <v/>
      </c>
      <c r="W415" s="2" t="str">
        <f t="shared" si="32"/>
        <v/>
      </c>
      <c r="X415" s="2" t="str">
        <f t="shared" si="32"/>
        <v/>
      </c>
      <c r="Y415" s="2" t="str">
        <f t="shared" si="32"/>
        <v/>
      </c>
    </row>
    <row r="416" spans="1:25" x14ac:dyDescent="0.2">
      <c r="A416" s="2" t="s">
        <v>422</v>
      </c>
      <c r="B416" s="2">
        <v>3251</v>
      </c>
      <c r="C416" s="2">
        <v>0</v>
      </c>
      <c r="D416" s="2" t="s">
        <v>328</v>
      </c>
      <c r="E416" s="2">
        <v>310</v>
      </c>
      <c r="F416" s="2" t="s">
        <v>309</v>
      </c>
      <c r="G416" s="2">
        <v>2597991.4720000001</v>
      </c>
      <c r="H416" s="2">
        <v>1214285.6100000001</v>
      </c>
      <c r="I416" s="2" t="s">
        <v>4896</v>
      </c>
      <c r="J416" s="4">
        <v>39630</v>
      </c>
      <c r="K416" s="230">
        <f t="shared" si="31"/>
        <v>3</v>
      </c>
      <c r="L416" s="2" t="str">
        <f>$B416&amp;"-"&amp;COUNTIF($B$2:$B416, $B416)</f>
        <v>3251-1</v>
      </c>
      <c r="M416" s="2">
        <v>1673</v>
      </c>
      <c r="N416" s="2" t="str">
        <f t="shared" si="33"/>
        <v>Auboranges</v>
      </c>
      <c r="O416" s="2" t="str">
        <f t="shared" si="32"/>
        <v>Ecublens FR</v>
      </c>
      <c r="P416" s="2" t="str">
        <f t="shared" si="32"/>
        <v>Promasens</v>
      </c>
      <c r="Q416" s="2" t="str">
        <f t="shared" si="32"/>
        <v>Gillarens</v>
      </c>
      <c r="R416" s="2" t="str">
        <f t="shared" si="32"/>
        <v>Rue</v>
      </c>
      <c r="S416" s="2" t="str">
        <f t="shared" si="32"/>
        <v/>
      </c>
      <c r="T416" s="2" t="str">
        <f t="shared" si="32"/>
        <v/>
      </c>
      <c r="U416" s="2" t="str">
        <f t="shared" si="32"/>
        <v/>
      </c>
      <c r="V416" s="2" t="str">
        <f t="shared" si="32"/>
        <v/>
      </c>
      <c r="W416" s="2" t="str">
        <f t="shared" si="32"/>
        <v/>
      </c>
      <c r="X416" s="2" t="str">
        <f t="shared" si="32"/>
        <v/>
      </c>
      <c r="Y416" s="2" t="str">
        <f t="shared" si="32"/>
        <v/>
      </c>
    </row>
    <row r="417" spans="1:25" x14ac:dyDescent="0.2">
      <c r="A417" s="2" t="s">
        <v>329</v>
      </c>
      <c r="B417" s="2">
        <v>3251</v>
      </c>
      <c r="C417" s="2">
        <v>2</v>
      </c>
      <c r="D417" s="2" t="s">
        <v>328</v>
      </c>
      <c r="E417" s="2">
        <v>310</v>
      </c>
      <c r="F417" s="2" t="s">
        <v>309</v>
      </c>
      <c r="G417" s="2">
        <v>2598982.5079999999</v>
      </c>
      <c r="H417" s="2">
        <v>1215397.4169999999</v>
      </c>
      <c r="I417" s="2" t="s">
        <v>4896</v>
      </c>
      <c r="J417" s="4">
        <v>39630</v>
      </c>
      <c r="K417" s="230">
        <f t="shared" si="31"/>
        <v>3</v>
      </c>
      <c r="L417" s="2" t="str">
        <f>$B417&amp;"-"&amp;COUNTIF($B$2:$B417, $B417)</f>
        <v>3251-2</v>
      </c>
      <c r="M417" s="2">
        <v>1674</v>
      </c>
      <c r="N417" s="2" t="str">
        <f t="shared" si="33"/>
        <v>Montet (Glâne)</v>
      </c>
      <c r="O417" s="2" t="str">
        <f t="shared" si="32"/>
        <v>Vuarmarens</v>
      </c>
      <c r="P417" s="2" t="str">
        <f t="shared" si="32"/>
        <v>Morlens</v>
      </c>
      <c r="Q417" s="2" t="str">
        <f t="shared" si="32"/>
        <v/>
      </c>
      <c r="R417" s="2" t="str">
        <f t="shared" si="32"/>
        <v/>
      </c>
      <c r="S417" s="2" t="str">
        <f t="shared" si="32"/>
        <v/>
      </c>
      <c r="T417" s="2" t="str">
        <f t="shared" si="32"/>
        <v/>
      </c>
      <c r="U417" s="2" t="str">
        <f t="shared" si="32"/>
        <v/>
      </c>
      <c r="V417" s="2" t="str">
        <f t="shared" si="32"/>
        <v/>
      </c>
      <c r="W417" s="2" t="str">
        <f t="shared" si="32"/>
        <v/>
      </c>
      <c r="X417" s="2" t="str">
        <f t="shared" si="32"/>
        <v/>
      </c>
      <c r="Y417" s="2" t="str">
        <f t="shared" si="32"/>
        <v/>
      </c>
    </row>
    <row r="418" spans="1:25" x14ac:dyDescent="0.2">
      <c r="A418" s="2" t="s">
        <v>1634</v>
      </c>
      <c r="B418" s="2">
        <v>3254</v>
      </c>
      <c r="C418" s="2">
        <v>0</v>
      </c>
      <c r="D418" s="2" t="s">
        <v>328</v>
      </c>
      <c r="E418" s="2">
        <v>310</v>
      </c>
      <c r="F418" s="2" t="s">
        <v>309</v>
      </c>
      <c r="G418" s="2">
        <v>2599754.2439999999</v>
      </c>
      <c r="H418" s="2">
        <v>1216077.4210000001</v>
      </c>
      <c r="I418" s="2" t="s">
        <v>4896</v>
      </c>
      <c r="J418" s="4">
        <v>39630</v>
      </c>
      <c r="K418" s="230">
        <f t="shared" si="31"/>
        <v>3</v>
      </c>
      <c r="L418" s="2" t="str">
        <f>$B418&amp;"-"&amp;COUNTIF($B$2:$B418, $B418)</f>
        <v>3254-1</v>
      </c>
      <c r="M418" s="2">
        <v>1675</v>
      </c>
      <c r="N418" s="2" t="str">
        <f t="shared" si="33"/>
        <v>Blessens</v>
      </c>
      <c r="O418" s="2" t="str">
        <f t="shared" si="32"/>
        <v>Vauderens</v>
      </c>
      <c r="P418" s="2" t="str">
        <f t="shared" si="32"/>
        <v>Blessens</v>
      </c>
      <c r="Q418" s="2" t="str">
        <f t="shared" si="32"/>
        <v>Mossel</v>
      </c>
      <c r="R418" s="2" t="str">
        <f t="shared" si="32"/>
        <v/>
      </c>
      <c r="S418" s="2" t="str">
        <f t="shared" si="32"/>
        <v/>
      </c>
      <c r="T418" s="2" t="str">
        <f t="shared" si="32"/>
        <v/>
      </c>
      <c r="U418" s="2" t="str">
        <f t="shared" si="32"/>
        <v/>
      </c>
      <c r="V418" s="2" t="str">
        <f t="shared" si="32"/>
        <v/>
      </c>
      <c r="W418" s="2" t="str">
        <f t="shared" si="32"/>
        <v/>
      </c>
      <c r="X418" s="2" t="str">
        <f t="shared" si="32"/>
        <v/>
      </c>
      <c r="Y418" s="2" t="str">
        <f t="shared" si="32"/>
        <v/>
      </c>
    </row>
    <row r="419" spans="1:25" x14ac:dyDescent="0.2">
      <c r="A419" s="2" t="s">
        <v>330</v>
      </c>
      <c r="B419" s="2">
        <v>3255</v>
      </c>
      <c r="C419" s="2">
        <v>0</v>
      </c>
      <c r="D419" s="2" t="s">
        <v>328</v>
      </c>
      <c r="E419" s="2">
        <v>310</v>
      </c>
      <c r="F419" s="2" t="s">
        <v>309</v>
      </c>
      <c r="G419" s="2">
        <v>2598079.6</v>
      </c>
      <c r="H419" s="2">
        <v>1212830.2450000001</v>
      </c>
      <c r="I419" s="2" t="s">
        <v>4896</v>
      </c>
      <c r="J419" s="4">
        <v>39630</v>
      </c>
      <c r="K419" s="230">
        <f t="shared" si="31"/>
        <v>3</v>
      </c>
      <c r="L419" s="2" t="str">
        <f>$B419&amp;"-"&amp;COUNTIF($B$2:$B419, $B419)</f>
        <v>3255-1</v>
      </c>
      <c r="M419" s="2">
        <v>1676</v>
      </c>
      <c r="N419" s="2" t="str">
        <f t="shared" si="33"/>
        <v>Chavannes-les-Forts</v>
      </c>
      <c r="O419" s="2" t="str">
        <f t="shared" si="32"/>
        <v/>
      </c>
      <c r="P419" s="2" t="str">
        <f t="shared" si="32"/>
        <v/>
      </c>
      <c r="Q419" s="2" t="str">
        <f t="shared" si="32"/>
        <v/>
      </c>
      <c r="R419" s="2" t="str">
        <f t="shared" si="32"/>
        <v/>
      </c>
      <c r="S419" s="2" t="str">
        <f t="shared" si="32"/>
        <v/>
      </c>
      <c r="T419" s="2" t="str">
        <f t="shared" si="32"/>
        <v/>
      </c>
      <c r="U419" s="2" t="str">
        <f t="shared" ref="U419:Y419" si="34">IFERROR(INDEX($A$2:$A$5744, MATCH($M419&amp;"-"&amp;U$1, $L$2:$L$5744, 0)), "")</f>
        <v/>
      </c>
      <c r="V419" s="2" t="str">
        <f t="shared" si="34"/>
        <v/>
      </c>
      <c r="W419" s="2" t="str">
        <f t="shared" si="34"/>
        <v/>
      </c>
      <c r="X419" s="2" t="str">
        <f t="shared" si="34"/>
        <v/>
      </c>
      <c r="Y419" s="2" t="str">
        <f t="shared" si="34"/>
        <v/>
      </c>
    </row>
    <row r="420" spans="1:25" x14ac:dyDescent="0.2">
      <c r="A420" s="2" t="s">
        <v>331</v>
      </c>
      <c r="B420" s="2">
        <v>3256</v>
      </c>
      <c r="C420" s="2">
        <v>0</v>
      </c>
      <c r="D420" s="2" t="s">
        <v>328</v>
      </c>
      <c r="E420" s="2">
        <v>310</v>
      </c>
      <c r="F420" s="2" t="s">
        <v>309</v>
      </c>
      <c r="G420" s="2">
        <v>2599392.446</v>
      </c>
      <c r="H420" s="2">
        <v>1211105.3570000001</v>
      </c>
      <c r="I420" s="2" t="s">
        <v>4896</v>
      </c>
      <c r="J420" s="4">
        <v>39630</v>
      </c>
      <c r="K420" s="230">
        <f t="shared" si="31"/>
        <v>3</v>
      </c>
      <c r="L420" s="2" t="str">
        <f>$B420&amp;"-"&amp;COUNTIF($B$2:$B420, $B420)</f>
        <v>3256-1</v>
      </c>
      <c r="M420" s="2">
        <v>1677</v>
      </c>
      <c r="N420" s="2" t="str">
        <f t="shared" si="33"/>
        <v>Prez-vers-Siviriez</v>
      </c>
      <c r="O420" s="2" t="str">
        <f t="shared" si="33"/>
        <v/>
      </c>
      <c r="P420" s="2" t="str">
        <f t="shared" si="33"/>
        <v/>
      </c>
      <c r="Q420" s="2" t="str">
        <f t="shared" si="33"/>
        <v/>
      </c>
      <c r="R420" s="2" t="str">
        <f t="shared" si="33"/>
        <v/>
      </c>
      <c r="S420" s="2" t="str">
        <f t="shared" si="33"/>
        <v/>
      </c>
      <c r="T420" s="2" t="str">
        <f t="shared" si="33"/>
        <v/>
      </c>
      <c r="U420" s="2" t="str">
        <f t="shared" si="33"/>
        <v/>
      </c>
      <c r="V420" s="2" t="str">
        <f t="shared" si="33"/>
        <v/>
      </c>
      <c r="W420" s="2" t="str">
        <f t="shared" si="33"/>
        <v/>
      </c>
      <c r="X420" s="2" t="str">
        <f t="shared" si="33"/>
        <v/>
      </c>
      <c r="Y420" s="2" t="str">
        <f t="shared" si="33"/>
        <v/>
      </c>
    </row>
    <row r="421" spans="1:25" x14ac:dyDescent="0.2">
      <c r="A421" s="2" t="s">
        <v>332</v>
      </c>
      <c r="B421" s="2">
        <v>3256</v>
      </c>
      <c r="C421" s="2">
        <v>2</v>
      </c>
      <c r="D421" s="2" t="s">
        <v>328</v>
      </c>
      <c r="E421" s="2">
        <v>310</v>
      </c>
      <c r="F421" s="2" t="s">
        <v>309</v>
      </c>
      <c r="G421" s="2">
        <v>2600717.4049999998</v>
      </c>
      <c r="H421" s="2">
        <v>1211796.574</v>
      </c>
      <c r="I421" s="2" t="s">
        <v>4896</v>
      </c>
      <c r="J421" s="4">
        <v>39630</v>
      </c>
      <c r="K421" s="230">
        <f t="shared" si="31"/>
        <v>3</v>
      </c>
      <c r="L421" s="2" t="str">
        <f>$B421&amp;"-"&amp;COUNTIF($B$2:$B421, $B421)</f>
        <v>3256-2</v>
      </c>
      <c r="M421" s="2">
        <v>1678</v>
      </c>
      <c r="N421" s="2" t="str">
        <f t="shared" si="33"/>
        <v>Siviriez</v>
      </c>
      <c r="O421" s="2" t="str">
        <f t="shared" si="33"/>
        <v/>
      </c>
      <c r="P421" s="2" t="str">
        <f t="shared" si="33"/>
        <v/>
      </c>
      <c r="Q421" s="2" t="str">
        <f t="shared" si="33"/>
        <v/>
      </c>
      <c r="R421" s="2" t="str">
        <f t="shared" si="33"/>
        <v/>
      </c>
      <c r="S421" s="2" t="str">
        <f t="shared" si="33"/>
        <v/>
      </c>
      <c r="T421" s="2" t="str">
        <f t="shared" si="33"/>
        <v/>
      </c>
      <c r="U421" s="2" t="str">
        <f t="shared" si="33"/>
        <v/>
      </c>
      <c r="V421" s="2" t="str">
        <f t="shared" si="33"/>
        <v/>
      </c>
      <c r="W421" s="2" t="str">
        <f t="shared" si="33"/>
        <v/>
      </c>
      <c r="X421" s="2" t="str">
        <f t="shared" si="33"/>
        <v/>
      </c>
      <c r="Y421" s="2" t="str">
        <f t="shared" si="33"/>
        <v/>
      </c>
    </row>
    <row r="422" spans="1:25" x14ac:dyDescent="0.2">
      <c r="A422" s="2" t="s">
        <v>333</v>
      </c>
      <c r="B422" s="2">
        <v>3256</v>
      </c>
      <c r="C422" s="2">
        <v>3</v>
      </c>
      <c r="D422" s="2" t="s">
        <v>328</v>
      </c>
      <c r="E422" s="2">
        <v>310</v>
      </c>
      <c r="F422" s="2" t="s">
        <v>309</v>
      </c>
      <c r="G422" s="2">
        <v>2597863.2000000002</v>
      </c>
      <c r="H422" s="2">
        <v>1210572.165</v>
      </c>
      <c r="I422" s="2" t="s">
        <v>4896</v>
      </c>
      <c r="J422" s="4">
        <v>39630</v>
      </c>
      <c r="K422" s="230">
        <f t="shared" si="31"/>
        <v>3</v>
      </c>
      <c r="L422" s="2" t="str">
        <f>$B422&amp;"-"&amp;COUNTIF($B$2:$B422, $B422)</f>
        <v>3256-3</v>
      </c>
      <c r="M422" s="2">
        <v>1679</v>
      </c>
      <c r="N422" s="2" t="str">
        <f t="shared" si="33"/>
        <v>Villaraboud</v>
      </c>
      <c r="O422" s="2" t="str">
        <f t="shared" si="33"/>
        <v/>
      </c>
      <c r="P422" s="2" t="str">
        <f t="shared" si="33"/>
        <v/>
      </c>
      <c r="Q422" s="2" t="str">
        <f t="shared" si="33"/>
        <v/>
      </c>
      <c r="R422" s="2" t="str">
        <f t="shared" si="33"/>
        <v/>
      </c>
      <c r="S422" s="2" t="str">
        <f t="shared" si="33"/>
        <v/>
      </c>
      <c r="T422" s="2" t="str">
        <f t="shared" si="33"/>
        <v/>
      </c>
      <c r="U422" s="2" t="str">
        <f t="shared" si="33"/>
        <v/>
      </c>
      <c r="V422" s="2" t="str">
        <f t="shared" si="33"/>
        <v/>
      </c>
      <c r="W422" s="2" t="str">
        <f t="shared" si="33"/>
        <v/>
      </c>
      <c r="X422" s="2" t="str">
        <f t="shared" si="33"/>
        <v/>
      </c>
      <c r="Y422" s="2" t="str">
        <f t="shared" si="33"/>
        <v/>
      </c>
    </row>
    <row r="423" spans="1:25" x14ac:dyDescent="0.2">
      <c r="A423" s="2" t="s">
        <v>523</v>
      </c>
      <c r="B423" s="2">
        <v>3053</v>
      </c>
      <c r="C423" s="2">
        <v>0</v>
      </c>
      <c r="D423" s="2" t="s">
        <v>334</v>
      </c>
      <c r="E423" s="2">
        <v>311</v>
      </c>
      <c r="F423" s="2" t="s">
        <v>309</v>
      </c>
      <c r="G423" s="2">
        <v>2599041.648</v>
      </c>
      <c r="H423" s="2">
        <v>1209117.963</v>
      </c>
      <c r="I423" s="2" t="s">
        <v>4896</v>
      </c>
      <c r="J423" s="4">
        <v>39630</v>
      </c>
      <c r="K423" s="230">
        <f t="shared" si="31"/>
        <v>3</v>
      </c>
      <c r="L423" s="2" t="str">
        <f>$B423&amp;"-"&amp;COUNTIF($B$2:$B423, $B423)</f>
        <v>3053-2</v>
      </c>
      <c r="M423" s="2">
        <v>1680</v>
      </c>
      <c r="N423" s="2" t="str">
        <f t="shared" si="33"/>
        <v>Romont FR</v>
      </c>
      <c r="O423" s="2" t="str">
        <f t="shared" si="33"/>
        <v>Berlens</v>
      </c>
      <c r="P423" s="2" t="str">
        <f t="shared" si="33"/>
        <v>Romont FR</v>
      </c>
      <c r="Q423" s="2" t="str">
        <f t="shared" si="33"/>
        <v>Romont FR</v>
      </c>
      <c r="R423" s="2" t="str">
        <f t="shared" si="33"/>
        <v>Romont FR</v>
      </c>
      <c r="S423" s="2" t="str">
        <f t="shared" si="33"/>
        <v/>
      </c>
      <c r="T423" s="2" t="str">
        <f t="shared" si="33"/>
        <v/>
      </c>
      <c r="U423" s="2" t="str">
        <f t="shared" si="33"/>
        <v/>
      </c>
      <c r="V423" s="2" t="str">
        <f t="shared" si="33"/>
        <v/>
      </c>
      <c r="W423" s="2" t="str">
        <f t="shared" si="33"/>
        <v/>
      </c>
      <c r="X423" s="2" t="str">
        <f t="shared" si="33"/>
        <v/>
      </c>
      <c r="Y423" s="2" t="str">
        <f t="shared" si="33"/>
        <v/>
      </c>
    </row>
    <row r="424" spans="1:25" x14ac:dyDescent="0.2">
      <c r="A424" s="2" t="s">
        <v>334</v>
      </c>
      <c r="B424" s="2">
        <v>3054</v>
      </c>
      <c r="C424" s="2">
        <v>0</v>
      </c>
      <c r="D424" s="2" t="s">
        <v>334</v>
      </c>
      <c r="E424" s="2">
        <v>311</v>
      </c>
      <c r="F424" s="2" t="s">
        <v>309</v>
      </c>
      <c r="G424" s="2">
        <v>2595348.534</v>
      </c>
      <c r="H424" s="2">
        <v>1209383.602</v>
      </c>
      <c r="I424" s="2" t="s">
        <v>4896</v>
      </c>
      <c r="J424" s="4">
        <v>39630</v>
      </c>
      <c r="K424" s="230">
        <f t="shared" si="31"/>
        <v>3</v>
      </c>
      <c r="L424" s="2" t="str">
        <f>$B424&amp;"-"&amp;COUNTIF($B$2:$B424, $B424)</f>
        <v>3054-1</v>
      </c>
      <c r="M424" s="2">
        <v>1681</v>
      </c>
      <c r="N424" s="2" t="str">
        <f t="shared" si="33"/>
        <v>Billens</v>
      </c>
      <c r="O424" s="2" t="str">
        <f t="shared" si="33"/>
        <v>Hennens</v>
      </c>
      <c r="P424" s="2" t="str">
        <f t="shared" si="33"/>
        <v/>
      </c>
      <c r="Q424" s="2" t="str">
        <f t="shared" si="33"/>
        <v/>
      </c>
      <c r="R424" s="2" t="str">
        <f t="shared" si="33"/>
        <v/>
      </c>
      <c r="S424" s="2" t="str">
        <f t="shared" si="33"/>
        <v/>
      </c>
      <c r="T424" s="2" t="str">
        <f t="shared" si="33"/>
        <v/>
      </c>
      <c r="U424" s="2" t="str">
        <f t="shared" si="33"/>
        <v/>
      </c>
      <c r="V424" s="2" t="str">
        <f t="shared" si="33"/>
        <v/>
      </c>
      <c r="W424" s="2" t="str">
        <f t="shared" si="33"/>
        <v/>
      </c>
      <c r="X424" s="2" t="str">
        <f t="shared" si="33"/>
        <v/>
      </c>
      <c r="Y424" s="2" t="str">
        <f t="shared" si="33"/>
        <v/>
      </c>
    </row>
    <row r="425" spans="1:25" x14ac:dyDescent="0.2">
      <c r="A425" s="2" t="s">
        <v>335</v>
      </c>
      <c r="B425" s="2">
        <v>3035</v>
      </c>
      <c r="C425" s="2">
        <v>0</v>
      </c>
      <c r="D425" s="2" t="s">
        <v>336</v>
      </c>
      <c r="E425" s="2">
        <v>312</v>
      </c>
      <c r="F425" s="2" t="s">
        <v>309</v>
      </c>
      <c r="G425" s="2">
        <v>2588354.33</v>
      </c>
      <c r="H425" s="2">
        <v>1204810.7039999999</v>
      </c>
      <c r="I425" s="2" t="s">
        <v>4896</v>
      </c>
      <c r="J425" s="4">
        <v>39630</v>
      </c>
      <c r="K425" s="230">
        <f t="shared" si="31"/>
        <v>3</v>
      </c>
      <c r="L425" s="2" t="str">
        <f>$B425&amp;"-"&amp;COUNTIF($B$2:$B425, $B425)</f>
        <v>3035-1</v>
      </c>
      <c r="M425" s="2">
        <v>1682</v>
      </c>
      <c r="N425" s="2" t="str">
        <f t="shared" si="33"/>
        <v>Dompierre VD</v>
      </c>
      <c r="O425" s="2" t="str">
        <f t="shared" si="33"/>
        <v>Lovatens</v>
      </c>
      <c r="P425" s="2" t="str">
        <f t="shared" si="33"/>
        <v>Prévonloup</v>
      </c>
      <c r="Q425" s="2" t="str">
        <f t="shared" si="33"/>
        <v>Villars-Bramard</v>
      </c>
      <c r="R425" s="2" t="str">
        <f t="shared" si="33"/>
        <v>Cerniaz VD</v>
      </c>
      <c r="S425" s="2" t="str">
        <f t="shared" si="33"/>
        <v/>
      </c>
      <c r="T425" s="2" t="str">
        <f t="shared" si="33"/>
        <v/>
      </c>
      <c r="U425" s="2" t="str">
        <f t="shared" si="33"/>
        <v/>
      </c>
      <c r="V425" s="2" t="str">
        <f t="shared" si="33"/>
        <v/>
      </c>
      <c r="W425" s="2" t="str">
        <f t="shared" si="33"/>
        <v/>
      </c>
      <c r="X425" s="2" t="str">
        <f t="shared" si="33"/>
        <v/>
      </c>
      <c r="Y425" s="2" t="str">
        <f t="shared" si="33"/>
        <v/>
      </c>
    </row>
    <row r="426" spans="1:25" x14ac:dyDescent="0.2">
      <c r="A426" s="2" t="s">
        <v>337</v>
      </c>
      <c r="B426" s="2">
        <v>3266</v>
      </c>
      <c r="C426" s="2">
        <v>0</v>
      </c>
      <c r="D426" s="2" t="s">
        <v>336</v>
      </c>
      <c r="E426" s="2">
        <v>312</v>
      </c>
      <c r="F426" s="2" t="s">
        <v>309</v>
      </c>
      <c r="G426" s="2">
        <v>2590784.3050000002</v>
      </c>
      <c r="H426" s="2">
        <v>1210902.395</v>
      </c>
      <c r="I426" s="2" t="s">
        <v>4896</v>
      </c>
      <c r="J426" s="4">
        <v>39630</v>
      </c>
      <c r="K426" s="230">
        <f t="shared" si="31"/>
        <v>3</v>
      </c>
      <c r="L426" s="2" t="str">
        <f>$B426&amp;"-"&amp;COUNTIF($B$2:$B426, $B426)</f>
        <v>3266-1</v>
      </c>
      <c r="M426" s="2">
        <v>1683</v>
      </c>
      <c r="N426" s="2" t="str">
        <f t="shared" si="33"/>
        <v>Brenles</v>
      </c>
      <c r="O426" s="2" t="str">
        <f t="shared" si="33"/>
        <v>Chesalles-sur-Moudon</v>
      </c>
      <c r="P426" s="2" t="str">
        <f t="shared" si="33"/>
        <v>Sarzens</v>
      </c>
      <c r="Q426" s="2" t="str">
        <f t="shared" si="33"/>
        <v/>
      </c>
      <c r="R426" s="2" t="str">
        <f t="shared" si="33"/>
        <v/>
      </c>
      <c r="S426" s="2" t="str">
        <f t="shared" si="33"/>
        <v/>
      </c>
      <c r="T426" s="2" t="str">
        <f t="shared" si="33"/>
        <v/>
      </c>
      <c r="U426" s="2" t="str">
        <f t="shared" si="33"/>
        <v/>
      </c>
      <c r="V426" s="2" t="str">
        <f t="shared" si="33"/>
        <v/>
      </c>
      <c r="W426" s="2" t="str">
        <f t="shared" si="33"/>
        <v/>
      </c>
      <c r="X426" s="2" t="str">
        <f t="shared" si="33"/>
        <v/>
      </c>
      <c r="Y426" s="2" t="str">
        <f t="shared" si="33"/>
        <v/>
      </c>
    </row>
    <row r="427" spans="1:25" x14ac:dyDescent="0.2">
      <c r="A427" s="2" t="s">
        <v>338</v>
      </c>
      <c r="B427" s="2">
        <v>3267</v>
      </c>
      <c r="C427" s="2">
        <v>0</v>
      </c>
      <c r="D427" s="2" t="s">
        <v>336</v>
      </c>
      <c r="E427" s="2">
        <v>312</v>
      </c>
      <c r="F427" s="2" t="s">
        <v>309</v>
      </c>
      <c r="G427" s="2">
        <v>2591285.7030000002</v>
      </c>
      <c r="H427" s="2">
        <v>1208068.5430000001</v>
      </c>
      <c r="I427" s="2" t="s">
        <v>4896</v>
      </c>
      <c r="J427" s="4">
        <v>39630</v>
      </c>
      <c r="K427" s="230">
        <f t="shared" si="31"/>
        <v>3</v>
      </c>
      <c r="L427" s="2" t="str">
        <f>$B427&amp;"-"&amp;COUNTIF($B$2:$B427, $B427)</f>
        <v>3267-2</v>
      </c>
      <c r="M427" s="2">
        <v>1684</v>
      </c>
      <c r="N427" s="2" t="str">
        <f t="shared" si="33"/>
        <v>Mézières FR</v>
      </c>
      <c r="O427" s="2" t="str">
        <f t="shared" si="33"/>
        <v/>
      </c>
      <c r="P427" s="2" t="str">
        <f t="shared" si="33"/>
        <v/>
      </c>
      <c r="Q427" s="2" t="str">
        <f t="shared" si="33"/>
        <v/>
      </c>
      <c r="R427" s="2" t="str">
        <f t="shared" si="33"/>
        <v/>
      </c>
      <c r="S427" s="2" t="str">
        <f t="shared" si="33"/>
        <v/>
      </c>
      <c r="T427" s="2" t="str">
        <f t="shared" si="33"/>
        <v/>
      </c>
      <c r="U427" s="2" t="str">
        <f t="shared" si="33"/>
        <v/>
      </c>
      <c r="V427" s="2" t="str">
        <f t="shared" si="33"/>
        <v/>
      </c>
      <c r="W427" s="2" t="str">
        <f t="shared" si="33"/>
        <v/>
      </c>
      <c r="X427" s="2" t="str">
        <f t="shared" si="33"/>
        <v/>
      </c>
      <c r="Y427" s="2" t="str">
        <f t="shared" si="33"/>
        <v/>
      </c>
    </row>
    <row r="428" spans="1:25" x14ac:dyDescent="0.2">
      <c r="A428" s="2" t="s">
        <v>339</v>
      </c>
      <c r="B428" s="2">
        <v>3268</v>
      </c>
      <c r="C428" s="2">
        <v>0</v>
      </c>
      <c r="D428" s="2" t="s">
        <v>336</v>
      </c>
      <c r="E428" s="2">
        <v>312</v>
      </c>
      <c r="F428" s="2" t="s">
        <v>309</v>
      </c>
      <c r="G428" s="2">
        <v>2589366.1549999998</v>
      </c>
      <c r="H428" s="2">
        <v>1207316.118</v>
      </c>
      <c r="I428" s="2" t="s">
        <v>4896</v>
      </c>
      <c r="J428" s="4">
        <v>39630</v>
      </c>
      <c r="K428" s="230">
        <f t="shared" si="31"/>
        <v>3</v>
      </c>
      <c r="L428" s="2" t="str">
        <f>$B428&amp;"-"&amp;COUNTIF($B$2:$B428, $B428)</f>
        <v>3268-1</v>
      </c>
      <c r="M428" s="2">
        <v>1685</v>
      </c>
      <c r="N428" s="2" t="str">
        <f t="shared" si="33"/>
        <v>Villariaz</v>
      </c>
      <c r="O428" s="2" t="str">
        <f t="shared" si="33"/>
        <v/>
      </c>
      <c r="P428" s="2" t="str">
        <f t="shared" si="33"/>
        <v/>
      </c>
      <c r="Q428" s="2" t="str">
        <f t="shared" si="33"/>
        <v/>
      </c>
      <c r="R428" s="2" t="str">
        <f t="shared" si="33"/>
        <v/>
      </c>
      <c r="S428" s="2" t="str">
        <f t="shared" si="33"/>
        <v/>
      </c>
      <c r="T428" s="2" t="str">
        <f t="shared" si="33"/>
        <v/>
      </c>
      <c r="U428" s="2" t="str">
        <f t="shared" si="33"/>
        <v/>
      </c>
      <c r="V428" s="2" t="str">
        <f t="shared" si="33"/>
        <v/>
      </c>
      <c r="W428" s="2" t="str">
        <f t="shared" si="33"/>
        <v/>
      </c>
      <c r="X428" s="2" t="str">
        <f t="shared" si="33"/>
        <v/>
      </c>
      <c r="Y428" s="2" t="str">
        <f t="shared" si="33"/>
        <v/>
      </c>
    </row>
    <row r="429" spans="1:25" x14ac:dyDescent="0.2">
      <c r="A429" s="2" t="s">
        <v>308</v>
      </c>
      <c r="B429" s="2">
        <v>3270</v>
      </c>
      <c r="C429" s="2">
        <v>0</v>
      </c>
      <c r="D429" s="2" t="s">
        <v>336</v>
      </c>
      <c r="E429" s="2">
        <v>312</v>
      </c>
      <c r="F429" s="2" t="s">
        <v>309</v>
      </c>
      <c r="G429" s="2">
        <v>2587664.0959999999</v>
      </c>
      <c r="H429" s="2">
        <v>1208911.5049999999</v>
      </c>
      <c r="I429" s="2" t="s">
        <v>4896</v>
      </c>
      <c r="J429" s="4">
        <v>39630</v>
      </c>
      <c r="K429" s="230">
        <f t="shared" si="31"/>
        <v>3</v>
      </c>
      <c r="L429" s="2" t="str">
        <f>$B429&amp;"-"&amp;COUNTIF($B$2:$B429, $B429)</f>
        <v>3270-2</v>
      </c>
      <c r="M429" s="2">
        <v>1686</v>
      </c>
      <c r="N429" s="2" t="str">
        <f t="shared" si="33"/>
        <v>Grangettes-près-Romont</v>
      </c>
      <c r="O429" s="2" t="str">
        <f t="shared" si="33"/>
        <v>La Neirigue</v>
      </c>
      <c r="P429" s="2" t="str">
        <f t="shared" si="33"/>
        <v/>
      </c>
      <c r="Q429" s="2" t="str">
        <f t="shared" si="33"/>
        <v/>
      </c>
      <c r="R429" s="2" t="str">
        <f t="shared" si="33"/>
        <v/>
      </c>
      <c r="S429" s="2" t="str">
        <f t="shared" si="33"/>
        <v/>
      </c>
      <c r="T429" s="2" t="str">
        <f t="shared" si="33"/>
        <v/>
      </c>
      <c r="U429" s="2" t="str">
        <f t="shared" si="33"/>
        <v/>
      </c>
      <c r="V429" s="2" t="str">
        <f t="shared" si="33"/>
        <v/>
      </c>
      <c r="W429" s="2" t="str">
        <f t="shared" si="33"/>
        <v/>
      </c>
      <c r="X429" s="2" t="str">
        <f t="shared" si="33"/>
        <v/>
      </c>
      <c r="Y429" s="2" t="str">
        <f t="shared" si="33"/>
        <v/>
      </c>
    </row>
    <row r="430" spans="1:25" x14ac:dyDescent="0.2">
      <c r="A430" s="2" t="s">
        <v>340</v>
      </c>
      <c r="B430" s="2">
        <v>4912</v>
      </c>
      <c r="C430" s="2">
        <v>0</v>
      </c>
      <c r="D430" s="2" t="s">
        <v>340</v>
      </c>
      <c r="E430" s="2">
        <v>321</v>
      </c>
      <c r="F430" s="2" t="s">
        <v>309</v>
      </c>
      <c r="G430" s="2">
        <v>2624878.0959999999</v>
      </c>
      <c r="H430" s="2">
        <v>1231804.9410000001</v>
      </c>
      <c r="I430" s="2" t="s">
        <v>4896</v>
      </c>
      <c r="J430" s="4">
        <v>39630</v>
      </c>
      <c r="K430" s="230">
        <f t="shared" si="31"/>
        <v>3</v>
      </c>
      <c r="L430" s="2" t="str">
        <f>$B430&amp;"-"&amp;COUNTIF($B$2:$B430, $B430)</f>
        <v>4912-1</v>
      </c>
      <c r="M430" s="2">
        <v>1687</v>
      </c>
      <c r="N430" s="2" t="str">
        <f t="shared" si="33"/>
        <v>Vuisternens-devant-Romont</v>
      </c>
      <c r="O430" s="2" t="str">
        <f t="shared" si="33"/>
        <v>La Magne</v>
      </c>
      <c r="P430" s="2" t="str">
        <f t="shared" si="33"/>
        <v>Estévenens</v>
      </c>
      <c r="Q430" s="2" t="str">
        <f t="shared" si="33"/>
        <v/>
      </c>
      <c r="R430" s="2" t="str">
        <f t="shared" si="33"/>
        <v/>
      </c>
      <c r="S430" s="2" t="str">
        <f t="shared" si="33"/>
        <v/>
      </c>
      <c r="T430" s="2" t="str">
        <f t="shared" si="33"/>
        <v/>
      </c>
      <c r="U430" s="2" t="str">
        <f t="shared" si="33"/>
        <v/>
      </c>
      <c r="V430" s="2" t="str">
        <f t="shared" si="33"/>
        <v/>
      </c>
      <c r="W430" s="2" t="str">
        <f t="shared" si="33"/>
        <v/>
      </c>
      <c r="X430" s="2" t="str">
        <f t="shared" si="33"/>
        <v/>
      </c>
      <c r="Y430" s="2" t="str">
        <f t="shared" si="33"/>
        <v/>
      </c>
    </row>
    <row r="431" spans="1:25" x14ac:dyDescent="0.2">
      <c r="A431" s="2" t="s">
        <v>364</v>
      </c>
      <c r="B431" s="2">
        <v>4922</v>
      </c>
      <c r="C431" s="2">
        <v>0</v>
      </c>
      <c r="D431" s="2" t="s">
        <v>340</v>
      </c>
      <c r="E431" s="2">
        <v>321</v>
      </c>
      <c r="F431" s="2" t="s">
        <v>309</v>
      </c>
      <c r="G431" s="2">
        <v>2622774.75</v>
      </c>
      <c r="H431" s="2">
        <v>1230192.7790000001</v>
      </c>
      <c r="I431" s="2" t="s">
        <v>4896</v>
      </c>
      <c r="J431" s="4">
        <v>39630</v>
      </c>
      <c r="K431" s="230">
        <f t="shared" si="31"/>
        <v>3</v>
      </c>
      <c r="L431" s="2" t="str">
        <f>$B431&amp;"-"&amp;COUNTIF($B$2:$B431, $B431)</f>
        <v>4922-1</v>
      </c>
      <c r="M431" s="2">
        <v>1688</v>
      </c>
      <c r="N431" s="2" t="str">
        <f t="shared" si="33"/>
        <v>Sommentier</v>
      </c>
      <c r="O431" s="2" t="str">
        <f t="shared" si="33"/>
        <v>Lieffrens</v>
      </c>
      <c r="P431" s="2" t="str">
        <f t="shared" si="33"/>
        <v/>
      </c>
      <c r="Q431" s="2" t="str">
        <f t="shared" si="33"/>
        <v/>
      </c>
      <c r="R431" s="2" t="str">
        <f t="shared" si="33"/>
        <v/>
      </c>
      <c r="S431" s="2" t="str">
        <f t="shared" si="33"/>
        <v/>
      </c>
      <c r="T431" s="2" t="str">
        <f t="shared" si="33"/>
        <v/>
      </c>
      <c r="U431" s="2" t="str">
        <f t="shared" si="33"/>
        <v/>
      </c>
      <c r="V431" s="2" t="str">
        <f t="shared" si="33"/>
        <v/>
      </c>
      <c r="W431" s="2" t="str">
        <f t="shared" si="33"/>
        <v/>
      </c>
      <c r="X431" s="2" t="str">
        <f t="shared" si="33"/>
        <v/>
      </c>
      <c r="Y431" s="2" t="str">
        <f t="shared" si="33"/>
        <v/>
      </c>
    </row>
    <row r="432" spans="1:25" x14ac:dyDescent="0.2">
      <c r="A432" s="2" t="s">
        <v>360</v>
      </c>
      <c r="B432" s="2">
        <v>4938</v>
      </c>
      <c r="C432" s="2">
        <v>0</v>
      </c>
      <c r="D432" s="2" t="s">
        <v>341</v>
      </c>
      <c r="E432" s="2">
        <v>322</v>
      </c>
      <c r="F432" s="2" t="s">
        <v>309</v>
      </c>
      <c r="G432" s="2">
        <v>2628274.912</v>
      </c>
      <c r="H432" s="2">
        <v>1221287.7620000001</v>
      </c>
      <c r="I432" s="2" t="s">
        <v>4896</v>
      </c>
      <c r="J432" s="4">
        <v>39630</v>
      </c>
      <c r="K432" s="230">
        <f t="shared" si="31"/>
        <v>3</v>
      </c>
      <c r="L432" s="2" t="str">
        <f>$B432&amp;"-"&amp;COUNTIF($B$2:$B432, $B432)</f>
        <v>4938-1</v>
      </c>
      <c r="M432" s="2">
        <v>1689</v>
      </c>
      <c r="N432" s="2" t="str">
        <f t="shared" si="33"/>
        <v>Le Châtelard-près-Romont</v>
      </c>
      <c r="O432" s="2" t="str">
        <f t="shared" si="33"/>
        <v/>
      </c>
      <c r="P432" s="2" t="str">
        <f t="shared" si="33"/>
        <v/>
      </c>
      <c r="Q432" s="2" t="str">
        <f t="shared" si="33"/>
        <v/>
      </c>
      <c r="R432" s="2" t="str">
        <f t="shared" si="33"/>
        <v/>
      </c>
      <c r="S432" s="2" t="str">
        <f t="shared" si="33"/>
        <v/>
      </c>
      <c r="T432" s="2" t="str">
        <f t="shared" si="33"/>
        <v/>
      </c>
      <c r="U432" s="2" t="str">
        <f t="shared" si="33"/>
        <v/>
      </c>
      <c r="V432" s="2" t="str">
        <f t="shared" si="33"/>
        <v/>
      </c>
      <c r="W432" s="2" t="str">
        <f t="shared" si="33"/>
        <v/>
      </c>
      <c r="X432" s="2" t="str">
        <f t="shared" si="33"/>
        <v/>
      </c>
      <c r="Y432" s="2" t="str">
        <f t="shared" si="33"/>
        <v/>
      </c>
    </row>
    <row r="433" spans="1:25" x14ac:dyDescent="0.2">
      <c r="A433" s="2" t="s">
        <v>341</v>
      </c>
      <c r="B433" s="2">
        <v>4944</v>
      </c>
      <c r="C433" s="2">
        <v>0</v>
      </c>
      <c r="D433" s="2" t="s">
        <v>341</v>
      </c>
      <c r="E433" s="2">
        <v>322</v>
      </c>
      <c r="F433" s="2" t="s">
        <v>309</v>
      </c>
      <c r="G433" s="2">
        <v>2630338.7540000002</v>
      </c>
      <c r="H433" s="2">
        <v>1220615.7679999999</v>
      </c>
      <c r="I433" s="2" t="s">
        <v>4896</v>
      </c>
      <c r="J433" s="4">
        <v>39630</v>
      </c>
      <c r="K433" s="230">
        <f t="shared" si="31"/>
        <v>3</v>
      </c>
      <c r="L433" s="2" t="str">
        <f>$B433&amp;"-"&amp;COUNTIF($B$2:$B433, $B433)</f>
        <v>4944-1</v>
      </c>
      <c r="M433" s="2">
        <v>1690</v>
      </c>
      <c r="N433" s="2" t="str">
        <f t="shared" si="33"/>
        <v>Villaz-St-Pierre</v>
      </c>
      <c r="O433" s="2" t="str">
        <f t="shared" si="33"/>
        <v>Villaz-St-Pierre</v>
      </c>
      <c r="P433" s="2" t="str">
        <f t="shared" si="33"/>
        <v>Lussy FR</v>
      </c>
      <c r="Q433" s="2" t="str">
        <f t="shared" si="33"/>
        <v/>
      </c>
      <c r="R433" s="2" t="str">
        <f t="shared" si="33"/>
        <v/>
      </c>
      <c r="S433" s="2" t="str">
        <f t="shared" si="33"/>
        <v/>
      </c>
      <c r="T433" s="2" t="str">
        <f t="shared" si="33"/>
        <v/>
      </c>
      <c r="U433" s="2" t="str">
        <f t="shared" si="33"/>
        <v/>
      </c>
      <c r="V433" s="2" t="str">
        <f t="shared" si="33"/>
        <v/>
      </c>
      <c r="W433" s="2" t="str">
        <f t="shared" si="33"/>
        <v/>
      </c>
      <c r="X433" s="2" t="str">
        <f t="shared" si="33"/>
        <v/>
      </c>
      <c r="Y433" s="2" t="str">
        <f t="shared" si="33"/>
        <v/>
      </c>
    </row>
    <row r="434" spans="1:25" x14ac:dyDescent="0.2">
      <c r="A434" s="2" t="s">
        <v>340</v>
      </c>
      <c r="B434" s="2">
        <v>4912</v>
      </c>
      <c r="C434" s="2">
        <v>0</v>
      </c>
      <c r="D434" s="2" t="s">
        <v>342</v>
      </c>
      <c r="E434" s="2">
        <v>323</v>
      </c>
      <c r="F434" s="2" t="s">
        <v>309</v>
      </c>
      <c r="G434" s="2">
        <v>2623915.29</v>
      </c>
      <c r="H434" s="2">
        <v>1232823.754</v>
      </c>
      <c r="I434" s="2" t="s">
        <v>4896</v>
      </c>
      <c r="J434" s="4">
        <v>39630</v>
      </c>
      <c r="K434" s="230">
        <f t="shared" si="31"/>
        <v>3</v>
      </c>
      <c r="L434" s="2" t="str">
        <f>$B434&amp;"-"&amp;COUNTIF($B$2:$B434, $B434)</f>
        <v>4912-2</v>
      </c>
      <c r="M434" s="2">
        <v>1691</v>
      </c>
      <c r="N434" s="2" t="str">
        <f t="shared" si="33"/>
        <v>Villarimboud</v>
      </c>
      <c r="O434" s="2" t="str">
        <f t="shared" si="33"/>
        <v/>
      </c>
      <c r="P434" s="2" t="str">
        <f t="shared" si="33"/>
        <v/>
      </c>
      <c r="Q434" s="2" t="str">
        <f t="shared" si="33"/>
        <v/>
      </c>
      <c r="R434" s="2" t="str">
        <f t="shared" si="33"/>
        <v/>
      </c>
      <c r="S434" s="2" t="str">
        <f t="shared" si="33"/>
        <v/>
      </c>
      <c r="T434" s="2" t="str">
        <f t="shared" si="33"/>
        <v/>
      </c>
      <c r="U434" s="2" t="str">
        <f t="shared" si="33"/>
        <v/>
      </c>
      <c r="V434" s="2" t="str">
        <f t="shared" si="33"/>
        <v/>
      </c>
      <c r="W434" s="2" t="str">
        <f t="shared" si="33"/>
        <v/>
      </c>
      <c r="X434" s="2" t="str">
        <f t="shared" si="33"/>
        <v/>
      </c>
      <c r="Y434" s="2" t="str">
        <f t="shared" si="33"/>
        <v/>
      </c>
    </row>
    <row r="435" spans="1:25" x14ac:dyDescent="0.2">
      <c r="A435" s="2" t="s">
        <v>342</v>
      </c>
      <c r="B435" s="2">
        <v>4913</v>
      </c>
      <c r="C435" s="2">
        <v>0</v>
      </c>
      <c r="D435" s="2" t="s">
        <v>342</v>
      </c>
      <c r="E435" s="2">
        <v>323</v>
      </c>
      <c r="F435" s="2" t="s">
        <v>309</v>
      </c>
      <c r="G435" s="2">
        <v>2621973.1660000002</v>
      </c>
      <c r="H435" s="2">
        <v>1231910.5789999999</v>
      </c>
      <c r="I435" s="2" t="s">
        <v>4896</v>
      </c>
      <c r="J435" s="4">
        <v>39630</v>
      </c>
      <c r="K435" s="230">
        <f t="shared" si="31"/>
        <v>3</v>
      </c>
      <c r="L435" s="2" t="str">
        <f>$B435&amp;"-"&amp;COUNTIF($B$2:$B435, $B435)</f>
        <v>4913-1</v>
      </c>
      <c r="M435" s="2">
        <v>1692</v>
      </c>
      <c r="N435" s="2" t="str">
        <f t="shared" si="33"/>
        <v>Massonnens</v>
      </c>
      <c r="O435" s="2" t="str">
        <f t="shared" si="33"/>
        <v/>
      </c>
      <c r="P435" s="2" t="str">
        <f t="shared" si="33"/>
        <v/>
      </c>
      <c r="Q435" s="2" t="str">
        <f t="shared" si="33"/>
        <v/>
      </c>
      <c r="R435" s="2" t="str">
        <f t="shared" si="33"/>
        <v/>
      </c>
      <c r="S435" s="2" t="str">
        <f t="shared" si="33"/>
        <v/>
      </c>
      <c r="T435" s="2" t="str">
        <f t="shared" si="33"/>
        <v/>
      </c>
      <c r="U435" s="2" t="str">
        <f t="shared" si="33"/>
        <v/>
      </c>
      <c r="V435" s="2" t="str">
        <f t="shared" si="33"/>
        <v/>
      </c>
      <c r="W435" s="2" t="str">
        <f t="shared" si="33"/>
        <v/>
      </c>
      <c r="X435" s="2" t="str">
        <f t="shared" si="33"/>
        <v/>
      </c>
      <c r="Y435" s="2" t="str">
        <f t="shared" si="33"/>
        <v/>
      </c>
    </row>
    <row r="436" spans="1:25" x14ac:dyDescent="0.2">
      <c r="A436" s="2" t="s">
        <v>343</v>
      </c>
      <c r="B436" s="2">
        <v>3368</v>
      </c>
      <c r="C436" s="2">
        <v>0</v>
      </c>
      <c r="D436" s="2" t="s">
        <v>343</v>
      </c>
      <c r="E436" s="2">
        <v>324</v>
      </c>
      <c r="F436" s="2" t="s">
        <v>309</v>
      </c>
      <c r="G436" s="2">
        <v>2624386.8369999998</v>
      </c>
      <c r="H436" s="2">
        <v>1225835.936</v>
      </c>
      <c r="I436" s="2" t="s">
        <v>4896</v>
      </c>
      <c r="J436" s="4">
        <v>39630</v>
      </c>
      <c r="K436" s="230">
        <f t="shared" si="31"/>
        <v>3</v>
      </c>
      <c r="L436" s="2" t="str">
        <f>$B436&amp;"-"&amp;COUNTIF($B$2:$B436, $B436)</f>
        <v>3368-1</v>
      </c>
      <c r="M436" s="2">
        <v>1694</v>
      </c>
      <c r="N436" s="2" t="str">
        <f t="shared" si="33"/>
        <v>Villarsiviriaux</v>
      </c>
      <c r="O436" s="2" t="str">
        <f t="shared" si="33"/>
        <v>Villargiroud</v>
      </c>
      <c r="P436" s="2" t="str">
        <f t="shared" si="33"/>
        <v>Orsonnens</v>
      </c>
      <c r="Q436" s="2" t="str">
        <f t="shared" si="33"/>
        <v>Chavannes-sous-Orsonnens</v>
      </c>
      <c r="R436" s="2" t="str">
        <f t="shared" si="33"/>
        <v/>
      </c>
      <c r="S436" s="2" t="str">
        <f t="shared" si="33"/>
        <v/>
      </c>
      <c r="T436" s="2" t="str">
        <f t="shared" si="33"/>
        <v/>
      </c>
      <c r="U436" s="2" t="str">
        <f t="shared" si="33"/>
        <v/>
      </c>
      <c r="V436" s="2" t="str">
        <f t="shared" si="33"/>
        <v/>
      </c>
      <c r="W436" s="2" t="str">
        <f t="shared" si="33"/>
        <v/>
      </c>
      <c r="X436" s="2" t="str">
        <f t="shared" si="33"/>
        <v/>
      </c>
      <c r="Y436" s="2" t="str">
        <f t="shared" si="33"/>
        <v/>
      </c>
    </row>
    <row r="437" spans="1:25" x14ac:dyDescent="0.2">
      <c r="A437" s="2" t="s">
        <v>344</v>
      </c>
      <c r="B437" s="2">
        <v>4917</v>
      </c>
      <c r="C437" s="2">
        <v>2</v>
      </c>
      <c r="D437" s="2" t="s">
        <v>345</v>
      </c>
      <c r="E437" s="2">
        <v>325</v>
      </c>
      <c r="F437" s="2" t="s">
        <v>309</v>
      </c>
      <c r="G437" s="2">
        <v>2629726.9959999998</v>
      </c>
      <c r="H437" s="2">
        <v>1226369.585</v>
      </c>
      <c r="I437" s="2" t="s">
        <v>4896</v>
      </c>
      <c r="J437" s="4">
        <v>39630</v>
      </c>
      <c r="K437" s="230">
        <f t="shared" si="31"/>
        <v>3</v>
      </c>
      <c r="L437" s="2" t="str">
        <f>$B437&amp;"-"&amp;COUNTIF($B$2:$B437, $B437)</f>
        <v>4917-1</v>
      </c>
      <c r="M437" s="2">
        <v>1695</v>
      </c>
      <c r="N437" s="2" t="str">
        <f t="shared" si="33"/>
        <v>Villarlod</v>
      </c>
      <c r="O437" s="2" t="str">
        <f t="shared" si="33"/>
        <v>Rueyres-St-Laurent</v>
      </c>
      <c r="P437" s="2" t="str">
        <f t="shared" si="33"/>
        <v>Estavayer-le-Gibloux</v>
      </c>
      <c r="Q437" s="2" t="str">
        <f t="shared" si="33"/>
        <v>Villarsel-le-Gibloux</v>
      </c>
      <c r="R437" s="2" t="str">
        <f t="shared" si="33"/>
        <v/>
      </c>
      <c r="S437" s="2" t="str">
        <f t="shared" si="33"/>
        <v/>
      </c>
      <c r="T437" s="2" t="str">
        <f t="shared" si="33"/>
        <v/>
      </c>
      <c r="U437" s="2" t="str">
        <f t="shared" si="33"/>
        <v/>
      </c>
      <c r="V437" s="2" t="str">
        <f t="shared" si="33"/>
        <v/>
      </c>
      <c r="W437" s="2" t="str">
        <f t="shared" si="33"/>
        <v/>
      </c>
      <c r="X437" s="2" t="str">
        <f t="shared" si="33"/>
        <v/>
      </c>
      <c r="Y437" s="2" t="str">
        <f t="shared" si="33"/>
        <v/>
      </c>
    </row>
    <row r="438" spans="1:25" x14ac:dyDescent="0.2">
      <c r="A438" s="2" t="s">
        <v>346</v>
      </c>
      <c r="B438" s="2">
        <v>4955</v>
      </c>
      <c r="C438" s="2">
        <v>0</v>
      </c>
      <c r="D438" s="2" t="s">
        <v>346</v>
      </c>
      <c r="E438" s="2">
        <v>326</v>
      </c>
      <c r="F438" s="2" t="s">
        <v>309</v>
      </c>
      <c r="G438" s="2">
        <v>2632477.378</v>
      </c>
      <c r="H438" s="2">
        <v>1221808.5689999999</v>
      </c>
      <c r="I438" s="2" t="s">
        <v>4896</v>
      </c>
      <c r="J438" s="4">
        <v>39630</v>
      </c>
      <c r="K438" s="230">
        <f t="shared" si="31"/>
        <v>3</v>
      </c>
      <c r="L438" s="2" t="str">
        <f>$B438&amp;"-"&amp;COUNTIF($B$2:$B438, $B438)</f>
        <v>4955-1</v>
      </c>
      <c r="M438" s="2">
        <v>1696</v>
      </c>
      <c r="N438" s="2" t="str">
        <f t="shared" si="33"/>
        <v>Vuisternens-en-Ogoz</v>
      </c>
      <c r="O438" s="2" t="str">
        <f t="shared" si="33"/>
        <v/>
      </c>
      <c r="P438" s="2" t="str">
        <f t="shared" si="33"/>
        <v/>
      </c>
      <c r="Q438" s="2" t="str">
        <f t="shared" si="33"/>
        <v/>
      </c>
      <c r="R438" s="2" t="str">
        <f t="shared" si="33"/>
        <v/>
      </c>
      <c r="S438" s="2" t="str">
        <f t="shared" si="33"/>
        <v/>
      </c>
      <c r="T438" s="2" t="str">
        <f t="shared" si="33"/>
        <v/>
      </c>
      <c r="U438" s="2" t="str">
        <f t="shared" si="33"/>
        <v/>
      </c>
      <c r="V438" s="2" t="str">
        <f t="shared" si="33"/>
        <v/>
      </c>
      <c r="W438" s="2" t="str">
        <f t="shared" si="33"/>
        <v/>
      </c>
      <c r="X438" s="2" t="str">
        <f t="shared" si="33"/>
        <v/>
      </c>
      <c r="Y438" s="2" t="str">
        <f t="shared" si="33"/>
        <v/>
      </c>
    </row>
    <row r="439" spans="1:25" x14ac:dyDescent="0.2">
      <c r="A439" s="2" t="s">
        <v>347</v>
      </c>
      <c r="B439" s="2">
        <v>4900</v>
      </c>
      <c r="C439" s="2">
        <v>0</v>
      </c>
      <c r="D439" s="2" t="s">
        <v>347</v>
      </c>
      <c r="E439" s="2">
        <v>329</v>
      </c>
      <c r="F439" s="2" t="s">
        <v>309</v>
      </c>
      <c r="G439" s="2">
        <v>2627003.6439999999</v>
      </c>
      <c r="H439" s="2">
        <v>1229684.331</v>
      </c>
      <c r="I439" s="2" t="s">
        <v>4896</v>
      </c>
      <c r="J439" s="4">
        <v>39630</v>
      </c>
      <c r="K439" s="230">
        <f t="shared" si="31"/>
        <v>3</v>
      </c>
      <c r="L439" s="2" t="str">
        <f>$B439&amp;"-"&amp;COUNTIF($B$2:$B439, $B439)</f>
        <v>4900-1</v>
      </c>
      <c r="M439" s="2">
        <v>1697</v>
      </c>
      <c r="N439" s="2" t="str">
        <f t="shared" si="33"/>
        <v>La Joux FR</v>
      </c>
      <c r="O439" s="2" t="str">
        <f t="shared" si="33"/>
        <v>Les Ecasseys</v>
      </c>
      <c r="P439" s="2" t="str">
        <f t="shared" si="33"/>
        <v/>
      </c>
      <c r="Q439" s="2" t="str">
        <f t="shared" si="33"/>
        <v/>
      </c>
      <c r="R439" s="2" t="str">
        <f t="shared" ref="O439:Y462" si="35">IFERROR(INDEX($A$2:$A$5744, MATCH($M439&amp;"-"&amp;R$1, $L$2:$L$5744, 0)), "")</f>
        <v/>
      </c>
      <c r="S439" s="2" t="str">
        <f t="shared" si="35"/>
        <v/>
      </c>
      <c r="T439" s="2" t="str">
        <f t="shared" si="35"/>
        <v/>
      </c>
      <c r="U439" s="2" t="str">
        <f t="shared" si="35"/>
        <v/>
      </c>
      <c r="V439" s="2" t="str">
        <f t="shared" si="35"/>
        <v/>
      </c>
      <c r="W439" s="2" t="str">
        <f t="shared" si="35"/>
        <v/>
      </c>
      <c r="X439" s="2" t="str">
        <f t="shared" si="35"/>
        <v/>
      </c>
      <c r="Y439" s="2" t="str">
        <f t="shared" si="35"/>
        <v/>
      </c>
    </row>
    <row r="440" spans="1:25" x14ac:dyDescent="0.2">
      <c r="A440" s="2" t="s">
        <v>348</v>
      </c>
      <c r="B440" s="2">
        <v>4916</v>
      </c>
      <c r="C440" s="2">
        <v>0</v>
      </c>
      <c r="D440" s="2" t="s">
        <v>347</v>
      </c>
      <c r="E440" s="2">
        <v>329</v>
      </c>
      <c r="F440" s="2" t="s">
        <v>309</v>
      </c>
      <c r="G440" s="2">
        <v>2630709.4130000002</v>
      </c>
      <c r="H440" s="2">
        <v>1228405.291</v>
      </c>
      <c r="I440" s="2" t="s">
        <v>4896</v>
      </c>
      <c r="J440" s="4">
        <v>39630</v>
      </c>
      <c r="K440" s="230">
        <f t="shared" si="31"/>
        <v>3</v>
      </c>
      <c r="L440" s="2" t="str">
        <f>$B440&amp;"-"&amp;COUNTIF($B$2:$B440, $B440)</f>
        <v>4916-1</v>
      </c>
      <c r="M440" s="2">
        <v>1699</v>
      </c>
      <c r="N440" s="2" t="str">
        <f t="shared" ref="N440:Y503" si="36">IFERROR(INDEX($A$2:$A$5744, MATCH($M440&amp;"-"&amp;N$1, $L$2:$L$5744, 0)), "")</f>
        <v>Porsel</v>
      </c>
      <c r="O440" s="2" t="str">
        <f t="shared" si="35"/>
        <v>Pont (Veveyse)</v>
      </c>
      <c r="P440" s="2" t="str">
        <f t="shared" si="35"/>
        <v>Bouloz</v>
      </c>
      <c r="Q440" s="2" t="str">
        <f t="shared" si="35"/>
        <v/>
      </c>
      <c r="R440" s="2" t="str">
        <f t="shared" si="35"/>
        <v/>
      </c>
      <c r="S440" s="2" t="str">
        <f t="shared" si="35"/>
        <v/>
      </c>
      <c r="T440" s="2" t="str">
        <f t="shared" si="35"/>
        <v/>
      </c>
      <c r="U440" s="2" t="str">
        <f t="shared" si="35"/>
        <v/>
      </c>
      <c r="V440" s="2" t="str">
        <f t="shared" si="35"/>
        <v/>
      </c>
      <c r="W440" s="2" t="str">
        <f t="shared" si="35"/>
        <v/>
      </c>
      <c r="X440" s="2" t="str">
        <f t="shared" si="35"/>
        <v/>
      </c>
      <c r="Y440" s="2" t="str">
        <f t="shared" si="35"/>
        <v/>
      </c>
    </row>
    <row r="441" spans="1:25" x14ac:dyDescent="0.2">
      <c r="A441" s="2" t="s">
        <v>349</v>
      </c>
      <c r="B441" s="2">
        <v>4924</v>
      </c>
      <c r="C441" s="2">
        <v>0</v>
      </c>
      <c r="D441" s="2" t="s">
        <v>347</v>
      </c>
      <c r="E441" s="2">
        <v>329</v>
      </c>
      <c r="F441" s="2" t="s">
        <v>309</v>
      </c>
      <c r="G441" s="2">
        <v>2629320.2009999999</v>
      </c>
      <c r="H441" s="2">
        <v>1227857.4680000001</v>
      </c>
      <c r="I441" s="2" t="s">
        <v>4896</v>
      </c>
      <c r="J441" s="4">
        <v>39630</v>
      </c>
      <c r="K441" s="230">
        <f t="shared" si="31"/>
        <v>3</v>
      </c>
      <c r="L441" s="2" t="str">
        <f>$B441&amp;"-"&amp;COUNTIF($B$2:$B441, $B441)</f>
        <v>4924-1</v>
      </c>
      <c r="M441" s="2">
        <v>1700</v>
      </c>
      <c r="N441" s="2" t="str">
        <f t="shared" si="36"/>
        <v>Fribourg</v>
      </c>
      <c r="O441" s="2" t="str">
        <f t="shared" si="35"/>
        <v>Fribourg</v>
      </c>
      <c r="P441" s="2" t="str">
        <f t="shared" si="35"/>
        <v>Fribourg</v>
      </c>
      <c r="Q441" s="2" t="str">
        <f t="shared" si="35"/>
        <v/>
      </c>
      <c r="R441" s="2" t="str">
        <f t="shared" si="35"/>
        <v/>
      </c>
      <c r="S441" s="2" t="str">
        <f t="shared" si="35"/>
        <v/>
      </c>
      <c r="T441" s="2" t="str">
        <f t="shared" si="35"/>
        <v/>
      </c>
      <c r="U441" s="2" t="str">
        <f t="shared" si="35"/>
        <v/>
      </c>
      <c r="V441" s="2" t="str">
        <f t="shared" si="35"/>
        <v/>
      </c>
      <c r="W441" s="2" t="str">
        <f t="shared" si="35"/>
        <v/>
      </c>
      <c r="X441" s="2" t="str">
        <f t="shared" si="35"/>
        <v/>
      </c>
      <c r="Y441" s="2" t="str">
        <f t="shared" si="35"/>
        <v/>
      </c>
    </row>
    <row r="442" spans="1:25" x14ac:dyDescent="0.2">
      <c r="A442" s="2" t="s">
        <v>343</v>
      </c>
      <c r="B442" s="2">
        <v>3368</v>
      </c>
      <c r="C442" s="2">
        <v>0</v>
      </c>
      <c r="D442" s="2" t="s">
        <v>350</v>
      </c>
      <c r="E442" s="2">
        <v>331</v>
      </c>
      <c r="F442" s="2" t="s">
        <v>309</v>
      </c>
      <c r="G442" s="2">
        <v>2624635.2259999998</v>
      </c>
      <c r="H442" s="2">
        <v>1226604.791</v>
      </c>
      <c r="I442" s="2" t="s">
        <v>4896</v>
      </c>
      <c r="J442" s="4">
        <v>39630</v>
      </c>
      <c r="K442" s="230">
        <f t="shared" si="31"/>
        <v>3</v>
      </c>
      <c r="L442" s="2" t="str">
        <f>$B442&amp;"-"&amp;COUNTIF($B$2:$B442, $B442)</f>
        <v>3368-2</v>
      </c>
      <c r="M442" s="2">
        <v>1712</v>
      </c>
      <c r="N442" s="2" t="str">
        <f t="shared" si="36"/>
        <v>Tafers</v>
      </c>
      <c r="O442" s="2" t="str">
        <f t="shared" si="35"/>
        <v>Tafers</v>
      </c>
      <c r="P442" s="2" t="str">
        <f t="shared" si="35"/>
        <v/>
      </c>
      <c r="Q442" s="2" t="str">
        <f t="shared" si="35"/>
        <v/>
      </c>
      <c r="R442" s="2" t="str">
        <f t="shared" si="35"/>
        <v/>
      </c>
      <c r="S442" s="2" t="str">
        <f t="shared" si="35"/>
        <v/>
      </c>
      <c r="T442" s="2" t="str">
        <f t="shared" si="35"/>
        <v/>
      </c>
      <c r="U442" s="2" t="str">
        <f t="shared" si="35"/>
        <v/>
      </c>
      <c r="V442" s="2" t="str">
        <f t="shared" si="35"/>
        <v/>
      </c>
      <c r="W442" s="2" t="str">
        <f t="shared" si="35"/>
        <v/>
      </c>
      <c r="X442" s="2" t="str">
        <f t="shared" si="35"/>
        <v/>
      </c>
      <c r="Y442" s="2" t="str">
        <f t="shared" si="35"/>
        <v/>
      </c>
    </row>
    <row r="443" spans="1:25" x14ac:dyDescent="0.2">
      <c r="A443" s="2" t="s">
        <v>350</v>
      </c>
      <c r="B443" s="2">
        <v>4932</v>
      </c>
      <c r="C443" s="2">
        <v>0</v>
      </c>
      <c r="D443" s="2" t="s">
        <v>350</v>
      </c>
      <c r="E443" s="2">
        <v>331</v>
      </c>
      <c r="F443" s="2" t="s">
        <v>309</v>
      </c>
      <c r="G443" s="2">
        <v>2626762.3229999999</v>
      </c>
      <c r="H443" s="2">
        <v>1226475.8529999999</v>
      </c>
      <c r="I443" s="2" t="s">
        <v>4896</v>
      </c>
      <c r="J443" s="4">
        <v>39630</v>
      </c>
      <c r="K443" s="230">
        <f t="shared" si="31"/>
        <v>3</v>
      </c>
      <c r="L443" s="2" t="str">
        <f>$B443&amp;"-"&amp;COUNTIF($B$2:$B443, $B443)</f>
        <v>4932-1</v>
      </c>
      <c r="M443" s="2">
        <v>1713</v>
      </c>
      <c r="N443" s="2" t="str">
        <f t="shared" si="36"/>
        <v>St. Antoni</v>
      </c>
      <c r="O443" s="2" t="str">
        <f t="shared" si="35"/>
        <v>St. Antoni</v>
      </c>
      <c r="P443" s="2" t="str">
        <f t="shared" si="35"/>
        <v/>
      </c>
      <c r="Q443" s="2" t="str">
        <f t="shared" si="35"/>
        <v/>
      </c>
      <c r="R443" s="2" t="str">
        <f t="shared" si="35"/>
        <v/>
      </c>
      <c r="S443" s="2" t="str">
        <f t="shared" si="35"/>
        <v/>
      </c>
      <c r="T443" s="2" t="str">
        <f t="shared" si="35"/>
        <v/>
      </c>
      <c r="U443" s="2" t="str">
        <f t="shared" si="35"/>
        <v/>
      </c>
      <c r="V443" s="2" t="str">
        <f t="shared" si="35"/>
        <v/>
      </c>
      <c r="W443" s="2" t="str">
        <f t="shared" si="35"/>
        <v/>
      </c>
      <c r="X443" s="2" t="str">
        <f t="shared" si="35"/>
        <v/>
      </c>
      <c r="Y443" s="2" t="str">
        <f t="shared" si="35"/>
        <v/>
      </c>
    </row>
    <row r="444" spans="1:25" x14ac:dyDescent="0.2">
      <c r="A444" s="2" t="s">
        <v>357</v>
      </c>
      <c r="B444" s="2">
        <v>4919</v>
      </c>
      <c r="C444" s="2">
        <v>0</v>
      </c>
      <c r="D444" s="2" t="s">
        <v>352</v>
      </c>
      <c r="E444" s="2">
        <v>332</v>
      </c>
      <c r="F444" s="2" t="s">
        <v>309</v>
      </c>
      <c r="G444" s="2">
        <v>2629879.8730000001</v>
      </c>
      <c r="H444" s="2">
        <v>1223251.2660000001</v>
      </c>
      <c r="I444" s="2" t="s">
        <v>4896</v>
      </c>
      <c r="J444" s="4">
        <v>39630</v>
      </c>
      <c r="K444" s="230">
        <f t="shared" si="31"/>
        <v>3</v>
      </c>
      <c r="L444" s="2" t="str">
        <f>$B444&amp;"-"&amp;COUNTIF($B$2:$B444, $B444)</f>
        <v>4919-1</v>
      </c>
      <c r="M444" s="2">
        <v>1714</v>
      </c>
      <c r="N444" s="2" t="str">
        <f t="shared" si="36"/>
        <v>Heitenried</v>
      </c>
      <c r="O444" s="2" t="str">
        <f t="shared" si="35"/>
        <v>Heitenried</v>
      </c>
      <c r="P444" s="2" t="str">
        <f t="shared" si="35"/>
        <v/>
      </c>
      <c r="Q444" s="2" t="str">
        <f t="shared" si="35"/>
        <v/>
      </c>
      <c r="R444" s="2" t="str">
        <f t="shared" si="35"/>
        <v/>
      </c>
      <c r="S444" s="2" t="str">
        <f t="shared" si="35"/>
        <v/>
      </c>
      <c r="T444" s="2" t="str">
        <f t="shared" si="35"/>
        <v/>
      </c>
      <c r="U444" s="2" t="str">
        <f t="shared" si="35"/>
        <v/>
      </c>
      <c r="V444" s="2" t="str">
        <f t="shared" si="35"/>
        <v/>
      </c>
      <c r="W444" s="2" t="str">
        <f t="shared" si="35"/>
        <v/>
      </c>
      <c r="X444" s="2" t="str">
        <f t="shared" si="35"/>
        <v/>
      </c>
      <c r="Y444" s="2" t="str">
        <f t="shared" si="35"/>
        <v/>
      </c>
    </row>
    <row r="445" spans="1:25" x14ac:dyDescent="0.2">
      <c r="A445" s="2" t="s">
        <v>351</v>
      </c>
      <c r="B445" s="2">
        <v>4932</v>
      </c>
      <c r="C445" s="2">
        <v>2</v>
      </c>
      <c r="D445" s="2" t="s">
        <v>352</v>
      </c>
      <c r="E445" s="2">
        <v>332</v>
      </c>
      <c r="F445" s="2" t="s">
        <v>309</v>
      </c>
      <c r="G445" s="2">
        <v>2627448.5780000002</v>
      </c>
      <c r="H445" s="2">
        <v>1225771.21</v>
      </c>
      <c r="I445" s="2" t="s">
        <v>4896</v>
      </c>
      <c r="J445" s="4">
        <v>39630</v>
      </c>
      <c r="K445" s="230">
        <f t="shared" si="31"/>
        <v>3</v>
      </c>
      <c r="L445" s="2" t="str">
        <f>$B445&amp;"-"&amp;COUNTIF($B$2:$B445, $B445)</f>
        <v>4932-2</v>
      </c>
      <c r="M445" s="2">
        <v>1715</v>
      </c>
      <c r="N445" s="2" t="str">
        <f t="shared" si="36"/>
        <v>Alterswil FR</v>
      </c>
      <c r="O445" s="2" t="str">
        <f t="shared" si="35"/>
        <v>Alterswil FR</v>
      </c>
      <c r="P445" s="2" t="str">
        <f t="shared" si="35"/>
        <v/>
      </c>
      <c r="Q445" s="2" t="str">
        <f t="shared" si="35"/>
        <v/>
      </c>
      <c r="R445" s="2" t="str">
        <f t="shared" si="35"/>
        <v/>
      </c>
      <c r="S445" s="2" t="str">
        <f t="shared" si="35"/>
        <v/>
      </c>
      <c r="T445" s="2" t="str">
        <f t="shared" si="35"/>
        <v/>
      </c>
      <c r="U445" s="2" t="str">
        <f t="shared" si="35"/>
        <v/>
      </c>
      <c r="V445" s="2" t="str">
        <f t="shared" si="35"/>
        <v/>
      </c>
      <c r="W445" s="2" t="str">
        <f t="shared" si="35"/>
        <v/>
      </c>
      <c r="X445" s="2" t="str">
        <f t="shared" si="35"/>
        <v/>
      </c>
      <c r="Y445" s="2" t="str">
        <f t="shared" si="35"/>
        <v/>
      </c>
    </row>
    <row r="446" spans="1:25" x14ac:dyDescent="0.2">
      <c r="A446" s="2" t="s">
        <v>352</v>
      </c>
      <c r="B446" s="2">
        <v>4934</v>
      </c>
      <c r="C446" s="2">
        <v>0</v>
      </c>
      <c r="D446" s="2" t="s">
        <v>352</v>
      </c>
      <c r="E446" s="2">
        <v>332</v>
      </c>
      <c r="F446" s="2" t="s">
        <v>309</v>
      </c>
      <c r="G446" s="2">
        <v>2627531.2000000002</v>
      </c>
      <c r="H446" s="2">
        <v>1223549.3929999999</v>
      </c>
      <c r="I446" s="2" t="s">
        <v>4896</v>
      </c>
      <c r="J446" s="4">
        <v>39630</v>
      </c>
      <c r="K446" s="230">
        <f t="shared" si="31"/>
        <v>3</v>
      </c>
      <c r="L446" s="2" t="str">
        <f>$B446&amp;"-"&amp;COUNTIF($B$2:$B446, $B446)</f>
        <v>4934-1</v>
      </c>
      <c r="M446" s="2">
        <v>1716</v>
      </c>
      <c r="N446" s="2" t="str">
        <f t="shared" si="36"/>
        <v>Schwarzsee</v>
      </c>
      <c r="O446" s="2" t="str">
        <f t="shared" si="35"/>
        <v>Schwarzsee</v>
      </c>
      <c r="P446" s="2" t="str">
        <f t="shared" si="35"/>
        <v>Plaffeien</v>
      </c>
      <c r="Q446" s="2" t="str">
        <f t="shared" si="35"/>
        <v>Oberschrot</v>
      </c>
      <c r="R446" s="2" t="str">
        <f t="shared" si="35"/>
        <v>Schwarzsee</v>
      </c>
      <c r="S446" s="2" t="str">
        <f t="shared" si="35"/>
        <v>Schwarzsee</v>
      </c>
      <c r="T446" s="2" t="str">
        <f t="shared" si="35"/>
        <v/>
      </c>
      <c r="U446" s="2" t="str">
        <f t="shared" si="35"/>
        <v/>
      </c>
      <c r="V446" s="2" t="str">
        <f t="shared" si="35"/>
        <v/>
      </c>
      <c r="W446" s="2" t="str">
        <f t="shared" si="35"/>
        <v/>
      </c>
      <c r="X446" s="2" t="str">
        <f t="shared" si="35"/>
        <v/>
      </c>
      <c r="Y446" s="2" t="str">
        <f t="shared" si="35"/>
        <v/>
      </c>
    </row>
    <row r="447" spans="1:25" x14ac:dyDescent="0.2">
      <c r="A447" s="2" t="s">
        <v>353</v>
      </c>
      <c r="B447" s="2">
        <v>4935</v>
      </c>
      <c r="C447" s="2">
        <v>0</v>
      </c>
      <c r="D447" s="2" t="s">
        <v>352</v>
      </c>
      <c r="E447" s="2">
        <v>332</v>
      </c>
      <c r="F447" s="2" t="s">
        <v>309</v>
      </c>
      <c r="G447" s="2">
        <v>2625168.1889999998</v>
      </c>
      <c r="H447" s="2">
        <v>1222614.9909999999</v>
      </c>
      <c r="I447" s="2" t="s">
        <v>4896</v>
      </c>
      <c r="J447" s="4">
        <v>39630</v>
      </c>
      <c r="K447" s="230">
        <f t="shared" si="31"/>
        <v>3</v>
      </c>
      <c r="L447" s="2" t="str">
        <f>$B447&amp;"-"&amp;COUNTIF($B$2:$B447, $B447)</f>
        <v>4935-1</v>
      </c>
      <c r="M447" s="2">
        <v>1717</v>
      </c>
      <c r="N447" s="2" t="str">
        <f t="shared" si="36"/>
        <v>St. Ursen</v>
      </c>
      <c r="O447" s="2" t="str">
        <f t="shared" si="35"/>
        <v>St. Ursen</v>
      </c>
      <c r="P447" s="2" t="str">
        <f t="shared" si="35"/>
        <v/>
      </c>
      <c r="Q447" s="2" t="str">
        <f t="shared" si="35"/>
        <v/>
      </c>
      <c r="R447" s="2" t="str">
        <f t="shared" si="35"/>
        <v/>
      </c>
      <c r="S447" s="2" t="str">
        <f t="shared" si="35"/>
        <v/>
      </c>
      <c r="T447" s="2" t="str">
        <f t="shared" si="35"/>
        <v/>
      </c>
      <c r="U447" s="2" t="str">
        <f t="shared" si="35"/>
        <v/>
      </c>
      <c r="V447" s="2" t="str">
        <f t="shared" si="35"/>
        <v/>
      </c>
      <c r="W447" s="2" t="str">
        <f t="shared" si="35"/>
        <v/>
      </c>
      <c r="X447" s="2" t="str">
        <f t="shared" si="35"/>
        <v/>
      </c>
      <c r="Y447" s="2" t="str">
        <f t="shared" si="35"/>
        <v/>
      </c>
    </row>
    <row r="448" spans="1:25" x14ac:dyDescent="0.2">
      <c r="A448" s="2" t="s">
        <v>354</v>
      </c>
      <c r="B448" s="2">
        <v>4936</v>
      </c>
      <c r="C448" s="2">
        <v>0</v>
      </c>
      <c r="D448" s="2" t="s">
        <v>352</v>
      </c>
      <c r="E448" s="2">
        <v>332</v>
      </c>
      <c r="F448" s="2" t="s">
        <v>309</v>
      </c>
      <c r="G448" s="2">
        <v>2626700.389</v>
      </c>
      <c r="H448" s="2">
        <v>1221183.8419999999</v>
      </c>
      <c r="I448" s="2" t="s">
        <v>4896</v>
      </c>
      <c r="J448" s="4">
        <v>39630</v>
      </c>
      <c r="K448" s="230">
        <f t="shared" si="31"/>
        <v>3</v>
      </c>
      <c r="L448" s="2" t="str">
        <f>$B448&amp;"-"&amp;COUNTIF($B$2:$B448, $B448)</f>
        <v>4936-1</v>
      </c>
      <c r="M448" s="2">
        <v>1718</v>
      </c>
      <c r="N448" s="2" t="str">
        <f t="shared" si="36"/>
        <v>Rechthalten</v>
      </c>
      <c r="O448" s="2" t="str">
        <f t="shared" si="35"/>
        <v>Rechthalten</v>
      </c>
      <c r="P448" s="2" t="str">
        <f t="shared" si="35"/>
        <v/>
      </c>
      <c r="Q448" s="2" t="str">
        <f t="shared" si="35"/>
        <v/>
      </c>
      <c r="R448" s="2" t="str">
        <f t="shared" si="35"/>
        <v/>
      </c>
      <c r="S448" s="2" t="str">
        <f t="shared" si="35"/>
        <v/>
      </c>
      <c r="T448" s="2" t="str">
        <f t="shared" si="35"/>
        <v/>
      </c>
      <c r="U448" s="2" t="str">
        <f t="shared" si="35"/>
        <v/>
      </c>
      <c r="V448" s="2" t="str">
        <f t="shared" si="35"/>
        <v/>
      </c>
      <c r="W448" s="2" t="str">
        <f t="shared" si="35"/>
        <v/>
      </c>
      <c r="X448" s="2" t="str">
        <f t="shared" si="35"/>
        <v/>
      </c>
      <c r="Y448" s="2" t="str">
        <f t="shared" si="35"/>
        <v/>
      </c>
    </row>
    <row r="449" spans="1:25" x14ac:dyDescent="0.2">
      <c r="A449" s="2" t="s">
        <v>355</v>
      </c>
      <c r="B449" s="2">
        <v>4917</v>
      </c>
      <c r="C449" s="2">
        <v>0</v>
      </c>
      <c r="D449" s="2" t="s">
        <v>355</v>
      </c>
      <c r="E449" s="2">
        <v>333</v>
      </c>
      <c r="F449" s="2" t="s">
        <v>309</v>
      </c>
      <c r="G449" s="2">
        <v>2631635.19</v>
      </c>
      <c r="H449" s="2">
        <v>1225260.135</v>
      </c>
      <c r="I449" s="2" t="s">
        <v>4896</v>
      </c>
      <c r="J449" s="4">
        <v>39630</v>
      </c>
      <c r="K449" s="230">
        <f t="shared" si="31"/>
        <v>3</v>
      </c>
      <c r="L449" s="2" t="str">
        <f>$B449&amp;"-"&amp;COUNTIF($B$2:$B449, $B449)</f>
        <v>4917-2</v>
      </c>
      <c r="M449" s="2">
        <v>1719</v>
      </c>
      <c r="N449" s="2" t="str">
        <f t="shared" si="36"/>
        <v>Brünisried</v>
      </c>
      <c r="O449" s="2" t="str">
        <f t="shared" si="35"/>
        <v>Brünisried</v>
      </c>
      <c r="P449" s="2" t="str">
        <f t="shared" si="35"/>
        <v>Zumholz</v>
      </c>
      <c r="Q449" s="2" t="str">
        <f t="shared" si="35"/>
        <v/>
      </c>
      <c r="R449" s="2" t="str">
        <f t="shared" si="35"/>
        <v/>
      </c>
      <c r="S449" s="2" t="str">
        <f t="shared" si="35"/>
        <v/>
      </c>
      <c r="T449" s="2" t="str">
        <f t="shared" si="35"/>
        <v/>
      </c>
      <c r="U449" s="2" t="str">
        <f t="shared" si="35"/>
        <v/>
      </c>
      <c r="V449" s="2" t="str">
        <f t="shared" si="35"/>
        <v/>
      </c>
      <c r="W449" s="2" t="str">
        <f t="shared" si="35"/>
        <v/>
      </c>
      <c r="X449" s="2" t="str">
        <f t="shared" si="35"/>
        <v/>
      </c>
      <c r="Y449" s="2" t="str">
        <f t="shared" si="35"/>
        <v/>
      </c>
    </row>
    <row r="450" spans="1:25" x14ac:dyDescent="0.2">
      <c r="A450" s="2" t="s">
        <v>1054</v>
      </c>
      <c r="B450" s="2">
        <v>6146</v>
      </c>
      <c r="C450" s="2">
        <v>0</v>
      </c>
      <c r="D450" s="2" t="s">
        <v>355</v>
      </c>
      <c r="E450" s="2">
        <v>333</v>
      </c>
      <c r="F450" s="2" t="s">
        <v>309</v>
      </c>
      <c r="G450" s="2">
        <v>2633173.3620000002</v>
      </c>
      <c r="H450" s="2">
        <v>1224021.6529999999</v>
      </c>
      <c r="I450" s="2" t="s">
        <v>4896</v>
      </c>
      <c r="J450" s="4">
        <v>39630</v>
      </c>
      <c r="K450" s="230">
        <f t="shared" si="31"/>
        <v>3</v>
      </c>
      <c r="L450" s="2" t="str">
        <f>$B450&amp;"-"&amp;COUNTIF($B$2:$B450, $B450)</f>
        <v>6146-1</v>
      </c>
      <c r="M450" s="2">
        <v>1720</v>
      </c>
      <c r="N450" s="2" t="str">
        <f t="shared" si="36"/>
        <v>Chésopelloz</v>
      </c>
      <c r="O450" s="2" t="str">
        <f t="shared" si="35"/>
        <v>Corminboeuf</v>
      </c>
      <c r="P450" s="2" t="str">
        <f t="shared" si="35"/>
        <v>Chésopelloz</v>
      </c>
      <c r="Q450" s="2" t="str">
        <f t="shared" si="35"/>
        <v/>
      </c>
      <c r="R450" s="2" t="str">
        <f t="shared" si="35"/>
        <v/>
      </c>
      <c r="S450" s="2" t="str">
        <f t="shared" si="35"/>
        <v/>
      </c>
      <c r="T450" s="2" t="str">
        <f t="shared" si="35"/>
        <v/>
      </c>
      <c r="U450" s="2" t="str">
        <f t="shared" si="35"/>
        <v/>
      </c>
      <c r="V450" s="2" t="str">
        <f t="shared" si="35"/>
        <v/>
      </c>
      <c r="W450" s="2" t="str">
        <f t="shared" si="35"/>
        <v/>
      </c>
      <c r="X450" s="2" t="str">
        <f t="shared" si="35"/>
        <v/>
      </c>
      <c r="Y450" s="2" t="str">
        <f t="shared" si="35"/>
        <v/>
      </c>
    </row>
    <row r="451" spans="1:25" x14ac:dyDescent="0.2">
      <c r="A451" s="2" t="s">
        <v>1043</v>
      </c>
      <c r="B451" s="2">
        <v>6147</v>
      </c>
      <c r="C451" s="2">
        <v>0</v>
      </c>
      <c r="D451" s="2" t="s">
        <v>355</v>
      </c>
      <c r="E451" s="2">
        <v>333</v>
      </c>
      <c r="F451" s="2" t="s">
        <v>309</v>
      </c>
      <c r="G451" s="2">
        <v>2633237.318</v>
      </c>
      <c r="H451" s="2">
        <v>1225451.5759999999</v>
      </c>
      <c r="I451" s="2" t="s">
        <v>4896</v>
      </c>
      <c r="J451" s="4">
        <v>39630</v>
      </c>
      <c r="K451" s="230">
        <f t="shared" ref="K451:K514" si="37">IF(I451="it", 1, IF(I451="fr", 2, 3))</f>
        <v>3</v>
      </c>
      <c r="L451" s="2" t="str">
        <f>$B451&amp;"-"&amp;COUNTIF($B$2:$B451, $B451)</f>
        <v>6147-1</v>
      </c>
      <c r="M451" s="2">
        <v>1721</v>
      </c>
      <c r="N451" s="2" t="str">
        <f t="shared" si="36"/>
        <v>Misery</v>
      </c>
      <c r="O451" s="2" t="str">
        <f t="shared" si="35"/>
        <v>Cormérod</v>
      </c>
      <c r="P451" s="2" t="str">
        <f t="shared" si="35"/>
        <v>Courtion</v>
      </c>
      <c r="Q451" s="2" t="str">
        <f t="shared" si="35"/>
        <v>Cournillens</v>
      </c>
      <c r="R451" s="2" t="str">
        <f t="shared" si="35"/>
        <v/>
      </c>
      <c r="S451" s="2" t="str">
        <f t="shared" si="35"/>
        <v/>
      </c>
      <c r="T451" s="2" t="str">
        <f t="shared" si="35"/>
        <v/>
      </c>
      <c r="U451" s="2" t="str">
        <f t="shared" si="35"/>
        <v/>
      </c>
      <c r="V451" s="2" t="str">
        <f t="shared" si="35"/>
        <v/>
      </c>
      <c r="W451" s="2" t="str">
        <f t="shared" si="35"/>
        <v/>
      </c>
      <c r="X451" s="2" t="str">
        <f t="shared" si="35"/>
        <v/>
      </c>
      <c r="Y451" s="2" t="str">
        <f t="shared" si="35"/>
        <v/>
      </c>
    </row>
    <row r="452" spans="1:25" x14ac:dyDescent="0.2">
      <c r="A452" s="2" t="s">
        <v>356</v>
      </c>
      <c r="B452" s="2">
        <v>4943</v>
      </c>
      <c r="C452" s="2">
        <v>0</v>
      </c>
      <c r="D452" s="2" t="s">
        <v>356</v>
      </c>
      <c r="E452" s="2">
        <v>335</v>
      </c>
      <c r="F452" s="2" t="s">
        <v>309</v>
      </c>
      <c r="G452" s="2">
        <v>2623238.574</v>
      </c>
      <c r="H452" s="2">
        <v>1217741.05</v>
      </c>
      <c r="I452" s="2" t="s">
        <v>4896</v>
      </c>
      <c r="J452" s="4">
        <v>39630</v>
      </c>
      <c r="K452" s="230">
        <f t="shared" si="37"/>
        <v>3</v>
      </c>
      <c r="L452" s="2" t="str">
        <f>$B452&amp;"-"&amp;COUNTIF($B$2:$B452, $B452)</f>
        <v>4943-1</v>
      </c>
      <c r="M452" s="2">
        <v>1722</v>
      </c>
      <c r="N452" s="2" t="str">
        <f t="shared" si="36"/>
        <v>Bourguillon</v>
      </c>
      <c r="O452" s="2" t="str">
        <f t="shared" si="35"/>
        <v/>
      </c>
      <c r="P452" s="2" t="str">
        <f t="shared" si="35"/>
        <v/>
      </c>
      <c r="Q452" s="2" t="str">
        <f t="shared" si="35"/>
        <v/>
      </c>
      <c r="R452" s="2" t="str">
        <f t="shared" si="35"/>
        <v/>
      </c>
      <c r="S452" s="2" t="str">
        <f t="shared" si="35"/>
        <v/>
      </c>
      <c r="T452" s="2" t="str">
        <f t="shared" si="35"/>
        <v/>
      </c>
      <c r="U452" s="2" t="str">
        <f t="shared" si="35"/>
        <v/>
      </c>
      <c r="V452" s="2" t="str">
        <f t="shared" si="35"/>
        <v/>
      </c>
      <c r="W452" s="2" t="str">
        <f t="shared" si="35"/>
        <v/>
      </c>
      <c r="X452" s="2" t="str">
        <f t="shared" si="35"/>
        <v/>
      </c>
      <c r="Y452" s="2" t="str">
        <f t="shared" si="35"/>
        <v/>
      </c>
    </row>
    <row r="453" spans="1:25" x14ac:dyDescent="0.2">
      <c r="A453" s="2" t="s">
        <v>357</v>
      </c>
      <c r="B453" s="2">
        <v>4919</v>
      </c>
      <c r="C453" s="2">
        <v>0</v>
      </c>
      <c r="D453" s="2" t="s">
        <v>357</v>
      </c>
      <c r="E453" s="2">
        <v>336</v>
      </c>
      <c r="F453" s="2" t="s">
        <v>309</v>
      </c>
      <c r="G453" s="2">
        <v>2630576.5350000001</v>
      </c>
      <c r="H453" s="2">
        <v>1223426.8770000001</v>
      </c>
      <c r="I453" s="2" t="s">
        <v>4896</v>
      </c>
      <c r="J453" s="4">
        <v>39630</v>
      </c>
      <c r="K453" s="230">
        <f t="shared" si="37"/>
        <v>3</v>
      </c>
      <c r="L453" s="2" t="str">
        <f>$B453&amp;"-"&amp;COUNTIF($B$2:$B453, $B453)</f>
        <v>4919-2</v>
      </c>
      <c r="M453" s="2">
        <v>1723</v>
      </c>
      <c r="N453" s="2" t="str">
        <f t="shared" si="36"/>
        <v>Marly</v>
      </c>
      <c r="O453" s="2" t="str">
        <f t="shared" si="35"/>
        <v>Pierrafortscha</v>
      </c>
      <c r="P453" s="2" t="str">
        <f t="shared" si="35"/>
        <v>Villarsel-sur-Marly</v>
      </c>
      <c r="Q453" s="2" t="str">
        <f t="shared" si="35"/>
        <v/>
      </c>
      <c r="R453" s="2" t="str">
        <f t="shared" si="35"/>
        <v/>
      </c>
      <c r="S453" s="2" t="str">
        <f t="shared" si="35"/>
        <v/>
      </c>
      <c r="T453" s="2" t="str">
        <f t="shared" si="35"/>
        <v/>
      </c>
      <c r="U453" s="2" t="str">
        <f t="shared" si="35"/>
        <v/>
      </c>
      <c r="V453" s="2" t="str">
        <f t="shared" si="35"/>
        <v/>
      </c>
      <c r="W453" s="2" t="str">
        <f t="shared" si="35"/>
        <v/>
      </c>
      <c r="X453" s="2" t="str">
        <f t="shared" si="35"/>
        <v/>
      </c>
      <c r="Y453" s="2" t="str">
        <f t="shared" si="35"/>
        <v/>
      </c>
    </row>
    <row r="454" spans="1:25" x14ac:dyDescent="0.2">
      <c r="A454" s="2" t="s">
        <v>358</v>
      </c>
      <c r="B454" s="2">
        <v>4914</v>
      </c>
      <c r="C454" s="2">
        <v>0</v>
      </c>
      <c r="D454" s="2" t="s">
        <v>359</v>
      </c>
      <c r="E454" s="2">
        <v>337</v>
      </c>
      <c r="F454" s="2" t="s">
        <v>309</v>
      </c>
      <c r="G454" s="2">
        <v>2628581.574</v>
      </c>
      <c r="H454" s="2">
        <v>1231591.4569999999</v>
      </c>
      <c r="I454" s="2" t="s">
        <v>4896</v>
      </c>
      <c r="J454" s="4">
        <v>39630</v>
      </c>
      <c r="K454" s="230">
        <f t="shared" si="37"/>
        <v>3</v>
      </c>
      <c r="L454" s="2" t="str">
        <f>$B454&amp;"-"&amp;COUNTIF($B$2:$B454, $B454)</f>
        <v>4914-1</v>
      </c>
      <c r="M454" s="2">
        <v>1724</v>
      </c>
      <c r="N454" s="2" t="str">
        <f t="shared" si="36"/>
        <v>Ferpicloz</v>
      </c>
      <c r="O454" s="2" t="str">
        <f t="shared" si="35"/>
        <v>Le Mouret</v>
      </c>
      <c r="P454" s="2" t="str">
        <f t="shared" si="35"/>
        <v>Essert FR</v>
      </c>
      <c r="Q454" s="2" t="str">
        <f t="shared" si="35"/>
        <v>Montévraz</v>
      </c>
      <c r="R454" s="2" t="str">
        <f t="shared" si="35"/>
        <v>Oberried FR</v>
      </c>
      <c r="S454" s="2" t="str">
        <f t="shared" si="35"/>
        <v>Zénauva</v>
      </c>
      <c r="T454" s="2" t="str">
        <f t="shared" si="35"/>
        <v>Bonnefontaine</v>
      </c>
      <c r="U454" s="2" t="str">
        <f t="shared" si="35"/>
        <v>Essert FR</v>
      </c>
      <c r="V454" s="2" t="str">
        <f t="shared" si="35"/>
        <v>Senèdes</v>
      </c>
      <c r="W454" s="2" t="str">
        <f t="shared" si="35"/>
        <v>Le Mouret</v>
      </c>
      <c r="X454" s="2" t="str">
        <f t="shared" si="35"/>
        <v>Senèdes</v>
      </c>
      <c r="Y454" s="2" t="str">
        <f t="shared" si="35"/>
        <v>Bonnefontaine</v>
      </c>
    </row>
    <row r="455" spans="1:25" x14ac:dyDescent="0.2">
      <c r="A455" s="2" t="s">
        <v>360</v>
      </c>
      <c r="B455" s="2">
        <v>4938</v>
      </c>
      <c r="C455" s="2">
        <v>0</v>
      </c>
      <c r="D455" s="2" t="s">
        <v>360</v>
      </c>
      <c r="E455" s="2">
        <v>338</v>
      </c>
      <c r="F455" s="2" t="s">
        <v>309</v>
      </c>
      <c r="G455" s="2">
        <v>2628103.227</v>
      </c>
      <c r="H455" s="2">
        <v>1220309.0349999999</v>
      </c>
      <c r="I455" s="2" t="s">
        <v>4896</v>
      </c>
      <c r="J455" s="4">
        <v>39630</v>
      </c>
      <c r="K455" s="230">
        <f t="shared" si="37"/>
        <v>3</v>
      </c>
      <c r="L455" s="2" t="str">
        <f>$B455&amp;"-"&amp;COUNTIF($B$2:$B455, $B455)</f>
        <v>4938-2</v>
      </c>
      <c r="M455" s="2">
        <v>1725</v>
      </c>
      <c r="N455" s="2" t="str">
        <f t="shared" si="36"/>
        <v>Posieux</v>
      </c>
      <c r="O455" s="2" t="str">
        <f t="shared" si="35"/>
        <v>Posieux</v>
      </c>
      <c r="P455" s="2" t="str">
        <f t="shared" si="35"/>
        <v>Posieux</v>
      </c>
      <c r="Q455" s="2" t="str">
        <f t="shared" si="35"/>
        <v/>
      </c>
      <c r="R455" s="2" t="str">
        <f t="shared" si="35"/>
        <v/>
      </c>
      <c r="S455" s="2" t="str">
        <f t="shared" si="35"/>
        <v/>
      </c>
      <c r="T455" s="2" t="str">
        <f t="shared" si="35"/>
        <v/>
      </c>
      <c r="U455" s="2" t="str">
        <f t="shared" si="35"/>
        <v/>
      </c>
      <c r="V455" s="2" t="str">
        <f t="shared" si="35"/>
        <v/>
      </c>
      <c r="W455" s="2" t="str">
        <f t="shared" si="35"/>
        <v/>
      </c>
      <c r="X455" s="2" t="str">
        <f t="shared" si="35"/>
        <v/>
      </c>
      <c r="Y455" s="2" t="str">
        <f t="shared" si="35"/>
        <v/>
      </c>
    </row>
    <row r="456" spans="1:25" x14ac:dyDescent="0.2">
      <c r="A456" s="2" t="s">
        <v>361</v>
      </c>
      <c r="B456" s="2">
        <v>4938</v>
      </c>
      <c r="C456" s="2">
        <v>2</v>
      </c>
      <c r="D456" s="2" t="s">
        <v>361</v>
      </c>
      <c r="E456" s="2">
        <v>339</v>
      </c>
      <c r="F456" s="2" t="s">
        <v>309</v>
      </c>
      <c r="G456" s="2">
        <v>2627819.0109999999</v>
      </c>
      <c r="H456" s="2">
        <v>1217768.156</v>
      </c>
      <c r="I456" s="2" t="s">
        <v>4896</v>
      </c>
      <c r="J456" s="4">
        <v>39630</v>
      </c>
      <c r="K456" s="230">
        <f t="shared" si="37"/>
        <v>3</v>
      </c>
      <c r="L456" s="2" t="str">
        <f>$B456&amp;"-"&amp;COUNTIF($B$2:$B456, $B456)</f>
        <v>4938-3</v>
      </c>
      <c r="M456" s="2">
        <v>1726</v>
      </c>
      <c r="N456" s="2" t="str">
        <f t="shared" si="36"/>
        <v>Farvagny-le-Grand</v>
      </c>
      <c r="O456" s="2" t="str">
        <f t="shared" si="35"/>
        <v>Farvagny-le-Petit</v>
      </c>
      <c r="P456" s="2" t="str">
        <f t="shared" si="35"/>
        <v>Grenilles</v>
      </c>
      <c r="Q456" s="2" t="str">
        <f t="shared" si="35"/>
        <v>Posat</v>
      </c>
      <c r="R456" s="2" t="str">
        <f t="shared" si="35"/>
        <v/>
      </c>
      <c r="S456" s="2" t="str">
        <f t="shared" si="35"/>
        <v/>
      </c>
      <c r="T456" s="2" t="str">
        <f t="shared" si="35"/>
        <v/>
      </c>
      <c r="U456" s="2" t="str">
        <f t="shared" si="35"/>
        <v/>
      </c>
      <c r="V456" s="2" t="str">
        <f t="shared" si="35"/>
        <v/>
      </c>
      <c r="W456" s="2" t="str">
        <f t="shared" si="35"/>
        <v/>
      </c>
      <c r="X456" s="2" t="str">
        <f t="shared" si="35"/>
        <v/>
      </c>
      <c r="Y456" s="2" t="str">
        <f t="shared" si="35"/>
        <v/>
      </c>
    </row>
    <row r="457" spans="1:25" x14ac:dyDescent="0.2">
      <c r="A457" s="2" t="s">
        <v>362</v>
      </c>
      <c r="B457" s="2">
        <v>4933</v>
      </c>
      <c r="C457" s="2">
        <v>0</v>
      </c>
      <c r="D457" s="2" t="s">
        <v>362</v>
      </c>
      <c r="E457" s="2">
        <v>340</v>
      </c>
      <c r="F457" s="2" t="s">
        <v>309</v>
      </c>
      <c r="G457" s="2">
        <v>2625223.8739999998</v>
      </c>
      <c r="H457" s="2">
        <v>1224664.4920000001</v>
      </c>
      <c r="I457" s="2" t="s">
        <v>4896</v>
      </c>
      <c r="J457" s="4">
        <v>39630</v>
      </c>
      <c r="K457" s="230">
        <f t="shared" si="37"/>
        <v>3</v>
      </c>
      <c r="L457" s="2" t="str">
        <f>$B457&amp;"-"&amp;COUNTIF($B$2:$B457, $B457)</f>
        <v>4933-1</v>
      </c>
      <c r="M457" s="2">
        <v>1727</v>
      </c>
      <c r="N457" s="2" t="str">
        <f t="shared" si="36"/>
        <v>Corpataux</v>
      </c>
      <c r="O457" s="2" t="str">
        <f t="shared" si="35"/>
        <v>Magnedens</v>
      </c>
      <c r="P457" s="2" t="str">
        <f t="shared" si="35"/>
        <v/>
      </c>
      <c r="Q457" s="2" t="str">
        <f t="shared" si="35"/>
        <v/>
      </c>
      <c r="R457" s="2" t="str">
        <f t="shared" si="35"/>
        <v/>
      </c>
      <c r="S457" s="2" t="str">
        <f t="shared" si="35"/>
        <v/>
      </c>
      <c r="T457" s="2" t="str">
        <f t="shared" si="35"/>
        <v/>
      </c>
      <c r="U457" s="2" t="str">
        <f t="shared" si="35"/>
        <v/>
      </c>
      <c r="V457" s="2" t="str">
        <f t="shared" si="35"/>
        <v/>
      </c>
      <c r="W457" s="2" t="str">
        <f t="shared" si="35"/>
        <v/>
      </c>
      <c r="X457" s="2" t="str">
        <f t="shared" si="35"/>
        <v/>
      </c>
      <c r="Y457" s="2" t="str">
        <f t="shared" si="35"/>
        <v/>
      </c>
    </row>
    <row r="458" spans="1:25" x14ac:dyDescent="0.2">
      <c r="A458" s="2" t="s">
        <v>363</v>
      </c>
      <c r="B458" s="2">
        <v>4911</v>
      </c>
      <c r="C458" s="2">
        <v>0</v>
      </c>
      <c r="D458" s="2" t="s">
        <v>363</v>
      </c>
      <c r="E458" s="2">
        <v>341</v>
      </c>
      <c r="F458" s="2" t="s">
        <v>309</v>
      </c>
      <c r="G458" s="2">
        <v>2624770.2000000002</v>
      </c>
      <c r="H458" s="2">
        <v>1234106.1580000001</v>
      </c>
      <c r="I458" s="2" t="s">
        <v>4896</v>
      </c>
      <c r="J458" s="4">
        <v>39630</v>
      </c>
      <c r="K458" s="230">
        <f t="shared" si="37"/>
        <v>3</v>
      </c>
      <c r="L458" s="2" t="str">
        <f>$B458&amp;"-"&amp;COUNTIF($B$2:$B458, $B458)</f>
        <v>4911-1</v>
      </c>
      <c r="M458" s="2">
        <v>1728</v>
      </c>
      <c r="N458" s="2" t="str">
        <f t="shared" si="36"/>
        <v>Rossens FR</v>
      </c>
      <c r="O458" s="2" t="str">
        <f t="shared" si="35"/>
        <v/>
      </c>
      <c r="P458" s="2" t="str">
        <f t="shared" si="35"/>
        <v/>
      </c>
      <c r="Q458" s="2" t="str">
        <f t="shared" si="35"/>
        <v/>
      </c>
      <c r="R458" s="2" t="str">
        <f t="shared" si="35"/>
        <v/>
      </c>
      <c r="S458" s="2" t="str">
        <f t="shared" si="35"/>
        <v/>
      </c>
      <c r="T458" s="2" t="str">
        <f t="shared" si="35"/>
        <v/>
      </c>
      <c r="U458" s="2" t="str">
        <f t="shared" si="35"/>
        <v/>
      </c>
      <c r="V458" s="2" t="str">
        <f t="shared" si="35"/>
        <v/>
      </c>
      <c r="W458" s="2" t="str">
        <f t="shared" si="35"/>
        <v/>
      </c>
      <c r="X458" s="2" t="str">
        <f t="shared" si="35"/>
        <v/>
      </c>
      <c r="Y458" s="2" t="str">
        <f t="shared" si="35"/>
        <v/>
      </c>
    </row>
    <row r="459" spans="1:25" x14ac:dyDescent="0.2">
      <c r="A459" s="2" t="s">
        <v>364</v>
      </c>
      <c r="B459" s="2">
        <v>4922</v>
      </c>
      <c r="C459" s="2">
        <v>0</v>
      </c>
      <c r="D459" s="2" t="s">
        <v>365</v>
      </c>
      <c r="E459" s="2">
        <v>342</v>
      </c>
      <c r="F459" s="2" t="s">
        <v>309</v>
      </c>
      <c r="G459" s="2">
        <v>2623412.4360000002</v>
      </c>
      <c r="H459" s="2">
        <v>1229432.5719999999</v>
      </c>
      <c r="I459" s="2" t="s">
        <v>4896</v>
      </c>
      <c r="J459" s="4">
        <v>39630</v>
      </c>
      <c r="K459" s="230">
        <f t="shared" si="37"/>
        <v>3</v>
      </c>
      <c r="L459" s="2" t="str">
        <f>$B459&amp;"-"&amp;COUNTIF($B$2:$B459, $B459)</f>
        <v>4922-2</v>
      </c>
      <c r="M459" s="2">
        <v>1730</v>
      </c>
      <c r="N459" s="2" t="str">
        <f t="shared" si="36"/>
        <v>Ecuvillens</v>
      </c>
      <c r="O459" s="2" t="str">
        <f t="shared" si="35"/>
        <v/>
      </c>
      <c r="P459" s="2" t="str">
        <f t="shared" si="35"/>
        <v/>
      </c>
      <c r="Q459" s="2" t="str">
        <f t="shared" si="35"/>
        <v/>
      </c>
      <c r="R459" s="2" t="str">
        <f t="shared" si="35"/>
        <v/>
      </c>
      <c r="S459" s="2" t="str">
        <f t="shared" si="35"/>
        <v/>
      </c>
      <c r="T459" s="2" t="str">
        <f t="shared" si="35"/>
        <v/>
      </c>
      <c r="U459" s="2" t="str">
        <f t="shared" si="35"/>
        <v/>
      </c>
      <c r="V459" s="2" t="str">
        <f t="shared" si="35"/>
        <v/>
      </c>
      <c r="W459" s="2" t="str">
        <f t="shared" si="35"/>
        <v/>
      </c>
      <c r="X459" s="2" t="str">
        <f t="shared" si="35"/>
        <v/>
      </c>
      <c r="Y459" s="2" t="str">
        <f t="shared" si="35"/>
        <v/>
      </c>
    </row>
    <row r="460" spans="1:25" x14ac:dyDescent="0.2">
      <c r="A460" s="2" t="s">
        <v>365</v>
      </c>
      <c r="B460" s="2">
        <v>4922</v>
      </c>
      <c r="C460" s="2">
        <v>2</v>
      </c>
      <c r="D460" s="2" t="s">
        <v>365</v>
      </c>
      <c r="E460" s="2">
        <v>342</v>
      </c>
      <c r="F460" s="2" t="s">
        <v>309</v>
      </c>
      <c r="G460" s="2">
        <v>2623431.9679999999</v>
      </c>
      <c r="H460" s="2">
        <v>1227486.379</v>
      </c>
      <c r="I460" s="2" t="s">
        <v>4896</v>
      </c>
      <c r="J460" s="4">
        <v>39630</v>
      </c>
      <c r="K460" s="230">
        <f t="shared" si="37"/>
        <v>3</v>
      </c>
      <c r="L460" s="2" t="str">
        <f>$B460&amp;"-"&amp;COUNTIF($B$2:$B460, $B460)</f>
        <v>4922-3</v>
      </c>
      <c r="M460" s="2">
        <v>1731</v>
      </c>
      <c r="N460" s="2" t="str">
        <f t="shared" si="36"/>
        <v>Ependes FR</v>
      </c>
      <c r="O460" s="2" t="str">
        <f t="shared" si="35"/>
        <v/>
      </c>
      <c r="P460" s="2" t="str">
        <f t="shared" si="35"/>
        <v/>
      </c>
      <c r="Q460" s="2" t="str">
        <f t="shared" si="35"/>
        <v/>
      </c>
      <c r="R460" s="2" t="str">
        <f t="shared" si="35"/>
        <v/>
      </c>
      <c r="S460" s="2" t="str">
        <f t="shared" si="35"/>
        <v/>
      </c>
      <c r="T460" s="2" t="str">
        <f t="shared" si="35"/>
        <v/>
      </c>
      <c r="U460" s="2" t="str">
        <f t="shared" si="35"/>
        <v/>
      </c>
      <c r="V460" s="2" t="str">
        <f t="shared" si="35"/>
        <v/>
      </c>
      <c r="W460" s="2" t="str">
        <f t="shared" si="35"/>
        <v/>
      </c>
      <c r="X460" s="2" t="str">
        <f t="shared" si="35"/>
        <v/>
      </c>
      <c r="Y460" s="2" t="str">
        <f t="shared" si="35"/>
        <v/>
      </c>
    </row>
    <row r="461" spans="1:25" x14ac:dyDescent="0.2">
      <c r="A461" s="2" t="s">
        <v>354</v>
      </c>
      <c r="B461" s="2">
        <v>4936</v>
      </c>
      <c r="C461" s="2">
        <v>0</v>
      </c>
      <c r="D461" s="2" t="s">
        <v>366</v>
      </c>
      <c r="E461" s="2">
        <v>344</v>
      </c>
      <c r="F461" s="2" t="s">
        <v>309</v>
      </c>
      <c r="G461" s="2">
        <v>2625945.9160000002</v>
      </c>
      <c r="H461" s="2">
        <v>1221948.254</v>
      </c>
      <c r="I461" s="2" t="s">
        <v>4896</v>
      </c>
      <c r="J461" s="4">
        <v>39630</v>
      </c>
      <c r="K461" s="230">
        <f t="shared" si="37"/>
        <v>3</v>
      </c>
      <c r="L461" s="2" t="str">
        <f>$B461&amp;"-"&amp;COUNTIF($B$2:$B461, $B461)</f>
        <v>4936-2</v>
      </c>
      <c r="M461" s="2">
        <v>1732</v>
      </c>
      <c r="N461" s="2" t="str">
        <f t="shared" si="36"/>
        <v>Arconciel</v>
      </c>
      <c r="O461" s="2" t="str">
        <f t="shared" si="35"/>
        <v/>
      </c>
      <c r="P461" s="2" t="str">
        <f t="shared" si="35"/>
        <v/>
      </c>
      <c r="Q461" s="2" t="str">
        <f t="shared" si="35"/>
        <v/>
      </c>
      <c r="R461" s="2" t="str">
        <f t="shared" si="35"/>
        <v/>
      </c>
      <c r="S461" s="2" t="str">
        <f t="shared" si="35"/>
        <v/>
      </c>
      <c r="T461" s="2" t="str">
        <f t="shared" si="35"/>
        <v/>
      </c>
      <c r="U461" s="2" t="str">
        <f t="shared" si="35"/>
        <v/>
      </c>
      <c r="V461" s="2" t="str">
        <f t="shared" si="35"/>
        <v/>
      </c>
      <c r="W461" s="2" t="str">
        <f t="shared" si="35"/>
        <v/>
      </c>
      <c r="X461" s="2" t="str">
        <f t="shared" si="35"/>
        <v/>
      </c>
      <c r="Y461" s="2" t="str">
        <f t="shared" si="35"/>
        <v/>
      </c>
    </row>
    <row r="462" spans="1:25" x14ac:dyDescent="0.2">
      <c r="A462" s="2" t="s">
        <v>366</v>
      </c>
      <c r="B462" s="2">
        <v>4937</v>
      </c>
      <c r="C462" s="2">
        <v>0</v>
      </c>
      <c r="D462" s="2" t="s">
        <v>366</v>
      </c>
      <c r="E462" s="2">
        <v>344</v>
      </c>
      <c r="F462" s="2" t="s">
        <v>309</v>
      </c>
      <c r="G462" s="2">
        <v>2624547.1170000001</v>
      </c>
      <c r="H462" s="2">
        <v>1219810.524</v>
      </c>
      <c r="I462" s="2" t="s">
        <v>4896</v>
      </c>
      <c r="J462" s="4">
        <v>39630</v>
      </c>
      <c r="K462" s="230">
        <f t="shared" si="37"/>
        <v>3</v>
      </c>
      <c r="L462" s="2" t="str">
        <f>$B462&amp;"-"&amp;COUNTIF($B$2:$B462, $B462)</f>
        <v>4937-1</v>
      </c>
      <c r="M462" s="2">
        <v>1733</v>
      </c>
      <c r="N462" s="2" t="str">
        <f t="shared" si="36"/>
        <v>Treyvaux</v>
      </c>
      <c r="O462" s="2" t="str">
        <f t="shared" si="35"/>
        <v>Treyvaux</v>
      </c>
      <c r="P462" s="2" t="str">
        <f t="shared" si="35"/>
        <v/>
      </c>
      <c r="Q462" s="2" t="str">
        <f t="shared" si="35"/>
        <v/>
      </c>
      <c r="R462" s="2" t="str">
        <f t="shared" si="35"/>
        <v/>
      </c>
      <c r="S462" s="2" t="str">
        <f t="shared" si="35"/>
        <v/>
      </c>
      <c r="T462" s="2" t="str">
        <f t="shared" ref="O462:Y485" si="38">IFERROR(INDEX($A$2:$A$5744, MATCH($M462&amp;"-"&amp;T$1, $L$2:$L$5744, 0)), "")</f>
        <v/>
      </c>
      <c r="U462" s="2" t="str">
        <f t="shared" si="38"/>
        <v/>
      </c>
      <c r="V462" s="2" t="str">
        <f t="shared" si="38"/>
        <v/>
      </c>
      <c r="W462" s="2" t="str">
        <f t="shared" si="38"/>
        <v/>
      </c>
      <c r="X462" s="2" t="str">
        <f t="shared" si="38"/>
        <v/>
      </c>
      <c r="Y462" s="2" t="str">
        <f t="shared" si="38"/>
        <v/>
      </c>
    </row>
    <row r="463" spans="1:25" x14ac:dyDescent="0.2">
      <c r="A463" s="2" t="s">
        <v>898</v>
      </c>
      <c r="B463" s="2">
        <v>4942</v>
      </c>
      <c r="C463" s="2">
        <v>0</v>
      </c>
      <c r="D463" s="2" t="s">
        <v>366</v>
      </c>
      <c r="E463" s="2">
        <v>344</v>
      </c>
      <c r="F463" s="2" t="s">
        <v>309</v>
      </c>
      <c r="G463" s="2">
        <v>2624855.5359999998</v>
      </c>
      <c r="H463" s="2">
        <v>1218182.8929999999</v>
      </c>
      <c r="I463" s="2" t="s">
        <v>4896</v>
      </c>
      <c r="J463" s="4">
        <v>39630</v>
      </c>
      <c r="K463" s="230">
        <f t="shared" si="37"/>
        <v>3</v>
      </c>
      <c r="L463" s="2" t="str">
        <f>$B463&amp;"-"&amp;COUNTIF($B$2:$B463, $B463)</f>
        <v>4942-1</v>
      </c>
      <c r="M463" s="2">
        <v>1734</v>
      </c>
      <c r="N463" s="2" t="str">
        <f t="shared" si="36"/>
        <v>Tentlingen</v>
      </c>
      <c r="O463" s="2" t="str">
        <f t="shared" si="38"/>
        <v>Tentlingen</v>
      </c>
      <c r="P463" s="2" t="str">
        <f t="shared" si="38"/>
        <v>Tentlingen</v>
      </c>
      <c r="Q463" s="2" t="str">
        <f t="shared" si="38"/>
        <v/>
      </c>
      <c r="R463" s="2" t="str">
        <f t="shared" si="38"/>
        <v/>
      </c>
      <c r="S463" s="2" t="str">
        <f t="shared" si="38"/>
        <v/>
      </c>
      <c r="T463" s="2" t="str">
        <f t="shared" si="38"/>
        <v/>
      </c>
      <c r="U463" s="2" t="str">
        <f t="shared" si="38"/>
        <v/>
      </c>
      <c r="V463" s="2" t="str">
        <f t="shared" si="38"/>
        <v/>
      </c>
      <c r="W463" s="2" t="str">
        <f t="shared" si="38"/>
        <v/>
      </c>
      <c r="X463" s="2" t="str">
        <f t="shared" si="38"/>
        <v/>
      </c>
      <c r="Y463" s="2" t="str">
        <f t="shared" si="38"/>
        <v/>
      </c>
    </row>
    <row r="464" spans="1:25" x14ac:dyDescent="0.2">
      <c r="A464" s="2" t="s">
        <v>356</v>
      </c>
      <c r="B464" s="2">
        <v>4943</v>
      </c>
      <c r="C464" s="2">
        <v>0</v>
      </c>
      <c r="D464" s="2" t="s">
        <v>366</v>
      </c>
      <c r="E464" s="2">
        <v>344</v>
      </c>
      <c r="F464" s="2" t="s">
        <v>309</v>
      </c>
      <c r="G464" s="2">
        <v>2624003.3369999998</v>
      </c>
      <c r="H464" s="2">
        <v>1218677.622</v>
      </c>
      <c r="I464" s="2" t="s">
        <v>4896</v>
      </c>
      <c r="J464" s="4">
        <v>39630</v>
      </c>
      <c r="K464" s="230">
        <f t="shared" si="37"/>
        <v>3</v>
      </c>
      <c r="L464" s="2" t="str">
        <f>$B464&amp;"-"&amp;COUNTIF($B$2:$B464, $B464)</f>
        <v>4943-2</v>
      </c>
      <c r="M464" s="2">
        <v>1735</v>
      </c>
      <c r="N464" s="2" t="str">
        <f t="shared" si="36"/>
        <v>Giffers</v>
      </c>
      <c r="O464" s="2" t="str">
        <f t="shared" si="38"/>
        <v>Giffers</v>
      </c>
      <c r="P464" s="2" t="str">
        <f t="shared" si="38"/>
        <v/>
      </c>
      <c r="Q464" s="2" t="str">
        <f t="shared" si="38"/>
        <v/>
      </c>
      <c r="R464" s="2" t="str">
        <f t="shared" si="38"/>
        <v/>
      </c>
      <c r="S464" s="2" t="str">
        <f t="shared" si="38"/>
        <v/>
      </c>
      <c r="T464" s="2" t="str">
        <f t="shared" si="38"/>
        <v/>
      </c>
      <c r="U464" s="2" t="str">
        <f t="shared" si="38"/>
        <v/>
      </c>
      <c r="V464" s="2" t="str">
        <f t="shared" si="38"/>
        <v/>
      </c>
      <c r="W464" s="2" t="str">
        <f t="shared" si="38"/>
        <v/>
      </c>
      <c r="X464" s="2" t="str">
        <f t="shared" si="38"/>
        <v/>
      </c>
      <c r="Y464" s="2" t="str">
        <f t="shared" si="38"/>
        <v/>
      </c>
    </row>
    <row r="465" spans="1:25" x14ac:dyDescent="0.2">
      <c r="A465" s="2" t="s">
        <v>367</v>
      </c>
      <c r="B465" s="2">
        <v>4923</v>
      </c>
      <c r="C465" s="2">
        <v>0</v>
      </c>
      <c r="D465" s="2" t="s">
        <v>367</v>
      </c>
      <c r="E465" s="2">
        <v>345</v>
      </c>
      <c r="F465" s="2" t="s">
        <v>309</v>
      </c>
      <c r="G465" s="2">
        <v>2627946.1359999999</v>
      </c>
      <c r="H465" s="2">
        <v>1233949.6470000001</v>
      </c>
      <c r="I465" s="2" t="s">
        <v>4896</v>
      </c>
      <c r="J465" s="4">
        <v>39630</v>
      </c>
      <c r="K465" s="230">
        <f t="shared" si="37"/>
        <v>3</v>
      </c>
      <c r="L465" s="2" t="str">
        <f>$B465&amp;"-"&amp;COUNTIF($B$2:$B465, $B465)</f>
        <v>4923-1</v>
      </c>
      <c r="M465" s="2">
        <v>1736</v>
      </c>
      <c r="N465" s="2" t="str">
        <f t="shared" si="36"/>
        <v>St. Silvester</v>
      </c>
      <c r="O465" s="2" t="str">
        <f t="shared" si="38"/>
        <v/>
      </c>
      <c r="P465" s="2" t="str">
        <f t="shared" si="38"/>
        <v/>
      </c>
      <c r="Q465" s="2" t="str">
        <f t="shared" si="38"/>
        <v/>
      </c>
      <c r="R465" s="2" t="str">
        <f t="shared" si="38"/>
        <v/>
      </c>
      <c r="S465" s="2" t="str">
        <f t="shared" si="38"/>
        <v/>
      </c>
      <c r="T465" s="2" t="str">
        <f t="shared" si="38"/>
        <v/>
      </c>
      <c r="U465" s="2" t="str">
        <f t="shared" si="38"/>
        <v/>
      </c>
      <c r="V465" s="2" t="str">
        <f t="shared" si="38"/>
        <v/>
      </c>
      <c r="W465" s="2" t="str">
        <f t="shared" si="38"/>
        <v/>
      </c>
      <c r="X465" s="2" t="str">
        <f t="shared" si="38"/>
        <v/>
      </c>
      <c r="Y465" s="2" t="str">
        <f t="shared" si="38"/>
        <v/>
      </c>
    </row>
    <row r="466" spans="1:25" x14ac:dyDescent="0.2">
      <c r="A466" s="2" t="s">
        <v>1</v>
      </c>
      <c r="B466" s="2">
        <v>3004</v>
      </c>
      <c r="C466" s="2">
        <v>0</v>
      </c>
      <c r="D466" s="2" t="s">
        <v>1</v>
      </c>
      <c r="E466" s="2">
        <v>351</v>
      </c>
      <c r="F466" s="2" t="s">
        <v>309</v>
      </c>
      <c r="G466" s="2">
        <v>2601017.9169999999</v>
      </c>
      <c r="H466" s="2">
        <v>1203268.9950000001</v>
      </c>
      <c r="I466" s="2" t="s">
        <v>4896</v>
      </c>
      <c r="J466" s="4">
        <v>39630</v>
      </c>
      <c r="K466" s="230">
        <f t="shared" si="37"/>
        <v>3</v>
      </c>
      <c r="L466" s="2" t="str">
        <f>$B466&amp;"-"&amp;COUNTIF($B$2:$B466, $B466)</f>
        <v>3004-1</v>
      </c>
      <c r="M466" s="2">
        <v>1737</v>
      </c>
      <c r="N466" s="2" t="str">
        <f t="shared" si="36"/>
        <v>Plasselb</v>
      </c>
      <c r="O466" s="2" t="str">
        <f t="shared" si="38"/>
        <v/>
      </c>
      <c r="P466" s="2" t="str">
        <f t="shared" si="38"/>
        <v/>
      </c>
      <c r="Q466" s="2" t="str">
        <f t="shared" si="38"/>
        <v/>
      </c>
      <c r="R466" s="2" t="str">
        <f t="shared" si="38"/>
        <v/>
      </c>
      <c r="S466" s="2" t="str">
        <f t="shared" si="38"/>
        <v/>
      </c>
      <c r="T466" s="2" t="str">
        <f t="shared" si="38"/>
        <v/>
      </c>
      <c r="U466" s="2" t="str">
        <f t="shared" si="38"/>
        <v/>
      </c>
      <c r="V466" s="2" t="str">
        <f t="shared" si="38"/>
        <v/>
      </c>
      <c r="W466" s="2" t="str">
        <f t="shared" si="38"/>
        <v/>
      </c>
      <c r="X466" s="2" t="str">
        <f t="shared" si="38"/>
        <v/>
      </c>
      <c r="Y466" s="2" t="str">
        <f t="shared" si="38"/>
        <v/>
      </c>
    </row>
    <row r="467" spans="1:25" x14ac:dyDescent="0.2">
      <c r="A467" s="2" t="s">
        <v>1</v>
      </c>
      <c r="B467" s="2">
        <v>3005</v>
      </c>
      <c r="C467" s="2">
        <v>0</v>
      </c>
      <c r="D467" s="2" t="s">
        <v>1</v>
      </c>
      <c r="E467" s="2">
        <v>351</v>
      </c>
      <c r="F467" s="2" t="s">
        <v>309</v>
      </c>
      <c r="G467" s="2">
        <v>2600860.3289999999</v>
      </c>
      <c r="H467" s="2">
        <v>1198700.1529999999</v>
      </c>
      <c r="I467" s="2" t="s">
        <v>4896</v>
      </c>
      <c r="J467" s="4">
        <v>39630</v>
      </c>
      <c r="K467" s="230">
        <f t="shared" si="37"/>
        <v>3</v>
      </c>
      <c r="L467" s="2" t="str">
        <f>$B467&amp;"-"&amp;COUNTIF($B$2:$B467, $B467)</f>
        <v>3005-1</v>
      </c>
      <c r="M467" s="2">
        <v>1738</v>
      </c>
      <c r="N467" s="2" t="str">
        <f t="shared" si="36"/>
        <v>Sangernboden</v>
      </c>
      <c r="O467" s="2" t="str">
        <f t="shared" si="38"/>
        <v>Sangernboden</v>
      </c>
      <c r="P467" s="2" t="str">
        <f t="shared" si="38"/>
        <v>Sangernboden</v>
      </c>
      <c r="Q467" s="2" t="str">
        <f t="shared" si="38"/>
        <v/>
      </c>
      <c r="R467" s="2" t="str">
        <f t="shared" si="38"/>
        <v/>
      </c>
      <c r="S467" s="2" t="str">
        <f t="shared" si="38"/>
        <v/>
      </c>
      <c r="T467" s="2" t="str">
        <f t="shared" si="38"/>
        <v/>
      </c>
      <c r="U467" s="2" t="str">
        <f t="shared" si="38"/>
        <v/>
      </c>
      <c r="V467" s="2" t="str">
        <f t="shared" si="38"/>
        <v/>
      </c>
      <c r="W467" s="2" t="str">
        <f t="shared" si="38"/>
        <v/>
      </c>
      <c r="X467" s="2" t="str">
        <f t="shared" si="38"/>
        <v/>
      </c>
      <c r="Y467" s="2" t="str">
        <f t="shared" si="38"/>
        <v/>
      </c>
    </row>
    <row r="468" spans="1:25" x14ac:dyDescent="0.2">
      <c r="A468" s="2" t="s">
        <v>1</v>
      </c>
      <c r="B468" s="2">
        <v>3006</v>
      </c>
      <c r="C468" s="2">
        <v>0</v>
      </c>
      <c r="D468" s="2" t="s">
        <v>1</v>
      </c>
      <c r="E468" s="2">
        <v>351</v>
      </c>
      <c r="F468" s="2" t="s">
        <v>309</v>
      </c>
      <c r="G468" s="2">
        <v>2602485.44</v>
      </c>
      <c r="H468" s="2">
        <v>1199414.5449999999</v>
      </c>
      <c r="I468" s="2" t="s">
        <v>4896</v>
      </c>
      <c r="J468" s="4">
        <v>39630</v>
      </c>
      <c r="K468" s="230">
        <f t="shared" si="37"/>
        <v>3</v>
      </c>
      <c r="L468" s="2" t="str">
        <f>$B468&amp;"-"&amp;COUNTIF($B$2:$B468, $B468)</f>
        <v>3006-1</v>
      </c>
      <c r="M468" s="2">
        <v>1740</v>
      </c>
      <c r="N468" s="2" t="str">
        <f t="shared" si="36"/>
        <v>Neyruz FR</v>
      </c>
      <c r="O468" s="2" t="str">
        <f t="shared" si="38"/>
        <v/>
      </c>
      <c r="P468" s="2" t="str">
        <f t="shared" si="38"/>
        <v/>
      </c>
      <c r="Q468" s="2" t="str">
        <f t="shared" si="38"/>
        <v/>
      </c>
      <c r="R468" s="2" t="str">
        <f t="shared" si="38"/>
        <v/>
      </c>
      <c r="S468" s="2" t="str">
        <f t="shared" si="38"/>
        <v/>
      </c>
      <c r="T468" s="2" t="str">
        <f t="shared" si="38"/>
        <v/>
      </c>
      <c r="U468" s="2" t="str">
        <f t="shared" si="38"/>
        <v/>
      </c>
      <c r="V468" s="2" t="str">
        <f t="shared" si="38"/>
        <v/>
      </c>
      <c r="W468" s="2" t="str">
        <f t="shared" si="38"/>
        <v/>
      </c>
      <c r="X468" s="2" t="str">
        <f t="shared" si="38"/>
        <v/>
      </c>
      <c r="Y468" s="2" t="str">
        <f t="shared" si="38"/>
        <v/>
      </c>
    </row>
    <row r="469" spans="1:25" x14ac:dyDescent="0.2">
      <c r="A469" s="2" t="s">
        <v>1</v>
      </c>
      <c r="B469" s="2">
        <v>3007</v>
      </c>
      <c r="C469" s="2">
        <v>0</v>
      </c>
      <c r="D469" s="2" t="s">
        <v>1</v>
      </c>
      <c r="E469" s="2">
        <v>351</v>
      </c>
      <c r="F469" s="2" t="s">
        <v>309</v>
      </c>
      <c r="G469" s="2">
        <v>2599653.537</v>
      </c>
      <c r="H469" s="2">
        <v>1198699.2790000001</v>
      </c>
      <c r="I469" s="2" t="s">
        <v>4896</v>
      </c>
      <c r="J469" s="4">
        <v>39630</v>
      </c>
      <c r="K469" s="230">
        <f t="shared" si="37"/>
        <v>3</v>
      </c>
      <c r="L469" s="2" t="str">
        <f>$B469&amp;"-"&amp;COUNTIF($B$2:$B469, $B469)</f>
        <v>3007-1</v>
      </c>
      <c r="M469" s="2">
        <v>1741</v>
      </c>
      <c r="N469" s="2" t="str">
        <f t="shared" si="36"/>
        <v>Cottens FR</v>
      </c>
      <c r="O469" s="2" t="str">
        <f t="shared" si="38"/>
        <v/>
      </c>
      <c r="P469" s="2" t="str">
        <f t="shared" si="38"/>
        <v/>
      </c>
      <c r="Q469" s="2" t="str">
        <f t="shared" si="38"/>
        <v/>
      </c>
      <c r="R469" s="2" t="str">
        <f t="shared" si="38"/>
        <v/>
      </c>
      <c r="S469" s="2" t="str">
        <f t="shared" si="38"/>
        <v/>
      </c>
      <c r="T469" s="2" t="str">
        <f t="shared" si="38"/>
        <v/>
      </c>
      <c r="U469" s="2" t="str">
        <f t="shared" si="38"/>
        <v/>
      </c>
      <c r="V469" s="2" t="str">
        <f t="shared" si="38"/>
        <v/>
      </c>
      <c r="W469" s="2" t="str">
        <f t="shared" si="38"/>
        <v/>
      </c>
      <c r="X469" s="2" t="str">
        <f t="shared" si="38"/>
        <v/>
      </c>
      <c r="Y469" s="2" t="str">
        <f t="shared" si="38"/>
        <v/>
      </c>
    </row>
    <row r="470" spans="1:25" x14ac:dyDescent="0.2">
      <c r="A470" s="2" t="s">
        <v>1</v>
      </c>
      <c r="B470" s="2">
        <v>3008</v>
      </c>
      <c r="C470" s="2">
        <v>0</v>
      </c>
      <c r="D470" s="2" t="s">
        <v>1</v>
      </c>
      <c r="E470" s="2">
        <v>351</v>
      </c>
      <c r="F470" s="2" t="s">
        <v>309</v>
      </c>
      <c r="G470" s="2">
        <v>2598116.7429999998</v>
      </c>
      <c r="H470" s="2">
        <v>1199335.273</v>
      </c>
      <c r="I470" s="2" t="s">
        <v>4896</v>
      </c>
      <c r="J470" s="4">
        <v>39630</v>
      </c>
      <c r="K470" s="230">
        <f t="shared" si="37"/>
        <v>3</v>
      </c>
      <c r="L470" s="2" t="str">
        <f>$B470&amp;"-"&amp;COUNTIF($B$2:$B470, $B470)</f>
        <v>3008-1</v>
      </c>
      <c r="M470" s="2">
        <v>1742</v>
      </c>
      <c r="N470" s="2" t="str">
        <f t="shared" si="36"/>
        <v>Autigny</v>
      </c>
      <c r="O470" s="2" t="str">
        <f t="shared" si="38"/>
        <v/>
      </c>
      <c r="P470" s="2" t="str">
        <f t="shared" si="38"/>
        <v/>
      </c>
      <c r="Q470" s="2" t="str">
        <f t="shared" si="38"/>
        <v/>
      </c>
      <c r="R470" s="2" t="str">
        <f t="shared" si="38"/>
        <v/>
      </c>
      <c r="S470" s="2" t="str">
        <f t="shared" si="38"/>
        <v/>
      </c>
      <c r="T470" s="2" t="str">
        <f t="shared" si="38"/>
        <v/>
      </c>
      <c r="U470" s="2" t="str">
        <f t="shared" si="38"/>
        <v/>
      </c>
      <c r="V470" s="2" t="str">
        <f t="shared" si="38"/>
        <v/>
      </c>
      <c r="W470" s="2" t="str">
        <f t="shared" si="38"/>
        <v/>
      </c>
      <c r="X470" s="2" t="str">
        <f t="shared" si="38"/>
        <v/>
      </c>
      <c r="Y470" s="2" t="str">
        <f t="shared" si="38"/>
        <v/>
      </c>
    </row>
    <row r="471" spans="1:25" x14ac:dyDescent="0.2">
      <c r="A471" s="2" t="s">
        <v>1</v>
      </c>
      <c r="B471" s="2">
        <v>3010</v>
      </c>
      <c r="C471" s="2">
        <v>0</v>
      </c>
      <c r="D471" s="2" t="s">
        <v>1</v>
      </c>
      <c r="E471" s="2">
        <v>351</v>
      </c>
      <c r="F471" s="2" t="s">
        <v>309</v>
      </c>
      <c r="G471" s="2">
        <v>2598942.156</v>
      </c>
      <c r="H471" s="2">
        <v>1199577.405</v>
      </c>
      <c r="I471" s="2" t="s">
        <v>4896</v>
      </c>
      <c r="J471" s="4">
        <v>39630</v>
      </c>
      <c r="K471" s="230">
        <f t="shared" si="37"/>
        <v>3</v>
      </c>
      <c r="L471" s="2" t="str">
        <f>$B471&amp;"-"&amp;COUNTIF($B$2:$B471, $B471)</f>
        <v>3010-1</v>
      </c>
      <c r="M471" s="2">
        <v>1744</v>
      </c>
      <c r="N471" s="2" t="str">
        <f t="shared" si="36"/>
        <v>Chénens</v>
      </c>
      <c r="O471" s="2" t="str">
        <f t="shared" si="38"/>
        <v/>
      </c>
      <c r="P471" s="2" t="str">
        <f t="shared" si="38"/>
        <v/>
      </c>
      <c r="Q471" s="2" t="str">
        <f t="shared" si="38"/>
        <v/>
      </c>
      <c r="R471" s="2" t="str">
        <f t="shared" si="38"/>
        <v/>
      </c>
      <c r="S471" s="2" t="str">
        <f t="shared" si="38"/>
        <v/>
      </c>
      <c r="T471" s="2" t="str">
        <f t="shared" si="38"/>
        <v/>
      </c>
      <c r="U471" s="2" t="str">
        <f t="shared" si="38"/>
        <v/>
      </c>
      <c r="V471" s="2" t="str">
        <f t="shared" si="38"/>
        <v/>
      </c>
      <c r="W471" s="2" t="str">
        <f t="shared" si="38"/>
        <v/>
      </c>
      <c r="X471" s="2" t="str">
        <f t="shared" si="38"/>
        <v/>
      </c>
      <c r="Y471" s="2" t="str">
        <f t="shared" si="38"/>
        <v/>
      </c>
    </row>
    <row r="472" spans="1:25" x14ac:dyDescent="0.2">
      <c r="A472" s="2" t="s">
        <v>1</v>
      </c>
      <c r="B472" s="2">
        <v>3011</v>
      </c>
      <c r="C472" s="2">
        <v>0</v>
      </c>
      <c r="D472" s="2" t="s">
        <v>1</v>
      </c>
      <c r="E472" s="2">
        <v>351</v>
      </c>
      <c r="F472" s="2" t="s">
        <v>309</v>
      </c>
      <c r="G472" s="2">
        <v>2600709.952</v>
      </c>
      <c r="H472" s="2">
        <v>1199572.713</v>
      </c>
      <c r="I472" s="2" t="s">
        <v>4896</v>
      </c>
      <c r="J472" s="4">
        <v>39630</v>
      </c>
      <c r="K472" s="230">
        <f t="shared" si="37"/>
        <v>3</v>
      </c>
      <c r="L472" s="2" t="str">
        <f>$B472&amp;"-"&amp;COUNTIF($B$2:$B472, $B472)</f>
        <v>3011-1</v>
      </c>
      <c r="M472" s="2">
        <v>1745</v>
      </c>
      <c r="N472" s="2" t="str">
        <f t="shared" si="36"/>
        <v>Lentigny</v>
      </c>
      <c r="O472" s="2" t="str">
        <f t="shared" si="38"/>
        <v>Lentigny</v>
      </c>
      <c r="P472" s="2" t="str">
        <f t="shared" si="38"/>
        <v/>
      </c>
      <c r="Q472" s="2" t="str">
        <f t="shared" si="38"/>
        <v/>
      </c>
      <c r="R472" s="2" t="str">
        <f t="shared" si="38"/>
        <v/>
      </c>
      <c r="S472" s="2" t="str">
        <f t="shared" si="38"/>
        <v/>
      </c>
      <c r="T472" s="2" t="str">
        <f t="shared" si="38"/>
        <v/>
      </c>
      <c r="U472" s="2" t="str">
        <f t="shared" si="38"/>
        <v/>
      </c>
      <c r="V472" s="2" t="str">
        <f t="shared" si="38"/>
        <v/>
      </c>
      <c r="W472" s="2" t="str">
        <f t="shared" si="38"/>
        <v/>
      </c>
      <c r="X472" s="2" t="str">
        <f t="shared" si="38"/>
        <v/>
      </c>
      <c r="Y472" s="2" t="str">
        <f t="shared" si="38"/>
        <v/>
      </c>
    </row>
    <row r="473" spans="1:25" x14ac:dyDescent="0.2">
      <c r="A473" s="2" t="s">
        <v>1</v>
      </c>
      <c r="B473" s="2">
        <v>3012</v>
      </c>
      <c r="C473" s="2">
        <v>0</v>
      </c>
      <c r="D473" s="2" t="s">
        <v>1</v>
      </c>
      <c r="E473" s="2">
        <v>351</v>
      </c>
      <c r="F473" s="2" t="s">
        <v>309</v>
      </c>
      <c r="G473" s="2">
        <v>2599040.6839999999</v>
      </c>
      <c r="H473" s="2">
        <v>1201167.4879999999</v>
      </c>
      <c r="I473" s="2" t="s">
        <v>4896</v>
      </c>
      <c r="J473" s="4">
        <v>39630</v>
      </c>
      <c r="K473" s="230">
        <f t="shared" si="37"/>
        <v>3</v>
      </c>
      <c r="L473" s="2" t="str">
        <f>$B473&amp;"-"&amp;COUNTIF($B$2:$B473, $B473)</f>
        <v>3012-1</v>
      </c>
      <c r="M473" s="2">
        <v>1746</v>
      </c>
      <c r="N473" s="2" t="str">
        <f t="shared" si="36"/>
        <v>Prez-vers-Noréaz</v>
      </c>
      <c r="O473" s="2" t="str">
        <f t="shared" si="38"/>
        <v/>
      </c>
      <c r="P473" s="2" t="str">
        <f t="shared" si="38"/>
        <v/>
      </c>
      <c r="Q473" s="2" t="str">
        <f t="shared" si="38"/>
        <v/>
      </c>
      <c r="R473" s="2" t="str">
        <f t="shared" si="38"/>
        <v/>
      </c>
      <c r="S473" s="2" t="str">
        <f t="shared" si="38"/>
        <v/>
      </c>
      <c r="T473" s="2" t="str">
        <f t="shared" si="38"/>
        <v/>
      </c>
      <c r="U473" s="2" t="str">
        <f t="shared" si="38"/>
        <v/>
      </c>
      <c r="V473" s="2" t="str">
        <f t="shared" si="38"/>
        <v/>
      </c>
      <c r="W473" s="2" t="str">
        <f t="shared" si="38"/>
        <v/>
      </c>
      <c r="X473" s="2" t="str">
        <f t="shared" si="38"/>
        <v/>
      </c>
      <c r="Y473" s="2" t="str">
        <f t="shared" si="38"/>
        <v/>
      </c>
    </row>
    <row r="474" spans="1:25" x14ac:dyDescent="0.2">
      <c r="A474" s="2" t="s">
        <v>1</v>
      </c>
      <c r="B474" s="2">
        <v>3013</v>
      </c>
      <c r="C474" s="2">
        <v>0</v>
      </c>
      <c r="D474" s="2" t="s">
        <v>1</v>
      </c>
      <c r="E474" s="2">
        <v>351</v>
      </c>
      <c r="F474" s="2" t="s">
        <v>309</v>
      </c>
      <c r="G474" s="2">
        <v>2600576.0950000002</v>
      </c>
      <c r="H474" s="2">
        <v>1200569.895</v>
      </c>
      <c r="I474" s="2" t="s">
        <v>4896</v>
      </c>
      <c r="J474" s="4">
        <v>39630</v>
      </c>
      <c r="K474" s="230">
        <f t="shared" si="37"/>
        <v>3</v>
      </c>
      <c r="L474" s="2" t="str">
        <f>$B474&amp;"-"&amp;COUNTIF($B$2:$B474, $B474)</f>
        <v>3013-1</v>
      </c>
      <c r="M474" s="2">
        <v>1747</v>
      </c>
      <c r="N474" s="2" t="str">
        <f t="shared" si="36"/>
        <v>Corserey</v>
      </c>
      <c r="O474" s="2" t="str">
        <f t="shared" si="38"/>
        <v/>
      </c>
      <c r="P474" s="2" t="str">
        <f t="shared" si="38"/>
        <v/>
      </c>
      <c r="Q474" s="2" t="str">
        <f t="shared" si="38"/>
        <v/>
      </c>
      <c r="R474" s="2" t="str">
        <f t="shared" si="38"/>
        <v/>
      </c>
      <c r="S474" s="2" t="str">
        <f t="shared" si="38"/>
        <v/>
      </c>
      <c r="T474" s="2" t="str">
        <f t="shared" si="38"/>
        <v/>
      </c>
      <c r="U474" s="2" t="str">
        <f t="shared" si="38"/>
        <v/>
      </c>
      <c r="V474" s="2" t="str">
        <f t="shared" si="38"/>
        <v/>
      </c>
      <c r="W474" s="2" t="str">
        <f t="shared" si="38"/>
        <v/>
      </c>
      <c r="X474" s="2" t="str">
        <f t="shared" si="38"/>
        <v/>
      </c>
      <c r="Y474" s="2" t="str">
        <f t="shared" si="38"/>
        <v/>
      </c>
    </row>
    <row r="475" spans="1:25" x14ac:dyDescent="0.2">
      <c r="A475" s="2" t="s">
        <v>1</v>
      </c>
      <c r="B475" s="2">
        <v>3014</v>
      </c>
      <c r="C475" s="2">
        <v>0</v>
      </c>
      <c r="D475" s="2" t="s">
        <v>1</v>
      </c>
      <c r="E475" s="2">
        <v>351</v>
      </c>
      <c r="F475" s="2" t="s">
        <v>309</v>
      </c>
      <c r="G475" s="2">
        <v>2601505.2719999999</v>
      </c>
      <c r="H475" s="2">
        <v>1201236.0460000001</v>
      </c>
      <c r="I475" s="2" t="s">
        <v>4896</v>
      </c>
      <c r="J475" s="4">
        <v>39630</v>
      </c>
      <c r="K475" s="230">
        <f t="shared" si="37"/>
        <v>3</v>
      </c>
      <c r="L475" s="2" t="str">
        <f>$B475&amp;"-"&amp;COUNTIF($B$2:$B475, $B475)</f>
        <v>3014-1</v>
      </c>
      <c r="M475" s="2">
        <v>1748</v>
      </c>
      <c r="N475" s="2" t="str">
        <f t="shared" si="36"/>
        <v>Torny-le-Grand</v>
      </c>
      <c r="O475" s="2" t="str">
        <f t="shared" si="38"/>
        <v/>
      </c>
      <c r="P475" s="2" t="str">
        <f t="shared" si="38"/>
        <v/>
      </c>
      <c r="Q475" s="2" t="str">
        <f t="shared" si="38"/>
        <v/>
      </c>
      <c r="R475" s="2" t="str">
        <f t="shared" si="38"/>
        <v/>
      </c>
      <c r="S475" s="2" t="str">
        <f t="shared" si="38"/>
        <v/>
      </c>
      <c r="T475" s="2" t="str">
        <f t="shared" si="38"/>
        <v/>
      </c>
      <c r="U475" s="2" t="str">
        <f t="shared" si="38"/>
        <v/>
      </c>
      <c r="V475" s="2" t="str">
        <f t="shared" si="38"/>
        <v/>
      </c>
      <c r="W475" s="2" t="str">
        <f t="shared" si="38"/>
        <v/>
      </c>
      <c r="X475" s="2" t="str">
        <f t="shared" si="38"/>
        <v/>
      </c>
      <c r="Y475" s="2" t="str">
        <f t="shared" si="38"/>
        <v/>
      </c>
    </row>
    <row r="476" spans="1:25" x14ac:dyDescent="0.2">
      <c r="A476" s="2" t="s">
        <v>1</v>
      </c>
      <c r="B476" s="2">
        <v>3015</v>
      </c>
      <c r="C476" s="2">
        <v>0</v>
      </c>
      <c r="D476" s="2" t="s">
        <v>1</v>
      </c>
      <c r="E476" s="2">
        <v>351</v>
      </c>
      <c r="F476" s="2" t="s">
        <v>309</v>
      </c>
      <c r="G476" s="2">
        <v>2603515.8859999999</v>
      </c>
      <c r="H476" s="2">
        <v>1198792.077</v>
      </c>
      <c r="I476" s="2" t="s">
        <v>4896</v>
      </c>
      <c r="J476" s="4">
        <v>39630</v>
      </c>
      <c r="K476" s="230">
        <f t="shared" si="37"/>
        <v>3</v>
      </c>
      <c r="L476" s="2" t="str">
        <f>$B476&amp;"-"&amp;COUNTIF($B$2:$B476, $B476)</f>
        <v>3015-1</v>
      </c>
      <c r="M476" s="2">
        <v>1749</v>
      </c>
      <c r="N476" s="2" t="str">
        <f t="shared" si="36"/>
        <v>Middes</v>
      </c>
      <c r="O476" s="2" t="str">
        <f t="shared" si="38"/>
        <v/>
      </c>
      <c r="P476" s="2" t="str">
        <f t="shared" si="38"/>
        <v/>
      </c>
      <c r="Q476" s="2" t="str">
        <f t="shared" si="38"/>
        <v/>
      </c>
      <c r="R476" s="2" t="str">
        <f t="shared" si="38"/>
        <v/>
      </c>
      <c r="S476" s="2" t="str">
        <f t="shared" si="38"/>
        <v/>
      </c>
      <c r="T476" s="2" t="str">
        <f t="shared" si="38"/>
        <v/>
      </c>
      <c r="U476" s="2" t="str">
        <f t="shared" si="38"/>
        <v/>
      </c>
      <c r="V476" s="2" t="str">
        <f t="shared" si="38"/>
        <v/>
      </c>
      <c r="W476" s="2" t="str">
        <f t="shared" si="38"/>
        <v/>
      </c>
      <c r="X476" s="2" t="str">
        <f t="shared" si="38"/>
        <v/>
      </c>
      <c r="Y476" s="2" t="str">
        <f t="shared" si="38"/>
        <v/>
      </c>
    </row>
    <row r="477" spans="1:25" x14ac:dyDescent="0.2">
      <c r="A477" s="2" t="s">
        <v>1</v>
      </c>
      <c r="B477" s="2">
        <v>3018</v>
      </c>
      <c r="C477" s="2">
        <v>0</v>
      </c>
      <c r="D477" s="2" t="s">
        <v>1</v>
      </c>
      <c r="E477" s="2">
        <v>351</v>
      </c>
      <c r="F477" s="2" t="s">
        <v>309</v>
      </c>
      <c r="G477" s="2">
        <v>2596229.0260000001</v>
      </c>
      <c r="H477" s="2">
        <v>1198089.777</v>
      </c>
      <c r="I477" s="2" t="s">
        <v>4896</v>
      </c>
      <c r="J477" s="4">
        <v>39630</v>
      </c>
      <c r="K477" s="230">
        <f t="shared" si="37"/>
        <v>3</v>
      </c>
      <c r="L477" s="2" t="str">
        <f>$B477&amp;"-"&amp;COUNTIF($B$2:$B477, $B477)</f>
        <v>3018-1</v>
      </c>
      <c r="M477" s="2">
        <v>1752</v>
      </c>
      <c r="N477" s="2" t="str">
        <f t="shared" si="36"/>
        <v>Villars-sur-Glâne</v>
      </c>
      <c r="O477" s="2" t="str">
        <f t="shared" si="38"/>
        <v/>
      </c>
      <c r="P477" s="2" t="str">
        <f t="shared" si="38"/>
        <v/>
      </c>
      <c r="Q477" s="2" t="str">
        <f t="shared" si="38"/>
        <v/>
      </c>
      <c r="R477" s="2" t="str">
        <f t="shared" si="38"/>
        <v/>
      </c>
      <c r="S477" s="2" t="str">
        <f t="shared" si="38"/>
        <v/>
      </c>
      <c r="T477" s="2" t="str">
        <f t="shared" si="38"/>
        <v/>
      </c>
      <c r="U477" s="2" t="str">
        <f t="shared" si="38"/>
        <v/>
      </c>
      <c r="V477" s="2" t="str">
        <f t="shared" si="38"/>
        <v/>
      </c>
      <c r="W477" s="2" t="str">
        <f t="shared" si="38"/>
        <v/>
      </c>
      <c r="X477" s="2" t="str">
        <f t="shared" si="38"/>
        <v/>
      </c>
      <c r="Y477" s="2" t="str">
        <f t="shared" si="38"/>
        <v/>
      </c>
    </row>
    <row r="478" spans="1:25" x14ac:dyDescent="0.2">
      <c r="A478" s="2" t="s">
        <v>1</v>
      </c>
      <c r="B478" s="2">
        <v>3019</v>
      </c>
      <c r="C478" s="2">
        <v>0</v>
      </c>
      <c r="D478" s="2" t="s">
        <v>1</v>
      </c>
      <c r="E478" s="2">
        <v>351</v>
      </c>
      <c r="F478" s="2" t="s">
        <v>309</v>
      </c>
      <c r="G478" s="2">
        <v>2593094.2439999999</v>
      </c>
      <c r="H478" s="2">
        <v>1197769.5330000001</v>
      </c>
      <c r="I478" s="2" t="s">
        <v>4896</v>
      </c>
      <c r="J478" s="4">
        <v>39630</v>
      </c>
      <c r="K478" s="230">
        <f t="shared" si="37"/>
        <v>3</v>
      </c>
      <c r="L478" s="2" t="str">
        <f>$B478&amp;"-"&amp;COUNTIF($B$2:$B478, $B478)</f>
        <v>3019-1</v>
      </c>
      <c r="M478" s="2">
        <v>1753</v>
      </c>
      <c r="N478" s="2" t="str">
        <f t="shared" si="36"/>
        <v>Matran</v>
      </c>
      <c r="O478" s="2" t="str">
        <f t="shared" si="38"/>
        <v>Matran</v>
      </c>
      <c r="P478" s="2" t="str">
        <f t="shared" si="38"/>
        <v/>
      </c>
      <c r="Q478" s="2" t="str">
        <f t="shared" si="38"/>
        <v/>
      </c>
      <c r="R478" s="2" t="str">
        <f t="shared" si="38"/>
        <v/>
      </c>
      <c r="S478" s="2" t="str">
        <f t="shared" si="38"/>
        <v/>
      </c>
      <c r="T478" s="2" t="str">
        <f t="shared" si="38"/>
        <v/>
      </c>
      <c r="U478" s="2" t="str">
        <f t="shared" si="38"/>
        <v/>
      </c>
      <c r="V478" s="2" t="str">
        <f t="shared" si="38"/>
        <v/>
      </c>
      <c r="W478" s="2" t="str">
        <f t="shared" si="38"/>
        <v/>
      </c>
      <c r="X478" s="2" t="str">
        <f t="shared" si="38"/>
        <v/>
      </c>
      <c r="Y478" s="2" t="str">
        <f t="shared" si="38"/>
        <v/>
      </c>
    </row>
    <row r="479" spans="1:25" x14ac:dyDescent="0.2">
      <c r="A479" s="2" t="s">
        <v>1</v>
      </c>
      <c r="B479" s="2">
        <v>3020</v>
      </c>
      <c r="C479" s="2">
        <v>0</v>
      </c>
      <c r="D479" s="2" t="s">
        <v>1</v>
      </c>
      <c r="E479" s="2">
        <v>351</v>
      </c>
      <c r="F479" s="2" t="s">
        <v>309</v>
      </c>
      <c r="G479" s="2">
        <v>2591033.1320000002</v>
      </c>
      <c r="H479" s="2">
        <v>1198450.1410000001</v>
      </c>
      <c r="I479" s="2" t="s">
        <v>4896</v>
      </c>
      <c r="J479" s="4">
        <v>39630</v>
      </c>
      <c r="K479" s="230">
        <f t="shared" si="37"/>
        <v>3</v>
      </c>
      <c r="L479" s="2" t="str">
        <f>$B479&amp;"-"&amp;COUNTIF($B$2:$B479, $B479)</f>
        <v>3020-1</v>
      </c>
      <c r="M479" s="2">
        <v>1754</v>
      </c>
      <c r="N479" s="2" t="str">
        <f t="shared" si="36"/>
        <v>Corjolens</v>
      </c>
      <c r="O479" s="2" t="str">
        <f t="shared" si="38"/>
        <v>Avry-sur-Matran</v>
      </c>
      <c r="P479" s="2" t="str">
        <f t="shared" si="38"/>
        <v>Corjolens</v>
      </c>
      <c r="Q479" s="2" t="str">
        <f t="shared" si="38"/>
        <v>Corjolens</v>
      </c>
      <c r="R479" s="2" t="str">
        <f t="shared" si="38"/>
        <v/>
      </c>
      <c r="S479" s="2" t="str">
        <f t="shared" si="38"/>
        <v/>
      </c>
      <c r="T479" s="2" t="str">
        <f t="shared" si="38"/>
        <v/>
      </c>
      <c r="U479" s="2" t="str">
        <f t="shared" si="38"/>
        <v/>
      </c>
      <c r="V479" s="2" t="str">
        <f t="shared" si="38"/>
        <v/>
      </c>
      <c r="W479" s="2" t="str">
        <f t="shared" si="38"/>
        <v/>
      </c>
      <c r="X479" s="2" t="str">
        <f t="shared" si="38"/>
        <v/>
      </c>
      <c r="Y479" s="2" t="str">
        <f t="shared" si="38"/>
        <v/>
      </c>
    </row>
    <row r="480" spans="1:25" x14ac:dyDescent="0.2">
      <c r="A480" s="2" t="s">
        <v>1</v>
      </c>
      <c r="B480" s="2">
        <v>3027</v>
      </c>
      <c r="C480" s="2">
        <v>0</v>
      </c>
      <c r="D480" s="2" t="s">
        <v>1</v>
      </c>
      <c r="E480" s="2">
        <v>351</v>
      </c>
      <c r="F480" s="2" t="s">
        <v>309</v>
      </c>
      <c r="G480" s="2">
        <v>2596061.9530000002</v>
      </c>
      <c r="H480" s="2">
        <v>1200486.923</v>
      </c>
      <c r="I480" s="2" t="s">
        <v>4896</v>
      </c>
      <c r="J480" s="4">
        <v>39630</v>
      </c>
      <c r="K480" s="230">
        <f t="shared" si="37"/>
        <v>3</v>
      </c>
      <c r="L480" s="2" t="str">
        <f>$B480&amp;"-"&amp;COUNTIF($B$2:$B480, $B480)</f>
        <v>3027-1</v>
      </c>
      <c r="M480" s="2">
        <v>1756</v>
      </c>
      <c r="N480" s="2" t="str">
        <f t="shared" si="36"/>
        <v>Onnens FR</v>
      </c>
      <c r="O480" s="2" t="str">
        <f t="shared" si="38"/>
        <v>Lovens</v>
      </c>
      <c r="P480" s="2" t="str">
        <f t="shared" si="38"/>
        <v/>
      </c>
      <c r="Q480" s="2" t="str">
        <f t="shared" si="38"/>
        <v/>
      </c>
      <c r="R480" s="2" t="str">
        <f t="shared" si="38"/>
        <v/>
      </c>
      <c r="S480" s="2" t="str">
        <f t="shared" si="38"/>
        <v/>
      </c>
      <c r="T480" s="2" t="str">
        <f t="shared" si="38"/>
        <v/>
      </c>
      <c r="U480" s="2" t="str">
        <f t="shared" si="38"/>
        <v/>
      </c>
      <c r="V480" s="2" t="str">
        <f t="shared" si="38"/>
        <v/>
      </c>
      <c r="W480" s="2" t="str">
        <f t="shared" si="38"/>
        <v/>
      </c>
      <c r="X480" s="2" t="str">
        <f t="shared" si="38"/>
        <v/>
      </c>
      <c r="Y480" s="2" t="str">
        <f t="shared" si="38"/>
        <v/>
      </c>
    </row>
    <row r="481" spans="1:25" x14ac:dyDescent="0.2">
      <c r="A481" s="2" t="s">
        <v>392</v>
      </c>
      <c r="B481" s="2">
        <v>3032</v>
      </c>
      <c r="C481" s="2">
        <v>0</v>
      </c>
      <c r="D481" s="2" t="s">
        <v>1</v>
      </c>
      <c r="E481" s="2">
        <v>351</v>
      </c>
      <c r="F481" s="2" t="s">
        <v>309</v>
      </c>
      <c r="G481" s="2">
        <v>2596304.8080000002</v>
      </c>
      <c r="H481" s="2">
        <v>1201352.889</v>
      </c>
      <c r="I481" s="2" t="s">
        <v>4896</v>
      </c>
      <c r="J481" s="4">
        <v>39630</v>
      </c>
      <c r="K481" s="230">
        <f t="shared" si="37"/>
        <v>3</v>
      </c>
      <c r="L481" s="2" t="str">
        <f>$B481&amp;"-"&amp;COUNTIF($B$2:$B481, $B481)</f>
        <v>3032-1</v>
      </c>
      <c r="M481" s="2">
        <v>1757</v>
      </c>
      <c r="N481" s="2" t="str">
        <f t="shared" si="36"/>
        <v>Noréaz</v>
      </c>
      <c r="O481" s="2" t="str">
        <f t="shared" si="38"/>
        <v/>
      </c>
      <c r="P481" s="2" t="str">
        <f t="shared" si="38"/>
        <v/>
      </c>
      <c r="Q481" s="2" t="str">
        <f t="shared" si="38"/>
        <v/>
      </c>
      <c r="R481" s="2" t="str">
        <f t="shared" si="38"/>
        <v/>
      </c>
      <c r="S481" s="2" t="str">
        <f t="shared" si="38"/>
        <v/>
      </c>
      <c r="T481" s="2" t="str">
        <f t="shared" si="38"/>
        <v/>
      </c>
      <c r="U481" s="2" t="str">
        <f t="shared" si="38"/>
        <v/>
      </c>
      <c r="V481" s="2" t="str">
        <f t="shared" si="38"/>
        <v/>
      </c>
      <c r="W481" s="2" t="str">
        <f t="shared" si="38"/>
        <v/>
      </c>
      <c r="X481" s="2" t="str">
        <f t="shared" si="38"/>
        <v/>
      </c>
      <c r="Y481" s="2" t="str">
        <f t="shared" si="38"/>
        <v/>
      </c>
    </row>
    <row r="482" spans="1:25" x14ac:dyDescent="0.2">
      <c r="A482" s="2" t="s">
        <v>371</v>
      </c>
      <c r="B482" s="2">
        <v>3037</v>
      </c>
      <c r="C482" s="2">
        <v>0</v>
      </c>
      <c r="D482" s="2" t="s">
        <v>1</v>
      </c>
      <c r="E482" s="2">
        <v>351</v>
      </c>
      <c r="F482" s="2" t="s">
        <v>309</v>
      </c>
      <c r="G482" s="2">
        <v>2599346.84</v>
      </c>
      <c r="H482" s="2">
        <v>1202322.898</v>
      </c>
      <c r="I482" s="2" t="s">
        <v>4896</v>
      </c>
      <c r="J482" s="4">
        <v>39630</v>
      </c>
      <c r="K482" s="230">
        <f t="shared" si="37"/>
        <v>3</v>
      </c>
      <c r="L482" s="2" t="str">
        <f>$B482&amp;"-"&amp;COUNTIF($B$2:$B482, $B482)</f>
        <v>3037-1</v>
      </c>
      <c r="M482" s="2">
        <v>1762</v>
      </c>
      <c r="N482" s="2" t="str">
        <f t="shared" si="36"/>
        <v>Givisiez</v>
      </c>
      <c r="O482" s="2" t="str">
        <f t="shared" si="38"/>
        <v/>
      </c>
      <c r="P482" s="2" t="str">
        <f t="shared" si="38"/>
        <v/>
      </c>
      <c r="Q482" s="2" t="str">
        <f t="shared" si="38"/>
        <v/>
      </c>
      <c r="R482" s="2" t="str">
        <f t="shared" si="38"/>
        <v/>
      </c>
      <c r="S482" s="2" t="str">
        <f t="shared" si="38"/>
        <v/>
      </c>
      <c r="T482" s="2" t="str">
        <f t="shared" si="38"/>
        <v/>
      </c>
      <c r="U482" s="2" t="str">
        <f t="shared" si="38"/>
        <v/>
      </c>
      <c r="V482" s="2" t="str">
        <f t="shared" si="38"/>
        <v/>
      </c>
      <c r="W482" s="2" t="str">
        <f t="shared" si="38"/>
        <v/>
      </c>
      <c r="X482" s="2" t="str">
        <f t="shared" si="38"/>
        <v/>
      </c>
      <c r="Y482" s="2" t="str">
        <f t="shared" si="38"/>
        <v/>
      </c>
    </row>
    <row r="483" spans="1:25" x14ac:dyDescent="0.2">
      <c r="A483" s="2" t="s">
        <v>400</v>
      </c>
      <c r="B483" s="2">
        <v>3048</v>
      </c>
      <c r="C483" s="2">
        <v>0</v>
      </c>
      <c r="D483" s="2" t="s">
        <v>1</v>
      </c>
      <c r="E483" s="2">
        <v>351</v>
      </c>
      <c r="F483" s="2" t="s">
        <v>309</v>
      </c>
      <c r="G483" s="2">
        <v>2602271.3360000001</v>
      </c>
      <c r="H483" s="2">
        <v>1202376.554</v>
      </c>
      <c r="I483" s="2" t="s">
        <v>4896</v>
      </c>
      <c r="J483" s="4">
        <v>39630</v>
      </c>
      <c r="K483" s="230">
        <f t="shared" si="37"/>
        <v>3</v>
      </c>
      <c r="L483" s="2" t="str">
        <f>$B483&amp;"-"&amp;COUNTIF($B$2:$B483, $B483)</f>
        <v>3048-1</v>
      </c>
      <c r="M483" s="2">
        <v>1763</v>
      </c>
      <c r="N483" s="2" t="str">
        <f t="shared" si="36"/>
        <v>Granges-Paccot</v>
      </c>
      <c r="O483" s="2" t="str">
        <f t="shared" si="38"/>
        <v/>
      </c>
      <c r="P483" s="2" t="str">
        <f t="shared" si="38"/>
        <v/>
      </c>
      <c r="Q483" s="2" t="str">
        <f t="shared" si="38"/>
        <v/>
      </c>
      <c r="R483" s="2" t="str">
        <f t="shared" si="38"/>
        <v/>
      </c>
      <c r="S483" s="2" t="str">
        <f t="shared" si="38"/>
        <v/>
      </c>
      <c r="T483" s="2" t="str">
        <f t="shared" si="38"/>
        <v/>
      </c>
      <c r="U483" s="2" t="str">
        <f t="shared" si="38"/>
        <v/>
      </c>
      <c r="V483" s="2" t="str">
        <f t="shared" si="38"/>
        <v/>
      </c>
      <c r="W483" s="2" t="str">
        <f t="shared" si="38"/>
        <v/>
      </c>
      <c r="X483" s="2" t="str">
        <f t="shared" si="38"/>
        <v/>
      </c>
      <c r="Y483" s="2" t="str">
        <f t="shared" si="38"/>
        <v/>
      </c>
    </row>
    <row r="484" spans="1:25" x14ac:dyDescent="0.2">
      <c r="A484" s="2" t="s">
        <v>401</v>
      </c>
      <c r="B484" s="2">
        <v>3063</v>
      </c>
      <c r="C484" s="2">
        <v>0</v>
      </c>
      <c r="D484" s="2" t="s">
        <v>1</v>
      </c>
      <c r="E484" s="2">
        <v>351</v>
      </c>
      <c r="F484" s="2" t="s">
        <v>309</v>
      </c>
      <c r="G484" s="2">
        <v>2602547.2969999998</v>
      </c>
      <c r="H484" s="2">
        <v>1201920.1599999999</v>
      </c>
      <c r="I484" s="2" t="s">
        <v>4896</v>
      </c>
      <c r="J484" s="4">
        <v>39630</v>
      </c>
      <c r="K484" s="230">
        <f t="shared" si="37"/>
        <v>3</v>
      </c>
      <c r="L484" s="2" t="str">
        <f>$B484&amp;"-"&amp;COUNTIF($B$2:$B484, $B484)</f>
        <v>3063-1</v>
      </c>
      <c r="M484" s="2">
        <v>1772</v>
      </c>
      <c r="N484" s="2" t="str">
        <f t="shared" si="36"/>
        <v>Grolley</v>
      </c>
      <c r="O484" s="2" t="str">
        <f t="shared" si="38"/>
        <v>Grolley</v>
      </c>
      <c r="P484" s="2" t="str">
        <f t="shared" si="38"/>
        <v>Nierlet-les-Bois</v>
      </c>
      <c r="Q484" s="2" t="str">
        <f t="shared" si="38"/>
        <v>Ponthaux</v>
      </c>
      <c r="R484" s="2" t="str">
        <f t="shared" si="38"/>
        <v/>
      </c>
      <c r="S484" s="2" t="str">
        <f t="shared" si="38"/>
        <v/>
      </c>
      <c r="T484" s="2" t="str">
        <f t="shared" si="38"/>
        <v/>
      </c>
      <c r="U484" s="2" t="str">
        <f t="shared" si="38"/>
        <v/>
      </c>
      <c r="V484" s="2" t="str">
        <f t="shared" si="38"/>
        <v/>
      </c>
      <c r="W484" s="2" t="str">
        <f t="shared" si="38"/>
        <v/>
      </c>
      <c r="X484" s="2" t="str">
        <f t="shared" si="38"/>
        <v/>
      </c>
      <c r="Y484" s="2" t="str">
        <f t="shared" si="38"/>
        <v/>
      </c>
    </row>
    <row r="485" spans="1:25" x14ac:dyDescent="0.2">
      <c r="A485" s="2" t="s">
        <v>402</v>
      </c>
      <c r="B485" s="2">
        <v>3072</v>
      </c>
      <c r="C485" s="2">
        <v>0</v>
      </c>
      <c r="D485" s="2" t="s">
        <v>1</v>
      </c>
      <c r="E485" s="2">
        <v>351</v>
      </c>
      <c r="F485" s="2" t="s">
        <v>309</v>
      </c>
      <c r="G485" s="2">
        <v>2603108.5269999998</v>
      </c>
      <c r="H485" s="2">
        <v>1201855.192</v>
      </c>
      <c r="I485" s="2" t="s">
        <v>4896</v>
      </c>
      <c r="J485" s="4">
        <v>39630</v>
      </c>
      <c r="K485" s="230">
        <f t="shared" si="37"/>
        <v>3</v>
      </c>
      <c r="L485" s="2" t="str">
        <f>$B485&amp;"-"&amp;COUNTIF($B$2:$B485, $B485)</f>
        <v>3072-1</v>
      </c>
      <c r="M485" s="2">
        <v>1773</v>
      </c>
      <c r="N485" s="2" t="str">
        <f t="shared" si="36"/>
        <v>Léchelles</v>
      </c>
      <c r="O485" s="2" t="str">
        <f t="shared" si="38"/>
        <v>Chandon</v>
      </c>
      <c r="P485" s="2" t="str">
        <f t="shared" si="38"/>
        <v>Russy</v>
      </c>
      <c r="Q485" s="2" t="str">
        <f t="shared" si="38"/>
        <v/>
      </c>
      <c r="R485" s="2" t="str">
        <f t="shared" si="38"/>
        <v/>
      </c>
      <c r="S485" s="2" t="str">
        <f t="shared" si="38"/>
        <v/>
      </c>
      <c r="T485" s="2" t="str">
        <f t="shared" si="38"/>
        <v/>
      </c>
      <c r="U485" s="2" t="str">
        <f t="shared" si="38"/>
        <v/>
      </c>
      <c r="V485" s="2" t="str">
        <f t="shared" ref="V485:Y485" si="39">IFERROR(INDEX($A$2:$A$5744, MATCH($M485&amp;"-"&amp;V$1, $L$2:$L$5744, 0)), "")</f>
        <v/>
      </c>
      <c r="W485" s="2" t="str">
        <f t="shared" si="39"/>
        <v/>
      </c>
      <c r="X485" s="2" t="str">
        <f t="shared" si="39"/>
        <v/>
      </c>
      <c r="Y485" s="2" t="str">
        <f t="shared" si="39"/>
        <v/>
      </c>
    </row>
    <row r="486" spans="1:25" x14ac:dyDescent="0.2">
      <c r="A486" s="2" t="s">
        <v>384</v>
      </c>
      <c r="B486" s="2">
        <v>3073</v>
      </c>
      <c r="C486" s="2">
        <v>0</v>
      </c>
      <c r="D486" s="2" t="s">
        <v>1</v>
      </c>
      <c r="E486" s="2">
        <v>351</v>
      </c>
      <c r="F486" s="2" t="s">
        <v>309</v>
      </c>
      <c r="G486" s="2">
        <v>2604130.4369999999</v>
      </c>
      <c r="H486" s="2">
        <v>1198619.3689999999</v>
      </c>
      <c r="I486" s="2" t="s">
        <v>4896</v>
      </c>
      <c r="J486" s="4">
        <v>39630</v>
      </c>
      <c r="K486" s="230">
        <f t="shared" si="37"/>
        <v>3</v>
      </c>
      <c r="L486" s="2" t="str">
        <f>$B486&amp;"-"&amp;COUNTIF($B$2:$B486, $B486)</f>
        <v>3073-1</v>
      </c>
      <c r="M486" s="2">
        <v>1774</v>
      </c>
      <c r="N486" s="2" t="str">
        <f t="shared" si="36"/>
        <v>Cousset</v>
      </c>
      <c r="O486" s="2" t="str">
        <f t="shared" si="36"/>
        <v>Cousset</v>
      </c>
      <c r="P486" s="2" t="str">
        <f t="shared" si="36"/>
        <v>Montagny-les-Monts</v>
      </c>
      <c r="Q486" s="2" t="str">
        <f t="shared" si="36"/>
        <v>Cousset</v>
      </c>
      <c r="R486" s="2" t="str">
        <f t="shared" si="36"/>
        <v/>
      </c>
      <c r="S486" s="2" t="str">
        <f t="shared" si="36"/>
        <v/>
      </c>
      <c r="T486" s="2" t="str">
        <f t="shared" si="36"/>
        <v/>
      </c>
      <c r="U486" s="2" t="str">
        <f t="shared" si="36"/>
        <v/>
      </c>
      <c r="V486" s="2" t="str">
        <f t="shared" si="36"/>
        <v/>
      </c>
      <c r="W486" s="2" t="str">
        <f t="shared" si="36"/>
        <v/>
      </c>
      <c r="X486" s="2" t="str">
        <f t="shared" si="36"/>
        <v/>
      </c>
      <c r="Y486" s="2" t="str">
        <f t="shared" si="36"/>
        <v/>
      </c>
    </row>
    <row r="487" spans="1:25" x14ac:dyDescent="0.2">
      <c r="A487" s="2" t="s">
        <v>373</v>
      </c>
      <c r="B487" s="2">
        <v>3084</v>
      </c>
      <c r="C487" s="2">
        <v>0</v>
      </c>
      <c r="D487" s="2" t="s">
        <v>1</v>
      </c>
      <c r="E487" s="2">
        <v>351</v>
      </c>
      <c r="F487" s="2" t="s">
        <v>309</v>
      </c>
      <c r="G487" s="2">
        <v>2600675.67</v>
      </c>
      <c r="H487" s="2">
        <v>1197827.9369999999</v>
      </c>
      <c r="I487" s="2" t="s">
        <v>4896</v>
      </c>
      <c r="J487" s="4">
        <v>39630</v>
      </c>
      <c r="K487" s="230">
        <f t="shared" si="37"/>
        <v>3</v>
      </c>
      <c r="L487" s="2" t="str">
        <f>$B487&amp;"-"&amp;COUNTIF($B$2:$B487, $B487)</f>
        <v>3084-1</v>
      </c>
      <c r="M487" s="2">
        <v>1775</v>
      </c>
      <c r="N487" s="2" t="str">
        <f t="shared" si="36"/>
        <v>Mannens</v>
      </c>
      <c r="O487" s="2" t="str">
        <f t="shared" si="36"/>
        <v>Grandsivaz</v>
      </c>
      <c r="P487" s="2" t="str">
        <f t="shared" si="36"/>
        <v/>
      </c>
      <c r="Q487" s="2" t="str">
        <f t="shared" si="36"/>
        <v/>
      </c>
      <c r="R487" s="2" t="str">
        <f t="shared" si="36"/>
        <v/>
      </c>
      <c r="S487" s="2" t="str">
        <f t="shared" si="36"/>
        <v/>
      </c>
      <c r="T487" s="2" t="str">
        <f t="shared" si="36"/>
        <v/>
      </c>
      <c r="U487" s="2" t="str">
        <f t="shared" si="36"/>
        <v/>
      </c>
      <c r="V487" s="2" t="str">
        <f t="shared" si="36"/>
        <v/>
      </c>
      <c r="W487" s="2" t="str">
        <f t="shared" si="36"/>
        <v/>
      </c>
      <c r="X487" s="2" t="str">
        <f t="shared" si="36"/>
        <v/>
      </c>
      <c r="Y487" s="2" t="str">
        <f t="shared" si="36"/>
        <v/>
      </c>
    </row>
    <row r="488" spans="1:25" x14ac:dyDescent="0.2">
      <c r="A488" s="2" t="s">
        <v>376</v>
      </c>
      <c r="B488" s="2">
        <v>3097</v>
      </c>
      <c r="C488" s="2">
        <v>0</v>
      </c>
      <c r="D488" s="2" t="s">
        <v>1</v>
      </c>
      <c r="E488" s="2">
        <v>351</v>
      </c>
      <c r="F488" s="2" t="s">
        <v>309</v>
      </c>
      <c r="G488" s="2">
        <v>2598904.2769999998</v>
      </c>
      <c r="H488" s="2">
        <v>1198142.952</v>
      </c>
      <c r="I488" s="2" t="s">
        <v>4896</v>
      </c>
      <c r="J488" s="4">
        <v>39630</v>
      </c>
      <c r="K488" s="230">
        <f t="shared" si="37"/>
        <v>3</v>
      </c>
      <c r="L488" s="2" t="str">
        <f>$B488&amp;"-"&amp;COUNTIF($B$2:$B488, $B488)</f>
        <v>3097-1</v>
      </c>
      <c r="M488" s="2">
        <v>1776</v>
      </c>
      <c r="N488" s="2" t="str">
        <f t="shared" si="36"/>
        <v>Montagny-la-Ville</v>
      </c>
      <c r="O488" s="2" t="str">
        <f t="shared" si="36"/>
        <v>Montagny-la-Ville</v>
      </c>
      <c r="P488" s="2" t="str">
        <f t="shared" si="36"/>
        <v/>
      </c>
      <c r="Q488" s="2" t="str">
        <f t="shared" si="36"/>
        <v/>
      </c>
      <c r="R488" s="2" t="str">
        <f t="shared" si="36"/>
        <v/>
      </c>
      <c r="S488" s="2" t="str">
        <f t="shared" si="36"/>
        <v/>
      </c>
      <c r="T488" s="2" t="str">
        <f t="shared" si="36"/>
        <v/>
      </c>
      <c r="U488" s="2" t="str">
        <f t="shared" si="36"/>
        <v/>
      </c>
      <c r="V488" s="2" t="str">
        <f t="shared" si="36"/>
        <v/>
      </c>
      <c r="W488" s="2" t="str">
        <f t="shared" si="36"/>
        <v/>
      </c>
      <c r="X488" s="2" t="str">
        <f t="shared" si="36"/>
        <v/>
      </c>
      <c r="Y488" s="2" t="str">
        <f t="shared" si="36"/>
        <v/>
      </c>
    </row>
    <row r="489" spans="1:25" x14ac:dyDescent="0.2">
      <c r="A489" s="2" t="s">
        <v>381</v>
      </c>
      <c r="B489" s="2">
        <v>3172</v>
      </c>
      <c r="C489" s="2">
        <v>0</v>
      </c>
      <c r="D489" s="2" t="s">
        <v>1</v>
      </c>
      <c r="E489" s="2">
        <v>351</v>
      </c>
      <c r="F489" s="2" t="s">
        <v>309</v>
      </c>
      <c r="G489" s="2">
        <v>2595613.318</v>
      </c>
      <c r="H489" s="2">
        <v>1197741.189</v>
      </c>
      <c r="I489" s="2" t="s">
        <v>4896</v>
      </c>
      <c r="J489" s="4">
        <v>39630</v>
      </c>
      <c r="K489" s="230">
        <f t="shared" si="37"/>
        <v>3</v>
      </c>
      <c r="L489" s="2" t="str">
        <f>$B489&amp;"-"&amp;COUNTIF($B$2:$B489, $B489)</f>
        <v>3172-1</v>
      </c>
      <c r="M489" s="2">
        <v>1782</v>
      </c>
      <c r="N489" s="2" t="str">
        <f t="shared" si="36"/>
        <v>Belfaux</v>
      </c>
      <c r="O489" s="2" t="str">
        <f t="shared" si="36"/>
        <v>Autafond</v>
      </c>
      <c r="P489" s="2" t="str">
        <f t="shared" si="36"/>
        <v>Lossy</v>
      </c>
      <c r="Q489" s="2" t="str">
        <f t="shared" si="36"/>
        <v>La Corbaz</v>
      </c>
      <c r="R489" s="2" t="str">
        <f t="shared" si="36"/>
        <v>Cormagens</v>
      </c>
      <c r="S489" s="2" t="str">
        <f t="shared" si="36"/>
        <v>Formangueires</v>
      </c>
      <c r="T489" s="2" t="str">
        <f t="shared" si="36"/>
        <v/>
      </c>
      <c r="U489" s="2" t="str">
        <f t="shared" si="36"/>
        <v/>
      </c>
      <c r="V489" s="2" t="str">
        <f t="shared" si="36"/>
        <v/>
      </c>
      <c r="W489" s="2" t="str">
        <f t="shared" si="36"/>
        <v/>
      </c>
      <c r="X489" s="2" t="str">
        <f t="shared" si="36"/>
        <v/>
      </c>
      <c r="Y489" s="2" t="str">
        <f t="shared" si="36"/>
        <v/>
      </c>
    </row>
    <row r="490" spans="1:25" x14ac:dyDescent="0.2">
      <c r="A490" s="2" t="s">
        <v>368</v>
      </c>
      <c r="B490" s="2">
        <v>3065</v>
      </c>
      <c r="C490" s="2">
        <v>0</v>
      </c>
      <c r="D490" s="2" t="s">
        <v>368</v>
      </c>
      <c r="E490" s="2">
        <v>352</v>
      </c>
      <c r="F490" s="2" t="s">
        <v>309</v>
      </c>
      <c r="G490" s="2">
        <v>2605303.2590000001</v>
      </c>
      <c r="H490" s="2">
        <v>1203675.0149999999</v>
      </c>
      <c r="I490" s="2" t="s">
        <v>4896</v>
      </c>
      <c r="J490" s="4">
        <v>39630</v>
      </c>
      <c r="K490" s="230">
        <f t="shared" si="37"/>
        <v>3</v>
      </c>
      <c r="L490" s="2" t="str">
        <f>$B490&amp;"-"&amp;COUNTIF($B$2:$B490, $B490)</f>
        <v>3065-1</v>
      </c>
      <c r="M490" s="2">
        <v>1783</v>
      </c>
      <c r="N490" s="2" t="str">
        <f t="shared" si="36"/>
        <v>Pensier</v>
      </c>
      <c r="O490" s="2" t="str">
        <f t="shared" si="36"/>
        <v>Barberêche</v>
      </c>
      <c r="P490" s="2" t="str">
        <f t="shared" si="36"/>
        <v/>
      </c>
      <c r="Q490" s="2" t="str">
        <f t="shared" si="36"/>
        <v/>
      </c>
      <c r="R490" s="2" t="str">
        <f t="shared" si="36"/>
        <v/>
      </c>
      <c r="S490" s="2" t="str">
        <f t="shared" si="36"/>
        <v/>
      </c>
      <c r="T490" s="2" t="str">
        <f t="shared" si="36"/>
        <v/>
      </c>
      <c r="U490" s="2" t="str">
        <f t="shared" si="36"/>
        <v/>
      </c>
      <c r="V490" s="2" t="str">
        <f t="shared" si="36"/>
        <v/>
      </c>
      <c r="W490" s="2" t="str">
        <f t="shared" si="36"/>
        <v/>
      </c>
      <c r="X490" s="2" t="str">
        <f t="shared" si="36"/>
        <v/>
      </c>
      <c r="Y490" s="2" t="str">
        <f t="shared" si="36"/>
        <v/>
      </c>
    </row>
    <row r="491" spans="1:25" x14ac:dyDescent="0.2">
      <c r="A491" s="2" t="s">
        <v>388</v>
      </c>
      <c r="B491" s="2">
        <v>3066</v>
      </c>
      <c r="C491" s="2">
        <v>0</v>
      </c>
      <c r="D491" s="2" t="s">
        <v>368</v>
      </c>
      <c r="E491" s="2">
        <v>352</v>
      </c>
      <c r="F491" s="2" t="s">
        <v>309</v>
      </c>
      <c r="G491" s="2">
        <v>2606884.6239999998</v>
      </c>
      <c r="H491" s="2">
        <v>1201279.4339999999</v>
      </c>
      <c r="I491" s="2" t="s">
        <v>4896</v>
      </c>
      <c r="J491" s="4">
        <v>39630</v>
      </c>
      <c r="K491" s="230">
        <f t="shared" si="37"/>
        <v>3</v>
      </c>
      <c r="L491" s="2" t="str">
        <f>$B491&amp;"-"&amp;COUNTIF($B$2:$B491, $B491)</f>
        <v>3066-1</v>
      </c>
      <c r="M491" s="2">
        <v>1784</v>
      </c>
      <c r="N491" s="2" t="str">
        <f t="shared" si="36"/>
        <v>Courtepin</v>
      </c>
      <c r="O491" s="2" t="str">
        <f t="shared" si="36"/>
        <v>Wallenried</v>
      </c>
      <c r="P491" s="2" t="str">
        <f t="shared" si="36"/>
        <v/>
      </c>
      <c r="Q491" s="2" t="str">
        <f t="shared" si="36"/>
        <v/>
      </c>
      <c r="R491" s="2" t="str">
        <f t="shared" si="36"/>
        <v/>
      </c>
      <c r="S491" s="2" t="str">
        <f t="shared" si="36"/>
        <v/>
      </c>
      <c r="T491" s="2" t="str">
        <f t="shared" si="36"/>
        <v/>
      </c>
      <c r="U491" s="2" t="str">
        <f t="shared" si="36"/>
        <v/>
      </c>
      <c r="V491" s="2" t="str">
        <f t="shared" si="36"/>
        <v/>
      </c>
      <c r="W491" s="2" t="str">
        <f t="shared" si="36"/>
        <v/>
      </c>
      <c r="X491" s="2" t="str">
        <f t="shared" si="36"/>
        <v/>
      </c>
      <c r="Y491" s="2" t="str">
        <f t="shared" si="36"/>
        <v/>
      </c>
    </row>
    <row r="492" spans="1:25" x14ac:dyDescent="0.2">
      <c r="A492" s="2" t="s">
        <v>447</v>
      </c>
      <c r="B492" s="2">
        <v>3326</v>
      </c>
      <c r="C492" s="2">
        <v>0</v>
      </c>
      <c r="D492" s="2" t="s">
        <v>368</v>
      </c>
      <c r="E492" s="2">
        <v>352</v>
      </c>
      <c r="F492" s="2" t="s">
        <v>309</v>
      </c>
      <c r="G492" s="2">
        <v>2607390.5759999999</v>
      </c>
      <c r="H492" s="2">
        <v>1205064.1440000001</v>
      </c>
      <c r="I492" s="2" t="s">
        <v>4896</v>
      </c>
      <c r="J492" s="4">
        <v>39630</v>
      </c>
      <c r="K492" s="230">
        <f t="shared" si="37"/>
        <v>3</v>
      </c>
      <c r="L492" s="2" t="str">
        <f>$B492&amp;"-"&amp;COUNTIF($B$2:$B492, $B492)</f>
        <v>3326-1</v>
      </c>
      <c r="M492" s="2">
        <v>1785</v>
      </c>
      <c r="N492" s="2" t="str">
        <f t="shared" si="36"/>
        <v>Cressier FR</v>
      </c>
      <c r="O492" s="2" t="str">
        <f t="shared" si="36"/>
        <v/>
      </c>
      <c r="P492" s="2" t="str">
        <f t="shared" si="36"/>
        <v/>
      </c>
      <c r="Q492" s="2" t="str">
        <f t="shared" si="36"/>
        <v/>
      </c>
      <c r="R492" s="2" t="str">
        <f t="shared" si="36"/>
        <v/>
      </c>
      <c r="S492" s="2" t="str">
        <f t="shared" si="36"/>
        <v/>
      </c>
      <c r="T492" s="2" t="str">
        <f t="shared" si="36"/>
        <v/>
      </c>
      <c r="U492" s="2" t="str">
        <f t="shared" si="36"/>
        <v/>
      </c>
      <c r="V492" s="2" t="str">
        <f t="shared" si="36"/>
        <v/>
      </c>
      <c r="W492" s="2" t="str">
        <f t="shared" si="36"/>
        <v/>
      </c>
      <c r="X492" s="2" t="str">
        <f t="shared" si="36"/>
        <v/>
      </c>
      <c r="Y492" s="2" t="str">
        <f t="shared" si="36"/>
        <v/>
      </c>
    </row>
    <row r="493" spans="1:25" x14ac:dyDescent="0.2">
      <c r="A493" s="2" t="s">
        <v>369</v>
      </c>
      <c r="B493" s="2">
        <v>3047</v>
      </c>
      <c r="C493" s="2">
        <v>0</v>
      </c>
      <c r="D493" s="2" t="s">
        <v>370</v>
      </c>
      <c r="E493" s="2">
        <v>353</v>
      </c>
      <c r="F493" s="2" t="s">
        <v>309</v>
      </c>
      <c r="G493" s="2">
        <v>2599803.9190000002</v>
      </c>
      <c r="H493" s="2">
        <v>1202895.4280000001</v>
      </c>
      <c r="I493" s="2" t="s">
        <v>4896</v>
      </c>
      <c r="J493" s="4">
        <v>39630</v>
      </c>
      <c r="K493" s="230">
        <f t="shared" si="37"/>
        <v>3</v>
      </c>
      <c r="L493" s="2" t="str">
        <f>$B493&amp;"-"&amp;COUNTIF($B$2:$B493, $B493)</f>
        <v>3047-1</v>
      </c>
      <c r="M493" s="2">
        <v>1786</v>
      </c>
      <c r="N493" s="2" t="str">
        <f t="shared" si="36"/>
        <v>Sugiez</v>
      </c>
      <c r="O493" s="2" t="str">
        <f t="shared" si="36"/>
        <v/>
      </c>
      <c r="P493" s="2" t="str">
        <f t="shared" si="36"/>
        <v/>
      </c>
      <c r="Q493" s="2" t="str">
        <f t="shared" si="36"/>
        <v/>
      </c>
      <c r="R493" s="2" t="str">
        <f t="shared" si="36"/>
        <v/>
      </c>
      <c r="S493" s="2" t="str">
        <f t="shared" si="36"/>
        <v/>
      </c>
      <c r="T493" s="2" t="str">
        <f t="shared" si="36"/>
        <v/>
      </c>
      <c r="U493" s="2" t="str">
        <f t="shared" si="36"/>
        <v/>
      </c>
      <c r="V493" s="2" t="str">
        <f t="shared" si="36"/>
        <v/>
      </c>
      <c r="W493" s="2" t="str">
        <f t="shared" si="36"/>
        <v/>
      </c>
      <c r="X493" s="2" t="str">
        <f t="shared" si="36"/>
        <v/>
      </c>
      <c r="Y493" s="2" t="str">
        <f t="shared" si="36"/>
        <v/>
      </c>
    </row>
    <row r="494" spans="1:25" x14ac:dyDescent="0.2">
      <c r="A494" s="2" t="s">
        <v>371</v>
      </c>
      <c r="B494" s="2">
        <v>3037</v>
      </c>
      <c r="C494" s="2">
        <v>0</v>
      </c>
      <c r="D494" s="2" t="s">
        <v>372</v>
      </c>
      <c r="E494" s="2">
        <v>354</v>
      </c>
      <c r="F494" s="2" t="s">
        <v>309</v>
      </c>
      <c r="G494" s="2">
        <v>2598567.3859999999</v>
      </c>
      <c r="H494" s="2">
        <v>1202904.6939999999</v>
      </c>
      <c r="I494" s="2" t="s">
        <v>4896</v>
      </c>
      <c r="J494" s="4">
        <v>39630</v>
      </c>
      <c r="K494" s="230">
        <f t="shared" si="37"/>
        <v>3</v>
      </c>
      <c r="L494" s="2" t="str">
        <f>$B494&amp;"-"&amp;COUNTIF($B$2:$B494, $B494)</f>
        <v>3037-2</v>
      </c>
      <c r="M494" s="2">
        <v>1787</v>
      </c>
      <c r="N494" s="2" t="str">
        <f t="shared" si="36"/>
        <v>Môtier (Vully)</v>
      </c>
      <c r="O494" s="2" t="str">
        <f t="shared" si="36"/>
        <v>Mur (Vully) FR</v>
      </c>
      <c r="P494" s="2" t="str">
        <f t="shared" si="36"/>
        <v>Mur (Vully) VD</v>
      </c>
      <c r="Q494" s="2" t="str">
        <f t="shared" si="36"/>
        <v/>
      </c>
      <c r="R494" s="2" t="str">
        <f t="shared" si="36"/>
        <v/>
      </c>
      <c r="S494" s="2" t="str">
        <f t="shared" si="36"/>
        <v/>
      </c>
      <c r="T494" s="2" t="str">
        <f t="shared" si="36"/>
        <v/>
      </c>
      <c r="U494" s="2" t="str">
        <f t="shared" si="36"/>
        <v/>
      </c>
      <c r="V494" s="2" t="str">
        <f t="shared" si="36"/>
        <v/>
      </c>
      <c r="W494" s="2" t="str">
        <f t="shared" si="36"/>
        <v/>
      </c>
      <c r="X494" s="2" t="str">
        <f t="shared" si="36"/>
        <v/>
      </c>
      <c r="Y494" s="2" t="str">
        <f t="shared" si="36"/>
        <v/>
      </c>
    </row>
    <row r="495" spans="1:25" x14ac:dyDescent="0.2">
      <c r="A495" s="2" t="s">
        <v>372</v>
      </c>
      <c r="B495" s="2">
        <v>3038</v>
      </c>
      <c r="C495" s="2">
        <v>0</v>
      </c>
      <c r="D495" s="2" t="s">
        <v>372</v>
      </c>
      <c r="E495" s="2">
        <v>354</v>
      </c>
      <c r="F495" s="2" t="s">
        <v>309</v>
      </c>
      <c r="G495" s="2">
        <v>2598207.1680000001</v>
      </c>
      <c r="H495" s="2">
        <v>1205417.3810000001</v>
      </c>
      <c r="I495" s="2" t="s">
        <v>4896</v>
      </c>
      <c r="J495" s="4">
        <v>39630</v>
      </c>
      <c r="K495" s="230">
        <f t="shared" si="37"/>
        <v>3</v>
      </c>
      <c r="L495" s="2" t="str">
        <f>$B495&amp;"-"&amp;COUNTIF($B$2:$B495, $B495)</f>
        <v>3038-1</v>
      </c>
      <c r="M495" s="2">
        <v>1788</v>
      </c>
      <c r="N495" s="2" t="str">
        <f t="shared" si="36"/>
        <v>Praz (Vully)</v>
      </c>
      <c r="O495" s="2" t="str">
        <f t="shared" si="36"/>
        <v/>
      </c>
      <c r="P495" s="2" t="str">
        <f t="shared" si="36"/>
        <v/>
      </c>
      <c r="Q495" s="2" t="str">
        <f t="shared" si="36"/>
        <v/>
      </c>
      <c r="R495" s="2" t="str">
        <f t="shared" si="36"/>
        <v/>
      </c>
      <c r="S495" s="2" t="str">
        <f t="shared" si="36"/>
        <v/>
      </c>
      <c r="T495" s="2" t="str">
        <f t="shared" si="36"/>
        <v/>
      </c>
      <c r="U495" s="2" t="str">
        <f t="shared" si="36"/>
        <v/>
      </c>
      <c r="V495" s="2" t="str">
        <f t="shared" si="36"/>
        <v/>
      </c>
      <c r="W495" s="2" t="str">
        <f t="shared" si="36"/>
        <v/>
      </c>
      <c r="X495" s="2" t="str">
        <f t="shared" si="36"/>
        <v/>
      </c>
      <c r="Y495" s="2" t="str">
        <f t="shared" si="36"/>
        <v/>
      </c>
    </row>
    <row r="496" spans="1:25" x14ac:dyDescent="0.2">
      <c r="A496" s="2" t="s">
        <v>321</v>
      </c>
      <c r="B496" s="2">
        <v>3042</v>
      </c>
      <c r="C496" s="2">
        <v>0</v>
      </c>
      <c r="D496" s="2" t="s">
        <v>372</v>
      </c>
      <c r="E496" s="2">
        <v>354</v>
      </c>
      <c r="F496" s="2" t="s">
        <v>309</v>
      </c>
      <c r="G496" s="2">
        <v>2597721.71</v>
      </c>
      <c r="H496" s="2">
        <v>1204149.379</v>
      </c>
      <c r="I496" s="2" t="s">
        <v>4896</v>
      </c>
      <c r="J496" s="4">
        <v>39630</v>
      </c>
      <c r="K496" s="230">
        <f t="shared" si="37"/>
        <v>3</v>
      </c>
      <c r="L496" s="2" t="str">
        <f>$B496&amp;"-"&amp;COUNTIF($B$2:$B496, $B496)</f>
        <v>3042-2</v>
      </c>
      <c r="M496" s="2">
        <v>1789</v>
      </c>
      <c r="N496" s="2" t="str">
        <f t="shared" si="36"/>
        <v>Lugnorre</v>
      </c>
      <c r="O496" s="2" t="str">
        <f t="shared" si="36"/>
        <v/>
      </c>
      <c r="P496" s="2" t="str">
        <f t="shared" si="36"/>
        <v/>
      </c>
      <c r="Q496" s="2" t="str">
        <f t="shared" si="36"/>
        <v/>
      </c>
      <c r="R496" s="2" t="str">
        <f t="shared" si="36"/>
        <v/>
      </c>
      <c r="S496" s="2" t="str">
        <f t="shared" si="36"/>
        <v/>
      </c>
      <c r="T496" s="2" t="str">
        <f t="shared" si="36"/>
        <v/>
      </c>
      <c r="U496" s="2" t="str">
        <f t="shared" si="36"/>
        <v/>
      </c>
      <c r="V496" s="2" t="str">
        <f t="shared" si="36"/>
        <v/>
      </c>
      <c r="W496" s="2" t="str">
        <f t="shared" si="36"/>
        <v/>
      </c>
      <c r="X496" s="2" t="str">
        <f t="shared" si="36"/>
        <v/>
      </c>
      <c r="Y496" s="2" t="str">
        <f t="shared" si="36"/>
        <v/>
      </c>
    </row>
    <row r="497" spans="1:25" x14ac:dyDescent="0.2">
      <c r="A497" s="2" t="s">
        <v>1</v>
      </c>
      <c r="B497" s="2">
        <v>3007</v>
      </c>
      <c r="C497" s="2">
        <v>0</v>
      </c>
      <c r="D497" s="2" t="s">
        <v>374</v>
      </c>
      <c r="E497" s="2">
        <v>355</v>
      </c>
      <c r="F497" s="2" t="s">
        <v>309</v>
      </c>
      <c r="G497" s="2">
        <v>2599822.199</v>
      </c>
      <c r="H497" s="2">
        <v>1198066.7709999999</v>
      </c>
      <c r="I497" s="2" t="s">
        <v>4896</v>
      </c>
      <c r="J497" s="4">
        <v>39630</v>
      </c>
      <c r="K497" s="230">
        <f t="shared" si="37"/>
        <v>3</v>
      </c>
      <c r="L497" s="2" t="str">
        <f>$B497&amp;"-"&amp;COUNTIF($B$2:$B497, $B497)</f>
        <v>3007-2</v>
      </c>
      <c r="M497" s="2">
        <v>1791</v>
      </c>
      <c r="N497" s="2" t="str">
        <f t="shared" si="36"/>
        <v>Courtaman</v>
      </c>
      <c r="O497" s="2" t="str">
        <f t="shared" si="36"/>
        <v/>
      </c>
      <c r="P497" s="2" t="str">
        <f t="shared" si="36"/>
        <v/>
      </c>
      <c r="Q497" s="2" t="str">
        <f t="shared" si="36"/>
        <v/>
      </c>
      <c r="R497" s="2" t="str">
        <f t="shared" si="36"/>
        <v/>
      </c>
      <c r="S497" s="2" t="str">
        <f t="shared" si="36"/>
        <v/>
      </c>
      <c r="T497" s="2" t="str">
        <f t="shared" si="36"/>
        <v/>
      </c>
      <c r="U497" s="2" t="str">
        <f t="shared" si="36"/>
        <v/>
      </c>
      <c r="V497" s="2" t="str">
        <f t="shared" si="36"/>
        <v/>
      </c>
      <c r="W497" s="2" t="str">
        <f t="shared" si="36"/>
        <v/>
      </c>
      <c r="X497" s="2" t="str">
        <f t="shared" si="36"/>
        <v/>
      </c>
      <c r="Y497" s="2" t="str">
        <f t="shared" si="36"/>
        <v/>
      </c>
    </row>
    <row r="498" spans="1:25" x14ac:dyDescent="0.2">
      <c r="A498" s="2" t="s">
        <v>373</v>
      </c>
      <c r="B498" s="2">
        <v>3084</v>
      </c>
      <c r="C498" s="2">
        <v>0</v>
      </c>
      <c r="D498" s="2" t="s">
        <v>374</v>
      </c>
      <c r="E498" s="2">
        <v>355</v>
      </c>
      <c r="F498" s="2" t="s">
        <v>309</v>
      </c>
      <c r="G498" s="2">
        <v>2601085.716</v>
      </c>
      <c r="H498" s="2">
        <v>1196731.983</v>
      </c>
      <c r="I498" s="2" t="s">
        <v>4896</v>
      </c>
      <c r="J498" s="4">
        <v>39630</v>
      </c>
      <c r="K498" s="230">
        <f t="shared" si="37"/>
        <v>3</v>
      </c>
      <c r="L498" s="2" t="str">
        <f>$B498&amp;"-"&amp;COUNTIF($B$2:$B498, $B498)</f>
        <v>3084-2</v>
      </c>
      <c r="M498" s="2">
        <v>1792</v>
      </c>
      <c r="N498" s="2" t="str">
        <f t="shared" si="36"/>
        <v>Cordast</v>
      </c>
      <c r="O498" s="2" t="str">
        <f t="shared" si="36"/>
        <v>Guschelmuth</v>
      </c>
      <c r="P498" s="2" t="str">
        <f t="shared" si="36"/>
        <v/>
      </c>
      <c r="Q498" s="2" t="str">
        <f t="shared" si="36"/>
        <v/>
      </c>
      <c r="R498" s="2" t="str">
        <f t="shared" si="36"/>
        <v/>
      </c>
      <c r="S498" s="2" t="str">
        <f t="shared" si="36"/>
        <v/>
      </c>
      <c r="T498" s="2" t="str">
        <f t="shared" si="36"/>
        <v/>
      </c>
      <c r="U498" s="2" t="str">
        <f t="shared" si="36"/>
        <v/>
      </c>
      <c r="V498" s="2" t="str">
        <f t="shared" si="36"/>
        <v/>
      </c>
      <c r="W498" s="2" t="str">
        <f t="shared" si="36"/>
        <v/>
      </c>
      <c r="X498" s="2" t="str">
        <f t="shared" si="36"/>
        <v/>
      </c>
      <c r="Y498" s="2" t="str">
        <f t="shared" si="36"/>
        <v/>
      </c>
    </row>
    <row r="499" spans="1:25" x14ac:dyDescent="0.2">
      <c r="A499" s="2" t="s">
        <v>375</v>
      </c>
      <c r="B499" s="2">
        <v>3095</v>
      </c>
      <c r="C499" s="2">
        <v>0</v>
      </c>
      <c r="D499" s="2" t="s">
        <v>374</v>
      </c>
      <c r="E499" s="2">
        <v>355</v>
      </c>
      <c r="F499" s="2" t="s">
        <v>309</v>
      </c>
      <c r="G499" s="2">
        <v>2599668.8450000002</v>
      </c>
      <c r="H499" s="2">
        <v>1197099.9939999999</v>
      </c>
      <c r="I499" s="2" t="s">
        <v>4896</v>
      </c>
      <c r="J499" s="4">
        <v>39630</v>
      </c>
      <c r="K499" s="230">
        <f t="shared" si="37"/>
        <v>3</v>
      </c>
      <c r="L499" s="2" t="str">
        <f>$B499&amp;"-"&amp;COUNTIF($B$2:$B499, $B499)</f>
        <v>3095-1</v>
      </c>
      <c r="M499" s="2">
        <v>1793</v>
      </c>
      <c r="N499" s="2" t="str">
        <f t="shared" si="36"/>
        <v>Jeuss</v>
      </c>
      <c r="O499" s="2" t="str">
        <f t="shared" si="36"/>
        <v/>
      </c>
      <c r="P499" s="2" t="str">
        <f t="shared" si="36"/>
        <v/>
      </c>
      <c r="Q499" s="2" t="str">
        <f t="shared" si="36"/>
        <v/>
      </c>
      <c r="R499" s="2" t="str">
        <f t="shared" si="36"/>
        <v/>
      </c>
      <c r="S499" s="2" t="str">
        <f t="shared" si="36"/>
        <v/>
      </c>
      <c r="T499" s="2" t="str">
        <f t="shared" si="36"/>
        <v/>
      </c>
      <c r="U499" s="2" t="str">
        <f t="shared" si="36"/>
        <v/>
      </c>
      <c r="V499" s="2" t="str">
        <f t="shared" si="36"/>
        <v/>
      </c>
      <c r="W499" s="2" t="str">
        <f t="shared" si="36"/>
        <v/>
      </c>
      <c r="X499" s="2" t="str">
        <f t="shared" si="36"/>
        <v/>
      </c>
      <c r="Y499" s="2" t="str">
        <f t="shared" si="36"/>
        <v/>
      </c>
    </row>
    <row r="500" spans="1:25" x14ac:dyDescent="0.2">
      <c r="A500" s="2" t="s">
        <v>376</v>
      </c>
      <c r="B500" s="2">
        <v>3097</v>
      </c>
      <c r="C500" s="2">
        <v>0</v>
      </c>
      <c r="D500" s="2" t="s">
        <v>374</v>
      </c>
      <c r="E500" s="2">
        <v>355</v>
      </c>
      <c r="F500" s="2" t="s">
        <v>309</v>
      </c>
      <c r="G500" s="2">
        <v>2598660.969</v>
      </c>
      <c r="H500" s="2">
        <v>1197754.257</v>
      </c>
      <c r="I500" s="2" t="s">
        <v>4896</v>
      </c>
      <c r="J500" s="4">
        <v>39630</v>
      </c>
      <c r="K500" s="230">
        <f t="shared" si="37"/>
        <v>3</v>
      </c>
      <c r="L500" s="2" t="str">
        <f>$B500&amp;"-"&amp;COUNTIF($B$2:$B500, $B500)</f>
        <v>3097-2</v>
      </c>
      <c r="M500" s="2">
        <v>1794</v>
      </c>
      <c r="N500" s="2" t="str">
        <f t="shared" si="36"/>
        <v>Salvenach</v>
      </c>
      <c r="O500" s="2" t="str">
        <f t="shared" si="36"/>
        <v/>
      </c>
      <c r="P500" s="2" t="str">
        <f t="shared" si="36"/>
        <v/>
      </c>
      <c r="Q500" s="2" t="str">
        <f t="shared" si="36"/>
        <v/>
      </c>
      <c r="R500" s="2" t="str">
        <f t="shared" si="36"/>
        <v/>
      </c>
      <c r="S500" s="2" t="str">
        <f t="shared" si="36"/>
        <v/>
      </c>
      <c r="T500" s="2" t="str">
        <f t="shared" si="36"/>
        <v/>
      </c>
      <c r="U500" s="2" t="str">
        <f t="shared" si="36"/>
        <v/>
      </c>
      <c r="V500" s="2" t="str">
        <f t="shared" si="36"/>
        <v/>
      </c>
      <c r="W500" s="2" t="str">
        <f t="shared" si="36"/>
        <v/>
      </c>
      <c r="X500" s="2" t="str">
        <f t="shared" si="36"/>
        <v/>
      </c>
      <c r="Y500" s="2" t="str">
        <f t="shared" si="36"/>
        <v/>
      </c>
    </row>
    <row r="501" spans="1:25" x14ac:dyDescent="0.2">
      <c r="A501" s="2" t="s">
        <v>374</v>
      </c>
      <c r="B501" s="2">
        <v>3098</v>
      </c>
      <c r="C501" s="2">
        <v>0</v>
      </c>
      <c r="D501" s="2" t="s">
        <v>374</v>
      </c>
      <c r="E501" s="2">
        <v>355</v>
      </c>
      <c r="F501" s="2" t="s">
        <v>309</v>
      </c>
      <c r="G501" s="2">
        <v>2599792.3739999998</v>
      </c>
      <c r="H501" s="2">
        <v>1197685.9580000001</v>
      </c>
      <c r="I501" s="2" t="s">
        <v>4896</v>
      </c>
      <c r="J501" s="4">
        <v>39630</v>
      </c>
      <c r="K501" s="230">
        <f t="shared" si="37"/>
        <v>3</v>
      </c>
      <c r="L501" s="2" t="str">
        <f>$B501&amp;"-"&amp;COUNTIF($B$2:$B501, $B501)</f>
        <v>3098-1</v>
      </c>
      <c r="M501" s="2">
        <v>1795</v>
      </c>
      <c r="N501" s="2" t="str">
        <f t="shared" si="36"/>
        <v>Courlevon</v>
      </c>
      <c r="O501" s="2" t="str">
        <f t="shared" si="36"/>
        <v>Courlevon</v>
      </c>
      <c r="P501" s="2" t="str">
        <f t="shared" si="36"/>
        <v/>
      </c>
      <c r="Q501" s="2" t="str">
        <f t="shared" si="36"/>
        <v/>
      </c>
      <c r="R501" s="2" t="str">
        <f t="shared" si="36"/>
        <v/>
      </c>
      <c r="S501" s="2" t="str">
        <f t="shared" si="36"/>
        <v/>
      </c>
      <c r="T501" s="2" t="str">
        <f t="shared" si="36"/>
        <v/>
      </c>
      <c r="U501" s="2" t="str">
        <f t="shared" si="36"/>
        <v/>
      </c>
      <c r="V501" s="2" t="str">
        <f t="shared" si="36"/>
        <v/>
      </c>
      <c r="W501" s="2" t="str">
        <f t="shared" si="36"/>
        <v/>
      </c>
      <c r="X501" s="2" t="str">
        <f t="shared" si="36"/>
        <v/>
      </c>
      <c r="Y501" s="2" t="str">
        <f t="shared" si="36"/>
        <v/>
      </c>
    </row>
    <row r="502" spans="1:25" x14ac:dyDescent="0.2">
      <c r="A502" s="2" t="s">
        <v>374</v>
      </c>
      <c r="B502" s="2">
        <v>3098</v>
      </c>
      <c r="C502" s="2">
        <v>0</v>
      </c>
      <c r="D502" s="2" t="s">
        <v>374</v>
      </c>
      <c r="E502" s="2">
        <v>355</v>
      </c>
      <c r="F502" s="2" t="s">
        <v>309</v>
      </c>
      <c r="G502" s="2">
        <v>2599689.7400000002</v>
      </c>
      <c r="H502" s="2">
        <v>1195748.0120000001</v>
      </c>
      <c r="I502" s="2" t="s">
        <v>4896</v>
      </c>
      <c r="J502" s="4">
        <v>39630</v>
      </c>
      <c r="K502" s="230">
        <f t="shared" si="37"/>
        <v>3</v>
      </c>
      <c r="L502" s="2" t="str">
        <f>$B502&amp;"-"&amp;COUNTIF($B$2:$B502, $B502)</f>
        <v>3098-2</v>
      </c>
      <c r="M502" s="2">
        <v>1796</v>
      </c>
      <c r="N502" s="2" t="str">
        <f t="shared" si="36"/>
        <v>Courgevaux</v>
      </c>
      <c r="O502" s="2" t="str">
        <f t="shared" si="36"/>
        <v/>
      </c>
      <c r="P502" s="2" t="str">
        <f t="shared" si="36"/>
        <v/>
      </c>
      <c r="Q502" s="2" t="str">
        <f t="shared" si="36"/>
        <v/>
      </c>
      <c r="R502" s="2" t="str">
        <f t="shared" si="36"/>
        <v/>
      </c>
      <c r="S502" s="2" t="str">
        <f t="shared" si="36"/>
        <v/>
      </c>
      <c r="T502" s="2" t="str">
        <f t="shared" si="36"/>
        <v/>
      </c>
      <c r="U502" s="2" t="str">
        <f t="shared" si="36"/>
        <v/>
      </c>
      <c r="V502" s="2" t="str">
        <f t="shared" si="36"/>
        <v/>
      </c>
      <c r="W502" s="2" t="str">
        <f t="shared" si="36"/>
        <v/>
      </c>
      <c r="X502" s="2" t="str">
        <f t="shared" si="36"/>
        <v/>
      </c>
      <c r="Y502" s="2" t="str">
        <f t="shared" si="36"/>
        <v/>
      </c>
    </row>
    <row r="503" spans="1:25" x14ac:dyDescent="0.2">
      <c r="A503" s="2" t="s">
        <v>377</v>
      </c>
      <c r="B503" s="2">
        <v>3098</v>
      </c>
      <c r="C503" s="2">
        <v>1</v>
      </c>
      <c r="D503" s="2" t="s">
        <v>374</v>
      </c>
      <c r="E503" s="2">
        <v>355</v>
      </c>
      <c r="F503" s="2" t="s">
        <v>309</v>
      </c>
      <c r="G503" s="2">
        <v>2599144.0260000001</v>
      </c>
      <c r="H503" s="2">
        <v>1195009.0179999999</v>
      </c>
      <c r="I503" s="2" t="s">
        <v>4896</v>
      </c>
      <c r="J503" s="4">
        <v>39630</v>
      </c>
      <c r="K503" s="230">
        <f t="shared" si="37"/>
        <v>3</v>
      </c>
      <c r="L503" s="2" t="str">
        <f>$B503&amp;"-"&amp;COUNTIF($B$2:$B503, $B503)</f>
        <v>3098-3</v>
      </c>
      <c r="M503" s="2">
        <v>1797</v>
      </c>
      <c r="N503" s="2" t="str">
        <f t="shared" si="36"/>
        <v>Münchenwiler</v>
      </c>
      <c r="O503" s="2" t="str">
        <f t="shared" si="36"/>
        <v/>
      </c>
      <c r="P503" s="2" t="str">
        <f t="shared" si="36"/>
        <v/>
      </c>
      <c r="Q503" s="2" t="str">
        <f t="shared" si="36"/>
        <v/>
      </c>
      <c r="R503" s="2" t="str">
        <f t="shared" si="36"/>
        <v/>
      </c>
      <c r="S503" s="2" t="str">
        <f t="shared" ref="O503:Y526" si="40">IFERROR(INDEX($A$2:$A$5744, MATCH($M503&amp;"-"&amp;S$1, $L$2:$L$5744, 0)), "")</f>
        <v/>
      </c>
      <c r="T503" s="2" t="str">
        <f t="shared" si="40"/>
        <v/>
      </c>
      <c r="U503" s="2" t="str">
        <f t="shared" si="40"/>
        <v/>
      </c>
      <c r="V503" s="2" t="str">
        <f t="shared" si="40"/>
        <v/>
      </c>
      <c r="W503" s="2" t="str">
        <f t="shared" si="40"/>
        <v/>
      </c>
      <c r="X503" s="2" t="str">
        <f t="shared" si="40"/>
        <v/>
      </c>
      <c r="Y503" s="2" t="str">
        <f t="shared" si="40"/>
        <v/>
      </c>
    </row>
    <row r="504" spans="1:25" x14ac:dyDescent="0.2">
      <c r="A504" s="2" t="s">
        <v>378</v>
      </c>
      <c r="B504" s="2">
        <v>3144</v>
      </c>
      <c r="C504" s="2">
        <v>0</v>
      </c>
      <c r="D504" s="2" t="s">
        <v>374</v>
      </c>
      <c r="E504" s="2">
        <v>355</v>
      </c>
      <c r="F504" s="2" t="s">
        <v>309</v>
      </c>
      <c r="G504" s="2">
        <v>2598129.0430000001</v>
      </c>
      <c r="H504" s="2">
        <v>1193866.236</v>
      </c>
      <c r="I504" s="2" t="s">
        <v>4896</v>
      </c>
      <c r="J504" s="4">
        <v>39630</v>
      </c>
      <c r="K504" s="230">
        <f t="shared" si="37"/>
        <v>3</v>
      </c>
      <c r="L504" s="2" t="str">
        <f>$B504&amp;"-"&amp;COUNTIF($B$2:$B504, $B504)</f>
        <v>3144-1</v>
      </c>
      <c r="M504" s="2">
        <v>1800</v>
      </c>
      <c r="N504" s="2" t="str">
        <f t="shared" ref="N504:Y546" si="41">IFERROR(INDEX($A$2:$A$5744, MATCH($M504&amp;"-"&amp;N$1, $L$2:$L$5744, 0)), "")</f>
        <v>Vevey</v>
      </c>
      <c r="O504" s="2" t="str">
        <f t="shared" si="40"/>
        <v/>
      </c>
      <c r="P504" s="2" t="str">
        <f t="shared" si="40"/>
        <v/>
      </c>
      <c r="Q504" s="2" t="str">
        <f t="shared" si="40"/>
        <v/>
      </c>
      <c r="R504" s="2" t="str">
        <f t="shared" si="40"/>
        <v/>
      </c>
      <c r="S504" s="2" t="str">
        <f t="shared" si="40"/>
        <v/>
      </c>
      <c r="T504" s="2" t="str">
        <f t="shared" si="40"/>
        <v/>
      </c>
      <c r="U504" s="2" t="str">
        <f t="shared" si="40"/>
        <v/>
      </c>
      <c r="V504" s="2" t="str">
        <f t="shared" si="40"/>
        <v/>
      </c>
      <c r="W504" s="2" t="str">
        <f t="shared" si="40"/>
        <v/>
      </c>
      <c r="X504" s="2" t="str">
        <f t="shared" si="40"/>
        <v/>
      </c>
      <c r="Y504" s="2" t="str">
        <f t="shared" si="40"/>
        <v/>
      </c>
    </row>
    <row r="505" spans="1:25" x14ac:dyDescent="0.2">
      <c r="A505" s="2" t="s">
        <v>379</v>
      </c>
      <c r="B505" s="2">
        <v>3145</v>
      </c>
      <c r="C505" s="2">
        <v>0</v>
      </c>
      <c r="D505" s="2" t="s">
        <v>374</v>
      </c>
      <c r="E505" s="2">
        <v>355</v>
      </c>
      <c r="F505" s="2" t="s">
        <v>309</v>
      </c>
      <c r="G505" s="2">
        <v>2596614.5219999999</v>
      </c>
      <c r="H505" s="2">
        <v>1192689.4650000001</v>
      </c>
      <c r="I505" s="2" t="s">
        <v>4896</v>
      </c>
      <c r="J505" s="4">
        <v>39630</v>
      </c>
      <c r="K505" s="230">
        <f t="shared" si="37"/>
        <v>3</v>
      </c>
      <c r="L505" s="2" t="str">
        <f>$B505&amp;"-"&amp;COUNTIF($B$2:$B505, $B505)</f>
        <v>3145-1</v>
      </c>
      <c r="M505" s="2">
        <v>1801</v>
      </c>
      <c r="N505" s="2" t="str">
        <f t="shared" si="41"/>
        <v>Le Mont-Pèlerin</v>
      </c>
      <c r="O505" s="2" t="str">
        <f t="shared" si="40"/>
        <v/>
      </c>
      <c r="P505" s="2" t="str">
        <f t="shared" si="40"/>
        <v/>
      </c>
      <c r="Q505" s="2" t="str">
        <f t="shared" si="40"/>
        <v/>
      </c>
      <c r="R505" s="2" t="str">
        <f t="shared" si="40"/>
        <v/>
      </c>
      <c r="S505" s="2" t="str">
        <f t="shared" si="40"/>
        <v/>
      </c>
      <c r="T505" s="2" t="str">
        <f t="shared" si="40"/>
        <v/>
      </c>
      <c r="U505" s="2" t="str">
        <f t="shared" si="40"/>
        <v/>
      </c>
      <c r="V505" s="2" t="str">
        <f t="shared" si="40"/>
        <v/>
      </c>
      <c r="W505" s="2" t="str">
        <f t="shared" si="40"/>
        <v/>
      </c>
      <c r="X505" s="2" t="str">
        <f t="shared" si="40"/>
        <v/>
      </c>
      <c r="Y505" s="2" t="str">
        <f t="shared" si="40"/>
        <v/>
      </c>
    </row>
    <row r="506" spans="1:25" x14ac:dyDescent="0.2">
      <c r="A506" s="2" t="s">
        <v>380</v>
      </c>
      <c r="B506" s="2">
        <v>3147</v>
      </c>
      <c r="C506" s="2">
        <v>0</v>
      </c>
      <c r="D506" s="2" t="s">
        <v>374</v>
      </c>
      <c r="E506" s="2">
        <v>355</v>
      </c>
      <c r="F506" s="2" t="s">
        <v>309</v>
      </c>
      <c r="G506" s="2">
        <v>2594877.3020000001</v>
      </c>
      <c r="H506" s="2">
        <v>1191293.8500000001</v>
      </c>
      <c r="I506" s="2" t="s">
        <v>4896</v>
      </c>
      <c r="J506" s="4">
        <v>39630</v>
      </c>
      <c r="K506" s="230">
        <f t="shared" si="37"/>
        <v>3</v>
      </c>
      <c r="L506" s="2" t="str">
        <f>$B506&amp;"-"&amp;COUNTIF($B$2:$B506, $B506)</f>
        <v>3147-1</v>
      </c>
      <c r="M506" s="2">
        <v>1802</v>
      </c>
      <c r="N506" s="2" t="str">
        <f t="shared" si="41"/>
        <v>Corseaux</v>
      </c>
      <c r="O506" s="2" t="str">
        <f t="shared" si="40"/>
        <v/>
      </c>
      <c r="P506" s="2" t="str">
        <f t="shared" si="40"/>
        <v/>
      </c>
      <c r="Q506" s="2" t="str">
        <f t="shared" si="40"/>
        <v/>
      </c>
      <c r="R506" s="2" t="str">
        <f t="shared" si="40"/>
        <v/>
      </c>
      <c r="S506" s="2" t="str">
        <f t="shared" si="40"/>
        <v/>
      </c>
      <c r="T506" s="2" t="str">
        <f t="shared" si="40"/>
        <v/>
      </c>
      <c r="U506" s="2" t="str">
        <f t="shared" si="40"/>
        <v/>
      </c>
      <c r="V506" s="2" t="str">
        <f t="shared" si="40"/>
        <v/>
      </c>
      <c r="W506" s="2" t="str">
        <f t="shared" si="40"/>
        <v/>
      </c>
      <c r="X506" s="2" t="str">
        <f t="shared" si="40"/>
        <v/>
      </c>
      <c r="Y506" s="2" t="str">
        <f t="shared" si="40"/>
        <v/>
      </c>
    </row>
    <row r="507" spans="1:25" x14ac:dyDescent="0.2">
      <c r="A507" s="2" t="s">
        <v>381</v>
      </c>
      <c r="B507" s="2">
        <v>3172</v>
      </c>
      <c r="C507" s="2">
        <v>0</v>
      </c>
      <c r="D507" s="2" t="s">
        <v>374</v>
      </c>
      <c r="E507" s="2">
        <v>355</v>
      </c>
      <c r="F507" s="2" t="s">
        <v>309</v>
      </c>
      <c r="G507" s="2">
        <v>2595389.08</v>
      </c>
      <c r="H507" s="2">
        <v>1196755.2479999999</v>
      </c>
      <c r="I507" s="2" t="s">
        <v>4896</v>
      </c>
      <c r="J507" s="4">
        <v>39630</v>
      </c>
      <c r="K507" s="230">
        <f t="shared" si="37"/>
        <v>3</v>
      </c>
      <c r="L507" s="2" t="str">
        <f>$B507&amp;"-"&amp;COUNTIF($B$2:$B507, $B507)</f>
        <v>3172-2</v>
      </c>
      <c r="M507" s="2">
        <v>1803</v>
      </c>
      <c r="N507" s="2" t="str">
        <f t="shared" si="41"/>
        <v>Chardonne</v>
      </c>
      <c r="O507" s="2" t="str">
        <f t="shared" si="40"/>
        <v>Chardonne</v>
      </c>
      <c r="P507" s="2" t="str">
        <f t="shared" si="40"/>
        <v/>
      </c>
      <c r="Q507" s="2" t="str">
        <f t="shared" si="40"/>
        <v/>
      </c>
      <c r="R507" s="2" t="str">
        <f t="shared" si="40"/>
        <v/>
      </c>
      <c r="S507" s="2" t="str">
        <f t="shared" si="40"/>
        <v/>
      </c>
      <c r="T507" s="2" t="str">
        <f t="shared" si="40"/>
        <v/>
      </c>
      <c r="U507" s="2" t="str">
        <f t="shared" si="40"/>
        <v/>
      </c>
      <c r="V507" s="2" t="str">
        <f t="shared" si="40"/>
        <v/>
      </c>
      <c r="W507" s="2" t="str">
        <f t="shared" si="40"/>
        <v/>
      </c>
      <c r="X507" s="2" t="str">
        <f t="shared" si="40"/>
        <v/>
      </c>
      <c r="Y507" s="2" t="str">
        <f t="shared" si="40"/>
        <v/>
      </c>
    </row>
    <row r="508" spans="1:25" x14ac:dyDescent="0.2">
      <c r="A508" s="2" t="s">
        <v>382</v>
      </c>
      <c r="B508" s="2">
        <v>3173</v>
      </c>
      <c r="C508" s="2">
        <v>0</v>
      </c>
      <c r="D508" s="2" t="s">
        <v>374</v>
      </c>
      <c r="E508" s="2">
        <v>355</v>
      </c>
      <c r="F508" s="2" t="s">
        <v>309</v>
      </c>
      <c r="G508" s="2">
        <v>2593706.5699999998</v>
      </c>
      <c r="H508" s="2">
        <v>1195647.0649999999</v>
      </c>
      <c r="I508" s="2" t="s">
        <v>4896</v>
      </c>
      <c r="J508" s="4">
        <v>39630</v>
      </c>
      <c r="K508" s="230">
        <f t="shared" si="37"/>
        <v>3</v>
      </c>
      <c r="L508" s="2" t="str">
        <f>$B508&amp;"-"&amp;COUNTIF($B$2:$B508, $B508)</f>
        <v>3173-1</v>
      </c>
      <c r="M508" s="2">
        <v>1804</v>
      </c>
      <c r="N508" s="2" t="str">
        <f t="shared" si="41"/>
        <v>Corsier-sur-Vevey</v>
      </c>
      <c r="O508" s="2" t="str">
        <f t="shared" si="40"/>
        <v>Corsier-sur-Vevey</v>
      </c>
      <c r="P508" s="2" t="str">
        <f t="shared" si="40"/>
        <v/>
      </c>
      <c r="Q508" s="2" t="str">
        <f t="shared" si="40"/>
        <v/>
      </c>
      <c r="R508" s="2" t="str">
        <f t="shared" si="40"/>
        <v/>
      </c>
      <c r="S508" s="2" t="str">
        <f t="shared" si="40"/>
        <v/>
      </c>
      <c r="T508" s="2" t="str">
        <f t="shared" si="40"/>
        <v/>
      </c>
      <c r="U508" s="2" t="str">
        <f t="shared" si="40"/>
        <v/>
      </c>
      <c r="V508" s="2" t="str">
        <f t="shared" si="40"/>
        <v/>
      </c>
      <c r="W508" s="2" t="str">
        <f t="shared" si="40"/>
        <v/>
      </c>
      <c r="X508" s="2" t="str">
        <f t="shared" si="40"/>
        <v/>
      </c>
      <c r="Y508" s="2" t="str">
        <f t="shared" si="40"/>
        <v/>
      </c>
    </row>
    <row r="509" spans="1:25" x14ac:dyDescent="0.2">
      <c r="A509" s="2" t="s">
        <v>383</v>
      </c>
      <c r="B509" s="2">
        <v>3174</v>
      </c>
      <c r="C509" s="2">
        <v>0</v>
      </c>
      <c r="D509" s="2" t="s">
        <v>374</v>
      </c>
      <c r="E509" s="2">
        <v>355</v>
      </c>
      <c r="F509" s="2" t="s">
        <v>309</v>
      </c>
      <c r="G509" s="2">
        <v>2593104.9619999998</v>
      </c>
      <c r="H509" s="2">
        <v>1194375.794</v>
      </c>
      <c r="I509" s="2" t="s">
        <v>4896</v>
      </c>
      <c r="J509" s="4">
        <v>39630</v>
      </c>
      <c r="K509" s="230">
        <f t="shared" si="37"/>
        <v>3</v>
      </c>
      <c r="L509" s="2" t="str">
        <f>$B509&amp;"-"&amp;COUNTIF($B$2:$B509, $B509)</f>
        <v>3174-1</v>
      </c>
      <c r="M509" s="2">
        <v>1805</v>
      </c>
      <c r="N509" s="2" t="str">
        <f t="shared" si="41"/>
        <v>Jongny</v>
      </c>
      <c r="O509" s="2" t="str">
        <f t="shared" si="40"/>
        <v>Jongny</v>
      </c>
      <c r="P509" s="2" t="str">
        <f t="shared" si="40"/>
        <v>Jongny</v>
      </c>
      <c r="Q509" s="2" t="str">
        <f t="shared" si="40"/>
        <v/>
      </c>
      <c r="R509" s="2" t="str">
        <f t="shared" si="40"/>
        <v/>
      </c>
      <c r="S509" s="2" t="str">
        <f t="shared" si="40"/>
        <v/>
      </c>
      <c r="T509" s="2" t="str">
        <f t="shared" si="40"/>
        <v/>
      </c>
      <c r="U509" s="2" t="str">
        <f t="shared" si="40"/>
        <v/>
      </c>
      <c r="V509" s="2" t="str">
        <f t="shared" si="40"/>
        <v/>
      </c>
      <c r="W509" s="2" t="str">
        <f t="shared" si="40"/>
        <v/>
      </c>
      <c r="X509" s="2" t="str">
        <f t="shared" si="40"/>
        <v/>
      </c>
      <c r="Y509" s="2" t="str">
        <f t="shared" si="40"/>
        <v/>
      </c>
    </row>
    <row r="510" spans="1:25" x14ac:dyDescent="0.2">
      <c r="A510" s="2" t="s">
        <v>384</v>
      </c>
      <c r="B510" s="2">
        <v>3073</v>
      </c>
      <c r="C510" s="2">
        <v>0</v>
      </c>
      <c r="D510" s="2" t="s">
        <v>385</v>
      </c>
      <c r="E510" s="2">
        <v>356</v>
      </c>
      <c r="F510" s="2" t="s">
        <v>309</v>
      </c>
      <c r="G510" s="2">
        <v>2605217.2790000001</v>
      </c>
      <c r="H510" s="2">
        <v>1198228.189</v>
      </c>
      <c r="I510" s="2" t="s">
        <v>4896</v>
      </c>
      <c r="J510" s="4">
        <v>39630</v>
      </c>
      <c r="K510" s="230">
        <f t="shared" si="37"/>
        <v>3</v>
      </c>
      <c r="L510" s="2" t="str">
        <f>$B510&amp;"-"&amp;COUNTIF($B$2:$B510, $B510)</f>
        <v>3073-2</v>
      </c>
      <c r="M510" s="2">
        <v>1806</v>
      </c>
      <c r="N510" s="2" t="str">
        <f t="shared" si="41"/>
        <v>St-Légier-La Chiésaz</v>
      </c>
      <c r="O510" s="2" t="str">
        <f t="shared" si="40"/>
        <v/>
      </c>
      <c r="P510" s="2" t="str">
        <f t="shared" si="40"/>
        <v/>
      </c>
      <c r="Q510" s="2" t="str">
        <f t="shared" si="40"/>
        <v/>
      </c>
      <c r="R510" s="2" t="str">
        <f t="shared" si="40"/>
        <v/>
      </c>
      <c r="S510" s="2" t="str">
        <f t="shared" si="40"/>
        <v/>
      </c>
      <c r="T510" s="2" t="str">
        <f t="shared" si="40"/>
        <v/>
      </c>
      <c r="U510" s="2" t="str">
        <f t="shared" si="40"/>
        <v/>
      </c>
      <c r="V510" s="2" t="str">
        <f t="shared" si="40"/>
        <v/>
      </c>
      <c r="W510" s="2" t="str">
        <f t="shared" si="40"/>
        <v/>
      </c>
      <c r="X510" s="2" t="str">
        <f t="shared" si="40"/>
        <v/>
      </c>
      <c r="Y510" s="2" t="str">
        <f t="shared" si="40"/>
        <v/>
      </c>
    </row>
    <row r="511" spans="1:25" x14ac:dyDescent="0.2">
      <c r="A511" s="2" t="s">
        <v>386</v>
      </c>
      <c r="B511" s="2">
        <v>3074</v>
      </c>
      <c r="C511" s="2">
        <v>0</v>
      </c>
      <c r="D511" s="2" t="s">
        <v>385</v>
      </c>
      <c r="E511" s="2">
        <v>356</v>
      </c>
      <c r="F511" s="2" t="s">
        <v>309</v>
      </c>
      <c r="G511" s="2">
        <v>2603635.9019999998</v>
      </c>
      <c r="H511" s="2">
        <v>1197279.7960000001</v>
      </c>
      <c r="I511" s="2" t="s">
        <v>4896</v>
      </c>
      <c r="J511" s="4">
        <v>39630</v>
      </c>
      <c r="K511" s="230">
        <f t="shared" si="37"/>
        <v>3</v>
      </c>
      <c r="L511" s="2" t="str">
        <f>$B511&amp;"-"&amp;COUNTIF($B$2:$B511, $B511)</f>
        <v>3074-1</v>
      </c>
      <c r="M511" s="2">
        <v>1807</v>
      </c>
      <c r="N511" s="2" t="str">
        <f t="shared" si="41"/>
        <v>Blonay</v>
      </c>
      <c r="O511" s="2" t="str">
        <f t="shared" si="40"/>
        <v>Blonay</v>
      </c>
      <c r="P511" s="2" t="str">
        <f t="shared" si="40"/>
        <v/>
      </c>
      <c r="Q511" s="2" t="str">
        <f t="shared" si="40"/>
        <v/>
      </c>
      <c r="R511" s="2" t="str">
        <f t="shared" si="40"/>
        <v/>
      </c>
      <c r="S511" s="2" t="str">
        <f t="shared" si="40"/>
        <v/>
      </c>
      <c r="T511" s="2" t="str">
        <f t="shared" si="40"/>
        <v/>
      </c>
      <c r="U511" s="2" t="str">
        <f t="shared" si="40"/>
        <v/>
      </c>
      <c r="V511" s="2" t="str">
        <f t="shared" si="40"/>
        <v/>
      </c>
      <c r="W511" s="2" t="str">
        <f t="shared" si="40"/>
        <v/>
      </c>
      <c r="X511" s="2" t="str">
        <f t="shared" si="40"/>
        <v/>
      </c>
      <c r="Y511" s="2" t="str">
        <f t="shared" si="40"/>
        <v/>
      </c>
    </row>
    <row r="512" spans="1:25" x14ac:dyDescent="0.2">
      <c r="A512" s="2" t="s">
        <v>621</v>
      </c>
      <c r="B512" s="2">
        <v>3076</v>
      </c>
      <c r="C512" s="2">
        <v>0</v>
      </c>
      <c r="D512" s="2" t="s">
        <v>385</v>
      </c>
      <c r="E512" s="2">
        <v>356</v>
      </c>
      <c r="F512" s="2" t="s">
        <v>309</v>
      </c>
      <c r="G512" s="2">
        <v>2606006.9369999999</v>
      </c>
      <c r="H512" s="2">
        <v>1199020.6229999999</v>
      </c>
      <c r="I512" s="2" t="s">
        <v>4896</v>
      </c>
      <c r="J512" s="4">
        <v>39630</v>
      </c>
      <c r="K512" s="230">
        <f t="shared" si="37"/>
        <v>3</v>
      </c>
      <c r="L512" s="2" t="str">
        <f>$B512&amp;"-"&amp;COUNTIF($B$2:$B512, $B512)</f>
        <v>3076-1</v>
      </c>
      <c r="M512" s="2">
        <v>1808</v>
      </c>
      <c r="N512" s="2" t="str">
        <f t="shared" si="41"/>
        <v>Les Monts-de-Corsier</v>
      </c>
      <c r="O512" s="2" t="str">
        <f t="shared" si="40"/>
        <v>Les Monts-de-Corsier</v>
      </c>
      <c r="P512" s="2" t="str">
        <f t="shared" si="40"/>
        <v/>
      </c>
      <c r="Q512" s="2" t="str">
        <f t="shared" si="40"/>
        <v/>
      </c>
      <c r="R512" s="2" t="str">
        <f t="shared" si="40"/>
        <v/>
      </c>
      <c r="S512" s="2" t="str">
        <f t="shared" si="40"/>
        <v/>
      </c>
      <c r="T512" s="2" t="str">
        <f t="shared" si="40"/>
        <v/>
      </c>
      <c r="U512" s="2" t="str">
        <f t="shared" si="40"/>
        <v/>
      </c>
      <c r="V512" s="2" t="str">
        <f t="shared" si="40"/>
        <v/>
      </c>
      <c r="W512" s="2" t="str">
        <f t="shared" si="40"/>
        <v/>
      </c>
      <c r="X512" s="2" t="str">
        <f t="shared" si="40"/>
        <v/>
      </c>
      <c r="Y512" s="2" t="str">
        <f t="shared" si="40"/>
        <v/>
      </c>
    </row>
    <row r="513" spans="1:25" x14ac:dyDescent="0.2">
      <c r="A513" s="2" t="s">
        <v>808</v>
      </c>
      <c r="B513" s="2">
        <v>3086</v>
      </c>
      <c r="C513" s="2">
        <v>0</v>
      </c>
      <c r="D513" s="2" t="s">
        <v>387</v>
      </c>
      <c r="E513" s="2">
        <v>357</v>
      </c>
      <c r="F513" s="2" t="s">
        <v>309</v>
      </c>
      <c r="G513" s="2">
        <v>2600017.5419999999</v>
      </c>
      <c r="H513" s="2">
        <v>1191870.287</v>
      </c>
      <c r="I513" s="2" t="s">
        <v>4896</v>
      </c>
      <c r="J513" s="4">
        <v>39630</v>
      </c>
      <c r="K513" s="230">
        <f t="shared" si="37"/>
        <v>3</v>
      </c>
      <c r="L513" s="2" t="str">
        <f>$B513&amp;"-"&amp;COUNTIF($B$2:$B513, $B513)</f>
        <v>3086-1</v>
      </c>
      <c r="M513" s="2">
        <v>1809</v>
      </c>
      <c r="N513" s="2" t="str">
        <f t="shared" si="41"/>
        <v>Fenil-sur-Corsier</v>
      </c>
      <c r="O513" s="2" t="str">
        <f t="shared" si="40"/>
        <v/>
      </c>
      <c r="P513" s="2" t="str">
        <f t="shared" si="40"/>
        <v/>
      </c>
      <c r="Q513" s="2" t="str">
        <f t="shared" si="40"/>
        <v/>
      </c>
      <c r="R513" s="2" t="str">
        <f t="shared" si="40"/>
        <v/>
      </c>
      <c r="S513" s="2" t="str">
        <f t="shared" si="40"/>
        <v/>
      </c>
      <c r="T513" s="2" t="str">
        <f t="shared" si="40"/>
        <v/>
      </c>
      <c r="U513" s="2" t="str">
        <f t="shared" si="40"/>
        <v/>
      </c>
      <c r="V513" s="2" t="str">
        <f t="shared" si="40"/>
        <v/>
      </c>
      <c r="W513" s="2" t="str">
        <f t="shared" si="40"/>
        <v/>
      </c>
      <c r="X513" s="2" t="str">
        <f t="shared" si="40"/>
        <v/>
      </c>
      <c r="Y513" s="2" t="str">
        <f t="shared" si="40"/>
        <v/>
      </c>
    </row>
    <row r="514" spans="1:25" x14ac:dyDescent="0.2">
      <c r="A514" s="2" t="s">
        <v>387</v>
      </c>
      <c r="B514" s="2">
        <v>3096</v>
      </c>
      <c r="C514" s="2">
        <v>0</v>
      </c>
      <c r="D514" s="2" t="s">
        <v>387</v>
      </c>
      <c r="E514" s="2">
        <v>357</v>
      </c>
      <c r="F514" s="2" t="s">
        <v>309</v>
      </c>
      <c r="G514" s="2">
        <v>2597864.148</v>
      </c>
      <c r="H514" s="2">
        <v>1190423.879</v>
      </c>
      <c r="I514" s="2" t="s">
        <v>4896</v>
      </c>
      <c r="J514" s="4">
        <v>39630</v>
      </c>
      <c r="K514" s="230">
        <f t="shared" si="37"/>
        <v>3</v>
      </c>
      <c r="L514" s="2" t="str">
        <f>$B514&amp;"-"&amp;COUNTIF($B$2:$B514, $B514)</f>
        <v>3096-1</v>
      </c>
      <c r="M514" s="2">
        <v>1814</v>
      </c>
      <c r="N514" s="2" t="str">
        <f t="shared" si="41"/>
        <v>La Tour-de-Peilz</v>
      </c>
      <c r="O514" s="2" t="str">
        <f t="shared" si="40"/>
        <v/>
      </c>
      <c r="P514" s="2" t="str">
        <f t="shared" si="40"/>
        <v/>
      </c>
      <c r="Q514" s="2" t="str">
        <f t="shared" si="40"/>
        <v/>
      </c>
      <c r="R514" s="2" t="str">
        <f t="shared" si="40"/>
        <v/>
      </c>
      <c r="S514" s="2" t="str">
        <f t="shared" si="40"/>
        <v/>
      </c>
      <c r="T514" s="2" t="str">
        <f t="shared" si="40"/>
        <v/>
      </c>
      <c r="U514" s="2" t="str">
        <f t="shared" si="40"/>
        <v/>
      </c>
      <c r="V514" s="2" t="str">
        <f t="shared" si="40"/>
        <v/>
      </c>
      <c r="W514" s="2" t="str">
        <f t="shared" si="40"/>
        <v/>
      </c>
      <c r="X514" s="2" t="str">
        <f t="shared" si="40"/>
        <v/>
      </c>
      <c r="Y514" s="2" t="str">
        <f t="shared" si="40"/>
        <v/>
      </c>
    </row>
    <row r="515" spans="1:25" x14ac:dyDescent="0.2">
      <c r="A515" s="2" t="s">
        <v>379</v>
      </c>
      <c r="B515" s="2">
        <v>3145</v>
      </c>
      <c r="C515" s="2">
        <v>0</v>
      </c>
      <c r="D515" s="2" t="s">
        <v>387</v>
      </c>
      <c r="E515" s="2">
        <v>357</v>
      </c>
      <c r="F515" s="2" t="s">
        <v>309</v>
      </c>
      <c r="G515" s="2">
        <v>2596126.3560000001</v>
      </c>
      <c r="H515" s="2">
        <v>1192266.5390000001</v>
      </c>
      <c r="I515" s="2" t="s">
        <v>4896</v>
      </c>
      <c r="J515" s="4">
        <v>39630</v>
      </c>
      <c r="K515" s="230">
        <f t="shared" ref="K515:K578" si="42">IF(I515="it", 1, IF(I515="fr", 2, 3))</f>
        <v>3</v>
      </c>
      <c r="L515" s="2" t="str">
        <f>$B515&amp;"-"&amp;COUNTIF($B$2:$B515, $B515)</f>
        <v>3145-2</v>
      </c>
      <c r="M515" s="2">
        <v>1815</v>
      </c>
      <c r="N515" s="2" t="str">
        <f t="shared" si="41"/>
        <v>Clarens</v>
      </c>
      <c r="O515" s="2" t="str">
        <f t="shared" si="40"/>
        <v/>
      </c>
      <c r="P515" s="2" t="str">
        <f t="shared" si="40"/>
        <v/>
      </c>
      <c r="Q515" s="2" t="str">
        <f t="shared" si="40"/>
        <v/>
      </c>
      <c r="R515" s="2" t="str">
        <f t="shared" si="40"/>
        <v/>
      </c>
      <c r="S515" s="2" t="str">
        <f t="shared" si="40"/>
        <v/>
      </c>
      <c r="T515" s="2" t="str">
        <f t="shared" si="40"/>
        <v/>
      </c>
      <c r="U515" s="2" t="str">
        <f t="shared" si="40"/>
        <v/>
      </c>
      <c r="V515" s="2" t="str">
        <f t="shared" si="40"/>
        <v/>
      </c>
      <c r="W515" s="2" t="str">
        <f t="shared" si="40"/>
        <v/>
      </c>
      <c r="X515" s="2" t="str">
        <f t="shared" si="40"/>
        <v/>
      </c>
      <c r="Y515" s="2" t="str">
        <f t="shared" si="40"/>
        <v/>
      </c>
    </row>
    <row r="516" spans="1:25" x14ac:dyDescent="0.2">
      <c r="A516" s="2" t="s">
        <v>380</v>
      </c>
      <c r="B516" s="2">
        <v>3147</v>
      </c>
      <c r="C516" s="2">
        <v>0</v>
      </c>
      <c r="D516" s="2" t="s">
        <v>387</v>
      </c>
      <c r="E516" s="2">
        <v>357</v>
      </c>
      <c r="F516" s="2" t="s">
        <v>309</v>
      </c>
      <c r="G516" s="2">
        <v>2596007.1549999998</v>
      </c>
      <c r="H516" s="2">
        <v>1189511.0719999999</v>
      </c>
      <c r="I516" s="2" t="s">
        <v>4896</v>
      </c>
      <c r="J516" s="4">
        <v>39630</v>
      </c>
      <c r="K516" s="230">
        <f t="shared" si="42"/>
        <v>3</v>
      </c>
      <c r="L516" s="2" t="str">
        <f>$B516&amp;"-"&amp;COUNTIF($B$2:$B516, $B516)</f>
        <v>3147-2</v>
      </c>
      <c r="M516" s="2">
        <v>1816</v>
      </c>
      <c r="N516" s="2" t="str">
        <f t="shared" si="41"/>
        <v>Chailly-Montreux</v>
      </c>
      <c r="O516" s="2" t="str">
        <f t="shared" si="40"/>
        <v/>
      </c>
      <c r="P516" s="2" t="str">
        <f t="shared" si="40"/>
        <v/>
      </c>
      <c r="Q516" s="2" t="str">
        <f t="shared" si="40"/>
        <v/>
      </c>
      <c r="R516" s="2" t="str">
        <f t="shared" si="40"/>
        <v/>
      </c>
      <c r="S516" s="2" t="str">
        <f t="shared" si="40"/>
        <v/>
      </c>
      <c r="T516" s="2" t="str">
        <f t="shared" si="40"/>
        <v/>
      </c>
      <c r="U516" s="2" t="str">
        <f t="shared" si="40"/>
        <v/>
      </c>
      <c r="V516" s="2" t="str">
        <f t="shared" si="40"/>
        <v/>
      </c>
      <c r="W516" s="2" t="str">
        <f t="shared" si="40"/>
        <v/>
      </c>
      <c r="X516" s="2" t="str">
        <f t="shared" si="40"/>
        <v/>
      </c>
      <c r="Y516" s="2" t="str">
        <f t="shared" si="40"/>
        <v/>
      </c>
    </row>
    <row r="517" spans="1:25" x14ac:dyDescent="0.2">
      <c r="A517" s="2" t="s">
        <v>388</v>
      </c>
      <c r="B517" s="2">
        <v>3066</v>
      </c>
      <c r="C517" s="2">
        <v>0</v>
      </c>
      <c r="D517" s="2" t="s">
        <v>388</v>
      </c>
      <c r="E517" s="2">
        <v>358</v>
      </c>
      <c r="F517" s="2" t="s">
        <v>309</v>
      </c>
      <c r="G517" s="2">
        <v>2606383.906</v>
      </c>
      <c r="H517" s="2">
        <v>1200213.9110000001</v>
      </c>
      <c r="I517" s="2" t="s">
        <v>4896</v>
      </c>
      <c r="J517" s="4">
        <v>39630</v>
      </c>
      <c r="K517" s="230">
        <f t="shared" si="42"/>
        <v>3</v>
      </c>
      <c r="L517" s="2" t="str">
        <f>$B517&amp;"-"&amp;COUNTIF($B$2:$B517, $B517)</f>
        <v>3066-2</v>
      </c>
      <c r="M517" s="2">
        <v>1817</v>
      </c>
      <c r="N517" s="2" t="str">
        <f t="shared" si="41"/>
        <v>Brent</v>
      </c>
      <c r="O517" s="2" t="str">
        <f t="shared" si="40"/>
        <v/>
      </c>
      <c r="P517" s="2" t="str">
        <f t="shared" si="40"/>
        <v/>
      </c>
      <c r="Q517" s="2" t="str">
        <f t="shared" si="40"/>
        <v/>
      </c>
      <c r="R517" s="2" t="str">
        <f t="shared" si="40"/>
        <v/>
      </c>
      <c r="S517" s="2" t="str">
        <f t="shared" si="40"/>
        <v/>
      </c>
      <c r="T517" s="2" t="str">
        <f t="shared" si="40"/>
        <v/>
      </c>
      <c r="U517" s="2" t="str">
        <f t="shared" si="40"/>
        <v/>
      </c>
      <c r="V517" s="2" t="str">
        <f t="shared" si="40"/>
        <v/>
      </c>
      <c r="W517" s="2" t="str">
        <f t="shared" si="40"/>
        <v/>
      </c>
      <c r="X517" s="2" t="str">
        <f t="shared" si="40"/>
        <v/>
      </c>
      <c r="Y517" s="2" t="str">
        <f t="shared" si="40"/>
        <v/>
      </c>
    </row>
    <row r="518" spans="1:25" x14ac:dyDescent="0.2">
      <c r="A518" s="2" t="s">
        <v>389</v>
      </c>
      <c r="B518" s="2">
        <v>3067</v>
      </c>
      <c r="C518" s="2">
        <v>0</v>
      </c>
      <c r="D518" s="2" t="s">
        <v>388</v>
      </c>
      <c r="E518" s="2">
        <v>358</v>
      </c>
      <c r="F518" s="2" t="s">
        <v>309</v>
      </c>
      <c r="G518" s="2">
        <v>2607481.659</v>
      </c>
      <c r="H518" s="2">
        <v>1201331.1810000001</v>
      </c>
      <c r="I518" s="2" t="s">
        <v>4896</v>
      </c>
      <c r="J518" s="4">
        <v>39630</v>
      </c>
      <c r="K518" s="230">
        <f t="shared" si="42"/>
        <v>3</v>
      </c>
      <c r="L518" s="2" t="str">
        <f>$B518&amp;"-"&amp;COUNTIF($B$2:$B518, $B518)</f>
        <v>3067-1</v>
      </c>
      <c r="M518" s="2">
        <v>1820</v>
      </c>
      <c r="N518" s="2" t="str">
        <f t="shared" si="41"/>
        <v>Montreux</v>
      </c>
      <c r="O518" s="2" t="str">
        <f t="shared" si="40"/>
        <v>Territet</v>
      </c>
      <c r="P518" s="2" t="str">
        <f t="shared" si="40"/>
        <v>Veytaux</v>
      </c>
      <c r="Q518" s="2" t="str">
        <f t="shared" si="40"/>
        <v/>
      </c>
      <c r="R518" s="2" t="str">
        <f t="shared" si="40"/>
        <v/>
      </c>
      <c r="S518" s="2" t="str">
        <f t="shared" si="40"/>
        <v/>
      </c>
      <c r="T518" s="2" t="str">
        <f t="shared" si="40"/>
        <v/>
      </c>
      <c r="U518" s="2" t="str">
        <f t="shared" si="40"/>
        <v/>
      </c>
      <c r="V518" s="2" t="str">
        <f t="shared" si="40"/>
        <v/>
      </c>
      <c r="W518" s="2" t="str">
        <f t="shared" si="40"/>
        <v/>
      </c>
      <c r="X518" s="2" t="str">
        <f t="shared" si="40"/>
        <v/>
      </c>
      <c r="Y518" s="2" t="str">
        <f t="shared" si="40"/>
        <v/>
      </c>
    </row>
    <row r="519" spans="1:25" x14ac:dyDescent="0.2">
      <c r="A519" s="2" t="s">
        <v>621</v>
      </c>
      <c r="B519" s="2">
        <v>3076</v>
      </c>
      <c r="C519" s="2">
        <v>0</v>
      </c>
      <c r="D519" s="2" t="s">
        <v>388</v>
      </c>
      <c r="E519" s="2">
        <v>358</v>
      </c>
      <c r="F519" s="2" t="s">
        <v>309</v>
      </c>
      <c r="G519" s="2">
        <v>2606382.3050000002</v>
      </c>
      <c r="H519" s="2">
        <v>1199144.537</v>
      </c>
      <c r="I519" s="2" t="s">
        <v>4896</v>
      </c>
      <c r="J519" s="4">
        <v>39630</v>
      </c>
      <c r="K519" s="230">
        <f t="shared" si="42"/>
        <v>3</v>
      </c>
      <c r="L519" s="2" t="str">
        <f>$B519&amp;"-"&amp;COUNTIF($B$2:$B519, $B519)</f>
        <v>3076-2</v>
      </c>
      <c r="M519" s="2">
        <v>1822</v>
      </c>
      <c r="N519" s="2" t="str">
        <f t="shared" si="41"/>
        <v>Chernex</v>
      </c>
      <c r="O519" s="2" t="str">
        <f t="shared" si="40"/>
        <v/>
      </c>
      <c r="P519" s="2" t="str">
        <f t="shared" si="40"/>
        <v/>
      </c>
      <c r="Q519" s="2" t="str">
        <f t="shared" si="40"/>
        <v/>
      </c>
      <c r="R519" s="2" t="str">
        <f t="shared" si="40"/>
        <v/>
      </c>
      <c r="S519" s="2" t="str">
        <f t="shared" si="40"/>
        <v/>
      </c>
      <c r="T519" s="2" t="str">
        <f t="shared" si="40"/>
        <v/>
      </c>
      <c r="U519" s="2" t="str">
        <f t="shared" si="40"/>
        <v/>
      </c>
      <c r="V519" s="2" t="str">
        <f t="shared" si="40"/>
        <v/>
      </c>
      <c r="W519" s="2" t="str">
        <f t="shared" si="40"/>
        <v/>
      </c>
      <c r="X519" s="2" t="str">
        <f t="shared" si="40"/>
        <v/>
      </c>
      <c r="Y519" s="2" t="str">
        <f t="shared" si="40"/>
        <v/>
      </c>
    </row>
    <row r="520" spans="1:25" x14ac:dyDescent="0.2">
      <c r="A520" s="2" t="s">
        <v>388</v>
      </c>
      <c r="B520" s="2">
        <v>3066</v>
      </c>
      <c r="C520" s="2">
        <v>0</v>
      </c>
      <c r="D520" s="2" t="s">
        <v>390</v>
      </c>
      <c r="E520" s="2">
        <v>359</v>
      </c>
      <c r="F520" s="2" t="s">
        <v>309</v>
      </c>
      <c r="G520" s="2">
        <v>2608418.0980000002</v>
      </c>
      <c r="H520" s="2">
        <v>1202625.1850000001</v>
      </c>
      <c r="I520" s="2" t="s">
        <v>4896</v>
      </c>
      <c r="J520" s="4">
        <v>39630</v>
      </c>
      <c r="K520" s="230">
        <f t="shared" si="42"/>
        <v>3</v>
      </c>
      <c r="L520" s="2" t="str">
        <f>$B520&amp;"-"&amp;COUNTIF($B$2:$B520, $B520)</f>
        <v>3066-3</v>
      </c>
      <c r="M520" s="2">
        <v>1823</v>
      </c>
      <c r="N520" s="2" t="str">
        <f t="shared" si="41"/>
        <v>Glion</v>
      </c>
      <c r="O520" s="2" t="str">
        <f t="shared" si="40"/>
        <v/>
      </c>
      <c r="P520" s="2" t="str">
        <f t="shared" si="40"/>
        <v/>
      </c>
      <c r="Q520" s="2" t="str">
        <f t="shared" si="40"/>
        <v/>
      </c>
      <c r="R520" s="2" t="str">
        <f t="shared" si="40"/>
        <v/>
      </c>
      <c r="S520" s="2" t="str">
        <f t="shared" si="40"/>
        <v/>
      </c>
      <c r="T520" s="2" t="str">
        <f t="shared" si="40"/>
        <v/>
      </c>
      <c r="U520" s="2" t="str">
        <f t="shared" si="40"/>
        <v/>
      </c>
      <c r="V520" s="2" t="str">
        <f t="shared" si="40"/>
        <v/>
      </c>
      <c r="W520" s="2" t="str">
        <f t="shared" si="40"/>
        <v/>
      </c>
      <c r="X520" s="2" t="str">
        <f t="shared" si="40"/>
        <v/>
      </c>
      <c r="Y520" s="2" t="str">
        <f t="shared" si="40"/>
        <v/>
      </c>
    </row>
    <row r="521" spans="1:25" x14ac:dyDescent="0.2">
      <c r="A521" s="2" t="s">
        <v>389</v>
      </c>
      <c r="B521" s="2">
        <v>3067</v>
      </c>
      <c r="C521" s="2">
        <v>0</v>
      </c>
      <c r="D521" s="2" t="s">
        <v>390</v>
      </c>
      <c r="E521" s="2">
        <v>359</v>
      </c>
      <c r="F521" s="2" t="s">
        <v>309</v>
      </c>
      <c r="G521" s="2">
        <v>2608650.5090000001</v>
      </c>
      <c r="H521" s="2">
        <v>1202061.3570000001</v>
      </c>
      <c r="I521" s="2" t="s">
        <v>4896</v>
      </c>
      <c r="J521" s="4">
        <v>39630</v>
      </c>
      <c r="K521" s="230">
        <f t="shared" si="42"/>
        <v>3</v>
      </c>
      <c r="L521" s="2" t="str">
        <f>$B521&amp;"-"&amp;COUNTIF($B$2:$B521, $B521)</f>
        <v>3067-2</v>
      </c>
      <c r="M521" s="2">
        <v>1824</v>
      </c>
      <c r="N521" s="2" t="str">
        <f t="shared" si="41"/>
        <v>Caux</v>
      </c>
      <c r="O521" s="2" t="str">
        <f t="shared" si="40"/>
        <v/>
      </c>
      <c r="P521" s="2" t="str">
        <f t="shared" si="40"/>
        <v/>
      </c>
      <c r="Q521" s="2" t="str">
        <f t="shared" si="40"/>
        <v/>
      </c>
      <c r="R521" s="2" t="str">
        <f t="shared" si="40"/>
        <v/>
      </c>
      <c r="S521" s="2" t="str">
        <f t="shared" si="40"/>
        <v/>
      </c>
      <c r="T521" s="2" t="str">
        <f t="shared" si="40"/>
        <v/>
      </c>
      <c r="U521" s="2" t="str">
        <f t="shared" si="40"/>
        <v/>
      </c>
      <c r="V521" s="2" t="str">
        <f t="shared" si="40"/>
        <v/>
      </c>
      <c r="W521" s="2" t="str">
        <f t="shared" si="40"/>
        <v/>
      </c>
      <c r="X521" s="2" t="str">
        <f t="shared" si="40"/>
        <v/>
      </c>
      <c r="Y521" s="2" t="str">
        <f t="shared" si="40"/>
        <v/>
      </c>
    </row>
    <row r="522" spans="1:25" x14ac:dyDescent="0.2">
      <c r="A522" s="2" t="s">
        <v>391</v>
      </c>
      <c r="B522" s="2">
        <v>3068</v>
      </c>
      <c r="C522" s="2">
        <v>0</v>
      </c>
      <c r="D522" s="2" t="s">
        <v>390</v>
      </c>
      <c r="E522" s="2">
        <v>359</v>
      </c>
      <c r="F522" s="2" t="s">
        <v>309</v>
      </c>
      <c r="G522" s="2">
        <v>2611185.929</v>
      </c>
      <c r="H522" s="2">
        <v>1201716.6669999999</v>
      </c>
      <c r="I522" s="2" t="s">
        <v>4896</v>
      </c>
      <c r="J522" s="4">
        <v>39630</v>
      </c>
      <c r="K522" s="230">
        <f t="shared" si="42"/>
        <v>3</v>
      </c>
      <c r="L522" s="2" t="str">
        <f>$B522&amp;"-"&amp;COUNTIF($B$2:$B522, $B522)</f>
        <v>3068-1</v>
      </c>
      <c r="M522" s="2">
        <v>1832</v>
      </c>
      <c r="N522" s="2" t="str">
        <f t="shared" si="41"/>
        <v>Chamby</v>
      </c>
      <c r="O522" s="2" t="str">
        <f t="shared" si="40"/>
        <v>Villard-sur-Chamby</v>
      </c>
      <c r="P522" s="2" t="str">
        <f t="shared" si="40"/>
        <v/>
      </c>
      <c r="Q522" s="2" t="str">
        <f t="shared" si="40"/>
        <v/>
      </c>
      <c r="R522" s="2" t="str">
        <f t="shared" si="40"/>
        <v/>
      </c>
      <c r="S522" s="2" t="str">
        <f t="shared" si="40"/>
        <v/>
      </c>
      <c r="T522" s="2" t="str">
        <f t="shared" si="40"/>
        <v/>
      </c>
      <c r="U522" s="2" t="str">
        <f t="shared" si="40"/>
        <v/>
      </c>
      <c r="V522" s="2" t="str">
        <f t="shared" si="40"/>
        <v/>
      </c>
      <c r="W522" s="2" t="str">
        <f t="shared" si="40"/>
        <v/>
      </c>
      <c r="X522" s="2" t="str">
        <f t="shared" si="40"/>
        <v/>
      </c>
      <c r="Y522" s="2" t="str">
        <f t="shared" si="40"/>
        <v/>
      </c>
    </row>
    <row r="523" spans="1:25" x14ac:dyDescent="0.2">
      <c r="A523" s="2" t="s">
        <v>621</v>
      </c>
      <c r="B523" s="2">
        <v>3076</v>
      </c>
      <c r="C523" s="2">
        <v>0</v>
      </c>
      <c r="D523" s="2" t="s">
        <v>390</v>
      </c>
      <c r="E523" s="2">
        <v>359</v>
      </c>
      <c r="F523" s="2" t="s">
        <v>309</v>
      </c>
      <c r="G523" s="2">
        <v>2607203.6800000002</v>
      </c>
      <c r="H523" s="2">
        <v>1199037.7830000001</v>
      </c>
      <c r="I523" s="2" t="s">
        <v>4896</v>
      </c>
      <c r="J523" s="4">
        <v>39630</v>
      </c>
      <c r="K523" s="230">
        <f t="shared" si="42"/>
        <v>3</v>
      </c>
      <c r="L523" s="2" t="str">
        <f>$B523&amp;"-"&amp;COUNTIF($B$2:$B523, $B523)</f>
        <v>3076-3</v>
      </c>
      <c r="M523" s="2">
        <v>1833</v>
      </c>
      <c r="N523" s="2" t="str">
        <f t="shared" si="41"/>
        <v>Les Avants</v>
      </c>
      <c r="O523" s="2" t="str">
        <f t="shared" si="40"/>
        <v/>
      </c>
      <c r="P523" s="2" t="str">
        <f t="shared" si="40"/>
        <v/>
      </c>
      <c r="Q523" s="2" t="str">
        <f t="shared" si="40"/>
        <v/>
      </c>
      <c r="R523" s="2" t="str">
        <f t="shared" si="40"/>
        <v/>
      </c>
      <c r="S523" s="2" t="str">
        <f t="shared" si="40"/>
        <v/>
      </c>
      <c r="T523" s="2" t="str">
        <f t="shared" si="40"/>
        <v/>
      </c>
      <c r="U523" s="2" t="str">
        <f t="shared" si="40"/>
        <v/>
      </c>
      <c r="V523" s="2" t="str">
        <f t="shared" si="40"/>
        <v/>
      </c>
      <c r="W523" s="2" t="str">
        <f t="shared" si="40"/>
        <v/>
      </c>
      <c r="X523" s="2" t="str">
        <f t="shared" si="40"/>
        <v/>
      </c>
      <c r="Y523" s="2" t="str">
        <f t="shared" si="40"/>
        <v/>
      </c>
    </row>
    <row r="524" spans="1:25" x14ac:dyDescent="0.2">
      <c r="A524" s="2" t="s">
        <v>619</v>
      </c>
      <c r="B524" s="2">
        <v>3513</v>
      </c>
      <c r="C524" s="2">
        <v>0</v>
      </c>
      <c r="D524" s="2" t="s">
        <v>390</v>
      </c>
      <c r="E524" s="2">
        <v>359</v>
      </c>
      <c r="F524" s="2" t="s">
        <v>309</v>
      </c>
      <c r="G524" s="2">
        <v>2613220.9739999999</v>
      </c>
      <c r="H524" s="2">
        <v>1202098.3870000001</v>
      </c>
      <c r="I524" s="2" t="s">
        <v>4896</v>
      </c>
      <c r="J524" s="4">
        <v>39630</v>
      </c>
      <c r="K524" s="230">
        <f t="shared" si="42"/>
        <v>3</v>
      </c>
      <c r="L524" s="2" t="str">
        <f>$B524&amp;"-"&amp;COUNTIF($B$2:$B524, $B524)</f>
        <v>3513-1</v>
      </c>
      <c r="M524" s="2">
        <v>1844</v>
      </c>
      <c r="N524" s="2" t="str">
        <f t="shared" si="41"/>
        <v>Villeneuve VD</v>
      </c>
      <c r="O524" s="2" t="str">
        <f t="shared" si="40"/>
        <v/>
      </c>
      <c r="P524" s="2" t="str">
        <f t="shared" si="40"/>
        <v/>
      </c>
      <c r="Q524" s="2" t="str">
        <f t="shared" si="40"/>
        <v/>
      </c>
      <c r="R524" s="2" t="str">
        <f t="shared" si="40"/>
        <v/>
      </c>
      <c r="S524" s="2" t="str">
        <f t="shared" si="40"/>
        <v/>
      </c>
      <c r="T524" s="2" t="str">
        <f t="shared" si="40"/>
        <v/>
      </c>
      <c r="U524" s="2" t="str">
        <f t="shared" si="40"/>
        <v/>
      </c>
      <c r="V524" s="2" t="str">
        <f t="shared" si="40"/>
        <v/>
      </c>
      <c r="W524" s="2" t="str">
        <f t="shared" si="40"/>
        <v/>
      </c>
      <c r="X524" s="2" t="str">
        <f t="shared" si="40"/>
        <v/>
      </c>
      <c r="Y524" s="2" t="str">
        <f t="shared" si="40"/>
        <v/>
      </c>
    </row>
    <row r="525" spans="1:25" x14ac:dyDescent="0.2">
      <c r="A525" s="2" t="s">
        <v>392</v>
      </c>
      <c r="B525" s="2">
        <v>3032</v>
      </c>
      <c r="C525" s="2">
        <v>0</v>
      </c>
      <c r="D525" s="2" t="s">
        <v>393</v>
      </c>
      <c r="E525" s="2">
        <v>360</v>
      </c>
      <c r="F525" s="2" t="s">
        <v>309</v>
      </c>
      <c r="G525" s="2">
        <v>2595394.602</v>
      </c>
      <c r="H525" s="2">
        <v>1201955.845</v>
      </c>
      <c r="I525" s="2" t="s">
        <v>4896</v>
      </c>
      <c r="J525" s="4">
        <v>39630</v>
      </c>
      <c r="K525" s="230">
        <f t="shared" si="42"/>
        <v>3</v>
      </c>
      <c r="L525" s="2" t="str">
        <f>$B525&amp;"-"&amp;COUNTIF($B$2:$B525, $B525)</f>
        <v>3032-2</v>
      </c>
      <c r="M525" s="2">
        <v>1845</v>
      </c>
      <c r="N525" s="2" t="str">
        <f t="shared" si="41"/>
        <v>Noville</v>
      </c>
      <c r="O525" s="2" t="str">
        <f t="shared" si="40"/>
        <v/>
      </c>
      <c r="P525" s="2" t="str">
        <f t="shared" si="40"/>
        <v/>
      </c>
      <c r="Q525" s="2" t="str">
        <f t="shared" si="40"/>
        <v/>
      </c>
      <c r="R525" s="2" t="str">
        <f t="shared" si="40"/>
        <v/>
      </c>
      <c r="S525" s="2" t="str">
        <f t="shared" si="40"/>
        <v/>
      </c>
      <c r="T525" s="2" t="str">
        <f t="shared" si="40"/>
        <v/>
      </c>
      <c r="U525" s="2" t="str">
        <f t="shared" si="40"/>
        <v/>
      </c>
      <c r="V525" s="2" t="str">
        <f t="shared" si="40"/>
        <v/>
      </c>
      <c r="W525" s="2" t="str">
        <f t="shared" si="40"/>
        <v/>
      </c>
      <c r="X525" s="2" t="str">
        <f t="shared" si="40"/>
        <v/>
      </c>
      <c r="Y525" s="2" t="str">
        <f t="shared" si="40"/>
        <v/>
      </c>
    </row>
    <row r="526" spans="1:25" x14ac:dyDescent="0.2">
      <c r="A526" s="2" t="s">
        <v>394</v>
      </c>
      <c r="B526" s="2">
        <v>3033</v>
      </c>
      <c r="C526" s="2">
        <v>0</v>
      </c>
      <c r="D526" s="2" t="s">
        <v>393</v>
      </c>
      <c r="E526" s="2">
        <v>360</v>
      </c>
      <c r="F526" s="2" t="s">
        <v>309</v>
      </c>
      <c r="G526" s="2">
        <v>2593450.1260000002</v>
      </c>
      <c r="H526" s="2">
        <v>1202687.2279999999</v>
      </c>
      <c r="I526" s="2" t="s">
        <v>4896</v>
      </c>
      <c r="J526" s="4">
        <v>39630</v>
      </c>
      <c r="K526" s="230">
        <f t="shared" si="42"/>
        <v>3</v>
      </c>
      <c r="L526" s="2" t="str">
        <f>$B526&amp;"-"&amp;COUNTIF($B$2:$B526, $B526)</f>
        <v>3033-1</v>
      </c>
      <c r="M526" s="2">
        <v>1846</v>
      </c>
      <c r="N526" s="2" t="str">
        <f t="shared" si="41"/>
        <v>Chessel</v>
      </c>
      <c r="O526" s="2" t="str">
        <f t="shared" si="40"/>
        <v/>
      </c>
      <c r="P526" s="2" t="str">
        <f t="shared" si="40"/>
        <v/>
      </c>
      <c r="Q526" s="2" t="str">
        <f t="shared" si="40"/>
        <v/>
      </c>
      <c r="R526" s="2" t="str">
        <f t="shared" si="40"/>
        <v/>
      </c>
      <c r="S526" s="2" t="str">
        <f t="shared" si="40"/>
        <v/>
      </c>
      <c r="T526" s="2" t="str">
        <f t="shared" si="40"/>
        <v/>
      </c>
      <c r="U526" s="2" t="str">
        <f t="shared" ref="U526:Y526" si="43">IFERROR(INDEX($A$2:$A$5744, MATCH($M526&amp;"-"&amp;U$1, $L$2:$L$5744, 0)), "")</f>
        <v/>
      </c>
      <c r="V526" s="2" t="str">
        <f t="shared" si="43"/>
        <v/>
      </c>
      <c r="W526" s="2" t="str">
        <f t="shared" si="43"/>
        <v/>
      </c>
      <c r="X526" s="2" t="str">
        <f t="shared" si="43"/>
        <v/>
      </c>
      <c r="Y526" s="2" t="str">
        <f t="shared" si="43"/>
        <v/>
      </c>
    </row>
    <row r="527" spans="1:25" x14ac:dyDescent="0.2">
      <c r="A527" s="2" t="s">
        <v>395</v>
      </c>
      <c r="B527" s="2">
        <v>3034</v>
      </c>
      <c r="C527" s="2">
        <v>0</v>
      </c>
      <c r="D527" s="2" t="s">
        <v>393</v>
      </c>
      <c r="E527" s="2">
        <v>360</v>
      </c>
      <c r="F527" s="2" t="s">
        <v>309</v>
      </c>
      <c r="G527" s="2">
        <v>2590332.6159999999</v>
      </c>
      <c r="H527" s="2">
        <v>1202899.3770000001</v>
      </c>
      <c r="I527" s="2" t="s">
        <v>4896</v>
      </c>
      <c r="J527" s="4">
        <v>39630</v>
      </c>
      <c r="K527" s="230">
        <f t="shared" si="42"/>
        <v>3</v>
      </c>
      <c r="L527" s="2" t="str">
        <f>$B527&amp;"-"&amp;COUNTIF($B$2:$B527, $B527)</f>
        <v>3034-1</v>
      </c>
      <c r="M527" s="2">
        <v>1847</v>
      </c>
      <c r="N527" s="2" t="str">
        <f t="shared" si="41"/>
        <v>Rennaz</v>
      </c>
      <c r="O527" s="2" t="str">
        <f t="shared" si="41"/>
        <v/>
      </c>
      <c r="P527" s="2" t="str">
        <f t="shared" si="41"/>
        <v/>
      </c>
      <c r="Q527" s="2" t="str">
        <f t="shared" si="41"/>
        <v/>
      </c>
      <c r="R527" s="2" t="str">
        <f t="shared" si="41"/>
        <v/>
      </c>
      <c r="S527" s="2" t="str">
        <f t="shared" si="41"/>
        <v/>
      </c>
      <c r="T527" s="2" t="str">
        <f t="shared" si="41"/>
        <v/>
      </c>
      <c r="U527" s="2" t="str">
        <f t="shared" si="41"/>
        <v/>
      </c>
      <c r="V527" s="2" t="str">
        <f t="shared" si="41"/>
        <v/>
      </c>
      <c r="W527" s="2" t="str">
        <f t="shared" si="41"/>
        <v/>
      </c>
      <c r="X527" s="2" t="str">
        <f t="shared" si="41"/>
        <v/>
      </c>
      <c r="Y527" s="2" t="str">
        <f t="shared" si="41"/>
        <v/>
      </c>
    </row>
    <row r="528" spans="1:25" x14ac:dyDescent="0.2">
      <c r="A528" s="2" t="s">
        <v>335</v>
      </c>
      <c r="B528" s="2">
        <v>3035</v>
      </c>
      <c r="C528" s="2">
        <v>0</v>
      </c>
      <c r="D528" s="2" t="s">
        <v>393</v>
      </c>
      <c r="E528" s="2">
        <v>360</v>
      </c>
      <c r="F528" s="2" t="s">
        <v>309</v>
      </c>
      <c r="G528" s="2">
        <v>2588921.6710000001</v>
      </c>
      <c r="H528" s="2">
        <v>1204559.375</v>
      </c>
      <c r="I528" s="2" t="s">
        <v>4896</v>
      </c>
      <c r="J528" s="4">
        <v>39630</v>
      </c>
      <c r="K528" s="230">
        <f t="shared" si="42"/>
        <v>3</v>
      </c>
      <c r="L528" s="2" t="str">
        <f>$B528&amp;"-"&amp;COUNTIF($B$2:$B528, $B528)</f>
        <v>3035-2</v>
      </c>
      <c r="M528" s="2">
        <v>1852</v>
      </c>
      <c r="N528" s="2" t="str">
        <f t="shared" si="41"/>
        <v>Roche VD</v>
      </c>
      <c r="O528" s="2" t="str">
        <f t="shared" si="41"/>
        <v/>
      </c>
      <c r="P528" s="2" t="str">
        <f t="shared" si="41"/>
        <v/>
      </c>
      <c r="Q528" s="2" t="str">
        <f t="shared" si="41"/>
        <v/>
      </c>
      <c r="R528" s="2" t="str">
        <f t="shared" si="41"/>
        <v/>
      </c>
      <c r="S528" s="2" t="str">
        <f t="shared" si="41"/>
        <v/>
      </c>
      <c r="T528" s="2" t="str">
        <f t="shared" si="41"/>
        <v/>
      </c>
      <c r="U528" s="2" t="str">
        <f t="shared" si="41"/>
        <v/>
      </c>
      <c r="V528" s="2" t="str">
        <f t="shared" si="41"/>
        <v/>
      </c>
      <c r="W528" s="2" t="str">
        <f t="shared" si="41"/>
        <v/>
      </c>
      <c r="X528" s="2" t="str">
        <f t="shared" si="41"/>
        <v/>
      </c>
      <c r="Y528" s="2" t="str">
        <f t="shared" si="41"/>
        <v/>
      </c>
    </row>
    <row r="529" spans="1:25" x14ac:dyDescent="0.2">
      <c r="A529" s="2" t="s">
        <v>324</v>
      </c>
      <c r="B529" s="2">
        <v>3036</v>
      </c>
      <c r="C529" s="2">
        <v>0</v>
      </c>
      <c r="D529" s="2" t="s">
        <v>393</v>
      </c>
      <c r="E529" s="2">
        <v>360</v>
      </c>
      <c r="F529" s="2" t="s">
        <v>309</v>
      </c>
      <c r="G529" s="2">
        <v>2588298.2749999999</v>
      </c>
      <c r="H529" s="2">
        <v>1202799.713</v>
      </c>
      <c r="I529" s="2" t="s">
        <v>4896</v>
      </c>
      <c r="J529" s="4">
        <v>39630</v>
      </c>
      <c r="K529" s="230">
        <f t="shared" si="42"/>
        <v>3</v>
      </c>
      <c r="L529" s="2" t="str">
        <f>$B529&amp;"-"&amp;COUNTIF($B$2:$B529, $B529)</f>
        <v>3036-2</v>
      </c>
      <c r="M529" s="2">
        <v>1853</v>
      </c>
      <c r="N529" s="2" t="str">
        <f t="shared" si="41"/>
        <v>Yvorne</v>
      </c>
      <c r="O529" s="2" t="str">
        <f t="shared" si="41"/>
        <v/>
      </c>
      <c r="P529" s="2" t="str">
        <f t="shared" si="41"/>
        <v/>
      </c>
      <c r="Q529" s="2" t="str">
        <f t="shared" si="41"/>
        <v/>
      </c>
      <c r="R529" s="2" t="str">
        <f t="shared" si="41"/>
        <v/>
      </c>
      <c r="S529" s="2" t="str">
        <f t="shared" si="41"/>
        <v/>
      </c>
      <c r="T529" s="2" t="str">
        <f t="shared" si="41"/>
        <v/>
      </c>
      <c r="U529" s="2" t="str">
        <f t="shared" si="41"/>
        <v/>
      </c>
      <c r="V529" s="2" t="str">
        <f t="shared" si="41"/>
        <v/>
      </c>
      <c r="W529" s="2" t="str">
        <f t="shared" si="41"/>
        <v/>
      </c>
      <c r="X529" s="2" t="str">
        <f t="shared" si="41"/>
        <v/>
      </c>
      <c r="Y529" s="2" t="str">
        <f t="shared" si="41"/>
        <v/>
      </c>
    </row>
    <row r="530" spans="1:25" x14ac:dyDescent="0.2">
      <c r="A530" s="2" t="s">
        <v>371</v>
      </c>
      <c r="B530" s="2">
        <v>3037</v>
      </c>
      <c r="C530" s="2">
        <v>0</v>
      </c>
      <c r="D530" s="2" t="s">
        <v>393</v>
      </c>
      <c r="E530" s="2">
        <v>360</v>
      </c>
      <c r="F530" s="2" t="s">
        <v>309</v>
      </c>
      <c r="G530" s="2">
        <v>2597717.3790000002</v>
      </c>
      <c r="H530" s="2">
        <v>1202131.3330000001</v>
      </c>
      <c r="I530" s="2" t="s">
        <v>4896</v>
      </c>
      <c r="J530" s="4">
        <v>39630</v>
      </c>
      <c r="K530" s="230">
        <f t="shared" si="42"/>
        <v>3</v>
      </c>
      <c r="L530" s="2" t="str">
        <f>$B530&amp;"-"&amp;COUNTIF($B$2:$B530, $B530)</f>
        <v>3037-3</v>
      </c>
      <c r="M530" s="2">
        <v>1854</v>
      </c>
      <c r="N530" s="2" t="str">
        <f t="shared" si="41"/>
        <v>Leysin</v>
      </c>
      <c r="O530" s="2" t="str">
        <f t="shared" si="41"/>
        <v/>
      </c>
      <c r="P530" s="2" t="str">
        <f t="shared" si="41"/>
        <v/>
      </c>
      <c r="Q530" s="2" t="str">
        <f t="shared" si="41"/>
        <v/>
      </c>
      <c r="R530" s="2" t="str">
        <f t="shared" si="41"/>
        <v/>
      </c>
      <c r="S530" s="2" t="str">
        <f t="shared" si="41"/>
        <v/>
      </c>
      <c r="T530" s="2" t="str">
        <f t="shared" si="41"/>
        <v/>
      </c>
      <c r="U530" s="2" t="str">
        <f t="shared" si="41"/>
        <v/>
      </c>
      <c r="V530" s="2" t="str">
        <f t="shared" si="41"/>
        <v/>
      </c>
      <c r="W530" s="2" t="str">
        <f t="shared" si="41"/>
        <v/>
      </c>
      <c r="X530" s="2" t="str">
        <f t="shared" si="41"/>
        <v/>
      </c>
      <c r="Y530" s="2" t="str">
        <f t="shared" si="41"/>
        <v/>
      </c>
    </row>
    <row r="531" spans="1:25" x14ac:dyDescent="0.2">
      <c r="A531" s="2" t="s">
        <v>321</v>
      </c>
      <c r="B531" s="2">
        <v>3042</v>
      </c>
      <c r="C531" s="2">
        <v>0</v>
      </c>
      <c r="D531" s="2" t="s">
        <v>393</v>
      </c>
      <c r="E531" s="2">
        <v>360</v>
      </c>
      <c r="F531" s="2" t="s">
        <v>309</v>
      </c>
      <c r="G531" s="2">
        <v>2596208.517</v>
      </c>
      <c r="H531" s="2">
        <v>1204980.2690000001</v>
      </c>
      <c r="I531" s="2" t="s">
        <v>4896</v>
      </c>
      <c r="J531" s="4">
        <v>39630</v>
      </c>
      <c r="K531" s="230">
        <f t="shared" si="42"/>
        <v>3</v>
      </c>
      <c r="L531" s="2" t="str">
        <f>$B531&amp;"-"&amp;COUNTIF($B$2:$B531, $B531)</f>
        <v>3042-3</v>
      </c>
      <c r="M531" s="2">
        <v>1856</v>
      </c>
      <c r="N531" s="2" t="str">
        <f t="shared" si="41"/>
        <v>Corbeyrier</v>
      </c>
      <c r="O531" s="2" t="str">
        <f t="shared" si="41"/>
        <v>Corbeyrier</v>
      </c>
      <c r="P531" s="2" t="str">
        <f t="shared" si="41"/>
        <v/>
      </c>
      <c r="Q531" s="2" t="str">
        <f t="shared" si="41"/>
        <v/>
      </c>
      <c r="R531" s="2" t="str">
        <f t="shared" si="41"/>
        <v/>
      </c>
      <c r="S531" s="2" t="str">
        <f t="shared" si="41"/>
        <v/>
      </c>
      <c r="T531" s="2" t="str">
        <f t="shared" si="41"/>
        <v/>
      </c>
      <c r="U531" s="2" t="str">
        <f t="shared" si="41"/>
        <v/>
      </c>
      <c r="V531" s="2" t="str">
        <f t="shared" si="41"/>
        <v/>
      </c>
      <c r="W531" s="2" t="str">
        <f t="shared" si="41"/>
        <v/>
      </c>
      <c r="X531" s="2" t="str">
        <f t="shared" si="41"/>
        <v/>
      </c>
      <c r="Y531" s="2" t="str">
        <f t="shared" si="41"/>
        <v/>
      </c>
    </row>
    <row r="532" spans="1:25" x14ac:dyDescent="0.2">
      <c r="A532" s="2" t="s">
        <v>396</v>
      </c>
      <c r="B532" s="2">
        <v>3043</v>
      </c>
      <c r="C532" s="2">
        <v>0</v>
      </c>
      <c r="D532" s="2" t="s">
        <v>393</v>
      </c>
      <c r="E532" s="2">
        <v>360</v>
      </c>
      <c r="F532" s="2" t="s">
        <v>309</v>
      </c>
      <c r="G532" s="2">
        <v>2595799.48</v>
      </c>
      <c r="H532" s="2">
        <v>1203938.8370000001</v>
      </c>
      <c r="I532" s="2" t="s">
        <v>4896</v>
      </c>
      <c r="J532" s="4">
        <v>39630</v>
      </c>
      <c r="K532" s="230">
        <f t="shared" si="42"/>
        <v>3</v>
      </c>
      <c r="L532" s="2" t="str">
        <f>$B532&amp;"-"&amp;COUNTIF($B$2:$B532, $B532)</f>
        <v>3043-1</v>
      </c>
      <c r="M532" s="2">
        <v>1860</v>
      </c>
      <c r="N532" s="2" t="str">
        <f t="shared" si="41"/>
        <v>Aigle</v>
      </c>
      <c r="O532" s="2" t="str">
        <f t="shared" si="41"/>
        <v>Aigle</v>
      </c>
      <c r="P532" s="2" t="str">
        <f t="shared" si="41"/>
        <v/>
      </c>
      <c r="Q532" s="2" t="str">
        <f t="shared" si="41"/>
        <v/>
      </c>
      <c r="R532" s="2" t="str">
        <f t="shared" si="41"/>
        <v/>
      </c>
      <c r="S532" s="2" t="str">
        <f t="shared" si="41"/>
        <v/>
      </c>
      <c r="T532" s="2" t="str">
        <f t="shared" si="41"/>
        <v/>
      </c>
      <c r="U532" s="2" t="str">
        <f t="shared" si="41"/>
        <v/>
      </c>
      <c r="V532" s="2" t="str">
        <f t="shared" si="41"/>
        <v/>
      </c>
      <c r="W532" s="2" t="str">
        <f t="shared" si="41"/>
        <v/>
      </c>
      <c r="X532" s="2" t="str">
        <f t="shared" si="41"/>
        <v/>
      </c>
      <c r="Y532" s="2" t="str">
        <f t="shared" si="41"/>
        <v/>
      </c>
    </row>
    <row r="533" spans="1:25" x14ac:dyDescent="0.2">
      <c r="A533" s="2" t="s">
        <v>397</v>
      </c>
      <c r="B533" s="2">
        <v>3044</v>
      </c>
      <c r="C533" s="2">
        <v>2</v>
      </c>
      <c r="D533" s="2" t="s">
        <v>393</v>
      </c>
      <c r="E533" s="2">
        <v>360</v>
      </c>
      <c r="F533" s="2" t="s">
        <v>309</v>
      </c>
      <c r="G533" s="2">
        <v>2590444.3939999999</v>
      </c>
      <c r="H533" s="2">
        <v>1205009.6880000001</v>
      </c>
      <c r="I533" s="2" t="s">
        <v>4896</v>
      </c>
      <c r="J533" s="4">
        <v>39630</v>
      </c>
      <c r="K533" s="230">
        <f t="shared" si="42"/>
        <v>3</v>
      </c>
      <c r="L533" s="2" t="str">
        <f>$B533&amp;"-"&amp;COUNTIF($B$2:$B533, $B533)</f>
        <v>3044-1</v>
      </c>
      <c r="M533" s="2">
        <v>1862</v>
      </c>
      <c r="N533" s="2" t="str">
        <f t="shared" si="41"/>
        <v>Les Mosses</v>
      </c>
      <c r="O533" s="2" t="str">
        <f t="shared" si="41"/>
        <v>La Comballaz</v>
      </c>
      <c r="P533" s="2" t="str">
        <f t="shared" si="41"/>
        <v/>
      </c>
      <c r="Q533" s="2" t="str">
        <f t="shared" si="41"/>
        <v/>
      </c>
      <c r="R533" s="2" t="str">
        <f t="shared" si="41"/>
        <v/>
      </c>
      <c r="S533" s="2" t="str">
        <f t="shared" si="41"/>
        <v/>
      </c>
      <c r="T533" s="2" t="str">
        <f t="shared" si="41"/>
        <v/>
      </c>
      <c r="U533" s="2" t="str">
        <f t="shared" si="41"/>
        <v/>
      </c>
      <c r="V533" s="2" t="str">
        <f t="shared" si="41"/>
        <v/>
      </c>
      <c r="W533" s="2" t="str">
        <f t="shared" si="41"/>
        <v/>
      </c>
      <c r="X533" s="2" t="str">
        <f t="shared" si="41"/>
        <v/>
      </c>
      <c r="Y533" s="2" t="str">
        <f t="shared" si="41"/>
        <v/>
      </c>
    </row>
    <row r="534" spans="1:25" x14ac:dyDescent="0.2">
      <c r="A534" s="2" t="s">
        <v>322</v>
      </c>
      <c r="B534" s="2">
        <v>3045</v>
      </c>
      <c r="C534" s="2">
        <v>0</v>
      </c>
      <c r="D534" s="2" t="s">
        <v>393</v>
      </c>
      <c r="E534" s="2">
        <v>360</v>
      </c>
      <c r="F534" s="2" t="s">
        <v>309</v>
      </c>
      <c r="G534" s="2">
        <v>2595599.702</v>
      </c>
      <c r="H534" s="2">
        <v>1205504.0049999999</v>
      </c>
      <c r="I534" s="2" t="s">
        <v>4896</v>
      </c>
      <c r="J534" s="4">
        <v>39630</v>
      </c>
      <c r="K534" s="230">
        <f t="shared" si="42"/>
        <v>3</v>
      </c>
      <c r="L534" s="2" t="str">
        <f>$B534&amp;"-"&amp;COUNTIF($B$2:$B534, $B534)</f>
        <v>3045-2</v>
      </c>
      <c r="M534" s="2">
        <v>1863</v>
      </c>
      <c r="N534" s="2" t="str">
        <f t="shared" si="41"/>
        <v>Le Sépey</v>
      </c>
      <c r="O534" s="2" t="str">
        <f t="shared" si="41"/>
        <v>Le Sépey</v>
      </c>
      <c r="P534" s="2" t="str">
        <f t="shared" si="41"/>
        <v/>
      </c>
      <c r="Q534" s="2" t="str">
        <f t="shared" si="41"/>
        <v/>
      </c>
      <c r="R534" s="2" t="str">
        <f t="shared" si="41"/>
        <v/>
      </c>
      <c r="S534" s="2" t="str">
        <f t="shared" si="41"/>
        <v/>
      </c>
      <c r="T534" s="2" t="str">
        <f t="shared" si="41"/>
        <v/>
      </c>
      <c r="U534" s="2" t="str">
        <f t="shared" si="41"/>
        <v/>
      </c>
      <c r="V534" s="2" t="str">
        <f t="shared" si="41"/>
        <v/>
      </c>
      <c r="W534" s="2" t="str">
        <f t="shared" si="41"/>
        <v/>
      </c>
      <c r="X534" s="2" t="str">
        <f t="shared" si="41"/>
        <v/>
      </c>
      <c r="Y534" s="2" t="str">
        <f t="shared" si="41"/>
        <v/>
      </c>
    </row>
    <row r="535" spans="1:25" x14ac:dyDescent="0.2">
      <c r="A535" s="2" t="s">
        <v>398</v>
      </c>
      <c r="B535" s="2">
        <v>3049</v>
      </c>
      <c r="C535" s="2">
        <v>0</v>
      </c>
      <c r="D535" s="2" t="s">
        <v>393</v>
      </c>
      <c r="E535" s="2">
        <v>360</v>
      </c>
      <c r="F535" s="2" t="s">
        <v>309</v>
      </c>
      <c r="G535" s="2">
        <v>2592102.4720000001</v>
      </c>
      <c r="H535" s="2">
        <v>1204585.0970000001</v>
      </c>
      <c r="I535" s="2" t="s">
        <v>4896</v>
      </c>
      <c r="J535" s="4">
        <v>39630</v>
      </c>
      <c r="K535" s="230">
        <f t="shared" si="42"/>
        <v>3</v>
      </c>
      <c r="L535" s="2" t="str">
        <f>$B535&amp;"-"&amp;COUNTIF($B$2:$B535, $B535)</f>
        <v>3049-1</v>
      </c>
      <c r="M535" s="2">
        <v>1864</v>
      </c>
      <c r="N535" s="2" t="str">
        <f t="shared" si="41"/>
        <v>Vers-l'Eglise</v>
      </c>
      <c r="O535" s="2" t="str">
        <f t="shared" si="41"/>
        <v/>
      </c>
      <c r="P535" s="2" t="str">
        <f t="shared" si="41"/>
        <v/>
      </c>
      <c r="Q535" s="2" t="str">
        <f t="shared" si="41"/>
        <v/>
      </c>
      <c r="R535" s="2" t="str">
        <f t="shared" si="41"/>
        <v/>
      </c>
      <c r="S535" s="2" t="str">
        <f t="shared" si="41"/>
        <v/>
      </c>
      <c r="T535" s="2" t="str">
        <f t="shared" si="41"/>
        <v/>
      </c>
      <c r="U535" s="2" t="str">
        <f t="shared" si="41"/>
        <v/>
      </c>
      <c r="V535" s="2" t="str">
        <f t="shared" si="41"/>
        <v/>
      </c>
      <c r="W535" s="2" t="str">
        <f t="shared" si="41"/>
        <v/>
      </c>
      <c r="X535" s="2" t="str">
        <f t="shared" si="41"/>
        <v/>
      </c>
      <c r="Y535" s="2" t="str">
        <f t="shared" si="41"/>
        <v/>
      </c>
    </row>
    <row r="536" spans="1:25" x14ac:dyDescent="0.2">
      <c r="A536" s="2" t="s">
        <v>399</v>
      </c>
      <c r="B536" s="2">
        <v>3052</v>
      </c>
      <c r="C536" s="2">
        <v>0</v>
      </c>
      <c r="D536" s="2" t="s">
        <v>399</v>
      </c>
      <c r="E536" s="2">
        <v>361</v>
      </c>
      <c r="F536" s="2" t="s">
        <v>309</v>
      </c>
      <c r="G536" s="2">
        <v>2601116.861</v>
      </c>
      <c r="H536" s="2">
        <v>1205068.372</v>
      </c>
      <c r="I536" s="2" t="s">
        <v>4896</v>
      </c>
      <c r="J536" s="4">
        <v>39630</v>
      </c>
      <c r="K536" s="230">
        <f t="shared" si="42"/>
        <v>3</v>
      </c>
      <c r="L536" s="2" t="str">
        <f>$B536&amp;"-"&amp;COUNTIF($B$2:$B536, $B536)</f>
        <v>3052-1</v>
      </c>
      <c r="M536" s="2">
        <v>1865</v>
      </c>
      <c r="N536" s="2" t="str">
        <f t="shared" si="41"/>
        <v>Les Diablerets</v>
      </c>
      <c r="O536" s="2" t="str">
        <f t="shared" si="41"/>
        <v/>
      </c>
      <c r="P536" s="2" t="str">
        <f t="shared" si="41"/>
        <v/>
      </c>
      <c r="Q536" s="2" t="str">
        <f t="shared" si="41"/>
        <v/>
      </c>
      <c r="R536" s="2" t="str">
        <f t="shared" si="41"/>
        <v/>
      </c>
      <c r="S536" s="2" t="str">
        <f t="shared" si="41"/>
        <v/>
      </c>
      <c r="T536" s="2" t="str">
        <f t="shared" si="41"/>
        <v/>
      </c>
      <c r="U536" s="2" t="str">
        <f t="shared" si="41"/>
        <v/>
      </c>
      <c r="V536" s="2" t="str">
        <f t="shared" si="41"/>
        <v/>
      </c>
      <c r="W536" s="2" t="str">
        <f t="shared" si="41"/>
        <v/>
      </c>
      <c r="X536" s="2" t="str">
        <f t="shared" si="41"/>
        <v/>
      </c>
      <c r="Y536" s="2" t="str">
        <f t="shared" si="41"/>
        <v/>
      </c>
    </row>
    <row r="537" spans="1:25" x14ac:dyDescent="0.2">
      <c r="A537" s="2" t="s">
        <v>400</v>
      </c>
      <c r="B537" s="2">
        <v>3048</v>
      </c>
      <c r="C537" s="2">
        <v>0</v>
      </c>
      <c r="D537" s="2" t="s">
        <v>401</v>
      </c>
      <c r="E537" s="2">
        <v>362</v>
      </c>
      <c r="F537" s="2" t="s">
        <v>309</v>
      </c>
      <c r="G537" s="2">
        <v>2601752.7969999998</v>
      </c>
      <c r="H537" s="2">
        <v>1202898.5290000001</v>
      </c>
      <c r="I537" s="2" t="s">
        <v>4896</v>
      </c>
      <c r="J537" s="4">
        <v>39630</v>
      </c>
      <c r="K537" s="230">
        <f t="shared" si="42"/>
        <v>3</v>
      </c>
      <c r="L537" s="2" t="str">
        <f>$B537&amp;"-"&amp;COUNTIF($B$2:$B537, $B537)</f>
        <v>3048-2</v>
      </c>
      <c r="M537" s="2">
        <v>1866</v>
      </c>
      <c r="N537" s="2" t="str">
        <f t="shared" si="41"/>
        <v>La Forclaz VD</v>
      </c>
      <c r="O537" s="2" t="str">
        <f t="shared" si="41"/>
        <v>La Forclaz VD</v>
      </c>
      <c r="P537" s="2" t="str">
        <f t="shared" si="41"/>
        <v>La Forclaz VD</v>
      </c>
      <c r="Q537" s="2" t="str">
        <f t="shared" si="41"/>
        <v/>
      </c>
      <c r="R537" s="2" t="str">
        <f t="shared" si="41"/>
        <v/>
      </c>
      <c r="S537" s="2" t="str">
        <f t="shared" si="41"/>
        <v/>
      </c>
      <c r="T537" s="2" t="str">
        <f t="shared" si="41"/>
        <v/>
      </c>
      <c r="U537" s="2" t="str">
        <f t="shared" si="41"/>
        <v/>
      </c>
      <c r="V537" s="2" t="str">
        <f t="shared" si="41"/>
        <v/>
      </c>
      <c r="W537" s="2" t="str">
        <f t="shared" si="41"/>
        <v/>
      </c>
      <c r="X537" s="2" t="str">
        <f t="shared" si="41"/>
        <v/>
      </c>
      <c r="Y537" s="2" t="str">
        <f t="shared" si="41"/>
        <v/>
      </c>
    </row>
    <row r="538" spans="1:25" x14ac:dyDescent="0.2">
      <c r="A538" s="2" t="s">
        <v>401</v>
      </c>
      <c r="B538" s="2">
        <v>3063</v>
      </c>
      <c r="C538" s="2">
        <v>0</v>
      </c>
      <c r="D538" s="2" t="s">
        <v>401</v>
      </c>
      <c r="E538" s="2">
        <v>362</v>
      </c>
      <c r="F538" s="2" t="s">
        <v>309</v>
      </c>
      <c r="G538" s="2">
        <v>2603042.0240000002</v>
      </c>
      <c r="H538" s="2">
        <v>1203270.4509999999</v>
      </c>
      <c r="I538" s="2" t="s">
        <v>4896</v>
      </c>
      <c r="J538" s="4">
        <v>39630</v>
      </c>
      <c r="K538" s="230">
        <f t="shared" si="42"/>
        <v>3</v>
      </c>
      <c r="L538" s="2" t="str">
        <f>$B538&amp;"-"&amp;COUNTIF($B$2:$B538, $B538)</f>
        <v>3063-2</v>
      </c>
      <c r="M538" s="2">
        <v>1867</v>
      </c>
      <c r="N538" s="2" t="str">
        <f t="shared" si="41"/>
        <v>Ollon VD</v>
      </c>
      <c r="O538" s="2" t="str">
        <f t="shared" si="41"/>
        <v>St-Triphon</v>
      </c>
      <c r="P538" s="2" t="str">
        <f t="shared" si="41"/>
        <v>Panex</v>
      </c>
      <c r="Q538" s="2" t="str">
        <f t="shared" si="41"/>
        <v/>
      </c>
      <c r="R538" s="2" t="str">
        <f t="shared" si="41"/>
        <v/>
      </c>
      <c r="S538" s="2" t="str">
        <f t="shared" si="41"/>
        <v/>
      </c>
      <c r="T538" s="2" t="str">
        <f t="shared" si="41"/>
        <v/>
      </c>
      <c r="U538" s="2" t="str">
        <f t="shared" si="41"/>
        <v/>
      </c>
      <c r="V538" s="2" t="str">
        <f t="shared" si="41"/>
        <v/>
      </c>
      <c r="W538" s="2" t="str">
        <f t="shared" si="41"/>
        <v/>
      </c>
      <c r="X538" s="2" t="str">
        <f t="shared" si="41"/>
        <v/>
      </c>
      <c r="Y538" s="2" t="str">
        <f t="shared" si="41"/>
        <v/>
      </c>
    </row>
    <row r="539" spans="1:25" x14ac:dyDescent="0.2">
      <c r="A539" s="2" t="s">
        <v>401</v>
      </c>
      <c r="B539" s="2">
        <v>3063</v>
      </c>
      <c r="C539" s="2">
        <v>0</v>
      </c>
      <c r="D539" s="2" t="s">
        <v>402</v>
      </c>
      <c r="E539" s="2">
        <v>363</v>
      </c>
      <c r="F539" s="2" t="s">
        <v>309</v>
      </c>
      <c r="G539" s="2">
        <v>2603568.8480000002</v>
      </c>
      <c r="H539" s="2">
        <v>1202058.4750000001</v>
      </c>
      <c r="I539" s="2" t="s">
        <v>4896</v>
      </c>
      <c r="J539" s="4">
        <v>39630</v>
      </c>
      <c r="K539" s="230">
        <f t="shared" si="42"/>
        <v>3</v>
      </c>
      <c r="L539" s="2" t="str">
        <f>$B539&amp;"-"&amp;COUNTIF($B$2:$B539, $B539)</f>
        <v>3063-3</v>
      </c>
      <c r="M539" s="2">
        <v>1868</v>
      </c>
      <c r="N539" s="2" t="str">
        <f t="shared" si="41"/>
        <v>Collombey</v>
      </c>
      <c r="O539" s="2" t="str">
        <f t="shared" si="41"/>
        <v>Collombey</v>
      </c>
      <c r="P539" s="2" t="str">
        <f t="shared" si="41"/>
        <v/>
      </c>
      <c r="Q539" s="2" t="str">
        <f t="shared" si="41"/>
        <v/>
      </c>
      <c r="R539" s="2" t="str">
        <f t="shared" si="41"/>
        <v/>
      </c>
      <c r="S539" s="2" t="str">
        <f t="shared" si="41"/>
        <v/>
      </c>
      <c r="T539" s="2" t="str">
        <f t="shared" si="41"/>
        <v/>
      </c>
      <c r="U539" s="2" t="str">
        <f t="shared" si="41"/>
        <v/>
      </c>
      <c r="V539" s="2" t="str">
        <f t="shared" si="41"/>
        <v/>
      </c>
      <c r="W539" s="2" t="str">
        <f t="shared" si="41"/>
        <v/>
      </c>
      <c r="X539" s="2" t="str">
        <f t="shared" si="41"/>
        <v/>
      </c>
      <c r="Y539" s="2" t="str">
        <f t="shared" si="41"/>
        <v/>
      </c>
    </row>
    <row r="540" spans="1:25" x14ac:dyDescent="0.2">
      <c r="A540" s="2" t="s">
        <v>368</v>
      </c>
      <c r="B540" s="2">
        <v>3065</v>
      </c>
      <c r="C540" s="2">
        <v>0</v>
      </c>
      <c r="D540" s="2" t="s">
        <v>402</v>
      </c>
      <c r="E540" s="2">
        <v>363</v>
      </c>
      <c r="F540" s="2" t="s">
        <v>309</v>
      </c>
      <c r="G540" s="2">
        <v>2604128.9019999998</v>
      </c>
      <c r="H540" s="2">
        <v>1201724.129</v>
      </c>
      <c r="I540" s="2" t="s">
        <v>4896</v>
      </c>
      <c r="J540" s="4">
        <v>39630</v>
      </c>
      <c r="K540" s="230">
        <f t="shared" si="42"/>
        <v>3</v>
      </c>
      <c r="L540" s="2" t="str">
        <f>$B540&amp;"-"&amp;COUNTIF($B$2:$B540, $B540)</f>
        <v>3065-2</v>
      </c>
      <c r="M540" s="2">
        <v>1869</v>
      </c>
      <c r="N540" s="2" t="str">
        <f t="shared" si="41"/>
        <v>Massongex</v>
      </c>
      <c r="O540" s="2" t="str">
        <f t="shared" si="41"/>
        <v/>
      </c>
      <c r="P540" s="2" t="str">
        <f t="shared" si="41"/>
        <v/>
      </c>
      <c r="Q540" s="2" t="str">
        <f t="shared" si="41"/>
        <v/>
      </c>
      <c r="R540" s="2" t="str">
        <f t="shared" si="41"/>
        <v/>
      </c>
      <c r="S540" s="2" t="str">
        <f t="shared" si="41"/>
        <v/>
      </c>
      <c r="T540" s="2" t="str">
        <f t="shared" si="41"/>
        <v/>
      </c>
      <c r="U540" s="2" t="str">
        <f t="shared" si="41"/>
        <v/>
      </c>
      <c r="V540" s="2" t="str">
        <f t="shared" si="41"/>
        <v/>
      </c>
      <c r="W540" s="2" t="str">
        <f t="shared" si="41"/>
        <v/>
      </c>
      <c r="X540" s="2" t="str">
        <f t="shared" si="41"/>
        <v/>
      </c>
      <c r="Y540" s="2" t="str">
        <f t="shared" si="41"/>
        <v/>
      </c>
    </row>
    <row r="541" spans="1:25" x14ac:dyDescent="0.2">
      <c r="A541" s="2" t="s">
        <v>388</v>
      </c>
      <c r="B541" s="2">
        <v>3066</v>
      </c>
      <c r="C541" s="2">
        <v>0</v>
      </c>
      <c r="D541" s="2" t="s">
        <v>402</v>
      </c>
      <c r="E541" s="2">
        <v>363</v>
      </c>
      <c r="F541" s="2" t="s">
        <v>309</v>
      </c>
      <c r="G541" s="2">
        <v>2605505.3810000001</v>
      </c>
      <c r="H541" s="2">
        <v>1201041.679</v>
      </c>
      <c r="I541" s="2" t="s">
        <v>4896</v>
      </c>
      <c r="J541" s="4">
        <v>39630</v>
      </c>
      <c r="K541" s="230">
        <f t="shared" si="42"/>
        <v>3</v>
      </c>
      <c r="L541" s="2" t="str">
        <f>$B541&amp;"-"&amp;COUNTIF($B$2:$B541, $B541)</f>
        <v>3066-4</v>
      </c>
      <c r="M541" s="2">
        <v>1870</v>
      </c>
      <c r="N541" s="2" t="str">
        <f t="shared" si="41"/>
        <v>Monthey</v>
      </c>
      <c r="O541" s="2" t="str">
        <f t="shared" si="41"/>
        <v>Monthey</v>
      </c>
      <c r="P541" s="2" t="str">
        <f t="shared" si="41"/>
        <v>Monthey</v>
      </c>
      <c r="Q541" s="2" t="str">
        <f t="shared" si="41"/>
        <v/>
      </c>
      <c r="R541" s="2" t="str">
        <f t="shared" si="41"/>
        <v/>
      </c>
      <c r="S541" s="2" t="str">
        <f t="shared" si="41"/>
        <v/>
      </c>
      <c r="T541" s="2" t="str">
        <f t="shared" si="41"/>
        <v/>
      </c>
      <c r="U541" s="2" t="str">
        <f t="shared" si="41"/>
        <v/>
      </c>
      <c r="V541" s="2" t="str">
        <f t="shared" si="41"/>
        <v/>
      </c>
      <c r="W541" s="2" t="str">
        <f t="shared" si="41"/>
        <v/>
      </c>
      <c r="X541" s="2" t="str">
        <f t="shared" si="41"/>
        <v/>
      </c>
      <c r="Y541" s="2" t="str">
        <f t="shared" si="41"/>
        <v/>
      </c>
    </row>
    <row r="542" spans="1:25" x14ac:dyDescent="0.2">
      <c r="A542" s="2" t="s">
        <v>402</v>
      </c>
      <c r="B542" s="2">
        <v>3072</v>
      </c>
      <c r="C542" s="2">
        <v>0</v>
      </c>
      <c r="D542" s="2" t="s">
        <v>402</v>
      </c>
      <c r="E542" s="2">
        <v>363</v>
      </c>
      <c r="F542" s="2" t="s">
        <v>309</v>
      </c>
      <c r="G542" s="2">
        <v>2604100.6719999998</v>
      </c>
      <c r="H542" s="2">
        <v>1200268.389</v>
      </c>
      <c r="I542" s="2" t="s">
        <v>4896</v>
      </c>
      <c r="J542" s="4">
        <v>39630</v>
      </c>
      <c r="K542" s="230">
        <f t="shared" si="42"/>
        <v>3</v>
      </c>
      <c r="L542" s="2" t="str">
        <f>$B542&amp;"-"&amp;COUNTIF($B$2:$B542, $B542)</f>
        <v>3072-2</v>
      </c>
      <c r="M542" s="2">
        <v>1871</v>
      </c>
      <c r="N542" s="2" t="str">
        <f t="shared" si="41"/>
        <v>Choëx</v>
      </c>
      <c r="O542" s="2" t="str">
        <f t="shared" si="41"/>
        <v>Les Giettes</v>
      </c>
      <c r="P542" s="2" t="str">
        <f t="shared" si="41"/>
        <v>Les Giettes</v>
      </c>
      <c r="Q542" s="2" t="str">
        <f t="shared" si="41"/>
        <v>Les Giettes</v>
      </c>
      <c r="R542" s="2" t="str">
        <f t="shared" si="41"/>
        <v/>
      </c>
      <c r="S542" s="2" t="str">
        <f t="shared" si="41"/>
        <v/>
      </c>
      <c r="T542" s="2" t="str">
        <f t="shared" si="41"/>
        <v/>
      </c>
      <c r="U542" s="2" t="str">
        <f t="shared" si="41"/>
        <v/>
      </c>
      <c r="V542" s="2" t="str">
        <f t="shared" si="41"/>
        <v/>
      </c>
      <c r="W542" s="2" t="str">
        <f t="shared" si="41"/>
        <v/>
      </c>
      <c r="X542" s="2" t="str">
        <f t="shared" si="41"/>
        <v/>
      </c>
      <c r="Y542" s="2" t="str">
        <f t="shared" si="41"/>
        <v/>
      </c>
    </row>
    <row r="543" spans="1:25" x14ac:dyDescent="0.2">
      <c r="A543" s="2" t="s">
        <v>384</v>
      </c>
      <c r="B543" s="2">
        <v>3073</v>
      </c>
      <c r="C543" s="2">
        <v>0</v>
      </c>
      <c r="D543" s="2" t="s">
        <v>402</v>
      </c>
      <c r="E543" s="2">
        <v>363</v>
      </c>
      <c r="F543" s="2" t="s">
        <v>309</v>
      </c>
      <c r="G543" s="2">
        <v>2605417.16</v>
      </c>
      <c r="H543" s="2">
        <v>1200074.547</v>
      </c>
      <c r="I543" s="2" t="s">
        <v>4896</v>
      </c>
      <c r="J543" s="4">
        <v>39630</v>
      </c>
      <c r="K543" s="230">
        <f t="shared" si="42"/>
        <v>3</v>
      </c>
      <c r="L543" s="2" t="str">
        <f>$B543&amp;"-"&amp;COUNTIF($B$2:$B543, $B543)</f>
        <v>3073-3</v>
      </c>
      <c r="M543" s="2">
        <v>1872</v>
      </c>
      <c r="N543" s="2" t="str">
        <f t="shared" si="41"/>
        <v>Troistorrents</v>
      </c>
      <c r="O543" s="2" t="str">
        <f t="shared" si="41"/>
        <v>Troistorrents</v>
      </c>
      <c r="P543" s="2" t="str">
        <f t="shared" si="41"/>
        <v/>
      </c>
      <c r="Q543" s="2" t="str">
        <f t="shared" si="41"/>
        <v/>
      </c>
      <c r="R543" s="2" t="str">
        <f t="shared" si="41"/>
        <v/>
      </c>
      <c r="S543" s="2" t="str">
        <f t="shared" si="41"/>
        <v/>
      </c>
      <c r="T543" s="2" t="str">
        <f t="shared" si="41"/>
        <v/>
      </c>
      <c r="U543" s="2" t="str">
        <f t="shared" si="41"/>
        <v/>
      </c>
      <c r="V543" s="2" t="str">
        <f t="shared" si="41"/>
        <v/>
      </c>
      <c r="W543" s="2" t="str">
        <f t="shared" si="41"/>
        <v/>
      </c>
      <c r="X543" s="2" t="str">
        <f t="shared" si="41"/>
        <v/>
      </c>
      <c r="Y543" s="2" t="str">
        <f t="shared" si="41"/>
        <v/>
      </c>
    </row>
    <row r="544" spans="1:25" x14ac:dyDescent="0.2">
      <c r="A544" s="2" t="s">
        <v>403</v>
      </c>
      <c r="B544" s="2">
        <v>2502</v>
      </c>
      <c r="C544" s="2">
        <v>0</v>
      </c>
      <c r="D544" s="2" t="s">
        <v>403</v>
      </c>
      <c r="E544" s="2">
        <v>371</v>
      </c>
      <c r="F544" s="2" t="s">
        <v>309</v>
      </c>
      <c r="G544" s="2">
        <v>2585367.2370000002</v>
      </c>
      <c r="H544" s="2">
        <v>1221241.193</v>
      </c>
      <c r="I544" s="2" t="s">
        <v>4897</v>
      </c>
      <c r="J544" s="4">
        <v>39630</v>
      </c>
      <c r="K544" s="230">
        <f t="shared" si="42"/>
        <v>3</v>
      </c>
      <c r="L544" s="2" t="str">
        <f>$B544&amp;"-"&amp;COUNTIF($B$2:$B544, $B544)</f>
        <v>2502-1</v>
      </c>
      <c r="M544" s="2">
        <v>1873</v>
      </c>
      <c r="N544" s="2" t="str">
        <f t="shared" si="41"/>
        <v>Val-d'Illiez</v>
      </c>
      <c r="O544" s="2" t="str">
        <f t="shared" si="41"/>
        <v>Champoussin</v>
      </c>
      <c r="P544" s="2" t="str">
        <f t="shared" si="41"/>
        <v>Les Crosets</v>
      </c>
      <c r="Q544" s="2" t="str">
        <f t="shared" si="41"/>
        <v/>
      </c>
      <c r="R544" s="2" t="str">
        <f t="shared" si="41"/>
        <v/>
      </c>
      <c r="S544" s="2" t="str">
        <f t="shared" si="41"/>
        <v/>
      </c>
      <c r="T544" s="2" t="str">
        <f t="shared" si="41"/>
        <v/>
      </c>
      <c r="U544" s="2" t="str">
        <f t="shared" si="41"/>
        <v/>
      </c>
      <c r="V544" s="2" t="str">
        <f t="shared" si="41"/>
        <v/>
      </c>
      <c r="W544" s="2" t="str">
        <f t="shared" si="41"/>
        <v/>
      </c>
      <c r="X544" s="2" t="str">
        <f t="shared" si="41"/>
        <v/>
      </c>
      <c r="Y544" s="2" t="str">
        <f t="shared" si="41"/>
        <v/>
      </c>
    </row>
    <row r="545" spans="1:25" x14ac:dyDescent="0.2">
      <c r="A545" s="2" t="s">
        <v>403</v>
      </c>
      <c r="B545" s="2">
        <v>2503</v>
      </c>
      <c r="C545" s="2">
        <v>0</v>
      </c>
      <c r="D545" s="2" t="s">
        <v>403</v>
      </c>
      <c r="E545" s="2">
        <v>371</v>
      </c>
      <c r="F545" s="2" t="s">
        <v>309</v>
      </c>
      <c r="G545" s="2">
        <v>2586337.7209999999</v>
      </c>
      <c r="H545" s="2">
        <v>1220093.983</v>
      </c>
      <c r="I545" s="2" t="s">
        <v>4897</v>
      </c>
      <c r="J545" s="4">
        <v>39630</v>
      </c>
      <c r="K545" s="230">
        <f t="shared" si="42"/>
        <v>3</v>
      </c>
      <c r="L545" s="2" t="str">
        <f>$B545&amp;"-"&amp;COUNTIF($B$2:$B545, $B545)</f>
        <v>2503-1</v>
      </c>
      <c r="M545" s="2">
        <v>1874</v>
      </c>
      <c r="N545" s="2" t="str">
        <f t="shared" si="41"/>
        <v>Champéry</v>
      </c>
      <c r="O545" s="2" t="str">
        <f t="shared" si="41"/>
        <v/>
      </c>
      <c r="P545" s="2" t="str">
        <f t="shared" si="41"/>
        <v/>
      </c>
      <c r="Q545" s="2" t="str">
        <f t="shared" si="41"/>
        <v/>
      </c>
      <c r="R545" s="2" t="str">
        <f t="shared" si="41"/>
        <v/>
      </c>
      <c r="S545" s="2" t="str">
        <f t="shared" si="41"/>
        <v/>
      </c>
      <c r="T545" s="2" t="str">
        <f t="shared" si="41"/>
        <v/>
      </c>
      <c r="U545" s="2" t="str">
        <f t="shared" si="41"/>
        <v/>
      </c>
      <c r="V545" s="2" t="str">
        <f t="shared" si="41"/>
        <v/>
      </c>
      <c r="W545" s="2" t="str">
        <f t="shared" si="41"/>
        <v/>
      </c>
      <c r="X545" s="2" t="str">
        <f t="shared" si="41"/>
        <v/>
      </c>
      <c r="Y545" s="2" t="str">
        <f t="shared" si="41"/>
        <v/>
      </c>
    </row>
    <row r="546" spans="1:25" x14ac:dyDescent="0.2">
      <c r="A546" s="2" t="s">
        <v>403</v>
      </c>
      <c r="B546" s="2">
        <v>2504</v>
      </c>
      <c r="C546" s="2">
        <v>0</v>
      </c>
      <c r="D546" s="2" t="s">
        <v>403</v>
      </c>
      <c r="E546" s="2">
        <v>371</v>
      </c>
      <c r="F546" s="2" t="s">
        <v>309</v>
      </c>
      <c r="G546" s="2">
        <v>2588171.281</v>
      </c>
      <c r="H546" s="2">
        <v>1222829.6129999999</v>
      </c>
      <c r="I546" s="2" t="s">
        <v>4897</v>
      </c>
      <c r="J546" s="4">
        <v>39630</v>
      </c>
      <c r="K546" s="230">
        <f t="shared" si="42"/>
        <v>3</v>
      </c>
      <c r="L546" s="2" t="str">
        <f>$B546&amp;"-"&amp;COUNTIF($B$2:$B546, $B546)</f>
        <v>2504-1</v>
      </c>
      <c r="M546" s="2">
        <v>1875</v>
      </c>
      <c r="N546" s="2" t="str">
        <f t="shared" si="41"/>
        <v>Morgins</v>
      </c>
      <c r="O546" s="2" t="str">
        <f t="shared" si="41"/>
        <v/>
      </c>
      <c r="P546" s="2" t="str">
        <f t="shared" si="41"/>
        <v/>
      </c>
      <c r="Q546" s="2" t="str">
        <f t="shared" si="41"/>
        <v/>
      </c>
      <c r="R546" s="2" t="str">
        <f t="shared" ref="O546:Y561" si="44">IFERROR(INDEX($A$2:$A$5744, MATCH($M546&amp;"-"&amp;R$1, $L$2:$L$5744, 0)), "")</f>
        <v/>
      </c>
      <c r="S546" s="2" t="str">
        <f t="shared" si="44"/>
        <v/>
      </c>
      <c r="T546" s="2" t="str">
        <f t="shared" si="44"/>
        <v/>
      </c>
      <c r="U546" s="2" t="str">
        <f t="shared" si="44"/>
        <v/>
      </c>
      <c r="V546" s="2" t="str">
        <f t="shared" si="44"/>
        <v/>
      </c>
      <c r="W546" s="2" t="str">
        <f t="shared" si="44"/>
        <v/>
      </c>
      <c r="X546" s="2" t="str">
        <f t="shared" si="44"/>
        <v/>
      </c>
      <c r="Y546" s="2" t="str">
        <f t="shared" si="44"/>
        <v/>
      </c>
    </row>
    <row r="547" spans="1:25" x14ac:dyDescent="0.2">
      <c r="A547" s="2" t="s">
        <v>403</v>
      </c>
      <c r="B547" s="2">
        <v>2505</v>
      </c>
      <c r="C547" s="2">
        <v>0</v>
      </c>
      <c r="D547" s="2" t="s">
        <v>403</v>
      </c>
      <c r="E547" s="2">
        <v>371</v>
      </c>
      <c r="F547" s="2" t="s">
        <v>309</v>
      </c>
      <c r="G547" s="2">
        <v>2583148.8369999998</v>
      </c>
      <c r="H547" s="2">
        <v>1220325.7560000001</v>
      </c>
      <c r="I547" s="2" t="s">
        <v>4897</v>
      </c>
      <c r="J547" s="4">
        <v>39630</v>
      </c>
      <c r="K547" s="230">
        <f t="shared" si="42"/>
        <v>3</v>
      </c>
      <c r="L547" s="2" t="str">
        <f>$B547&amp;"-"&amp;COUNTIF($B$2:$B547, $B547)</f>
        <v>2505-1</v>
      </c>
      <c r="M547" s="2">
        <v>1880</v>
      </c>
      <c r="N547" s="2" t="str">
        <f t="shared" ref="N547:Y581" si="45">IFERROR(INDEX($A$2:$A$5744, MATCH($M547&amp;"-"&amp;N$1, $L$2:$L$5744, 0)), "")</f>
        <v>Bex</v>
      </c>
      <c r="O547" s="2" t="str">
        <f t="shared" si="44"/>
        <v>Frenières-sur-Bex</v>
      </c>
      <c r="P547" s="2" t="str">
        <f t="shared" si="44"/>
        <v>Fenalet-sur-Bex</v>
      </c>
      <c r="Q547" s="2" t="str">
        <f t="shared" si="44"/>
        <v>Les Plans-sur-Bex</v>
      </c>
      <c r="R547" s="2" t="str">
        <f t="shared" si="44"/>
        <v>Les Posses-sur-Bex</v>
      </c>
      <c r="S547" s="2" t="str">
        <f t="shared" si="44"/>
        <v>Frenières-sur-Bex</v>
      </c>
      <c r="T547" s="2" t="str">
        <f t="shared" si="44"/>
        <v>Les Posses-sur-Bex</v>
      </c>
      <c r="U547" s="2" t="str">
        <f t="shared" si="44"/>
        <v/>
      </c>
      <c r="V547" s="2" t="str">
        <f t="shared" si="44"/>
        <v/>
      </c>
      <c r="W547" s="2" t="str">
        <f t="shared" si="44"/>
        <v/>
      </c>
      <c r="X547" s="2" t="str">
        <f t="shared" si="44"/>
        <v/>
      </c>
      <c r="Y547" s="2" t="str">
        <f t="shared" si="44"/>
        <v/>
      </c>
    </row>
    <row r="548" spans="1:25" x14ac:dyDescent="0.2">
      <c r="A548" s="2" t="s">
        <v>404</v>
      </c>
      <c r="B548" s="2">
        <v>2532</v>
      </c>
      <c r="C548" s="2">
        <v>0</v>
      </c>
      <c r="D548" s="2" t="s">
        <v>403</v>
      </c>
      <c r="E548" s="2">
        <v>371</v>
      </c>
      <c r="F548" s="2" t="s">
        <v>309</v>
      </c>
      <c r="G548" s="2">
        <v>2582895.1919999998</v>
      </c>
      <c r="H548" s="2">
        <v>1220798.686</v>
      </c>
      <c r="I548" s="2" t="s">
        <v>4897</v>
      </c>
      <c r="J548" s="4">
        <v>39630</v>
      </c>
      <c r="K548" s="230">
        <f t="shared" si="42"/>
        <v>3</v>
      </c>
      <c r="L548" s="2" t="str">
        <f>$B548&amp;"-"&amp;COUNTIF($B$2:$B548, $B548)</f>
        <v>2532-1</v>
      </c>
      <c r="M548" s="2">
        <v>1882</v>
      </c>
      <c r="N548" s="2" t="str">
        <f t="shared" si="45"/>
        <v>Gryon</v>
      </c>
      <c r="O548" s="2" t="str">
        <f t="shared" si="44"/>
        <v>Gryon</v>
      </c>
      <c r="P548" s="2" t="str">
        <f t="shared" si="44"/>
        <v/>
      </c>
      <c r="Q548" s="2" t="str">
        <f t="shared" si="44"/>
        <v/>
      </c>
      <c r="R548" s="2" t="str">
        <f t="shared" si="44"/>
        <v/>
      </c>
      <c r="S548" s="2" t="str">
        <f t="shared" si="44"/>
        <v/>
      </c>
      <c r="T548" s="2" t="str">
        <f t="shared" si="44"/>
        <v/>
      </c>
      <c r="U548" s="2" t="str">
        <f t="shared" si="44"/>
        <v/>
      </c>
      <c r="V548" s="2" t="str">
        <f t="shared" si="44"/>
        <v/>
      </c>
      <c r="W548" s="2" t="str">
        <f t="shared" si="44"/>
        <v/>
      </c>
      <c r="X548" s="2" t="str">
        <f t="shared" si="44"/>
        <v/>
      </c>
      <c r="Y548" s="2" t="str">
        <f t="shared" si="44"/>
        <v/>
      </c>
    </row>
    <row r="549" spans="1:25" x14ac:dyDescent="0.2">
      <c r="A549" s="2" t="s">
        <v>404</v>
      </c>
      <c r="B549" s="2">
        <v>2532</v>
      </c>
      <c r="C549" s="2">
        <v>0</v>
      </c>
      <c r="D549" s="2" t="s">
        <v>405</v>
      </c>
      <c r="E549" s="2">
        <v>372</v>
      </c>
      <c r="F549" s="2" t="s">
        <v>309</v>
      </c>
      <c r="G549" s="2">
        <v>2582857.716</v>
      </c>
      <c r="H549" s="2">
        <v>1221326.395</v>
      </c>
      <c r="I549" s="2" t="s">
        <v>4897</v>
      </c>
      <c r="J549" s="4">
        <v>39630</v>
      </c>
      <c r="K549" s="230">
        <f t="shared" si="42"/>
        <v>3</v>
      </c>
      <c r="L549" s="2" t="str">
        <f>$B549&amp;"-"&amp;COUNTIF($B$2:$B549, $B549)</f>
        <v>2532-2</v>
      </c>
      <c r="M549" s="2">
        <v>1884</v>
      </c>
      <c r="N549" s="2" t="str">
        <f t="shared" si="45"/>
        <v>Villars-sur-Ollon</v>
      </c>
      <c r="O549" s="2" t="str">
        <f t="shared" si="44"/>
        <v>Arveyes</v>
      </c>
      <c r="P549" s="2" t="str">
        <f t="shared" si="44"/>
        <v>Huémoz</v>
      </c>
      <c r="Q549" s="2" t="str">
        <f t="shared" si="44"/>
        <v/>
      </c>
      <c r="R549" s="2" t="str">
        <f t="shared" si="44"/>
        <v/>
      </c>
      <c r="S549" s="2" t="str">
        <f t="shared" si="44"/>
        <v/>
      </c>
      <c r="T549" s="2" t="str">
        <f t="shared" si="44"/>
        <v/>
      </c>
      <c r="U549" s="2" t="str">
        <f t="shared" si="44"/>
        <v/>
      </c>
      <c r="V549" s="2" t="str">
        <f t="shared" si="44"/>
        <v/>
      </c>
      <c r="W549" s="2" t="str">
        <f t="shared" si="44"/>
        <v/>
      </c>
      <c r="X549" s="2" t="str">
        <f t="shared" si="44"/>
        <v/>
      </c>
      <c r="Y549" s="2" t="str">
        <f t="shared" si="44"/>
        <v/>
      </c>
    </row>
    <row r="550" spans="1:25" x14ac:dyDescent="0.2">
      <c r="A550" s="2" t="s">
        <v>405</v>
      </c>
      <c r="B550" s="2">
        <v>2533</v>
      </c>
      <c r="C550" s="2">
        <v>0</v>
      </c>
      <c r="D550" s="2" t="s">
        <v>405</v>
      </c>
      <c r="E550" s="2">
        <v>372</v>
      </c>
      <c r="F550" s="2" t="s">
        <v>309</v>
      </c>
      <c r="G550" s="2">
        <v>2584531.0189999999</v>
      </c>
      <c r="H550" s="2">
        <v>1222192.503</v>
      </c>
      <c r="I550" s="2" t="s">
        <v>4898</v>
      </c>
      <c r="J550" s="4">
        <v>39630</v>
      </c>
      <c r="K550" s="230">
        <f t="shared" si="42"/>
        <v>2</v>
      </c>
      <c r="L550" s="2" t="str">
        <f>$B550&amp;"-"&amp;COUNTIF($B$2:$B550, $B550)</f>
        <v>2533-1</v>
      </c>
      <c r="M550" s="2">
        <v>1885</v>
      </c>
      <c r="N550" s="2" t="str">
        <f t="shared" si="45"/>
        <v>Chesières</v>
      </c>
      <c r="O550" s="2" t="str">
        <f t="shared" si="44"/>
        <v/>
      </c>
      <c r="P550" s="2" t="str">
        <f t="shared" si="44"/>
        <v/>
      </c>
      <c r="Q550" s="2" t="str">
        <f t="shared" si="44"/>
        <v/>
      </c>
      <c r="R550" s="2" t="str">
        <f t="shared" si="44"/>
        <v/>
      </c>
      <c r="S550" s="2" t="str">
        <f t="shared" si="44"/>
        <v/>
      </c>
      <c r="T550" s="2" t="str">
        <f t="shared" si="44"/>
        <v/>
      </c>
      <c r="U550" s="2" t="str">
        <f t="shared" si="44"/>
        <v/>
      </c>
      <c r="V550" s="2" t="str">
        <f t="shared" si="44"/>
        <v/>
      </c>
      <c r="W550" s="2" t="str">
        <f t="shared" si="44"/>
        <v/>
      </c>
      <c r="X550" s="2" t="str">
        <f t="shared" si="44"/>
        <v/>
      </c>
      <c r="Y550" s="2" t="str">
        <f t="shared" si="44"/>
        <v/>
      </c>
    </row>
    <row r="551" spans="1:25" x14ac:dyDescent="0.2">
      <c r="A551" s="2" t="s">
        <v>406</v>
      </c>
      <c r="B551" s="2">
        <v>3296</v>
      </c>
      <c r="C551" s="2">
        <v>0</v>
      </c>
      <c r="D551" s="2" t="s">
        <v>406</v>
      </c>
      <c r="E551" s="2">
        <v>381</v>
      </c>
      <c r="F551" s="2" t="s">
        <v>309</v>
      </c>
      <c r="G551" s="2">
        <v>2599543.352</v>
      </c>
      <c r="H551" s="2">
        <v>1224282.8430000001</v>
      </c>
      <c r="I551" s="2" t="s">
        <v>4896</v>
      </c>
      <c r="J551" s="4">
        <v>39630</v>
      </c>
      <c r="K551" s="230">
        <f t="shared" si="42"/>
        <v>3</v>
      </c>
      <c r="L551" s="2" t="str">
        <f>$B551&amp;"-"&amp;COUNTIF($B$2:$B551, $B551)</f>
        <v>3296-1</v>
      </c>
      <c r="M551" s="2">
        <v>1890</v>
      </c>
      <c r="N551" s="2" t="str">
        <f t="shared" si="45"/>
        <v>St-Maurice</v>
      </c>
      <c r="O551" s="2" t="str">
        <f t="shared" si="44"/>
        <v>Mex VS</v>
      </c>
      <c r="P551" s="2" t="str">
        <f t="shared" si="44"/>
        <v/>
      </c>
      <c r="Q551" s="2" t="str">
        <f t="shared" si="44"/>
        <v/>
      </c>
      <c r="R551" s="2" t="str">
        <f t="shared" si="44"/>
        <v/>
      </c>
      <c r="S551" s="2" t="str">
        <f t="shared" si="44"/>
        <v/>
      </c>
      <c r="T551" s="2" t="str">
        <f t="shared" si="44"/>
        <v/>
      </c>
      <c r="U551" s="2" t="str">
        <f t="shared" si="44"/>
        <v/>
      </c>
      <c r="V551" s="2" t="str">
        <f t="shared" si="44"/>
        <v/>
      </c>
      <c r="W551" s="2" t="str">
        <f t="shared" si="44"/>
        <v/>
      </c>
      <c r="X551" s="2" t="str">
        <f t="shared" si="44"/>
        <v/>
      </c>
      <c r="Y551" s="2" t="str">
        <f t="shared" si="44"/>
        <v/>
      </c>
    </row>
    <row r="552" spans="1:25" x14ac:dyDescent="0.2">
      <c r="A552" s="2" t="s">
        <v>707</v>
      </c>
      <c r="B552" s="2">
        <v>2557</v>
      </c>
      <c r="C552" s="2">
        <v>0</v>
      </c>
      <c r="D552" s="2" t="s">
        <v>407</v>
      </c>
      <c r="E552" s="2">
        <v>382</v>
      </c>
      <c r="F552" s="2" t="s">
        <v>309</v>
      </c>
      <c r="G552" s="2">
        <v>2590982.8050000002</v>
      </c>
      <c r="H552" s="2">
        <v>1217870.469</v>
      </c>
      <c r="I552" s="2" t="s">
        <v>4896</v>
      </c>
      <c r="J552" s="4">
        <v>39630</v>
      </c>
      <c r="K552" s="230">
        <f t="shared" si="42"/>
        <v>3</v>
      </c>
      <c r="L552" s="2" t="str">
        <f>$B552&amp;"-"&amp;COUNTIF($B$2:$B552, $B552)</f>
        <v>2557-2</v>
      </c>
      <c r="M552" s="2">
        <v>1891</v>
      </c>
      <c r="N552" s="2" t="str">
        <f t="shared" si="45"/>
        <v>Vérossaz</v>
      </c>
      <c r="O552" s="2" t="str">
        <f t="shared" si="44"/>
        <v>Vérossaz</v>
      </c>
      <c r="P552" s="2" t="str">
        <f t="shared" si="44"/>
        <v/>
      </c>
      <c r="Q552" s="2" t="str">
        <f t="shared" si="44"/>
        <v/>
      </c>
      <c r="R552" s="2" t="str">
        <f t="shared" si="44"/>
        <v/>
      </c>
      <c r="S552" s="2" t="str">
        <f t="shared" si="44"/>
        <v/>
      </c>
      <c r="T552" s="2" t="str">
        <f t="shared" si="44"/>
        <v/>
      </c>
      <c r="U552" s="2" t="str">
        <f t="shared" si="44"/>
        <v/>
      </c>
      <c r="V552" s="2" t="str">
        <f t="shared" si="44"/>
        <v/>
      </c>
      <c r="W552" s="2" t="str">
        <f t="shared" si="44"/>
        <v/>
      </c>
      <c r="X552" s="2" t="str">
        <f t="shared" si="44"/>
        <v/>
      </c>
      <c r="Y552" s="2" t="str">
        <f t="shared" si="44"/>
        <v/>
      </c>
    </row>
    <row r="553" spans="1:25" x14ac:dyDescent="0.2">
      <c r="A553" s="2" t="s">
        <v>407</v>
      </c>
      <c r="B553" s="2">
        <v>3263</v>
      </c>
      <c r="C553" s="2">
        <v>0</v>
      </c>
      <c r="D553" s="2" t="s">
        <v>407</v>
      </c>
      <c r="E553" s="2">
        <v>382</v>
      </c>
      <c r="F553" s="2" t="s">
        <v>309</v>
      </c>
      <c r="G553" s="2">
        <v>2592071.9210000001</v>
      </c>
      <c r="H553" s="2">
        <v>1217240.298</v>
      </c>
      <c r="I553" s="2" t="s">
        <v>4896</v>
      </c>
      <c r="J553" s="4">
        <v>39630</v>
      </c>
      <c r="K553" s="230">
        <f t="shared" si="42"/>
        <v>3</v>
      </c>
      <c r="L553" s="2" t="str">
        <f>$B553&amp;"-"&amp;COUNTIF($B$2:$B553, $B553)</f>
        <v>3263-1</v>
      </c>
      <c r="M553" s="2">
        <v>1892</v>
      </c>
      <c r="N553" s="2" t="str">
        <f t="shared" si="45"/>
        <v>Lavey-Village</v>
      </c>
      <c r="O553" s="2" t="str">
        <f t="shared" si="44"/>
        <v>Lavey-les-Bains</v>
      </c>
      <c r="P553" s="2" t="str">
        <f t="shared" si="44"/>
        <v>Morcles</v>
      </c>
      <c r="Q553" s="2" t="str">
        <f t="shared" si="44"/>
        <v/>
      </c>
      <c r="R553" s="2" t="str">
        <f t="shared" si="44"/>
        <v/>
      </c>
      <c r="S553" s="2" t="str">
        <f t="shared" si="44"/>
        <v/>
      </c>
      <c r="T553" s="2" t="str">
        <f t="shared" si="44"/>
        <v/>
      </c>
      <c r="U553" s="2" t="str">
        <f t="shared" si="44"/>
        <v/>
      </c>
      <c r="V553" s="2" t="str">
        <f t="shared" si="44"/>
        <v/>
      </c>
      <c r="W553" s="2" t="str">
        <f t="shared" si="44"/>
        <v/>
      </c>
      <c r="X553" s="2" t="str">
        <f t="shared" si="44"/>
        <v/>
      </c>
      <c r="Y553" s="2" t="str">
        <f t="shared" si="44"/>
        <v/>
      </c>
    </row>
    <row r="554" spans="1:25" x14ac:dyDescent="0.2">
      <c r="A554" s="2" t="s">
        <v>408</v>
      </c>
      <c r="B554" s="2">
        <v>3294</v>
      </c>
      <c r="C554" s="2">
        <v>0</v>
      </c>
      <c r="D554" s="2" t="s">
        <v>408</v>
      </c>
      <c r="E554" s="2">
        <v>383</v>
      </c>
      <c r="F554" s="2" t="s">
        <v>309</v>
      </c>
      <c r="G554" s="2">
        <v>2594749.7949999999</v>
      </c>
      <c r="H554" s="2">
        <v>1220389.8740000001</v>
      </c>
      <c r="I554" s="2" t="s">
        <v>4896</v>
      </c>
      <c r="J554" s="4">
        <v>39630</v>
      </c>
      <c r="K554" s="230">
        <f t="shared" si="42"/>
        <v>3</v>
      </c>
      <c r="L554" s="2" t="str">
        <f>$B554&amp;"-"&amp;COUNTIF($B$2:$B554, $B554)</f>
        <v>3294-1</v>
      </c>
      <c r="M554" s="2">
        <v>1893</v>
      </c>
      <c r="N554" s="2" t="str">
        <f t="shared" si="45"/>
        <v>Muraz (Collombey)</v>
      </c>
      <c r="O554" s="2" t="str">
        <f t="shared" si="44"/>
        <v>Muraz (Collombey)</v>
      </c>
      <c r="P554" s="2" t="str">
        <f t="shared" si="44"/>
        <v/>
      </c>
      <c r="Q554" s="2" t="str">
        <f t="shared" si="44"/>
        <v/>
      </c>
      <c r="R554" s="2" t="str">
        <f t="shared" si="44"/>
        <v/>
      </c>
      <c r="S554" s="2" t="str">
        <f t="shared" si="44"/>
        <v/>
      </c>
      <c r="T554" s="2" t="str">
        <f t="shared" si="44"/>
        <v/>
      </c>
      <c r="U554" s="2" t="str">
        <f t="shared" si="44"/>
        <v/>
      </c>
      <c r="V554" s="2" t="str">
        <f t="shared" si="44"/>
        <v/>
      </c>
      <c r="W554" s="2" t="str">
        <f t="shared" si="44"/>
        <v/>
      </c>
      <c r="X554" s="2" t="str">
        <f t="shared" si="44"/>
        <v/>
      </c>
      <c r="Y554" s="2" t="str">
        <f t="shared" si="44"/>
        <v/>
      </c>
    </row>
    <row r="555" spans="1:25" x14ac:dyDescent="0.2">
      <c r="A555" s="2" t="s">
        <v>409</v>
      </c>
      <c r="B555" s="2">
        <v>3264</v>
      </c>
      <c r="C555" s="2">
        <v>0</v>
      </c>
      <c r="D555" s="2" t="s">
        <v>410</v>
      </c>
      <c r="E555" s="2">
        <v>385</v>
      </c>
      <c r="F555" s="2" t="s">
        <v>309</v>
      </c>
      <c r="G555" s="2">
        <v>2594408.5860000001</v>
      </c>
      <c r="H555" s="2">
        <v>1217343.8870000001</v>
      </c>
      <c r="I555" s="2" t="s">
        <v>4896</v>
      </c>
      <c r="J555" s="4">
        <v>39630</v>
      </c>
      <c r="K555" s="230">
        <f t="shared" si="42"/>
        <v>3</v>
      </c>
      <c r="L555" s="2" t="str">
        <f>$B555&amp;"-"&amp;COUNTIF($B$2:$B555, $B555)</f>
        <v>3264-1</v>
      </c>
      <c r="M555" s="2">
        <v>1895</v>
      </c>
      <c r="N555" s="2" t="str">
        <f t="shared" si="45"/>
        <v>Vionnaz</v>
      </c>
      <c r="O555" s="2" t="str">
        <f t="shared" si="44"/>
        <v/>
      </c>
      <c r="P555" s="2" t="str">
        <f t="shared" si="44"/>
        <v/>
      </c>
      <c r="Q555" s="2" t="str">
        <f t="shared" si="44"/>
        <v/>
      </c>
      <c r="R555" s="2" t="str">
        <f t="shared" si="44"/>
        <v/>
      </c>
      <c r="S555" s="2" t="str">
        <f t="shared" si="44"/>
        <v/>
      </c>
      <c r="T555" s="2" t="str">
        <f t="shared" si="44"/>
        <v/>
      </c>
      <c r="U555" s="2" t="str">
        <f t="shared" si="44"/>
        <v/>
      </c>
      <c r="V555" s="2" t="str">
        <f t="shared" si="44"/>
        <v/>
      </c>
      <c r="W555" s="2" t="str">
        <f t="shared" si="44"/>
        <v/>
      </c>
      <c r="X555" s="2" t="str">
        <f t="shared" si="44"/>
        <v/>
      </c>
      <c r="Y555" s="2" t="str">
        <f t="shared" si="44"/>
        <v/>
      </c>
    </row>
    <row r="556" spans="1:25" x14ac:dyDescent="0.2">
      <c r="A556" s="2" t="s">
        <v>411</v>
      </c>
      <c r="B556" s="2">
        <v>3293</v>
      </c>
      <c r="C556" s="2">
        <v>0</v>
      </c>
      <c r="D556" s="2" t="s">
        <v>411</v>
      </c>
      <c r="E556" s="2">
        <v>386</v>
      </c>
      <c r="F556" s="2" t="s">
        <v>309</v>
      </c>
      <c r="G556" s="2">
        <v>2593195.2650000001</v>
      </c>
      <c r="H556" s="2">
        <v>1219773.6710000001</v>
      </c>
      <c r="I556" s="2" t="s">
        <v>4896</v>
      </c>
      <c r="J556" s="4">
        <v>39630</v>
      </c>
      <c r="K556" s="230">
        <f t="shared" si="42"/>
        <v>3</v>
      </c>
      <c r="L556" s="2" t="str">
        <f>$B556&amp;"-"&amp;COUNTIF($B$2:$B556, $B556)</f>
        <v>3293-1</v>
      </c>
      <c r="M556" s="2">
        <v>1896</v>
      </c>
      <c r="N556" s="2" t="str">
        <f t="shared" si="45"/>
        <v>Vouvry</v>
      </c>
      <c r="O556" s="2" t="str">
        <f t="shared" si="44"/>
        <v>Miex</v>
      </c>
      <c r="P556" s="2" t="str">
        <f t="shared" si="44"/>
        <v/>
      </c>
      <c r="Q556" s="2" t="str">
        <f t="shared" si="44"/>
        <v/>
      </c>
      <c r="R556" s="2" t="str">
        <f t="shared" si="44"/>
        <v/>
      </c>
      <c r="S556" s="2" t="str">
        <f t="shared" si="44"/>
        <v/>
      </c>
      <c r="T556" s="2" t="str">
        <f t="shared" si="44"/>
        <v/>
      </c>
      <c r="U556" s="2" t="str">
        <f t="shared" si="44"/>
        <v/>
      </c>
      <c r="V556" s="2" t="str">
        <f t="shared" si="44"/>
        <v/>
      </c>
      <c r="W556" s="2" t="str">
        <f t="shared" si="44"/>
        <v/>
      </c>
      <c r="X556" s="2" t="str">
        <f t="shared" si="44"/>
        <v/>
      </c>
      <c r="Y556" s="2" t="str">
        <f t="shared" si="44"/>
        <v/>
      </c>
    </row>
    <row r="557" spans="1:25" x14ac:dyDescent="0.2">
      <c r="A557" s="2" t="s">
        <v>408</v>
      </c>
      <c r="B557" s="2">
        <v>3294</v>
      </c>
      <c r="C557" s="2">
        <v>0</v>
      </c>
      <c r="D557" s="2" t="s">
        <v>411</v>
      </c>
      <c r="E557" s="2">
        <v>386</v>
      </c>
      <c r="F557" s="2" t="s">
        <v>309</v>
      </c>
      <c r="G557" s="2">
        <v>2593640.3289999999</v>
      </c>
      <c r="H557" s="2">
        <v>1221011.811</v>
      </c>
      <c r="I557" s="2" t="s">
        <v>4896</v>
      </c>
      <c r="J557" s="4">
        <v>39630</v>
      </c>
      <c r="K557" s="230">
        <f t="shared" si="42"/>
        <v>3</v>
      </c>
      <c r="L557" s="2" t="str">
        <f>$B557&amp;"-"&amp;COUNTIF($B$2:$B557, $B557)</f>
        <v>3294-2</v>
      </c>
      <c r="M557" s="2">
        <v>1897</v>
      </c>
      <c r="N557" s="2" t="str">
        <f t="shared" si="45"/>
        <v>Bouveret</v>
      </c>
      <c r="O557" s="2" t="str">
        <f t="shared" si="44"/>
        <v>Les Evouettes</v>
      </c>
      <c r="P557" s="2" t="str">
        <f t="shared" si="44"/>
        <v>Les Evouettes</v>
      </c>
      <c r="Q557" s="2" t="str">
        <f t="shared" si="44"/>
        <v/>
      </c>
      <c r="R557" s="2" t="str">
        <f t="shared" si="44"/>
        <v/>
      </c>
      <c r="S557" s="2" t="str">
        <f t="shared" si="44"/>
        <v/>
      </c>
      <c r="T557" s="2" t="str">
        <f t="shared" si="44"/>
        <v/>
      </c>
      <c r="U557" s="2" t="str">
        <f t="shared" si="44"/>
        <v/>
      </c>
      <c r="V557" s="2" t="str">
        <f t="shared" si="44"/>
        <v/>
      </c>
      <c r="W557" s="2" t="str">
        <f t="shared" si="44"/>
        <v/>
      </c>
      <c r="X557" s="2" t="str">
        <f t="shared" si="44"/>
        <v/>
      </c>
      <c r="Y557" s="2" t="str">
        <f t="shared" si="44"/>
        <v/>
      </c>
    </row>
    <row r="558" spans="1:25" x14ac:dyDescent="0.2">
      <c r="A558" s="2" t="s">
        <v>412</v>
      </c>
      <c r="B558" s="2">
        <v>2543</v>
      </c>
      <c r="C558" s="2">
        <v>0</v>
      </c>
      <c r="D558" s="2" t="s">
        <v>413</v>
      </c>
      <c r="E558" s="2">
        <v>387</v>
      </c>
      <c r="F558" s="2" t="s">
        <v>309</v>
      </c>
      <c r="G558" s="2">
        <v>2594421.9670000002</v>
      </c>
      <c r="H558" s="2">
        <v>1225746.625</v>
      </c>
      <c r="I558" s="2" t="s">
        <v>4896</v>
      </c>
      <c r="J558" s="4">
        <v>39630</v>
      </c>
      <c r="K558" s="230">
        <f t="shared" si="42"/>
        <v>3</v>
      </c>
      <c r="L558" s="2" t="str">
        <f>$B558&amp;"-"&amp;COUNTIF($B$2:$B558, $B558)</f>
        <v>2543-1</v>
      </c>
      <c r="M558" s="2">
        <v>1898</v>
      </c>
      <c r="N558" s="2" t="str">
        <f t="shared" si="45"/>
        <v>St-Gingolph</v>
      </c>
      <c r="O558" s="2" t="str">
        <f t="shared" si="44"/>
        <v>St-Gingolph</v>
      </c>
      <c r="P558" s="2" t="str">
        <f t="shared" si="44"/>
        <v/>
      </c>
      <c r="Q558" s="2" t="str">
        <f t="shared" si="44"/>
        <v/>
      </c>
      <c r="R558" s="2" t="str">
        <f t="shared" si="44"/>
        <v/>
      </c>
      <c r="S558" s="2" t="str">
        <f t="shared" si="44"/>
        <v/>
      </c>
      <c r="T558" s="2" t="str">
        <f t="shared" si="44"/>
        <v/>
      </c>
      <c r="U558" s="2" t="str">
        <f t="shared" si="44"/>
        <v/>
      </c>
      <c r="V558" s="2" t="str">
        <f t="shared" si="44"/>
        <v/>
      </c>
      <c r="W558" s="2" t="str">
        <f t="shared" si="44"/>
        <v/>
      </c>
      <c r="X558" s="2" t="str">
        <f t="shared" si="44"/>
        <v/>
      </c>
      <c r="Y558" s="2" t="str">
        <f t="shared" si="44"/>
        <v/>
      </c>
    </row>
    <row r="559" spans="1:25" x14ac:dyDescent="0.2">
      <c r="A559" s="2" t="s">
        <v>414</v>
      </c>
      <c r="B559" s="2">
        <v>3297</v>
      </c>
      <c r="C559" s="2">
        <v>0</v>
      </c>
      <c r="D559" s="2" t="s">
        <v>414</v>
      </c>
      <c r="E559" s="2">
        <v>388</v>
      </c>
      <c r="F559" s="2" t="s">
        <v>309</v>
      </c>
      <c r="G559" s="2">
        <v>2602310.8360000001</v>
      </c>
      <c r="H559" s="2">
        <v>1224455.0249999999</v>
      </c>
      <c r="I559" s="2" t="s">
        <v>4896</v>
      </c>
      <c r="J559" s="4">
        <v>39630</v>
      </c>
      <c r="K559" s="230">
        <f t="shared" si="42"/>
        <v>3</v>
      </c>
      <c r="L559" s="2" t="str">
        <f>$B559&amp;"-"&amp;COUNTIF($B$2:$B559, $B559)</f>
        <v>3297-1</v>
      </c>
      <c r="M559" s="2">
        <v>1899</v>
      </c>
      <c r="N559" s="2" t="str">
        <f t="shared" si="45"/>
        <v>Torgon</v>
      </c>
      <c r="O559" s="2" t="str">
        <f t="shared" si="44"/>
        <v>Torgon</v>
      </c>
      <c r="P559" s="2" t="str">
        <f t="shared" si="44"/>
        <v/>
      </c>
      <c r="Q559" s="2" t="str">
        <f t="shared" si="44"/>
        <v/>
      </c>
      <c r="R559" s="2" t="str">
        <f t="shared" si="44"/>
        <v/>
      </c>
      <c r="S559" s="2" t="str">
        <f t="shared" si="44"/>
        <v/>
      </c>
      <c r="T559" s="2" t="str">
        <f t="shared" si="44"/>
        <v/>
      </c>
      <c r="U559" s="2" t="str">
        <f t="shared" si="44"/>
        <v/>
      </c>
      <c r="V559" s="2" t="str">
        <f t="shared" si="44"/>
        <v/>
      </c>
      <c r="W559" s="2" t="str">
        <f t="shared" si="44"/>
        <v/>
      </c>
      <c r="X559" s="2" t="str">
        <f t="shared" si="44"/>
        <v/>
      </c>
      <c r="Y559" s="2" t="str">
        <f t="shared" si="44"/>
        <v/>
      </c>
    </row>
    <row r="560" spans="1:25" x14ac:dyDescent="0.2">
      <c r="A560" s="2" t="s">
        <v>415</v>
      </c>
      <c r="B560" s="2">
        <v>3294</v>
      </c>
      <c r="C560" s="2">
        <v>2</v>
      </c>
      <c r="D560" s="2" t="s">
        <v>415</v>
      </c>
      <c r="E560" s="2">
        <v>389</v>
      </c>
      <c r="F560" s="2" t="s">
        <v>309</v>
      </c>
      <c r="G560" s="2">
        <v>2592596.0929999999</v>
      </c>
      <c r="H560" s="2">
        <v>1220679.4650000001</v>
      </c>
      <c r="I560" s="2" t="s">
        <v>4896</v>
      </c>
      <c r="J560" s="4">
        <v>39630</v>
      </c>
      <c r="K560" s="230">
        <f t="shared" si="42"/>
        <v>3</v>
      </c>
      <c r="L560" s="2" t="str">
        <f>$B560&amp;"-"&amp;COUNTIF($B$2:$B560, $B560)</f>
        <v>3294-3</v>
      </c>
      <c r="M560" s="2">
        <v>1902</v>
      </c>
      <c r="N560" s="2" t="str">
        <f t="shared" si="45"/>
        <v>Evionnaz</v>
      </c>
      <c r="O560" s="2" t="str">
        <f t="shared" si="44"/>
        <v>Evionnaz</v>
      </c>
      <c r="P560" s="2" t="str">
        <f t="shared" si="44"/>
        <v/>
      </c>
      <c r="Q560" s="2" t="str">
        <f t="shared" si="44"/>
        <v/>
      </c>
      <c r="R560" s="2" t="str">
        <f t="shared" si="44"/>
        <v/>
      </c>
      <c r="S560" s="2" t="str">
        <f t="shared" si="44"/>
        <v/>
      </c>
      <c r="T560" s="2" t="str">
        <f t="shared" si="44"/>
        <v/>
      </c>
      <c r="U560" s="2" t="str">
        <f t="shared" si="44"/>
        <v/>
      </c>
      <c r="V560" s="2" t="str">
        <f t="shared" si="44"/>
        <v/>
      </c>
      <c r="W560" s="2" t="str">
        <f t="shared" si="44"/>
        <v/>
      </c>
      <c r="X560" s="2" t="str">
        <f t="shared" si="44"/>
        <v/>
      </c>
      <c r="Y560" s="2" t="str">
        <f t="shared" si="44"/>
        <v/>
      </c>
    </row>
    <row r="561" spans="1:25" x14ac:dyDescent="0.2">
      <c r="A561" s="2" t="s">
        <v>416</v>
      </c>
      <c r="B561" s="2">
        <v>2554</v>
      </c>
      <c r="C561" s="2">
        <v>0</v>
      </c>
      <c r="D561" s="2" t="s">
        <v>416</v>
      </c>
      <c r="E561" s="2">
        <v>390</v>
      </c>
      <c r="F561" s="2" t="s">
        <v>309</v>
      </c>
      <c r="G561" s="2">
        <v>2593563.4580000001</v>
      </c>
      <c r="H561" s="2">
        <v>1223431.9680000001</v>
      </c>
      <c r="I561" s="2" t="s">
        <v>4896</v>
      </c>
      <c r="J561" s="4">
        <v>39630</v>
      </c>
      <c r="K561" s="230">
        <f t="shared" si="42"/>
        <v>3</v>
      </c>
      <c r="L561" s="2" t="str">
        <f>$B561&amp;"-"&amp;COUNTIF($B$2:$B561, $B561)</f>
        <v>2554-1</v>
      </c>
      <c r="M561" s="2">
        <v>1903</v>
      </c>
      <c r="N561" s="2" t="str">
        <f t="shared" si="45"/>
        <v>Collonges</v>
      </c>
      <c r="O561" s="2" t="str">
        <f t="shared" si="44"/>
        <v/>
      </c>
      <c r="P561" s="2" t="str">
        <f t="shared" si="44"/>
        <v/>
      </c>
      <c r="Q561" s="2" t="str">
        <f t="shared" si="44"/>
        <v/>
      </c>
      <c r="R561" s="2" t="str">
        <f t="shared" si="44"/>
        <v/>
      </c>
      <c r="S561" s="2" t="str">
        <f t="shared" si="44"/>
        <v/>
      </c>
      <c r="T561" s="2" t="str">
        <f t="shared" si="44"/>
        <v/>
      </c>
      <c r="U561" s="2" t="str">
        <f t="shared" si="44"/>
        <v/>
      </c>
      <c r="V561" s="2" t="str">
        <f t="shared" si="44"/>
        <v/>
      </c>
      <c r="W561" s="2" t="str">
        <f t="shared" si="44"/>
        <v/>
      </c>
      <c r="X561" s="2" t="str">
        <f t="shared" si="44"/>
        <v/>
      </c>
      <c r="Y561" s="2" t="str">
        <f t="shared" si="44"/>
        <v/>
      </c>
    </row>
    <row r="562" spans="1:25" x14ac:dyDescent="0.2">
      <c r="A562" s="2" t="s">
        <v>417</v>
      </c>
      <c r="B562" s="2">
        <v>3298</v>
      </c>
      <c r="C562" s="2">
        <v>0</v>
      </c>
      <c r="D562" s="2" t="s">
        <v>418</v>
      </c>
      <c r="E562" s="2">
        <v>391</v>
      </c>
      <c r="F562" s="2" t="s">
        <v>309</v>
      </c>
      <c r="G562" s="2">
        <v>2598090.548</v>
      </c>
      <c r="H562" s="2">
        <v>1220135.872</v>
      </c>
      <c r="I562" s="2" t="s">
        <v>4896</v>
      </c>
      <c r="J562" s="4">
        <v>39630</v>
      </c>
      <c r="K562" s="230">
        <f t="shared" si="42"/>
        <v>3</v>
      </c>
      <c r="L562" s="2" t="str">
        <f>$B562&amp;"-"&amp;COUNTIF($B$2:$B562, $B562)</f>
        <v>3298-1</v>
      </c>
      <c r="M562" s="2">
        <v>1904</v>
      </c>
      <c r="N562" s="2" t="str">
        <f t="shared" si="45"/>
        <v>Vernayaz</v>
      </c>
      <c r="O562" s="2" t="str">
        <f t="shared" si="45"/>
        <v>Vernayaz</v>
      </c>
      <c r="P562" s="2" t="str">
        <f t="shared" si="45"/>
        <v/>
      </c>
      <c r="Q562" s="2" t="str">
        <f t="shared" si="45"/>
        <v/>
      </c>
      <c r="R562" s="2" t="str">
        <f t="shared" si="45"/>
        <v/>
      </c>
      <c r="S562" s="2" t="str">
        <f t="shared" si="45"/>
        <v/>
      </c>
      <c r="T562" s="2" t="str">
        <f t="shared" si="45"/>
        <v/>
      </c>
      <c r="U562" s="2" t="str">
        <f t="shared" si="45"/>
        <v/>
      </c>
      <c r="V562" s="2" t="str">
        <f t="shared" si="45"/>
        <v/>
      </c>
      <c r="W562" s="2" t="str">
        <f t="shared" si="45"/>
        <v/>
      </c>
      <c r="X562" s="2" t="str">
        <f t="shared" si="45"/>
        <v/>
      </c>
      <c r="Y562" s="2" t="str">
        <f t="shared" si="45"/>
        <v/>
      </c>
    </row>
    <row r="563" spans="1:25" x14ac:dyDescent="0.2">
      <c r="A563" s="2" t="s">
        <v>419</v>
      </c>
      <c r="B563" s="2">
        <v>2542</v>
      </c>
      <c r="C563" s="2">
        <v>0</v>
      </c>
      <c r="D563" s="2" t="s">
        <v>419</v>
      </c>
      <c r="E563" s="2">
        <v>392</v>
      </c>
      <c r="F563" s="2" t="s">
        <v>309</v>
      </c>
      <c r="G563" s="2">
        <v>2591602.8820000002</v>
      </c>
      <c r="H563" s="2">
        <v>1224980.402</v>
      </c>
      <c r="I563" s="2" t="s">
        <v>4896</v>
      </c>
      <c r="J563" s="4">
        <v>39630</v>
      </c>
      <c r="K563" s="230">
        <f t="shared" si="42"/>
        <v>3</v>
      </c>
      <c r="L563" s="2" t="str">
        <f>$B563&amp;"-"&amp;COUNTIF($B$2:$B563, $B563)</f>
        <v>2542-1</v>
      </c>
      <c r="M563" s="2">
        <v>1905</v>
      </c>
      <c r="N563" s="2" t="str">
        <f t="shared" si="45"/>
        <v>Dorénaz</v>
      </c>
      <c r="O563" s="2" t="str">
        <f t="shared" si="45"/>
        <v/>
      </c>
      <c r="P563" s="2" t="str">
        <f t="shared" si="45"/>
        <v/>
      </c>
      <c r="Q563" s="2" t="str">
        <f t="shared" si="45"/>
        <v/>
      </c>
      <c r="R563" s="2" t="str">
        <f t="shared" si="45"/>
        <v/>
      </c>
      <c r="S563" s="2" t="str">
        <f t="shared" si="45"/>
        <v/>
      </c>
      <c r="T563" s="2" t="str">
        <f t="shared" si="45"/>
        <v/>
      </c>
      <c r="U563" s="2" t="str">
        <f t="shared" si="45"/>
        <v/>
      </c>
      <c r="V563" s="2" t="str">
        <f t="shared" si="45"/>
        <v/>
      </c>
      <c r="W563" s="2" t="str">
        <f t="shared" si="45"/>
        <v/>
      </c>
      <c r="X563" s="2" t="str">
        <f t="shared" si="45"/>
        <v/>
      </c>
      <c r="Y563" s="2" t="str">
        <f t="shared" si="45"/>
        <v/>
      </c>
    </row>
    <row r="564" spans="1:25" x14ac:dyDescent="0.2">
      <c r="A564" s="2" t="s">
        <v>420</v>
      </c>
      <c r="B564" s="2">
        <v>3295</v>
      </c>
      <c r="C564" s="2">
        <v>0</v>
      </c>
      <c r="D564" s="2" t="s">
        <v>421</v>
      </c>
      <c r="E564" s="2">
        <v>393</v>
      </c>
      <c r="F564" s="2" t="s">
        <v>309</v>
      </c>
      <c r="G564" s="2">
        <v>2598049.8339999998</v>
      </c>
      <c r="H564" s="2">
        <v>1222334.4310000001</v>
      </c>
      <c r="I564" s="2" t="s">
        <v>4896</v>
      </c>
      <c r="J564" s="4">
        <v>39630</v>
      </c>
      <c r="K564" s="230">
        <f t="shared" si="42"/>
        <v>3</v>
      </c>
      <c r="L564" s="2" t="str">
        <f>$B564&amp;"-"&amp;COUNTIF($B$2:$B564, $B564)</f>
        <v>3295-1</v>
      </c>
      <c r="M564" s="2">
        <v>1906</v>
      </c>
      <c r="N564" s="2" t="str">
        <f t="shared" si="45"/>
        <v>Charrat</v>
      </c>
      <c r="O564" s="2" t="str">
        <f t="shared" si="45"/>
        <v/>
      </c>
      <c r="P564" s="2" t="str">
        <f t="shared" si="45"/>
        <v/>
      </c>
      <c r="Q564" s="2" t="str">
        <f t="shared" si="45"/>
        <v/>
      </c>
      <c r="R564" s="2" t="str">
        <f t="shared" si="45"/>
        <v/>
      </c>
      <c r="S564" s="2" t="str">
        <f t="shared" si="45"/>
        <v/>
      </c>
      <c r="T564" s="2" t="str">
        <f t="shared" si="45"/>
        <v/>
      </c>
      <c r="U564" s="2" t="str">
        <f t="shared" si="45"/>
        <v/>
      </c>
      <c r="V564" s="2" t="str">
        <f t="shared" si="45"/>
        <v/>
      </c>
      <c r="W564" s="2" t="str">
        <f t="shared" si="45"/>
        <v/>
      </c>
      <c r="X564" s="2" t="str">
        <f t="shared" si="45"/>
        <v/>
      </c>
      <c r="Y564" s="2" t="str">
        <f t="shared" si="45"/>
        <v/>
      </c>
    </row>
    <row r="565" spans="1:25" x14ac:dyDescent="0.2">
      <c r="A565" s="2" t="s">
        <v>422</v>
      </c>
      <c r="B565" s="2">
        <v>3251</v>
      </c>
      <c r="C565" s="2">
        <v>0</v>
      </c>
      <c r="D565" s="2" t="s">
        <v>423</v>
      </c>
      <c r="E565" s="2">
        <v>394</v>
      </c>
      <c r="F565" s="2" t="s">
        <v>309</v>
      </c>
      <c r="G565" s="2">
        <v>2596469.5950000002</v>
      </c>
      <c r="H565" s="2">
        <v>1214925.746</v>
      </c>
      <c r="I565" s="2" t="s">
        <v>4896</v>
      </c>
      <c r="J565" s="4">
        <v>39630</v>
      </c>
      <c r="K565" s="230">
        <f t="shared" si="42"/>
        <v>3</v>
      </c>
      <c r="L565" s="2" t="str">
        <f>$B565&amp;"-"&amp;COUNTIF($B$2:$B565, $B565)</f>
        <v>3251-3</v>
      </c>
      <c r="M565" s="2">
        <v>1907</v>
      </c>
      <c r="N565" s="2" t="str">
        <f t="shared" si="45"/>
        <v>Saxon</v>
      </c>
      <c r="O565" s="2" t="str">
        <f t="shared" si="45"/>
        <v/>
      </c>
      <c r="P565" s="2" t="str">
        <f t="shared" si="45"/>
        <v/>
      </c>
      <c r="Q565" s="2" t="str">
        <f t="shared" si="45"/>
        <v/>
      </c>
      <c r="R565" s="2" t="str">
        <f t="shared" si="45"/>
        <v/>
      </c>
      <c r="S565" s="2" t="str">
        <f t="shared" si="45"/>
        <v/>
      </c>
      <c r="T565" s="2" t="str">
        <f t="shared" si="45"/>
        <v/>
      </c>
      <c r="U565" s="2" t="str">
        <f t="shared" si="45"/>
        <v/>
      </c>
      <c r="V565" s="2" t="str">
        <f t="shared" si="45"/>
        <v/>
      </c>
      <c r="W565" s="2" t="str">
        <f t="shared" si="45"/>
        <v/>
      </c>
      <c r="X565" s="2" t="str">
        <f t="shared" si="45"/>
        <v/>
      </c>
      <c r="Y565" s="2" t="str">
        <f t="shared" si="45"/>
        <v/>
      </c>
    </row>
    <row r="566" spans="1:25" x14ac:dyDescent="0.2">
      <c r="A566" s="2" t="s">
        <v>312</v>
      </c>
      <c r="B566" s="2">
        <v>3257</v>
      </c>
      <c r="C566" s="2">
        <v>0</v>
      </c>
      <c r="D566" s="2" t="s">
        <v>423</v>
      </c>
      <c r="E566" s="2">
        <v>394</v>
      </c>
      <c r="F566" s="2" t="s">
        <v>309</v>
      </c>
      <c r="G566" s="2">
        <v>2595873.4139999999</v>
      </c>
      <c r="H566" s="2">
        <v>1214398.0009999999</v>
      </c>
      <c r="I566" s="2" t="s">
        <v>4896</v>
      </c>
      <c r="J566" s="4">
        <v>39630</v>
      </c>
      <c r="K566" s="230">
        <f t="shared" si="42"/>
        <v>3</v>
      </c>
      <c r="L566" s="2" t="str">
        <f>$B566&amp;"-"&amp;COUNTIF($B$2:$B566, $B566)</f>
        <v>3257-3</v>
      </c>
      <c r="M566" s="2">
        <v>1908</v>
      </c>
      <c r="N566" s="2" t="str">
        <f t="shared" si="45"/>
        <v>Riddes</v>
      </c>
      <c r="O566" s="2" t="str">
        <f t="shared" si="45"/>
        <v>Riddes</v>
      </c>
      <c r="P566" s="2" t="str">
        <f t="shared" si="45"/>
        <v/>
      </c>
      <c r="Q566" s="2" t="str">
        <f t="shared" si="45"/>
        <v/>
      </c>
      <c r="R566" s="2" t="str">
        <f t="shared" si="45"/>
        <v/>
      </c>
      <c r="S566" s="2" t="str">
        <f t="shared" si="45"/>
        <v/>
      </c>
      <c r="T566" s="2" t="str">
        <f t="shared" si="45"/>
        <v/>
      </c>
      <c r="U566" s="2" t="str">
        <f t="shared" si="45"/>
        <v/>
      </c>
      <c r="V566" s="2" t="str">
        <f t="shared" si="45"/>
        <v/>
      </c>
      <c r="W566" s="2" t="str">
        <f t="shared" si="45"/>
        <v/>
      </c>
      <c r="X566" s="2" t="str">
        <f t="shared" si="45"/>
        <v/>
      </c>
      <c r="Y566" s="2" t="str">
        <f t="shared" si="45"/>
        <v/>
      </c>
    </row>
    <row r="567" spans="1:25" x14ac:dyDescent="0.2">
      <c r="A567" s="2" t="s">
        <v>424</v>
      </c>
      <c r="B567" s="2">
        <v>3426</v>
      </c>
      <c r="C567" s="2">
        <v>0</v>
      </c>
      <c r="D567" s="2" t="s">
        <v>424</v>
      </c>
      <c r="E567" s="2">
        <v>401</v>
      </c>
      <c r="F567" s="2" t="s">
        <v>309</v>
      </c>
      <c r="G567" s="2">
        <v>2608357.5159999998</v>
      </c>
      <c r="H567" s="2">
        <v>1216038.8230000001</v>
      </c>
      <c r="I567" s="2" t="s">
        <v>4896</v>
      </c>
      <c r="J567" s="4">
        <v>39630</v>
      </c>
      <c r="K567" s="230">
        <f t="shared" si="42"/>
        <v>3</v>
      </c>
      <c r="L567" s="2" t="str">
        <f>$B567&amp;"-"&amp;COUNTIF($B$2:$B567, $B567)</f>
        <v>3426-1</v>
      </c>
      <c r="M567" s="2">
        <v>1911</v>
      </c>
      <c r="N567" s="2" t="str">
        <f t="shared" si="45"/>
        <v>Ovronnaz</v>
      </c>
      <c r="O567" s="2" t="str">
        <f t="shared" si="45"/>
        <v>Ovronnaz</v>
      </c>
      <c r="P567" s="2" t="str">
        <f t="shared" si="45"/>
        <v/>
      </c>
      <c r="Q567" s="2" t="str">
        <f t="shared" si="45"/>
        <v/>
      </c>
      <c r="R567" s="2" t="str">
        <f t="shared" si="45"/>
        <v/>
      </c>
      <c r="S567" s="2" t="str">
        <f t="shared" si="45"/>
        <v/>
      </c>
      <c r="T567" s="2" t="str">
        <f t="shared" si="45"/>
        <v/>
      </c>
      <c r="U567" s="2" t="str">
        <f t="shared" si="45"/>
        <v/>
      </c>
      <c r="V567" s="2" t="str">
        <f t="shared" si="45"/>
        <v/>
      </c>
      <c r="W567" s="2" t="str">
        <f t="shared" si="45"/>
        <v/>
      </c>
      <c r="X567" s="2" t="str">
        <f t="shared" si="45"/>
        <v/>
      </c>
      <c r="Y567" s="2" t="str">
        <f t="shared" si="45"/>
        <v/>
      </c>
    </row>
    <row r="568" spans="1:25" x14ac:dyDescent="0.2">
      <c r="A568" s="2" t="s">
        <v>425</v>
      </c>
      <c r="B568" s="2">
        <v>3473</v>
      </c>
      <c r="C568" s="2">
        <v>0</v>
      </c>
      <c r="D568" s="2" t="s">
        <v>425</v>
      </c>
      <c r="E568" s="2">
        <v>402</v>
      </c>
      <c r="F568" s="2" t="s">
        <v>309</v>
      </c>
      <c r="G568" s="2">
        <v>2615528.264</v>
      </c>
      <c r="H568" s="2">
        <v>1219118.5519999999</v>
      </c>
      <c r="I568" s="2" t="s">
        <v>4896</v>
      </c>
      <c r="J568" s="4">
        <v>39630</v>
      </c>
      <c r="K568" s="230">
        <f t="shared" si="42"/>
        <v>3</v>
      </c>
      <c r="L568" s="2" t="str">
        <f>$B568&amp;"-"&amp;COUNTIF($B$2:$B568, $B568)</f>
        <v>3473-1</v>
      </c>
      <c r="M568" s="2">
        <v>1912</v>
      </c>
      <c r="N568" s="2" t="str">
        <f t="shared" si="45"/>
        <v>Leytron</v>
      </c>
      <c r="O568" s="2" t="str">
        <f t="shared" si="45"/>
        <v>Produit (Leytron)</v>
      </c>
      <c r="P568" s="2" t="str">
        <f t="shared" si="45"/>
        <v>Montagnon (Leytron)</v>
      </c>
      <c r="Q568" s="2" t="str">
        <f t="shared" si="45"/>
        <v>Dugny (Leytron)</v>
      </c>
      <c r="R568" s="2" t="str">
        <f t="shared" si="45"/>
        <v/>
      </c>
      <c r="S568" s="2" t="str">
        <f t="shared" si="45"/>
        <v/>
      </c>
      <c r="T568" s="2" t="str">
        <f t="shared" si="45"/>
        <v/>
      </c>
      <c r="U568" s="2" t="str">
        <f t="shared" si="45"/>
        <v/>
      </c>
      <c r="V568" s="2" t="str">
        <f t="shared" si="45"/>
        <v/>
      </c>
      <c r="W568" s="2" t="str">
        <f t="shared" si="45"/>
        <v/>
      </c>
      <c r="X568" s="2" t="str">
        <f t="shared" si="45"/>
        <v/>
      </c>
      <c r="Y568" s="2" t="str">
        <f t="shared" si="45"/>
        <v/>
      </c>
    </row>
    <row r="569" spans="1:25" x14ac:dyDescent="0.2">
      <c r="A569" s="2" t="s">
        <v>426</v>
      </c>
      <c r="B569" s="2">
        <v>3323</v>
      </c>
      <c r="C569" s="2">
        <v>0</v>
      </c>
      <c r="D569" s="2" t="s">
        <v>427</v>
      </c>
      <c r="E569" s="2">
        <v>403</v>
      </c>
      <c r="F569" s="2" t="s">
        <v>309</v>
      </c>
      <c r="G569" s="2">
        <v>2607015.088</v>
      </c>
      <c r="H569" s="2">
        <v>1207217.3899999999</v>
      </c>
      <c r="I569" s="2" t="s">
        <v>4896</v>
      </c>
      <c r="J569" s="4">
        <v>39630</v>
      </c>
      <c r="K569" s="230">
        <f t="shared" si="42"/>
        <v>3</v>
      </c>
      <c r="L569" s="2" t="str">
        <f>$B569&amp;"-"&amp;COUNTIF($B$2:$B569, $B569)</f>
        <v>3323-1</v>
      </c>
      <c r="M569" s="2">
        <v>1913</v>
      </c>
      <c r="N569" s="2" t="str">
        <f t="shared" si="45"/>
        <v>Saillon</v>
      </c>
      <c r="O569" s="2" t="str">
        <f t="shared" si="45"/>
        <v/>
      </c>
      <c r="P569" s="2" t="str">
        <f t="shared" si="45"/>
        <v/>
      </c>
      <c r="Q569" s="2" t="str">
        <f t="shared" si="45"/>
        <v/>
      </c>
      <c r="R569" s="2" t="str">
        <f t="shared" si="45"/>
        <v/>
      </c>
      <c r="S569" s="2" t="str">
        <f t="shared" si="45"/>
        <v/>
      </c>
      <c r="T569" s="2" t="str">
        <f t="shared" si="45"/>
        <v/>
      </c>
      <c r="U569" s="2" t="str">
        <f t="shared" si="45"/>
        <v/>
      </c>
      <c r="V569" s="2" t="str">
        <f t="shared" si="45"/>
        <v/>
      </c>
      <c r="W569" s="2" t="str">
        <f t="shared" si="45"/>
        <v/>
      </c>
      <c r="X569" s="2" t="str">
        <f t="shared" si="45"/>
        <v/>
      </c>
      <c r="Y569" s="2" t="str">
        <f t="shared" si="45"/>
        <v/>
      </c>
    </row>
    <row r="570" spans="1:25" x14ac:dyDescent="0.2">
      <c r="A570" s="2" t="s">
        <v>428</v>
      </c>
      <c r="B570" s="2">
        <v>3400</v>
      </c>
      <c r="C570" s="2">
        <v>0</v>
      </c>
      <c r="D570" s="2" t="s">
        <v>428</v>
      </c>
      <c r="E570" s="2">
        <v>404</v>
      </c>
      <c r="F570" s="2" t="s">
        <v>309</v>
      </c>
      <c r="G570" s="2">
        <v>2613615.8990000002</v>
      </c>
      <c r="H570" s="2">
        <v>1211853.148</v>
      </c>
      <c r="I570" s="2" t="s">
        <v>4896</v>
      </c>
      <c r="J570" s="4">
        <v>39630</v>
      </c>
      <c r="K570" s="230">
        <f t="shared" si="42"/>
        <v>3</v>
      </c>
      <c r="L570" s="2" t="str">
        <f>$B570&amp;"-"&amp;COUNTIF($B$2:$B570, $B570)</f>
        <v>3400-1</v>
      </c>
      <c r="M570" s="2">
        <v>1914</v>
      </c>
      <c r="N570" s="2" t="str">
        <f t="shared" si="45"/>
        <v>Isérables</v>
      </c>
      <c r="O570" s="2" t="str">
        <f t="shared" si="45"/>
        <v>Auddes-sur-Riddes</v>
      </c>
      <c r="P570" s="2" t="str">
        <f t="shared" si="45"/>
        <v/>
      </c>
      <c r="Q570" s="2" t="str">
        <f t="shared" si="45"/>
        <v/>
      </c>
      <c r="R570" s="2" t="str">
        <f t="shared" si="45"/>
        <v/>
      </c>
      <c r="S570" s="2" t="str">
        <f t="shared" si="45"/>
        <v/>
      </c>
      <c r="T570" s="2" t="str">
        <f t="shared" si="45"/>
        <v/>
      </c>
      <c r="U570" s="2" t="str">
        <f t="shared" si="45"/>
        <v/>
      </c>
      <c r="V570" s="2" t="str">
        <f t="shared" si="45"/>
        <v/>
      </c>
      <c r="W570" s="2" t="str">
        <f t="shared" si="45"/>
        <v/>
      </c>
      <c r="X570" s="2" t="str">
        <f t="shared" si="45"/>
        <v/>
      </c>
      <c r="Y570" s="2" t="str">
        <f t="shared" si="45"/>
        <v/>
      </c>
    </row>
    <row r="571" spans="1:25" x14ac:dyDescent="0.2">
      <c r="A571" s="2" t="s">
        <v>437</v>
      </c>
      <c r="B571" s="2">
        <v>3413</v>
      </c>
      <c r="C571" s="2">
        <v>0</v>
      </c>
      <c r="D571" s="2" t="s">
        <v>428</v>
      </c>
      <c r="E571" s="2">
        <v>404</v>
      </c>
      <c r="F571" s="2" t="s">
        <v>309</v>
      </c>
      <c r="G571" s="2">
        <v>2615873.284</v>
      </c>
      <c r="H571" s="2">
        <v>1213097.3230000001</v>
      </c>
      <c r="I571" s="2" t="s">
        <v>4896</v>
      </c>
      <c r="J571" s="4">
        <v>39630</v>
      </c>
      <c r="K571" s="230">
        <f t="shared" si="42"/>
        <v>3</v>
      </c>
      <c r="L571" s="2" t="str">
        <f>$B571&amp;"-"&amp;COUNTIF($B$2:$B571, $B571)</f>
        <v>3413-1</v>
      </c>
      <c r="M571" s="2">
        <v>1918</v>
      </c>
      <c r="N571" s="2" t="str">
        <f t="shared" si="45"/>
        <v>La Tzoumaz</v>
      </c>
      <c r="O571" s="2" t="str">
        <f t="shared" si="45"/>
        <v/>
      </c>
      <c r="P571" s="2" t="str">
        <f t="shared" si="45"/>
        <v/>
      </c>
      <c r="Q571" s="2" t="str">
        <f t="shared" si="45"/>
        <v/>
      </c>
      <c r="R571" s="2" t="str">
        <f t="shared" si="45"/>
        <v/>
      </c>
      <c r="S571" s="2" t="str">
        <f t="shared" si="45"/>
        <v/>
      </c>
      <c r="T571" s="2" t="str">
        <f t="shared" si="45"/>
        <v/>
      </c>
      <c r="U571" s="2" t="str">
        <f t="shared" si="45"/>
        <v/>
      </c>
      <c r="V571" s="2" t="str">
        <f t="shared" si="45"/>
        <v/>
      </c>
      <c r="W571" s="2" t="str">
        <f t="shared" si="45"/>
        <v/>
      </c>
      <c r="X571" s="2" t="str">
        <f t="shared" si="45"/>
        <v/>
      </c>
      <c r="Y571" s="2" t="str">
        <f t="shared" si="45"/>
        <v/>
      </c>
    </row>
    <row r="572" spans="1:25" x14ac:dyDescent="0.2">
      <c r="A572" s="2" t="s">
        <v>449</v>
      </c>
      <c r="B572" s="2">
        <v>3414</v>
      </c>
      <c r="C572" s="2">
        <v>0</v>
      </c>
      <c r="D572" s="2" t="s">
        <v>428</v>
      </c>
      <c r="E572" s="2">
        <v>404</v>
      </c>
      <c r="F572" s="2" t="s">
        <v>309</v>
      </c>
      <c r="G572" s="2">
        <v>2614642.7439999999</v>
      </c>
      <c r="H572" s="2">
        <v>1209792.6100000001</v>
      </c>
      <c r="I572" s="2" t="s">
        <v>4896</v>
      </c>
      <c r="J572" s="4">
        <v>39630</v>
      </c>
      <c r="K572" s="230">
        <f t="shared" si="42"/>
        <v>3</v>
      </c>
      <c r="L572" s="2" t="str">
        <f>$B572&amp;"-"&amp;COUNTIF($B$2:$B572, $B572)</f>
        <v>3414-1</v>
      </c>
      <c r="M572" s="2">
        <v>1920</v>
      </c>
      <c r="N572" s="2" t="str">
        <f t="shared" si="45"/>
        <v>Martigny</v>
      </c>
      <c r="O572" s="2" t="str">
        <f t="shared" si="45"/>
        <v>Martigny</v>
      </c>
      <c r="P572" s="2" t="str">
        <f t="shared" si="45"/>
        <v>Martigny</v>
      </c>
      <c r="Q572" s="2" t="str">
        <f t="shared" si="45"/>
        <v/>
      </c>
      <c r="R572" s="2" t="str">
        <f t="shared" si="45"/>
        <v/>
      </c>
      <c r="S572" s="2" t="str">
        <f t="shared" si="45"/>
        <v/>
      </c>
      <c r="T572" s="2" t="str">
        <f t="shared" si="45"/>
        <v/>
      </c>
      <c r="U572" s="2" t="str">
        <f t="shared" si="45"/>
        <v/>
      </c>
      <c r="V572" s="2" t="str">
        <f t="shared" si="45"/>
        <v/>
      </c>
      <c r="W572" s="2" t="str">
        <f t="shared" si="45"/>
        <v/>
      </c>
      <c r="X572" s="2" t="str">
        <f t="shared" si="45"/>
        <v/>
      </c>
      <c r="Y572" s="2" t="str">
        <f t="shared" si="45"/>
        <v/>
      </c>
    </row>
    <row r="573" spans="1:25" x14ac:dyDescent="0.2">
      <c r="A573" s="2" t="s">
        <v>457</v>
      </c>
      <c r="B573" s="2">
        <v>3472</v>
      </c>
      <c r="C573" s="2">
        <v>0</v>
      </c>
      <c r="D573" s="2" t="s">
        <v>428</v>
      </c>
      <c r="E573" s="2">
        <v>404</v>
      </c>
      <c r="F573" s="2" t="s">
        <v>309</v>
      </c>
      <c r="G573" s="2">
        <v>2615635.42</v>
      </c>
      <c r="H573" s="2">
        <v>1214568.3799999999</v>
      </c>
      <c r="I573" s="2" t="s">
        <v>4896</v>
      </c>
      <c r="J573" s="4">
        <v>39630</v>
      </c>
      <c r="K573" s="230">
        <f t="shared" si="42"/>
        <v>3</v>
      </c>
      <c r="L573" s="2" t="str">
        <f>$B573&amp;"-"&amp;COUNTIF($B$2:$B573, $B573)</f>
        <v>3472-1</v>
      </c>
      <c r="M573" s="2">
        <v>1921</v>
      </c>
      <c r="N573" s="2" t="str">
        <f t="shared" si="45"/>
        <v>Martigny-Croix</v>
      </c>
      <c r="O573" s="2" t="str">
        <f t="shared" si="45"/>
        <v/>
      </c>
      <c r="P573" s="2" t="str">
        <f t="shared" si="45"/>
        <v/>
      </c>
      <c r="Q573" s="2" t="str">
        <f t="shared" si="45"/>
        <v/>
      </c>
      <c r="R573" s="2" t="str">
        <f t="shared" si="45"/>
        <v/>
      </c>
      <c r="S573" s="2" t="str">
        <f t="shared" si="45"/>
        <v/>
      </c>
      <c r="T573" s="2" t="str">
        <f t="shared" si="45"/>
        <v/>
      </c>
      <c r="U573" s="2" t="str">
        <f t="shared" si="45"/>
        <v/>
      </c>
      <c r="V573" s="2" t="str">
        <f t="shared" si="45"/>
        <v/>
      </c>
      <c r="W573" s="2" t="str">
        <f t="shared" si="45"/>
        <v/>
      </c>
      <c r="X573" s="2" t="str">
        <f t="shared" si="45"/>
        <v/>
      </c>
      <c r="Y573" s="2" t="str">
        <f t="shared" si="45"/>
        <v/>
      </c>
    </row>
    <row r="574" spans="1:25" x14ac:dyDescent="0.2">
      <c r="A574" s="2" t="s">
        <v>443</v>
      </c>
      <c r="B574" s="2">
        <v>3422</v>
      </c>
      <c r="C574" s="2">
        <v>0</v>
      </c>
      <c r="D574" s="2" t="s">
        <v>429</v>
      </c>
      <c r="E574" s="2">
        <v>405</v>
      </c>
      <c r="F574" s="2" t="s">
        <v>309</v>
      </c>
      <c r="G574" s="2">
        <v>2611414.4240000001</v>
      </c>
      <c r="H574" s="2">
        <v>1215746.6200000001</v>
      </c>
      <c r="I574" s="2" t="s">
        <v>4896</v>
      </c>
      <c r="J574" s="4">
        <v>39630</v>
      </c>
      <c r="K574" s="230">
        <f t="shared" si="42"/>
        <v>3</v>
      </c>
      <c r="L574" s="2" t="str">
        <f>$B574&amp;"-"&amp;COUNTIF($B$2:$B574, $B574)</f>
        <v>3422-1</v>
      </c>
      <c r="M574" s="2">
        <v>1922</v>
      </c>
      <c r="N574" s="2" t="str">
        <f t="shared" si="45"/>
        <v>Salvan</v>
      </c>
      <c r="O574" s="2" t="str">
        <f t="shared" si="45"/>
        <v>Les Granges (Salvan)</v>
      </c>
      <c r="P574" s="2" t="str">
        <f t="shared" si="45"/>
        <v/>
      </c>
      <c r="Q574" s="2" t="str">
        <f t="shared" si="45"/>
        <v/>
      </c>
      <c r="R574" s="2" t="str">
        <f t="shared" si="45"/>
        <v/>
      </c>
      <c r="S574" s="2" t="str">
        <f t="shared" si="45"/>
        <v/>
      </c>
      <c r="T574" s="2" t="str">
        <f t="shared" si="45"/>
        <v/>
      </c>
      <c r="U574" s="2" t="str">
        <f t="shared" si="45"/>
        <v/>
      </c>
      <c r="V574" s="2" t="str">
        <f t="shared" si="45"/>
        <v/>
      </c>
      <c r="W574" s="2" t="str">
        <f t="shared" si="45"/>
        <v/>
      </c>
      <c r="X574" s="2" t="str">
        <f t="shared" si="45"/>
        <v/>
      </c>
      <c r="Y574" s="2" t="str">
        <f t="shared" si="45"/>
        <v/>
      </c>
    </row>
    <row r="575" spans="1:25" x14ac:dyDescent="0.2">
      <c r="A575" s="2" t="s">
        <v>429</v>
      </c>
      <c r="B575" s="2">
        <v>3423</v>
      </c>
      <c r="C575" s="2">
        <v>0</v>
      </c>
      <c r="D575" s="2" t="s">
        <v>429</v>
      </c>
      <c r="E575" s="2">
        <v>405</v>
      </c>
      <c r="F575" s="2" t="s">
        <v>309</v>
      </c>
      <c r="G575" s="2">
        <v>2611815.966</v>
      </c>
      <c r="H575" s="2">
        <v>1216667.7309999999</v>
      </c>
      <c r="I575" s="2" t="s">
        <v>4896</v>
      </c>
      <c r="J575" s="4">
        <v>39630</v>
      </c>
      <c r="K575" s="230">
        <f t="shared" si="42"/>
        <v>3</v>
      </c>
      <c r="L575" s="2" t="str">
        <f>$B575&amp;"-"&amp;COUNTIF($B$2:$B575, $B575)</f>
        <v>3423-1</v>
      </c>
      <c r="M575" s="2">
        <v>1923</v>
      </c>
      <c r="N575" s="2" t="str">
        <f t="shared" si="45"/>
        <v>Les Marécottes</v>
      </c>
      <c r="O575" s="2" t="str">
        <f t="shared" si="45"/>
        <v>Le Trétien</v>
      </c>
      <c r="P575" s="2" t="str">
        <f t="shared" si="45"/>
        <v/>
      </c>
      <c r="Q575" s="2" t="str">
        <f t="shared" si="45"/>
        <v/>
      </c>
      <c r="R575" s="2" t="str">
        <f t="shared" si="45"/>
        <v/>
      </c>
      <c r="S575" s="2" t="str">
        <f t="shared" si="45"/>
        <v/>
      </c>
      <c r="T575" s="2" t="str">
        <f t="shared" si="45"/>
        <v/>
      </c>
      <c r="U575" s="2" t="str">
        <f t="shared" si="45"/>
        <v/>
      </c>
      <c r="V575" s="2" t="str">
        <f t="shared" si="45"/>
        <v/>
      </c>
      <c r="W575" s="2" t="str">
        <f t="shared" si="45"/>
        <v/>
      </c>
      <c r="X575" s="2" t="str">
        <f t="shared" si="45"/>
        <v/>
      </c>
      <c r="Y575" s="2" t="str">
        <f t="shared" si="45"/>
        <v/>
      </c>
    </row>
    <row r="576" spans="1:25" x14ac:dyDescent="0.2">
      <c r="A576" s="2" t="s">
        <v>430</v>
      </c>
      <c r="B576" s="2">
        <v>3424</v>
      </c>
      <c r="C576" s="2">
        <v>0</v>
      </c>
      <c r="D576" s="2" t="s">
        <v>429</v>
      </c>
      <c r="E576" s="2">
        <v>405</v>
      </c>
      <c r="F576" s="2" t="s">
        <v>309</v>
      </c>
      <c r="G576" s="2">
        <v>2613825.2250000001</v>
      </c>
      <c r="H576" s="2">
        <v>1218182.19</v>
      </c>
      <c r="I576" s="2" t="s">
        <v>4896</v>
      </c>
      <c r="J576" s="4">
        <v>39630</v>
      </c>
      <c r="K576" s="230">
        <f t="shared" si="42"/>
        <v>3</v>
      </c>
      <c r="L576" s="2" t="str">
        <f>$B576&amp;"-"&amp;COUNTIF($B$2:$B576, $B576)</f>
        <v>3424-1</v>
      </c>
      <c r="M576" s="2">
        <v>1925</v>
      </c>
      <c r="N576" s="2" t="str">
        <f t="shared" si="45"/>
        <v>Finhaut</v>
      </c>
      <c r="O576" s="2" t="str">
        <f t="shared" si="45"/>
        <v>Le Châtelard VS</v>
      </c>
      <c r="P576" s="2" t="str">
        <f t="shared" si="45"/>
        <v/>
      </c>
      <c r="Q576" s="2" t="str">
        <f t="shared" si="45"/>
        <v/>
      </c>
      <c r="R576" s="2" t="str">
        <f t="shared" si="45"/>
        <v/>
      </c>
      <c r="S576" s="2" t="str">
        <f t="shared" si="45"/>
        <v/>
      </c>
      <c r="T576" s="2" t="str">
        <f t="shared" si="45"/>
        <v/>
      </c>
      <c r="U576" s="2" t="str">
        <f t="shared" si="45"/>
        <v/>
      </c>
      <c r="V576" s="2" t="str">
        <f t="shared" si="45"/>
        <v/>
      </c>
      <c r="W576" s="2" t="str">
        <f t="shared" si="45"/>
        <v/>
      </c>
      <c r="X576" s="2" t="str">
        <f t="shared" si="45"/>
        <v/>
      </c>
      <c r="Y576" s="2" t="str">
        <f t="shared" si="45"/>
        <v/>
      </c>
    </row>
    <row r="577" spans="1:25" x14ac:dyDescent="0.2">
      <c r="A577" s="2" t="s">
        <v>431</v>
      </c>
      <c r="B577" s="2">
        <v>3424</v>
      </c>
      <c r="C577" s="2">
        <v>2</v>
      </c>
      <c r="D577" s="2" t="s">
        <v>429</v>
      </c>
      <c r="E577" s="2">
        <v>405</v>
      </c>
      <c r="F577" s="2" t="s">
        <v>309</v>
      </c>
      <c r="G577" s="2">
        <v>2613220.8169999998</v>
      </c>
      <c r="H577" s="2">
        <v>1217167.8529999999</v>
      </c>
      <c r="I577" s="2" t="s">
        <v>4896</v>
      </c>
      <c r="J577" s="4">
        <v>39630</v>
      </c>
      <c r="K577" s="230">
        <f t="shared" si="42"/>
        <v>3</v>
      </c>
      <c r="L577" s="2" t="str">
        <f>$B577&amp;"-"&amp;COUNTIF($B$2:$B577, $B577)</f>
        <v>3424-2</v>
      </c>
      <c r="M577" s="2">
        <v>1926</v>
      </c>
      <c r="N577" s="2" t="str">
        <f t="shared" si="45"/>
        <v>Fully</v>
      </c>
      <c r="O577" s="2" t="str">
        <f t="shared" si="45"/>
        <v/>
      </c>
      <c r="P577" s="2" t="str">
        <f t="shared" si="45"/>
        <v/>
      </c>
      <c r="Q577" s="2" t="str">
        <f t="shared" si="45"/>
        <v/>
      </c>
      <c r="R577" s="2" t="str">
        <f t="shared" si="45"/>
        <v/>
      </c>
      <c r="S577" s="2" t="str">
        <f t="shared" si="45"/>
        <v/>
      </c>
      <c r="T577" s="2" t="str">
        <f t="shared" si="45"/>
        <v/>
      </c>
      <c r="U577" s="2" t="str">
        <f t="shared" si="45"/>
        <v/>
      </c>
      <c r="V577" s="2" t="str">
        <f t="shared" si="45"/>
        <v/>
      </c>
      <c r="W577" s="2" t="str">
        <f t="shared" si="45"/>
        <v/>
      </c>
      <c r="X577" s="2" t="str">
        <f t="shared" si="45"/>
        <v/>
      </c>
      <c r="Y577" s="2" t="str">
        <f t="shared" si="45"/>
        <v/>
      </c>
    </row>
    <row r="578" spans="1:25" x14ac:dyDescent="0.2">
      <c r="A578" s="2" t="s">
        <v>445</v>
      </c>
      <c r="B578" s="2">
        <v>3425</v>
      </c>
      <c r="C578" s="2">
        <v>0</v>
      </c>
      <c r="D578" s="2" t="s">
        <v>429</v>
      </c>
      <c r="E578" s="2">
        <v>405</v>
      </c>
      <c r="F578" s="2" t="s">
        <v>309</v>
      </c>
      <c r="G578" s="2">
        <v>2612940.1940000001</v>
      </c>
      <c r="H578" s="2">
        <v>1219250.118</v>
      </c>
      <c r="I578" s="2" t="s">
        <v>4896</v>
      </c>
      <c r="J578" s="4">
        <v>39630</v>
      </c>
      <c r="K578" s="230">
        <f t="shared" si="42"/>
        <v>3</v>
      </c>
      <c r="L578" s="2" t="str">
        <f>$B578&amp;"-"&amp;COUNTIF($B$2:$B578, $B578)</f>
        <v>3425-1</v>
      </c>
      <c r="M578" s="2">
        <v>1927</v>
      </c>
      <c r="N578" s="2" t="str">
        <f t="shared" si="45"/>
        <v>Chemin</v>
      </c>
      <c r="O578" s="2" t="str">
        <f t="shared" si="45"/>
        <v>Chemin</v>
      </c>
      <c r="P578" s="2" t="str">
        <f t="shared" si="45"/>
        <v>Chemin</v>
      </c>
      <c r="Q578" s="2" t="str">
        <f t="shared" si="45"/>
        <v/>
      </c>
      <c r="R578" s="2" t="str">
        <f t="shared" si="45"/>
        <v/>
      </c>
      <c r="S578" s="2" t="str">
        <f t="shared" si="45"/>
        <v/>
      </c>
      <c r="T578" s="2" t="str">
        <f t="shared" si="45"/>
        <v/>
      </c>
      <c r="U578" s="2" t="str">
        <f t="shared" si="45"/>
        <v/>
      </c>
      <c r="V578" s="2" t="str">
        <f t="shared" si="45"/>
        <v/>
      </c>
      <c r="W578" s="2" t="str">
        <f t="shared" si="45"/>
        <v/>
      </c>
      <c r="X578" s="2" t="str">
        <f t="shared" si="45"/>
        <v/>
      </c>
      <c r="Y578" s="2" t="str">
        <f t="shared" si="45"/>
        <v/>
      </c>
    </row>
    <row r="579" spans="1:25" x14ac:dyDescent="0.2">
      <c r="A579" s="2" t="s">
        <v>453</v>
      </c>
      <c r="B579" s="2">
        <v>3472</v>
      </c>
      <c r="C579" s="2">
        <v>2</v>
      </c>
      <c r="D579" s="2" t="s">
        <v>429</v>
      </c>
      <c r="E579" s="2">
        <v>405</v>
      </c>
      <c r="F579" s="2" t="s">
        <v>309</v>
      </c>
      <c r="G579" s="2">
        <v>2614428.9649999999</v>
      </c>
      <c r="H579" s="2">
        <v>1217497.1370000001</v>
      </c>
      <c r="I579" s="2" t="s">
        <v>4896</v>
      </c>
      <c r="J579" s="4">
        <v>39630</v>
      </c>
      <c r="K579" s="230">
        <f t="shared" ref="K579:K642" si="46">IF(I579="it", 1, IF(I579="fr", 2, 3))</f>
        <v>3</v>
      </c>
      <c r="L579" s="2" t="str">
        <f>$B579&amp;"-"&amp;COUNTIF($B$2:$B579, $B579)</f>
        <v>3472-2</v>
      </c>
      <c r="M579" s="2">
        <v>1928</v>
      </c>
      <c r="N579" s="2" t="str">
        <f t="shared" si="45"/>
        <v>Ravoire</v>
      </c>
      <c r="O579" s="2" t="str">
        <f t="shared" si="45"/>
        <v/>
      </c>
      <c r="P579" s="2" t="str">
        <f t="shared" si="45"/>
        <v/>
      </c>
      <c r="Q579" s="2" t="str">
        <f t="shared" si="45"/>
        <v/>
      </c>
      <c r="R579" s="2" t="str">
        <f t="shared" si="45"/>
        <v/>
      </c>
      <c r="S579" s="2" t="str">
        <f t="shared" si="45"/>
        <v/>
      </c>
      <c r="T579" s="2" t="str">
        <f t="shared" si="45"/>
        <v/>
      </c>
      <c r="U579" s="2" t="str">
        <f t="shared" si="45"/>
        <v/>
      </c>
      <c r="V579" s="2" t="str">
        <f t="shared" si="45"/>
        <v/>
      </c>
      <c r="W579" s="2" t="str">
        <f t="shared" si="45"/>
        <v/>
      </c>
      <c r="X579" s="2" t="str">
        <f t="shared" si="45"/>
        <v/>
      </c>
      <c r="Y579" s="2" t="str">
        <f t="shared" si="45"/>
        <v/>
      </c>
    </row>
    <row r="580" spans="1:25" x14ac:dyDescent="0.2">
      <c r="A580" s="2" t="s">
        <v>432</v>
      </c>
      <c r="B580" s="2">
        <v>3415</v>
      </c>
      <c r="C580" s="2">
        <v>1</v>
      </c>
      <c r="D580" s="2" t="s">
        <v>433</v>
      </c>
      <c r="E580" s="2">
        <v>406</v>
      </c>
      <c r="F580" s="2" t="s">
        <v>309</v>
      </c>
      <c r="G580" s="2">
        <v>2615357.2519999999</v>
      </c>
      <c r="H580" s="2">
        <v>1206976.7649999999</v>
      </c>
      <c r="I580" s="2" t="s">
        <v>4896</v>
      </c>
      <c r="J580" s="4">
        <v>39630</v>
      </c>
      <c r="K580" s="230">
        <f t="shared" si="46"/>
        <v>3</v>
      </c>
      <c r="L580" s="2" t="str">
        <f>$B580&amp;"-"&amp;COUNTIF($B$2:$B580, $B580)</f>
        <v>3415-1</v>
      </c>
      <c r="M580" s="2">
        <v>1929</v>
      </c>
      <c r="N580" s="2" t="str">
        <f t="shared" si="45"/>
        <v>Trient</v>
      </c>
      <c r="O580" s="2" t="str">
        <f t="shared" si="45"/>
        <v/>
      </c>
      <c r="P580" s="2" t="str">
        <f t="shared" si="45"/>
        <v/>
      </c>
      <c r="Q580" s="2" t="str">
        <f t="shared" si="45"/>
        <v/>
      </c>
      <c r="R580" s="2" t="str">
        <f t="shared" si="45"/>
        <v/>
      </c>
      <c r="S580" s="2" t="str">
        <f t="shared" si="45"/>
        <v/>
      </c>
      <c r="T580" s="2" t="str">
        <f t="shared" si="45"/>
        <v/>
      </c>
      <c r="U580" s="2" t="str">
        <f t="shared" si="45"/>
        <v/>
      </c>
      <c r="V580" s="2" t="str">
        <f t="shared" si="45"/>
        <v/>
      </c>
      <c r="W580" s="2" t="str">
        <f t="shared" si="45"/>
        <v/>
      </c>
      <c r="X580" s="2" t="str">
        <f t="shared" si="45"/>
        <v/>
      </c>
      <c r="Y580" s="2" t="str">
        <f t="shared" si="45"/>
        <v/>
      </c>
    </row>
    <row r="581" spans="1:25" x14ac:dyDescent="0.2">
      <c r="A581" s="2" t="s">
        <v>434</v>
      </c>
      <c r="B581" s="2">
        <v>3415</v>
      </c>
      <c r="C581" s="2">
        <v>2</v>
      </c>
      <c r="D581" s="2" t="s">
        <v>433</v>
      </c>
      <c r="E581" s="2">
        <v>406</v>
      </c>
      <c r="F581" s="2" t="s">
        <v>309</v>
      </c>
      <c r="G581" s="2">
        <v>2615696.8160000001</v>
      </c>
      <c r="H581" s="2">
        <v>1204461.706</v>
      </c>
      <c r="I581" s="2" t="s">
        <v>4896</v>
      </c>
      <c r="J581" s="4">
        <v>39630</v>
      </c>
      <c r="K581" s="230">
        <f t="shared" si="46"/>
        <v>3</v>
      </c>
      <c r="L581" s="2" t="str">
        <f>$B581&amp;"-"&amp;COUNTIF($B$2:$B581, $B581)</f>
        <v>3415-2</v>
      </c>
      <c r="M581" s="2">
        <v>1932</v>
      </c>
      <c r="N581" s="2" t="str">
        <f t="shared" si="45"/>
        <v>Bovernier</v>
      </c>
      <c r="O581" s="2" t="str">
        <f t="shared" si="45"/>
        <v>Les Valettes (Bovernier)</v>
      </c>
      <c r="P581" s="2" t="str">
        <f t="shared" si="45"/>
        <v/>
      </c>
      <c r="Q581" s="2" t="str">
        <f t="shared" si="45"/>
        <v/>
      </c>
      <c r="R581" s="2" t="str">
        <f t="shared" si="45"/>
        <v/>
      </c>
      <c r="S581" s="2" t="str">
        <f t="shared" si="45"/>
        <v/>
      </c>
      <c r="T581" s="2" t="str">
        <f t="shared" si="45"/>
        <v/>
      </c>
      <c r="U581" s="2" t="str">
        <f t="shared" si="45"/>
        <v/>
      </c>
      <c r="V581" s="2" t="str">
        <f t="shared" si="45"/>
        <v/>
      </c>
      <c r="W581" s="2" t="str">
        <f t="shared" si="45"/>
        <v/>
      </c>
      <c r="X581" s="2" t="str">
        <f t="shared" si="45"/>
        <v/>
      </c>
      <c r="Y581" s="2" t="str">
        <f t="shared" si="45"/>
        <v/>
      </c>
    </row>
    <row r="582" spans="1:25" x14ac:dyDescent="0.2">
      <c r="A582" s="2" t="s">
        <v>435</v>
      </c>
      <c r="B582" s="2">
        <v>3419</v>
      </c>
      <c r="C582" s="2">
        <v>0</v>
      </c>
      <c r="D582" s="2" t="s">
        <v>433</v>
      </c>
      <c r="E582" s="2">
        <v>406</v>
      </c>
      <c r="F582" s="2" t="s">
        <v>309</v>
      </c>
      <c r="G582" s="2">
        <v>2613217.3110000002</v>
      </c>
      <c r="H582" s="2">
        <v>1204707.25</v>
      </c>
      <c r="I582" s="2" t="s">
        <v>4896</v>
      </c>
      <c r="J582" s="4">
        <v>39630</v>
      </c>
      <c r="K582" s="230">
        <f t="shared" si="46"/>
        <v>3</v>
      </c>
      <c r="L582" s="2" t="str">
        <f>$B582&amp;"-"&amp;COUNTIF($B$2:$B582, $B582)</f>
        <v>3419-1</v>
      </c>
      <c r="M582" s="2">
        <v>1933</v>
      </c>
      <c r="N582" s="2" t="str">
        <f t="shared" ref="N582:Y603" si="47">IFERROR(INDEX($A$2:$A$5744, MATCH($M582&amp;"-"&amp;N$1, $L$2:$L$5744, 0)), "")</f>
        <v>Sembrancher</v>
      </c>
      <c r="O582" s="2" t="str">
        <f t="shared" si="47"/>
        <v>Chamoille (Sembrancher)</v>
      </c>
      <c r="P582" s="2" t="str">
        <f t="shared" si="47"/>
        <v>La Garde (Sembrancher)</v>
      </c>
      <c r="Q582" s="2" t="str">
        <f t="shared" si="47"/>
        <v>Vens (Sembrancher)</v>
      </c>
      <c r="R582" s="2" t="str">
        <f t="shared" si="47"/>
        <v/>
      </c>
      <c r="S582" s="2" t="str">
        <f t="shared" si="47"/>
        <v/>
      </c>
      <c r="T582" s="2" t="str">
        <f t="shared" si="47"/>
        <v/>
      </c>
      <c r="U582" s="2" t="str">
        <f t="shared" si="47"/>
        <v/>
      </c>
      <c r="V582" s="2" t="str">
        <f t="shared" si="47"/>
        <v/>
      </c>
      <c r="W582" s="2" t="str">
        <f t="shared" si="47"/>
        <v/>
      </c>
      <c r="X582" s="2" t="str">
        <f t="shared" si="47"/>
        <v/>
      </c>
      <c r="Y582" s="2" t="str">
        <f t="shared" si="47"/>
        <v/>
      </c>
    </row>
    <row r="583" spans="1:25" x14ac:dyDescent="0.2">
      <c r="A583" s="2" t="s">
        <v>883</v>
      </c>
      <c r="B583" s="2">
        <v>3432</v>
      </c>
      <c r="C583" s="2">
        <v>0</v>
      </c>
      <c r="D583" s="2" t="s">
        <v>433</v>
      </c>
      <c r="E583" s="2">
        <v>406</v>
      </c>
      <c r="F583" s="2" t="s">
        <v>309</v>
      </c>
      <c r="G583" s="2">
        <v>2617491.3450000002</v>
      </c>
      <c r="H583" s="2">
        <v>1204920.513</v>
      </c>
      <c r="I583" s="2" t="s">
        <v>4896</v>
      </c>
      <c r="J583" s="4">
        <v>39630</v>
      </c>
      <c r="K583" s="230">
        <f t="shared" si="46"/>
        <v>3</v>
      </c>
      <c r="L583" s="2" t="str">
        <f>$B583&amp;"-"&amp;COUNTIF($B$2:$B583, $B583)</f>
        <v>3432-1</v>
      </c>
      <c r="M583" s="2">
        <v>1934</v>
      </c>
      <c r="N583" s="2" t="str">
        <f t="shared" si="47"/>
        <v>Le Châble VS</v>
      </c>
      <c r="O583" s="2" t="str">
        <f t="shared" si="47"/>
        <v>Bruson</v>
      </c>
      <c r="P583" s="2" t="str">
        <f t="shared" si="47"/>
        <v/>
      </c>
      <c r="Q583" s="2" t="str">
        <f t="shared" si="47"/>
        <v/>
      </c>
      <c r="R583" s="2" t="str">
        <f t="shared" si="47"/>
        <v/>
      </c>
      <c r="S583" s="2" t="str">
        <f t="shared" si="47"/>
        <v/>
      </c>
      <c r="T583" s="2" t="str">
        <f t="shared" si="47"/>
        <v/>
      </c>
      <c r="U583" s="2" t="str">
        <f t="shared" si="47"/>
        <v/>
      </c>
      <c r="V583" s="2" t="str">
        <f t="shared" si="47"/>
        <v/>
      </c>
      <c r="W583" s="2" t="str">
        <f t="shared" si="47"/>
        <v/>
      </c>
      <c r="X583" s="2" t="str">
        <f t="shared" si="47"/>
        <v/>
      </c>
      <c r="Y583" s="2" t="str">
        <f t="shared" si="47"/>
        <v/>
      </c>
    </row>
    <row r="584" spans="1:25" x14ac:dyDescent="0.2">
      <c r="A584" s="2" t="s">
        <v>824</v>
      </c>
      <c r="B584" s="2">
        <v>3433</v>
      </c>
      <c r="C584" s="2">
        <v>0</v>
      </c>
      <c r="D584" s="2" t="s">
        <v>433</v>
      </c>
      <c r="E584" s="2">
        <v>406</v>
      </c>
      <c r="F584" s="2" t="s">
        <v>309</v>
      </c>
      <c r="G584" s="2">
        <v>2618660.923</v>
      </c>
      <c r="H584" s="2">
        <v>1203882.0360000001</v>
      </c>
      <c r="I584" s="2" t="s">
        <v>4896</v>
      </c>
      <c r="J584" s="4">
        <v>39630</v>
      </c>
      <c r="K584" s="230">
        <f t="shared" si="46"/>
        <v>3</v>
      </c>
      <c r="L584" s="2" t="str">
        <f>$B584&amp;"-"&amp;COUNTIF($B$2:$B584, $B584)</f>
        <v>3433-1</v>
      </c>
      <c r="M584" s="2">
        <v>1936</v>
      </c>
      <c r="N584" s="2" t="str">
        <f t="shared" si="47"/>
        <v>Verbier</v>
      </c>
      <c r="O584" s="2" t="str">
        <f t="shared" si="47"/>
        <v/>
      </c>
      <c r="P584" s="2" t="str">
        <f t="shared" si="47"/>
        <v/>
      </c>
      <c r="Q584" s="2" t="str">
        <f t="shared" si="47"/>
        <v/>
      </c>
      <c r="R584" s="2" t="str">
        <f t="shared" si="47"/>
        <v/>
      </c>
      <c r="S584" s="2" t="str">
        <f t="shared" si="47"/>
        <v/>
      </c>
      <c r="T584" s="2" t="str">
        <f t="shared" si="47"/>
        <v/>
      </c>
      <c r="U584" s="2" t="str">
        <f t="shared" si="47"/>
        <v/>
      </c>
      <c r="V584" s="2" t="str">
        <f t="shared" si="47"/>
        <v/>
      </c>
      <c r="W584" s="2" t="str">
        <f t="shared" si="47"/>
        <v/>
      </c>
      <c r="X584" s="2" t="str">
        <f t="shared" si="47"/>
        <v/>
      </c>
      <c r="Y584" s="2" t="str">
        <f t="shared" si="47"/>
        <v/>
      </c>
    </row>
    <row r="585" spans="1:25" x14ac:dyDescent="0.2">
      <c r="A585" s="2" t="s">
        <v>619</v>
      </c>
      <c r="B585" s="2">
        <v>3513</v>
      </c>
      <c r="C585" s="2">
        <v>0</v>
      </c>
      <c r="D585" s="2" t="s">
        <v>433</v>
      </c>
      <c r="E585" s="2">
        <v>406</v>
      </c>
      <c r="F585" s="2" t="s">
        <v>309</v>
      </c>
      <c r="G585" s="2">
        <v>2613654.5150000001</v>
      </c>
      <c r="H585" s="2">
        <v>1203442.841</v>
      </c>
      <c r="I585" s="2" t="s">
        <v>4896</v>
      </c>
      <c r="J585" s="4">
        <v>39630</v>
      </c>
      <c r="K585" s="230">
        <f t="shared" si="46"/>
        <v>3</v>
      </c>
      <c r="L585" s="2" t="str">
        <f>$B585&amp;"-"&amp;COUNTIF($B$2:$B585, $B585)</f>
        <v>3513-2</v>
      </c>
      <c r="M585" s="2">
        <v>1937</v>
      </c>
      <c r="N585" s="2" t="str">
        <f t="shared" si="47"/>
        <v>Orsières</v>
      </c>
      <c r="O585" s="2" t="str">
        <f t="shared" si="47"/>
        <v/>
      </c>
      <c r="P585" s="2" t="str">
        <f t="shared" si="47"/>
        <v/>
      </c>
      <c r="Q585" s="2" t="str">
        <f t="shared" si="47"/>
        <v/>
      </c>
      <c r="R585" s="2" t="str">
        <f t="shared" si="47"/>
        <v/>
      </c>
      <c r="S585" s="2" t="str">
        <f t="shared" si="47"/>
        <v/>
      </c>
      <c r="T585" s="2" t="str">
        <f t="shared" si="47"/>
        <v/>
      </c>
      <c r="U585" s="2" t="str">
        <f t="shared" si="47"/>
        <v/>
      </c>
      <c r="V585" s="2" t="str">
        <f t="shared" si="47"/>
        <v/>
      </c>
      <c r="W585" s="2" t="str">
        <f t="shared" si="47"/>
        <v/>
      </c>
      <c r="X585" s="2" t="str">
        <f t="shared" si="47"/>
        <v/>
      </c>
      <c r="Y585" s="2" t="str">
        <f t="shared" si="47"/>
        <v/>
      </c>
    </row>
    <row r="586" spans="1:25" x14ac:dyDescent="0.2">
      <c r="A586" s="2" t="s">
        <v>436</v>
      </c>
      <c r="B586" s="2">
        <v>3412</v>
      </c>
      <c r="C586" s="2">
        <v>0</v>
      </c>
      <c r="D586" s="2" t="s">
        <v>436</v>
      </c>
      <c r="E586" s="2">
        <v>407</v>
      </c>
      <c r="F586" s="2" t="s">
        <v>309</v>
      </c>
      <c r="G586" s="2">
        <v>2617038.895</v>
      </c>
      <c r="H586" s="2">
        <v>1211434.784</v>
      </c>
      <c r="I586" s="2" t="s">
        <v>4896</v>
      </c>
      <c r="J586" s="4">
        <v>39630</v>
      </c>
      <c r="K586" s="230">
        <f t="shared" si="46"/>
        <v>3</v>
      </c>
      <c r="L586" s="2" t="str">
        <f>$B586&amp;"-"&amp;COUNTIF($B$2:$B586, $B586)</f>
        <v>3412-1</v>
      </c>
      <c r="M586" s="2">
        <v>1938</v>
      </c>
      <c r="N586" s="2" t="str">
        <f t="shared" si="47"/>
        <v>Champex-Lac</v>
      </c>
      <c r="O586" s="2" t="str">
        <f t="shared" si="47"/>
        <v/>
      </c>
      <c r="P586" s="2" t="str">
        <f t="shared" si="47"/>
        <v/>
      </c>
      <c r="Q586" s="2" t="str">
        <f t="shared" si="47"/>
        <v/>
      </c>
      <c r="R586" s="2" t="str">
        <f t="shared" si="47"/>
        <v/>
      </c>
      <c r="S586" s="2" t="str">
        <f t="shared" si="47"/>
        <v/>
      </c>
      <c r="T586" s="2" t="str">
        <f t="shared" si="47"/>
        <v/>
      </c>
      <c r="U586" s="2" t="str">
        <f t="shared" si="47"/>
        <v/>
      </c>
      <c r="V586" s="2" t="str">
        <f t="shared" si="47"/>
        <v/>
      </c>
      <c r="W586" s="2" t="str">
        <f t="shared" si="47"/>
        <v/>
      </c>
      <c r="X586" s="2" t="str">
        <f t="shared" si="47"/>
        <v/>
      </c>
      <c r="Y586" s="2" t="str">
        <f t="shared" si="47"/>
        <v/>
      </c>
    </row>
    <row r="587" spans="1:25" x14ac:dyDescent="0.2">
      <c r="A587" s="2" t="s">
        <v>437</v>
      </c>
      <c r="B587" s="2">
        <v>3413</v>
      </c>
      <c r="C587" s="2">
        <v>0</v>
      </c>
      <c r="D587" s="2" t="s">
        <v>436</v>
      </c>
      <c r="E587" s="2">
        <v>407</v>
      </c>
      <c r="F587" s="2" t="s">
        <v>309</v>
      </c>
      <c r="G587" s="2">
        <v>2618869.9079999998</v>
      </c>
      <c r="H587" s="2">
        <v>1213563.399</v>
      </c>
      <c r="I587" s="2" t="s">
        <v>4896</v>
      </c>
      <c r="J587" s="4">
        <v>39630</v>
      </c>
      <c r="K587" s="230">
        <f t="shared" si="46"/>
        <v>3</v>
      </c>
      <c r="L587" s="2" t="str">
        <f>$B587&amp;"-"&amp;COUNTIF($B$2:$B587, $B587)</f>
        <v>3413-2</v>
      </c>
      <c r="M587" s="2">
        <v>1941</v>
      </c>
      <c r="N587" s="2" t="str">
        <f t="shared" si="47"/>
        <v>Vollèges</v>
      </c>
      <c r="O587" s="2" t="str">
        <f t="shared" si="47"/>
        <v>Cries (Vollèges)</v>
      </c>
      <c r="P587" s="2" t="str">
        <f t="shared" si="47"/>
        <v/>
      </c>
      <c r="Q587" s="2" t="str">
        <f t="shared" si="47"/>
        <v/>
      </c>
      <c r="R587" s="2" t="str">
        <f t="shared" si="47"/>
        <v/>
      </c>
      <c r="S587" s="2" t="str">
        <f t="shared" si="47"/>
        <v/>
      </c>
      <c r="T587" s="2" t="str">
        <f t="shared" si="47"/>
        <v/>
      </c>
      <c r="U587" s="2" t="str">
        <f t="shared" si="47"/>
        <v/>
      </c>
      <c r="V587" s="2" t="str">
        <f t="shared" si="47"/>
        <v/>
      </c>
      <c r="W587" s="2" t="str">
        <f t="shared" si="47"/>
        <v/>
      </c>
      <c r="X587" s="2" t="str">
        <f t="shared" si="47"/>
        <v/>
      </c>
      <c r="Y587" s="2" t="str">
        <f t="shared" si="47"/>
        <v/>
      </c>
    </row>
    <row r="588" spans="1:25" x14ac:dyDescent="0.2">
      <c r="A588" s="2" t="s">
        <v>888</v>
      </c>
      <c r="B588" s="2">
        <v>3415</v>
      </c>
      <c r="C588" s="2">
        <v>3</v>
      </c>
      <c r="D588" s="2" t="s">
        <v>436</v>
      </c>
      <c r="E588" s="2">
        <v>407</v>
      </c>
      <c r="F588" s="2" t="s">
        <v>309</v>
      </c>
      <c r="G588" s="2">
        <v>2615892.0410000002</v>
      </c>
      <c r="H588" s="2">
        <v>1208738.4809999999</v>
      </c>
      <c r="I588" s="2" t="s">
        <v>4896</v>
      </c>
      <c r="J588" s="4">
        <v>39630</v>
      </c>
      <c r="K588" s="230">
        <f t="shared" si="46"/>
        <v>3</v>
      </c>
      <c r="L588" s="2" t="str">
        <f>$B588&amp;"-"&amp;COUNTIF($B$2:$B588, $B588)</f>
        <v>3415-3</v>
      </c>
      <c r="M588" s="2">
        <v>1942</v>
      </c>
      <c r="N588" s="2" t="str">
        <f t="shared" si="47"/>
        <v>Levron</v>
      </c>
      <c r="O588" s="2" t="str">
        <f t="shared" si="47"/>
        <v/>
      </c>
      <c r="P588" s="2" t="str">
        <f t="shared" si="47"/>
        <v/>
      </c>
      <c r="Q588" s="2" t="str">
        <f t="shared" si="47"/>
        <v/>
      </c>
      <c r="R588" s="2" t="str">
        <f t="shared" si="47"/>
        <v/>
      </c>
      <c r="S588" s="2" t="str">
        <f t="shared" si="47"/>
        <v/>
      </c>
      <c r="T588" s="2" t="str">
        <f t="shared" si="47"/>
        <v/>
      </c>
      <c r="U588" s="2" t="str">
        <f t="shared" si="47"/>
        <v/>
      </c>
      <c r="V588" s="2" t="str">
        <f t="shared" si="47"/>
        <v/>
      </c>
      <c r="W588" s="2" t="str">
        <f t="shared" si="47"/>
        <v/>
      </c>
      <c r="X588" s="2" t="str">
        <f t="shared" si="47"/>
        <v/>
      </c>
      <c r="Y588" s="2" t="str">
        <f t="shared" si="47"/>
        <v/>
      </c>
    </row>
    <row r="589" spans="1:25" x14ac:dyDescent="0.2">
      <c r="A589" s="2" t="s">
        <v>876</v>
      </c>
      <c r="B589" s="2">
        <v>3416</v>
      </c>
      <c r="C589" s="2">
        <v>0</v>
      </c>
      <c r="D589" s="2" t="s">
        <v>436</v>
      </c>
      <c r="E589" s="2">
        <v>407</v>
      </c>
      <c r="F589" s="2" t="s">
        <v>309</v>
      </c>
      <c r="G589" s="2">
        <v>2621165.9479999999</v>
      </c>
      <c r="H589" s="2">
        <v>1214575.4639999999</v>
      </c>
      <c r="I589" s="2" t="s">
        <v>4896</v>
      </c>
      <c r="J589" s="4">
        <v>39630</v>
      </c>
      <c r="K589" s="230">
        <f t="shared" si="46"/>
        <v>3</v>
      </c>
      <c r="L589" s="2" t="str">
        <f>$B589&amp;"-"&amp;COUNTIF($B$2:$B589, $B589)</f>
        <v>3416-1</v>
      </c>
      <c r="M589" s="2">
        <v>1943</v>
      </c>
      <c r="N589" s="2" t="str">
        <f t="shared" si="47"/>
        <v>Praz-de-Fort</v>
      </c>
      <c r="O589" s="2" t="str">
        <f t="shared" si="47"/>
        <v/>
      </c>
      <c r="P589" s="2" t="str">
        <f t="shared" si="47"/>
        <v/>
      </c>
      <c r="Q589" s="2" t="str">
        <f t="shared" si="47"/>
        <v/>
      </c>
      <c r="R589" s="2" t="str">
        <f t="shared" si="47"/>
        <v/>
      </c>
      <c r="S589" s="2" t="str">
        <f t="shared" si="47"/>
        <v/>
      </c>
      <c r="T589" s="2" t="str">
        <f t="shared" si="47"/>
        <v/>
      </c>
      <c r="U589" s="2" t="str">
        <f t="shared" si="47"/>
        <v/>
      </c>
      <c r="V589" s="2" t="str">
        <f t="shared" si="47"/>
        <v/>
      </c>
      <c r="W589" s="2" t="str">
        <f t="shared" si="47"/>
        <v/>
      </c>
      <c r="X589" s="2" t="str">
        <f t="shared" si="47"/>
        <v/>
      </c>
      <c r="Y589" s="2" t="str">
        <f t="shared" si="47"/>
        <v/>
      </c>
    </row>
    <row r="590" spans="1:25" x14ac:dyDescent="0.2">
      <c r="A590" s="2" t="s">
        <v>890</v>
      </c>
      <c r="B590" s="2">
        <v>3418</v>
      </c>
      <c r="C590" s="2">
        <v>0</v>
      </c>
      <c r="D590" s="2" t="s">
        <v>436</v>
      </c>
      <c r="E590" s="2">
        <v>407</v>
      </c>
      <c r="F590" s="2" t="s">
        <v>309</v>
      </c>
      <c r="G590" s="2">
        <v>2619671.824</v>
      </c>
      <c r="H590" s="2">
        <v>1212182.527</v>
      </c>
      <c r="I590" s="2" t="s">
        <v>4896</v>
      </c>
      <c r="J590" s="4">
        <v>39630</v>
      </c>
      <c r="K590" s="230">
        <f t="shared" si="46"/>
        <v>3</v>
      </c>
      <c r="L590" s="2" t="str">
        <f>$B590&amp;"-"&amp;COUNTIF($B$2:$B590, $B590)</f>
        <v>3418-1</v>
      </c>
      <c r="M590" s="2">
        <v>1944</v>
      </c>
      <c r="N590" s="2" t="str">
        <f t="shared" si="47"/>
        <v>La Fouly VS</v>
      </c>
      <c r="O590" s="2" t="str">
        <f t="shared" si="47"/>
        <v/>
      </c>
      <c r="P590" s="2" t="str">
        <f t="shared" si="47"/>
        <v/>
      </c>
      <c r="Q590" s="2" t="str">
        <f t="shared" si="47"/>
        <v/>
      </c>
      <c r="R590" s="2" t="str">
        <f t="shared" si="47"/>
        <v/>
      </c>
      <c r="S590" s="2" t="str">
        <f t="shared" si="47"/>
        <v/>
      </c>
      <c r="T590" s="2" t="str">
        <f t="shared" si="47"/>
        <v/>
      </c>
      <c r="U590" s="2" t="str">
        <f t="shared" si="47"/>
        <v/>
      </c>
      <c r="V590" s="2" t="str">
        <f t="shared" si="47"/>
        <v/>
      </c>
      <c r="W590" s="2" t="str">
        <f t="shared" si="47"/>
        <v/>
      </c>
      <c r="X590" s="2" t="str">
        <f t="shared" si="47"/>
        <v/>
      </c>
      <c r="Y590" s="2" t="str">
        <f t="shared" si="47"/>
        <v/>
      </c>
    </row>
    <row r="591" spans="1:25" x14ac:dyDescent="0.2">
      <c r="A591" s="2" t="s">
        <v>457</v>
      </c>
      <c r="B591" s="2">
        <v>3472</v>
      </c>
      <c r="C591" s="2">
        <v>0</v>
      </c>
      <c r="D591" s="2" t="s">
        <v>436</v>
      </c>
      <c r="E591" s="2">
        <v>407</v>
      </c>
      <c r="F591" s="2" t="s">
        <v>309</v>
      </c>
      <c r="G591" s="2">
        <v>2621061.8050000002</v>
      </c>
      <c r="H591" s="2">
        <v>1215234.0449999999</v>
      </c>
      <c r="I591" s="2" t="s">
        <v>4896</v>
      </c>
      <c r="J591" s="4">
        <v>39630</v>
      </c>
      <c r="K591" s="230">
        <f t="shared" si="46"/>
        <v>3</v>
      </c>
      <c r="L591" s="2" t="str">
        <f>$B591&amp;"-"&amp;COUNTIF($B$2:$B591, $B591)</f>
        <v>3472-3</v>
      </c>
      <c r="M591" s="2">
        <v>1945</v>
      </c>
      <c r="N591" s="2" t="str">
        <f t="shared" si="47"/>
        <v>Liddes</v>
      </c>
      <c r="O591" s="2" t="str">
        <f t="shared" si="47"/>
        <v>Fontaine Dessus (Liddes)</v>
      </c>
      <c r="P591" s="2" t="str">
        <f t="shared" si="47"/>
        <v>Fontaine Dessous (Liddes)</v>
      </c>
      <c r="Q591" s="2" t="str">
        <f t="shared" si="47"/>
        <v>Dranse (Liddes)</v>
      </c>
      <c r="R591" s="2" t="str">
        <f t="shared" si="47"/>
        <v>Chandonne (Liddes)</v>
      </c>
      <c r="S591" s="2" t="str">
        <f t="shared" si="47"/>
        <v>Rive Haute (Liddes)</v>
      </c>
      <c r="T591" s="2" t="str">
        <f t="shared" si="47"/>
        <v>Fornex (Liddes)</v>
      </c>
      <c r="U591" s="2" t="str">
        <f t="shared" si="47"/>
        <v>Les Moulins VS (Liddes)</v>
      </c>
      <c r="V591" s="2" t="str">
        <f t="shared" si="47"/>
        <v>Vichères (Liddes)</v>
      </c>
      <c r="W591" s="2" t="str">
        <f t="shared" si="47"/>
        <v>Palasuit (Liddes)</v>
      </c>
      <c r="X591" s="2" t="str">
        <f t="shared" si="47"/>
        <v>Chez Petit (Liddes)</v>
      </c>
      <c r="Y591" s="2" t="str">
        <f t="shared" si="47"/>
        <v>Petit Vichères (Liddes)</v>
      </c>
    </row>
    <row r="592" spans="1:25" x14ac:dyDescent="0.2">
      <c r="A592" s="2" t="s">
        <v>438</v>
      </c>
      <c r="B592" s="2">
        <v>3429</v>
      </c>
      <c r="C592" s="2">
        <v>3</v>
      </c>
      <c r="D592" s="2" t="s">
        <v>438</v>
      </c>
      <c r="E592" s="2">
        <v>408</v>
      </c>
      <c r="F592" s="2" t="s">
        <v>309</v>
      </c>
      <c r="G592" s="2">
        <v>2615979.602</v>
      </c>
      <c r="H592" s="2">
        <v>1221357.0020000001</v>
      </c>
      <c r="I592" s="2" t="s">
        <v>4896</v>
      </c>
      <c r="J592" s="4">
        <v>39630</v>
      </c>
      <c r="K592" s="230">
        <f t="shared" si="46"/>
        <v>3</v>
      </c>
      <c r="L592" s="2" t="str">
        <f>$B592&amp;"-"&amp;COUNTIF($B$2:$B592, $B592)</f>
        <v>3429-1</v>
      </c>
      <c r="M592" s="2">
        <v>1946</v>
      </c>
      <c r="N592" s="2" t="str">
        <f t="shared" si="47"/>
        <v>Bourg-St-Pierre</v>
      </c>
      <c r="O592" s="2" t="str">
        <f t="shared" si="47"/>
        <v/>
      </c>
      <c r="P592" s="2" t="str">
        <f t="shared" si="47"/>
        <v/>
      </c>
      <c r="Q592" s="2" t="str">
        <f t="shared" si="47"/>
        <v/>
      </c>
      <c r="R592" s="2" t="str">
        <f t="shared" si="47"/>
        <v/>
      </c>
      <c r="S592" s="2" t="str">
        <f t="shared" si="47"/>
        <v/>
      </c>
      <c r="T592" s="2" t="str">
        <f t="shared" si="47"/>
        <v/>
      </c>
      <c r="U592" s="2" t="str">
        <f t="shared" si="47"/>
        <v/>
      </c>
      <c r="V592" s="2" t="str">
        <f t="shared" si="47"/>
        <v/>
      </c>
      <c r="W592" s="2" t="str">
        <f t="shared" si="47"/>
        <v/>
      </c>
      <c r="X592" s="2" t="str">
        <f t="shared" si="47"/>
        <v/>
      </c>
      <c r="Y592" s="2" t="str">
        <f t="shared" si="47"/>
        <v/>
      </c>
    </row>
    <row r="593" spans="1:25" x14ac:dyDescent="0.2">
      <c r="A593" s="2" t="s">
        <v>439</v>
      </c>
      <c r="B593" s="2">
        <v>3324</v>
      </c>
      <c r="C593" s="2">
        <v>0</v>
      </c>
      <c r="D593" s="2" t="s">
        <v>439</v>
      </c>
      <c r="E593" s="2">
        <v>409</v>
      </c>
      <c r="F593" s="2" t="s">
        <v>309</v>
      </c>
      <c r="G593" s="2">
        <v>2608089.1850000001</v>
      </c>
      <c r="H593" s="2">
        <v>1210324.514</v>
      </c>
      <c r="I593" s="2" t="s">
        <v>4896</v>
      </c>
      <c r="J593" s="4">
        <v>39630</v>
      </c>
      <c r="K593" s="230">
        <f t="shared" si="46"/>
        <v>3</v>
      </c>
      <c r="L593" s="2" t="str">
        <f>$B593&amp;"-"&amp;COUNTIF($B$2:$B593, $B593)</f>
        <v>3324-1</v>
      </c>
      <c r="M593" s="2">
        <v>1947</v>
      </c>
      <c r="N593" s="2" t="str">
        <f t="shared" si="47"/>
        <v>Versegères</v>
      </c>
      <c r="O593" s="2" t="str">
        <f t="shared" si="47"/>
        <v>Champsec</v>
      </c>
      <c r="P593" s="2" t="str">
        <f t="shared" si="47"/>
        <v/>
      </c>
      <c r="Q593" s="2" t="str">
        <f t="shared" si="47"/>
        <v/>
      </c>
      <c r="R593" s="2" t="str">
        <f t="shared" si="47"/>
        <v/>
      </c>
      <c r="S593" s="2" t="str">
        <f t="shared" si="47"/>
        <v/>
      </c>
      <c r="T593" s="2" t="str">
        <f t="shared" si="47"/>
        <v/>
      </c>
      <c r="U593" s="2" t="str">
        <f t="shared" si="47"/>
        <v/>
      </c>
      <c r="V593" s="2" t="str">
        <f t="shared" si="47"/>
        <v/>
      </c>
      <c r="W593" s="2" t="str">
        <f t="shared" si="47"/>
        <v/>
      </c>
      <c r="X593" s="2" t="str">
        <f t="shared" si="47"/>
        <v/>
      </c>
      <c r="Y593" s="2" t="str">
        <f t="shared" si="47"/>
        <v/>
      </c>
    </row>
    <row r="594" spans="1:25" x14ac:dyDescent="0.2">
      <c r="A594" s="2" t="s">
        <v>440</v>
      </c>
      <c r="B594" s="2">
        <v>3324</v>
      </c>
      <c r="C594" s="2">
        <v>2</v>
      </c>
      <c r="D594" s="2" t="s">
        <v>439</v>
      </c>
      <c r="E594" s="2">
        <v>409</v>
      </c>
      <c r="F594" s="2" t="s">
        <v>309</v>
      </c>
      <c r="G594" s="2">
        <v>2609841.9720000001</v>
      </c>
      <c r="H594" s="2">
        <v>1210754.527</v>
      </c>
      <c r="I594" s="2" t="s">
        <v>4896</v>
      </c>
      <c r="J594" s="4">
        <v>39630</v>
      </c>
      <c r="K594" s="230">
        <f t="shared" si="46"/>
        <v>3</v>
      </c>
      <c r="L594" s="2" t="str">
        <f>$B594&amp;"-"&amp;COUNTIF($B$2:$B594, $B594)</f>
        <v>3324-2</v>
      </c>
      <c r="M594" s="2">
        <v>1948</v>
      </c>
      <c r="N594" s="2" t="str">
        <f t="shared" si="47"/>
        <v>Lourtier</v>
      </c>
      <c r="O594" s="2" t="str">
        <f t="shared" si="47"/>
        <v>Fionnay</v>
      </c>
      <c r="P594" s="2" t="str">
        <f t="shared" si="47"/>
        <v>Sarreyer</v>
      </c>
      <c r="Q594" s="2" t="str">
        <f t="shared" si="47"/>
        <v/>
      </c>
      <c r="R594" s="2" t="str">
        <f t="shared" si="47"/>
        <v/>
      </c>
      <c r="S594" s="2" t="str">
        <f t="shared" si="47"/>
        <v/>
      </c>
      <c r="T594" s="2" t="str">
        <f t="shared" si="47"/>
        <v/>
      </c>
      <c r="U594" s="2" t="str">
        <f t="shared" si="47"/>
        <v/>
      </c>
      <c r="V594" s="2" t="str">
        <f t="shared" si="47"/>
        <v/>
      </c>
      <c r="W594" s="2" t="str">
        <f t="shared" si="47"/>
        <v/>
      </c>
      <c r="X594" s="2" t="str">
        <f t="shared" si="47"/>
        <v/>
      </c>
      <c r="Y594" s="2" t="str">
        <f t="shared" si="47"/>
        <v/>
      </c>
    </row>
    <row r="595" spans="1:25" x14ac:dyDescent="0.2">
      <c r="A595" s="2" t="s">
        <v>446</v>
      </c>
      <c r="B595" s="2">
        <v>3325</v>
      </c>
      <c r="C595" s="2">
        <v>0</v>
      </c>
      <c r="D595" s="2" t="s">
        <v>439</v>
      </c>
      <c r="E595" s="2">
        <v>409</v>
      </c>
      <c r="F595" s="2" t="s">
        <v>309</v>
      </c>
      <c r="G595" s="2">
        <v>2610292.0320000001</v>
      </c>
      <c r="H595" s="2">
        <v>1209854.902</v>
      </c>
      <c r="I595" s="2" t="s">
        <v>4896</v>
      </c>
      <c r="J595" s="4">
        <v>39630</v>
      </c>
      <c r="K595" s="230">
        <f t="shared" si="46"/>
        <v>3</v>
      </c>
      <c r="L595" s="2" t="str">
        <f>$B595&amp;"-"&amp;COUNTIF($B$2:$B595, $B595)</f>
        <v>3325-1</v>
      </c>
      <c r="M595" s="2">
        <v>1950</v>
      </c>
      <c r="N595" s="2" t="str">
        <f t="shared" si="47"/>
        <v>Sion</v>
      </c>
      <c r="O595" s="2" t="str">
        <f t="shared" si="47"/>
        <v>Sion</v>
      </c>
      <c r="P595" s="2" t="str">
        <f t="shared" si="47"/>
        <v>Sion</v>
      </c>
      <c r="Q595" s="2" t="str">
        <f t="shared" si="47"/>
        <v/>
      </c>
      <c r="R595" s="2" t="str">
        <f t="shared" si="47"/>
        <v/>
      </c>
      <c r="S595" s="2" t="str">
        <f t="shared" si="47"/>
        <v/>
      </c>
      <c r="T595" s="2" t="str">
        <f t="shared" si="47"/>
        <v/>
      </c>
      <c r="U595" s="2" t="str">
        <f t="shared" si="47"/>
        <v/>
      </c>
      <c r="V595" s="2" t="str">
        <f t="shared" si="47"/>
        <v/>
      </c>
      <c r="W595" s="2" t="str">
        <f t="shared" si="47"/>
        <v/>
      </c>
      <c r="X595" s="2" t="str">
        <f t="shared" si="47"/>
        <v/>
      </c>
      <c r="Y595" s="2" t="str">
        <f t="shared" si="47"/>
        <v/>
      </c>
    </row>
    <row r="596" spans="1:25" x14ac:dyDescent="0.2">
      <c r="A596" s="2" t="s">
        <v>448</v>
      </c>
      <c r="B596" s="2">
        <v>3421</v>
      </c>
      <c r="C596" s="2">
        <v>0</v>
      </c>
      <c r="D596" s="2" t="s">
        <v>439</v>
      </c>
      <c r="E596" s="2">
        <v>409</v>
      </c>
      <c r="F596" s="2" t="s">
        <v>309</v>
      </c>
      <c r="G596" s="2">
        <v>2610766.5189999999</v>
      </c>
      <c r="H596" s="2">
        <v>1211129.814</v>
      </c>
      <c r="I596" s="2" t="s">
        <v>4896</v>
      </c>
      <c r="J596" s="4">
        <v>39630</v>
      </c>
      <c r="K596" s="230">
        <f t="shared" si="46"/>
        <v>3</v>
      </c>
      <c r="L596" s="2" t="str">
        <f>$B596&amp;"-"&amp;COUNTIF($B$2:$B596, $B596)</f>
        <v>3421-1</v>
      </c>
      <c r="M596" s="2">
        <v>1955</v>
      </c>
      <c r="N596" s="2" t="str">
        <f t="shared" si="47"/>
        <v>Chamoson</v>
      </c>
      <c r="O596" s="2" t="str">
        <f t="shared" si="47"/>
        <v>Mayens-de-Chamoson</v>
      </c>
      <c r="P596" s="2" t="str">
        <f t="shared" si="47"/>
        <v>Les Vérines (Chamoson)</v>
      </c>
      <c r="Q596" s="2" t="str">
        <f t="shared" si="47"/>
        <v>Némiaz (Chamoson)</v>
      </c>
      <c r="R596" s="2" t="str">
        <f t="shared" si="47"/>
        <v>Grugnay (Chamoson)</v>
      </c>
      <c r="S596" s="2" t="str">
        <f t="shared" si="47"/>
        <v>St-Pierre-de-Clages</v>
      </c>
      <c r="T596" s="2" t="str">
        <f t="shared" si="47"/>
        <v/>
      </c>
      <c r="U596" s="2" t="str">
        <f t="shared" si="47"/>
        <v/>
      </c>
      <c r="V596" s="2" t="str">
        <f t="shared" si="47"/>
        <v/>
      </c>
      <c r="W596" s="2" t="str">
        <f t="shared" si="47"/>
        <v/>
      </c>
      <c r="X596" s="2" t="str">
        <f t="shared" si="47"/>
        <v/>
      </c>
      <c r="Y596" s="2" t="str">
        <f t="shared" si="47"/>
        <v/>
      </c>
    </row>
    <row r="597" spans="1:25" x14ac:dyDescent="0.2">
      <c r="A597" s="2" t="s">
        <v>441</v>
      </c>
      <c r="B597" s="2">
        <v>3429</v>
      </c>
      <c r="C597" s="2">
        <v>2</v>
      </c>
      <c r="D597" s="2" t="s">
        <v>441</v>
      </c>
      <c r="E597" s="2">
        <v>410</v>
      </c>
      <c r="F597" s="2" t="s">
        <v>309</v>
      </c>
      <c r="G597" s="2">
        <v>2614777.034</v>
      </c>
      <c r="H597" s="2">
        <v>1221504.7749999999</v>
      </c>
      <c r="I597" s="2" t="s">
        <v>4896</v>
      </c>
      <c r="J597" s="4">
        <v>39630</v>
      </c>
      <c r="K597" s="230">
        <f t="shared" si="46"/>
        <v>3</v>
      </c>
      <c r="L597" s="2" t="str">
        <f>$B597&amp;"-"&amp;COUNTIF($B$2:$B597, $B597)</f>
        <v>3429-2</v>
      </c>
      <c r="M597" s="2">
        <v>1957</v>
      </c>
      <c r="N597" s="2" t="str">
        <f t="shared" si="47"/>
        <v>Ardon</v>
      </c>
      <c r="O597" s="2" t="str">
        <f t="shared" si="47"/>
        <v/>
      </c>
      <c r="P597" s="2" t="str">
        <f t="shared" si="47"/>
        <v/>
      </c>
      <c r="Q597" s="2" t="str">
        <f t="shared" si="47"/>
        <v/>
      </c>
      <c r="R597" s="2" t="str">
        <f t="shared" si="47"/>
        <v/>
      </c>
      <c r="S597" s="2" t="str">
        <f t="shared" si="47"/>
        <v/>
      </c>
      <c r="T597" s="2" t="str">
        <f t="shared" si="47"/>
        <v/>
      </c>
      <c r="U597" s="2" t="str">
        <f t="shared" si="47"/>
        <v/>
      </c>
      <c r="V597" s="2" t="str">
        <f t="shared" si="47"/>
        <v/>
      </c>
      <c r="W597" s="2" t="str">
        <f t="shared" si="47"/>
        <v/>
      </c>
      <c r="X597" s="2" t="str">
        <f t="shared" si="47"/>
        <v/>
      </c>
      <c r="Y597" s="2" t="str">
        <f t="shared" si="47"/>
        <v/>
      </c>
    </row>
    <row r="598" spans="1:25" x14ac:dyDescent="0.2">
      <c r="A598" s="2" t="s">
        <v>442</v>
      </c>
      <c r="B598" s="2">
        <v>3309</v>
      </c>
      <c r="C598" s="2">
        <v>0</v>
      </c>
      <c r="D598" s="2" t="s">
        <v>442</v>
      </c>
      <c r="E598" s="2">
        <v>411</v>
      </c>
      <c r="F598" s="2" t="s">
        <v>309</v>
      </c>
      <c r="G598" s="2">
        <v>2608548.4279999998</v>
      </c>
      <c r="H598" s="2">
        <v>1213087.814</v>
      </c>
      <c r="I598" s="2" t="s">
        <v>4896</v>
      </c>
      <c r="J598" s="4">
        <v>39630</v>
      </c>
      <c r="K598" s="230">
        <f t="shared" si="46"/>
        <v>3</v>
      </c>
      <c r="L598" s="2" t="str">
        <f>$B598&amp;"-"&amp;COUNTIF($B$2:$B598, $B598)</f>
        <v>3309-1</v>
      </c>
      <c r="M598" s="2">
        <v>1958</v>
      </c>
      <c r="N598" s="2" t="str">
        <f t="shared" si="47"/>
        <v>St-Léonard</v>
      </c>
      <c r="O598" s="2" t="str">
        <f t="shared" si="47"/>
        <v>St-Léonard</v>
      </c>
      <c r="P598" s="2" t="str">
        <f t="shared" si="47"/>
        <v>St-Léonard</v>
      </c>
      <c r="Q598" s="2" t="str">
        <f t="shared" si="47"/>
        <v>Uvrier</v>
      </c>
      <c r="R598" s="2" t="str">
        <f t="shared" si="47"/>
        <v/>
      </c>
      <c r="S598" s="2" t="str">
        <f t="shared" si="47"/>
        <v/>
      </c>
      <c r="T598" s="2" t="str">
        <f t="shared" si="47"/>
        <v/>
      </c>
      <c r="U598" s="2" t="str">
        <f t="shared" si="47"/>
        <v/>
      </c>
      <c r="V598" s="2" t="str">
        <f t="shared" si="47"/>
        <v/>
      </c>
      <c r="W598" s="2" t="str">
        <f t="shared" si="47"/>
        <v/>
      </c>
      <c r="X598" s="2" t="str">
        <f t="shared" si="47"/>
        <v/>
      </c>
      <c r="Y598" s="2" t="str">
        <f t="shared" si="47"/>
        <v/>
      </c>
    </row>
    <row r="599" spans="1:25" x14ac:dyDescent="0.2">
      <c r="A599" s="2" t="s">
        <v>428</v>
      </c>
      <c r="B599" s="2">
        <v>3400</v>
      </c>
      <c r="C599" s="2">
        <v>0</v>
      </c>
      <c r="D599" s="2" t="s">
        <v>444</v>
      </c>
      <c r="E599" s="2">
        <v>412</v>
      </c>
      <c r="F599" s="2" t="s">
        <v>309</v>
      </c>
      <c r="G599" s="2">
        <v>2614240.284</v>
      </c>
      <c r="H599" s="2">
        <v>1213495.568</v>
      </c>
      <c r="I599" s="2" t="s">
        <v>4896</v>
      </c>
      <c r="J599" s="4">
        <v>39630</v>
      </c>
      <c r="K599" s="230">
        <f t="shared" si="46"/>
        <v>3</v>
      </c>
      <c r="L599" s="2" t="str">
        <f>$B599&amp;"-"&amp;COUNTIF($B$2:$B599, $B599)</f>
        <v>3400-2</v>
      </c>
      <c r="M599" s="2">
        <v>1961</v>
      </c>
      <c r="N599" s="2" t="str">
        <f t="shared" si="47"/>
        <v>Vernamiège</v>
      </c>
      <c r="O599" s="2" t="str">
        <f t="shared" si="47"/>
        <v/>
      </c>
      <c r="P599" s="2" t="str">
        <f t="shared" si="47"/>
        <v/>
      </c>
      <c r="Q599" s="2" t="str">
        <f t="shared" si="47"/>
        <v/>
      </c>
      <c r="R599" s="2" t="str">
        <f t="shared" si="47"/>
        <v/>
      </c>
      <c r="S599" s="2" t="str">
        <f t="shared" si="47"/>
        <v/>
      </c>
      <c r="T599" s="2" t="str">
        <f t="shared" si="47"/>
        <v/>
      </c>
      <c r="U599" s="2" t="str">
        <f t="shared" si="47"/>
        <v/>
      </c>
      <c r="V599" s="2" t="str">
        <f t="shared" si="47"/>
        <v/>
      </c>
      <c r="W599" s="2" t="str">
        <f t="shared" si="47"/>
        <v/>
      </c>
      <c r="X599" s="2" t="str">
        <f t="shared" si="47"/>
        <v/>
      </c>
      <c r="Y599" s="2" t="str">
        <f t="shared" si="47"/>
        <v/>
      </c>
    </row>
    <row r="600" spans="1:25" x14ac:dyDescent="0.2">
      <c r="A600" s="2" t="s">
        <v>443</v>
      </c>
      <c r="B600" s="2">
        <v>3422</v>
      </c>
      <c r="C600" s="2">
        <v>0</v>
      </c>
      <c r="D600" s="2" t="s">
        <v>444</v>
      </c>
      <c r="E600" s="2">
        <v>412</v>
      </c>
      <c r="F600" s="2" t="s">
        <v>309</v>
      </c>
      <c r="G600" s="2">
        <v>2612367.1159999999</v>
      </c>
      <c r="H600" s="2">
        <v>1214167.074</v>
      </c>
      <c r="I600" s="2" t="s">
        <v>4896</v>
      </c>
      <c r="J600" s="4">
        <v>39630</v>
      </c>
      <c r="K600" s="230">
        <f t="shared" si="46"/>
        <v>3</v>
      </c>
      <c r="L600" s="2" t="str">
        <f>$B600&amp;"-"&amp;COUNTIF($B$2:$B600, $B600)</f>
        <v>3422-2</v>
      </c>
      <c r="M600" s="2">
        <v>1962</v>
      </c>
      <c r="N600" s="2" t="str">
        <f t="shared" si="47"/>
        <v>Pont-de-la-Morge (Sion)</v>
      </c>
      <c r="O600" s="2" t="str">
        <f t="shared" si="47"/>
        <v>Pont-de-la-Morge (Sion)</v>
      </c>
      <c r="P600" s="2" t="str">
        <f t="shared" si="47"/>
        <v/>
      </c>
      <c r="Q600" s="2" t="str">
        <f t="shared" si="47"/>
        <v/>
      </c>
      <c r="R600" s="2" t="str">
        <f t="shared" si="47"/>
        <v/>
      </c>
      <c r="S600" s="2" t="str">
        <f t="shared" si="47"/>
        <v/>
      </c>
      <c r="T600" s="2" t="str">
        <f t="shared" si="47"/>
        <v/>
      </c>
      <c r="U600" s="2" t="str">
        <f t="shared" si="47"/>
        <v/>
      </c>
      <c r="V600" s="2" t="str">
        <f t="shared" si="47"/>
        <v/>
      </c>
      <c r="W600" s="2" t="str">
        <f t="shared" si="47"/>
        <v/>
      </c>
      <c r="X600" s="2" t="str">
        <f t="shared" si="47"/>
        <v/>
      </c>
      <c r="Y600" s="2" t="str">
        <f t="shared" si="47"/>
        <v/>
      </c>
    </row>
    <row r="601" spans="1:25" x14ac:dyDescent="0.2">
      <c r="A601" s="2" t="s">
        <v>445</v>
      </c>
      <c r="B601" s="2">
        <v>3425</v>
      </c>
      <c r="C601" s="2">
        <v>0</v>
      </c>
      <c r="D601" s="2" t="s">
        <v>445</v>
      </c>
      <c r="E601" s="2">
        <v>413</v>
      </c>
      <c r="F601" s="2" t="s">
        <v>309</v>
      </c>
      <c r="G601" s="2">
        <v>2612624.398</v>
      </c>
      <c r="H601" s="2">
        <v>1220310.92</v>
      </c>
      <c r="I601" s="2" t="s">
        <v>4896</v>
      </c>
      <c r="J601" s="4">
        <v>39630</v>
      </c>
      <c r="K601" s="230">
        <f t="shared" si="46"/>
        <v>3</v>
      </c>
      <c r="L601" s="2" t="str">
        <f>$B601&amp;"-"&amp;COUNTIF($B$2:$B601, $B601)</f>
        <v>3425-2</v>
      </c>
      <c r="M601" s="2">
        <v>1963</v>
      </c>
      <c r="N601" s="2" t="str">
        <f t="shared" si="47"/>
        <v>Vétroz</v>
      </c>
      <c r="O601" s="2" t="str">
        <f t="shared" si="47"/>
        <v>Vétroz</v>
      </c>
      <c r="P601" s="2" t="str">
        <f t="shared" si="47"/>
        <v/>
      </c>
      <c r="Q601" s="2" t="str">
        <f t="shared" si="47"/>
        <v/>
      </c>
      <c r="R601" s="2" t="str">
        <f t="shared" si="47"/>
        <v/>
      </c>
      <c r="S601" s="2" t="str">
        <f t="shared" si="47"/>
        <v/>
      </c>
      <c r="T601" s="2" t="str">
        <f t="shared" si="47"/>
        <v/>
      </c>
      <c r="U601" s="2" t="str">
        <f t="shared" si="47"/>
        <v/>
      </c>
      <c r="V601" s="2" t="str">
        <f t="shared" si="47"/>
        <v/>
      </c>
      <c r="W601" s="2" t="str">
        <f t="shared" si="47"/>
        <v/>
      </c>
      <c r="X601" s="2" t="str">
        <f t="shared" si="47"/>
        <v/>
      </c>
      <c r="Y601" s="2" t="str">
        <f t="shared" si="47"/>
        <v/>
      </c>
    </row>
    <row r="602" spans="1:25" x14ac:dyDescent="0.2">
      <c r="A602" s="2" t="s">
        <v>446</v>
      </c>
      <c r="B602" s="2">
        <v>3325</v>
      </c>
      <c r="C602" s="2">
        <v>0</v>
      </c>
      <c r="D602" s="2" t="s">
        <v>447</v>
      </c>
      <c r="E602" s="2">
        <v>414</v>
      </c>
      <c r="F602" s="2" t="s">
        <v>309</v>
      </c>
      <c r="G602" s="2">
        <v>2608951.0040000002</v>
      </c>
      <c r="H602" s="2">
        <v>1208287.9380000001</v>
      </c>
      <c r="I602" s="2" t="s">
        <v>4896</v>
      </c>
      <c r="J602" s="4">
        <v>39630</v>
      </c>
      <c r="K602" s="230">
        <f t="shared" si="46"/>
        <v>3</v>
      </c>
      <c r="L602" s="2" t="str">
        <f>$B602&amp;"-"&amp;COUNTIF($B$2:$B602, $B602)</f>
        <v>3325-2</v>
      </c>
      <c r="M602" s="2">
        <v>1964</v>
      </c>
      <c r="N602" s="2" t="str">
        <f t="shared" si="47"/>
        <v>Conthey</v>
      </c>
      <c r="O602" s="2" t="str">
        <f t="shared" si="47"/>
        <v/>
      </c>
      <c r="P602" s="2" t="str">
        <f t="shared" si="47"/>
        <v/>
      </c>
      <c r="Q602" s="2" t="str">
        <f t="shared" si="47"/>
        <v/>
      </c>
      <c r="R602" s="2" t="str">
        <f t="shared" si="47"/>
        <v/>
      </c>
      <c r="S602" s="2" t="str">
        <f t="shared" si="47"/>
        <v/>
      </c>
      <c r="T602" s="2" t="str">
        <f t="shared" si="47"/>
        <v/>
      </c>
      <c r="U602" s="2" t="str">
        <f t="shared" si="47"/>
        <v/>
      </c>
      <c r="V602" s="2" t="str">
        <f t="shared" si="47"/>
        <v/>
      </c>
      <c r="W602" s="2" t="str">
        <f t="shared" si="47"/>
        <v/>
      </c>
      <c r="X602" s="2" t="str">
        <f t="shared" si="47"/>
        <v/>
      </c>
      <c r="Y602" s="2" t="str">
        <f t="shared" si="47"/>
        <v/>
      </c>
    </row>
    <row r="603" spans="1:25" x14ac:dyDescent="0.2">
      <c r="A603" s="2" t="s">
        <v>447</v>
      </c>
      <c r="B603" s="2">
        <v>3326</v>
      </c>
      <c r="C603" s="2">
        <v>0</v>
      </c>
      <c r="D603" s="2" t="s">
        <v>447</v>
      </c>
      <c r="E603" s="2">
        <v>414</v>
      </c>
      <c r="F603" s="2" t="s">
        <v>309</v>
      </c>
      <c r="G603" s="2">
        <v>2609707.8229999999</v>
      </c>
      <c r="H603" s="2">
        <v>1205898.865</v>
      </c>
      <c r="I603" s="2" t="s">
        <v>4896</v>
      </c>
      <c r="J603" s="4">
        <v>39630</v>
      </c>
      <c r="K603" s="230">
        <f t="shared" si="46"/>
        <v>3</v>
      </c>
      <c r="L603" s="2" t="str">
        <f>$B603&amp;"-"&amp;COUNTIF($B$2:$B603, $B603)</f>
        <v>3326-2</v>
      </c>
      <c r="M603" s="2">
        <v>1965</v>
      </c>
      <c r="N603" s="2" t="str">
        <f t="shared" si="47"/>
        <v>Savièse</v>
      </c>
      <c r="O603" s="2" t="str">
        <f t="shared" si="47"/>
        <v>Savièse</v>
      </c>
      <c r="P603" s="2" t="str">
        <f t="shared" si="47"/>
        <v/>
      </c>
      <c r="Q603" s="2" t="str">
        <f t="shared" ref="O603:Y626" si="48">IFERROR(INDEX($A$2:$A$5744, MATCH($M603&amp;"-"&amp;Q$1, $L$2:$L$5744, 0)), "")</f>
        <v/>
      </c>
      <c r="R603" s="2" t="str">
        <f t="shared" si="48"/>
        <v/>
      </c>
      <c r="S603" s="2" t="str">
        <f t="shared" si="48"/>
        <v/>
      </c>
      <c r="T603" s="2" t="str">
        <f t="shared" si="48"/>
        <v/>
      </c>
      <c r="U603" s="2" t="str">
        <f t="shared" si="48"/>
        <v/>
      </c>
      <c r="V603" s="2" t="str">
        <f t="shared" si="48"/>
        <v/>
      </c>
      <c r="W603" s="2" t="str">
        <f t="shared" si="48"/>
        <v/>
      </c>
      <c r="X603" s="2" t="str">
        <f t="shared" si="48"/>
        <v/>
      </c>
      <c r="Y603" s="2" t="str">
        <f t="shared" si="48"/>
        <v/>
      </c>
    </row>
    <row r="604" spans="1:25" x14ac:dyDescent="0.2">
      <c r="A604" s="2" t="s">
        <v>439</v>
      </c>
      <c r="B604" s="2">
        <v>3324</v>
      </c>
      <c r="C604" s="2">
        <v>0</v>
      </c>
      <c r="D604" s="2" t="s">
        <v>448</v>
      </c>
      <c r="E604" s="2">
        <v>415</v>
      </c>
      <c r="F604" s="2" t="s">
        <v>309</v>
      </c>
      <c r="G604" s="2">
        <v>2609006.659</v>
      </c>
      <c r="H604" s="2">
        <v>1211655.5360000001</v>
      </c>
      <c r="I604" s="2" t="s">
        <v>4896</v>
      </c>
      <c r="J604" s="4">
        <v>39630</v>
      </c>
      <c r="K604" s="230">
        <f t="shared" si="46"/>
        <v>3</v>
      </c>
      <c r="L604" s="2" t="str">
        <f>$B604&amp;"-"&amp;COUNTIF($B$2:$B604, $B604)</f>
        <v>3324-3</v>
      </c>
      <c r="M604" s="2">
        <v>1966</v>
      </c>
      <c r="N604" s="2" t="str">
        <f t="shared" ref="N604:Y667" si="49">IFERROR(INDEX($A$2:$A$5744, MATCH($M604&amp;"-"&amp;N$1, $L$2:$L$5744, 0)), "")</f>
        <v>Fortunau (Ayent)</v>
      </c>
      <c r="O604" s="2" t="str">
        <f t="shared" si="48"/>
        <v>Luc (Ayent)</v>
      </c>
      <c r="P604" s="2" t="str">
        <f t="shared" si="48"/>
        <v>St-Romain (Ayent)</v>
      </c>
      <c r="Q604" s="2" t="str">
        <f t="shared" si="48"/>
        <v>Saxonne (Ayent)</v>
      </c>
      <c r="R604" s="2" t="str">
        <f t="shared" si="48"/>
        <v>Villa (Ayent)</v>
      </c>
      <c r="S604" s="2" t="str">
        <f t="shared" si="48"/>
        <v>La Place (Ayent)</v>
      </c>
      <c r="T604" s="2" t="str">
        <f t="shared" si="48"/>
        <v>Botyre (Ayent)</v>
      </c>
      <c r="U604" s="2" t="str">
        <f t="shared" si="48"/>
        <v>Blignou (Ayent)</v>
      </c>
      <c r="V604" s="2" t="str">
        <f t="shared" si="48"/>
        <v>Argnou (Ayent)</v>
      </c>
      <c r="W604" s="2" t="str">
        <f t="shared" si="48"/>
        <v>Signèse (Ayent)</v>
      </c>
      <c r="X604" s="2" t="str">
        <f t="shared" si="48"/>
        <v>Signèse (Ayent)</v>
      </c>
      <c r="Y604" s="2" t="str">
        <f t="shared" si="48"/>
        <v/>
      </c>
    </row>
    <row r="605" spans="1:25" x14ac:dyDescent="0.2">
      <c r="A605" s="2" t="s">
        <v>448</v>
      </c>
      <c r="B605" s="2">
        <v>3421</v>
      </c>
      <c r="C605" s="2">
        <v>0</v>
      </c>
      <c r="D605" s="2" t="s">
        <v>448</v>
      </c>
      <c r="E605" s="2">
        <v>415</v>
      </c>
      <c r="F605" s="2" t="s">
        <v>309</v>
      </c>
      <c r="G605" s="2">
        <v>2610867.2570000002</v>
      </c>
      <c r="H605" s="2">
        <v>1213006.433</v>
      </c>
      <c r="I605" s="2" t="s">
        <v>4896</v>
      </c>
      <c r="J605" s="4">
        <v>39630</v>
      </c>
      <c r="K605" s="230">
        <f t="shared" si="46"/>
        <v>3</v>
      </c>
      <c r="L605" s="2" t="str">
        <f>$B605&amp;"-"&amp;COUNTIF($B$2:$B605, $B605)</f>
        <v>3421-2</v>
      </c>
      <c r="M605" s="2">
        <v>1967</v>
      </c>
      <c r="N605" s="2" t="str">
        <f t="shared" si="49"/>
        <v>Bramois</v>
      </c>
      <c r="O605" s="2" t="str">
        <f t="shared" si="48"/>
        <v>Bramois</v>
      </c>
      <c r="P605" s="2" t="str">
        <f t="shared" si="48"/>
        <v/>
      </c>
      <c r="Q605" s="2" t="str">
        <f t="shared" si="48"/>
        <v/>
      </c>
      <c r="R605" s="2" t="str">
        <f t="shared" si="48"/>
        <v/>
      </c>
      <c r="S605" s="2" t="str">
        <f t="shared" si="48"/>
        <v/>
      </c>
      <c r="T605" s="2" t="str">
        <f t="shared" si="48"/>
        <v/>
      </c>
      <c r="U605" s="2" t="str">
        <f t="shared" si="48"/>
        <v/>
      </c>
      <c r="V605" s="2" t="str">
        <f t="shared" si="48"/>
        <v/>
      </c>
      <c r="W605" s="2" t="str">
        <f t="shared" si="48"/>
        <v/>
      </c>
      <c r="X605" s="2" t="str">
        <f t="shared" si="48"/>
        <v/>
      </c>
      <c r="Y605" s="2" t="str">
        <f t="shared" si="48"/>
        <v/>
      </c>
    </row>
    <row r="606" spans="1:25" x14ac:dyDescent="0.2">
      <c r="A606" s="2" t="s">
        <v>452</v>
      </c>
      <c r="B606" s="2">
        <v>3422</v>
      </c>
      <c r="C606" s="2">
        <v>2</v>
      </c>
      <c r="D606" s="2" t="s">
        <v>448</v>
      </c>
      <c r="E606" s="2">
        <v>415</v>
      </c>
      <c r="F606" s="2" t="s">
        <v>309</v>
      </c>
      <c r="G606" s="2">
        <v>2610391.8059999999</v>
      </c>
      <c r="H606" s="2">
        <v>1214126.01</v>
      </c>
      <c r="I606" s="2" t="s">
        <v>4896</v>
      </c>
      <c r="J606" s="4">
        <v>39630</v>
      </c>
      <c r="K606" s="230">
        <f t="shared" si="46"/>
        <v>3</v>
      </c>
      <c r="L606" s="2" t="str">
        <f>$B606&amp;"-"&amp;COUNTIF($B$2:$B606, $B606)</f>
        <v>3422-3</v>
      </c>
      <c r="M606" s="2">
        <v>1968</v>
      </c>
      <c r="N606" s="2" t="str">
        <f t="shared" si="49"/>
        <v>Mase</v>
      </c>
      <c r="O606" s="2" t="str">
        <f t="shared" si="48"/>
        <v/>
      </c>
      <c r="P606" s="2" t="str">
        <f t="shared" si="48"/>
        <v/>
      </c>
      <c r="Q606" s="2" t="str">
        <f t="shared" si="48"/>
        <v/>
      </c>
      <c r="R606" s="2" t="str">
        <f t="shared" si="48"/>
        <v/>
      </c>
      <c r="S606" s="2" t="str">
        <f t="shared" si="48"/>
        <v/>
      </c>
      <c r="T606" s="2" t="str">
        <f t="shared" si="48"/>
        <v/>
      </c>
      <c r="U606" s="2" t="str">
        <f t="shared" si="48"/>
        <v/>
      </c>
      <c r="V606" s="2" t="str">
        <f t="shared" si="48"/>
        <v/>
      </c>
      <c r="W606" s="2" t="str">
        <f t="shared" si="48"/>
        <v/>
      </c>
      <c r="X606" s="2" t="str">
        <f t="shared" si="48"/>
        <v/>
      </c>
      <c r="Y606" s="2" t="str">
        <f t="shared" si="48"/>
        <v/>
      </c>
    </row>
    <row r="607" spans="1:25" x14ac:dyDescent="0.2">
      <c r="A607" s="2" t="s">
        <v>449</v>
      </c>
      <c r="B607" s="2">
        <v>3414</v>
      </c>
      <c r="C607" s="2">
        <v>0</v>
      </c>
      <c r="D607" s="2" t="s">
        <v>449</v>
      </c>
      <c r="E607" s="2">
        <v>418</v>
      </c>
      <c r="F607" s="2" t="s">
        <v>309</v>
      </c>
      <c r="G607" s="2">
        <v>2613006.4419999998</v>
      </c>
      <c r="H607" s="2">
        <v>1207794.2039999999</v>
      </c>
      <c r="I607" s="2" t="s">
        <v>4896</v>
      </c>
      <c r="J607" s="4">
        <v>39630</v>
      </c>
      <c r="K607" s="230">
        <f t="shared" si="46"/>
        <v>3</v>
      </c>
      <c r="L607" s="2" t="str">
        <f>$B607&amp;"-"&amp;COUNTIF($B$2:$B607, $B607)</f>
        <v>3414-2</v>
      </c>
      <c r="M607" s="2">
        <v>1969</v>
      </c>
      <c r="N607" s="2" t="str">
        <f t="shared" si="49"/>
        <v>St-Martin VS</v>
      </c>
      <c r="O607" s="2" t="str">
        <f t="shared" si="48"/>
        <v>Liez (St-Martin)</v>
      </c>
      <c r="P607" s="2" t="str">
        <f t="shared" si="48"/>
        <v>Trogne (St-Martin)</v>
      </c>
      <c r="Q607" s="2" t="str">
        <f t="shared" si="48"/>
        <v>Suen (St-Martin)</v>
      </c>
      <c r="R607" s="2" t="str">
        <f t="shared" si="48"/>
        <v>Eison (St-Martin)</v>
      </c>
      <c r="S607" s="2" t="str">
        <f t="shared" si="48"/>
        <v/>
      </c>
      <c r="T607" s="2" t="str">
        <f t="shared" si="48"/>
        <v/>
      </c>
      <c r="U607" s="2" t="str">
        <f t="shared" si="48"/>
        <v/>
      </c>
      <c r="V607" s="2" t="str">
        <f t="shared" si="48"/>
        <v/>
      </c>
      <c r="W607" s="2" t="str">
        <f t="shared" si="48"/>
        <v/>
      </c>
      <c r="X607" s="2" t="str">
        <f t="shared" si="48"/>
        <v/>
      </c>
      <c r="Y607" s="2" t="str">
        <f t="shared" si="48"/>
        <v/>
      </c>
    </row>
    <row r="608" spans="1:25" x14ac:dyDescent="0.2">
      <c r="A608" s="2" t="s">
        <v>448</v>
      </c>
      <c r="B608" s="2">
        <v>3421</v>
      </c>
      <c r="C608" s="2">
        <v>0</v>
      </c>
      <c r="D608" s="2" t="s">
        <v>449</v>
      </c>
      <c r="E608" s="2">
        <v>418</v>
      </c>
      <c r="F608" s="2" t="s">
        <v>309</v>
      </c>
      <c r="G608" s="2">
        <v>2611623.048</v>
      </c>
      <c r="H608" s="2">
        <v>1210859.3870000001</v>
      </c>
      <c r="I608" s="2" t="s">
        <v>4896</v>
      </c>
      <c r="J608" s="4">
        <v>39630</v>
      </c>
      <c r="K608" s="230">
        <f t="shared" si="46"/>
        <v>3</v>
      </c>
      <c r="L608" s="2" t="str">
        <f>$B608&amp;"-"&amp;COUNTIF($B$2:$B608, $B608)</f>
        <v>3421-3</v>
      </c>
      <c r="M608" s="2">
        <v>1971</v>
      </c>
      <c r="N608" s="2" t="str">
        <f t="shared" si="49"/>
        <v>Grimisuat</v>
      </c>
      <c r="O608" s="2" t="str">
        <f t="shared" si="48"/>
        <v>Champlan (Grimisuat)</v>
      </c>
      <c r="P608" s="2" t="str">
        <f t="shared" si="48"/>
        <v>Champlan (Grimisuat)</v>
      </c>
      <c r="Q608" s="2" t="str">
        <f t="shared" si="48"/>
        <v/>
      </c>
      <c r="R608" s="2" t="str">
        <f t="shared" si="48"/>
        <v/>
      </c>
      <c r="S608" s="2" t="str">
        <f t="shared" si="48"/>
        <v/>
      </c>
      <c r="T608" s="2" t="str">
        <f t="shared" si="48"/>
        <v/>
      </c>
      <c r="U608" s="2" t="str">
        <f t="shared" si="48"/>
        <v/>
      </c>
      <c r="V608" s="2" t="str">
        <f t="shared" si="48"/>
        <v/>
      </c>
      <c r="W608" s="2" t="str">
        <f t="shared" si="48"/>
        <v/>
      </c>
      <c r="X608" s="2" t="str">
        <f t="shared" si="48"/>
        <v/>
      </c>
      <c r="Y608" s="2" t="str">
        <f t="shared" si="48"/>
        <v/>
      </c>
    </row>
    <row r="609" spans="1:25" x14ac:dyDescent="0.2">
      <c r="A609" s="2" t="s">
        <v>450</v>
      </c>
      <c r="B609" s="2">
        <v>3422</v>
      </c>
      <c r="C609" s="2">
        <v>1</v>
      </c>
      <c r="D609" s="2" t="s">
        <v>451</v>
      </c>
      <c r="E609" s="2">
        <v>420</v>
      </c>
      <c r="F609" s="2" t="s">
        <v>309</v>
      </c>
      <c r="G609" s="2">
        <v>2609608.2209999999</v>
      </c>
      <c r="H609" s="2">
        <v>1214875.8089999999</v>
      </c>
      <c r="I609" s="2" t="s">
        <v>4896</v>
      </c>
      <c r="J609" s="4">
        <v>39630</v>
      </c>
      <c r="K609" s="230">
        <f t="shared" si="46"/>
        <v>3</v>
      </c>
      <c r="L609" s="2" t="str">
        <f>$B609&amp;"-"&amp;COUNTIF($B$2:$B609, $B609)</f>
        <v>3422-4</v>
      </c>
      <c r="M609" s="2">
        <v>1972</v>
      </c>
      <c r="N609" s="2" t="str">
        <f t="shared" si="49"/>
        <v>Anzère</v>
      </c>
      <c r="O609" s="2" t="str">
        <f t="shared" si="48"/>
        <v/>
      </c>
      <c r="P609" s="2" t="str">
        <f t="shared" si="48"/>
        <v/>
      </c>
      <c r="Q609" s="2" t="str">
        <f t="shared" si="48"/>
        <v/>
      </c>
      <c r="R609" s="2" t="str">
        <f t="shared" si="48"/>
        <v/>
      </c>
      <c r="S609" s="2" t="str">
        <f t="shared" si="48"/>
        <v/>
      </c>
      <c r="T609" s="2" t="str">
        <f t="shared" si="48"/>
        <v/>
      </c>
      <c r="U609" s="2" t="str">
        <f t="shared" si="48"/>
        <v/>
      </c>
      <c r="V609" s="2" t="str">
        <f t="shared" si="48"/>
        <v/>
      </c>
      <c r="W609" s="2" t="str">
        <f t="shared" si="48"/>
        <v/>
      </c>
      <c r="X609" s="2" t="str">
        <f t="shared" si="48"/>
        <v/>
      </c>
      <c r="Y609" s="2" t="str">
        <f t="shared" si="48"/>
        <v/>
      </c>
    </row>
    <row r="610" spans="1:25" x14ac:dyDescent="0.2">
      <c r="A610" s="2" t="s">
        <v>452</v>
      </c>
      <c r="B610" s="2">
        <v>3422</v>
      </c>
      <c r="C610" s="2">
        <v>2</v>
      </c>
      <c r="D610" s="2" t="s">
        <v>451</v>
      </c>
      <c r="E610" s="2">
        <v>420</v>
      </c>
      <c r="F610" s="2" t="s">
        <v>309</v>
      </c>
      <c r="G610" s="2">
        <v>2610571.0759999999</v>
      </c>
      <c r="H610" s="2">
        <v>1214714.466</v>
      </c>
      <c r="I610" s="2" t="s">
        <v>4896</v>
      </c>
      <c r="J610" s="4">
        <v>39630</v>
      </c>
      <c r="K610" s="230">
        <f t="shared" si="46"/>
        <v>3</v>
      </c>
      <c r="L610" s="2" t="str">
        <f>$B610&amp;"-"&amp;COUNTIF($B$2:$B610, $B610)</f>
        <v>3422-5</v>
      </c>
      <c r="M610" s="2">
        <v>1973</v>
      </c>
      <c r="N610" s="2" t="str">
        <f t="shared" si="49"/>
        <v>Nax</v>
      </c>
      <c r="O610" s="2" t="str">
        <f t="shared" si="48"/>
        <v/>
      </c>
      <c r="P610" s="2" t="str">
        <f t="shared" si="48"/>
        <v/>
      </c>
      <c r="Q610" s="2" t="str">
        <f t="shared" si="48"/>
        <v/>
      </c>
      <c r="R610" s="2" t="str">
        <f t="shared" si="48"/>
        <v/>
      </c>
      <c r="S610" s="2" t="str">
        <f t="shared" si="48"/>
        <v/>
      </c>
      <c r="T610" s="2" t="str">
        <f t="shared" si="48"/>
        <v/>
      </c>
      <c r="U610" s="2" t="str">
        <f t="shared" si="48"/>
        <v/>
      </c>
      <c r="V610" s="2" t="str">
        <f t="shared" si="48"/>
        <v/>
      </c>
      <c r="W610" s="2" t="str">
        <f t="shared" si="48"/>
        <v/>
      </c>
      <c r="X610" s="2" t="str">
        <f t="shared" si="48"/>
        <v/>
      </c>
      <c r="Y610" s="2" t="str">
        <f t="shared" si="48"/>
        <v/>
      </c>
    </row>
    <row r="611" spans="1:25" x14ac:dyDescent="0.2">
      <c r="A611" s="2" t="s">
        <v>453</v>
      </c>
      <c r="B611" s="2">
        <v>3472</v>
      </c>
      <c r="C611" s="2">
        <v>2</v>
      </c>
      <c r="D611" s="2" t="s">
        <v>453</v>
      </c>
      <c r="E611" s="2">
        <v>421</v>
      </c>
      <c r="F611" s="2" t="s">
        <v>309</v>
      </c>
      <c r="G611" s="2">
        <v>2615443.125</v>
      </c>
      <c r="H611" s="2">
        <v>1216993.652</v>
      </c>
      <c r="I611" s="2" t="s">
        <v>4896</v>
      </c>
      <c r="J611" s="4">
        <v>39630</v>
      </c>
      <c r="K611" s="230">
        <f t="shared" si="46"/>
        <v>3</v>
      </c>
      <c r="L611" s="2" t="str">
        <f>$B611&amp;"-"&amp;COUNTIF($B$2:$B611, $B611)</f>
        <v>3472-4</v>
      </c>
      <c r="M611" s="2">
        <v>1974</v>
      </c>
      <c r="N611" s="2" t="str">
        <f t="shared" si="49"/>
        <v>Arbaz</v>
      </c>
      <c r="O611" s="2" t="str">
        <f t="shared" si="48"/>
        <v>Arbaz</v>
      </c>
      <c r="P611" s="2" t="str">
        <f t="shared" si="48"/>
        <v/>
      </c>
      <c r="Q611" s="2" t="str">
        <f t="shared" si="48"/>
        <v/>
      </c>
      <c r="R611" s="2" t="str">
        <f t="shared" si="48"/>
        <v/>
      </c>
      <c r="S611" s="2" t="str">
        <f t="shared" si="48"/>
        <v/>
      </c>
      <c r="T611" s="2" t="str">
        <f t="shared" si="48"/>
        <v/>
      </c>
      <c r="U611" s="2" t="str">
        <f t="shared" si="48"/>
        <v/>
      </c>
      <c r="V611" s="2" t="str">
        <f t="shared" si="48"/>
        <v/>
      </c>
      <c r="W611" s="2" t="str">
        <f t="shared" si="48"/>
        <v/>
      </c>
      <c r="X611" s="2" t="str">
        <f t="shared" si="48"/>
        <v/>
      </c>
      <c r="Y611" s="2" t="str">
        <f t="shared" si="48"/>
        <v/>
      </c>
    </row>
    <row r="612" spans="1:25" x14ac:dyDescent="0.2">
      <c r="A612" s="2" t="s">
        <v>454</v>
      </c>
      <c r="B612" s="2">
        <v>3421</v>
      </c>
      <c r="C612" s="2">
        <v>2</v>
      </c>
      <c r="D612" s="2" t="s">
        <v>455</v>
      </c>
      <c r="E612" s="2">
        <v>422</v>
      </c>
      <c r="F612" s="2" t="s">
        <v>309</v>
      </c>
      <c r="G612" s="2">
        <v>2611097.8629999999</v>
      </c>
      <c r="H612" s="2">
        <v>1211613.5379999999</v>
      </c>
      <c r="I612" s="2" t="s">
        <v>4896</v>
      </c>
      <c r="J612" s="4">
        <v>39630</v>
      </c>
      <c r="K612" s="230">
        <f t="shared" si="46"/>
        <v>3</v>
      </c>
      <c r="L612" s="2" t="str">
        <f>$B612&amp;"-"&amp;COUNTIF($B$2:$B612, $B612)</f>
        <v>3421-4</v>
      </c>
      <c r="M612" s="2">
        <v>1975</v>
      </c>
      <c r="N612" s="2" t="str">
        <f t="shared" si="49"/>
        <v>St-Séverin</v>
      </c>
      <c r="O612" s="2" t="str">
        <f t="shared" si="48"/>
        <v/>
      </c>
      <c r="P612" s="2" t="str">
        <f t="shared" si="48"/>
        <v/>
      </c>
      <c r="Q612" s="2" t="str">
        <f t="shared" si="48"/>
        <v/>
      </c>
      <c r="R612" s="2" t="str">
        <f t="shared" si="48"/>
        <v/>
      </c>
      <c r="S612" s="2" t="str">
        <f t="shared" si="48"/>
        <v/>
      </c>
      <c r="T612" s="2" t="str">
        <f t="shared" si="48"/>
        <v/>
      </c>
      <c r="U612" s="2" t="str">
        <f t="shared" si="48"/>
        <v/>
      </c>
      <c r="V612" s="2" t="str">
        <f t="shared" si="48"/>
        <v/>
      </c>
      <c r="W612" s="2" t="str">
        <f t="shared" si="48"/>
        <v/>
      </c>
      <c r="X612" s="2" t="str">
        <f t="shared" si="48"/>
        <v/>
      </c>
      <c r="Y612" s="2" t="str">
        <f t="shared" si="48"/>
        <v/>
      </c>
    </row>
    <row r="613" spans="1:25" x14ac:dyDescent="0.2">
      <c r="A613" s="2" t="s">
        <v>456</v>
      </c>
      <c r="B613" s="2">
        <v>3425</v>
      </c>
      <c r="C613" s="2">
        <v>2</v>
      </c>
      <c r="D613" s="2" t="s">
        <v>456</v>
      </c>
      <c r="E613" s="2">
        <v>423</v>
      </c>
      <c r="F613" s="2" t="s">
        <v>309</v>
      </c>
      <c r="G613" s="2">
        <v>2613367.4580000001</v>
      </c>
      <c r="H613" s="2">
        <v>1221740.3870000001</v>
      </c>
      <c r="I613" s="2" t="s">
        <v>4896</v>
      </c>
      <c r="J613" s="4">
        <v>39630</v>
      </c>
      <c r="K613" s="230">
        <f t="shared" si="46"/>
        <v>3</v>
      </c>
      <c r="L613" s="2" t="str">
        <f>$B613&amp;"-"&amp;COUNTIF($B$2:$B613, $B613)</f>
        <v>3425-3</v>
      </c>
      <c r="M613" s="2">
        <v>1976</v>
      </c>
      <c r="N613" s="2" t="str">
        <f t="shared" si="49"/>
        <v>Erde</v>
      </c>
      <c r="O613" s="2" t="str">
        <f t="shared" si="48"/>
        <v>Aven</v>
      </c>
      <c r="P613" s="2" t="str">
        <f t="shared" si="48"/>
        <v>Daillon</v>
      </c>
      <c r="Q613" s="2" t="str">
        <f t="shared" si="48"/>
        <v>Aven</v>
      </c>
      <c r="R613" s="2" t="str">
        <f t="shared" si="48"/>
        <v/>
      </c>
      <c r="S613" s="2" t="str">
        <f t="shared" si="48"/>
        <v/>
      </c>
      <c r="T613" s="2" t="str">
        <f t="shared" si="48"/>
        <v/>
      </c>
      <c r="U613" s="2" t="str">
        <f t="shared" si="48"/>
        <v/>
      </c>
      <c r="V613" s="2" t="str">
        <f t="shared" si="48"/>
        <v/>
      </c>
      <c r="W613" s="2" t="str">
        <f t="shared" si="48"/>
        <v/>
      </c>
      <c r="X613" s="2" t="str">
        <f t="shared" si="48"/>
        <v/>
      </c>
      <c r="Y613" s="2" t="str">
        <f t="shared" si="48"/>
        <v/>
      </c>
    </row>
    <row r="614" spans="1:25" x14ac:dyDescent="0.2">
      <c r="A614" s="2" t="s">
        <v>896</v>
      </c>
      <c r="B614" s="2">
        <v>3464</v>
      </c>
      <c r="C614" s="2">
        <v>0</v>
      </c>
      <c r="D614" s="2" t="s">
        <v>457</v>
      </c>
      <c r="E614" s="2">
        <v>424</v>
      </c>
      <c r="F614" s="2" t="s">
        <v>309</v>
      </c>
      <c r="G614" s="2">
        <v>2622275.9789999998</v>
      </c>
      <c r="H614" s="2">
        <v>1215984.2520000001</v>
      </c>
      <c r="I614" s="2" t="s">
        <v>4896</v>
      </c>
      <c r="J614" s="4">
        <v>39630</v>
      </c>
      <c r="K614" s="230">
        <f t="shared" si="46"/>
        <v>3</v>
      </c>
      <c r="L614" s="2" t="str">
        <f>$B614&amp;"-"&amp;COUNTIF($B$2:$B614, $B614)</f>
        <v>3464-1</v>
      </c>
      <c r="M614" s="2">
        <v>1977</v>
      </c>
      <c r="N614" s="2" t="str">
        <f t="shared" si="49"/>
        <v>Icogne</v>
      </c>
      <c r="O614" s="2" t="str">
        <f t="shared" si="48"/>
        <v>Icogne</v>
      </c>
      <c r="P614" s="2" t="str">
        <f t="shared" si="48"/>
        <v/>
      </c>
      <c r="Q614" s="2" t="str">
        <f t="shared" si="48"/>
        <v/>
      </c>
      <c r="R614" s="2" t="str">
        <f t="shared" si="48"/>
        <v/>
      </c>
      <c r="S614" s="2" t="str">
        <f t="shared" si="48"/>
        <v/>
      </c>
      <c r="T614" s="2" t="str">
        <f t="shared" si="48"/>
        <v/>
      </c>
      <c r="U614" s="2" t="str">
        <f t="shared" si="48"/>
        <v/>
      </c>
      <c r="V614" s="2" t="str">
        <f t="shared" si="48"/>
        <v/>
      </c>
      <c r="W614" s="2" t="str">
        <f t="shared" si="48"/>
        <v/>
      </c>
      <c r="X614" s="2" t="str">
        <f t="shared" si="48"/>
        <v/>
      </c>
      <c r="Y614" s="2" t="str">
        <f t="shared" si="48"/>
        <v/>
      </c>
    </row>
    <row r="615" spans="1:25" x14ac:dyDescent="0.2">
      <c r="A615" s="2" t="s">
        <v>457</v>
      </c>
      <c r="B615" s="2">
        <v>3472</v>
      </c>
      <c r="C615" s="2">
        <v>0</v>
      </c>
      <c r="D615" s="2" t="s">
        <v>457</v>
      </c>
      <c r="E615" s="2">
        <v>424</v>
      </c>
      <c r="F615" s="2" t="s">
        <v>309</v>
      </c>
      <c r="G615" s="2">
        <v>2619071.602</v>
      </c>
      <c r="H615" s="2">
        <v>1216756.94</v>
      </c>
      <c r="I615" s="2" t="s">
        <v>4896</v>
      </c>
      <c r="J615" s="4">
        <v>39630</v>
      </c>
      <c r="K615" s="230">
        <f t="shared" si="46"/>
        <v>3</v>
      </c>
      <c r="L615" s="2" t="str">
        <f>$B615&amp;"-"&amp;COUNTIF($B$2:$B615, $B615)</f>
        <v>3472-5</v>
      </c>
      <c r="M615" s="2">
        <v>1978</v>
      </c>
      <c r="N615" s="2" t="str">
        <f t="shared" si="49"/>
        <v>Lens</v>
      </c>
      <c r="O615" s="2" t="str">
        <f t="shared" si="48"/>
        <v>Lens</v>
      </c>
      <c r="P615" s="2" t="str">
        <f t="shared" si="48"/>
        <v/>
      </c>
      <c r="Q615" s="2" t="str">
        <f t="shared" si="48"/>
        <v/>
      </c>
      <c r="R615" s="2" t="str">
        <f t="shared" si="48"/>
        <v/>
      </c>
      <c r="S615" s="2" t="str">
        <f t="shared" si="48"/>
        <v/>
      </c>
      <c r="T615" s="2" t="str">
        <f t="shared" si="48"/>
        <v/>
      </c>
      <c r="U615" s="2" t="str">
        <f t="shared" si="48"/>
        <v/>
      </c>
      <c r="V615" s="2" t="str">
        <f t="shared" si="48"/>
        <v/>
      </c>
      <c r="W615" s="2" t="str">
        <f t="shared" si="48"/>
        <v/>
      </c>
      <c r="X615" s="2" t="str">
        <f t="shared" si="48"/>
        <v/>
      </c>
      <c r="Y615" s="2" t="str">
        <f t="shared" si="48"/>
        <v/>
      </c>
    </row>
    <row r="616" spans="1:25" x14ac:dyDescent="0.2">
      <c r="A616" s="2" t="s">
        <v>458</v>
      </c>
      <c r="B616" s="2">
        <v>3474</v>
      </c>
      <c r="C616" s="2">
        <v>0</v>
      </c>
      <c r="D616" s="2" t="s">
        <v>457</v>
      </c>
      <c r="E616" s="2">
        <v>424</v>
      </c>
      <c r="F616" s="2" t="s">
        <v>309</v>
      </c>
      <c r="G616" s="2">
        <v>2620248.1269999999</v>
      </c>
      <c r="H616" s="2">
        <v>1218497.094</v>
      </c>
      <c r="I616" s="2" t="s">
        <v>4896</v>
      </c>
      <c r="J616" s="4">
        <v>39630</v>
      </c>
      <c r="K616" s="230">
        <f t="shared" si="46"/>
        <v>3</v>
      </c>
      <c r="L616" s="2" t="str">
        <f>$B616&amp;"-"&amp;COUNTIF($B$2:$B616, $B616)</f>
        <v>3474-1</v>
      </c>
      <c r="M616" s="2">
        <v>1981</v>
      </c>
      <c r="N616" s="2" t="str">
        <f t="shared" si="49"/>
        <v>Vex</v>
      </c>
      <c r="O616" s="2" t="str">
        <f t="shared" si="48"/>
        <v/>
      </c>
      <c r="P616" s="2" t="str">
        <f t="shared" si="48"/>
        <v/>
      </c>
      <c r="Q616" s="2" t="str">
        <f t="shared" si="48"/>
        <v/>
      </c>
      <c r="R616" s="2" t="str">
        <f t="shared" si="48"/>
        <v/>
      </c>
      <c r="S616" s="2" t="str">
        <f t="shared" si="48"/>
        <v/>
      </c>
      <c r="T616" s="2" t="str">
        <f t="shared" si="48"/>
        <v/>
      </c>
      <c r="U616" s="2" t="str">
        <f t="shared" si="48"/>
        <v/>
      </c>
      <c r="V616" s="2" t="str">
        <f t="shared" si="48"/>
        <v/>
      </c>
      <c r="W616" s="2" t="str">
        <f t="shared" si="48"/>
        <v/>
      </c>
      <c r="X616" s="2" t="str">
        <f t="shared" si="48"/>
        <v/>
      </c>
      <c r="Y616" s="2" t="str">
        <f t="shared" si="48"/>
        <v/>
      </c>
    </row>
    <row r="617" spans="1:25" x14ac:dyDescent="0.2">
      <c r="A617" s="2" t="s">
        <v>468</v>
      </c>
      <c r="B617" s="2">
        <v>2534</v>
      </c>
      <c r="C617" s="2">
        <v>2</v>
      </c>
      <c r="D617" s="2" t="s">
        <v>459</v>
      </c>
      <c r="E617" s="2">
        <v>431</v>
      </c>
      <c r="F617" s="2" t="s">
        <v>309</v>
      </c>
      <c r="G617" s="2">
        <v>2578075.0729999999</v>
      </c>
      <c r="H617" s="2">
        <v>1223758.078</v>
      </c>
      <c r="I617" s="2" t="s">
        <v>4898</v>
      </c>
      <c r="J617" s="4">
        <v>39630</v>
      </c>
      <c r="K617" s="230">
        <f t="shared" si="46"/>
        <v>2</v>
      </c>
      <c r="L617" s="2" t="str">
        <f>$B617&amp;"-"&amp;COUNTIF($B$2:$B617, $B617)</f>
        <v>2534-1</v>
      </c>
      <c r="M617" s="2">
        <v>1982</v>
      </c>
      <c r="N617" s="2" t="str">
        <f t="shared" si="49"/>
        <v>Euseigne</v>
      </c>
      <c r="O617" s="2" t="str">
        <f t="shared" si="48"/>
        <v>Euseigne</v>
      </c>
      <c r="P617" s="2" t="str">
        <f t="shared" si="48"/>
        <v/>
      </c>
      <c r="Q617" s="2" t="str">
        <f t="shared" si="48"/>
        <v/>
      </c>
      <c r="R617" s="2" t="str">
        <f t="shared" si="48"/>
        <v/>
      </c>
      <c r="S617" s="2" t="str">
        <f t="shared" si="48"/>
        <v/>
      </c>
      <c r="T617" s="2" t="str">
        <f t="shared" si="48"/>
        <v/>
      </c>
      <c r="U617" s="2" t="str">
        <f t="shared" si="48"/>
        <v/>
      </c>
      <c r="V617" s="2" t="str">
        <f t="shared" si="48"/>
        <v/>
      </c>
      <c r="W617" s="2" t="str">
        <f t="shared" si="48"/>
        <v/>
      </c>
      <c r="X617" s="2" t="str">
        <f t="shared" si="48"/>
        <v/>
      </c>
      <c r="Y617" s="2" t="str">
        <f t="shared" si="48"/>
        <v/>
      </c>
    </row>
    <row r="618" spans="1:25" x14ac:dyDescent="0.2">
      <c r="A618" s="2" t="s">
        <v>459</v>
      </c>
      <c r="B618" s="2">
        <v>2606</v>
      </c>
      <c r="C618" s="2">
        <v>0</v>
      </c>
      <c r="D618" s="2" t="s">
        <v>459</v>
      </c>
      <c r="E618" s="2">
        <v>431</v>
      </c>
      <c r="F618" s="2" t="s">
        <v>309</v>
      </c>
      <c r="G618" s="2">
        <v>2577798.2080000001</v>
      </c>
      <c r="H618" s="2">
        <v>1227005.405</v>
      </c>
      <c r="I618" s="2" t="s">
        <v>4898</v>
      </c>
      <c r="J618" s="4">
        <v>39630</v>
      </c>
      <c r="K618" s="230">
        <f t="shared" si="46"/>
        <v>2</v>
      </c>
      <c r="L618" s="2" t="str">
        <f>$B618&amp;"-"&amp;COUNTIF($B$2:$B618, $B618)</f>
        <v>2606-1</v>
      </c>
      <c r="M618" s="2">
        <v>1983</v>
      </c>
      <c r="N618" s="2" t="str">
        <f t="shared" si="49"/>
        <v>Evolène</v>
      </c>
      <c r="O618" s="2" t="str">
        <f t="shared" si="48"/>
        <v>Lanna</v>
      </c>
      <c r="P618" s="2" t="str">
        <f t="shared" si="48"/>
        <v/>
      </c>
      <c r="Q618" s="2" t="str">
        <f t="shared" si="48"/>
        <v/>
      </c>
      <c r="R618" s="2" t="str">
        <f t="shared" si="48"/>
        <v/>
      </c>
      <c r="S618" s="2" t="str">
        <f t="shared" si="48"/>
        <v/>
      </c>
      <c r="T618" s="2" t="str">
        <f t="shared" si="48"/>
        <v/>
      </c>
      <c r="U618" s="2" t="str">
        <f t="shared" si="48"/>
        <v/>
      </c>
      <c r="V618" s="2" t="str">
        <f t="shared" si="48"/>
        <v/>
      </c>
      <c r="W618" s="2" t="str">
        <f t="shared" si="48"/>
        <v/>
      </c>
      <c r="X618" s="2" t="str">
        <f t="shared" si="48"/>
        <v/>
      </c>
      <c r="Y618" s="2" t="str">
        <f t="shared" si="48"/>
        <v/>
      </c>
    </row>
    <row r="619" spans="1:25" x14ac:dyDescent="0.2">
      <c r="A619" s="2" t="s">
        <v>463</v>
      </c>
      <c r="B619" s="2">
        <v>2608</v>
      </c>
      <c r="C619" s="2">
        <v>2</v>
      </c>
      <c r="D619" s="2" t="s">
        <v>459</v>
      </c>
      <c r="E619" s="2">
        <v>431</v>
      </c>
      <c r="F619" s="2" t="s">
        <v>309</v>
      </c>
      <c r="G619" s="2">
        <v>2577776.5529999998</v>
      </c>
      <c r="H619" s="2">
        <v>1224608.9129999999</v>
      </c>
      <c r="I619" s="2" t="s">
        <v>4898</v>
      </c>
      <c r="J619" s="4">
        <v>39630</v>
      </c>
      <c r="K619" s="230">
        <f t="shared" si="46"/>
        <v>2</v>
      </c>
      <c r="L619" s="2" t="str">
        <f>$B619&amp;"-"&amp;COUNTIF($B$2:$B619, $B619)</f>
        <v>2608-1</v>
      </c>
      <c r="M619" s="2">
        <v>1984</v>
      </c>
      <c r="N619" s="2" t="str">
        <f t="shared" si="49"/>
        <v>Les Haudères</v>
      </c>
      <c r="O619" s="2" t="str">
        <f t="shared" si="48"/>
        <v>La Tour VS</v>
      </c>
      <c r="P619" s="2" t="str">
        <f t="shared" si="48"/>
        <v/>
      </c>
      <c r="Q619" s="2" t="str">
        <f t="shared" si="48"/>
        <v/>
      </c>
      <c r="R619" s="2" t="str">
        <f t="shared" si="48"/>
        <v/>
      </c>
      <c r="S619" s="2" t="str">
        <f t="shared" si="48"/>
        <v/>
      </c>
      <c r="T619" s="2" t="str">
        <f t="shared" si="48"/>
        <v/>
      </c>
      <c r="U619" s="2" t="str">
        <f t="shared" si="48"/>
        <v/>
      </c>
      <c r="V619" s="2" t="str">
        <f t="shared" si="48"/>
        <v/>
      </c>
      <c r="W619" s="2" t="str">
        <f t="shared" si="48"/>
        <v/>
      </c>
      <c r="X619" s="2" t="str">
        <f t="shared" si="48"/>
        <v/>
      </c>
      <c r="Y619" s="2" t="str">
        <f t="shared" si="48"/>
        <v/>
      </c>
    </row>
    <row r="620" spans="1:25" x14ac:dyDescent="0.2">
      <c r="A620" s="2" t="s">
        <v>668</v>
      </c>
      <c r="B620" s="2">
        <v>2720</v>
      </c>
      <c r="C620" s="2">
        <v>2</v>
      </c>
      <c r="D620" s="2" t="s">
        <v>459</v>
      </c>
      <c r="E620" s="2">
        <v>431</v>
      </c>
      <c r="F620" s="2" t="s">
        <v>309</v>
      </c>
      <c r="G620" s="2">
        <v>2576939.7859999998</v>
      </c>
      <c r="H620" s="2">
        <v>1229420.699</v>
      </c>
      <c r="I620" s="2" t="s">
        <v>4898</v>
      </c>
      <c r="J620" s="4">
        <v>39630</v>
      </c>
      <c r="K620" s="230">
        <f t="shared" si="46"/>
        <v>2</v>
      </c>
      <c r="L620" s="2" t="str">
        <f>$B620&amp;"-"&amp;COUNTIF($B$2:$B620, $B620)</f>
        <v>2720-1</v>
      </c>
      <c r="M620" s="2">
        <v>1985</v>
      </c>
      <c r="N620" s="2" t="str">
        <f t="shared" si="49"/>
        <v>La Sage</v>
      </c>
      <c r="O620" s="2" t="str">
        <f t="shared" si="48"/>
        <v>La Forclaz VS</v>
      </c>
      <c r="P620" s="2" t="str">
        <f t="shared" si="48"/>
        <v>Villa (Evolène)</v>
      </c>
      <c r="Q620" s="2" t="str">
        <f t="shared" si="48"/>
        <v/>
      </c>
      <c r="R620" s="2" t="str">
        <f t="shared" si="48"/>
        <v/>
      </c>
      <c r="S620" s="2" t="str">
        <f t="shared" si="48"/>
        <v/>
      </c>
      <c r="T620" s="2" t="str">
        <f t="shared" si="48"/>
        <v/>
      </c>
      <c r="U620" s="2" t="str">
        <f t="shared" si="48"/>
        <v/>
      </c>
      <c r="V620" s="2" t="str">
        <f t="shared" si="48"/>
        <v/>
      </c>
      <c r="W620" s="2" t="str">
        <f t="shared" si="48"/>
        <v/>
      </c>
      <c r="X620" s="2" t="str">
        <f t="shared" si="48"/>
        <v/>
      </c>
      <c r="Y620" s="2" t="str">
        <f t="shared" si="48"/>
        <v/>
      </c>
    </row>
    <row r="621" spans="1:25" x14ac:dyDescent="0.2">
      <c r="A621" s="2" t="s">
        <v>463</v>
      </c>
      <c r="B621" s="2">
        <v>2608</v>
      </c>
      <c r="C621" s="2">
        <v>2</v>
      </c>
      <c r="D621" s="2" t="s">
        <v>461</v>
      </c>
      <c r="E621" s="2">
        <v>432</v>
      </c>
      <c r="F621" s="2" t="s">
        <v>309</v>
      </c>
      <c r="G621" s="2">
        <v>2571257.3650000002</v>
      </c>
      <c r="H621" s="2">
        <v>1221728.83</v>
      </c>
      <c r="I621" s="2" t="s">
        <v>4898</v>
      </c>
      <c r="J621" s="4">
        <v>39630</v>
      </c>
      <c r="K621" s="230">
        <f t="shared" si="46"/>
        <v>2</v>
      </c>
      <c r="L621" s="2" t="str">
        <f>$B621&amp;"-"&amp;COUNTIF($B$2:$B621, $B621)</f>
        <v>2608-2</v>
      </c>
      <c r="M621" s="2">
        <v>1986</v>
      </c>
      <c r="N621" s="2" t="str">
        <f t="shared" si="49"/>
        <v>Arolla</v>
      </c>
      <c r="O621" s="2" t="str">
        <f t="shared" si="48"/>
        <v/>
      </c>
      <c r="P621" s="2" t="str">
        <f t="shared" si="48"/>
        <v/>
      </c>
      <c r="Q621" s="2" t="str">
        <f t="shared" si="48"/>
        <v/>
      </c>
      <c r="R621" s="2" t="str">
        <f t="shared" si="48"/>
        <v/>
      </c>
      <c r="S621" s="2" t="str">
        <f t="shared" si="48"/>
        <v/>
      </c>
      <c r="T621" s="2" t="str">
        <f t="shared" si="48"/>
        <v/>
      </c>
      <c r="U621" s="2" t="str">
        <f t="shared" si="48"/>
        <v/>
      </c>
      <c r="V621" s="2" t="str">
        <f t="shared" si="48"/>
        <v/>
      </c>
      <c r="W621" s="2" t="str">
        <f t="shared" si="48"/>
        <v/>
      </c>
      <c r="X621" s="2" t="str">
        <f t="shared" si="48"/>
        <v/>
      </c>
      <c r="Y621" s="2" t="str">
        <f t="shared" si="48"/>
        <v/>
      </c>
    </row>
    <row r="622" spans="1:25" x14ac:dyDescent="0.2">
      <c r="A622" s="2" t="s">
        <v>460</v>
      </c>
      <c r="B622" s="2">
        <v>2610</v>
      </c>
      <c r="C622" s="2">
        <v>4</v>
      </c>
      <c r="D622" s="2" t="s">
        <v>461</v>
      </c>
      <c r="E622" s="2">
        <v>432</v>
      </c>
      <c r="F622" s="2" t="s">
        <v>309</v>
      </c>
      <c r="G622" s="2">
        <v>2568258.5989999999</v>
      </c>
      <c r="H622" s="2">
        <v>1225976.5830000001</v>
      </c>
      <c r="I622" s="2" t="s">
        <v>4898</v>
      </c>
      <c r="J622" s="4">
        <v>39630</v>
      </c>
      <c r="K622" s="230">
        <f t="shared" si="46"/>
        <v>2</v>
      </c>
      <c r="L622" s="2" t="str">
        <f>$B622&amp;"-"&amp;COUNTIF($B$2:$B622, $B622)</f>
        <v>2610-1</v>
      </c>
      <c r="M622" s="2">
        <v>1987</v>
      </c>
      <c r="N622" s="2" t="str">
        <f t="shared" si="49"/>
        <v>Hérémence</v>
      </c>
      <c r="O622" s="2" t="str">
        <f t="shared" si="48"/>
        <v/>
      </c>
      <c r="P622" s="2" t="str">
        <f t="shared" si="48"/>
        <v/>
      </c>
      <c r="Q622" s="2" t="str">
        <f t="shared" si="48"/>
        <v/>
      </c>
      <c r="R622" s="2" t="str">
        <f t="shared" si="48"/>
        <v/>
      </c>
      <c r="S622" s="2" t="str">
        <f t="shared" si="48"/>
        <v/>
      </c>
      <c r="T622" s="2" t="str">
        <f t="shared" si="48"/>
        <v/>
      </c>
      <c r="U622" s="2" t="str">
        <f t="shared" si="48"/>
        <v/>
      </c>
      <c r="V622" s="2" t="str">
        <f t="shared" si="48"/>
        <v/>
      </c>
      <c r="W622" s="2" t="str">
        <f t="shared" si="48"/>
        <v/>
      </c>
      <c r="X622" s="2" t="str">
        <f t="shared" si="48"/>
        <v/>
      </c>
      <c r="Y622" s="2" t="str">
        <f t="shared" si="48"/>
        <v/>
      </c>
    </row>
    <row r="623" spans="1:25" x14ac:dyDescent="0.2">
      <c r="A623" s="2" t="s">
        <v>461</v>
      </c>
      <c r="B623" s="2">
        <v>2612</v>
      </c>
      <c r="C623" s="2">
        <v>0</v>
      </c>
      <c r="D623" s="2" t="s">
        <v>461</v>
      </c>
      <c r="E623" s="2">
        <v>432</v>
      </c>
      <c r="F623" s="2" t="s">
        <v>309</v>
      </c>
      <c r="G623" s="2">
        <v>2570242.4210000001</v>
      </c>
      <c r="H623" s="2">
        <v>1224204.196</v>
      </c>
      <c r="I623" s="2" t="s">
        <v>4898</v>
      </c>
      <c r="J623" s="4">
        <v>39630</v>
      </c>
      <c r="K623" s="230">
        <f t="shared" si="46"/>
        <v>2</v>
      </c>
      <c r="L623" s="2" t="str">
        <f>$B623&amp;"-"&amp;COUNTIF($B$2:$B623, $B623)</f>
        <v>2612-1</v>
      </c>
      <c r="M623" s="2">
        <v>1988</v>
      </c>
      <c r="N623" s="2" t="str">
        <f t="shared" si="49"/>
        <v>Thyon</v>
      </c>
      <c r="O623" s="2" t="str">
        <f t="shared" si="48"/>
        <v>Les Collons</v>
      </c>
      <c r="P623" s="2" t="str">
        <f t="shared" si="48"/>
        <v/>
      </c>
      <c r="Q623" s="2" t="str">
        <f t="shared" si="48"/>
        <v/>
      </c>
      <c r="R623" s="2" t="str">
        <f t="shared" si="48"/>
        <v/>
      </c>
      <c r="S623" s="2" t="str">
        <f t="shared" si="48"/>
        <v/>
      </c>
      <c r="T623" s="2" t="str">
        <f t="shared" si="48"/>
        <v/>
      </c>
      <c r="U623" s="2" t="str">
        <f t="shared" si="48"/>
        <v/>
      </c>
      <c r="V623" s="2" t="str">
        <f t="shared" si="48"/>
        <v/>
      </c>
      <c r="W623" s="2" t="str">
        <f t="shared" si="48"/>
        <v/>
      </c>
      <c r="X623" s="2" t="str">
        <f t="shared" si="48"/>
        <v/>
      </c>
      <c r="Y623" s="2" t="str">
        <f t="shared" si="48"/>
        <v/>
      </c>
    </row>
    <row r="624" spans="1:25" x14ac:dyDescent="0.2">
      <c r="A624" s="2" t="s">
        <v>482</v>
      </c>
      <c r="B624" s="2">
        <v>2613</v>
      </c>
      <c r="C624" s="2">
        <v>0</v>
      </c>
      <c r="D624" s="2" t="s">
        <v>461</v>
      </c>
      <c r="E624" s="2">
        <v>432</v>
      </c>
      <c r="F624" s="2" t="s">
        <v>309</v>
      </c>
      <c r="G624" s="2">
        <v>2570329.0660000001</v>
      </c>
      <c r="H624" s="2">
        <v>1222724.669</v>
      </c>
      <c r="I624" s="2" t="s">
        <v>4898</v>
      </c>
      <c r="J624" s="4">
        <v>39630</v>
      </c>
      <c r="K624" s="230">
        <f t="shared" si="46"/>
        <v>2</v>
      </c>
      <c r="L624" s="2" t="str">
        <f>$B624&amp;"-"&amp;COUNTIF($B$2:$B624, $B624)</f>
        <v>2613-1</v>
      </c>
      <c r="M624" s="2">
        <v>1991</v>
      </c>
      <c r="N624" s="2" t="str">
        <f t="shared" si="49"/>
        <v>Salins</v>
      </c>
      <c r="O624" s="2" t="str">
        <f t="shared" si="48"/>
        <v>Arvillard (Salins)</v>
      </c>
      <c r="P624" s="2" t="str">
        <f t="shared" si="48"/>
        <v>Pravidondaz (Salins)</v>
      </c>
      <c r="Q624" s="2" t="str">
        <f t="shared" si="48"/>
        <v>Turin (Salins)</v>
      </c>
      <c r="R624" s="2" t="str">
        <f t="shared" si="48"/>
        <v>Misériez (Salins)</v>
      </c>
      <c r="S624" s="2" t="str">
        <f t="shared" si="48"/>
        <v>Salins</v>
      </c>
      <c r="T624" s="2" t="str">
        <f t="shared" si="48"/>
        <v/>
      </c>
      <c r="U624" s="2" t="str">
        <f t="shared" si="48"/>
        <v/>
      </c>
      <c r="V624" s="2" t="str">
        <f t="shared" si="48"/>
        <v/>
      </c>
      <c r="W624" s="2" t="str">
        <f t="shared" si="48"/>
        <v/>
      </c>
      <c r="X624" s="2" t="str">
        <f t="shared" si="48"/>
        <v/>
      </c>
      <c r="Y624" s="2" t="str">
        <f t="shared" si="48"/>
        <v/>
      </c>
    </row>
    <row r="625" spans="1:25" x14ac:dyDescent="0.2">
      <c r="A625" s="2" t="s">
        <v>462</v>
      </c>
      <c r="B625" s="2">
        <v>2607</v>
      </c>
      <c r="C625" s="2">
        <v>0</v>
      </c>
      <c r="D625" s="2" t="s">
        <v>462</v>
      </c>
      <c r="E625" s="2">
        <v>433</v>
      </c>
      <c r="F625" s="2" t="s">
        <v>309</v>
      </c>
      <c r="G625" s="2">
        <v>2574961.946</v>
      </c>
      <c r="H625" s="2">
        <v>1226577.7379999999</v>
      </c>
      <c r="I625" s="2" t="s">
        <v>4898</v>
      </c>
      <c r="J625" s="4">
        <v>39630</v>
      </c>
      <c r="K625" s="230">
        <f t="shared" si="46"/>
        <v>2</v>
      </c>
      <c r="L625" s="2" t="str">
        <f>$B625&amp;"-"&amp;COUNTIF($B$2:$B625, $B625)</f>
        <v>2607-1</v>
      </c>
      <c r="M625" s="2">
        <v>1992</v>
      </c>
      <c r="N625" s="2" t="str">
        <f t="shared" si="49"/>
        <v>Les Agettes</v>
      </c>
      <c r="O625" s="2" t="str">
        <f t="shared" si="48"/>
        <v>Les Mayens-de-Sion</v>
      </c>
      <c r="P625" s="2" t="str">
        <f t="shared" si="48"/>
        <v>Les Agettes</v>
      </c>
      <c r="Q625" s="2" t="str">
        <f t="shared" si="48"/>
        <v>Les Mayens-de-Sion</v>
      </c>
      <c r="R625" s="2" t="str">
        <f t="shared" si="48"/>
        <v>La Vernaz (Les Agettes)</v>
      </c>
      <c r="S625" s="2" t="str">
        <f t="shared" si="48"/>
        <v>Crête-à-l'Oeil (Les Agettes)</v>
      </c>
      <c r="T625" s="2" t="str">
        <f t="shared" si="48"/>
        <v/>
      </c>
      <c r="U625" s="2" t="str">
        <f t="shared" si="48"/>
        <v/>
      </c>
      <c r="V625" s="2" t="str">
        <f t="shared" si="48"/>
        <v/>
      </c>
      <c r="W625" s="2" t="str">
        <f t="shared" si="48"/>
        <v/>
      </c>
      <c r="X625" s="2" t="str">
        <f t="shared" si="48"/>
        <v/>
      </c>
      <c r="Y625" s="2" t="str">
        <f t="shared" si="48"/>
        <v/>
      </c>
    </row>
    <row r="626" spans="1:25" x14ac:dyDescent="0.2">
      <c r="A626" s="2" t="s">
        <v>463</v>
      </c>
      <c r="B626" s="2">
        <v>2608</v>
      </c>
      <c r="C626" s="2">
        <v>2</v>
      </c>
      <c r="D626" s="2" t="s">
        <v>462</v>
      </c>
      <c r="E626" s="2">
        <v>433</v>
      </c>
      <c r="F626" s="2" t="s">
        <v>309</v>
      </c>
      <c r="G626" s="2">
        <v>2575583.8339999998</v>
      </c>
      <c r="H626" s="2">
        <v>1223840.798</v>
      </c>
      <c r="I626" s="2" t="s">
        <v>4898</v>
      </c>
      <c r="J626" s="4">
        <v>39630</v>
      </c>
      <c r="K626" s="230">
        <f t="shared" si="46"/>
        <v>2</v>
      </c>
      <c r="L626" s="2" t="str">
        <f>$B626&amp;"-"&amp;COUNTIF($B$2:$B626, $B626)</f>
        <v>2608-3</v>
      </c>
      <c r="M626" s="2">
        <v>1993</v>
      </c>
      <c r="N626" s="2" t="str">
        <f t="shared" si="49"/>
        <v>Veysonnaz</v>
      </c>
      <c r="O626" s="2" t="str">
        <f t="shared" si="48"/>
        <v>Clèbes (Nendaz)</v>
      </c>
      <c r="P626" s="2" t="str">
        <f t="shared" si="48"/>
        <v>Veysonnaz</v>
      </c>
      <c r="Q626" s="2" t="str">
        <f t="shared" si="48"/>
        <v>Veysonnaz</v>
      </c>
      <c r="R626" s="2" t="str">
        <f t="shared" si="48"/>
        <v/>
      </c>
      <c r="S626" s="2" t="str">
        <f t="shared" ref="O626:Y649" si="50">IFERROR(INDEX($A$2:$A$5744, MATCH($M626&amp;"-"&amp;S$1, $L$2:$L$5744, 0)), "")</f>
        <v/>
      </c>
      <c r="T626" s="2" t="str">
        <f t="shared" si="50"/>
        <v/>
      </c>
      <c r="U626" s="2" t="str">
        <f t="shared" si="50"/>
        <v/>
      </c>
      <c r="V626" s="2" t="str">
        <f t="shared" si="50"/>
        <v/>
      </c>
      <c r="W626" s="2" t="str">
        <f t="shared" si="50"/>
        <v/>
      </c>
      <c r="X626" s="2" t="str">
        <f t="shared" si="50"/>
        <v/>
      </c>
      <c r="Y626" s="2" t="str">
        <f t="shared" si="50"/>
        <v/>
      </c>
    </row>
    <row r="627" spans="1:25" x14ac:dyDescent="0.2">
      <c r="A627" s="2" t="s">
        <v>466</v>
      </c>
      <c r="B627" s="2">
        <v>2723</v>
      </c>
      <c r="C627" s="2">
        <v>0</v>
      </c>
      <c r="D627" s="2" t="s">
        <v>462</v>
      </c>
      <c r="E627" s="2">
        <v>433</v>
      </c>
      <c r="F627" s="2" t="s">
        <v>309</v>
      </c>
      <c r="G627" s="2">
        <v>2573887.0430000001</v>
      </c>
      <c r="H627" s="2">
        <v>1228108.851</v>
      </c>
      <c r="I627" s="2" t="s">
        <v>4898</v>
      </c>
      <c r="J627" s="4">
        <v>39630</v>
      </c>
      <c r="K627" s="230">
        <f t="shared" si="46"/>
        <v>2</v>
      </c>
      <c r="L627" s="2" t="str">
        <f>$B627&amp;"-"&amp;COUNTIF($B$2:$B627, $B627)</f>
        <v>2723-1</v>
      </c>
      <c r="M627" s="2">
        <v>1994</v>
      </c>
      <c r="N627" s="2" t="str">
        <f t="shared" si="49"/>
        <v>Aproz (Nendaz)</v>
      </c>
      <c r="O627" s="2" t="str">
        <f t="shared" si="50"/>
        <v>Aproz (Nendaz)</v>
      </c>
      <c r="P627" s="2" t="str">
        <f t="shared" si="50"/>
        <v/>
      </c>
      <c r="Q627" s="2" t="str">
        <f t="shared" si="50"/>
        <v/>
      </c>
      <c r="R627" s="2" t="str">
        <f t="shared" si="50"/>
        <v/>
      </c>
      <c r="S627" s="2" t="str">
        <f t="shared" si="50"/>
        <v/>
      </c>
      <c r="T627" s="2" t="str">
        <f t="shared" si="50"/>
        <v/>
      </c>
      <c r="U627" s="2" t="str">
        <f t="shared" si="50"/>
        <v/>
      </c>
      <c r="V627" s="2" t="str">
        <f t="shared" si="50"/>
        <v/>
      </c>
      <c r="W627" s="2" t="str">
        <f t="shared" si="50"/>
        <v/>
      </c>
      <c r="X627" s="2" t="str">
        <f t="shared" si="50"/>
        <v/>
      </c>
      <c r="Y627" s="2" t="str">
        <f t="shared" si="50"/>
        <v/>
      </c>
    </row>
    <row r="628" spans="1:25" x14ac:dyDescent="0.2">
      <c r="A628" s="2" t="s">
        <v>464</v>
      </c>
      <c r="B628" s="2">
        <v>2608</v>
      </c>
      <c r="C628" s="2">
        <v>0</v>
      </c>
      <c r="D628" s="2" t="s">
        <v>464</v>
      </c>
      <c r="E628" s="2">
        <v>434</v>
      </c>
      <c r="F628" s="2" t="s">
        <v>309</v>
      </c>
      <c r="G628" s="2">
        <v>2572257.4300000002</v>
      </c>
      <c r="H628" s="2">
        <v>1226167.2520000001</v>
      </c>
      <c r="I628" s="2" t="s">
        <v>4898</v>
      </c>
      <c r="J628" s="4">
        <v>39630</v>
      </c>
      <c r="K628" s="230">
        <f t="shared" si="46"/>
        <v>2</v>
      </c>
      <c r="L628" s="2" t="str">
        <f>$B628&amp;"-"&amp;COUNTIF($B$2:$B628, $B628)</f>
        <v>2608-4</v>
      </c>
      <c r="M628" s="2">
        <v>1996</v>
      </c>
      <c r="N628" s="2" t="str">
        <f t="shared" si="49"/>
        <v>Basse-Nendaz</v>
      </c>
      <c r="O628" s="2" t="str">
        <f t="shared" si="50"/>
        <v>Fey (Nendaz)</v>
      </c>
      <c r="P628" s="2" t="str">
        <f t="shared" si="50"/>
        <v>Bieudron (Nendaz)</v>
      </c>
      <c r="Q628" s="2" t="str">
        <f t="shared" si="50"/>
        <v>Condémines (Nendaz)</v>
      </c>
      <c r="R628" s="2" t="str">
        <f t="shared" si="50"/>
        <v>Saclentse</v>
      </c>
      <c r="S628" s="2" t="str">
        <f t="shared" si="50"/>
        <v>Baar (Nendaz)</v>
      </c>
      <c r="T628" s="2" t="str">
        <f t="shared" si="50"/>
        <v>Beuson (Nendaz)</v>
      </c>
      <c r="U628" s="2" t="str">
        <f t="shared" si="50"/>
        <v>Brignon (Nendaz)</v>
      </c>
      <c r="V628" s="2" t="str">
        <f t="shared" si="50"/>
        <v/>
      </c>
      <c r="W628" s="2" t="str">
        <f t="shared" si="50"/>
        <v/>
      </c>
      <c r="X628" s="2" t="str">
        <f t="shared" si="50"/>
        <v/>
      </c>
      <c r="Y628" s="2" t="str">
        <f t="shared" si="50"/>
        <v/>
      </c>
    </row>
    <row r="629" spans="1:25" x14ac:dyDescent="0.2">
      <c r="A629" s="2" t="s">
        <v>463</v>
      </c>
      <c r="B629" s="2">
        <v>2608</v>
      </c>
      <c r="C629" s="2">
        <v>2</v>
      </c>
      <c r="D629" s="2" t="s">
        <v>464</v>
      </c>
      <c r="E629" s="2">
        <v>434</v>
      </c>
      <c r="F629" s="2" t="s">
        <v>309</v>
      </c>
      <c r="G629" s="2">
        <v>2574034.8590000002</v>
      </c>
      <c r="H629" s="2">
        <v>1222880.7930000001</v>
      </c>
      <c r="I629" s="2" t="s">
        <v>4898</v>
      </c>
      <c r="J629" s="4">
        <v>39630</v>
      </c>
      <c r="K629" s="230">
        <f t="shared" si="46"/>
        <v>2</v>
      </c>
      <c r="L629" s="2" t="str">
        <f>$B629&amp;"-"&amp;COUNTIF($B$2:$B629, $B629)</f>
        <v>2608-5</v>
      </c>
      <c r="M629" s="2">
        <v>1997</v>
      </c>
      <c r="N629" s="2" t="str">
        <f t="shared" si="49"/>
        <v>Haute-Nendaz</v>
      </c>
      <c r="O629" s="2" t="str">
        <f t="shared" si="50"/>
        <v>Siviez (Nendaz)</v>
      </c>
      <c r="P629" s="2" t="str">
        <f t="shared" si="50"/>
        <v>Sornard (Nendaz)</v>
      </c>
      <c r="Q629" s="2" t="str">
        <f t="shared" si="50"/>
        <v>Haute-Nendaz</v>
      </c>
      <c r="R629" s="2" t="str">
        <f t="shared" si="50"/>
        <v/>
      </c>
      <c r="S629" s="2" t="str">
        <f t="shared" si="50"/>
        <v/>
      </c>
      <c r="T629" s="2" t="str">
        <f t="shared" si="50"/>
        <v/>
      </c>
      <c r="U629" s="2" t="str">
        <f t="shared" si="50"/>
        <v/>
      </c>
      <c r="V629" s="2" t="str">
        <f t="shared" si="50"/>
        <v/>
      </c>
      <c r="W629" s="2" t="str">
        <f t="shared" si="50"/>
        <v/>
      </c>
      <c r="X629" s="2" t="str">
        <f t="shared" si="50"/>
        <v/>
      </c>
      <c r="Y629" s="2" t="str">
        <f t="shared" si="50"/>
        <v/>
      </c>
    </row>
    <row r="630" spans="1:25" x14ac:dyDescent="0.2">
      <c r="A630" s="2" t="s">
        <v>460</v>
      </c>
      <c r="B630" s="2">
        <v>2610</v>
      </c>
      <c r="C630" s="2">
        <v>4</v>
      </c>
      <c r="D630" s="2" t="s">
        <v>464</v>
      </c>
      <c r="E630" s="2">
        <v>434</v>
      </c>
      <c r="F630" s="2" t="s">
        <v>309</v>
      </c>
      <c r="G630" s="2">
        <v>2570255.8739999998</v>
      </c>
      <c r="H630" s="2">
        <v>1227029.3</v>
      </c>
      <c r="I630" s="2" t="s">
        <v>4898</v>
      </c>
      <c r="J630" s="4">
        <v>39630</v>
      </c>
      <c r="K630" s="230">
        <f t="shared" si="46"/>
        <v>2</v>
      </c>
      <c r="L630" s="2" t="str">
        <f>$B630&amp;"-"&amp;COUNTIF($B$2:$B630, $B630)</f>
        <v>2610-2</v>
      </c>
      <c r="M630" s="2">
        <v>2000</v>
      </c>
      <c r="N630" s="2" t="str">
        <f t="shared" si="49"/>
        <v>Neuchâtel</v>
      </c>
      <c r="O630" s="2" t="str">
        <f t="shared" si="50"/>
        <v>Neuchâtel</v>
      </c>
      <c r="P630" s="2" t="str">
        <f t="shared" si="50"/>
        <v/>
      </c>
      <c r="Q630" s="2" t="str">
        <f t="shared" si="50"/>
        <v/>
      </c>
      <c r="R630" s="2" t="str">
        <f t="shared" si="50"/>
        <v/>
      </c>
      <c r="S630" s="2" t="str">
        <f t="shared" si="50"/>
        <v/>
      </c>
      <c r="T630" s="2" t="str">
        <f t="shared" si="50"/>
        <v/>
      </c>
      <c r="U630" s="2" t="str">
        <f t="shared" si="50"/>
        <v/>
      </c>
      <c r="V630" s="2" t="str">
        <f t="shared" si="50"/>
        <v/>
      </c>
      <c r="W630" s="2" t="str">
        <f t="shared" si="50"/>
        <v/>
      </c>
      <c r="X630" s="2" t="str">
        <f t="shared" si="50"/>
        <v/>
      </c>
      <c r="Y630" s="2" t="str">
        <f t="shared" si="50"/>
        <v/>
      </c>
    </row>
    <row r="631" spans="1:25" x14ac:dyDescent="0.2">
      <c r="A631" s="2" t="s">
        <v>466</v>
      </c>
      <c r="B631" s="2">
        <v>2723</v>
      </c>
      <c r="C631" s="2">
        <v>0</v>
      </c>
      <c r="D631" s="2" t="s">
        <v>464</v>
      </c>
      <c r="E631" s="2">
        <v>434</v>
      </c>
      <c r="F631" s="2" t="s">
        <v>309</v>
      </c>
      <c r="G631" s="2">
        <v>2569412.2119999998</v>
      </c>
      <c r="H631" s="2">
        <v>1228322.4950000001</v>
      </c>
      <c r="I631" s="2" t="s">
        <v>4898</v>
      </c>
      <c r="J631" s="4">
        <v>39630</v>
      </c>
      <c r="K631" s="230">
        <f t="shared" si="46"/>
        <v>2</v>
      </c>
      <c r="L631" s="2" t="str">
        <f>$B631&amp;"-"&amp;COUNTIF($B$2:$B631, $B631)</f>
        <v>2723-2</v>
      </c>
      <c r="M631" s="2">
        <v>2012</v>
      </c>
      <c r="N631" s="2" t="str">
        <f t="shared" si="49"/>
        <v>Auvernier</v>
      </c>
      <c r="O631" s="2" t="str">
        <f t="shared" si="50"/>
        <v/>
      </c>
      <c r="P631" s="2" t="str">
        <f t="shared" si="50"/>
        <v/>
      </c>
      <c r="Q631" s="2" t="str">
        <f t="shared" si="50"/>
        <v/>
      </c>
      <c r="R631" s="2" t="str">
        <f t="shared" si="50"/>
        <v/>
      </c>
      <c r="S631" s="2" t="str">
        <f t="shared" si="50"/>
        <v/>
      </c>
      <c r="T631" s="2" t="str">
        <f t="shared" si="50"/>
        <v/>
      </c>
      <c r="U631" s="2" t="str">
        <f t="shared" si="50"/>
        <v/>
      </c>
      <c r="V631" s="2" t="str">
        <f t="shared" si="50"/>
        <v/>
      </c>
      <c r="W631" s="2" t="str">
        <f t="shared" si="50"/>
        <v/>
      </c>
      <c r="X631" s="2" t="str">
        <f t="shared" si="50"/>
        <v/>
      </c>
      <c r="Y631" s="2" t="str">
        <f t="shared" si="50"/>
        <v/>
      </c>
    </row>
    <row r="632" spans="1:25" x14ac:dyDescent="0.2">
      <c r="A632" s="2" t="s">
        <v>465</v>
      </c>
      <c r="B632" s="2">
        <v>2333</v>
      </c>
      <c r="C632" s="2">
        <v>0</v>
      </c>
      <c r="D632" s="2" t="s">
        <v>465</v>
      </c>
      <c r="E632" s="2">
        <v>435</v>
      </c>
      <c r="F632" s="2" t="s">
        <v>309</v>
      </c>
      <c r="G632" s="2">
        <v>2559871.44</v>
      </c>
      <c r="H632" s="2">
        <v>1221223.5430000001</v>
      </c>
      <c r="I632" s="2" t="s">
        <v>4898</v>
      </c>
      <c r="J632" s="4">
        <v>39630</v>
      </c>
      <c r="K632" s="230">
        <f t="shared" si="46"/>
        <v>2</v>
      </c>
      <c r="L632" s="2" t="str">
        <f>$B632&amp;"-"&amp;COUNTIF($B$2:$B632, $B632)</f>
        <v>2333-1</v>
      </c>
      <c r="M632" s="2">
        <v>2013</v>
      </c>
      <c r="N632" s="2" t="str">
        <f t="shared" si="49"/>
        <v>Colombier NE</v>
      </c>
      <c r="O632" s="2" t="str">
        <f t="shared" si="50"/>
        <v>Colombier NE</v>
      </c>
      <c r="P632" s="2" t="str">
        <f t="shared" si="50"/>
        <v/>
      </c>
      <c r="Q632" s="2" t="str">
        <f t="shared" si="50"/>
        <v/>
      </c>
      <c r="R632" s="2" t="str">
        <f t="shared" si="50"/>
        <v/>
      </c>
      <c r="S632" s="2" t="str">
        <f t="shared" si="50"/>
        <v/>
      </c>
      <c r="T632" s="2" t="str">
        <f t="shared" si="50"/>
        <v/>
      </c>
      <c r="U632" s="2" t="str">
        <f t="shared" si="50"/>
        <v/>
      </c>
      <c r="V632" s="2" t="str">
        <f t="shared" si="50"/>
        <v/>
      </c>
      <c r="W632" s="2" t="str">
        <f t="shared" si="50"/>
        <v/>
      </c>
      <c r="X632" s="2" t="str">
        <f t="shared" si="50"/>
        <v/>
      </c>
      <c r="Y632" s="2" t="str">
        <f t="shared" si="50"/>
        <v/>
      </c>
    </row>
    <row r="633" spans="1:25" x14ac:dyDescent="0.2">
      <c r="A633" s="2" t="s">
        <v>4201</v>
      </c>
      <c r="B633" s="2">
        <v>2333</v>
      </c>
      <c r="C633" s="2">
        <v>2</v>
      </c>
      <c r="D633" s="2" t="s">
        <v>465</v>
      </c>
      <c r="E633" s="2">
        <v>435</v>
      </c>
      <c r="F633" s="2" t="s">
        <v>309</v>
      </c>
      <c r="G633" s="2">
        <v>2558367.1340000001</v>
      </c>
      <c r="H633" s="2">
        <v>1219506.757</v>
      </c>
      <c r="I633" s="2" t="s">
        <v>4898</v>
      </c>
      <c r="J633" s="4">
        <v>39630</v>
      </c>
      <c r="K633" s="230">
        <f t="shared" si="46"/>
        <v>2</v>
      </c>
      <c r="L633" s="2" t="str">
        <f>$B633&amp;"-"&amp;COUNTIF($B$2:$B633, $B633)</f>
        <v>2333-2</v>
      </c>
      <c r="M633" s="2">
        <v>2014</v>
      </c>
      <c r="N633" s="2" t="str">
        <f t="shared" si="49"/>
        <v>Bôle</v>
      </c>
      <c r="O633" s="2" t="str">
        <f t="shared" si="50"/>
        <v>Bôle</v>
      </c>
      <c r="P633" s="2" t="str">
        <f t="shared" si="50"/>
        <v/>
      </c>
      <c r="Q633" s="2" t="str">
        <f t="shared" si="50"/>
        <v/>
      </c>
      <c r="R633" s="2" t="str">
        <f t="shared" si="50"/>
        <v/>
      </c>
      <c r="S633" s="2" t="str">
        <f t="shared" si="50"/>
        <v/>
      </c>
      <c r="T633" s="2" t="str">
        <f t="shared" si="50"/>
        <v/>
      </c>
      <c r="U633" s="2" t="str">
        <f t="shared" si="50"/>
        <v/>
      </c>
      <c r="V633" s="2" t="str">
        <f t="shared" si="50"/>
        <v/>
      </c>
      <c r="W633" s="2" t="str">
        <f t="shared" si="50"/>
        <v/>
      </c>
      <c r="X633" s="2" t="str">
        <f t="shared" si="50"/>
        <v/>
      </c>
      <c r="Y633" s="2" t="str">
        <f t="shared" si="50"/>
        <v/>
      </c>
    </row>
    <row r="634" spans="1:25" x14ac:dyDescent="0.2">
      <c r="A634" s="2" t="s">
        <v>475</v>
      </c>
      <c r="B634" s="2">
        <v>2610</v>
      </c>
      <c r="C634" s="2">
        <v>2</v>
      </c>
      <c r="D634" s="2" t="s">
        <v>465</v>
      </c>
      <c r="E634" s="2">
        <v>435</v>
      </c>
      <c r="F634" s="2" t="s">
        <v>309</v>
      </c>
      <c r="G634" s="2">
        <v>2561432.9720000001</v>
      </c>
      <c r="H634" s="2">
        <v>1220855.4469999999</v>
      </c>
      <c r="I634" s="2" t="s">
        <v>4898</v>
      </c>
      <c r="J634" s="4">
        <v>39630</v>
      </c>
      <c r="K634" s="230">
        <f t="shared" si="46"/>
        <v>2</v>
      </c>
      <c r="L634" s="2" t="str">
        <f>$B634&amp;"-"&amp;COUNTIF($B$2:$B634, $B634)</f>
        <v>2610-3</v>
      </c>
      <c r="M634" s="2">
        <v>2015</v>
      </c>
      <c r="N634" s="2" t="str">
        <f t="shared" si="49"/>
        <v>Areuse</v>
      </c>
      <c r="O634" s="2" t="str">
        <f t="shared" si="50"/>
        <v>Areuse</v>
      </c>
      <c r="P634" s="2" t="str">
        <f t="shared" si="50"/>
        <v/>
      </c>
      <c r="Q634" s="2" t="str">
        <f t="shared" si="50"/>
        <v/>
      </c>
      <c r="R634" s="2" t="str">
        <f t="shared" si="50"/>
        <v/>
      </c>
      <c r="S634" s="2" t="str">
        <f t="shared" si="50"/>
        <v/>
      </c>
      <c r="T634" s="2" t="str">
        <f t="shared" si="50"/>
        <v/>
      </c>
      <c r="U634" s="2" t="str">
        <f t="shared" si="50"/>
        <v/>
      </c>
      <c r="V634" s="2" t="str">
        <f t="shared" si="50"/>
        <v/>
      </c>
      <c r="W634" s="2" t="str">
        <f t="shared" si="50"/>
        <v/>
      </c>
      <c r="X634" s="2" t="str">
        <f t="shared" si="50"/>
        <v/>
      </c>
      <c r="Y634" s="2" t="str">
        <f t="shared" si="50"/>
        <v/>
      </c>
    </row>
    <row r="635" spans="1:25" x14ac:dyDescent="0.2">
      <c r="A635" s="2" t="s">
        <v>480</v>
      </c>
      <c r="B635" s="2">
        <v>2720</v>
      </c>
      <c r="C635" s="2">
        <v>0</v>
      </c>
      <c r="D635" s="2" t="s">
        <v>466</v>
      </c>
      <c r="E635" s="2">
        <v>437</v>
      </c>
      <c r="F635" s="2" t="s">
        <v>309</v>
      </c>
      <c r="G635" s="2">
        <v>2578153.7480000001</v>
      </c>
      <c r="H635" s="2">
        <v>1231817.3959999999</v>
      </c>
      <c r="I635" s="2" t="s">
        <v>4898</v>
      </c>
      <c r="J635" s="4">
        <v>39630</v>
      </c>
      <c r="K635" s="230">
        <f t="shared" si="46"/>
        <v>2</v>
      </c>
      <c r="L635" s="2" t="str">
        <f>$B635&amp;"-"&amp;COUNTIF($B$2:$B635, $B635)</f>
        <v>2720-2</v>
      </c>
      <c r="M635" s="2">
        <v>2016</v>
      </c>
      <c r="N635" s="2" t="str">
        <f t="shared" si="49"/>
        <v>Cortaillod</v>
      </c>
      <c r="O635" s="2" t="str">
        <f t="shared" si="50"/>
        <v>Cortaillod</v>
      </c>
      <c r="P635" s="2" t="str">
        <f t="shared" si="50"/>
        <v/>
      </c>
      <c r="Q635" s="2" t="str">
        <f t="shared" si="50"/>
        <v/>
      </c>
      <c r="R635" s="2" t="str">
        <f t="shared" si="50"/>
        <v/>
      </c>
      <c r="S635" s="2" t="str">
        <f t="shared" si="50"/>
        <v/>
      </c>
      <c r="T635" s="2" t="str">
        <f t="shared" si="50"/>
        <v/>
      </c>
      <c r="U635" s="2" t="str">
        <f t="shared" si="50"/>
        <v/>
      </c>
      <c r="V635" s="2" t="str">
        <f t="shared" si="50"/>
        <v/>
      </c>
      <c r="W635" s="2" t="str">
        <f t="shared" si="50"/>
        <v/>
      </c>
      <c r="X635" s="2" t="str">
        <f t="shared" si="50"/>
        <v/>
      </c>
      <c r="Y635" s="2" t="str">
        <f t="shared" si="50"/>
        <v/>
      </c>
    </row>
    <row r="636" spans="1:25" x14ac:dyDescent="0.2">
      <c r="A636" s="2" t="s">
        <v>466</v>
      </c>
      <c r="B636" s="2">
        <v>2723</v>
      </c>
      <c r="C636" s="2">
        <v>0</v>
      </c>
      <c r="D636" s="2" t="s">
        <v>466</v>
      </c>
      <c r="E636" s="2">
        <v>437</v>
      </c>
      <c r="F636" s="2" t="s">
        <v>309</v>
      </c>
      <c r="G636" s="2">
        <v>2570257.2400000002</v>
      </c>
      <c r="H636" s="2">
        <v>1228925.1529999999</v>
      </c>
      <c r="I636" s="2" t="s">
        <v>4898</v>
      </c>
      <c r="J636" s="4">
        <v>39630</v>
      </c>
      <c r="K636" s="230">
        <f t="shared" si="46"/>
        <v>2</v>
      </c>
      <c r="L636" s="2" t="str">
        <f>$B636&amp;"-"&amp;COUNTIF($B$2:$B636, $B636)</f>
        <v>2723-3</v>
      </c>
      <c r="M636" s="2">
        <v>2017</v>
      </c>
      <c r="N636" s="2" t="str">
        <f t="shared" si="49"/>
        <v>Boudry</v>
      </c>
      <c r="O636" s="2" t="str">
        <f t="shared" si="50"/>
        <v/>
      </c>
      <c r="P636" s="2" t="str">
        <f t="shared" si="50"/>
        <v/>
      </c>
      <c r="Q636" s="2" t="str">
        <f t="shared" si="50"/>
        <v/>
      </c>
      <c r="R636" s="2" t="str">
        <f t="shared" si="50"/>
        <v/>
      </c>
      <c r="S636" s="2" t="str">
        <f t="shared" si="50"/>
        <v/>
      </c>
      <c r="T636" s="2" t="str">
        <f t="shared" si="50"/>
        <v/>
      </c>
      <c r="U636" s="2" t="str">
        <f t="shared" si="50"/>
        <v/>
      </c>
      <c r="V636" s="2" t="str">
        <f t="shared" si="50"/>
        <v/>
      </c>
      <c r="W636" s="2" t="str">
        <f t="shared" si="50"/>
        <v/>
      </c>
      <c r="X636" s="2" t="str">
        <f t="shared" si="50"/>
        <v/>
      </c>
      <c r="Y636" s="2" t="str">
        <f t="shared" si="50"/>
        <v/>
      </c>
    </row>
    <row r="637" spans="1:25" x14ac:dyDescent="0.2">
      <c r="A637" s="2" t="s">
        <v>467</v>
      </c>
      <c r="B637" s="2">
        <v>2534</v>
      </c>
      <c r="C637" s="2">
        <v>0</v>
      </c>
      <c r="D637" s="2" t="s">
        <v>467</v>
      </c>
      <c r="E637" s="2">
        <v>438</v>
      </c>
      <c r="F637" s="2" t="s">
        <v>309</v>
      </c>
      <c r="G637" s="2">
        <v>2582812.9249999998</v>
      </c>
      <c r="H637" s="2">
        <v>1222816.388</v>
      </c>
      <c r="I637" s="2" t="s">
        <v>4898</v>
      </c>
      <c r="J637" s="4">
        <v>39630</v>
      </c>
      <c r="K637" s="230">
        <f t="shared" si="46"/>
        <v>2</v>
      </c>
      <c r="L637" s="2" t="str">
        <f>$B637&amp;"-"&amp;COUNTIF($B$2:$B637, $B637)</f>
        <v>2534-2</v>
      </c>
      <c r="M637" s="2">
        <v>2019</v>
      </c>
      <c r="N637" s="2" t="str">
        <f t="shared" si="49"/>
        <v>Chambrelien</v>
      </c>
      <c r="O637" s="2" t="str">
        <f t="shared" si="50"/>
        <v>Rochefort</v>
      </c>
      <c r="P637" s="2" t="str">
        <f t="shared" si="50"/>
        <v>Chambrelien</v>
      </c>
      <c r="Q637" s="2" t="str">
        <f t="shared" si="50"/>
        <v>Rochefort</v>
      </c>
      <c r="R637" s="2" t="str">
        <f t="shared" si="50"/>
        <v/>
      </c>
      <c r="S637" s="2" t="str">
        <f t="shared" si="50"/>
        <v/>
      </c>
      <c r="T637" s="2" t="str">
        <f t="shared" si="50"/>
        <v/>
      </c>
      <c r="U637" s="2" t="str">
        <f t="shared" si="50"/>
        <v/>
      </c>
      <c r="V637" s="2" t="str">
        <f t="shared" si="50"/>
        <v/>
      </c>
      <c r="W637" s="2" t="str">
        <f t="shared" si="50"/>
        <v/>
      </c>
      <c r="X637" s="2" t="str">
        <f t="shared" si="50"/>
        <v/>
      </c>
      <c r="Y637" s="2" t="str">
        <f t="shared" si="50"/>
        <v/>
      </c>
    </row>
    <row r="638" spans="1:25" x14ac:dyDescent="0.2">
      <c r="A638" s="2" t="s">
        <v>468</v>
      </c>
      <c r="B638" s="2">
        <v>2534</v>
      </c>
      <c r="C638" s="2">
        <v>2</v>
      </c>
      <c r="D638" s="2" t="s">
        <v>467</v>
      </c>
      <c r="E638" s="2">
        <v>438</v>
      </c>
      <c r="F638" s="2" t="s">
        <v>309</v>
      </c>
      <c r="G638" s="2">
        <v>2578485.5499999998</v>
      </c>
      <c r="H638" s="2">
        <v>1222397.9609999999</v>
      </c>
      <c r="I638" s="2" t="s">
        <v>4898</v>
      </c>
      <c r="J638" s="4">
        <v>39630</v>
      </c>
      <c r="K638" s="230">
        <f t="shared" si="46"/>
        <v>2</v>
      </c>
      <c r="L638" s="2" t="str">
        <f>$B638&amp;"-"&amp;COUNTIF($B$2:$B638, $B638)</f>
        <v>2534-3</v>
      </c>
      <c r="M638" s="2">
        <v>2022</v>
      </c>
      <c r="N638" s="2" t="str">
        <f t="shared" si="49"/>
        <v>Bevaix</v>
      </c>
      <c r="O638" s="2" t="str">
        <f t="shared" si="50"/>
        <v>Bevaix</v>
      </c>
      <c r="P638" s="2" t="str">
        <f t="shared" si="50"/>
        <v>Bevaix</v>
      </c>
      <c r="Q638" s="2" t="str">
        <f t="shared" si="50"/>
        <v/>
      </c>
      <c r="R638" s="2" t="str">
        <f t="shared" si="50"/>
        <v/>
      </c>
      <c r="S638" s="2" t="str">
        <f t="shared" si="50"/>
        <v/>
      </c>
      <c r="T638" s="2" t="str">
        <f t="shared" si="50"/>
        <v/>
      </c>
      <c r="U638" s="2" t="str">
        <f t="shared" si="50"/>
        <v/>
      </c>
      <c r="V638" s="2" t="str">
        <f t="shared" si="50"/>
        <v/>
      </c>
      <c r="W638" s="2" t="str">
        <f t="shared" si="50"/>
        <v/>
      </c>
      <c r="X638" s="2" t="str">
        <f t="shared" si="50"/>
        <v/>
      </c>
      <c r="Y638" s="2" t="str">
        <f t="shared" si="50"/>
        <v/>
      </c>
    </row>
    <row r="639" spans="1:25" x14ac:dyDescent="0.2">
      <c r="A639" s="2" t="s">
        <v>483</v>
      </c>
      <c r="B639" s="2">
        <v>2535</v>
      </c>
      <c r="C639" s="2">
        <v>0</v>
      </c>
      <c r="D639" s="2" t="s">
        <v>467</v>
      </c>
      <c r="E639" s="2">
        <v>438</v>
      </c>
      <c r="F639" s="2" t="s">
        <v>309</v>
      </c>
      <c r="G639" s="2">
        <v>2585815.8119999999</v>
      </c>
      <c r="H639" s="2">
        <v>1224043.6399999999</v>
      </c>
      <c r="I639" s="2" t="s">
        <v>4898</v>
      </c>
      <c r="J639" s="4">
        <v>39630</v>
      </c>
      <c r="K639" s="230">
        <f t="shared" si="46"/>
        <v>2</v>
      </c>
      <c r="L639" s="2" t="str">
        <f>$B639&amp;"-"&amp;COUNTIF($B$2:$B639, $B639)</f>
        <v>2535-1</v>
      </c>
      <c r="M639" s="2">
        <v>2023</v>
      </c>
      <c r="N639" s="2" t="str">
        <f t="shared" si="49"/>
        <v>Gorgier</v>
      </c>
      <c r="O639" s="2" t="str">
        <f t="shared" si="50"/>
        <v/>
      </c>
      <c r="P639" s="2" t="str">
        <f t="shared" si="50"/>
        <v/>
      </c>
      <c r="Q639" s="2" t="str">
        <f t="shared" si="50"/>
        <v/>
      </c>
      <c r="R639" s="2" t="str">
        <f t="shared" si="50"/>
        <v/>
      </c>
      <c r="S639" s="2" t="str">
        <f t="shared" si="50"/>
        <v/>
      </c>
      <c r="T639" s="2" t="str">
        <f t="shared" si="50"/>
        <v/>
      </c>
      <c r="U639" s="2" t="str">
        <f t="shared" si="50"/>
        <v/>
      </c>
      <c r="V639" s="2" t="str">
        <f t="shared" si="50"/>
        <v/>
      </c>
      <c r="W639" s="2" t="str">
        <f t="shared" si="50"/>
        <v/>
      </c>
      <c r="X639" s="2" t="str">
        <f t="shared" si="50"/>
        <v/>
      </c>
      <c r="Y639" s="2" t="str">
        <f t="shared" si="50"/>
        <v/>
      </c>
    </row>
    <row r="640" spans="1:25" x14ac:dyDescent="0.2">
      <c r="A640" s="2" t="s">
        <v>469</v>
      </c>
      <c r="B640" s="2">
        <v>2616</v>
      </c>
      <c r="C640" s="2">
        <v>0</v>
      </c>
      <c r="D640" s="2" t="s">
        <v>470</v>
      </c>
      <c r="E640" s="2">
        <v>441</v>
      </c>
      <c r="F640" s="2" t="s">
        <v>309</v>
      </c>
      <c r="G640" s="2">
        <v>2559490.3480000002</v>
      </c>
      <c r="H640" s="2">
        <v>1217508.7609999999</v>
      </c>
      <c r="I640" s="2" t="s">
        <v>4898</v>
      </c>
      <c r="J640" s="4">
        <v>39630</v>
      </c>
      <c r="K640" s="230">
        <f t="shared" si="46"/>
        <v>2</v>
      </c>
      <c r="L640" s="2" t="str">
        <f>$B640&amp;"-"&amp;COUNTIF($B$2:$B640, $B640)</f>
        <v>2616-1</v>
      </c>
      <c r="M640" s="2">
        <v>2024</v>
      </c>
      <c r="N640" s="2" t="str">
        <f t="shared" si="49"/>
        <v>St-Aubin-Sauges</v>
      </c>
      <c r="O640" s="2" t="str">
        <f t="shared" si="50"/>
        <v/>
      </c>
      <c r="P640" s="2" t="str">
        <f t="shared" si="50"/>
        <v/>
      </c>
      <c r="Q640" s="2" t="str">
        <f t="shared" si="50"/>
        <v/>
      </c>
      <c r="R640" s="2" t="str">
        <f t="shared" si="50"/>
        <v/>
      </c>
      <c r="S640" s="2" t="str">
        <f t="shared" si="50"/>
        <v/>
      </c>
      <c r="T640" s="2" t="str">
        <f t="shared" si="50"/>
        <v/>
      </c>
      <c r="U640" s="2" t="str">
        <f t="shared" si="50"/>
        <v/>
      </c>
      <c r="V640" s="2" t="str">
        <f t="shared" si="50"/>
        <v/>
      </c>
      <c r="W640" s="2" t="str">
        <f t="shared" si="50"/>
        <v/>
      </c>
      <c r="X640" s="2" t="str">
        <f t="shared" si="50"/>
        <v/>
      </c>
      <c r="Y640" s="2" t="str">
        <f t="shared" si="50"/>
        <v/>
      </c>
    </row>
    <row r="641" spans="1:25" x14ac:dyDescent="0.2">
      <c r="A641" s="2" t="s">
        <v>4201</v>
      </c>
      <c r="B641" s="2">
        <v>2616</v>
      </c>
      <c r="C641" s="2">
        <v>2</v>
      </c>
      <c r="D641" s="2" t="s">
        <v>470</v>
      </c>
      <c r="E641" s="2">
        <v>441</v>
      </c>
      <c r="F641" s="2" t="s">
        <v>309</v>
      </c>
      <c r="G641" s="2">
        <v>2558613.5210000002</v>
      </c>
      <c r="H641" s="2">
        <v>1218735.213</v>
      </c>
      <c r="I641" s="2" t="s">
        <v>4898</v>
      </c>
      <c r="J641" s="4">
        <v>39630</v>
      </c>
      <c r="K641" s="230">
        <f t="shared" si="46"/>
        <v>2</v>
      </c>
      <c r="L641" s="2" t="str">
        <f>$B641&amp;"-"&amp;COUNTIF($B$2:$B641, $B641)</f>
        <v>2616-2</v>
      </c>
      <c r="M641" s="2">
        <v>2025</v>
      </c>
      <c r="N641" s="2" t="str">
        <f t="shared" si="49"/>
        <v>Chez-le-Bart</v>
      </c>
      <c r="O641" s="2" t="str">
        <f t="shared" si="50"/>
        <v/>
      </c>
      <c r="P641" s="2" t="str">
        <f t="shared" si="50"/>
        <v/>
      </c>
      <c r="Q641" s="2" t="str">
        <f t="shared" si="50"/>
        <v/>
      </c>
      <c r="R641" s="2" t="str">
        <f t="shared" si="50"/>
        <v/>
      </c>
      <c r="S641" s="2" t="str">
        <f t="shared" si="50"/>
        <v/>
      </c>
      <c r="T641" s="2" t="str">
        <f t="shared" si="50"/>
        <v/>
      </c>
      <c r="U641" s="2" t="str">
        <f t="shared" si="50"/>
        <v/>
      </c>
      <c r="V641" s="2" t="str">
        <f t="shared" si="50"/>
        <v/>
      </c>
      <c r="W641" s="2" t="str">
        <f t="shared" si="50"/>
        <v/>
      </c>
      <c r="X641" s="2" t="str">
        <f t="shared" si="50"/>
        <v/>
      </c>
      <c r="Y641" s="2" t="str">
        <f t="shared" si="50"/>
        <v/>
      </c>
    </row>
    <row r="642" spans="1:25" x14ac:dyDescent="0.2">
      <c r="A642" s="2" t="s">
        <v>485</v>
      </c>
      <c r="B642" s="2">
        <v>2536</v>
      </c>
      <c r="C642" s="2">
        <v>0</v>
      </c>
      <c r="D642" s="2" t="s">
        <v>472</v>
      </c>
      <c r="E642" s="2">
        <v>442</v>
      </c>
      <c r="F642" s="2" t="s">
        <v>309</v>
      </c>
      <c r="G642" s="2">
        <v>2591098.702</v>
      </c>
      <c r="H642" s="2">
        <v>1227825.142</v>
      </c>
      <c r="I642" s="2" t="s">
        <v>4898</v>
      </c>
      <c r="J642" s="4">
        <v>39630</v>
      </c>
      <c r="K642" s="230">
        <f t="shared" si="46"/>
        <v>2</v>
      </c>
      <c r="L642" s="2" t="str">
        <f>$B642&amp;"-"&amp;COUNTIF($B$2:$B642, $B642)</f>
        <v>2536-1</v>
      </c>
      <c r="M642" s="2">
        <v>2027</v>
      </c>
      <c r="N642" s="2" t="str">
        <f t="shared" si="49"/>
        <v>Montalchez</v>
      </c>
      <c r="O642" s="2" t="str">
        <f t="shared" si="50"/>
        <v>Fresens</v>
      </c>
      <c r="P642" s="2" t="str">
        <f t="shared" si="50"/>
        <v/>
      </c>
      <c r="Q642" s="2" t="str">
        <f t="shared" si="50"/>
        <v/>
      </c>
      <c r="R642" s="2" t="str">
        <f t="shared" si="50"/>
        <v/>
      </c>
      <c r="S642" s="2" t="str">
        <f t="shared" si="50"/>
        <v/>
      </c>
      <c r="T642" s="2" t="str">
        <f t="shared" si="50"/>
        <v/>
      </c>
      <c r="U642" s="2" t="str">
        <f t="shared" si="50"/>
        <v/>
      </c>
      <c r="V642" s="2" t="str">
        <f t="shared" si="50"/>
        <v/>
      </c>
      <c r="W642" s="2" t="str">
        <f t="shared" si="50"/>
        <v/>
      </c>
      <c r="X642" s="2" t="str">
        <f t="shared" si="50"/>
        <v/>
      </c>
      <c r="Y642" s="2" t="str">
        <f t="shared" si="50"/>
        <v/>
      </c>
    </row>
    <row r="643" spans="1:25" x14ac:dyDescent="0.2">
      <c r="A643" s="2" t="s">
        <v>471</v>
      </c>
      <c r="B643" s="2">
        <v>2538</v>
      </c>
      <c r="C643" s="2">
        <v>0</v>
      </c>
      <c r="D643" s="2" t="s">
        <v>472</v>
      </c>
      <c r="E643" s="2">
        <v>442</v>
      </c>
      <c r="F643" s="2" t="s">
        <v>309</v>
      </c>
      <c r="G643" s="2">
        <v>2591566.7030000002</v>
      </c>
      <c r="H643" s="2">
        <v>1226797.4129999999</v>
      </c>
      <c r="I643" s="2" t="s">
        <v>4898</v>
      </c>
      <c r="J643" s="4">
        <v>39630</v>
      </c>
      <c r="K643" s="230">
        <f t="shared" ref="K643:K706" si="51">IF(I643="it", 1, IF(I643="fr", 2, 3))</f>
        <v>2</v>
      </c>
      <c r="L643" s="2" t="str">
        <f>$B643&amp;"-"&amp;COUNTIF($B$2:$B643, $B643)</f>
        <v>2538-1</v>
      </c>
      <c r="M643" s="2">
        <v>2028</v>
      </c>
      <c r="N643" s="2" t="str">
        <f t="shared" si="49"/>
        <v>Vaumarcus</v>
      </c>
      <c r="O643" s="2" t="str">
        <f t="shared" si="50"/>
        <v>Vaumarcus</v>
      </c>
      <c r="P643" s="2" t="str">
        <f t="shared" si="50"/>
        <v/>
      </c>
      <c r="Q643" s="2" t="str">
        <f t="shared" si="50"/>
        <v/>
      </c>
      <c r="R643" s="2" t="str">
        <f t="shared" si="50"/>
        <v/>
      </c>
      <c r="S643" s="2" t="str">
        <f t="shared" si="50"/>
        <v/>
      </c>
      <c r="T643" s="2" t="str">
        <f t="shared" si="50"/>
        <v/>
      </c>
      <c r="U643" s="2" t="str">
        <f t="shared" si="50"/>
        <v/>
      </c>
      <c r="V643" s="2" t="str">
        <f t="shared" si="50"/>
        <v/>
      </c>
      <c r="W643" s="2" t="str">
        <f t="shared" si="50"/>
        <v/>
      </c>
      <c r="X643" s="2" t="str">
        <f t="shared" si="50"/>
        <v/>
      </c>
      <c r="Y643" s="2" t="str">
        <f t="shared" si="50"/>
        <v/>
      </c>
    </row>
    <row r="644" spans="1:25" x14ac:dyDescent="0.2">
      <c r="A644" s="2" t="s">
        <v>487</v>
      </c>
      <c r="B644" s="2">
        <v>2603</v>
      </c>
      <c r="C644" s="2">
        <v>0</v>
      </c>
      <c r="D644" s="2" t="s">
        <v>472</v>
      </c>
      <c r="E644" s="2">
        <v>442</v>
      </c>
      <c r="F644" s="2" t="s">
        <v>309</v>
      </c>
      <c r="G644" s="2">
        <v>2591849.8810000001</v>
      </c>
      <c r="H644" s="2">
        <v>1229117.341</v>
      </c>
      <c r="I644" s="2" t="s">
        <v>4898</v>
      </c>
      <c r="J644" s="4">
        <v>39630</v>
      </c>
      <c r="K644" s="230">
        <f t="shared" si="51"/>
        <v>2</v>
      </c>
      <c r="L644" s="2" t="str">
        <f>$B644&amp;"-"&amp;COUNTIF($B$2:$B644, $B644)</f>
        <v>2603-1</v>
      </c>
      <c r="M644" s="2">
        <v>2034</v>
      </c>
      <c r="N644" s="2" t="str">
        <f t="shared" si="49"/>
        <v>Peseux</v>
      </c>
      <c r="O644" s="2" t="str">
        <f t="shared" si="50"/>
        <v/>
      </c>
      <c r="P644" s="2" t="str">
        <f t="shared" si="50"/>
        <v/>
      </c>
      <c r="Q644" s="2" t="str">
        <f t="shared" si="50"/>
        <v/>
      </c>
      <c r="R644" s="2" t="str">
        <f t="shared" si="50"/>
        <v/>
      </c>
      <c r="S644" s="2" t="str">
        <f t="shared" si="50"/>
        <v/>
      </c>
      <c r="T644" s="2" t="str">
        <f t="shared" si="50"/>
        <v/>
      </c>
      <c r="U644" s="2" t="str">
        <f t="shared" si="50"/>
        <v/>
      </c>
      <c r="V644" s="2" t="str">
        <f t="shared" si="50"/>
        <v/>
      </c>
      <c r="W644" s="2" t="str">
        <f t="shared" si="50"/>
        <v/>
      </c>
      <c r="X644" s="2" t="str">
        <f t="shared" si="50"/>
        <v/>
      </c>
      <c r="Y644" s="2" t="str">
        <f t="shared" si="50"/>
        <v/>
      </c>
    </row>
    <row r="645" spans="1:25" x14ac:dyDescent="0.2">
      <c r="A645" s="2" t="s">
        <v>4389</v>
      </c>
      <c r="B645" s="2">
        <v>2345</v>
      </c>
      <c r="C645" s="2">
        <v>2</v>
      </c>
      <c r="D645" s="2" t="s">
        <v>474</v>
      </c>
      <c r="E645" s="2">
        <v>443</v>
      </c>
      <c r="F645" s="2" t="s">
        <v>309</v>
      </c>
      <c r="G645" s="2">
        <v>2564153.8909999998</v>
      </c>
      <c r="H645" s="2">
        <v>1225283.5970000001</v>
      </c>
      <c r="I645" s="2" t="s">
        <v>4898</v>
      </c>
      <c r="J645" s="4">
        <v>39630</v>
      </c>
      <c r="K645" s="230">
        <f t="shared" si="51"/>
        <v>2</v>
      </c>
      <c r="L645" s="2" t="str">
        <f>$B645&amp;"-"&amp;COUNTIF($B$2:$B645, $B645)</f>
        <v>2345-1</v>
      </c>
      <c r="M645" s="2">
        <v>2035</v>
      </c>
      <c r="N645" s="2" t="str">
        <f t="shared" si="49"/>
        <v>Corcelles NE</v>
      </c>
      <c r="O645" s="2" t="str">
        <f t="shared" si="50"/>
        <v>Corcelles NE</v>
      </c>
      <c r="P645" s="2" t="str">
        <f t="shared" si="50"/>
        <v>Corcelles NE</v>
      </c>
      <c r="Q645" s="2" t="str">
        <f t="shared" si="50"/>
        <v/>
      </c>
      <c r="R645" s="2" t="str">
        <f t="shared" si="50"/>
        <v/>
      </c>
      <c r="S645" s="2" t="str">
        <f t="shared" si="50"/>
        <v/>
      </c>
      <c r="T645" s="2" t="str">
        <f t="shared" si="50"/>
        <v/>
      </c>
      <c r="U645" s="2" t="str">
        <f t="shared" si="50"/>
        <v/>
      </c>
      <c r="V645" s="2" t="str">
        <f t="shared" si="50"/>
        <v/>
      </c>
      <c r="W645" s="2" t="str">
        <f t="shared" si="50"/>
        <v/>
      </c>
      <c r="X645" s="2" t="str">
        <f t="shared" si="50"/>
        <v/>
      </c>
      <c r="Y645" s="2" t="str">
        <f t="shared" si="50"/>
        <v/>
      </c>
    </row>
    <row r="646" spans="1:25" x14ac:dyDescent="0.2">
      <c r="A646" s="2" t="s">
        <v>473</v>
      </c>
      <c r="B646" s="2">
        <v>2610</v>
      </c>
      <c r="C646" s="2">
        <v>0</v>
      </c>
      <c r="D646" s="2" t="s">
        <v>474</v>
      </c>
      <c r="E646" s="2">
        <v>443</v>
      </c>
      <c r="F646" s="2" t="s">
        <v>309</v>
      </c>
      <c r="G646" s="2">
        <v>2565806.3859999999</v>
      </c>
      <c r="H646" s="2">
        <v>1221991.0160000001</v>
      </c>
      <c r="I646" s="2" t="s">
        <v>4898</v>
      </c>
      <c r="J646" s="4">
        <v>39630</v>
      </c>
      <c r="K646" s="230">
        <f t="shared" si="51"/>
        <v>2</v>
      </c>
      <c r="L646" s="2" t="str">
        <f>$B646&amp;"-"&amp;COUNTIF($B$2:$B646, $B646)</f>
        <v>2610-4</v>
      </c>
      <c r="M646" s="2">
        <v>2036</v>
      </c>
      <c r="N646" s="2" t="str">
        <f t="shared" si="49"/>
        <v>Cormondrèche</v>
      </c>
      <c r="O646" s="2" t="str">
        <f t="shared" si="50"/>
        <v>Cormondrèche</v>
      </c>
      <c r="P646" s="2" t="str">
        <f t="shared" si="50"/>
        <v/>
      </c>
      <c r="Q646" s="2" t="str">
        <f t="shared" si="50"/>
        <v/>
      </c>
      <c r="R646" s="2" t="str">
        <f t="shared" si="50"/>
        <v/>
      </c>
      <c r="S646" s="2" t="str">
        <f t="shared" si="50"/>
        <v/>
      </c>
      <c r="T646" s="2" t="str">
        <f t="shared" si="50"/>
        <v/>
      </c>
      <c r="U646" s="2" t="str">
        <f t="shared" si="50"/>
        <v/>
      </c>
      <c r="V646" s="2" t="str">
        <f t="shared" si="50"/>
        <v/>
      </c>
      <c r="W646" s="2" t="str">
        <f t="shared" si="50"/>
        <v/>
      </c>
      <c r="X646" s="2" t="str">
        <f t="shared" si="50"/>
        <v/>
      </c>
      <c r="Y646" s="2" t="str">
        <f t="shared" si="50"/>
        <v/>
      </c>
    </row>
    <row r="647" spans="1:25" x14ac:dyDescent="0.2">
      <c r="A647" s="2" t="s">
        <v>475</v>
      </c>
      <c r="B647" s="2">
        <v>2610</v>
      </c>
      <c r="C647" s="2">
        <v>2</v>
      </c>
      <c r="D647" s="2" t="s">
        <v>474</v>
      </c>
      <c r="E647" s="2">
        <v>443</v>
      </c>
      <c r="F647" s="2" t="s">
        <v>309</v>
      </c>
      <c r="G647" s="2">
        <v>2565667.5210000002</v>
      </c>
      <c r="H647" s="2">
        <v>1223229.6340000001</v>
      </c>
      <c r="I647" s="2" t="s">
        <v>4898</v>
      </c>
      <c r="J647" s="4">
        <v>39630</v>
      </c>
      <c r="K647" s="230">
        <f t="shared" si="51"/>
        <v>2</v>
      </c>
      <c r="L647" s="2" t="str">
        <f>$B647&amp;"-"&amp;COUNTIF($B$2:$B647, $B647)</f>
        <v>2610-5</v>
      </c>
      <c r="M647" s="2">
        <v>2037</v>
      </c>
      <c r="N647" s="2" t="str">
        <f t="shared" si="49"/>
        <v>Montezillon</v>
      </c>
      <c r="O647" s="2" t="str">
        <f t="shared" si="50"/>
        <v>Montmollin</v>
      </c>
      <c r="P647" s="2" t="str">
        <f t="shared" si="50"/>
        <v>Montmollin</v>
      </c>
      <c r="Q647" s="2" t="str">
        <f t="shared" si="50"/>
        <v/>
      </c>
      <c r="R647" s="2" t="str">
        <f t="shared" si="50"/>
        <v/>
      </c>
      <c r="S647" s="2" t="str">
        <f t="shared" si="50"/>
        <v/>
      </c>
      <c r="T647" s="2" t="str">
        <f t="shared" si="50"/>
        <v/>
      </c>
      <c r="U647" s="2" t="str">
        <f t="shared" si="50"/>
        <v/>
      </c>
      <c r="V647" s="2" t="str">
        <f t="shared" si="50"/>
        <v/>
      </c>
      <c r="W647" s="2" t="str">
        <f t="shared" si="50"/>
        <v/>
      </c>
      <c r="X647" s="2" t="str">
        <f t="shared" si="50"/>
        <v/>
      </c>
      <c r="Y647" s="2" t="str">
        <f t="shared" si="50"/>
        <v/>
      </c>
    </row>
    <row r="648" spans="1:25" x14ac:dyDescent="0.2">
      <c r="A648" s="2" t="s">
        <v>476</v>
      </c>
      <c r="B648" s="2">
        <v>2610</v>
      </c>
      <c r="C648" s="2">
        <v>3</v>
      </c>
      <c r="D648" s="2" t="s">
        <v>474</v>
      </c>
      <c r="E648" s="2">
        <v>443</v>
      </c>
      <c r="F648" s="2" t="s">
        <v>309</v>
      </c>
      <c r="G648" s="2">
        <v>2567329.0070000002</v>
      </c>
      <c r="H648" s="2">
        <v>1219930.172</v>
      </c>
      <c r="I648" s="2" t="s">
        <v>4898</v>
      </c>
      <c r="J648" s="4">
        <v>39630</v>
      </c>
      <c r="K648" s="230">
        <f t="shared" si="51"/>
        <v>2</v>
      </c>
      <c r="L648" s="2" t="str">
        <f>$B648&amp;"-"&amp;COUNTIF($B$2:$B648, $B648)</f>
        <v>2610-6</v>
      </c>
      <c r="M648" s="2">
        <v>2042</v>
      </c>
      <c r="N648" s="2" t="str">
        <f t="shared" si="49"/>
        <v>Valangin</v>
      </c>
      <c r="O648" s="2" t="str">
        <f t="shared" si="50"/>
        <v>Valangin</v>
      </c>
      <c r="P648" s="2" t="str">
        <f t="shared" si="50"/>
        <v/>
      </c>
      <c r="Q648" s="2" t="str">
        <f t="shared" si="50"/>
        <v/>
      </c>
      <c r="R648" s="2" t="str">
        <f t="shared" si="50"/>
        <v/>
      </c>
      <c r="S648" s="2" t="str">
        <f t="shared" si="50"/>
        <v/>
      </c>
      <c r="T648" s="2" t="str">
        <f t="shared" si="50"/>
        <v/>
      </c>
      <c r="U648" s="2" t="str">
        <f t="shared" si="50"/>
        <v/>
      </c>
      <c r="V648" s="2" t="str">
        <f t="shared" si="50"/>
        <v/>
      </c>
      <c r="W648" s="2" t="str">
        <f t="shared" si="50"/>
        <v/>
      </c>
      <c r="X648" s="2" t="str">
        <f t="shared" si="50"/>
        <v/>
      </c>
      <c r="Y648" s="2" t="str">
        <f t="shared" si="50"/>
        <v/>
      </c>
    </row>
    <row r="649" spans="1:25" x14ac:dyDescent="0.2">
      <c r="A649" s="2" t="s">
        <v>477</v>
      </c>
      <c r="B649" s="2">
        <v>2605</v>
      </c>
      <c r="C649" s="2">
        <v>0</v>
      </c>
      <c r="D649" s="2" t="s">
        <v>477</v>
      </c>
      <c r="E649" s="2">
        <v>444</v>
      </c>
      <c r="F649" s="2" t="s">
        <v>309</v>
      </c>
      <c r="G649" s="2">
        <v>2580518.64</v>
      </c>
      <c r="H649" s="2">
        <v>1226391.5900000001</v>
      </c>
      <c r="I649" s="2" t="s">
        <v>4898</v>
      </c>
      <c r="J649" s="4">
        <v>39630</v>
      </c>
      <c r="K649" s="230">
        <f t="shared" si="51"/>
        <v>2</v>
      </c>
      <c r="L649" s="2" t="str">
        <f>$B649&amp;"-"&amp;COUNTIF($B$2:$B649, $B649)</f>
        <v>2605-1</v>
      </c>
      <c r="M649" s="2">
        <v>2043</v>
      </c>
      <c r="N649" s="2" t="str">
        <f t="shared" si="49"/>
        <v>Boudevilliers</v>
      </c>
      <c r="O649" s="2" t="str">
        <f t="shared" si="50"/>
        <v/>
      </c>
      <c r="P649" s="2" t="str">
        <f t="shared" si="50"/>
        <v/>
      </c>
      <c r="Q649" s="2" t="str">
        <f t="shared" si="50"/>
        <v/>
      </c>
      <c r="R649" s="2" t="str">
        <f t="shared" si="50"/>
        <v/>
      </c>
      <c r="S649" s="2" t="str">
        <f t="shared" si="50"/>
        <v/>
      </c>
      <c r="T649" s="2" t="str">
        <f t="shared" si="50"/>
        <v/>
      </c>
      <c r="U649" s="2" t="str">
        <f t="shared" ref="U649:Y649" si="52">IFERROR(INDEX($A$2:$A$5744, MATCH($M649&amp;"-"&amp;U$1, $L$2:$L$5744, 0)), "")</f>
        <v/>
      </c>
      <c r="V649" s="2" t="str">
        <f t="shared" si="52"/>
        <v/>
      </c>
      <c r="W649" s="2" t="str">
        <f t="shared" si="52"/>
        <v/>
      </c>
      <c r="X649" s="2" t="str">
        <f t="shared" si="52"/>
        <v/>
      </c>
      <c r="Y649" s="2" t="str">
        <f t="shared" si="52"/>
        <v/>
      </c>
    </row>
    <row r="650" spans="1:25" x14ac:dyDescent="0.2">
      <c r="A650" s="2" t="s">
        <v>459</v>
      </c>
      <c r="B650" s="2">
        <v>2606</v>
      </c>
      <c r="C650" s="2">
        <v>0</v>
      </c>
      <c r="D650" s="2" t="s">
        <v>477</v>
      </c>
      <c r="E650" s="2">
        <v>444</v>
      </c>
      <c r="F650" s="2" t="s">
        <v>309</v>
      </c>
      <c r="G650" s="2">
        <v>2579486.6740000001</v>
      </c>
      <c r="H650" s="2">
        <v>1225219.121</v>
      </c>
      <c r="I650" s="2" t="s">
        <v>4898</v>
      </c>
      <c r="J650" s="4">
        <v>39630</v>
      </c>
      <c r="K650" s="230">
        <f t="shared" si="51"/>
        <v>2</v>
      </c>
      <c r="L650" s="2" t="str">
        <f>$B650&amp;"-"&amp;COUNTIF($B$2:$B650, $B650)</f>
        <v>2606-2</v>
      </c>
      <c r="M650" s="2">
        <v>2046</v>
      </c>
      <c r="N650" s="2" t="str">
        <f t="shared" si="49"/>
        <v>Fontaines NE</v>
      </c>
      <c r="O650" s="2" t="str">
        <f t="shared" si="49"/>
        <v/>
      </c>
      <c r="P650" s="2" t="str">
        <f t="shared" si="49"/>
        <v/>
      </c>
      <c r="Q650" s="2" t="str">
        <f t="shared" si="49"/>
        <v/>
      </c>
      <c r="R650" s="2" t="str">
        <f t="shared" si="49"/>
        <v/>
      </c>
      <c r="S650" s="2" t="str">
        <f t="shared" si="49"/>
        <v/>
      </c>
      <c r="T650" s="2" t="str">
        <f t="shared" si="49"/>
        <v/>
      </c>
      <c r="U650" s="2" t="str">
        <f t="shared" si="49"/>
        <v/>
      </c>
      <c r="V650" s="2" t="str">
        <f t="shared" si="49"/>
        <v/>
      </c>
      <c r="W650" s="2" t="str">
        <f t="shared" si="49"/>
        <v/>
      </c>
      <c r="X650" s="2" t="str">
        <f t="shared" si="49"/>
        <v/>
      </c>
      <c r="Y650" s="2" t="str">
        <f t="shared" si="49"/>
        <v/>
      </c>
    </row>
    <row r="651" spans="1:25" x14ac:dyDescent="0.2">
      <c r="A651" s="2" t="s">
        <v>668</v>
      </c>
      <c r="B651" s="2">
        <v>2720</v>
      </c>
      <c r="C651" s="2">
        <v>2</v>
      </c>
      <c r="D651" s="2" t="s">
        <v>477</v>
      </c>
      <c r="E651" s="2">
        <v>444</v>
      </c>
      <c r="F651" s="2" t="s">
        <v>309</v>
      </c>
      <c r="G651" s="2">
        <v>2579792.2080000001</v>
      </c>
      <c r="H651" s="2">
        <v>1228734.2350000001</v>
      </c>
      <c r="I651" s="2" t="s">
        <v>4898</v>
      </c>
      <c r="J651" s="4">
        <v>39630</v>
      </c>
      <c r="K651" s="230">
        <f t="shared" si="51"/>
        <v>2</v>
      </c>
      <c r="L651" s="2" t="str">
        <f>$B651&amp;"-"&amp;COUNTIF($B$2:$B651, $B651)</f>
        <v>2720-3</v>
      </c>
      <c r="M651" s="2">
        <v>2052</v>
      </c>
      <c r="N651" s="2" t="str">
        <f t="shared" si="49"/>
        <v>Fontainemelon</v>
      </c>
      <c r="O651" s="2" t="str">
        <f t="shared" si="49"/>
        <v>La Vue-des-Alpes</v>
      </c>
      <c r="P651" s="2" t="str">
        <f t="shared" si="49"/>
        <v/>
      </c>
      <c r="Q651" s="2" t="str">
        <f t="shared" si="49"/>
        <v/>
      </c>
      <c r="R651" s="2" t="str">
        <f t="shared" si="49"/>
        <v/>
      </c>
      <c r="S651" s="2" t="str">
        <f t="shared" si="49"/>
        <v/>
      </c>
      <c r="T651" s="2" t="str">
        <f t="shared" si="49"/>
        <v/>
      </c>
      <c r="U651" s="2" t="str">
        <f t="shared" si="49"/>
        <v/>
      </c>
      <c r="V651" s="2" t="str">
        <f t="shared" si="49"/>
        <v/>
      </c>
      <c r="W651" s="2" t="str">
        <f t="shared" si="49"/>
        <v/>
      </c>
      <c r="X651" s="2" t="str">
        <f t="shared" si="49"/>
        <v/>
      </c>
      <c r="Y651" s="2" t="str">
        <f t="shared" si="49"/>
        <v/>
      </c>
    </row>
    <row r="652" spans="1:25" x14ac:dyDescent="0.2">
      <c r="A652" s="2" t="s">
        <v>465</v>
      </c>
      <c r="B652" s="2">
        <v>2333</v>
      </c>
      <c r="C652" s="2">
        <v>0</v>
      </c>
      <c r="D652" s="2" t="s">
        <v>478</v>
      </c>
      <c r="E652" s="2">
        <v>445</v>
      </c>
      <c r="F652" s="2" t="s">
        <v>309</v>
      </c>
      <c r="G652" s="2">
        <v>2561745.466</v>
      </c>
      <c r="H652" s="2">
        <v>1223830.7139999999</v>
      </c>
      <c r="I652" s="2" t="s">
        <v>4898</v>
      </c>
      <c r="J652" s="4">
        <v>39630</v>
      </c>
      <c r="K652" s="230">
        <f t="shared" si="51"/>
        <v>2</v>
      </c>
      <c r="L652" s="2" t="str">
        <f>$B652&amp;"-"&amp;COUNTIF($B$2:$B652, $B652)</f>
        <v>2333-3</v>
      </c>
      <c r="M652" s="2">
        <v>2053</v>
      </c>
      <c r="N652" s="2" t="str">
        <f t="shared" si="49"/>
        <v>Cernier</v>
      </c>
      <c r="O652" s="2" t="str">
        <f t="shared" si="49"/>
        <v/>
      </c>
      <c r="P652" s="2" t="str">
        <f t="shared" si="49"/>
        <v/>
      </c>
      <c r="Q652" s="2" t="str">
        <f t="shared" si="49"/>
        <v/>
      </c>
      <c r="R652" s="2" t="str">
        <f t="shared" si="49"/>
        <v/>
      </c>
      <c r="S652" s="2" t="str">
        <f t="shared" si="49"/>
        <v/>
      </c>
      <c r="T652" s="2" t="str">
        <f t="shared" si="49"/>
        <v/>
      </c>
      <c r="U652" s="2" t="str">
        <f t="shared" si="49"/>
        <v/>
      </c>
      <c r="V652" s="2" t="str">
        <f t="shared" si="49"/>
        <v/>
      </c>
      <c r="W652" s="2" t="str">
        <f t="shared" si="49"/>
        <v/>
      </c>
      <c r="X652" s="2" t="str">
        <f t="shared" si="49"/>
        <v/>
      </c>
      <c r="Y652" s="2" t="str">
        <f t="shared" si="49"/>
        <v/>
      </c>
    </row>
    <row r="653" spans="1:25" x14ac:dyDescent="0.2">
      <c r="A653" s="2" t="s">
        <v>4389</v>
      </c>
      <c r="B653" s="2">
        <v>2345</v>
      </c>
      <c r="C653" s="2">
        <v>2</v>
      </c>
      <c r="D653" s="2" t="s">
        <v>478</v>
      </c>
      <c r="E653" s="2">
        <v>445</v>
      </c>
      <c r="F653" s="2" t="s">
        <v>309</v>
      </c>
      <c r="G653" s="2">
        <v>2562278.2820000001</v>
      </c>
      <c r="H653" s="2">
        <v>1225536.1969999999</v>
      </c>
      <c r="I653" s="2" t="s">
        <v>4898</v>
      </c>
      <c r="J653" s="4">
        <v>39630</v>
      </c>
      <c r="K653" s="230">
        <f t="shared" si="51"/>
        <v>2</v>
      </c>
      <c r="L653" s="2" t="str">
        <f>$B653&amp;"-"&amp;COUNTIF($B$2:$B653, $B653)</f>
        <v>2345-2</v>
      </c>
      <c r="M653" s="2">
        <v>2054</v>
      </c>
      <c r="N653" s="2" t="str">
        <f t="shared" si="49"/>
        <v>Chézard-St-Martin</v>
      </c>
      <c r="O653" s="2" t="str">
        <f t="shared" si="49"/>
        <v>Les Vieux-Prés</v>
      </c>
      <c r="P653" s="2" t="str">
        <f t="shared" si="49"/>
        <v/>
      </c>
      <c r="Q653" s="2" t="str">
        <f t="shared" si="49"/>
        <v/>
      </c>
      <c r="R653" s="2" t="str">
        <f t="shared" si="49"/>
        <v/>
      </c>
      <c r="S653" s="2" t="str">
        <f t="shared" si="49"/>
        <v/>
      </c>
      <c r="T653" s="2" t="str">
        <f t="shared" si="49"/>
        <v/>
      </c>
      <c r="U653" s="2" t="str">
        <f t="shared" si="49"/>
        <v/>
      </c>
      <c r="V653" s="2" t="str">
        <f t="shared" si="49"/>
        <v/>
      </c>
      <c r="W653" s="2" t="str">
        <f t="shared" si="49"/>
        <v/>
      </c>
      <c r="X653" s="2" t="str">
        <f t="shared" si="49"/>
        <v/>
      </c>
      <c r="Y653" s="2" t="str">
        <f t="shared" si="49"/>
        <v/>
      </c>
    </row>
    <row r="654" spans="1:25" x14ac:dyDescent="0.2">
      <c r="A654" s="2" t="s">
        <v>475</v>
      </c>
      <c r="B654" s="2">
        <v>2610</v>
      </c>
      <c r="C654" s="2">
        <v>2</v>
      </c>
      <c r="D654" s="2" t="s">
        <v>478</v>
      </c>
      <c r="E654" s="2">
        <v>445</v>
      </c>
      <c r="F654" s="2" t="s">
        <v>309</v>
      </c>
      <c r="G654" s="2">
        <v>2563369.9959999998</v>
      </c>
      <c r="H654" s="2">
        <v>1222427.551</v>
      </c>
      <c r="I654" s="2" t="s">
        <v>4898</v>
      </c>
      <c r="J654" s="4">
        <v>39630</v>
      </c>
      <c r="K654" s="230">
        <f t="shared" si="51"/>
        <v>2</v>
      </c>
      <c r="L654" s="2" t="str">
        <f>$B654&amp;"-"&amp;COUNTIF($B$2:$B654, $B654)</f>
        <v>2610-7</v>
      </c>
      <c r="M654" s="2">
        <v>2056</v>
      </c>
      <c r="N654" s="2" t="str">
        <f t="shared" si="49"/>
        <v>Dombresson</v>
      </c>
      <c r="O654" s="2" t="str">
        <f t="shared" si="49"/>
        <v/>
      </c>
      <c r="P654" s="2" t="str">
        <f t="shared" si="49"/>
        <v/>
      </c>
      <c r="Q654" s="2" t="str">
        <f t="shared" si="49"/>
        <v/>
      </c>
      <c r="R654" s="2" t="str">
        <f t="shared" si="49"/>
        <v/>
      </c>
      <c r="S654" s="2" t="str">
        <f t="shared" si="49"/>
        <v/>
      </c>
      <c r="T654" s="2" t="str">
        <f t="shared" si="49"/>
        <v/>
      </c>
      <c r="U654" s="2" t="str">
        <f t="shared" si="49"/>
        <v/>
      </c>
      <c r="V654" s="2" t="str">
        <f t="shared" si="49"/>
        <v/>
      </c>
      <c r="W654" s="2" t="str">
        <f t="shared" si="49"/>
        <v/>
      </c>
      <c r="X654" s="2" t="str">
        <f t="shared" si="49"/>
        <v/>
      </c>
      <c r="Y654" s="2" t="str">
        <f t="shared" si="49"/>
        <v/>
      </c>
    </row>
    <row r="655" spans="1:25" x14ac:dyDescent="0.2">
      <c r="A655" s="2" t="s">
        <v>478</v>
      </c>
      <c r="B655" s="2">
        <v>2615</v>
      </c>
      <c r="C655" s="2">
        <v>0</v>
      </c>
      <c r="D655" s="2" t="s">
        <v>478</v>
      </c>
      <c r="E655" s="2">
        <v>445</v>
      </c>
      <c r="F655" s="2" t="s">
        <v>309</v>
      </c>
      <c r="G655" s="2">
        <v>2563434.2390000001</v>
      </c>
      <c r="H655" s="2">
        <v>1220155.3910000001</v>
      </c>
      <c r="I655" s="2" t="s">
        <v>4898</v>
      </c>
      <c r="J655" s="4">
        <v>39630</v>
      </c>
      <c r="K655" s="230">
        <f t="shared" si="51"/>
        <v>2</v>
      </c>
      <c r="L655" s="2" t="str">
        <f>$B655&amp;"-"&amp;COUNTIF($B$2:$B655, $B655)</f>
        <v>2615-1</v>
      </c>
      <c r="M655" s="2">
        <v>2057</v>
      </c>
      <c r="N655" s="2" t="str">
        <f t="shared" si="49"/>
        <v>Villiers</v>
      </c>
      <c r="O655" s="2" t="str">
        <f t="shared" si="49"/>
        <v/>
      </c>
      <c r="P655" s="2" t="str">
        <f t="shared" si="49"/>
        <v/>
      </c>
      <c r="Q655" s="2" t="str">
        <f t="shared" si="49"/>
        <v/>
      </c>
      <c r="R655" s="2" t="str">
        <f t="shared" si="49"/>
        <v/>
      </c>
      <c r="S655" s="2" t="str">
        <f t="shared" si="49"/>
        <v/>
      </c>
      <c r="T655" s="2" t="str">
        <f t="shared" si="49"/>
        <v/>
      </c>
      <c r="U655" s="2" t="str">
        <f t="shared" si="49"/>
        <v/>
      </c>
      <c r="V655" s="2" t="str">
        <f t="shared" si="49"/>
        <v/>
      </c>
      <c r="W655" s="2" t="str">
        <f t="shared" si="49"/>
        <v/>
      </c>
      <c r="X655" s="2" t="str">
        <f t="shared" si="49"/>
        <v/>
      </c>
      <c r="Y655" s="2" t="str">
        <f t="shared" si="49"/>
        <v/>
      </c>
    </row>
    <row r="656" spans="1:25" x14ac:dyDescent="0.2">
      <c r="A656" s="2" t="s">
        <v>479</v>
      </c>
      <c r="B656" s="2">
        <v>2615</v>
      </c>
      <c r="C656" s="2">
        <v>2</v>
      </c>
      <c r="D656" s="2" t="s">
        <v>478</v>
      </c>
      <c r="E656" s="2">
        <v>445</v>
      </c>
      <c r="F656" s="2" t="s">
        <v>309</v>
      </c>
      <c r="G656" s="2">
        <v>2563377.5639999998</v>
      </c>
      <c r="H656" s="2">
        <v>1218968.1240000001</v>
      </c>
      <c r="I656" s="2" t="s">
        <v>4898</v>
      </c>
      <c r="J656" s="4">
        <v>39630</v>
      </c>
      <c r="K656" s="230">
        <f t="shared" si="51"/>
        <v>2</v>
      </c>
      <c r="L656" s="2" t="str">
        <f>$B656&amp;"-"&amp;COUNTIF($B$2:$B656, $B656)</f>
        <v>2615-2</v>
      </c>
      <c r="M656" s="2">
        <v>2058</v>
      </c>
      <c r="N656" s="2" t="str">
        <f t="shared" si="49"/>
        <v>Le Pâquier NE</v>
      </c>
      <c r="O656" s="2" t="str">
        <f t="shared" si="49"/>
        <v/>
      </c>
      <c r="P656" s="2" t="str">
        <f t="shared" si="49"/>
        <v/>
      </c>
      <c r="Q656" s="2" t="str">
        <f t="shared" si="49"/>
        <v/>
      </c>
      <c r="R656" s="2" t="str">
        <f t="shared" si="49"/>
        <v/>
      </c>
      <c r="S656" s="2" t="str">
        <f t="shared" si="49"/>
        <v/>
      </c>
      <c r="T656" s="2" t="str">
        <f t="shared" si="49"/>
        <v/>
      </c>
      <c r="U656" s="2" t="str">
        <f t="shared" si="49"/>
        <v/>
      </c>
      <c r="V656" s="2" t="str">
        <f t="shared" si="49"/>
        <v/>
      </c>
      <c r="W656" s="2" t="str">
        <f t="shared" si="49"/>
        <v/>
      </c>
      <c r="X656" s="2" t="str">
        <f t="shared" si="49"/>
        <v/>
      </c>
      <c r="Y656" s="2" t="str">
        <f t="shared" si="49"/>
        <v/>
      </c>
    </row>
    <row r="657" spans="1:25" x14ac:dyDescent="0.2">
      <c r="A657" s="2" t="s">
        <v>480</v>
      </c>
      <c r="B657" s="2">
        <v>2720</v>
      </c>
      <c r="C657" s="2">
        <v>0</v>
      </c>
      <c r="D657" s="2" t="s">
        <v>480</v>
      </c>
      <c r="E657" s="2">
        <v>446</v>
      </c>
      <c r="F657" s="2" t="s">
        <v>309</v>
      </c>
      <c r="G657" s="2">
        <v>2575967.8679999998</v>
      </c>
      <c r="H657" s="2">
        <v>1230885.5519999999</v>
      </c>
      <c r="I657" s="2" t="s">
        <v>4898</v>
      </c>
      <c r="J657" s="4">
        <v>39630</v>
      </c>
      <c r="K657" s="230">
        <f t="shared" si="51"/>
        <v>2</v>
      </c>
      <c r="L657" s="2" t="str">
        <f>$B657&amp;"-"&amp;COUNTIF($B$2:$B657, $B657)</f>
        <v>2720-4</v>
      </c>
      <c r="M657" s="2">
        <v>2063</v>
      </c>
      <c r="N657" s="2" t="str">
        <f t="shared" si="49"/>
        <v>Vilars NE</v>
      </c>
      <c r="O657" s="2" t="str">
        <f t="shared" si="49"/>
        <v>Engollon</v>
      </c>
      <c r="P657" s="2" t="str">
        <f t="shared" si="49"/>
        <v>Fenin</v>
      </c>
      <c r="Q657" s="2" t="str">
        <f t="shared" si="49"/>
        <v>Saules</v>
      </c>
      <c r="R657" s="2" t="str">
        <f t="shared" si="49"/>
        <v/>
      </c>
      <c r="S657" s="2" t="str">
        <f t="shared" si="49"/>
        <v/>
      </c>
      <c r="T657" s="2" t="str">
        <f t="shared" si="49"/>
        <v/>
      </c>
      <c r="U657" s="2" t="str">
        <f t="shared" si="49"/>
        <v/>
      </c>
      <c r="V657" s="2" t="str">
        <f t="shared" si="49"/>
        <v/>
      </c>
      <c r="W657" s="2" t="str">
        <f t="shared" si="49"/>
        <v/>
      </c>
      <c r="X657" s="2" t="str">
        <f t="shared" si="49"/>
        <v/>
      </c>
      <c r="Y657" s="2" t="str">
        <f t="shared" si="49"/>
        <v/>
      </c>
    </row>
    <row r="658" spans="1:25" x14ac:dyDescent="0.2">
      <c r="A658" s="2" t="s">
        <v>668</v>
      </c>
      <c r="B658" s="2">
        <v>2720</v>
      </c>
      <c r="C658" s="2">
        <v>2</v>
      </c>
      <c r="D658" s="2" t="s">
        <v>480</v>
      </c>
      <c r="E658" s="2">
        <v>446</v>
      </c>
      <c r="F658" s="2" t="s">
        <v>309</v>
      </c>
      <c r="G658" s="2">
        <v>2576594.327</v>
      </c>
      <c r="H658" s="2">
        <v>1229898.483</v>
      </c>
      <c r="I658" s="2" t="s">
        <v>4898</v>
      </c>
      <c r="J658" s="4">
        <v>39630</v>
      </c>
      <c r="K658" s="230">
        <f t="shared" si="51"/>
        <v>2</v>
      </c>
      <c r="L658" s="2" t="str">
        <f>$B658&amp;"-"&amp;COUNTIF($B$2:$B658, $B658)</f>
        <v>2720-5</v>
      </c>
      <c r="M658" s="2">
        <v>2065</v>
      </c>
      <c r="N658" s="2" t="str">
        <f t="shared" si="49"/>
        <v>Savagnier</v>
      </c>
      <c r="O658" s="2" t="str">
        <f t="shared" si="49"/>
        <v/>
      </c>
      <c r="P658" s="2" t="str">
        <f t="shared" si="49"/>
        <v/>
      </c>
      <c r="Q658" s="2" t="str">
        <f t="shared" si="49"/>
        <v/>
      </c>
      <c r="R658" s="2" t="str">
        <f t="shared" si="49"/>
        <v/>
      </c>
      <c r="S658" s="2" t="str">
        <f t="shared" si="49"/>
        <v/>
      </c>
      <c r="T658" s="2" t="str">
        <f t="shared" si="49"/>
        <v/>
      </c>
      <c r="U658" s="2" t="str">
        <f t="shared" si="49"/>
        <v/>
      </c>
      <c r="V658" s="2" t="str">
        <f t="shared" si="49"/>
        <v/>
      </c>
      <c r="W658" s="2" t="str">
        <f t="shared" si="49"/>
        <v/>
      </c>
      <c r="X658" s="2" t="str">
        <f t="shared" si="49"/>
        <v/>
      </c>
      <c r="Y658" s="2" t="str">
        <f t="shared" si="49"/>
        <v/>
      </c>
    </row>
    <row r="659" spans="1:25" x14ac:dyDescent="0.2">
      <c r="A659" s="2" t="s">
        <v>481</v>
      </c>
      <c r="B659" s="2">
        <v>2722</v>
      </c>
      <c r="C659" s="2">
        <v>0</v>
      </c>
      <c r="D659" s="2" t="s">
        <v>480</v>
      </c>
      <c r="E659" s="2">
        <v>446</v>
      </c>
      <c r="F659" s="2" t="s">
        <v>309</v>
      </c>
      <c r="G659" s="2">
        <v>2572603.0639999998</v>
      </c>
      <c r="H659" s="2">
        <v>1230908.727</v>
      </c>
      <c r="I659" s="2" t="s">
        <v>4898</v>
      </c>
      <c r="J659" s="4">
        <v>39630</v>
      </c>
      <c r="K659" s="230">
        <f t="shared" si="51"/>
        <v>2</v>
      </c>
      <c r="L659" s="2" t="str">
        <f>$B659&amp;"-"&amp;COUNTIF($B$2:$B659, $B659)</f>
        <v>2722-1</v>
      </c>
      <c r="M659" s="2">
        <v>2067</v>
      </c>
      <c r="N659" s="2" t="str">
        <f t="shared" si="49"/>
        <v>Chaumont</v>
      </c>
      <c r="O659" s="2" t="str">
        <f t="shared" si="49"/>
        <v>Chaumont</v>
      </c>
      <c r="P659" s="2" t="str">
        <f t="shared" si="49"/>
        <v>Chaumont</v>
      </c>
      <c r="Q659" s="2" t="str">
        <f t="shared" si="49"/>
        <v/>
      </c>
      <c r="R659" s="2" t="str">
        <f t="shared" si="49"/>
        <v/>
      </c>
      <c r="S659" s="2" t="str">
        <f t="shared" si="49"/>
        <v/>
      </c>
      <c r="T659" s="2" t="str">
        <f t="shared" si="49"/>
        <v/>
      </c>
      <c r="U659" s="2" t="str">
        <f t="shared" si="49"/>
        <v/>
      </c>
      <c r="V659" s="2" t="str">
        <f t="shared" si="49"/>
        <v/>
      </c>
      <c r="W659" s="2" t="str">
        <f t="shared" si="49"/>
        <v/>
      </c>
      <c r="X659" s="2" t="str">
        <f t="shared" si="49"/>
        <v/>
      </c>
      <c r="Y659" s="2" t="str">
        <f t="shared" si="49"/>
        <v/>
      </c>
    </row>
    <row r="660" spans="1:25" x14ac:dyDescent="0.2">
      <c r="A660" s="2" t="s">
        <v>466</v>
      </c>
      <c r="B660" s="2">
        <v>2723</v>
      </c>
      <c r="C660" s="2">
        <v>0</v>
      </c>
      <c r="D660" s="2" t="s">
        <v>480</v>
      </c>
      <c r="E660" s="2">
        <v>446</v>
      </c>
      <c r="F660" s="2" t="s">
        <v>309</v>
      </c>
      <c r="G660" s="2">
        <v>2572891.7790000001</v>
      </c>
      <c r="H660" s="2">
        <v>1228867.9169999999</v>
      </c>
      <c r="I660" s="2" t="s">
        <v>4898</v>
      </c>
      <c r="J660" s="4">
        <v>39630</v>
      </c>
      <c r="K660" s="230">
        <f t="shared" si="51"/>
        <v>2</v>
      </c>
      <c r="L660" s="2" t="str">
        <f>$B660&amp;"-"&amp;COUNTIF($B$2:$B660, $B660)</f>
        <v>2723-4</v>
      </c>
      <c r="M660" s="2">
        <v>2068</v>
      </c>
      <c r="N660" s="2" t="str">
        <f t="shared" si="49"/>
        <v>Hauterive NE</v>
      </c>
      <c r="O660" s="2" t="str">
        <f t="shared" si="49"/>
        <v>Hauterive NE</v>
      </c>
      <c r="P660" s="2" t="str">
        <f t="shared" si="49"/>
        <v/>
      </c>
      <c r="Q660" s="2" t="str">
        <f t="shared" si="49"/>
        <v/>
      </c>
      <c r="R660" s="2" t="str">
        <f t="shared" si="49"/>
        <v/>
      </c>
      <c r="S660" s="2" t="str">
        <f t="shared" si="49"/>
        <v/>
      </c>
      <c r="T660" s="2" t="str">
        <f t="shared" si="49"/>
        <v/>
      </c>
      <c r="U660" s="2" t="str">
        <f t="shared" si="49"/>
        <v/>
      </c>
      <c r="V660" s="2" t="str">
        <f t="shared" si="49"/>
        <v/>
      </c>
      <c r="W660" s="2" t="str">
        <f t="shared" si="49"/>
        <v/>
      </c>
      <c r="X660" s="2" t="str">
        <f t="shared" si="49"/>
        <v/>
      </c>
      <c r="Y660" s="2" t="str">
        <f t="shared" si="49"/>
        <v/>
      </c>
    </row>
    <row r="661" spans="1:25" x14ac:dyDescent="0.2">
      <c r="A661" s="2" t="s">
        <v>4376</v>
      </c>
      <c r="B661" s="2">
        <v>2345</v>
      </c>
      <c r="C661" s="2">
        <v>0</v>
      </c>
      <c r="D661" s="2" t="s">
        <v>482</v>
      </c>
      <c r="E661" s="2">
        <v>448</v>
      </c>
      <c r="F661" s="2" t="s">
        <v>309</v>
      </c>
      <c r="G661" s="2">
        <v>2567154.128</v>
      </c>
      <c r="H661" s="2">
        <v>1226592.774</v>
      </c>
      <c r="I661" s="2" t="s">
        <v>4898</v>
      </c>
      <c r="J661" s="4">
        <v>39630</v>
      </c>
      <c r="K661" s="230">
        <f t="shared" si="51"/>
        <v>2</v>
      </c>
      <c r="L661" s="2" t="str">
        <f>$B661&amp;"-"&amp;COUNTIF($B$2:$B661, $B661)</f>
        <v>2345-3</v>
      </c>
      <c r="M661" s="2">
        <v>2072</v>
      </c>
      <c r="N661" s="2" t="str">
        <f t="shared" si="49"/>
        <v>St-Blaise</v>
      </c>
      <c r="O661" s="2" t="str">
        <f t="shared" si="49"/>
        <v>St-Blaise</v>
      </c>
      <c r="P661" s="2" t="str">
        <f t="shared" si="49"/>
        <v>St-Blaise</v>
      </c>
      <c r="Q661" s="2" t="str">
        <f t="shared" si="49"/>
        <v/>
      </c>
      <c r="R661" s="2" t="str">
        <f t="shared" si="49"/>
        <v/>
      </c>
      <c r="S661" s="2" t="str">
        <f t="shared" si="49"/>
        <v/>
      </c>
      <c r="T661" s="2" t="str">
        <f t="shared" si="49"/>
        <v/>
      </c>
      <c r="U661" s="2" t="str">
        <f t="shared" si="49"/>
        <v/>
      </c>
      <c r="V661" s="2" t="str">
        <f t="shared" si="49"/>
        <v/>
      </c>
      <c r="W661" s="2" t="str">
        <f t="shared" si="49"/>
        <v/>
      </c>
      <c r="X661" s="2" t="str">
        <f t="shared" si="49"/>
        <v/>
      </c>
      <c r="Y661" s="2" t="str">
        <f t="shared" si="49"/>
        <v/>
      </c>
    </row>
    <row r="662" spans="1:25" x14ac:dyDescent="0.2">
      <c r="A662" s="2" t="s">
        <v>476</v>
      </c>
      <c r="B662" s="2">
        <v>2610</v>
      </c>
      <c r="C662" s="2">
        <v>3</v>
      </c>
      <c r="D662" s="2" t="s">
        <v>482</v>
      </c>
      <c r="E662" s="2">
        <v>448</v>
      </c>
      <c r="F662" s="2" t="s">
        <v>309</v>
      </c>
      <c r="G662" s="2">
        <v>2568853.906</v>
      </c>
      <c r="H662" s="2">
        <v>1220470.3130000001</v>
      </c>
      <c r="I662" s="2" t="s">
        <v>4898</v>
      </c>
      <c r="J662" s="4">
        <v>39630</v>
      </c>
      <c r="K662" s="230">
        <f t="shared" si="51"/>
        <v>2</v>
      </c>
      <c r="L662" s="2" t="str">
        <f>$B662&amp;"-"&amp;COUNTIF($B$2:$B662, $B662)</f>
        <v>2610-8</v>
      </c>
      <c r="M662" s="2">
        <v>2073</v>
      </c>
      <c r="N662" s="2" t="str">
        <f t="shared" si="49"/>
        <v>Enges</v>
      </c>
      <c r="O662" s="2" t="str">
        <f t="shared" si="49"/>
        <v>Enges</v>
      </c>
      <c r="P662" s="2" t="str">
        <f t="shared" si="49"/>
        <v/>
      </c>
      <c r="Q662" s="2" t="str">
        <f t="shared" si="49"/>
        <v/>
      </c>
      <c r="R662" s="2" t="str">
        <f t="shared" si="49"/>
        <v/>
      </c>
      <c r="S662" s="2" t="str">
        <f t="shared" si="49"/>
        <v/>
      </c>
      <c r="T662" s="2" t="str">
        <f t="shared" si="49"/>
        <v/>
      </c>
      <c r="U662" s="2" t="str">
        <f t="shared" si="49"/>
        <v/>
      </c>
      <c r="V662" s="2" t="str">
        <f t="shared" si="49"/>
        <v/>
      </c>
      <c r="W662" s="2" t="str">
        <f t="shared" si="49"/>
        <v/>
      </c>
      <c r="X662" s="2" t="str">
        <f t="shared" si="49"/>
        <v/>
      </c>
      <c r="Y662" s="2" t="str">
        <f t="shared" si="49"/>
        <v/>
      </c>
    </row>
    <row r="663" spans="1:25" x14ac:dyDescent="0.2">
      <c r="A663" s="2" t="s">
        <v>460</v>
      </c>
      <c r="B663" s="2">
        <v>2610</v>
      </c>
      <c r="C663" s="2">
        <v>4</v>
      </c>
      <c r="D663" s="2" t="s">
        <v>482</v>
      </c>
      <c r="E663" s="2">
        <v>448</v>
      </c>
      <c r="F663" s="2" t="s">
        <v>309</v>
      </c>
      <c r="G663" s="2">
        <v>2567180.929</v>
      </c>
      <c r="H663" s="2">
        <v>1225098.7779999999</v>
      </c>
      <c r="I663" s="2" t="s">
        <v>4898</v>
      </c>
      <c r="J663" s="4">
        <v>39630</v>
      </c>
      <c r="K663" s="230">
        <f t="shared" si="51"/>
        <v>2</v>
      </c>
      <c r="L663" s="2" t="str">
        <f>$B663&amp;"-"&amp;COUNTIF($B$2:$B663, $B663)</f>
        <v>2610-9</v>
      </c>
      <c r="M663" s="2">
        <v>2074</v>
      </c>
      <c r="N663" s="2" t="str">
        <f t="shared" si="49"/>
        <v>Marin-Epagnier</v>
      </c>
      <c r="O663" s="2" t="str">
        <f t="shared" si="49"/>
        <v/>
      </c>
      <c r="P663" s="2" t="str">
        <f t="shared" si="49"/>
        <v/>
      </c>
      <c r="Q663" s="2" t="str">
        <f t="shared" si="49"/>
        <v/>
      </c>
      <c r="R663" s="2" t="str">
        <f t="shared" si="49"/>
        <v/>
      </c>
      <c r="S663" s="2" t="str">
        <f t="shared" si="49"/>
        <v/>
      </c>
      <c r="T663" s="2" t="str">
        <f t="shared" si="49"/>
        <v/>
      </c>
      <c r="U663" s="2" t="str">
        <f t="shared" si="49"/>
        <v/>
      </c>
      <c r="V663" s="2" t="str">
        <f t="shared" si="49"/>
        <v/>
      </c>
      <c r="W663" s="2" t="str">
        <f t="shared" si="49"/>
        <v/>
      </c>
      <c r="X663" s="2" t="str">
        <f t="shared" si="49"/>
        <v/>
      </c>
      <c r="Y663" s="2" t="str">
        <f t="shared" si="49"/>
        <v/>
      </c>
    </row>
    <row r="664" spans="1:25" x14ac:dyDescent="0.2">
      <c r="A664" s="2" t="s">
        <v>482</v>
      </c>
      <c r="B664" s="2">
        <v>2613</v>
      </c>
      <c r="C664" s="2">
        <v>0</v>
      </c>
      <c r="D664" s="2" t="s">
        <v>482</v>
      </c>
      <c r="E664" s="2">
        <v>448</v>
      </c>
      <c r="F664" s="2" t="s">
        <v>309</v>
      </c>
      <c r="G664" s="2">
        <v>2569140.1510000001</v>
      </c>
      <c r="H664" s="2">
        <v>1222512.432</v>
      </c>
      <c r="I664" s="2" t="s">
        <v>4898</v>
      </c>
      <c r="J664" s="4">
        <v>39630</v>
      </c>
      <c r="K664" s="230">
        <f t="shared" si="51"/>
        <v>2</v>
      </c>
      <c r="L664" s="2" t="str">
        <f>$B664&amp;"-"&amp;COUNTIF($B$2:$B664, $B664)</f>
        <v>2613-2</v>
      </c>
      <c r="M664" s="2">
        <v>2075</v>
      </c>
      <c r="N664" s="2" t="str">
        <f t="shared" si="49"/>
        <v>Thielle</v>
      </c>
      <c r="O664" s="2" t="str">
        <f t="shared" si="49"/>
        <v>Thielle</v>
      </c>
      <c r="P664" s="2" t="str">
        <f t="shared" si="49"/>
        <v>Wavre</v>
      </c>
      <c r="Q664" s="2" t="str">
        <f t="shared" si="49"/>
        <v/>
      </c>
      <c r="R664" s="2" t="str">
        <f t="shared" si="49"/>
        <v/>
      </c>
      <c r="S664" s="2" t="str">
        <f t="shared" si="49"/>
        <v/>
      </c>
      <c r="T664" s="2" t="str">
        <f t="shared" si="49"/>
        <v/>
      </c>
      <c r="U664" s="2" t="str">
        <f t="shared" si="49"/>
        <v/>
      </c>
      <c r="V664" s="2" t="str">
        <f t="shared" si="49"/>
        <v/>
      </c>
      <c r="W664" s="2" t="str">
        <f t="shared" si="49"/>
        <v/>
      </c>
      <c r="X664" s="2" t="str">
        <f t="shared" si="49"/>
        <v/>
      </c>
      <c r="Y664" s="2" t="str">
        <f t="shared" si="49"/>
        <v/>
      </c>
    </row>
    <row r="665" spans="1:25" x14ac:dyDescent="0.2">
      <c r="A665" s="2" t="s">
        <v>483</v>
      </c>
      <c r="B665" s="2">
        <v>2535</v>
      </c>
      <c r="C665" s="2">
        <v>0</v>
      </c>
      <c r="D665" s="2" t="s">
        <v>484</v>
      </c>
      <c r="E665" s="2">
        <v>449</v>
      </c>
      <c r="F665" s="2" t="s">
        <v>309</v>
      </c>
      <c r="G665" s="2">
        <v>2586207.6710000001</v>
      </c>
      <c r="H665" s="2">
        <v>1224315.003</v>
      </c>
      <c r="I665" s="2" t="s">
        <v>4898</v>
      </c>
      <c r="J665" s="4">
        <v>39630</v>
      </c>
      <c r="K665" s="230">
        <f t="shared" si="51"/>
        <v>2</v>
      </c>
      <c r="L665" s="2" t="str">
        <f>$B665&amp;"-"&amp;COUNTIF($B$2:$B665, $B665)</f>
        <v>2535-2</v>
      </c>
      <c r="M665" s="2">
        <v>2087</v>
      </c>
      <c r="N665" s="2" t="str">
        <f t="shared" si="49"/>
        <v>Cornaux NE</v>
      </c>
      <c r="O665" s="2" t="str">
        <f t="shared" si="49"/>
        <v>Cornaux NE</v>
      </c>
      <c r="P665" s="2" t="str">
        <f t="shared" si="49"/>
        <v/>
      </c>
      <c r="Q665" s="2" t="str">
        <f t="shared" si="49"/>
        <v/>
      </c>
      <c r="R665" s="2" t="str">
        <f t="shared" si="49"/>
        <v/>
      </c>
      <c r="S665" s="2" t="str">
        <f t="shared" si="49"/>
        <v/>
      </c>
      <c r="T665" s="2" t="str">
        <f t="shared" si="49"/>
        <v/>
      </c>
      <c r="U665" s="2" t="str">
        <f t="shared" si="49"/>
        <v/>
      </c>
      <c r="V665" s="2" t="str">
        <f t="shared" si="49"/>
        <v/>
      </c>
      <c r="W665" s="2" t="str">
        <f t="shared" si="49"/>
        <v/>
      </c>
      <c r="X665" s="2" t="str">
        <f t="shared" si="49"/>
        <v/>
      </c>
      <c r="Y665" s="2" t="str">
        <f t="shared" si="49"/>
        <v/>
      </c>
    </row>
    <row r="666" spans="1:25" x14ac:dyDescent="0.2">
      <c r="A666" s="2" t="s">
        <v>485</v>
      </c>
      <c r="B666" s="2">
        <v>2536</v>
      </c>
      <c r="C666" s="2">
        <v>0</v>
      </c>
      <c r="D666" s="2" t="s">
        <v>484</v>
      </c>
      <c r="E666" s="2">
        <v>449</v>
      </c>
      <c r="F666" s="2" t="s">
        <v>309</v>
      </c>
      <c r="G666" s="2">
        <v>2587798.5430000001</v>
      </c>
      <c r="H666" s="2">
        <v>1226485.851</v>
      </c>
      <c r="I666" s="2" t="s">
        <v>4898</v>
      </c>
      <c r="J666" s="4">
        <v>39630</v>
      </c>
      <c r="K666" s="230">
        <f t="shared" si="51"/>
        <v>2</v>
      </c>
      <c r="L666" s="2" t="str">
        <f>$B666&amp;"-"&amp;COUNTIF($B$2:$B666, $B666)</f>
        <v>2536-2</v>
      </c>
      <c r="M666" s="2">
        <v>2088</v>
      </c>
      <c r="N666" s="2" t="str">
        <f t="shared" si="49"/>
        <v>Cressier NE</v>
      </c>
      <c r="O666" s="2" t="str">
        <f t="shared" si="49"/>
        <v/>
      </c>
      <c r="P666" s="2" t="str">
        <f t="shared" si="49"/>
        <v/>
      </c>
      <c r="Q666" s="2" t="str">
        <f t="shared" si="49"/>
        <v/>
      </c>
      <c r="R666" s="2" t="str">
        <f t="shared" si="49"/>
        <v/>
      </c>
      <c r="S666" s="2" t="str">
        <f t="shared" si="49"/>
        <v/>
      </c>
      <c r="T666" s="2" t="str">
        <f t="shared" si="49"/>
        <v/>
      </c>
      <c r="U666" s="2" t="str">
        <f t="shared" si="49"/>
        <v/>
      </c>
      <c r="V666" s="2" t="str">
        <f t="shared" si="49"/>
        <v/>
      </c>
      <c r="W666" s="2" t="str">
        <f t="shared" si="49"/>
        <v/>
      </c>
      <c r="X666" s="2" t="str">
        <f t="shared" si="49"/>
        <v/>
      </c>
      <c r="Y666" s="2" t="str">
        <f t="shared" si="49"/>
        <v/>
      </c>
    </row>
    <row r="667" spans="1:25" x14ac:dyDescent="0.2">
      <c r="A667" s="2" t="s">
        <v>486</v>
      </c>
      <c r="B667" s="2">
        <v>2537</v>
      </c>
      <c r="C667" s="2">
        <v>0</v>
      </c>
      <c r="D667" s="2" t="s">
        <v>484</v>
      </c>
      <c r="E667" s="2">
        <v>449</v>
      </c>
      <c r="F667" s="2" t="s">
        <v>309</v>
      </c>
      <c r="G667" s="2">
        <v>2589105.83</v>
      </c>
      <c r="H667" s="2">
        <v>1225709.7420000001</v>
      </c>
      <c r="I667" s="2" t="s">
        <v>4898</v>
      </c>
      <c r="J667" s="4">
        <v>39630</v>
      </c>
      <c r="K667" s="230">
        <f t="shared" si="51"/>
        <v>2</v>
      </c>
      <c r="L667" s="2" t="str">
        <f>$B667&amp;"-"&amp;COUNTIF($B$2:$B667, $B667)</f>
        <v>2537-1</v>
      </c>
      <c r="M667" s="2">
        <v>2103</v>
      </c>
      <c r="N667" s="2" t="str">
        <f t="shared" si="49"/>
        <v>Noiraigue</v>
      </c>
      <c r="O667" s="2" t="str">
        <f t="shared" si="49"/>
        <v>Noiraigue</v>
      </c>
      <c r="P667" s="2" t="str">
        <f t="shared" si="49"/>
        <v>Noiraigue</v>
      </c>
      <c r="Q667" s="2" t="str">
        <f t="shared" si="49"/>
        <v/>
      </c>
      <c r="R667" s="2" t="str">
        <f t="shared" si="49"/>
        <v/>
      </c>
      <c r="S667" s="2" t="str">
        <f t="shared" ref="O667:Y690" si="53">IFERROR(INDEX($A$2:$A$5744, MATCH($M667&amp;"-"&amp;S$1, $L$2:$L$5744, 0)), "")</f>
        <v/>
      </c>
      <c r="T667" s="2" t="str">
        <f t="shared" si="53"/>
        <v/>
      </c>
      <c r="U667" s="2" t="str">
        <f t="shared" si="53"/>
        <v/>
      </c>
      <c r="V667" s="2" t="str">
        <f t="shared" si="53"/>
        <v/>
      </c>
      <c r="W667" s="2" t="str">
        <f t="shared" si="53"/>
        <v/>
      </c>
      <c r="X667" s="2" t="str">
        <f t="shared" si="53"/>
        <v/>
      </c>
      <c r="Y667" s="2" t="str">
        <f t="shared" si="53"/>
        <v/>
      </c>
    </row>
    <row r="668" spans="1:25" x14ac:dyDescent="0.2">
      <c r="A668" s="2" t="s">
        <v>483</v>
      </c>
      <c r="B668" s="2">
        <v>2535</v>
      </c>
      <c r="C668" s="2">
        <v>0</v>
      </c>
      <c r="D668" s="2" t="s">
        <v>488</v>
      </c>
      <c r="E668" s="2">
        <v>450</v>
      </c>
      <c r="F668" s="2" t="s">
        <v>309</v>
      </c>
      <c r="G668" s="2">
        <v>2585846.1439999999</v>
      </c>
      <c r="H668" s="2">
        <v>1224511.4739999999</v>
      </c>
      <c r="I668" s="2" t="s">
        <v>4898</v>
      </c>
      <c r="J668" s="4">
        <v>39630</v>
      </c>
      <c r="K668" s="230">
        <f t="shared" si="51"/>
        <v>2</v>
      </c>
      <c r="L668" s="2" t="str">
        <f>$B668&amp;"-"&amp;COUNTIF($B$2:$B668, $B668)</f>
        <v>2535-3</v>
      </c>
      <c r="M668" s="2">
        <v>2105</v>
      </c>
      <c r="N668" s="2" t="str">
        <f t="shared" ref="N668:Y710" si="54">IFERROR(INDEX($A$2:$A$5744, MATCH($M668&amp;"-"&amp;N$1, $L$2:$L$5744, 0)), "")</f>
        <v>Travers</v>
      </c>
      <c r="O668" s="2" t="str">
        <f t="shared" si="53"/>
        <v>Travers</v>
      </c>
      <c r="P668" s="2" t="str">
        <f t="shared" si="53"/>
        <v/>
      </c>
      <c r="Q668" s="2" t="str">
        <f t="shared" si="53"/>
        <v/>
      </c>
      <c r="R668" s="2" t="str">
        <f t="shared" si="53"/>
        <v/>
      </c>
      <c r="S668" s="2" t="str">
        <f t="shared" si="53"/>
        <v/>
      </c>
      <c r="T668" s="2" t="str">
        <f t="shared" si="53"/>
        <v/>
      </c>
      <c r="U668" s="2" t="str">
        <f t="shared" si="53"/>
        <v/>
      </c>
      <c r="V668" s="2" t="str">
        <f t="shared" si="53"/>
        <v/>
      </c>
      <c r="W668" s="2" t="str">
        <f t="shared" si="53"/>
        <v/>
      </c>
      <c r="X668" s="2" t="str">
        <f t="shared" si="53"/>
        <v/>
      </c>
      <c r="Y668" s="2" t="str">
        <f t="shared" si="53"/>
        <v/>
      </c>
    </row>
    <row r="669" spans="1:25" x14ac:dyDescent="0.2">
      <c r="A669" s="2" t="s">
        <v>487</v>
      </c>
      <c r="B669" s="2">
        <v>2603</v>
      </c>
      <c r="C669" s="2">
        <v>0</v>
      </c>
      <c r="D669" s="2" t="s">
        <v>488</v>
      </c>
      <c r="E669" s="2">
        <v>450</v>
      </c>
      <c r="F669" s="2" t="s">
        <v>309</v>
      </c>
      <c r="G669" s="2">
        <v>2586111.5219999999</v>
      </c>
      <c r="H669" s="2">
        <v>1226985.8899999999</v>
      </c>
      <c r="I669" s="2" t="s">
        <v>4898</v>
      </c>
      <c r="J669" s="4">
        <v>39630</v>
      </c>
      <c r="K669" s="230">
        <f t="shared" si="51"/>
        <v>2</v>
      </c>
      <c r="L669" s="2" t="str">
        <f>$B669&amp;"-"&amp;COUNTIF($B$2:$B669, $B669)</f>
        <v>2603-2</v>
      </c>
      <c r="M669" s="2">
        <v>2108</v>
      </c>
      <c r="N669" s="2" t="str">
        <f t="shared" si="54"/>
        <v>Couvet</v>
      </c>
      <c r="O669" s="2" t="str">
        <f t="shared" si="53"/>
        <v>Couvet</v>
      </c>
      <c r="P669" s="2" t="str">
        <f t="shared" si="53"/>
        <v/>
      </c>
      <c r="Q669" s="2" t="str">
        <f t="shared" si="53"/>
        <v/>
      </c>
      <c r="R669" s="2" t="str">
        <f t="shared" si="53"/>
        <v/>
      </c>
      <c r="S669" s="2" t="str">
        <f t="shared" si="53"/>
        <v/>
      </c>
      <c r="T669" s="2" t="str">
        <f t="shared" si="53"/>
        <v/>
      </c>
      <c r="U669" s="2" t="str">
        <f t="shared" si="53"/>
        <v/>
      </c>
      <c r="V669" s="2" t="str">
        <f t="shared" si="53"/>
        <v/>
      </c>
      <c r="W669" s="2" t="str">
        <f t="shared" si="53"/>
        <v/>
      </c>
      <c r="X669" s="2" t="str">
        <f t="shared" si="53"/>
        <v/>
      </c>
      <c r="Y669" s="2" t="str">
        <f t="shared" si="53"/>
        <v/>
      </c>
    </row>
    <row r="670" spans="1:25" x14ac:dyDescent="0.2">
      <c r="A670" s="2" t="s">
        <v>489</v>
      </c>
      <c r="B670" s="2">
        <v>2604</v>
      </c>
      <c r="C670" s="2">
        <v>0</v>
      </c>
      <c r="D670" s="2" t="s">
        <v>488</v>
      </c>
      <c r="E670" s="2">
        <v>450</v>
      </c>
      <c r="F670" s="2" t="s">
        <v>309</v>
      </c>
      <c r="G670" s="2">
        <v>2583285.2110000001</v>
      </c>
      <c r="H670" s="2">
        <v>1226536.6510000001</v>
      </c>
      <c r="I670" s="2" t="s">
        <v>4898</v>
      </c>
      <c r="J670" s="4">
        <v>39630</v>
      </c>
      <c r="K670" s="230">
        <f t="shared" si="51"/>
        <v>2</v>
      </c>
      <c r="L670" s="2" t="str">
        <f>$B670&amp;"-"&amp;COUNTIF($B$2:$B670, $B670)</f>
        <v>2604-1</v>
      </c>
      <c r="M670" s="2">
        <v>2112</v>
      </c>
      <c r="N670" s="2" t="str">
        <f t="shared" si="54"/>
        <v>Môtiers NE</v>
      </c>
      <c r="O670" s="2" t="str">
        <f t="shared" si="53"/>
        <v/>
      </c>
      <c r="P670" s="2" t="str">
        <f t="shared" si="53"/>
        <v/>
      </c>
      <c r="Q670" s="2" t="str">
        <f t="shared" si="53"/>
        <v/>
      </c>
      <c r="R670" s="2" t="str">
        <f t="shared" si="53"/>
        <v/>
      </c>
      <c r="S670" s="2" t="str">
        <f t="shared" si="53"/>
        <v/>
      </c>
      <c r="T670" s="2" t="str">
        <f t="shared" si="53"/>
        <v/>
      </c>
      <c r="U670" s="2" t="str">
        <f t="shared" si="53"/>
        <v/>
      </c>
      <c r="V670" s="2" t="str">
        <f t="shared" si="53"/>
        <v/>
      </c>
      <c r="W670" s="2" t="str">
        <f t="shared" si="53"/>
        <v/>
      </c>
      <c r="X670" s="2" t="str">
        <f t="shared" si="53"/>
        <v/>
      </c>
      <c r="Y670" s="2" t="str">
        <f t="shared" si="53"/>
        <v/>
      </c>
    </row>
    <row r="671" spans="1:25" x14ac:dyDescent="0.2">
      <c r="A671" s="2" t="s">
        <v>656</v>
      </c>
      <c r="B671" s="2">
        <v>2732</v>
      </c>
      <c r="C671" s="2">
        <v>0</v>
      </c>
      <c r="D671" s="2" t="s">
        <v>488</v>
      </c>
      <c r="E671" s="2">
        <v>450</v>
      </c>
      <c r="F671" s="2" t="s">
        <v>309</v>
      </c>
      <c r="G671" s="2">
        <v>2583700.1710000001</v>
      </c>
      <c r="H671" s="2">
        <v>1228407.7320000001</v>
      </c>
      <c r="I671" s="2" t="s">
        <v>4898</v>
      </c>
      <c r="J671" s="4">
        <v>39630</v>
      </c>
      <c r="K671" s="230">
        <f t="shared" si="51"/>
        <v>2</v>
      </c>
      <c r="L671" s="2" t="str">
        <f>$B671&amp;"-"&amp;COUNTIF($B$2:$B671, $B671)</f>
        <v>2732-1</v>
      </c>
      <c r="M671" s="2">
        <v>2113</v>
      </c>
      <c r="N671" s="2" t="str">
        <f t="shared" si="54"/>
        <v>Boveresse</v>
      </c>
      <c r="O671" s="2" t="str">
        <f t="shared" si="53"/>
        <v/>
      </c>
      <c r="P671" s="2" t="str">
        <f t="shared" si="53"/>
        <v/>
      </c>
      <c r="Q671" s="2" t="str">
        <f t="shared" si="53"/>
        <v/>
      </c>
      <c r="R671" s="2" t="str">
        <f t="shared" si="53"/>
        <v/>
      </c>
      <c r="S671" s="2" t="str">
        <f t="shared" si="53"/>
        <v/>
      </c>
      <c r="T671" s="2" t="str">
        <f t="shared" si="53"/>
        <v/>
      </c>
      <c r="U671" s="2" t="str">
        <f t="shared" si="53"/>
        <v/>
      </c>
      <c r="V671" s="2" t="str">
        <f t="shared" si="53"/>
        <v/>
      </c>
      <c r="W671" s="2" t="str">
        <f t="shared" si="53"/>
        <v/>
      </c>
      <c r="X671" s="2" t="str">
        <f t="shared" si="53"/>
        <v/>
      </c>
      <c r="Y671" s="2" t="str">
        <f t="shared" si="53"/>
        <v/>
      </c>
    </row>
    <row r="672" spans="1:25" x14ac:dyDescent="0.2">
      <c r="A672" s="2" t="s">
        <v>680</v>
      </c>
      <c r="B672" s="2">
        <v>2735</v>
      </c>
      <c r="C672" s="2">
        <v>4</v>
      </c>
      <c r="D672" s="2" t="s">
        <v>488</v>
      </c>
      <c r="E672" s="2">
        <v>450</v>
      </c>
      <c r="F672" s="2" t="s">
        <v>309</v>
      </c>
      <c r="G672" s="2">
        <v>2585327.9589999998</v>
      </c>
      <c r="H672" s="2">
        <v>1228865.0819999999</v>
      </c>
      <c r="I672" s="2" t="s">
        <v>4898</v>
      </c>
      <c r="J672" s="4">
        <v>39630</v>
      </c>
      <c r="K672" s="230">
        <f t="shared" si="51"/>
        <v>2</v>
      </c>
      <c r="L672" s="2" t="str">
        <f>$B672&amp;"-"&amp;COUNTIF($B$2:$B672, $B672)</f>
        <v>2735-1</v>
      </c>
      <c r="M672" s="2">
        <v>2114</v>
      </c>
      <c r="N672" s="2" t="str">
        <f t="shared" si="54"/>
        <v>Fleurier</v>
      </c>
      <c r="O672" s="2" t="str">
        <f t="shared" si="53"/>
        <v/>
      </c>
      <c r="P672" s="2" t="str">
        <f t="shared" si="53"/>
        <v/>
      </c>
      <c r="Q672" s="2" t="str">
        <f t="shared" si="53"/>
        <v/>
      </c>
      <c r="R672" s="2" t="str">
        <f t="shared" si="53"/>
        <v/>
      </c>
      <c r="S672" s="2" t="str">
        <f t="shared" si="53"/>
        <v/>
      </c>
      <c r="T672" s="2" t="str">
        <f t="shared" si="53"/>
        <v/>
      </c>
      <c r="U672" s="2" t="str">
        <f t="shared" si="53"/>
        <v/>
      </c>
      <c r="V672" s="2" t="str">
        <f t="shared" si="53"/>
        <v/>
      </c>
      <c r="W672" s="2" t="str">
        <f t="shared" si="53"/>
        <v/>
      </c>
      <c r="X672" s="2" t="str">
        <f t="shared" si="53"/>
        <v/>
      </c>
      <c r="Y672" s="2" t="str">
        <f t="shared" si="53"/>
        <v/>
      </c>
    </row>
    <row r="673" spans="1:25" x14ac:dyDescent="0.2">
      <c r="A673" s="2" t="s">
        <v>490</v>
      </c>
      <c r="B673" s="2">
        <v>3237</v>
      </c>
      <c r="C673" s="2">
        <v>0</v>
      </c>
      <c r="D673" s="2" t="s">
        <v>490</v>
      </c>
      <c r="E673" s="2">
        <v>491</v>
      </c>
      <c r="F673" s="2" t="s">
        <v>309</v>
      </c>
      <c r="G673" s="2">
        <v>2577998.912</v>
      </c>
      <c r="H673" s="2">
        <v>1207852.409</v>
      </c>
      <c r="I673" s="2" t="s">
        <v>4896</v>
      </c>
      <c r="J673" s="4">
        <v>39630</v>
      </c>
      <c r="K673" s="230">
        <f t="shared" si="51"/>
        <v>3</v>
      </c>
      <c r="L673" s="2" t="str">
        <f>$B673&amp;"-"&amp;COUNTIF($B$2:$B673, $B673)</f>
        <v>3237-1</v>
      </c>
      <c r="M673" s="2">
        <v>2115</v>
      </c>
      <c r="N673" s="2" t="str">
        <f t="shared" si="54"/>
        <v>Buttes</v>
      </c>
      <c r="O673" s="2" t="str">
        <f t="shared" si="53"/>
        <v>Buttes</v>
      </c>
      <c r="P673" s="2" t="str">
        <f t="shared" si="53"/>
        <v/>
      </c>
      <c r="Q673" s="2" t="str">
        <f t="shared" si="53"/>
        <v/>
      </c>
      <c r="R673" s="2" t="str">
        <f t="shared" si="53"/>
        <v/>
      </c>
      <c r="S673" s="2" t="str">
        <f t="shared" si="53"/>
        <v/>
      </c>
      <c r="T673" s="2" t="str">
        <f t="shared" si="53"/>
        <v/>
      </c>
      <c r="U673" s="2" t="str">
        <f t="shared" si="53"/>
        <v/>
      </c>
      <c r="V673" s="2" t="str">
        <f t="shared" si="53"/>
        <v/>
      </c>
      <c r="W673" s="2" t="str">
        <f t="shared" si="53"/>
        <v/>
      </c>
      <c r="X673" s="2" t="str">
        <f t="shared" si="53"/>
        <v/>
      </c>
      <c r="Y673" s="2" t="str">
        <f t="shared" si="53"/>
        <v/>
      </c>
    </row>
    <row r="674" spans="1:25" x14ac:dyDescent="0.2">
      <c r="A674" s="2" t="s">
        <v>495</v>
      </c>
      <c r="B674" s="2">
        <v>3232</v>
      </c>
      <c r="C674" s="2">
        <v>0</v>
      </c>
      <c r="D674" s="2" t="s">
        <v>491</v>
      </c>
      <c r="E674" s="2">
        <v>492</v>
      </c>
      <c r="F674" s="2" t="s">
        <v>309</v>
      </c>
      <c r="G674" s="2">
        <v>2573601.94</v>
      </c>
      <c r="H674" s="2">
        <v>1207901.048</v>
      </c>
      <c r="I674" s="2" t="s">
        <v>4896</v>
      </c>
      <c r="J674" s="4">
        <v>39630</v>
      </c>
      <c r="K674" s="230">
        <f t="shared" si="51"/>
        <v>3</v>
      </c>
      <c r="L674" s="2" t="str">
        <f>$B674&amp;"-"&amp;COUNTIF($B$2:$B674, $B674)</f>
        <v>3232-1</v>
      </c>
      <c r="M674" s="2">
        <v>2116</v>
      </c>
      <c r="N674" s="2" t="str">
        <f t="shared" si="54"/>
        <v>Mont-de-Buttes</v>
      </c>
      <c r="O674" s="2" t="str">
        <f t="shared" si="53"/>
        <v/>
      </c>
      <c r="P674" s="2" t="str">
        <f t="shared" si="53"/>
        <v/>
      </c>
      <c r="Q674" s="2" t="str">
        <f t="shared" si="53"/>
        <v/>
      </c>
      <c r="R674" s="2" t="str">
        <f t="shared" si="53"/>
        <v/>
      </c>
      <c r="S674" s="2" t="str">
        <f t="shared" si="53"/>
        <v/>
      </c>
      <c r="T674" s="2" t="str">
        <f t="shared" si="53"/>
        <v/>
      </c>
      <c r="U674" s="2" t="str">
        <f t="shared" si="53"/>
        <v/>
      </c>
      <c r="V674" s="2" t="str">
        <f t="shared" si="53"/>
        <v/>
      </c>
      <c r="W674" s="2" t="str">
        <f t="shared" si="53"/>
        <v/>
      </c>
      <c r="X674" s="2" t="str">
        <f t="shared" si="53"/>
        <v/>
      </c>
      <c r="Y674" s="2" t="str">
        <f t="shared" si="53"/>
        <v/>
      </c>
    </row>
    <row r="675" spans="1:25" x14ac:dyDescent="0.2">
      <c r="A675" s="2" t="s">
        <v>501</v>
      </c>
      <c r="B675" s="2">
        <v>3233</v>
      </c>
      <c r="C675" s="2">
        <v>0</v>
      </c>
      <c r="D675" s="2" t="s">
        <v>491</v>
      </c>
      <c r="E675" s="2">
        <v>492</v>
      </c>
      <c r="F675" s="2" t="s">
        <v>309</v>
      </c>
      <c r="G675" s="2">
        <v>2573689.128</v>
      </c>
      <c r="H675" s="2">
        <v>1209062.3470000001</v>
      </c>
      <c r="I675" s="2" t="s">
        <v>4896</v>
      </c>
      <c r="J675" s="4">
        <v>39630</v>
      </c>
      <c r="K675" s="230">
        <f t="shared" si="51"/>
        <v>3</v>
      </c>
      <c r="L675" s="2" t="str">
        <f>$B675&amp;"-"&amp;COUNTIF($B$2:$B675, $B675)</f>
        <v>3233-1</v>
      </c>
      <c r="M675" s="2">
        <v>2117</v>
      </c>
      <c r="N675" s="2" t="str">
        <f t="shared" si="54"/>
        <v>La Côte-aux-Fées</v>
      </c>
      <c r="O675" s="2" t="str">
        <f t="shared" si="53"/>
        <v/>
      </c>
      <c r="P675" s="2" t="str">
        <f t="shared" si="53"/>
        <v/>
      </c>
      <c r="Q675" s="2" t="str">
        <f t="shared" si="53"/>
        <v/>
      </c>
      <c r="R675" s="2" t="str">
        <f t="shared" si="53"/>
        <v/>
      </c>
      <c r="S675" s="2" t="str">
        <f t="shared" si="53"/>
        <v/>
      </c>
      <c r="T675" s="2" t="str">
        <f t="shared" si="53"/>
        <v/>
      </c>
      <c r="U675" s="2" t="str">
        <f t="shared" si="53"/>
        <v/>
      </c>
      <c r="V675" s="2" t="str">
        <f t="shared" si="53"/>
        <v/>
      </c>
      <c r="W675" s="2" t="str">
        <f t="shared" si="53"/>
        <v/>
      </c>
      <c r="X675" s="2" t="str">
        <f t="shared" si="53"/>
        <v/>
      </c>
      <c r="Y675" s="2" t="str">
        <f t="shared" si="53"/>
        <v/>
      </c>
    </row>
    <row r="676" spans="1:25" x14ac:dyDescent="0.2">
      <c r="A676" s="2" t="s">
        <v>491</v>
      </c>
      <c r="B676" s="2">
        <v>3235</v>
      </c>
      <c r="C676" s="2">
        <v>0</v>
      </c>
      <c r="D676" s="2" t="s">
        <v>491</v>
      </c>
      <c r="E676" s="2">
        <v>492</v>
      </c>
      <c r="F676" s="2" t="s">
        <v>309</v>
      </c>
      <c r="G676" s="2">
        <v>2573654.67</v>
      </c>
      <c r="H676" s="2">
        <v>1209506.58</v>
      </c>
      <c r="I676" s="2" t="s">
        <v>4896</v>
      </c>
      <c r="J676" s="4">
        <v>39630</v>
      </c>
      <c r="K676" s="230">
        <f t="shared" si="51"/>
        <v>3</v>
      </c>
      <c r="L676" s="2" t="str">
        <f>$B676&amp;"-"&amp;COUNTIF($B$2:$B676, $B676)</f>
        <v>3235-1</v>
      </c>
      <c r="M676" s="2">
        <v>2123</v>
      </c>
      <c r="N676" s="2" t="str">
        <f t="shared" si="54"/>
        <v>St-Sulpice NE</v>
      </c>
      <c r="O676" s="2" t="str">
        <f t="shared" si="53"/>
        <v/>
      </c>
      <c r="P676" s="2" t="str">
        <f t="shared" si="53"/>
        <v/>
      </c>
      <c r="Q676" s="2" t="str">
        <f t="shared" si="53"/>
        <v/>
      </c>
      <c r="R676" s="2" t="str">
        <f t="shared" si="53"/>
        <v/>
      </c>
      <c r="S676" s="2" t="str">
        <f t="shared" si="53"/>
        <v/>
      </c>
      <c r="T676" s="2" t="str">
        <f t="shared" si="53"/>
        <v/>
      </c>
      <c r="U676" s="2" t="str">
        <f t="shared" si="53"/>
        <v/>
      </c>
      <c r="V676" s="2" t="str">
        <f t="shared" si="53"/>
        <v/>
      </c>
      <c r="W676" s="2" t="str">
        <f t="shared" si="53"/>
        <v/>
      </c>
      <c r="X676" s="2" t="str">
        <f t="shared" si="53"/>
        <v/>
      </c>
      <c r="Y676" s="2" t="str">
        <f t="shared" si="53"/>
        <v/>
      </c>
    </row>
    <row r="677" spans="1:25" x14ac:dyDescent="0.2">
      <c r="A677" s="2" t="s">
        <v>492</v>
      </c>
      <c r="B677" s="2">
        <v>2577</v>
      </c>
      <c r="C677" s="2">
        <v>2</v>
      </c>
      <c r="D677" s="2" t="s">
        <v>492</v>
      </c>
      <c r="E677" s="2">
        <v>493</v>
      </c>
      <c r="F677" s="2" t="s">
        <v>309</v>
      </c>
      <c r="G677" s="2">
        <v>2580100.8319999999</v>
      </c>
      <c r="H677" s="2">
        <v>1207993.3149999999</v>
      </c>
      <c r="I677" s="2" t="s">
        <v>4896</v>
      </c>
      <c r="J677" s="4">
        <v>39630</v>
      </c>
      <c r="K677" s="230">
        <f t="shared" si="51"/>
        <v>3</v>
      </c>
      <c r="L677" s="2" t="str">
        <f>$B677&amp;"-"&amp;COUNTIF($B$2:$B677, $B677)</f>
        <v>2577-1</v>
      </c>
      <c r="M677" s="2">
        <v>2124</v>
      </c>
      <c r="N677" s="2" t="str">
        <f t="shared" si="54"/>
        <v>Les Sagnettes</v>
      </c>
      <c r="O677" s="2" t="str">
        <f t="shared" si="53"/>
        <v>Les Sagnettes</v>
      </c>
      <c r="P677" s="2" t="str">
        <f t="shared" si="53"/>
        <v/>
      </c>
      <c r="Q677" s="2" t="str">
        <f t="shared" si="53"/>
        <v/>
      </c>
      <c r="R677" s="2" t="str">
        <f t="shared" si="53"/>
        <v/>
      </c>
      <c r="S677" s="2" t="str">
        <f t="shared" si="53"/>
        <v/>
      </c>
      <c r="T677" s="2" t="str">
        <f t="shared" si="53"/>
        <v/>
      </c>
      <c r="U677" s="2" t="str">
        <f t="shared" si="53"/>
        <v/>
      </c>
      <c r="V677" s="2" t="str">
        <f t="shared" si="53"/>
        <v/>
      </c>
      <c r="W677" s="2" t="str">
        <f t="shared" si="53"/>
        <v/>
      </c>
      <c r="X677" s="2" t="str">
        <f t="shared" si="53"/>
        <v/>
      </c>
      <c r="Y677" s="2" t="str">
        <f t="shared" si="53"/>
        <v/>
      </c>
    </row>
    <row r="678" spans="1:25" x14ac:dyDescent="0.2">
      <c r="A678" s="2" t="s">
        <v>4225</v>
      </c>
      <c r="B678" s="2">
        <v>2525</v>
      </c>
      <c r="C678" s="2">
        <v>0</v>
      </c>
      <c r="D678" s="2" t="s">
        <v>493</v>
      </c>
      <c r="E678" s="2">
        <v>494</v>
      </c>
      <c r="F678" s="2" t="s">
        <v>309</v>
      </c>
      <c r="G678" s="2">
        <v>2571903.2930000001</v>
      </c>
      <c r="H678" s="2">
        <v>1210468.121</v>
      </c>
      <c r="I678" s="2" t="s">
        <v>4898</v>
      </c>
      <c r="J678" s="4">
        <v>39630</v>
      </c>
      <c r="K678" s="230">
        <f t="shared" si="51"/>
        <v>2</v>
      </c>
      <c r="L678" s="2" t="str">
        <f>$B678&amp;"-"&amp;COUNTIF($B$2:$B678, $B678)</f>
        <v>2525-1</v>
      </c>
      <c r="M678" s="2">
        <v>2126</v>
      </c>
      <c r="N678" s="2" t="str">
        <f t="shared" si="54"/>
        <v>Les Verrières</v>
      </c>
      <c r="O678" s="2" t="str">
        <f t="shared" si="53"/>
        <v>Les Verrières</v>
      </c>
      <c r="P678" s="2" t="str">
        <f t="shared" si="53"/>
        <v/>
      </c>
      <c r="Q678" s="2" t="str">
        <f t="shared" si="53"/>
        <v/>
      </c>
      <c r="R678" s="2" t="str">
        <f t="shared" si="53"/>
        <v/>
      </c>
      <c r="S678" s="2" t="str">
        <f t="shared" si="53"/>
        <v/>
      </c>
      <c r="T678" s="2" t="str">
        <f t="shared" si="53"/>
        <v/>
      </c>
      <c r="U678" s="2" t="str">
        <f t="shared" si="53"/>
        <v/>
      </c>
      <c r="V678" s="2" t="str">
        <f t="shared" si="53"/>
        <v/>
      </c>
      <c r="W678" s="2" t="str">
        <f t="shared" si="53"/>
        <v/>
      </c>
      <c r="X678" s="2" t="str">
        <f t="shared" si="53"/>
        <v/>
      </c>
      <c r="Y678" s="2" t="str">
        <f t="shared" si="53"/>
        <v/>
      </c>
    </row>
    <row r="679" spans="1:25" x14ac:dyDescent="0.2">
      <c r="A679" s="2" t="s">
        <v>491</v>
      </c>
      <c r="B679" s="2">
        <v>3235</v>
      </c>
      <c r="C679" s="2">
        <v>0</v>
      </c>
      <c r="D679" s="2" t="s">
        <v>493</v>
      </c>
      <c r="E679" s="2">
        <v>494</v>
      </c>
      <c r="F679" s="2" t="s">
        <v>309</v>
      </c>
      <c r="G679" s="2">
        <v>2572882.1510000001</v>
      </c>
      <c r="H679" s="2">
        <v>1209343.3810000001</v>
      </c>
      <c r="I679" s="2" t="s">
        <v>4896</v>
      </c>
      <c r="J679" s="4">
        <v>39630</v>
      </c>
      <c r="K679" s="230">
        <f t="shared" si="51"/>
        <v>3</v>
      </c>
      <c r="L679" s="2" t="str">
        <f>$B679&amp;"-"&amp;COUNTIF($B$2:$B679, $B679)</f>
        <v>3235-2</v>
      </c>
      <c r="M679" s="2">
        <v>2127</v>
      </c>
      <c r="N679" s="2" t="str">
        <f t="shared" si="54"/>
        <v>Les Bayards</v>
      </c>
      <c r="O679" s="2" t="str">
        <f t="shared" si="53"/>
        <v/>
      </c>
      <c r="P679" s="2" t="str">
        <f t="shared" si="53"/>
        <v/>
      </c>
      <c r="Q679" s="2" t="str">
        <f t="shared" si="53"/>
        <v/>
      </c>
      <c r="R679" s="2" t="str">
        <f t="shared" si="53"/>
        <v/>
      </c>
      <c r="S679" s="2" t="str">
        <f t="shared" si="53"/>
        <v/>
      </c>
      <c r="T679" s="2" t="str">
        <f t="shared" si="53"/>
        <v/>
      </c>
      <c r="U679" s="2" t="str">
        <f t="shared" si="53"/>
        <v/>
      </c>
      <c r="V679" s="2" t="str">
        <f t="shared" si="53"/>
        <v/>
      </c>
      <c r="W679" s="2" t="str">
        <f t="shared" si="53"/>
        <v/>
      </c>
      <c r="X679" s="2" t="str">
        <f t="shared" si="53"/>
        <v/>
      </c>
      <c r="Y679" s="2" t="str">
        <f t="shared" si="53"/>
        <v/>
      </c>
    </row>
    <row r="680" spans="1:25" x14ac:dyDescent="0.2">
      <c r="A680" s="2" t="s">
        <v>493</v>
      </c>
      <c r="B680" s="2">
        <v>3238</v>
      </c>
      <c r="C680" s="2">
        <v>0</v>
      </c>
      <c r="D680" s="2" t="s">
        <v>493</v>
      </c>
      <c r="E680" s="2">
        <v>494</v>
      </c>
      <c r="F680" s="2" t="s">
        <v>309</v>
      </c>
      <c r="G680" s="2">
        <v>2571015.7659999998</v>
      </c>
      <c r="H680" s="2">
        <v>1209407.4739999999</v>
      </c>
      <c r="I680" s="2" t="s">
        <v>4896</v>
      </c>
      <c r="J680" s="4">
        <v>39630</v>
      </c>
      <c r="K680" s="230">
        <f t="shared" si="51"/>
        <v>3</v>
      </c>
      <c r="L680" s="2" t="str">
        <f>$B680&amp;"-"&amp;COUNTIF($B$2:$B680, $B680)</f>
        <v>3238-1</v>
      </c>
      <c r="M680" s="2">
        <v>2149</v>
      </c>
      <c r="N680" s="2" t="str">
        <f t="shared" si="54"/>
        <v>Champ-du-Moulin</v>
      </c>
      <c r="O680" s="2" t="str">
        <f t="shared" si="53"/>
        <v>Champ-du-Moulin</v>
      </c>
      <c r="P680" s="2" t="str">
        <f t="shared" si="53"/>
        <v>Fretereules</v>
      </c>
      <c r="Q680" s="2" t="str">
        <f t="shared" si="53"/>
        <v>Brot-Dessous</v>
      </c>
      <c r="R680" s="2" t="str">
        <f t="shared" si="53"/>
        <v/>
      </c>
      <c r="S680" s="2" t="str">
        <f t="shared" si="53"/>
        <v/>
      </c>
      <c r="T680" s="2" t="str">
        <f t="shared" si="53"/>
        <v/>
      </c>
      <c r="U680" s="2" t="str">
        <f t="shared" si="53"/>
        <v/>
      </c>
      <c r="V680" s="2" t="str">
        <f t="shared" si="53"/>
        <v/>
      </c>
      <c r="W680" s="2" t="str">
        <f t="shared" si="53"/>
        <v/>
      </c>
      <c r="X680" s="2" t="str">
        <f t="shared" si="53"/>
        <v/>
      </c>
      <c r="Y680" s="2" t="str">
        <f t="shared" si="53"/>
        <v/>
      </c>
    </row>
    <row r="681" spans="1:25" x14ac:dyDescent="0.2">
      <c r="A681" s="2" t="s">
        <v>494</v>
      </c>
      <c r="B681" s="2">
        <v>3236</v>
      </c>
      <c r="C681" s="2">
        <v>0</v>
      </c>
      <c r="D681" s="2" t="s">
        <v>494</v>
      </c>
      <c r="E681" s="2">
        <v>495</v>
      </c>
      <c r="F681" s="2" t="s">
        <v>309</v>
      </c>
      <c r="G681" s="2">
        <v>2571160.6609999998</v>
      </c>
      <c r="H681" s="2">
        <v>1205093.9990000001</v>
      </c>
      <c r="I681" s="2" t="s">
        <v>4896</v>
      </c>
      <c r="J681" s="4">
        <v>39630</v>
      </c>
      <c r="K681" s="230">
        <f t="shared" si="51"/>
        <v>3</v>
      </c>
      <c r="L681" s="2" t="str">
        <f>$B681&amp;"-"&amp;COUNTIF($B$2:$B681, $B681)</f>
        <v>3236-1</v>
      </c>
      <c r="M681" s="2">
        <v>2206</v>
      </c>
      <c r="N681" s="2" t="str">
        <f t="shared" si="54"/>
        <v>Les Geneveys-sur-Coffrane</v>
      </c>
      <c r="O681" s="2" t="str">
        <f t="shared" si="53"/>
        <v/>
      </c>
      <c r="P681" s="2" t="str">
        <f t="shared" si="53"/>
        <v/>
      </c>
      <c r="Q681" s="2" t="str">
        <f t="shared" si="53"/>
        <v/>
      </c>
      <c r="R681" s="2" t="str">
        <f t="shared" si="53"/>
        <v/>
      </c>
      <c r="S681" s="2" t="str">
        <f t="shared" si="53"/>
        <v/>
      </c>
      <c r="T681" s="2" t="str">
        <f t="shared" si="53"/>
        <v/>
      </c>
      <c r="U681" s="2" t="str">
        <f t="shared" si="53"/>
        <v/>
      </c>
      <c r="V681" s="2" t="str">
        <f t="shared" si="53"/>
        <v/>
      </c>
      <c r="W681" s="2" t="str">
        <f t="shared" si="53"/>
        <v/>
      </c>
      <c r="X681" s="2" t="str">
        <f t="shared" si="53"/>
        <v/>
      </c>
      <c r="Y681" s="2" t="str">
        <f t="shared" si="53"/>
        <v/>
      </c>
    </row>
    <row r="682" spans="1:25" x14ac:dyDescent="0.2">
      <c r="A682" s="2" t="s">
        <v>495</v>
      </c>
      <c r="B682" s="2">
        <v>3232</v>
      </c>
      <c r="C682" s="2">
        <v>0</v>
      </c>
      <c r="D682" s="2" t="s">
        <v>495</v>
      </c>
      <c r="E682" s="2">
        <v>496</v>
      </c>
      <c r="F682" s="2" t="s">
        <v>309</v>
      </c>
      <c r="G682" s="2">
        <v>2574934.0550000002</v>
      </c>
      <c r="H682" s="2">
        <v>1205657.013</v>
      </c>
      <c r="I682" s="2" t="s">
        <v>4896</v>
      </c>
      <c r="J682" s="4">
        <v>39630</v>
      </c>
      <c r="K682" s="230">
        <f t="shared" si="51"/>
        <v>3</v>
      </c>
      <c r="L682" s="2" t="str">
        <f>$B682&amp;"-"&amp;COUNTIF($B$2:$B682, $B682)</f>
        <v>3232-2</v>
      </c>
      <c r="M682" s="2">
        <v>2207</v>
      </c>
      <c r="N682" s="2" t="str">
        <f t="shared" si="54"/>
        <v>Coffrane</v>
      </c>
      <c r="O682" s="2" t="str">
        <f t="shared" si="53"/>
        <v/>
      </c>
      <c r="P682" s="2" t="str">
        <f t="shared" si="53"/>
        <v/>
      </c>
      <c r="Q682" s="2" t="str">
        <f t="shared" si="53"/>
        <v/>
      </c>
      <c r="R682" s="2" t="str">
        <f t="shared" si="53"/>
        <v/>
      </c>
      <c r="S682" s="2" t="str">
        <f t="shared" si="53"/>
        <v/>
      </c>
      <c r="T682" s="2" t="str">
        <f t="shared" si="53"/>
        <v/>
      </c>
      <c r="U682" s="2" t="str">
        <f t="shared" si="53"/>
        <v/>
      </c>
      <c r="V682" s="2" t="str">
        <f t="shared" si="53"/>
        <v/>
      </c>
      <c r="W682" s="2" t="str">
        <f t="shared" si="53"/>
        <v/>
      </c>
      <c r="X682" s="2" t="str">
        <f t="shared" si="53"/>
        <v/>
      </c>
      <c r="Y682" s="2" t="str">
        <f t="shared" si="53"/>
        <v/>
      </c>
    </row>
    <row r="683" spans="1:25" x14ac:dyDescent="0.2">
      <c r="A683" s="2" t="s">
        <v>494</v>
      </c>
      <c r="B683" s="2">
        <v>3236</v>
      </c>
      <c r="C683" s="2">
        <v>0</v>
      </c>
      <c r="D683" s="2" t="s">
        <v>495</v>
      </c>
      <c r="E683" s="2">
        <v>496</v>
      </c>
      <c r="F683" s="2" t="s">
        <v>309</v>
      </c>
      <c r="G683" s="2">
        <v>2572216.3939999999</v>
      </c>
      <c r="H683" s="2">
        <v>1204082.8559999999</v>
      </c>
      <c r="I683" s="2" t="s">
        <v>4896</v>
      </c>
      <c r="J683" s="4">
        <v>39630</v>
      </c>
      <c r="K683" s="230">
        <f t="shared" si="51"/>
        <v>3</v>
      </c>
      <c r="L683" s="2" t="str">
        <f>$B683&amp;"-"&amp;COUNTIF($B$2:$B683, $B683)</f>
        <v>3236-2</v>
      </c>
      <c r="M683" s="2">
        <v>2208</v>
      </c>
      <c r="N683" s="2" t="str">
        <f t="shared" si="54"/>
        <v>Les Hauts-Geneveys</v>
      </c>
      <c r="O683" s="2" t="str">
        <f t="shared" si="53"/>
        <v/>
      </c>
      <c r="P683" s="2" t="str">
        <f t="shared" si="53"/>
        <v/>
      </c>
      <c r="Q683" s="2" t="str">
        <f t="shared" si="53"/>
        <v/>
      </c>
      <c r="R683" s="2" t="str">
        <f t="shared" si="53"/>
        <v/>
      </c>
      <c r="S683" s="2" t="str">
        <f t="shared" si="53"/>
        <v/>
      </c>
      <c r="T683" s="2" t="str">
        <f t="shared" si="53"/>
        <v/>
      </c>
      <c r="U683" s="2" t="str">
        <f t="shared" si="53"/>
        <v/>
      </c>
      <c r="V683" s="2" t="str">
        <f t="shared" si="53"/>
        <v/>
      </c>
      <c r="W683" s="2" t="str">
        <f t="shared" si="53"/>
        <v/>
      </c>
      <c r="X683" s="2" t="str">
        <f t="shared" si="53"/>
        <v/>
      </c>
      <c r="Y683" s="2" t="str">
        <f t="shared" si="53"/>
        <v/>
      </c>
    </row>
    <row r="684" spans="1:25" x14ac:dyDescent="0.2">
      <c r="A684" s="2" t="s">
        <v>694</v>
      </c>
      <c r="B684" s="2">
        <v>2575</v>
      </c>
      <c r="C684" s="2">
        <v>2</v>
      </c>
      <c r="D684" s="2" t="s">
        <v>496</v>
      </c>
      <c r="E684" s="2">
        <v>497</v>
      </c>
      <c r="F684" s="2" t="s">
        <v>309</v>
      </c>
      <c r="G684" s="2">
        <v>2580179.0630000001</v>
      </c>
      <c r="H684" s="2">
        <v>1211978.9850000001</v>
      </c>
      <c r="I684" s="2" t="s">
        <v>4896</v>
      </c>
      <c r="J684" s="4">
        <v>39630</v>
      </c>
      <c r="K684" s="230">
        <f t="shared" si="51"/>
        <v>3</v>
      </c>
      <c r="L684" s="2" t="str">
        <f>$B684&amp;"-"&amp;COUNTIF($B$2:$B684, $B684)</f>
        <v>2575-1</v>
      </c>
      <c r="M684" s="2">
        <v>2300</v>
      </c>
      <c r="N684" s="2" t="str">
        <f t="shared" si="54"/>
        <v>La Chaux-de-Fonds</v>
      </c>
      <c r="O684" s="2" t="str">
        <f t="shared" si="53"/>
        <v>La Cibourg</v>
      </c>
      <c r="P684" s="2" t="str">
        <f t="shared" si="53"/>
        <v/>
      </c>
      <c r="Q684" s="2" t="str">
        <f t="shared" si="53"/>
        <v/>
      </c>
      <c r="R684" s="2" t="str">
        <f t="shared" si="53"/>
        <v/>
      </c>
      <c r="S684" s="2" t="str">
        <f t="shared" si="53"/>
        <v/>
      </c>
      <c r="T684" s="2" t="str">
        <f t="shared" si="53"/>
        <v/>
      </c>
      <c r="U684" s="2" t="str">
        <f t="shared" si="53"/>
        <v/>
      </c>
      <c r="V684" s="2" t="str">
        <f t="shared" si="53"/>
        <v/>
      </c>
      <c r="W684" s="2" t="str">
        <f t="shared" si="53"/>
        <v/>
      </c>
      <c r="X684" s="2" t="str">
        <f t="shared" si="53"/>
        <v/>
      </c>
      <c r="Y684" s="2" t="str">
        <f t="shared" si="53"/>
        <v/>
      </c>
    </row>
    <row r="685" spans="1:25" x14ac:dyDescent="0.2">
      <c r="A685" s="2" t="s">
        <v>496</v>
      </c>
      <c r="B685" s="2">
        <v>2576</v>
      </c>
      <c r="C685" s="2">
        <v>0</v>
      </c>
      <c r="D685" s="2" t="s">
        <v>496</v>
      </c>
      <c r="E685" s="2">
        <v>497</v>
      </c>
      <c r="F685" s="2" t="s">
        <v>309</v>
      </c>
      <c r="G685" s="2">
        <v>2579064.6519999998</v>
      </c>
      <c r="H685" s="2">
        <v>1210449.3999999999</v>
      </c>
      <c r="I685" s="2" t="s">
        <v>4896</v>
      </c>
      <c r="J685" s="4">
        <v>39630</v>
      </c>
      <c r="K685" s="230">
        <f t="shared" si="51"/>
        <v>3</v>
      </c>
      <c r="L685" s="2" t="str">
        <f>$B685&amp;"-"&amp;COUNTIF($B$2:$B685, $B685)</f>
        <v>2576-1</v>
      </c>
      <c r="M685" s="2">
        <v>2314</v>
      </c>
      <c r="N685" s="2" t="str">
        <f t="shared" si="54"/>
        <v>La Sagne NE</v>
      </c>
      <c r="O685" s="2" t="str">
        <f t="shared" si="53"/>
        <v>La Sagne NE</v>
      </c>
      <c r="P685" s="2" t="str">
        <f t="shared" si="53"/>
        <v>La Sagne NE</v>
      </c>
      <c r="Q685" s="2" t="str">
        <f t="shared" si="53"/>
        <v>La Sagne NE</v>
      </c>
      <c r="R685" s="2" t="str">
        <f t="shared" si="53"/>
        <v/>
      </c>
      <c r="S685" s="2" t="str">
        <f t="shared" si="53"/>
        <v/>
      </c>
      <c r="T685" s="2" t="str">
        <f t="shared" si="53"/>
        <v/>
      </c>
      <c r="U685" s="2" t="str">
        <f t="shared" si="53"/>
        <v/>
      </c>
      <c r="V685" s="2" t="str">
        <f t="shared" si="53"/>
        <v/>
      </c>
      <c r="W685" s="2" t="str">
        <f t="shared" si="53"/>
        <v/>
      </c>
      <c r="X685" s="2" t="str">
        <f t="shared" si="53"/>
        <v/>
      </c>
      <c r="Y685" s="2" t="str">
        <f t="shared" si="53"/>
        <v/>
      </c>
    </row>
    <row r="686" spans="1:25" x14ac:dyDescent="0.2">
      <c r="A686" s="2" t="s">
        <v>497</v>
      </c>
      <c r="B686" s="2">
        <v>3225</v>
      </c>
      <c r="C686" s="2">
        <v>0</v>
      </c>
      <c r="D686" s="2" t="s">
        <v>497</v>
      </c>
      <c r="E686" s="2">
        <v>498</v>
      </c>
      <c r="F686" s="2" t="s">
        <v>309</v>
      </c>
      <c r="G686" s="2">
        <v>2577646.517</v>
      </c>
      <c r="H686" s="2">
        <v>1204990.007</v>
      </c>
      <c r="I686" s="2" t="s">
        <v>4896</v>
      </c>
      <c r="J686" s="4">
        <v>39630</v>
      </c>
      <c r="K686" s="230">
        <f t="shared" si="51"/>
        <v>3</v>
      </c>
      <c r="L686" s="2" t="str">
        <f>$B686&amp;"-"&amp;COUNTIF($B$2:$B686, $B686)</f>
        <v>3225-1</v>
      </c>
      <c r="M686" s="2">
        <v>2316</v>
      </c>
      <c r="N686" s="2" t="str">
        <f t="shared" si="54"/>
        <v>Les Ponts-de-Martel</v>
      </c>
      <c r="O686" s="2" t="str">
        <f t="shared" si="53"/>
        <v>Petit-Martel</v>
      </c>
      <c r="P686" s="2" t="str">
        <f t="shared" si="53"/>
        <v>Les Ponts-de-Martel</v>
      </c>
      <c r="Q686" s="2" t="str">
        <f t="shared" si="53"/>
        <v/>
      </c>
      <c r="R686" s="2" t="str">
        <f t="shared" si="53"/>
        <v/>
      </c>
      <c r="S686" s="2" t="str">
        <f t="shared" si="53"/>
        <v/>
      </c>
      <c r="T686" s="2" t="str">
        <f t="shared" si="53"/>
        <v/>
      </c>
      <c r="U686" s="2" t="str">
        <f t="shared" si="53"/>
        <v/>
      </c>
      <c r="V686" s="2" t="str">
        <f t="shared" si="53"/>
        <v/>
      </c>
      <c r="W686" s="2" t="str">
        <f t="shared" si="53"/>
        <v/>
      </c>
      <c r="X686" s="2" t="str">
        <f t="shared" si="53"/>
        <v/>
      </c>
      <c r="Y686" s="2" t="str">
        <f t="shared" si="53"/>
        <v/>
      </c>
    </row>
    <row r="687" spans="1:25" x14ac:dyDescent="0.2">
      <c r="A687" s="2" t="s">
        <v>498</v>
      </c>
      <c r="B687" s="2">
        <v>2577</v>
      </c>
      <c r="C687" s="2">
        <v>0</v>
      </c>
      <c r="D687" s="2" t="s">
        <v>499</v>
      </c>
      <c r="E687" s="2">
        <v>499</v>
      </c>
      <c r="F687" s="2" t="s">
        <v>309</v>
      </c>
      <c r="G687" s="2">
        <v>2581663.5320000001</v>
      </c>
      <c r="H687" s="2">
        <v>1208861.3419999999</v>
      </c>
      <c r="I687" s="2" t="s">
        <v>4896</v>
      </c>
      <c r="J687" s="4">
        <v>39630</v>
      </c>
      <c r="K687" s="230">
        <f t="shared" si="51"/>
        <v>3</v>
      </c>
      <c r="L687" s="2" t="str">
        <f>$B687&amp;"-"&amp;COUNTIF($B$2:$B687, $B687)</f>
        <v>2577-2</v>
      </c>
      <c r="M687" s="2">
        <v>2318</v>
      </c>
      <c r="N687" s="2" t="str">
        <f t="shared" si="54"/>
        <v>Brot-Plamboz</v>
      </c>
      <c r="O687" s="2" t="str">
        <f t="shared" si="53"/>
        <v>Brot-Plamboz</v>
      </c>
      <c r="P687" s="2" t="str">
        <f t="shared" si="53"/>
        <v>Brot-Plamboz</v>
      </c>
      <c r="Q687" s="2" t="str">
        <f t="shared" si="53"/>
        <v>Brot-Plamboz</v>
      </c>
      <c r="R687" s="2" t="str">
        <f t="shared" si="53"/>
        <v/>
      </c>
      <c r="S687" s="2" t="str">
        <f t="shared" si="53"/>
        <v/>
      </c>
      <c r="T687" s="2" t="str">
        <f t="shared" si="53"/>
        <v/>
      </c>
      <c r="U687" s="2" t="str">
        <f t="shared" si="53"/>
        <v/>
      </c>
      <c r="V687" s="2" t="str">
        <f t="shared" si="53"/>
        <v/>
      </c>
      <c r="W687" s="2" t="str">
        <f t="shared" si="53"/>
        <v/>
      </c>
      <c r="X687" s="2" t="str">
        <f t="shared" si="53"/>
        <v/>
      </c>
      <c r="Y687" s="2" t="str">
        <f t="shared" si="53"/>
        <v/>
      </c>
    </row>
    <row r="688" spans="1:25" x14ac:dyDescent="0.2">
      <c r="A688" s="2" t="s">
        <v>500</v>
      </c>
      <c r="B688" s="2">
        <v>3226</v>
      </c>
      <c r="C688" s="2">
        <v>0</v>
      </c>
      <c r="D688" s="2" t="s">
        <v>500</v>
      </c>
      <c r="E688" s="2">
        <v>500</v>
      </c>
      <c r="F688" s="2" t="s">
        <v>309</v>
      </c>
      <c r="G688" s="2">
        <v>2579176.04</v>
      </c>
      <c r="H688" s="2">
        <v>1206369.264</v>
      </c>
      <c r="I688" s="2" t="s">
        <v>4896</v>
      </c>
      <c r="J688" s="4">
        <v>39630</v>
      </c>
      <c r="K688" s="230">
        <f t="shared" si="51"/>
        <v>3</v>
      </c>
      <c r="L688" s="2" t="str">
        <f>$B688&amp;"-"&amp;COUNTIF($B$2:$B688, $B688)</f>
        <v>3226-2</v>
      </c>
      <c r="M688" s="2">
        <v>2322</v>
      </c>
      <c r="N688" s="2" t="str">
        <f t="shared" si="54"/>
        <v>Le Crêt-du-Locle</v>
      </c>
      <c r="O688" s="2" t="str">
        <f t="shared" si="53"/>
        <v>Le Crêt-du-Locle</v>
      </c>
      <c r="P688" s="2" t="str">
        <f t="shared" si="53"/>
        <v/>
      </c>
      <c r="Q688" s="2" t="str">
        <f t="shared" si="53"/>
        <v/>
      </c>
      <c r="R688" s="2" t="str">
        <f t="shared" si="53"/>
        <v/>
      </c>
      <c r="S688" s="2" t="str">
        <f t="shared" si="53"/>
        <v/>
      </c>
      <c r="T688" s="2" t="str">
        <f t="shared" si="53"/>
        <v/>
      </c>
      <c r="U688" s="2" t="str">
        <f t="shared" si="53"/>
        <v/>
      </c>
      <c r="V688" s="2" t="str">
        <f t="shared" si="53"/>
        <v/>
      </c>
      <c r="W688" s="2" t="str">
        <f t="shared" si="53"/>
        <v/>
      </c>
      <c r="X688" s="2" t="str">
        <f t="shared" si="53"/>
        <v/>
      </c>
      <c r="Y688" s="2" t="str">
        <f t="shared" si="53"/>
        <v/>
      </c>
    </row>
    <row r="689" spans="1:25" x14ac:dyDescent="0.2">
      <c r="A689" s="2" t="s">
        <v>501</v>
      </c>
      <c r="B689" s="2">
        <v>3233</v>
      </c>
      <c r="C689" s="2">
        <v>0</v>
      </c>
      <c r="D689" s="2" t="s">
        <v>501</v>
      </c>
      <c r="E689" s="2">
        <v>501</v>
      </c>
      <c r="F689" s="2" t="s">
        <v>309</v>
      </c>
      <c r="G689" s="2">
        <v>2572544.1880000001</v>
      </c>
      <c r="H689" s="2">
        <v>1208115.3489999999</v>
      </c>
      <c r="I689" s="2" t="s">
        <v>4896</v>
      </c>
      <c r="J689" s="4">
        <v>39630</v>
      </c>
      <c r="K689" s="230">
        <f t="shared" si="51"/>
        <v>3</v>
      </c>
      <c r="L689" s="2" t="str">
        <f>$B689&amp;"-"&amp;COUNTIF($B$2:$B689, $B689)</f>
        <v>3233-2</v>
      </c>
      <c r="M689" s="2">
        <v>2325</v>
      </c>
      <c r="N689" s="2" t="str">
        <f t="shared" si="54"/>
        <v>Les Planchettes</v>
      </c>
      <c r="O689" s="2" t="str">
        <f t="shared" si="53"/>
        <v/>
      </c>
      <c r="P689" s="2" t="str">
        <f t="shared" si="53"/>
        <v/>
      </c>
      <c r="Q689" s="2" t="str">
        <f t="shared" si="53"/>
        <v/>
      </c>
      <c r="R689" s="2" t="str">
        <f t="shared" si="53"/>
        <v/>
      </c>
      <c r="S689" s="2" t="str">
        <f t="shared" si="53"/>
        <v/>
      </c>
      <c r="T689" s="2" t="str">
        <f t="shared" si="53"/>
        <v/>
      </c>
      <c r="U689" s="2" t="str">
        <f t="shared" si="53"/>
        <v/>
      </c>
      <c r="V689" s="2" t="str">
        <f t="shared" si="53"/>
        <v/>
      </c>
      <c r="W689" s="2" t="str">
        <f t="shared" si="53"/>
        <v/>
      </c>
      <c r="X689" s="2" t="str">
        <f t="shared" si="53"/>
        <v/>
      </c>
      <c r="Y689" s="2" t="str">
        <f t="shared" si="53"/>
        <v/>
      </c>
    </row>
    <row r="690" spans="1:25" x14ac:dyDescent="0.2">
      <c r="A690" s="2" t="s">
        <v>496</v>
      </c>
      <c r="B690" s="2">
        <v>2576</v>
      </c>
      <c r="C690" s="2">
        <v>0</v>
      </c>
      <c r="D690" s="2" t="s">
        <v>502</v>
      </c>
      <c r="E690" s="2">
        <v>502</v>
      </c>
      <c r="F690" s="2" t="s">
        <v>309</v>
      </c>
      <c r="G690" s="2">
        <v>2576997.4169999999</v>
      </c>
      <c r="H690" s="2">
        <v>1210070.6200000001</v>
      </c>
      <c r="I690" s="2" t="s">
        <v>4896</v>
      </c>
      <c r="J690" s="4">
        <v>39630</v>
      </c>
      <c r="K690" s="230">
        <f t="shared" si="51"/>
        <v>3</v>
      </c>
      <c r="L690" s="2" t="str">
        <f>$B690&amp;"-"&amp;COUNTIF($B$2:$B690, $B690)</f>
        <v>2576-2</v>
      </c>
      <c r="M690" s="2">
        <v>2333</v>
      </c>
      <c r="N690" s="2" t="str">
        <f t="shared" si="54"/>
        <v>La Ferrière</v>
      </c>
      <c r="O690" s="2" t="str">
        <f t="shared" si="53"/>
        <v>La Cibourg</v>
      </c>
      <c r="P690" s="2" t="str">
        <f t="shared" si="53"/>
        <v>La Ferrière</v>
      </c>
      <c r="Q690" s="2" t="str">
        <f t="shared" si="53"/>
        <v>La Ferrière</v>
      </c>
      <c r="R690" s="2" t="str">
        <f t="shared" si="53"/>
        <v/>
      </c>
      <c r="S690" s="2" t="str">
        <f t="shared" si="53"/>
        <v/>
      </c>
      <c r="T690" s="2" t="str">
        <f t="shared" si="53"/>
        <v/>
      </c>
      <c r="U690" s="2" t="str">
        <f t="shared" ref="U690:Y690" si="55">IFERROR(INDEX($A$2:$A$5744, MATCH($M690&amp;"-"&amp;U$1, $L$2:$L$5744, 0)), "")</f>
        <v/>
      </c>
      <c r="V690" s="2" t="str">
        <f t="shared" si="55"/>
        <v/>
      </c>
      <c r="W690" s="2" t="str">
        <f t="shared" si="55"/>
        <v/>
      </c>
      <c r="X690" s="2" t="str">
        <f t="shared" si="55"/>
        <v/>
      </c>
      <c r="Y690" s="2" t="str">
        <f t="shared" si="55"/>
        <v/>
      </c>
    </row>
    <row r="691" spans="1:25" x14ac:dyDescent="0.2">
      <c r="A691" s="2" t="s">
        <v>502</v>
      </c>
      <c r="B691" s="2">
        <v>3234</v>
      </c>
      <c r="C691" s="2">
        <v>0</v>
      </c>
      <c r="D691" s="2" t="s">
        <v>502</v>
      </c>
      <c r="E691" s="2">
        <v>502</v>
      </c>
      <c r="F691" s="2" t="s">
        <v>309</v>
      </c>
      <c r="G691" s="2">
        <v>2575758.2209999999</v>
      </c>
      <c r="H691" s="2">
        <v>1209088.5930000001</v>
      </c>
      <c r="I691" s="2" t="s">
        <v>4896</v>
      </c>
      <c r="J691" s="4">
        <v>39630</v>
      </c>
      <c r="K691" s="230">
        <f t="shared" si="51"/>
        <v>3</v>
      </c>
      <c r="L691" s="2" t="str">
        <f>$B691&amp;"-"&amp;COUNTIF($B$2:$B691, $B691)</f>
        <v>3234-1</v>
      </c>
      <c r="M691" s="2">
        <v>2336</v>
      </c>
      <c r="N691" s="2" t="str">
        <f t="shared" si="54"/>
        <v>Les Bois</v>
      </c>
      <c r="O691" s="2" t="str">
        <f t="shared" si="54"/>
        <v>Les Bois</v>
      </c>
      <c r="P691" s="2" t="str">
        <f t="shared" si="54"/>
        <v/>
      </c>
      <c r="Q691" s="2" t="str">
        <f t="shared" si="54"/>
        <v/>
      </c>
      <c r="R691" s="2" t="str">
        <f t="shared" si="54"/>
        <v/>
      </c>
      <c r="S691" s="2" t="str">
        <f t="shared" si="54"/>
        <v/>
      </c>
      <c r="T691" s="2" t="str">
        <f t="shared" si="54"/>
        <v/>
      </c>
      <c r="U691" s="2" t="str">
        <f t="shared" si="54"/>
        <v/>
      </c>
      <c r="V691" s="2" t="str">
        <f t="shared" si="54"/>
        <v/>
      </c>
      <c r="W691" s="2" t="str">
        <f t="shared" si="54"/>
        <v/>
      </c>
      <c r="X691" s="2" t="str">
        <f t="shared" si="54"/>
        <v/>
      </c>
      <c r="Y691" s="2" t="str">
        <f t="shared" si="54"/>
        <v/>
      </c>
    </row>
    <row r="692" spans="1:25" x14ac:dyDescent="0.2">
      <c r="A692" s="2" t="s">
        <v>513</v>
      </c>
      <c r="B692" s="2">
        <v>3314</v>
      </c>
      <c r="C692" s="2">
        <v>0</v>
      </c>
      <c r="D692" s="2" t="s">
        <v>503</v>
      </c>
      <c r="E692" s="2">
        <v>533</v>
      </c>
      <c r="F692" s="2" t="s">
        <v>309</v>
      </c>
      <c r="G692" s="2">
        <v>2607117.3709999998</v>
      </c>
      <c r="H692" s="2">
        <v>1218010.0319999999</v>
      </c>
      <c r="I692" s="2" t="s">
        <v>4896</v>
      </c>
      <c r="J692" s="4">
        <v>39630</v>
      </c>
      <c r="K692" s="230">
        <f t="shared" si="51"/>
        <v>3</v>
      </c>
      <c r="L692" s="2" t="str">
        <f>$B692&amp;"-"&amp;COUNTIF($B$2:$B692, $B692)</f>
        <v>3314-1</v>
      </c>
      <c r="M692" s="2">
        <v>2338</v>
      </c>
      <c r="N692" s="2" t="str">
        <f t="shared" si="54"/>
        <v>Les Emibois</v>
      </c>
      <c r="O692" s="2" t="str">
        <f t="shared" si="54"/>
        <v>Muriaux</v>
      </c>
      <c r="P692" s="2" t="str">
        <f t="shared" si="54"/>
        <v/>
      </c>
      <c r="Q692" s="2" t="str">
        <f t="shared" si="54"/>
        <v/>
      </c>
      <c r="R692" s="2" t="str">
        <f t="shared" si="54"/>
        <v/>
      </c>
      <c r="S692" s="2" t="str">
        <f t="shared" si="54"/>
        <v/>
      </c>
      <c r="T692" s="2" t="str">
        <f t="shared" si="54"/>
        <v/>
      </c>
      <c r="U692" s="2" t="str">
        <f t="shared" si="54"/>
        <v/>
      </c>
      <c r="V692" s="2" t="str">
        <f t="shared" si="54"/>
        <v/>
      </c>
      <c r="W692" s="2" t="str">
        <f t="shared" si="54"/>
        <v/>
      </c>
      <c r="X692" s="2" t="str">
        <f t="shared" si="54"/>
        <v/>
      </c>
      <c r="Y692" s="2" t="str">
        <f t="shared" si="54"/>
        <v/>
      </c>
    </row>
    <row r="693" spans="1:25" x14ac:dyDescent="0.2">
      <c r="A693" s="2" t="s">
        <v>503</v>
      </c>
      <c r="B693" s="2">
        <v>3315</v>
      </c>
      <c r="C693" s="2">
        <v>0</v>
      </c>
      <c r="D693" s="2" t="s">
        <v>503</v>
      </c>
      <c r="E693" s="2">
        <v>533</v>
      </c>
      <c r="F693" s="2" t="s">
        <v>309</v>
      </c>
      <c r="G693" s="2">
        <v>2606797.96</v>
      </c>
      <c r="H693" s="2">
        <v>1219761.7960000001</v>
      </c>
      <c r="I693" s="2" t="s">
        <v>4896</v>
      </c>
      <c r="J693" s="4">
        <v>39630</v>
      </c>
      <c r="K693" s="230">
        <f t="shared" si="51"/>
        <v>3</v>
      </c>
      <c r="L693" s="2" t="str">
        <f>$B693&amp;"-"&amp;COUNTIF($B$2:$B693, $B693)</f>
        <v>3315-1</v>
      </c>
      <c r="M693" s="2">
        <v>2340</v>
      </c>
      <c r="N693" s="2" t="str">
        <f t="shared" si="54"/>
        <v>Le Noirmont</v>
      </c>
      <c r="O693" s="2" t="str">
        <f t="shared" si="54"/>
        <v/>
      </c>
      <c r="P693" s="2" t="str">
        <f t="shared" si="54"/>
        <v/>
      </c>
      <c r="Q693" s="2" t="str">
        <f t="shared" si="54"/>
        <v/>
      </c>
      <c r="R693" s="2" t="str">
        <f t="shared" si="54"/>
        <v/>
      </c>
      <c r="S693" s="2" t="str">
        <f t="shared" si="54"/>
        <v/>
      </c>
      <c r="T693" s="2" t="str">
        <f t="shared" si="54"/>
        <v/>
      </c>
      <c r="U693" s="2" t="str">
        <f t="shared" si="54"/>
        <v/>
      </c>
      <c r="V693" s="2" t="str">
        <f t="shared" si="54"/>
        <v/>
      </c>
      <c r="W693" s="2" t="str">
        <f t="shared" si="54"/>
        <v/>
      </c>
      <c r="X693" s="2" t="str">
        <f t="shared" si="54"/>
        <v/>
      </c>
      <c r="Y693" s="2" t="str">
        <f t="shared" si="54"/>
        <v/>
      </c>
    </row>
    <row r="694" spans="1:25" x14ac:dyDescent="0.2">
      <c r="A694" s="2" t="s">
        <v>504</v>
      </c>
      <c r="B694" s="2">
        <v>3315</v>
      </c>
      <c r="C694" s="2">
        <v>1</v>
      </c>
      <c r="D694" s="2" t="s">
        <v>503</v>
      </c>
      <c r="E694" s="2">
        <v>533</v>
      </c>
      <c r="F694" s="2" t="s">
        <v>309</v>
      </c>
      <c r="G694" s="2">
        <v>2607759.3760000002</v>
      </c>
      <c r="H694" s="2">
        <v>1222208.932</v>
      </c>
      <c r="I694" s="2" t="s">
        <v>4896</v>
      </c>
      <c r="J694" s="4">
        <v>39630</v>
      </c>
      <c r="K694" s="230">
        <f t="shared" si="51"/>
        <v>3</v>
      </c>
      <c r="L694" s="2" t="str">
        <f>$B694&amp;"-"&amp;COUNTIF($B$2:$B694, $B694)</f>
        <v>3315-2</v>
      </c>
      <c r="M694" s="2">
        <v>2345</v>
      </c>
      <c r="N694" s="2" t="str">
        <f t="shared" si="54"/>
        <v>Le Cerneux-Veusil</v>
      </c>
      <c r="O694" s="2" t="str">
        <f t="shared" si="54"/>
        <v>Le Cerneux-Veusil</v>
      </c>
      <c r="P694" s="2" t="str">
        <f t="shared" si="54"/>
        <v>Les Breuleux</v>
      </c>
      <c r="Q694" s="2" t="str">
        <f t="shared" si="54"/>
        <v>Les Breuleux</v>
      </c>
      <c r="R694" s="2" t="str">
        <f t="shared" si="54"/>
        <v>La Chaux-des-Breuleux</v>
      </c>
      <c r="S694" s="2" t="str">
        <f t="shared" si="54"/>
        <v>Les Breuleux</v>
      </c>
      <c r="T694" s="2" t="str">
        <f t="shared" si="54"/>
        <v>Le Cerneux-Veusil</v>
      </c>
      <c r="U694" s="2" t="str">
        <f t="shared" si="54"/>
        <v>Les Breuleux</v>
      </c>
      <c r="V694" s="2" t="str">
        <f t="shared" si="54"/>
        <v/>
      </c>
      <c r="W694" s="2" t="str">
        <f t="shared" si="54"/>
        <v/>
      </c>
      <c r="X694" s="2" t="str">
        <f t="shared" si="54"/>
        <v/>
      </c>
      <c r="Y694" s="2" t="str">
        <f t="shared" si="54"/>
        <v/>
      </c>
    </row>
    <row r="695" spans="1:25" x14ac:dyDescent="0.2">
      <c r="A695" s="2" t="s">
        <v>1702</v>
      </c>
      <c r="B695" s="2">
        <v>4573</v>
      </c>
      <c r="C695" s="2">
        <v>0</v>
      </c>
      <c r="D695" s="2" t="s">
        <v>503</v>
      </c>
      <c r="E695" s="2">
        <v>533</v>
      </c>
      <c r="F695" s="2" t="s">
        <v>309</v>
      </c>
      <c r="G695" s="2">
        <v>2606589.8489999999</v>
      </c>
      <c r="H695" s="2">
        <v>1223176.2549999999</v>
      </c>
      <c r="I695" s="2" t="s">
        <v>4896</v>
      </c>
      <c r="J695" s="4">
        <v>39630</v>
      </c>
      <c r="K695" s="230">
        <f t="shared" si="51"/>
        <v>3</v>
      </c>
      <c r="L695" s="2" t="str">
        <f>$B695&amp;"-"&amp;COUNTIF($B$2:$B695, $B695)</f>
        <v>4573-1</v>
      </c>
      <c r="M695" s="2">
        <v>2350</v>
      </c>
      <c r="N695" s="2" t="str">
        <f t="shared" si="54"/>
        <v>Saignelégier</v>
      </c>
      <c r="O695" s="2" t="str">
        <f t="shared" si="54"/>
        <v/>
      </c>
      <c r="P695" s="2" t="str">
        <f t="shared" si="54"/>
        <v/>
      </c>
      <c r="Q695" s="2" t="str">
        <f t="shared" si="54"/>
        <v/>
      </c>
      <c r="R695" s="2" t="str">
        <f t="shared" si="54"/>
        <v/>
      </c>
      <c r="S695" s="2" t="str">
        <f t="shared" si="54"/>
        <v/>
      </c>
      <c r="T695" s="2" t="str">
        <f t="shared" si="54"/>
        <v/>
      </c>
      <c r="U695" s="2" t="str">
        <f t="shared" si="54"/>
        <v/>
      </c>
      <c r="V695" s="2" t="str">
        <f t="shared" si="54"/>
        <v/>
      </c>
      <c r="W695" s="2" t="str">
        <f t="shared" si="54"/>
        <v/>
      </c>
      <c r="X695" s="2" t="str">
        <f t="shared" si="54"/>
        <v/>
      </c>
      <c r="Y695" s="2" t="str">
        <f t="shared" si="54"/>
        <v/>
      </c>
    </row>
    <row r="696" spans="1:25" x14ac:dyDescent="0.2">
      <c r="A696" s="2" t="s">
        <v>505</v>
      </c>
      <c r="B696" s="2">
        <v>3053</v>
      </c>
      <c r="C696" s="2">
        <v>2</v>
      </c>
      <c r="D696" s="2" t="s">
        <v>506</v>
      </c>
      <c r="E696" s="2">
        <v>535</v>
      </c>
      <c r="F696" s="2" t="s">
        <v>309</v>
      </c>
      <c r="G696" s="2">
        <v>2601096.7489999998</v>
      </c>
      <c r="H696" s="2">
        <v>1209737.277</v>
      </c>
      <c r="I696" s="2" t="s">
        <v>4896</v>
      </c>
      <c r="J696" s="4">
        <v>39630</v>
      </c>
      <c r="K696" s="230">
        <f t="shared" si="51"/>
        <v>3</v>
      </c>
      <c r="L696" s="2" t="str">
        <f>$B696&amp;"-"&amp;COUNTIF($B$2:$B696, $B696)</f>
        <v>3053-3</v>
      </c>
      <c r="M696" s="2">
        <v>2353</v>
      </c>
      <c r="N696" s="2" t="str">
        <f t="shared" si="54"/>
        <v>Les Pommerats</v>
      </c>
      <c r="O696" s="2" t="str">
        <f t="shared" si="54"/>
        <v>Les Pommerats</v>
      </c>
      <c r="P696" s="2" t="str">
        <f t="shared" si="54"/>
        <v/>
      </c>
      <c r="Q696" s="2" t="str">
        <f t="shared" si="54"/>
        <v/>
      </c>
      <c r="R696" s="2" t="str">
        <f t="shared" si="54"/>
        <v/>
      </c>
      <c r="S696" s="2" t="str">
        <f t="shared" si="54"/>
        <v/>
      </c>
      <c r="T696" s="2" t="str">
        <f t="shared" si="54"/>
        <v/>
      </c>
      <c r="U696" s="2" t="str">
        <f t="shared" si="54"/>
        <v/>
      </c>
      <c r="V696" s="2" t="str">
        <f t="shared" si="54"/>
        <v/>
      </c>
      <c r="W696" s="2" t="str">
        <f t="shared" si="54"/>
        <v/>
      </c>
      <c r="X696" s="2" t="str">
        <f t="shared" si="54"/>
        <v/>
      </c>
      <c r="Y696" s="2" t="str">
        <f t="shared" si="54"/>
        <v/>
      </c>
    </row>
    <row r="697" spans="1:25" x14ac:dyDescent="0.2">
      <c r="A697" s="2" t="s">
        <v>508</v>
      </c>
      <c r="B697" s="2">
        <v>3306</v>
      </c>
      <c r="C697" s="2">
        <v>0</v>
      </c>
      <c r="D697" s="2" t="s">
        <v>509</v>
      </c>
      <c r="E697" s="2">
        <v>538</v>
      </c>
      <c r="F697" s="2" t="s">
        <v>309</v>
      </c>
      <c r="G697" s="2">
        <v>2603135.4270000001</v>
      </c>
      <c r="H697" s="2">
        <v>1214655.956</v>
      </c>
      <c r="I697" s="2" t="s">
        <v>4896</v>
      </c>
      <c r="J697" s="4">
        <v>39630</v>
      </c>
      <c r="K697" s="230">
        <f t="shared" si="51"/>
        <v>3</v>
      </c>
      <c r="L697" s="2" t="str">
        <f>$B697&amp;"-"&amp;COUNTIF($B$2:$B697, $B697)</f>
        <v>3306-1</v>
      </c>
      <c r="M697" s="2">
        <v>2354</v>
      </c>
      <c r="N697" s="2" t="str">
        <f t="shared" si="54"/>
        <v>Goumois</v>
      </c>
      <c r="O697" s="2" t="str">
        <f t="shared" si="54"/>
        <v/>
      </c>
      <c r="P697" s="2" t="str">
        <f t="shared" si="54"/>
        <v/>
      </c>
      <c r="Q697" s="2" t="str">
        <f t="shared" si="54"/>
        <v/>
      </c>
      <c r="R697" s="2" t="str">
        <f t="shared" si="54"/>
        <v/>
      </c>
      <c r="S697" s="2" t="str">
        <f t="shared" si="54"/>
        <v/>
      </c>
      <c r="T697" s="2" t="str">
        <f t="shared" si="54"/>
        <v/>
      </c>
      <c r="U697" s="2" t="str">
        <f t="shared" si="54"/>
        <v/>
      </c>
      <c r="V697" s="2" t="str">
        <f t="shared" si="54"/>
        <v/>
      </c>
      <c r="W697" s="2" t="str">
        <f t="shared" si="54"/>
        <v/>
      </c>
      <c r="X697" s="2" t="str">
        <f t="shared" si="54"/>
        <v/>
      </c>
      <c r="Y697" s="2" t="str">
        <f t="shared" si="54"/>
        <v/>
      </c>
    </row>
    <row r="698" spans="1:25" x14ac:dyDescent="0.2">
      <c r="A698" s="2" t="s">
        <v>510</v>
      </c>
      <c r="B698" s="2">
        <v>3308</v>
      </c>
      <c r="C698" s="2">
        <v>0</v>
      </c>
      <c r="D698" s="2" t="s">
        <v>509</v>
      </c>
      <c r="E698" s="2">
        <v>538</v>
      </c>
      <c r="F698" s="2" t="s">
        <v>309</v>
      </c>
      <c r="G698" s="2">
        <v>2605236.0290000001</v>
      </c>
      <c r="H698" s="2">
        <v>1214155.699</v>
      </c>
      <c r="I698" s="2" t="s">
        <v>4896</v>
      </c>
      <c r="J698" s="4">
        <v>39630</v>
      </c>
      <c r="K698" s="230">
        <f t="shared" si="51"/>
        <v>3</v>
      </c>
      <c r="L698" s="2" t="str">
        <f>$B698&amp;"-"&amp;COUNTIF($B$2:$B698, $B698)</f>
        <v>3308-1</v>
      </c>
      <c r="M698" s="2">
        <v>2360</v>
      </c>
      <c r="N698" s="2" t="str">
        <f t="shared" si="54"/>
        <v>Le Bémont JU</v>
      </c>
      <c r="O698" s="2" t="str">
        <f t="shared" si="54"/>
        <v/>
      </c>
      <c r="P698" s="2" t="str">
        <f t="shared" si="54"/>
        <v/>
      </c>
      <c r="Q698" s="2" t="str">
        <f t="shared" si="54"/>
        <v/>
      </c>
      <c r="R698" s="2" t="str">
        <f t="shared" si="54"/>
        <v/>
      </c>
      <c r="S698" s="2" t="str">
        <f t="shared" si="54"/>
        <v/>
      </c>
      <c r="T698" s="2" t="str">
        <f t="shared" si="54"/>
        <v/>
      </c>
      <c r="U698" s="2" t="str">
        <f t="shared" si="54"/>
        <v/>
      </c>
      <c r="V698" s="2" t="str">
        <f t="shared" si="54"/>
        <v/>
      </c>
      <c r="W698" s="2" t="str">
        <f t="shared" si="54"/>
        <v/>
      </c>
      <c r="X698" s="2" t="str">
        <f t="shared" si="54"/>
        <v/>
      </c>
      <c r="Y698" s="2" t="str">
        <f t="shared" si="54"/>
        <v/>
      </c>
    </row>
    <row r="699" spans="1:25" x14ac:dyDescent="0.2">
      <c r="A699" s="2" t="s">
        <v>511</v>
      </c>
      <c r="B699" s="2">
        <v>3309</v>
      </c>
      <c r="C699" s="2">
        <v>2</v>
      </c>
      <c r="D699" s="2" t="s">
        <v>509</v>
      </c>
      <c r="E699" s="2">
        <v>538</v>
      </c>
      <c r="F699" s="2" t="s">
        <v>309</v>
      </c>
      <c r="G699" s="2">
        <v>2607104.6680000001</v>
      </c>
      <c r="H699" s="2">
        <v>1213271.101</v>
      </c>
      <c r="I699" s="2" t="s">
        <v>4896</v>
      </c>
      <c r="J699" s="4">
        <v>39630</v>
      </c>
      <c r="K699" s="230">
        <f t="shared" si="51"/>
        <v>3</v>
      </c>
      <c r="L699" s="2" t="str">
        <f>$B699&amp;"-"&amp;COUNTIF($B$2:$B699, $B699)</f>
        <v>3309-2</v>
      </c>
      <c r="M699" s="2">
        <v>2362</v>
      </c>
      <c r="N699" s="2" t="str">
        <f t="shared" si="54"/>
        <v>Montfaucon</v>
      </c>
      <c r="O699" s="2" t="str">
        <f t="shared" si="54"/>
        <v>Montfaucon</v>
      </c>
      <c r="P699" s="2" t="str">
        <f t="shared" si="54"/>
        <v>Montfaucon</v>
      </c>
      <c r="Q699" s="2" t="str">
        <f t="shared" si="54"/>
        <v>Montfavergier</v>
      </c>
      <c r="R699" s="2" t="str">
        <f t="shared" si="54"/>
        <v/>
      </c>
      <c r="S699" s="2" t="str">
        <f t="shared" si="54"/>
        <v/>
      </c>
      <c r="T699" s="2" t="str">
        <f t="shared" si="54"/>
        <v/>
      </c>
      <c r="U699" s="2" t="str">
        <f t="shared" si="54"/>
        <v/>
      </c>
      <c r="V699" s="2" t="str">
        <f t="shared" si="54"/>
        <v/>
      </c>
      <c r="W699" s="2" t="str">
        <f t="shared" si="54"/>
        <v/>
      </c>
      <c r="X699" s="2" t="str">
        <f t="shared" si="54"/>
        <v/>
      </c>
      <c r="Y699" s="2" t="str">
        <f t="shared" si="54"/>
        <v/>
      </c>
    </row>
    <row r="700" spans="1:25" x14ac:dyDescent="0.2">
      <c r="A700" s="2" t="s">
        <v>509</v>
      </c>
      <c r="B700" s="2">
        <v>3312</v>
      </c>
      <c r="C700" s="2">
        <v>0</v>
      </c>
      <c r="D700" s="2" t="s">
        <v>509</v>
      </c>
      <c r="E700" s="2">
        <v>538</v>
      </c>
      <c r="F700" s="2" t="s">
        <v>309</v>
      </c>
      <c r="G700" s="2">
        <v>2606974.304</v>
      </c>
      <c r="H700" s="2">
        <v>1215217.3759999999</v>
      </c>
      <c r="I700" s="2" t="s">
        <v>4896</v>
      </c>
      <c r="J700" s="4">
        <v>39630</v>
      </c>
      <c r="K700" s="230">
        <f t="shared" si="51"/>
        <v>3</v>
      </c>
      <c r="L700" s="2" t="str">
        <f>$B700&amp;"-"&amp;COUNTIF($B$2:$B700, $B700)</f>
        <v>3312-1</v>
      </c>
      <c r="M700" s="2">
        <v>2363</v>
      </c>
      <c r="N700" s="2" t="str">
        <f t="shared" si="54"/>
        <v>Les Enfers</v>
      </c>
      <c r="O700" s="2" t="str">
        <f t="shared" si="54"/>
        <v>Les Enfers</v>
      </c>
      <c r="P700" s="2" t="str">
        <f t="shared" si="54"/>
        <v/>
      </c>
      <c r="Q700" s="2" t="str">
        <f t="shared" si="54"/>
        <v/>
      </c>
      <c r="R700" s="2" t="str">
        <f t="shared" si="54"/>
        <v/>
      </c>
      <c r="S700" s="2" t="str">
        <f t="shared" si="54"/>
        <v/>
      </c>
      <c r="T700" s="2" t="str">
        <f t="shared" si="54"/>
        <v/>
      </c>
      <c r="U700" s="2" t="str">
        <f t="shared" si="54"/>
        <v/>
      </c>
      <c r="V700" s="2" t="str">
        <f t="shared" si="54"/>
        <v/>
      </c>
      <c r="W700" s="2" t="str">
        <f t="shared" si="54"/>
        <v/>
      </c>
      <c r="X700" s="2" t="str">
        <f t="shared" si="54"/>
        <v/>
      </c>
      <c r="Y700" s="2" t="str">
        <f t="shared" si="54"/>
        <v/>
      </c>
    </row>
    <row r="701" spans="1:25" x14ac:dyDescent="0.2">
      <c r="A701" s="2" t="s">
        <v>512</v>
      </c>
      <c r="B701" s="2">
        <v>3313</v>
      </c>
      <c r="C701" s="2">
        <v>0</v>
      </c>
      <c r="D701" s="2" t="s">
        <v>509</v>
      </c>
      <c r="E701" s="2">
        <v>538</v>
      </c>
      <c r="F701" s="2" t="s">
        <v>309</v>
      </c>
      <c r="G701" s="2">
        <v>2605214.7609999999</v>
      </c>
      <c r="H701" s="2">
        <v>1216362.493</v>
      </c>
      <c r="I701" s="2" t="s">
        <v>4896</v>
      </c>
      <c r="J701" s="4">
        <v>39630</v>
      </c>
      <c r="K701" s="230">
        <f t="shared" si="51"/>
        <v>3</v>
      </c>
      <c r="L701" s="2" t="str">
        <f>$B701&amp;"-"&amp;COUNTIF($B$2:$B701, $B701)</f>
        <v>3313-1</v>
      </c>
      <c r="M701" s="2">
        <v>2364</v>
      </c>
      <c r="N701" s="2" t="str">
        <f t="shared" si="54"/>
        <v>St-Brais</v>
      </c>
      <c r="O701" s="2" t="str">
        <f t="shared" si="54"/>
        <v/>
      </c>
      <c r="P701" s="2" t="str">
        <f t="shared" si="54"/>
        <v/>
      </c>
      <c r="Q701" s="2" t="str">
        <f t="shared" si="54"/>
        <v/>
      </c>
      <c r="R701" s="2" t="str">
        <f t="shared" si="54"/>
        <v/>
      </c>
      <c r="S701" s="2" t="str">
        <f t="shared" si="54"/>
        <v/>
      </c>
      <c r="T701" s="2" t="str">
        <f t="shared" si="54"/>
        <v/>
      </c>
      <c r="U701" s="2" t="str">
        <f t="shared" si="54"/>
        <v/>
      </c>
      <c r="V701" s="2" t="str">
        <f t="shared" si="54"/>
        <v/>
      </c>
      <c r="W701" s="2" t="str">
        <f t="shared" si="54"/>
        <v/>
      </c>
      <c r="X701" s="2" t="str">
        <f t="shared" si="54"/>
        <v/>
      </c>
      <c r="Y701" s="2" t="str">
        <f t="shared" si="54"/>
        <v/>
      </c>
    </row>
    <row r="702" spans="1:25" x14ac:dyDescent="0.2">
      <c r="A702" s="2" t="s">
        <v>513</v>
      </c>
      <c r="B702" s="2">
        <v>3314</v>
      </c>
      <c r="C702" s="2">
        <v>0</v>
      </c>
      <c r="D702" s="2" t="s">
        <v>509</v>
      </c>
      <c r="E702" s="2">
        <v>538</v>
      </c>
      <c r="F702" s="2" t="s">
        <v>309</v>
      </c>
      <c r="G702" s="2">
        <v>2606675.5210000002</v>
      </c>
      <c r="H702" s="2">
        <v>1217895.919</v>
      </c>
      <c r="I702" s="2" t="s">
        <v>4896</v>
      </c>
      <c r="J702" s="4">
        <v>39630</v>
      </c>
      <c r="K702" s="230">
        <f t="shared" si="51"/>
        <v>3</v>
      </c>
      <c r="L702" s="2" t="str">
        <f>$B702&amp;"-"&amp;COUNTIF($B$2:$B702, $B702)</f>
        <v>3314-2</v>
      </c>
      <c r="M702" s="2">
        <v>2400</v>
      </c>
      <c r="N702" s="2" t="str">
        <f t="shared" si="54"/>
        <v>Le Prévoux</v>
      </c>
      <c r="O702" s="2" t="str">
        <f t="shared" si="54"/>
        <v>Le Prévoux</v>
      </c>
      <c r="P702" s="2" t="str">
        <f t="shared" si="54"/>
        <v>Le Locle</v>
      </c>
      <c r="Q702" s="2" t="str">
        <f t="shared" si="54"/>
        <v>Le Prévoux</v>
      </c>
      <c r="R702" s="2" t="str">
        <f t="shared" si="54"/>
        <v/>
      </c>
      <c r="S702" s="2" t="str">
        <f t="shared" si="54"/>
        <v/>
      </c>
      <c r="T702" s="2" t="str">
        <f t="shared" si="54"/>
        <v/>
      </c>
      <c r="U702" s="2" t="str">
        <f t="shared" si="54"/>
        <v/>
      </c>
      <c r="V702" s="2" t="str">
        <f t="shared" si="54"/>
        <v/>
      </c>
      <c r="W702" s="2" t="str">
        <f t="shared" si="54"/>
        <v/>
      </c>
      <c r="X702" s="2" t="str">
        <f t="shared" si="54"/>
        <v/>
      </c>
      <c r="Y702" s="2" t="str">
        <f t="shared" si="54"/>
        <v/>
      </c>
    </row>
    <row r="703" spans="1:25" x14ac:dyDescent="0.2">
      <c r="A703" s="2" t="s">
        <v>514</v>
      </c>
      <c r="B703" s="2">
        <v>3317</v>
      </c>
      <c r="C703" s="2">
        <v>0</v>
      </c>
      <c r="D703" s="2" t="s">
        <v>509</v>
      </c>
      <c r="E703" s="2">
        <v>538</v>
      </c>
      <c r="F703" s="2" t="s">
        <v>309</v>
      </c>
      <c r="G703" s="2">
        <v>2604578.034</v>
      </c>
      <c r="H703" s="2">
        <v>1217612.1100000001</v>
      </c>
      <c r="I703" s="2" t="s">
        <v>4896</v>
      </c>
      <c r="J703" s="4">
        <v>39630</v>
      </c>
      <c r="K703" s="230">
        <f t="shared" si="51"/>
        <v>3</v>
      </c>
      <c r="L703" s="2" t="str">
        <f>$B703&amp;"-"&amp;COUNTIF($B$2:$B703, $B703)</f>
        <v>3317-1</v>
      </c>
      <c r="M703" s="2">
        <v>2405</v>
      </c>
      <c r="N703" s="2" t="str">
        <f t="shared" si="54"/>
        <v>La Chaux-du-Milieu</v>
      </c>
      <c r="O703" s="2" t="str">
        <f t="shared" si="54"/>
        <v>La Chaux-du-Milieu</v>
      </c>
      <c r="P703" s="2" t="str">
        <f t="shared" si="54"/>
        <v/>
      </c>
      <c r="Q703" s="2" t="str">
        <f t="shared" si="54"/>
        <v/>
      </c>
      <c r="R703" s="2" t="str">
        <f t="shared" si="54"/>
        <v/>
      </c>
      <c r="S703" s="2" t="str">
        <f t="shared" si="54"/>
        <v/>
      </c>
      <c r="T703" s="2" t="str">
        <f t="shared" si="54"/>
        <v/>
      </c>
      <c r="U703" s="2" t="str">
        <f t="shared" si="54"/>
        <v/>
      </c>
      <c r="V703" s="2" t="str">
        <f t="shared" si="54"/>
        <v/>
      </c>
      <c r="W703" s="2" t="str">
        <f t="shared" si="54"/>
        <v/>
      </c>
      <c r="X703" s="2" t="str">
        <f t="shared" si="54"/>
        <v/>
      </c>
      <c r="Y703" s="2" t="str">
        <f t="shared" si="54"/>
        <v/>
      </c>
    </row>
    <row r="704" spans="1:25" x14ac:dyDescent="0.2">
      <c r="A704" s="2" t="s">
        <v>515</v>
      </c>
      <c r="B704" s="2">
        <v>3317</v>
      </c>
      <c r="C704" s="2">
        <v>1</v>
      </c>
      <c r="D704" s="2" t="s">
        <v>509</v>
      </c>
      <c r="E704" s="2">
        <v>538</v>
      </c>
      <c r="F704" s="2" t="s">
        <v>309</v>
      </c>
      <c r="G704" s="2">
        <v>2602915.5049999999</v>
      </c>
      <c r="H704" s="2">
        <v>1216725.7990000001</v>
      </c>
      <c r="I704" s="2" t="s">
        <v>4896</v>
      </c>
      <c r="J704" s="4">
        <v>39630</v>
      </c>
      <c r="K704" s="230">
        <f t="shared" si="51"/>
        <v>3</v>
      </c>
      <c r="L704" s="2" t="str">
        <f>$B704&amp;"-"&amp;COUNTIF($B$2:$B704, $B704)</f>
        <v>3317-2</v>
      </c>
      <c r="M704" s="2">
        <v>2406</v>
      </c>
      <c r="N704" s="2" t="str">
        <f t="shared" si="54"/>
        <v>La Brévine</v>
      </c>
      <c r="O704" s="2" t="str">
        <f t="shared" si="54"/>
        <v>Les Taillères</v>
      </c>
      <c r="P704" s="2" t="str">
        <f t="shared" si="54"/>
        <v>La Châtagne</v>
      </c>
      <c r="Q704" s="2" t="str">
        <f t="shared" si="54"/>
        <v>Le Brouillet</v>
      </c>
      <c r="R704" s="2" t="str">
        <f t="shared" si="54"/>
        <v>La Brévine</v>
      </c>
      <c r="S704" s="2" t="str">
        <f t="shared" si="54"/>
        <v>La Châtagne</v>
      </c>
      <c r="T704" s="2" t="str">
        <f t="shared" si="54"/>
        <v>Le Brouillet</v>
      </c>
      <c r="U704" s="2" t="str">
        <f t="shared" si="54"/>
        <v>Le Brouillet</v>
      </c>
      <c r="V704" s="2" t="str">
        <f t="shared" si="54"/>
        <v/>
      </c>
      <c r="W704" s="2" t="str">
        <f t="shared" si="54"/>
        <v/>
      </c>
      <c r="X704" s="2" t="str">
        <f t="shared" si="54"/>
        <v/>
      </c>
      <c r="Y704" s="2" t="str">
        <f t="shared" si="54"/>
        <v/>
      </c>
    </row>
    <row r="705" spans="1:25" x14ac:dyDescent="0.2">
      <c r="A705" s="2" t="s">
        <v>450</v>
      </c>
      <c r="B705" s="2">
        <v>3422</v>
      </c>
      <c r="C705" s="2">
        <v>1</v>
      </c>
      <c r="D705" s="2" t="s">
        <v>509</v>
      </c>
      <c r="E705" s="2">
        <v>538</v>
      </c>
      <c r="F705" s="2" t="s">
        <v>309</v>
      </c>
      <c r="G705" s="2">
        <v>2609508.64</v>
      </c>
      <c r="H705" s="2">
        <v>1214188.4040000001</v>
      </c>
      <c r="I705" s="2" t="s">
        <v>4896</v>
      </c>
      <c r="J705" s="4">
        <v>39630</v>
      </c>
      <c r="K705" s="230">
        <f t="shared" si="51"/>
        <v>3</v>
      </c>
      <c r="L705" s="2" t="str">
        <f>$B705&amp;"-"&amp;COUNTIF($B$2:$B705, $B705)</f>
        <v>3422-6</v>
      </c>
      <c r="M705" s="2">
        <v>2414</v>
      </c>
      <c r="N705" s="2" t="str">
        <f t="shared" si="54"/>
        <v>Le Cerneux-Péquignot</v>
      </c>
      <c r="O705" s="2" t="str">
        <f t="shared" si="54"/>
        <v/>
      </c>
      <c r="P705" s="2" t="str">
        <f t="shared" si="54"/>
        <v/>
      </c>
      <c r="Q705" s="2" t="str">
        <f t="shared" si="54"/>
        <v/>
      </c>
      <c r="R705" s="2" t="str">
        <f t="shared" si="54"/>
        <v/>
      </c>
      <c r="S705" s="2" t="str">
        <f t="shared" si="54"/>
        <v/>
      </c>
      <c r="T705" s="2" t="str">
        <f t="shared" si="54"/>
        <v/>
      </c>
      <c r="U705" s="2" t="str">
        <f t="shared" si="54"/>
        <v/>
      </c>
      <c r="V705" s="2" t="str">
        <f t="shared" si="54"/>
        <v/>
      </c>
      <c r="W705" s="2" t="str">
        <f t="shared" si="54"/>
        <v/>
      </c>
      <c r="X705" s="2" t="str">
        <f t="shared" si="54"/>
        <v/>
      </c>
      <c r="Y705" s="2" t="str">
        <f t="shared" si="54"/>
        <v/>
      </c>
    </row>
    <row r="706" spans="1:25" x14ac:dyDescent="0.2">
      <c r="A706" s="2" t="s">
        <v>516</v>
      </c>
      <c r="B706" s="2">
        <v>3303</v>
      </c>
      <c r="C706" s="2">
        <v>0</v>
      </c>
      <c r="D706" s="2" t="s">
        <v>516</v>
      </c>
      <c r="E706" s="2">
        <v>540</v>
      </c>
      <c r="F706" s="2" t="s">
        <v>309</v>
      </c>
      <c r="G706" s="2">
        <v>2605197.477</v>
      </c>
      <c r="H706" s="2">
        <v>1211218.013</v>
      </c>
      <c r="I706" s="2" t="s">
        <v>4896</v>
      </c>
      <c r="J706" s="4">
        <v>39630</v>
      </c>
      <c r="K706" s="230">
        <f t="shared" si="51"/>
        <v>3</v>
      </c>
      <c r="L706" s="2" t="str">
        <f>$B706&amp;"-"&amp;COUNTIF($B$2:$B706, $B706)</f>
        <v>3303-1</v>
      </c>
      <c r="M706" s="2">
        <v>2416</v>
      </c>
      <c r="N706" s="2" t="str">
        <f t="shared" si="54"/>
        <v>Les Brenets</v>
      </c>
      <c r="O706" s="2" t="str">
        <f t="shared" si="54"/>
        <v/>
      </c>
      <c r="P706" s="2" t="str">
        <f t="shared" si="54"/>
        <v/>
      </c>
      <c r="Q706" s="2" t="str">
        <f t="shared" si="54"/>
        <v/>
      </c>
      <c r="R706" s="2" t="str">
        <f t="shared" si="54"/>
        <v/>
      </c>
      <c r="S706" s="2" t="str">
        <f t="shared" si="54"/>
        <v/>
      </c>
      <c r="T706" s="2" t="str">
        <f t="shared" si="54"/>
        <v/>
      </c>
      <c r="U706" s="2" t="str">
        <f t="shared" si="54"/>
        <v/>
      </c>
      <c r="V706" s="2" t="str">
        <f t="shared" si="54"/>
        <v/>
      </c>
      <c r="W706" s="2" t="str">
        <f t="shared" si="54"/>
        <v/>
      </c>
      <c r="X706" s="2" t="str">
        <f t="shared" si="54"/>
        <v/>
      </c>
      <c r="Y706" s="2" t="str">
        <f t="shared" si="54"/>
        <v/>
      </c>
    </row>
    <row r="707" spans="1:25" x14ac:dyDescent="0.2">
      <c r="A707" s="2" t="s">
        <v>517</v>
      </c>
      <c r="B707" s="2">
        <v>3303</v>
      </c>
      <c r="C707" s="2">
        <v>2</v>
      </c>
      <c r="D707" s="2" t="s">
        <v>516</v>
      </c>
      <c r="E707" s="2">
        <v>540</v>
      </c>
      <c r="F707" s="2" t="s">
        <v>309</v>
      </c>
      <c r="G707" s="2">
        <v>2606540.1779999998</v>
      </c>
      <c r="H707" s="2">
        <v>1210624.5730000001</v>
      </c>
      <c r="I707" s="2" t="s">
        <v>4896</v>
      </c>
      <c r="J707" s="4">
        <v>39630</v>
      </c>
      <c r="K707" s="230">
        <f t="shared" ref="K707:K770" si="56">IF(I707="it", 1, IF(I707="fr", 2, 3))</f>
        <v>3</v>
      </c>
      <c r="L707" s="2" t="str">
        <f>$B707&amp;"-"&amp;COUNTIF($B$2:$B707, $B707)</f>
        <v>3303-2</v>
      </c>
      <c r="M707" s="2">
        <v>2502</v>
      </c>
      <c r="N707" s="2" t="str">
        <f t="shared" si="54"/>
        <v>Biel/Bienne</v>
      </c>
      <c r="O707" s="2" t="str">
        <f t="shared" si="54"/>
        <v/>
      </c>
      <c r="P707" s="2" t="str">
        <f t="shared" si="54"/>
        <v/>
      </c>
      <c r="Q707" s="2" t="str">
        <f t="shared" si="54"/>
        <v/>
      </c>
      <c r="R707" s="2" t="str">
        <f t="shared" si="54"/>
        <v/>
      </c>
      <c r="S707" s="2" t="str">
        <f t="shared" si="54"/>
        <v/>
      </c>
      <c r="T707" s="2" t="str">
        <f t="shared" si="54"/>
        <v/>
      </c>
      <c r="U707" s="2" t="str">
        <f t="shared" si="54"/>
        <v/>
      </c>
      <c r="V707" s="2" t="str">
        <f t="shared" si="54"/>
        <v/>
      </c>
      <c r="W707" s="2" t="str">
        <f t="shared" si="54"/>
        <v/>
      </c>
      <c r="X707" s="2" t="str">
        <f t="shared" si="54"/>
        <v/>
      </c>
      <c r="Y707" s="2" t="str">
        <f t="shared" si="54"/>
        <v/>
      </c>
    </row>
    <row r="708" spans="1:25" x14ac:dyDescent="0.2">
      <c r="A708" s="2" t="s">
        <v>518</v>
      </c>
      <c r="B708" s="2">
        <v>3303</v>
      </c>
      <c r="C708" s="2">
        <v>4</v>
      </c>
      <c r="D708" s="2" t="s">
        <v>516</v>
      </c>
      <c r="E708" s="2">
        <v>540</v>
      </c>
      <c r="F708" s="2" t="s">
        <v>309</v>
      </c>
      <c r="G708" s="2">
        <v>2602777.148</v>
      </c>
      <c r="H708" s="2">
        <v>1209968.726</v>
      </c>
      <c r="I708" s="2" t="s">
        <v>4896</v>
      </c>
      <c r="J708" s="4">
        <v>39630</v>
      </c>
      <c r="K708" s="230">
        <f t="shared" si="56"/>
        <v>3</v>
      </c>
      <c r="L708" s="2" t="str">
        <f>$B708&amp;"-"&amp;COUNTIF($B$2:$B708, $B708)</f>
        <v>3303-3</v>
      </c>
      <c r="M708" s="2">
        <v>2503</v>
      </c>
      <c r="N708" s="2" t="str">
        <f t="shared" si="54"/>
        <v>Biel/Bienne</v>
      </c>
      <c r="O708" s="2" t="str">
        <f t="shared" si="54"/>
        <v>Biel/Bienne</v>
      </c>
      <c r="P708" s="2" t="str">
        <f t="shared" si="54"/>
        <v>Biel/Bienne</v>
      </c>
      <c r="Q708" s="2" t="str">
        <f t="shared" si="54"/>
        <v/>
      </c>
      <c r="R708" s="2" t="str">
        <f t="shared" si="54"/>
        <v/>
      </c>
      <c r="S708" s="2" t="str">
        <f t="shared" si="54"/>
        <v/>
      </c>
      <c r="T708" s="2" t="str">
        <f t="shared" si="54"/>
        <v/>
      </c>
      <c r="U708" s="2" t="str">
        <f t="shared" si="54"/>
        <v/>
      </c>
      <c r="V708" s="2" t="str">
        <f t="shared" si="54"/>
        <v/>
      </c>
      <c r="W708" s="2" t="str">
        <f t="shared" si="54"/>
        <v/>
      </c>
      <c r="X708" s="2" t="str">
        <f t="shared" si="54"/>
        <v/>
      </c>
      <c r="Y708" s="2" t="str">
        <f t="shared" si="54"/>
        <v/>
      </c>
    </row>
    <row r="709" spans="1:25" x14ac:dyDescent="0.2">
      <c r="A709" s="2" t="s">
        <v>519</v>
      </c>
      <c r="B709" s="2">
        <v>3305</v>
      </c>
      <c r="C709" s="2">
        <v>2</v>
      </c>
      <c r="D709" s="2" t="s">
        <v>516</v>
      </c>
      <c r="E709" s="2">
        <v>540</v>
      </c>
      <c r="F709" s="2" t="s">
        <v>309</v>
      </c>
      <c r="G709" s="2">
        <v>2601188.7650000001</v>
      </c>
      <c r="H709" s="2">
        <v>1213341.0209999999</v>
      </c>
      <c r="I709" s="2" t="s">
        <v>4896</v>
      </c>
      <c r="J709" s="4">
        <v>39630</v>
      </c>
      <c r="K709" s="230">
        <f t="shared" si="56"/>
        <v>3</v>
      </c>
      <c r="L709" s="2" t="str">
        <f>$B709&amp;"-"&amp;COUNTIF($B$2:$B709, $B709)</f>
        <v>3305-1</v>
      </c>
      <c r="M709" s="2">
        <v>2504</v>
      </c>
      <c r="N709" s="2" t="str">
        <f t="shared" si="54"/>
        <v>Biel/Bienne</v>
      </c>
      <c r="O709" s="2" t="str">
        <f t="shared" si="54"/>
        <v>Biel/Bienne</v>
      </c>
      <c r="P709" s="2" t="str">
        <f t="shared" si="54"/>
        <v>Biel/Bienne</v>
      </c>
      <c r="Q709" s="2" t="str">
        <f t="shared" si="54"/>
        <v/>
      </c>
      <c r="R709" s="2" t="str">
        <f t="shared" si="54"/>
        <v/>
      </c>
      <c r="S709" s="2" t="str">
        <f t="shared" si="54"/>
        <v/>
      </c>
      <c r="T709" s="2" t="str">
        <f t="shared" si="54"/>
        <v/>
      </c>
      <c r="U709" s="2" t="str">
        <f t="shared" si="54"/>
        <v/>
      </c>
      <c r="V709" s="2" t="str">
        <f t="shared" si="54"/>
        <v/>
      </c>
      <c r="W709" s="2" t="str">
        <f t="shared" si="54"/>
        <v/>
      </c>
      <c r="X709" s="2" t="str">
        <f t="shared" si="54"/>
        <v/>
      </c>
      <c r="Y709" s="2" t="str">
        <f t="shared" si="54"/>
        <v/>
      </c>
    </row>
    <row r="710" spans="1:25" x14ac:dyDescent="0.2">
      <c r="A710" s="2" t="s">
        <v>520</v>
      </c>
      <c r="B710" s="2">
        <v>3305</v>
      </c>
      <c r="C710" s="2">
        <v>0</v>
      </c>
      <c r="D710" s="2" t="s">
        <v>520</v>
      </c>
      <c r="E710" s="2">
        <v>541</v>
      </c>
      <c r="F710" s="2" t="s">
        <v>309</v>
      </c>
      <c r="G710" s="2">
        <v>2603081.5920000002</v>
      </c>
      <c r="H710" s="2">
        <v>1212818.807</v>
      </c>
      <c r="I710" s="2" t="s">
        <v>4896</v>
      </c>
      <c r="J710" s="4">
        <v>39630</v>
      </c>
      <c r="K710" s="230">
        <f t="shared" si="56"/>
        <v>3</v>
      </c>
      <c r="L710" s="2" t="str">
        <f>$B710&amp;"-"&amp;COUNTIF($B$2:$B710, $B710)</f>
        <v>3305-2</v>
      </c>
      <c r="M710" s="2">
        <v>2505</v>
      </c>
      <c r="N710" s="2" t="str">
        <f t="shared" si="54"/>
        <v>Biel/Bienne</v>
      </c>
      <c r="O710" s="2" t="str">
        <f t="shared" si="54"/>
        <v>Biel/Bienne</v>
      </c>
      <c r="P710" s="2" t="str">
        <f t="shared" si="54"/>
        <v/>
      </c>
      <c r="Q710" s="2" t="str">
        <f t="shared" si="54"/>
        <v/>
      </c>
      <c r="R710" s="2" t="str">
        <f t="shared" ref="O710:Y733" si="57">IFERROR(INDEX($A$2:$A$5744, MATCH($M710&amp;"-"&amp;R$1, $L$2:$L$5744, 0)), "")</f>
        <v/>
      </c>
      <c r="S710" s="2" t="str">
        <f t="shared" si="57"/>
        <v/>
      </c>
      <c r="T710" s="2" t="str">
        <f t="shared" si="57"/>
        <v/>
      </c>
      <c r="U710" s="2" t="str">
        <f t="shared" si="57"/>
        <v/>
      </c>
      <c r="V710" s="2" t="str">
        <f t="shared" si="57"/>
        <v/>
      </c>
      <c r="W710" s="2" t="str">
        <f t="shared" si="57"/>
        <v/>
      </c>
      <c r="X710" s="2" t="str">
        <f t="shared" si="57"/>
        <v/>
      </c>
      <c r="Y710" s="2" t="str">
        <f t="shared" si="57"/>
        <v/>
      </c>
    </row>
    <row r="711" spans="1:25" x14ac:dyDescent="0.2">
      <c r="A711" s="2" t="s">
        <v>524</v>
      </c>
      <c r="B711" s="2">
        <v>3322</v>
      </c>
      <c r="C711" s="2">
        <v>0</v>
      </c>
      <c r="D711" s="2" t="s">
        <v>521</v>
      </c>
      <c r="E711" s="2">
        <v>543</v>
      </c>
      <c r="F711" s="2" t="s">
        <v>309</v>
      </c>
      <c r="G711" s="2">
        <v>2605720.963</v>
      </c>
      <c r="H711" s="2">
        <v>1207557.649</v>
      </c>
      <c r="I711" s="2" t="s">
        <v>4896</v>
      </c>
      <c r="J711" s="4">
        <v>39630</v>
      </c>
      <c r="K711" s="230">
        <f t="shared" si="56"/>
        <v>3</v>
      </c>
      <c r="L711" s="2" t="str">
        <f>$B711&amp;"-"&amp;COUNTIF($B$2:$B711, $B711)</f>
        <v>3322-1</v>
      </c>
      <c r="M711" s="2">
        <v>2512</v>
      </c>
      <c r="N711" s="2" t="str">
        <f t="shared" ref="N711:Y774" si="58">IFERROR(INDEX($A$2:$A$5744, MATCH($M711&amp;"-"&amp;N$1, $L$2:$L$5744, 0)), "")</f>
        <v>Tüscherz-Alfermée</v>
      </c>
      <c r="O711" s="2" t="str">
        <f t="shared" si="57"/>
        <v/>
      </c>
      <c r="P711" s="2" t="str">
        <f t="shared" si="57"/>
        <v/>
      </c>
      <c r="Q711" s="2" t="str">
        <f t="shared" si="57"/>
        <v/>
      </c>
      <c r="R711" s="2" t="str">
        <f t="shared" si="57"/>
        <v/>
      </c>
      <c r="S711" s="2" t="str">
        <f t="shared" si="57"/>
        <v/>
      </c>
      <c r="T711" s="2" t="str">
        <f t="shared" si="57"/>
        <v/>
      </c>
      <c r="U711" s="2" t="str">
        <f t="shared" si="57"/>
        <v/>
      </c>
      <c r="V711" s="2" t="str">
        <f t="shared" si="57"/>
        <v/>
      </c>
      <c r="W711" s="2" t="str">
        <f t="shared" si="57"/>
        <v/>
      </c>
      <c r="X711" s="2" t="str">
        <f t="shared" si="57"/>
        <v/>
      </c>
      <c r="Y711" s="2" t="str">
        <f t="shared" si="57"/>
        <v/>
      </c>
    </row>
    <row r="712" spans="1:25" x14ac:dyDescent="0.2">
      <c r="A712" s="2" t="s">
        <v>521</v>
      </c>
      <c r="B712" s="2">
        <v>3322</v>
      </c>
      <c r="C712" s="2">
        <v>1</v>
      </c>
      <c r="D712" s="2" t="s">
        <v>521</v>
      </c>
      <c r="E712" s="2">
        <v>543</v>
      </c>
      <c r="F712" s="2" t="s">
        <v>309</v>
      </c>
      <c r="G712" s="2">
        <v>2606247.4819999998</v>
      </c>
      <c r="H712" s="2">
        <v>1208817.7309999999</v>
      </c>
      <c r="I712" s="2" t="s">
        <v>4896</v>
      </c>
      <c r="J712" s="4">
        <v>39630</v>
      </c>
      <c r="K712" s="230">
        <f t="shared" si="56"/>
        <v>3</v>
      </c>
      <c r="L712" s="2" t="str">
        <f>$B712&amp;"-"&amp;COUNTIF($B$2:$B712, $B712)</f>
        <v>3322-2</v>
      </c>
      <c r="M712" s="2">
        <v>2513</v>
      </c>
      <c r="N712" s="2" t="str">
        <f t="shared" si="58"/>
        <v>Twann</v>
      </c>
      <c r="O712" s="2" t="str">
        <f t="shared" si="57"/>
        <v>Twann</v>
      </c>
      <c r="P712" s="2" t="str">
        <f t="shared" si="57"/>
        <v/>
      </c>
      <c r="Q712" s="2" t="str">
        <f t="shared" si="57"/>
        <v/>
      </c>
      <c r="R712" s="2" t="str">
        <f t="shared" si="57"/>
        <v/>
      </c>
      <c r="S712" s="2" t="str">
        <f t="shared" si="57"/>
        <v/>
      </c>
      <c r="T712" s="2" t="str">
        <f t="shared" si="57"/>
        <v/>
      </c>
      <c r="U712" s="2" t="str">
        <f t="shared" si="57"/>
        <v/>
      </c>
      <c r="V712" s="2" t="str">
        <f t="shared" si="57"/>
        <v/>
      </c>
      <c r="W712" s="2" t="str">
        <f t="shared" si="57"/>
        <v/>
      </c>
      <c r="X712" s="2" t="str">
        <f t="shared" si="57"/>
        <v/>
      </c>
      <c r="Y712" s="2" t="str">
        <f t="shared" si="57"/>
        <v/>
      </c>
    </row>
    <row r="713" spans="1:25" x14ac:dyDescent="0.2">
      <c r="A713" s="2" t="s">
        <v>523</v>
      </c>
      <c r="B713" s="2">
        <v>3053</v>
      </c>
      <c r="C713" s="2">
        <v>0</v>
      </c>
      <c r="D713" s="2" t="s">
        <v>522</v>
      </c>
      <c r="E713" s="2">
        <v>544</v>
      </c>
      <c r="F713" s="2" t="s">
        <v>309</v>
      </c>
      <c r="G713" s="2">
        <v>2601892.4980000001</v>
      </c>
      <c r="H713" s="2">
        <v>1207057.4939999999</v>
      </c>
      <c r="I713" s="2" t="s">
        <v>4896</v>
      </c>
      <c r="J713" s="4">
        <v>39630</v>
      </c>
      <c r="K713" s="230">
        <f t="shared" si="56"/>
        <v>3</v>
      </c>
      <c r="L713" s="2" t="str">
        <f>$B713&amp;"-"&amp;COUNTIF($B$2:$B713, $B713)</f>
        <v>3053-4</v>
      </c>
      <c r="M713" s="2">
        <v>2514</v>
      </c>
      <c r="N713" s="2" t="str">
        <f t="shared" si="58"/>
        <v>Ligerz</v>
      </c>
      <c r="O713" s="2" t="str">
        <f t="shared" si="57"/>
        <v>Ligerz</v>
      </c>
      <c r="P713" s="2" t="str">
        <f t="shared" si="57"/>
        <v/>
      </c>
      <c r="Q713" s="2" t="str">
        <f t="shared" si="57"/>
        <v/>
      </c>
      <c r="R713" s="2" t="str">
        <f t="shared" si="57"/>
        <v/>
      </c>
      <c r="S713" s="2" t="str">
        <f t="shared" si="57"/>
        <v/>
      </c>
      <c r="T713" s="2" t="str">
        <f t="shared" si="57"/>
        <v/>
      </c>
      <c r="U713" s="2" t="str">
        <f t="shared" si="57"/>
        <v/>
      </c>
      <c r="V713" s="2" t="str">
        <f t="shared" si="57"/>
        <v/>
      </c>
      <c r="W713" s="2" t="str">
        <f t="shared" si="57"/>
        <v/>
      </c>
      <c r="X713" s="2" t="str">
        <f t="shared" si="57"/>
        <v/>
      </c>
      <c r="Y713" s="2" t="str">
        <f t="shared" si="57"/>
        <v/>
      </c>
    </row>
    <row r="714" spans="1:25" x14ac:dyDescent="0.2">
      <c r="A714" s="2" t="s">
        <v>522</v>
      </c>
      <c r="B714" s="2">
        <v>3302</v>
      </c>
      <c r="C714" s="2">
        <v>0</v>
      </c>
      <c r="D714" s="2" t="s">
        <v>522</v>
      </c>
      <c r="E714" s="2">
        <v>544</v>
      </c>
      <c r="F714" s="2" t="s">
        <v>309</v>
      </c>
      <c r="G714" s="2">
        <v>2603611.3930000002</v>
      </c>
      <c r="H714" s="2">
        <v>1206492.209</v>
      </c>
      <c r="I714" s="2" t="s">
        <v>4896</v>
      </c>
      <c r="J714" s="4">
        <v>39630</v>
      </c>
      <c r="K714" s="230">
        <f t="shared" si="56"/>
        <v>3</v>
      </c>
      <c r="L714" s="2" t="str">
        <f>$B714&amp;"-"&amp;COUNTIF($B$2:$B714, $B714)</f>
        <v>3302-1</v>
      </c>
      <c r="M714" s="2">
        <v>2515</v>
      </c>
      <c r="N714" s="2" t="str">
        <f t="shared" si="58"/>
        <v>Prêles</v>
      </c>
      <c r="O714" s="2" t="str">
        <f t="shared" si="57"/>
        <v/>
      </c>
      <c r="P714" s="2" t="str">
        <f t="shared" si="57"/>
        <v/>
      </c>
      <c r="Q714" s="2" t="str">
        <f t="shared" si="57"/>
        <v/>
      </c>
      <c r="R714" s="2" t="str">
        <f t="shared" si="57"/>
        <v/>
      </c>
      <c r="S714" s="2" t="str">
        <f t="shared" si="57"/>
        <v/>
      </c>
      <c r="T714" s="2" t="str">
        <f t="shared" si="57"/>
        <v/>
      </c>
      <c r="U714" s="2" t="str">
        <f t="shared" si="57"/>
        <v/>
      </c>
      <c r="V714" s="2" t="str">
        <f t="shared" si="57"/>
        <v/>
      </c>
      <c r="W714" s="2" t="str">
        <f t="shared" si="57"/>
        <v/>
      </c>
      <c r="X714" s="2" t="str">
        <f t="shared" si="57"/>
        <v/>
      </c>
      <c r="Y714" s="2" t="str">
        <f t="shared" si="57"/>
        <v/>
      </c>
    </row>
    <row r="715" spans="1:25" x14ac:dyDescent="0.2">
      <c r="A715" s="2" t="s">
        <v>524</v>
      </c>
      <c r="B715" s="2">
        <v>3322</v>
      </c>
      <c r="C715" s="2">
        <v>0</v>
      </c>
      <c r="D715" s="2" t="s">
        <v>522</v>
      </c>
      <c r="E715" s="2">
        <v>544</v>
      </c>
      <c r="F715" s="2" t="s">
        <v>309</v>
      </c>
      <c r="G715" s="2">
        <v>2604447.0099999998</v>
      </c>
      <c r="H715" s="2">
        <v>1206494.514</v>
      </c>
      <c r="I715" s="2" t="s">
        <v>4896</v>
      </c>
      <c r="J715" s="4">
        <v>39630</v>
      </c>
      <c r="K715" s="230">
        <f t="shared" si="56"/>
        <v>3</v>
      </c>
      <c r="L715" s="2" t="str">
        <f>$B715&amp;"-"&amp;COUNTIF($B$2:$B715, $B715)</f>
        <v>3322-3</v>
      </c>
      <c r="M715" s="2">
        <v>2516</v>
      </c>
      <c r="N715" s="2" t="str">
        <f t="shared" si="58"/>
        <v>Lamboing</v>
      </c>
      <c r="O715" s="2" t="str">
        <f t="shared" si="57"/>
        <v>Lamboing</v>
      </c>
      <c r="P715" s="2" t="str">
        <f t="shared" si="57"/>
        <v/>
      </c>
      <c r="Q715" s="2" t="str">
        <f t="shared" si="57"/>
        <v/>
      </c>
      <c r="R715" s="2" t="str">
        <f t="shared" si="57"/>
        <v/>
      </c>
      <c r="S715" s="2" t="str">
        <f t="shared" si="57"/>
        <v/>
      </c>
      <c r="T715" s="2" t="str">
        <f t="shared" si="57"/>
        <v/>
      </c>
      <c r="U715" s="2" t="str">
        <f t="shared" si="57"/>
        <v/>
      </c>
      <c r="V715" s="2" t="str">
        <f t="shared" si="57"/>
        <v/>
      </c>
      <c r="W715" s="2" t="str">
        <f t="shared" si="57"/>
        <v/>
      </c>
      <c r="X715" s="2" t="str">
        <f t="shared" si="57"/>
        <v/>
      </c>
      <c r="Y715" s="2" t="str">
        <f t="shared" si="57"/>
        <v/>
      </c>
    </row>
    <row r="716" spans="1:25" x14ac:dyDescent="0.2">
      <c r="A716" s="2" t="s">
        <v>399</v>
      </c>
      <c r="B716" s="2">
        <v>3052</v>
      </c>
      <c r="C716" s="2">
        <v>0</v>
      </c>
      <c r="D716" s="2" t="s">
        <v>523</v>
      </c>
      <c r="E716" s="2">
        <v>546</v>
      </c>
      <c r="F716" s="2" t="s">
        <v>309</v>
      </c>
      <c r="G716" s="2">
        <v>2602034.0630000001</v>
      </c>
      <c r="H716" s="2">
        <v>1205883.6029999999</v>
      </c>
      <c r="I716" s="2" t="s">
        <v>4896</v>
      </c>
      <c r="J716" s="4">
        <v>39630</v>
      </c>
      <c r="K716" s="230">
        <f t="shared" si="56"/>
        <v>3</v>
      </c>
      <c r="L716" s="2" t="str">
        <f>$B716&amp;"-"&amp;COUNTIF($B$2:$B716, $B716)</f>
        <v>3052-2</v>
      </c>
      <c r="M716" s="2">
        <v>2517</v>
      </c>
      <c r="N716" s="2" t="str">
        <f t="shared" si="58"/>
        <v>Diesse</v>
      </c>
      <c r="O716" s="2" t="str">
        <f t="shared" si="57"/>
        <v/>
      </c>
      <c r="P716" s="2" t="str">
        <f t="shared" si="57"/>
        <v/>
      </c>
      <c r="Q716" s="2" t="str">
        <f t="shared" si="57"/>
        <v/>
      </c>
      <c r="R716" s="2" t="str">
        <f t="shared" si="57"/>
        <v/>
      </c>
      <c r="S716" s="2" t="str">
        <f t="shared" si="57"/>
        <v/>
      </c>
      <c r="T716" s="2" t="str">
        <f t="shared" si="57"/>
        <v/>
      </c>
      <c r="U716" s="2" t="str">
        <f t="shared" si="57"/>
        <v/>
      </c>
      <c r="V716" s="2" t="str">
        <f t="shared" si="57"/>
        <v/>
      </c>
      <c r="W716" s="2" t="str">
        <f t="shared" si="57"/>
        <v/>
      </c>
      <c r="X716" s="2" t="str">
        <f t="shared" si="57"/>
        <v/>
      </c>
      <c r="Y716" s="2" t="str">
        <f t="shared" si="57"/>
        <v/>
      </c>
    </row>
    <row r="717" spans="1:25" x14ac:dyDescent="0.2">
      <c r="A717" s="2" t="s">
        <v>523</v>
      </c>
      <c r="B717" s="2">
        <v>3053</v>
      </c>
      <c r="C717" s="2">
        <v>0</v>
      </c>
      <c r="D717" s="2" t="s">
        <v>523</v>
      </c>
      <c r="E717" s="2">
        <v>546</v>
      </c>
      <c r="F717" s="2" t="s">
        <v>309</v>
      </c>
      <c r="G717" s="2">
        <v>2599934.4049999998</v>
      </c>
      <c r="H717" s="2">
        <v>1207893.9809999999</v>
      </c>
      <c r="I717" s="2" t="s">
        <v>4896</v>
      </c>
      <c r="J717" s="4">
        <v>39630</v>
      </c>
      <c r="K717" s="230">
        <f t="shared" si="56"/>
        <v>3</v>
      </c>
      <c r="L717" s="2" t="str">
        <f>$B717&amp;"-"&amp;COUNTIF($B$2:$B717, $B717)</f>
        <v>3053-5</v>
      </c>
      <c r="M717" s="2">
        <v>2518</v>
      </c>
      <c r="N717" s="2" t="str">
        <f t="shared" si="58"/>
        <v>Nods</v>
      </c>
      <c r="O717" s="2" t="str">
        <f t="shared" si="57"/>
        <v>Nods</v>
      </c>
      <c r="P717" s="2" t="str">
        <f t="shared" si="57"/>
        <v/>
      </c>
      <c r="Q717" s="2" t="str">
        <f t="shared" si="57"/>
        <v/>
      </c>
      <c r="R717" s="2" t="str">
        <f t="shared" si="57"/>
        <v/>
      </c>
      <c r="S717" s="2" t="str">
        <f t="shared" si="57"/>
        <v/>
      </c>
      <c r="T717" s="2" t="str">
        <f t="shared" si="57"/>
        <v/>
      </c>
      <c r="U717" s="2" t="str">
        <f t="shared" si="57"/>
        <v/>
      </c>
      <c r="V717" s="2" t="str">
        <f t="shared" si="57"/>
        <v/>
      </c>
      <c r="W717" s="2" t="str">
        <f t="shared" si="57"/>
        <v/>
      </c>
      <c r="X717" s="2" t="str">
        <f t="shared" si="57"/>
        <v/>
      </c>
      <c r="Y717" s="2" t="str">
        <f t="shared" si="57"/>
        <v/>
      </c>
    </row>
    <row r="718" spans="1:25" x14ac:dyDescent="0.2">
      <c r="A718" s="2" t="s">
        <v>507</v>
      </c>
      <c r="B718" s="2">
        <v>3053</v>
      </c>
      <c r="C718" s="2">
        <v>3</v>
      </c>
      <c r="D718" s="2" t="s">
        <v>523</v>
      </c>
      <c r="E718" s="2">
        <v>546</v>
      </c>
      <c r="F718" s="2" t="s">
        <v>309</v>
      </c>
      <c r="G718" s="2">
        <v>2598517.5699999998</v>
      </c>
      <c r="H718" s="2">
        <v>1207594.5149999999</v>
      </c>
      <c r="I718" s="2" t="s">
        <v>4896</v>
      </c>
      <c r="J718" s="4">
        <v>39630</v>
      </c>
      <c r="K718" s="230">
        <f t="shared" si="56"/>
        <v>3</v>
      </c>
      <c r="L718" s="2" t="str">
        <f>$B718&amp;"-"&amp;COUNTIF($B$2:$B718, $B718)</f>
        <v>3053-6</v>
      </c>
      <c r="M718" s="2">
        <v>2520</v>
      </c>
      <c r="N718" s="2" t="str">
        <f t="shared" si="58"/>
        <v>La Neuveville</v>
      </c>
      <c r="O718" s="2" t="str">
        <f t="shared" si="57"/>
        <v>La Neuveville</v>
      </c>
      <c r="P718" s="2" t="str">
        <f t="shared" si="57"/>
        <v/>
      </c>
      <c r="Q718" s="2" t="str">
        <f t="shared" si="57"/>
        <v/>
      </c>
      <c r="R718" s="2" t="str">
        <f t="shared" si="57"/>
        <v/>
      </c>
      <c r="S718" s="2" t="str">
        <f t="shared" si="57"/>
        <v/>
      </c>
      <c r="T718" s="2" t="str">
        <f t="shared" si="57"/>
        <v/>
      </c>
      <c r="U718" s="2" t="str">
        <f t="shared" si="57"/>
        <v/>
      </c>
      <c r="V718" s="2" t="str">
        <f t="shared" si="57"/>
        <v/>
      </c>
      <c r="W718" s="2" t="str">
        <f t="shared" si="57"/>
        <v/>
      </c>
      <c r="X718" s="2" t="str">
        <f t="shared" si="57"/>
        <v/>
      </c>
      <c r="Y718" s="2" t="str">
        <f t="shared" si="57"/>
        <v/>
      </c>
    </row>
    <row r="719" spans="1:25" x14ac:dyDescent="0.2">
      <c r="A719" s="2" t="s">
        <v>524</v>
      </c>
      <c r="B719" s="2">
        <v>3322</v>
      </c>
      <c r="C719" s="2">
        <v>0</v>
      </c>
      <c r="D719" s="2" t="s">
        <v>524</v>
      </c>
      <c r="E719" s="2">
        <v>551</v>
      </c>
      <c r="F719" s="2" t="s">
        <v>309</v>
      </c>
      <c r="G719" s="2">
        <v>2604490.9270000001</v>
      </c>
      <c r="H719" s="2">
        <v>1208244.5109999999</v>
      </c>
      <c r="I719" s="2" t="s">
        <v>4896</v>
      </c>
      <c r="J719" s="4">
        <v>39630</v>
      </c>
      <c r="K719" s="230">
        <f t="shared" si="56"/>
        <v>3</v>
      </c>
      <c r="L719" s="2" t="str">
        <f>$B719&amp;"-"&amp;COUNTIF($B$2:$B719, $B719)</f>
        <v>3322-4</v>
      </c>
      <c r="M719" s="2">
        <v>2523</v>
      </c>
      <c r="N719" s="2" t="str">
        <f t="shared" si="58"/>
        <v>Lignières</v>
      </c>
      <c r="O719" s="2" t="str">
        <f t="shared" si="57"/>
        <v>Lignières</v>
      </c>
      <c r="P719" s="2" t="str">
        <f t="shared" si="57"/>
        <v>Lignières</v>
      </c>
      <c r="Q719" s="2" t="str">
        <f t="shared" si="57"/>
        <v>Lignières</v>
      </c>
      <c r="R719" s="2" t="str">
        <f t="shared" si="57"/>
        <v>Lignières</v>
      </c>
      <c r="S719" s="2" t="str">
        <f t="shared" si="57"/>
        <v/>
      </c>
      <c r="T719" s="2" t="str">
        <f t="shared" si="57"/>
        <v/>
      </c>
      <c r="U719" s="2" t="str">
        <f t="shared" si="57"/>
        <v/>
      </c>
      <c r="V719" s="2" t="str">
        <f t="shared" si="57"/>
        <v/>
      </c>
      <c r="W719" s="2" t="str">
        <f t="shared" si="57"/>
        <v/>
      </c>
      <c r="X719" s="2" t="str">
        <f t="shared" si="57"/>
        <v/>
      </c>
      <c r="Y719" s="2" t="str">
        <f t="shared" si="57"/>
        <v/>
      </c>
    </row>
    <row r="720" spans="1:25" x14ac:dyDescent="0.2">
      <c r="A720" s="2" t="s">
        <v>525</v>
      </c>
      <c r="B720" s="2">
        <v>3427</v>
      </c>
      <c r="C720" s="2">
        <v>0</v>
      </c>
      <c r="D720" s="2" t="s">
        <v>525</v>
      </c>
      <c r="E720" s="2">
        <v>552</v>
      </c>
      <c r="F720" s="2" t="s">
        <v>309</v>
      </c>
      <c r="G720" s="2">
        <v>2609503.17</v>
      </c>
      <c r="H720" s="2">
        <v>1218792.0449999999</v>
      </c>
      <c r="I720" s="2" t="s">
        <v>4896</v>
      </c>
      <c r="J720" s="4">
        <v>39630</v>
      </c>
      <c r="K720" s="230">
        <f t="shared" si="56"/>
        <v>3</v>
      </c>
      <c r="L720" s="2" t="str">
        <f>$B720&amp;"-"&amp;COUNTIF($B$2:$B720, $B720)</f>
        <v>3427-1</v>
      </c>
      <c r="M720" s="2">
        <v>2525</v>
      </c>
      <c r="N720" s="2" t="str">
        <f t="shared" si="58"/>
        <v>Le Landeron</v>
      </c>
      <c r="O720" s="2" t="str">
        <f t="shared" si="57"/>
        <v>Le Landeron</v>
      </c>
      <c r="P720" s="2" t="str">
        <f t="shared" si="57"/>
        <v/>
      </c>
      <c r="Q720" s="2" t="str">
        <f t="shared" si="57"/>
        <v/>
      </c>
      <c r="R720" s="2" t="str">
        <f t="shared" si="57"/>
        <v/>
      </c>
      <c r="S720" s="2" t="str">
        <f t="shared" si="57"/>
        <v/>
      </c>
      <c r="T720" s="2" t="str">
        <f t="shared" si="57"/>
        <v/>
      </c>
      <c r="U720" s="2" t="str">
        <f t="shared" si="57"/>
        <v/>
      </c>
      <c r="V720" s="2" t="str">
        <f t="shared" si="57"/>
        <v/>
      </c>
      <c r="W720" s="2" t="str">
        <f t="shared" si="57"/>
        <v/>
      </c>
      <c r="X720" s="2" t="str">
        <f t="shared" si="57"/>
        <v/>
      </c>
      <c r="Y720" s="2" t="str">
        <f t="shared" si="57"/>
        <v/>
      </c>
    </row>
    <row r="721" spans="1:25" x14ac:dyDescent="0.2">
      <c r="A721" s="2" t="s">
        <v>526</v>
      </c>
      <c r="B721" s="2">
        <v>3053</v>
      </c>
      <c r="C721" s="2">
        <v>4</v>
      </c>
      <c r="D721" s="2" t="s">
        <v>526</v>
      </c>
      <c r="E721" s="2">
        <v>553</v>
      </c>
      <c r="F721" s="2" t="s">
        <v>309</v>
      </c>
      <c r="G721" s="2">
        <v>2602323.537</v>
      </c>
      <c r="H721" s="2">
        <v>1208850.3</v>
      </c>
      <c r="I721" s="2" t="s">
        <v>4896</v>
      </c>
      <c r="J721" s="4">
        <v>39630</v>
      </c>
      <c r="K721" s="230">
        <f t="shared" si="56"/>
        <v>3</v>
      </c>
      <c r="L721" s="2" t="str">
        <f>$B721&amp;"-"&amp;COUNTIF($B$2:$B721, $B721)</f>
        <v>3053-7</v>
      </c>
      <c r="M721" s="2">
        <v>2532</v>
      </c>
      <c r="N721" s="2" t="str">
        <f t="shared" si="58"/>
        <v>Magglingen/Macolin</v>
      </c>
      <c r="O721" s="2" t="str">
        <f t="shared" si="57"/>
        <v>Magglingen/Macolin</v>
      </c>
      <c r="P721" s="2" t="str">
        <f t="shared" si="57"/>
        <v/>
      </c>
      <c r="Q721" s="2" t="str">
        <f t="shared" si="57"/>
        <v/>
      </c>
      <c r="R721" s="2" t="str">
        <f t="shared" si="57"/>
        <v/>
      </c>
      <c r="S721" s="2" t="str">
        <f t="shared" si="57"/>
        <v/>
      </c>
      <c r="T721" s="2" t="str">
        <f t="shared" si="57"/>
        <v/>
      </c>
      <c r="U721" s="2" t="str">
        <f t="shared" si="57"/>
        <v/>
      </c>
      <c r="V721" s="2" t="str">
        <f t="shared" si="57"/>
        <v/>
      </c>
      <c r="W721" s="2" t="str">
        <f t="shared" si="57"/>
        <v/>
      </c>
      <c r="X721" s="2" t="str">
        <f t="shared" si="57"/>
        <v/>
      </c>
      <c r="Y721" s="2" t="str">
        <f t="shared" si="57"/>
        <v/>
      </c>
    </row>
    <row r="722" spans="1:25" x14ac:dyDescent="0.2">
      <c r="A722" s="2" t="s">
        <v>525</v>
      </c>
      <c r="B722" s="2">
        <v>3427</v>
      </c>
      <c r="C722" s="2">
        <v>0</v>
      </c>
      <c r="D722" s="2" t="s">
        <v>528</v>
      </c>
      <c r="E722" s="2">
        <v>554</v>
      </c>
      <c r="F722" s="2" t="s">
        <v>309</v>
      </c>
      <c r="G722" s="2">
        <v>2608844.304</v>
      </c>
      <c r="H722" s="2">
        <v>1221250.33</v>
      </c>
      <c r="I722" s="2" t="s">
        <v>4896</v>
      </c>
      <c r="J722" s="4">
        <v>39630</v>
      </c>
      <c r="K722" s="230">
        <f t="shared" si="56"/>
        <v>3</v>
      </c>
      <c r="L722" s="2" t="str">
        <f>$B722&amp;"-"&amp;COUNTIF($B$2:$B722, $B722)</f>
        <v>3427-2</v>
      </c>
      <c r="M722" s="2">
        <v>2533</v>
      </c>
      <c r="N722" s="2" t="str">
        <f t="shared" si="58"/>
        <v>Evilard</v>
      </c>
      <c r="O722" s="2" t="str">
        <f t="shared" si="57"/>
        <v/>
      </c>
      <c r="P722" s="2" t="str">
        <f t="shared" si="57"/>
        <v/>
      </c>
      <c r="Q722" s="2" t="str">
        <f t="shared" si="57"/>
        <v/>
      </c>
      <c r="R722" s="2" t="str">
        <f t="shared" si="57"/>
        <v/>
      </c>
      <c r="S722" s="2" t="str">
        <f t="shared" si="57"/>
        <v/>
      </c>
      <c r="T722" s="2" t="str">
        <f t="shared" si="57"/>
        <v/>
      </c>
      <c r="U722" s="2" t="str">
        <f t="shared" si="57"/>
        <v/>
      </c>
      <c r="V722" s="2" t="str">
        <f t="shared" si="57"/>
        <v/>
      </c>
      <c r="W722" s="2" t="str">
        <f t="shared" si="57"/>
        <v/>
      </c>
      <c r="X722" s="2" t="str">
        <f t="shared" si="57"/>
        <v/>
      </c>
      <c r="Y722" s="2" t="str">
        <f t="shared" si="57"/>
        <v/>
      </c>
    </row>
    <row r="723" spans="1:25" x14ac:dyDescent="0.2">
      <c r="A723" s="2" t="s">
        <v>527</v>
      </c>
      <c r="B723" s="2">
        <v>3428</v>
      </c>
      <c r="C723" s="2">
        <v>0</v>
      </c>
      <c r="D723" s="2" t="s">
        <v>528</v>
      </c>
      <c r="E723" s="2">
        <v>554</v>
      </c>
      <c r="F723" s="2" t="s">
        <v>309</v>
      </c>
      <c r="G723" s="2">
        <v>2609054.094</v>
      </c>
      <c r="H723" s="2">
        <v>1222368.875</v>
      </c>
      <c r="I723" s="2" t="s">
        <v>4896</v>
      </c>
      <c r="J723" s="4">
        <v>39630</v>
      </c>
      <c r="K723" s="230">
        <f t="shared" si="56"/>
        <v>3</v>
      </c>
      <c r="L723" s="2" t="str">
        <f>$B723&amp;"-"&amp;COUNTIF($B$2:$B723, $B723)</f>
        <v>3428-1</v>
      </c>
      <c r="M723" s="2">
        <v>2534</v>
      </c>
      <c r="N723" s="2" t="str">
        <f t="shared" si="58"/>
        <v>Les Prés-d'Orvin</v>
      </c>
      <c r="O723" s="2" t="str">
        <f t="shared" si="57"/>
        <v>Orvin</v>
      </c>
      <c r="P723" s="2" t="str">
        <f t="shared" si="57"/>
        <v>Les Prés-d'Orvin</v>
      </c>
      <c r="Q723" s="2" t="str">
        <f t="shared" si="57"/>
        <v>Les Prés-d'Orvin</v>
      </c>
      <c r="R723" s="2" t="str">
        <f t="shared" si="57"/>
        <v/>
      </c>
      <c r="S723" s="2" t="str">
        <f t="shared" si="57"/>
        <v/>
      </c>
      <c r="T723" s="2" t="str">
        <f t="shared" si="57"/>
        <v/>
      </c>
      <c r="U723" s="2" t="str">
        <f t="shared" si="57"/>
        <v/>
      </c>
      <c r="V723" s="2" t="str">
        <f t="shared" si="57"/>
        <v/>
      </c>
      <c r="W723" s="2" t="str">
        <f t="shared" si="57"/>
        <v/>
      </c>
      <c r="X723" s="2" t="str">
        <f t="shared" si="57"/>
        <v/>
      </c>
      <c r="Y723" s="2" t="str">
        <f t="shared" si="57"/>
        <v/>
      </c>
    </row>
    <row r="724" spans="1:25" x14ac:dyDescent="0.2">
      <c r="A724" s="2" t="s">
        <v>529</v>
      </c>
      <c r="B724" s="2">
        <v>4564</v>
      </c>
      <c r="C724" s="2">
        <v>1</v>
      </c>
      <c r="D724" s="2" t="s">
        <v>529</v>
      </c>
      <c r="E724" s="2">
        <v>556</v>
      </c>
      <c r="F724" s="2" t="s">
        <v>309</v>
      </c>
      <c r="G724" s="2">
        <v>2610317.0090000001</v>
      </c>
      <c r="H724" s="2">
        <v>1222996.8940000001</v>
      </c>
      <c r="I724" s="2" t="s">
        <v>4896</v>
      </c>
      <c r="J724" s="4">
        <v>39630</v>
      </c>
      <c r="K724" s="230">
        <f t="shared" si="56"/>
        <v>3</v>
      </c>
      <c r="L724" s="2" t="str">
        <f>$B724&amp;"-"&amp;COUNTIF($B$2:$B724, $B724)</f>
        <v>4564-1</v>
      </c>
      <c r="M724" s="2">
        <v>2535</v>
      </c>
      <c r="N724" s="2" t="str">
        <f t="shared" si="58"/>
        <v>Frinvillier</v>
      </c>
      <c r="O724" s="2" t="str">
        <f t="shared" si="57"/>
        <v>Frinvillier</v>
      </c>
      <c r="P724" s="2" t="str">
        <f t="shared" si="57"/>
        <v>Frinvillier</v>
      </c>
      <c r="Q724" s="2" t="str">
        <f t="shared" si="57"/>
        <v/>
      </c>
      <c r="R724" s="2" t="str">
        <f t="shared" si="57"/>
        <v/>
      </c>
      <c r="S724" s="2" t="str">
        <f t="shared" si="57"/>
        <v/>
      </c>
      <c r="T724" s="2" t="str">
        <f t="shared" si="57"/>
        <v/>
      </c>
      <c r="U724" s="2" t="str">
        <f t="shared" si="57"/>
        <v/>
      </c>
      <c r="V724" s="2" t="str">
        <f t="shared" si="57"/>
        <v/>
      </c>
      <c r="W724" s="2" t="str">
        <f t="shared" si="57"/>
        <v/>
      </c>
      <c r="X724" s="2" t="str">
        <f t="shared" si="57"/>
        <v/>
      </c>
      <c r="Y724" s="2" t="str">
        <f t="shared" si="57"/>
        <v/>
      </c>
    </row>
    <row r="725" spans="1:25" x14ac:dyDescent="0.2">
      <c r="A725" s="2" t="s">
        <v>530</v>
      </c>
      <c r="B725" s="2">
        <v>3303</v>
      </c>
      <c r="C725" s="2">
        <v>3</v>
      </c>
      <c r="D725" s="2" t="s">
        <v>531</v>
      </c>
      <c r="E725" s="2">
        <v>557</v>
      </c>
      <c r="F725" s="2" t="s">
        <v>309</v>
      </c>
      <c r="G725" s="2">
        <v>2602370.8560000001</v>
      </c>
      <c r="H725" s="2">
        <v>1210956.757</v>
      </c>
      <c r="I725" s="2" t="s">
        <v>4896</v>
      </c>
      <c r="J725" s="4">
        <v>39630</v>
      </c>
      <c r="K725" s="230">
        <f t="shared" si="56"/>
        <v>3</v>
      </c>
      <c r="L725" s="2" t="str">
        <f>$B725&amp;"-"&amp;COUNTIF($B$2:$B725, $B725)</f>
        <v>3303-4</v>
      </c>
      <c r="M725" s="2">
        <v>2536</v>
      </c>
      <c r="N725" s="2" t="str">
        <f t="shared" si="58"/>
        <v>Plagne</v>
      </c>
      <c r="O725" s="2" t="str">
        <f t="shared" si="57"/>
        <v>Plagne</v>
      </c>
      <c r="P725" s="2" t="str">
        <f t="shared" si="57"/>
        <v/>
      </c>
      <c r="Q725" s="2" t="str">
        <f t="shared" si="57"/>
        <v/>
      </c>
      <c r="R725" s="2" t="str">
        <f t="shared" si="57"/>
        <v/>
      </c>
      <c r="S725" s="2" t="str">
        <f t="shared" si="57"/>
        <v/>
      </c>
      <c r="T725" s="2" t="str">
        <f t="shared" si="57"/>
        <v/>
      </c>
      <c r="U725" s="2" t="str">
        <f t="shared" si="57"/>
        <v/>
      </c>
      <c r="V725" s="2" t="str">
        <f t="shared" si="57"/>
        <v/>
      </c>
      <c r="W725" s="2" t="str">
        <f t="shared" si="57"/>
        <v/>
      </c>
      <c r="X725" s="2" t="str">
        <f t="shared" si="57"/>
        <v/>
      </c>
      <c r="Y725" s="2" t="str">
        <f t="shared" si="57"/>
        <v/>
      </c>
    </row>
    <row r="726" spans="1:25" x14ac:dyDescent="0.2">
      <c r="A726" s="2" t="s">
        <v>532</v>
      </c>
      <c r="B726" s="2">
        <v>3715</v>
      </c>
      <c r="C726" s="2">
        <v>0</v>
      </c>
      <c r="D726" s="2" t="s">
        <v>532</v>
      </c>
      <c r="E726" s="2">
        <v>561</v>
      </c>
      <c r="F726" s="2" t="s">
        <v>309</v>
      </c>
      <c r="G726" s="2">
        <v>2609181.9610000001</v>
      </c>
      <c r="H726" s="2">
        <v>1146523.28</v>
      </c>
      <c r="I726" s="2" t="s">
        <v>4896</v>
      </c>
      <c r="J726" s="4">
        <v>39630</v>
      </c>
      <c r="K726" s="230">
        <f t="shared" si="56"/>
        <v>3</v>
      </c>
      <c r="L726" s="2" t="str">
        <f>$B726&amp;"-"&amp;COUNTIF($B$2:$B726, $B726)</f>
        <v>3715-1</v>
      </c>
      <c r="M726" s="2">
        <v>2537</v>
      </c>
      <c r="N726" s="2" t="str">
        <f t="shared" si="58"/>
        <v>Vauffelin</v>
      </c>
      <c r="O726" s="2" t="str">
        <f t="shared" si="57"/>
        <v/>
      </c>
      <c r="P726" s="2" t="str">
        <f t="shared" si="57"/>
        <v/>
      </c>
      <c r="Q726" s="2" t="str">
        <f t="shared" si="57"/>
        <v/>
      </c>
      <c r="R726" s="2" t="str">
        <f t="shared" si="57"/>
        <v/>
      </c>
      <c r="S726" s="2" t="str">
        <f t="shared" si="57"/>
        <v/>
      </c>
      <c r="T726" s="2" t="str">
        <f t="shared" si="57"/>
        <v/>
      </c>
      <c r="U726" s="2" t="str">
        <f t="shared" si="57"/>
        <v/>
      </c>
      <c r="V726" s="2" t="str">
        <f t="shared" si="57"/>
        <v/>
      </c>
      <c r="W726" s="2" t="str">
        <f t="shared" si="57"/>
        <v/>
      </c>
      <c r="X726" s="2" t="str">
        <f t="shared" si="57"/>
        <v/>
      </c>
      <c r="Y726" s="2" t="str">
        <f t="shared" si="57"/>
        <v/>
      </c>
    </row>
    <row r="727" spans="1:25" x14ac:dyDescent="0.2">
      <c r="A727" s="2" t="s">
        <v>539</v>
      </c>
      <c r="B727" s="2">
        <v>3725</v>
      </c>
      <c r="C727" s="2">
        <v>0</v>
      </c>
      <c r="D727" s="2" t="s">
        <v>532</v>
      </c>
      <c r="E727" s="2">
        <v>561</v>
      </c>
      <c r="F727" s="2" t="s">
        <v>309</v>
      </c>
      <c r="G727" s="2">
        <v>2611244.219</v>
      </c>
      <c r="H727" s="2">
        <v>1151971.51</v>
      </c>
      <c r="I727" s="2" t="s">
        <v>4896</v>
      </c>
      <c r="J727" s="4">
        <v>39630</v>
      </c>
      <c r="K727" s="230">
        <f t="shared" si="56"/>
        <v>3</v>
      </c>
      <c r="L727" s="2" t="str">
        <f>$B727&amp;"-"&amp;COUNTIF($B$2:$B727, $B727)</f>
        <v>3725-1</v>
      </c>
      <c r="M727" s="2">
        <v>2538</v>
      </c>
      <c r="N727" s="2" t="str">
        <f t="shared" si="58"/>
        <v>Romont BE</v>
      </c>
      <c r="O727" s="2" t="str">
        <f t="shared" si="57"/>
        <v/>
      </c>
      <c r="P727" s="2" t="str">
        <f t="shared" si="57"/>
        <v/>
      </c>
      <c r="Q727" s="2" t="str">
        <f t="shared" si="57"/>
        <v/>
      </c>
      <c r="R727" s="2" t="str">
        <f t="shared" si="57"/>
        <v/>
      </c>
      <c r="S727" s="2" t="str">
        <f t="shared" si="57"/>
        <v/>
      </c>
      <c r="T727" s="2" t="str">
        <f t="shared" si="57"/>
        <v/>
      </c>
      <c r="U727" s="2" t="str">
        <f t="shared" si="57"/>
        <v/>
      </c>
      <c r="V727" s="2" t="str">
        <f t="shared" si="57"/>
        <v/>
      </c>
      <c r="W727" s="2" t="str">
        <f t="shared" si="57"/>
        <v/>
      </c>
      <c r="X727" s="2" t="str">
        <f t="shared" si="57"/>
        <v/>
      </c>
      <c r="Y727" s="2" t="str">
        <f t="shared" si="57"/>
        <v/>
      </c>
    </row>
    <row r="728" spans="1:25" x14ac:dyDescent="0.2">
      <c r="A728" s="2" t="s">
        <v>731</v>
      </c>
      <c r="B728" s="2">
        <v>3702</v>
      </c>
      <c r="C728" s="2">
        <v>0</v>
      </c>
      <c r="D728" s="2" t="s">
        <v>534</v>
      </c>
      <c r="E728" s="2">
        <v>562</v>
      </c>
      <c r="F728" s="2" t="s">
        <v>309</v>
      </c>
      <c r="G728" s="2">
        <v>2618310.5299999998</v>
      </c>
      <c r="H728" s="2">
        <v>1168441.5859999999</v>
      </c>
      <c r="I728" s="2" t="s">
        <v>4896</v>
      </c>
      <c r="J728" s="4">
        <v>39630</v>
      </c>
      <c r="K728" s="230">
        <f t="shared" si="56"/>
        <v>3</v>
      </c>
      <c r="L728" s="2" t="str">
        <f>$B728&amp;"-"&amp;COUNTIF($B$2:$B728, $B728)</f>
        <v>3702-1</v>
      </c>
      <c r="M728" s="2">
        <v>2540</v>
      </c>
      <c r="N728" s="2" t="str">
        <f t="shared" si="58"/>
        <v>Grenchen</v>
      </c>
      <c r="O728" s="2" t="str">
        <f t="shared" si="57"/>
        <v/>
      </c>
      <c r="P728" s="2" t="str">
        <f t="shared" si="57"/>
        <v/>
      </c>
      <c r="Q728" s="2" t="str">
        <f t="shared" si="57"/>
        <v/>
      </c>
      <c r="R728" s="2" t="str">
        <f t="shared" si="57"/>
        <v/>
      </c>
      <c r="S728" s="2" t="str">
        <f t="shared" si="57"/>
        <v/>
      </c>
      <c r="T728" s="2" t="str">
        <f t="shared" si="57"/>
        <v/>
      </c>
      <c r="U728" s="2" t="str">
        <f t="shared" si="57"/>
        <v/>
      </c>
      <c r="V728" s="2" t="str">
        <f t="shared" si="57"/>
        <v/>
      </c>
      <c r="W728" s="2" t="str">
        <f t="shared" si="57"/>
        <v/>
      </c>
      <c r="X728" s="2" t="str">
        <f t="shared" si="57"/>
        <v/>
      </c>
      <c r="Y728" s="2" t="str">
        <f t="shared" si="57"/>
        <v/>
      </c>
    </row>
    <row r="729" spans="1:25" x14ac:dyDescent="0.2">
      <c r="A729" s="2" t="s">
        <v>533</v>
      </c>
      <c r="B729" s="2">
        <v>3703</v>
      </c>
      <c r="C729" s="2">
        <v>0</v>
      </c>
      <c r="D729" s="2" t="s">
        <v>534</v>
      </c>
      <c r="E729" s="2">
        <v>562</v>
      </c>
      <c r="F729" s="2" t="s">
        <v>309</v>
      </c>
      <c r="G729" s="2">
        <v>2619776.0759999999</v>
      </c>
      <c r="H729" s="2">
        <v>1166822.4809999999</v>
      </c>
      <c r="I729" s="2" t="s">
        <v>4896</v>
      </c>
      <c r="J729" s="4">
        <v>39630</v>
      </c>
      <c r="K729" s="230">
        <f t="shared" si="56"/>
        <v>3</v>
      </c>
      <c r="L729" s="2" t="str">
        <f>$B729&amp;"-"&amp;COUNTIF($B$2:$B729, $B729)</f>
        <v>3703-1</v>
      </c>
      <c r="M729" s="2">
        <v>2542</v>
      </c>
      <c r="N729" s="2" t="str">
        <f t="shared" si="58"/>
        <v>Pieterlen</v>
      </c>
      <c r="O729" s="2" t="str">
        <f t="shared" si="57"/>
        <v/>
      </c>
      <c r="P729" s="2" t="str">
        <f t="shared" si="57"/>
        <v/>
      </c>
      <c r="Q729" s="2" t="str">
        <f t="shared" si="57"/>
        <v/>
      </c>
      <c r="R729" s="2" t="str">
        <f t="shared" si="57"/>
        <v/>
      </c>
      <c r="S729" s="2" t="str">
        <f t="shared" si="57"/>
        <v/>
      </c>
      <c r="T729" s="2" t="str">
        <f t="shared" si="57"/>
        <v/>
      </c>
      <c r="U729" s="2" t="str">
        <f t="shared" si="57"/>
        <v/>
      </c>
      <c r="V729" s="2" t="str">
        <f t="shared" si="57"/>
        <v/>
      </c>
      <c r="W729" s="2" t="str">
        <f t="shared" si="57"/>
        <v/>
      </c>
      <c r="X729" s="2" t="str">
        <f t="shared" si="57"/>
        <v/>
      </c>
      <c r="Y729" s="2" t="str">
        <f t="shared" si="57"/>
        <v/>
      </c>
    </row>
    <row r="730" spans="1:25" x14ac:dyDescent="0.2">
      <c r="A730" s="2" t="s">
        <v>535</v>
      </c>
      <c r="B730" s="2">
        <v>3703</v>
      </c>
      <c r="C730" s="2">
        <v>41</v>
      </c>
      <c r="D730" s="2" t="s">
        <v>534</v>
      </c>
      <c r="E730" s="2">
        <v>562</v>
      </c>
      <c r="F730" s="2" t="s">
        <v>309</v>
      </c>
      <c r="G730" s="2">
        <v>2624718.906</v>
      </c>
      <c r="H730" s="2">
        <v>1162491.013</v>
      </c>
      <c r="I730" s="2" t="s">
        <v>4896</v>
      </c>
      <c r="J730" s="4">
        <v>39630</v>
      </c>
      <c r="K730" s="230">
        <f t="shared" si="56"/>
        <v>3</v>
      </c>
      <c r="L730" s="2" t="str">
        <f>$B730&amp;"-"&amp;COUNTIF($B$2:$B730, $B730)</f>
        <v>3703-2</v>
      </c>
      <c r="M730" s="2">
        <v>2543</v>
      </c>
      <c r="N730" s="2" t="str">
        <f t="shared" si="58"/>
        <v>Lengnau BE</v>
      </c>
      <c r="O730" s="2" t="str">
        <f t="shared" si="57"/>
        <v/>
      </c>
      <c r="P730" s="2" t="str">
        <f t="shared" si="57"/>
        <v/>
      </c>
      <c r="Q730" s="2" t="str">
        <f t="shared" si="57"/>
        <v/>
      </c>
      <c r="R730" s="2" t="str">
        <f t="shared" si="57"/>
        <v/>
      </c>
      <c r="S730" s="2" t="str">
        <f t="shared" si="57"/>
        <v/>
      </c>
      <c r="T730" s="2" t="str">
        <f t="shared" si="57"/>
        <v/>
      </c>
      <c r="U730" s="2" t="str">
        <f t="shared" si="57"/>
        <v/>
      </c>
      <c r="V730" s="2" t="str">
        <f t="shared" si="57"/>
        <v/>
      </c>
      <c r="W730" s="2" t="str">
        <f t="shared" si="57"/>
        <v/>
      </c>
      <c r="X730" s="2" t="str">
        <f t="shared" si="57"/>
        <v/>
      </c>
      <c r="Y730" s="2" t="str">
        <f t="shared" si="57"/>
        <v/>
      </c>
    </row>
    <row r="731" spans="1:25" x14ac:dyDescent="0.2">
      <c r="A731" s="2" t="s">
        <v>543</v>
      </c>
      <c r="B731" s="2">
        <v>3704</v>
      </c>
      <c r="C731" s="2">
        <v>0</v>
      </c>
      <c r="D731" s="2" t="s">
        <v>534</v>
      </c>
      <c r="E731" s="2">
        <v>562</v>
      </c>
      <c r="F731" s="2" t="s">
        <v>309</v>
      </c>
      <c r="G731" s="2">
        <v>2621040.409</v>
      </c>
      <c r="H731" s="2">
        <v>1167633.8910000001</v>
      </c>
      <c r="I731" s="2" t="s">
        <v>4896</v>
      </c>
      <c r="J731" s="4">
        <v>39630</v>
      </c>
      <c r="K731" s="230">
        <f t="shared" si="56"/>
        <v>3</v>
      </c>
      <c r="L731" s="2" t="str">
        <f>$B731&amp;"-"&amp;COUNTIF($B$2:$B731, $B731)</f>
        <v>3704-1</v>
      </c>
      <c r="M731" s="2">
        <v>2544</v>
      </c>
      <c r="N731" s="2" t="str">
        <f t="shared" si="58"/>
        <v>Bettlach</v>
      </c>
      <c r="O731" s="2" t="str">
        <f t="shared" si="57"/>
        <v/>
      </c>
      <c r="P731" s="2" t="str">
        <f t="shared" si="57"/>
        <v/>
      </c>
      <c r="Q731" s="2" t="str">
        <f t="shared" si="57"/>
        <v/>
      </c>
      <c r="R731" s="2" t="str">
        <f t="shared" si="57"/>
        <v/>
      </c>
      <c r="S731" s="2" t="str">
        <f t="shared" si="57"/>
        <v/>
      </c>
      <c r="T731" s="2" t="str">
        <f t="shared" si="57"/>
        <v/>
      </c>
      <c r="U731" s="2" t="str">
        <f t="shared" si="57"/>
        <v/>
      </c>
      <c r="V731" s="2" t="str">
        <f t="shared" si="57"/>
        <v/>
      </c>
      <c r="W731" s="2" t="str">
        <f t="shared" si="57"/>
        <v/>
      </c>
      <c r="X731" s="2" t="str">
        <f t="shared" si="57"/>
        <v/>
      </c>
      <c r="Y731" s="2" t="str">
        <f t="shared" si="57"/>
        <v/>
      </c>
    </row>
    <row r="732" spans="1:25" x14ac:dyDescent="0.2">
      <c r="A732" s="2" t="s">
        <v>536</v>
      </c>
      <c r="B732" s="2">
        <v>3711</v>
      </c>
      <c r="C732" s="2">
        <v>0</v>
      </c>
      <c r="D732" s="2" t="s">
        <v>534</v>
      </c>
      <c r="E732" s="2">
        <v>562</v>
      </c>
      <c r="F732" s="2" t="s">
        <v>309</v>
      </c>
      <c r="G732" s="2">
        <v>2618591.8059999999</v>
      </c>
      <c r="H732" s="2">
        <v>1166547.4439999999</v>
      </c>
      <c r="I732" s="2" t="s">
        <v>4896</v>
      </c>
      <c r="J732" s="4">
        <v>39630</v>
      </c>
      <c r="K732" s="230">
        <f t="shared" si="56"/>
        <v>3</v>
      </c>
      <c r="L732" s="2" t="str">
        <f>$B732&amp;"-"&amp;COUNTIF($B$2:$B732, $B732)</f>
        <v>3711-1</v>
      </c>
      <c r="M732" s="2">
        <v>2545</v>
      </c>
      <c r="N732" s="2" t="str">
        <f t="shared" si="58"/>
        <v>Selzach</v>
      </c>
      <c r="O732" s="2" t="str">
        <f t="shared" si="57"/>
        <v/>
      </c>
      <c r="P732" s="2" t="str">
        <f t="shared" si="57"/>
        <v/>
      </c>
      <c r="Q732" s="2" t="str">
        <f t="shared" si="57"/>
        <v/>
      </c>
      <c r="R732" s="2" t="str">
        <f t="shared" si="57"/>
        <v/>
      </c>
      <c r="S732" s="2" t="str">
        <f t="shared" si="57"/>
        <v/>
      </c>
      <c r="T732" s="2" t="str">
        <f t="shared" si="57"/>
        <v/>
      </c>
      <c r="U732" s="2" t="str">
        <f t="shared" si="57"/>
        <v/>
      </c>
      <c r="V732" s="2" t="str">
        <f t="shared" si="57"/>
        <v/>
      </c>
      <c r="W732" s="2" t="str">
        <f t="shared" si="57"/>
        <v/>
      </c>
      <c r="X732" s="2" t="str">
        <f t="shared" si="57"/>
        <v/>
      </c>
      <c r="Y732" s="2" t="str">
        <f t="shared" si="57"/>
        <v/>
      </c>
    </row>
    <row r="733" spans="1:25" x14ac:dyDescent="0.2">
      <c r="A733" s="2" t="s">
        <v>544</v>
      </c>
      <c r="B733" s="2">
        <v>3711</v>
      </c>
      <c r="C733" s="2">
        <v>2</v>
      </c>
      <c r="D733" s="2" t="s">
        <v>534</v>
      </c>
      <c r="E733" s="2">
        <v>562</v>
      </c>
      <c r="F733" s="2" t="s">
        <v>309</v>
      </c>
      <c r="G733" s="2">
        <v>2619165.9270000001</v>
      </c>
      <c r="H733" s="2">
        <v>1165398.0430000001</v>
      </c>
      <c r="I733" s="2" t="s">
        <v>4896</v>
      </c>
      <c r="J733" s="4">
        <v>39630</v>
      </c>
      <c r="K733" s="230">
        <f t="shared" si="56"/>
        <v>3</v>
      </c>
      <c r="L733" s="2" t="str">
        <f>$B733&amp;"-"&amp;COUNTIF($B$2:$B733, $B733)</f>
        <v>3711-2</v>
      </c>
      <c r="M733" s="2">
        <v>2552</v>
      </c>
      <c r="N733" s="2" t="str">
        <f t="shared" si="58"/>
        <v>Orpund</v>
      </c>
      <c r="O733" s="2" t="str">
        <f t="shared" si="57"/>
        <v>Orpund</v>
      </c>
      <c r="P733" s="2" t="str">
        <f t="shared" si="57"/>
        <v/>
      </c>
      <c r="Q733" s="2" t="str">
        <f t="shared" si="57"/>
        <v/>
      </c>
      <c r="R733" s="2" t="str">
        <f t="shared" si="57"/>
        <v/>
      </c>
      <c r="S733" s="2" t="str">
        <f t="shared" si="57"/>
        <v/>
      </c>
      <c r="T733" s="2" t="str">
        <f t="shared" ref="O733:Y756" si="59">IFERROR(INDEX($A$2:$A$5744, MATCH($M733&amp;"-"&amp;T$1, $L$2:$L$5744, 0)), "")</f>
        <v/>
      </c>
      <c r="U733" s="2" t="str">
        <f t="shared" si="59"/>
        <v/>
      </c>
      <c r="V733" s="2" t="str">
        <f t="shared" si="59"/>
        <v/>
      </c>
      <c r="W733" s="2" t="str">
        <f t="shared" si="59"/>
        <v/>
      </c>
      <c r="X733" s="2" t="str">
        <f t="shared" si="59"/>
        <v/>
      </c>
      <c r="Y733" s="2" t="str">
        <f t="shared" si="59"/>
        <v/>
      </c>
    </row>
    <row r="734" spans="1:25" x14ac:dyDescent="0.2">
      <c r="A734" s="2" t="s">
        <v>545</v>
      </c>
      <c r="B734" s="2">
        <v>3713</v>
      </c>
      <c r="C734" s="2">
        <v>0</v>
      </c>
      <c r="D734" s="2" t="s">
        <v>537</v>
      </c>
      <c r="E734" s="2">
        <v>563</v>
      </c>
      <c r="F734" s="2" t="s">
        <v>309</v>
      </c>
      <c r="G734" s="2">
        <v>2617298.0329999998</v>
      </c>
      <c r="H734" s="2">
        <v>1160590.933</v>
      </c>
      <c r="I734" s="2" t="s">
        <v>4896</v>
      </c>
      <c r="J734" s="4">
        <v>39630</v>
      </c>
      <c r="K734" s="230">
        <f t="shared" si="56"/>
        <v>3</v>
      </c>
      <c r="L734" s="2" t="str">
        <f>$B734&amp;"-"&amp;COUNTIF($B$2:$B734, $B734)</f>
        <v>3713-1</v>
      </c>
      <c r="M734" s="2">
        <v>2553</v>
      </c>
      <c r="N734" s="2" t="str">
        <f t="shared" si="58"/>
        <v>Safnern</v>
      </c>
      <c r="O734" s="2" t="str">
        <f t="shared" si="59"/>
        <v/>
      </c>
      <c r="P734" s="2" t="str">
        <f t="shared" si="59"/>
        <v/>
      </c>
      <c r="Q734" s="2" t="str">
        <f t="shared" si="59"/>
        <v/>
      </c>
      <c r="R734" s="2" t="str">
        <f t="shared" si="59"/>
        <v/>
      </c>
      <c r="S734" s="2" t="str">
        <f t="shared" si="59"/>
        <v/>
      </c>
      <c r="T734" s="2" t="str">
        <f t="shared" si="59"/>
        <v/>
      </c>
      <c r="U734" s="2" t="str">
        <f t="shared" si="59"/>
        <v/>
      </c>
      <c r="V734" s="2" t="str">
        <f t="shared" si="59"/>
        <v/>
      </c>
      <c r="W734" s="2" t="str">
        <f t="shared" si="59"/>
        <v/>
      </c>
      <c r="X734" s="2" t="str">
        <f t="shared" si="59"/>
        <v/>
      </c>
      <c r="Y734" s="2" t="str">
        <f t="shared" si="59"/>
        <v/>
      </c>
    </row>
    <row r="735" spans="1:25" x14ac:dyDescent="0.2">
      <c r="A735" s="2" t="s">
        <v>537</v>
      </c>
      <c r="B735" s="2">
        <v>3714</v>
      </c>
      <c r="C735" s="2">
        <v>0</v>
      </c>
      <c r="D735" s="2" t="s">
        <v>537</v>
      </c>
      <c r="E735" s="2">
        <v>563</v>
      </c>
      <c r="F735" s="2" t="s">
        <v>309</v>
      </c>
      <c r="G735" s="2">
        <v>2615157.2620000001</v>
      </c>
      <c r="H735" s="2">
        <v>1159267.3770000001</v>
      </c>
      <c r="I735" s="2" t="s">
        <v>4896</v>
      </c>
      <c r="J735" s="4">
        <v>39630</v>
      </c>
      <c r="K735" s="230">
        <f t="shared" si="56"/>
        <v>3</v>
      </c>
      <c r="L735" s="2" t="str">
        <f>$B735&amp;"-"&amp;COUNTIF($B$2:$B735, $B735)</f>
        <v>3714-1</v>
      </c>
      <c r="M735" s="2">
        <v>2554</v>
      </c>
      <c r="N735" s="2" t="str">
        <f t="shared" si="58"/>
        <v>Meinisberg</v>
      </c>
      <c r="O735" s="2" t="str">
        <f t="shared" si="59"/>
        <v/>
      </c>
      <c r="P735" s="2" t="str">
        <f t="shared" si="59"/>
        <v/>
      </c>
      <c r="Q735" s="2" t="str">
        <f t="shared" si="59"/>
        <v/>
      </c>
      <c r="R735" s="2" t="str">
        <f t="shared" si="59"/>
        <v/>
      </c>
      <c r="S735" s="2" t="str">
        <f t="shared" si="59"/>
        <v/>
      </c>
      <c r="T735" s="2" t="str">
        <f t="shared" si="59"/>
        <v/>
      </c>
      <c r="U735" s="2" t="str">
        <f t="shared" si="59"/>
        <v/>
      </c>
      <c r="V735" s="2" t="str">
        <f t="shared" si="59"/>
        <v/>
      </c>
      <c r="W735" s="2" t="str">
        <f t="shared" si="59"/>
        <v/>
      </c>
      <c r="X735" s="2" t="str">
        <f t="shared" si="59"/>
        <v/>
      </c>
      <c r="Y735" s="2" t="str">
        <f t="shared" si="59"/>
        <v/>
      </c>
    </row>
    <row r="736" spans="1:25" x14ac:dyDescent="0.2">
      <c r="A736" s="2" t="s">
        <v>532</v>
      </c>
      <c r="B736" s="2">
        <v>3715</v>
      </c>
      <c r="C736" s="2">
        <v>0</v>
      </c>
      <c r="D736" s="2" t="s">
        <v>537</v>
      </c>
      <c r="E736" s="2">
        <v>563</v>
      </c>
      <c r="F736" s="2" t="s">
        <v>309</v>
      </c>
      <c r="G736" s="2">
        <v>2608383.3080000002</v>
      </c>
      <c r="H736" s="2">
        <v>1152881.9280000001</v>
      </c>
      <c r="I736" s="2" t="s">
        <v>4896</v>
      </c>
      <c r="J736" s="4">
        <v>39630</v>
      </c>
      <c r="K736" s="230">
        <f t="shared" si="56"/>
        <v>3</v>
      </c>
      <c r="L736" s="2" t="str">
        <f>$B736&amp;"-"&amp;COUNTIF($B$2:$B736, $B736)</f>
        <v>3715-2</v>
      </c>
      <c r="M736" s="2">
        <v>2555</v>
      </c>
      <c r="N736" s="2" t="str">
        <f t="shared" si="58"/>
        <v>Brügg BE</v>
      </c>
      <c r="O736" s="2" t="str">
        <f t="shared" si="59"/>
        <v/>
      </c>
      <c r="P736" s="2" t="str">
        <f t="shared" si="59"/>
        <v/>
      </c>
      <c r="Q736" s="2" t="str">
        <f t="shared" si="59"/>
        <v/>
      </c>
      <c r="R736" s="2" t="str">
        <f t="shared" si="59"/>
        <v/>
      </c>
      <c r="S736" s="2" t="str">
        <f t="shared" si="59"/>
        <v/>
      </c>
      <c r="T736" s="2" t="str">
        <f t="shared" si="59"/>
        <v/>
      </c>
      <c r="U736" s="2" t="str">
        <f t="shared" si="59"/>
        <v/>
      </c>
      <c r="V736" s="2" t="str">
        <f t="shared" si="59"/>
        <v/>
      </c>
      <c r="W736" s="2" t="str">
        <f t="shared" si="59"/>
        <v/>
      </c>
      <c r="X736" s="2" t="str">
        <f t="shared" si="59"/>
        <v/>
      </c>
      <c r="Y736" s="2" t="str">
        <f t="shared" si="59"/>
        <v/>
      </c>
    </row>
    <row r="737" spans="1:25" x14ac:dyDescent="0.2">
      <c r="A737" s="2" t="s">
        <v>540</v>
      </c>
      <c r="B737" s="2">
        <v>3716</v>
      </c>
      <c r="C737" s="2">
        <v>0</v>
      </c>
      <c r="D737" s="2" t="s">
        <v>537</v>
      </c>
      <c r="E737" s="2">
        <v>563</v>
      </c>
      <c r="F737" s="2" t="s">
        <v>309</v>
      </c>
      <c r="G737" s="2">
        <v>2617483.196</v>
      </c>
      <c r="H737" s="2">
        <v>1157722.331</v>
      </c>
      <c r="I737" s="2" t="s">
        <v>4896</v>
      </c>
      <c r="J737" s="4">
        <v>39630</v>
      </c>
      <c r="K737" s="230">
        <f t="shared" si="56"/>
        <v>3</v>
      </c>
      <c r="L737" s="2" t="str">
        <f>$B737&amp;"-"&amp;COUNTIF($B$2:$B737, $B737)</f>
        <v>3716-1</v>
      </c>
      <c r="M737" s="2">
        <v>2556</v>
      </c>
      <c r="N737" s="2" t="str">
        <f t="shared" si="58"/>
        <v>Scheuren</v>
      </c>
      <c r="O737" s="2" t="str">
        <f t="shared" si="59"/>
        <v>Schwadernau</v>
      </c>
      <c r="P737" s="2" t="str">
        <f t="shared" si="59"/>
        <v/>
      </c>
      <c r="Q737" s="2" t="str">
        <f t="shared" si="59"/>
        <v/>
      </c>
      <c r="R737" s="2" t="str">
        <f t="shared" si="59"/>
        <v/>
      </c>
      <c r="S737" s="2" t="str">
        <f t="shared" si="59"/>
        <v/>
      </c>
      <c r="T737" s="2" t="str">
        <f t="shared" si="59"/>
        <v/>
      </c>
      <c r="U737" s="2" t="str">
        <f t="shared" si="59"/>
        <v/>
      </c>
      <c r="V737" s="2" t="str">
        <f t="shared" si="59"/>
        <v/>
      </c>
      <c r="W737" s="2" t="str">
        <f t="shared" si="59"/>
        <v/>
      </c>
      <c r="X737" s="2" t="str">
        <f t="shared" si="59"/>
        <v/>
      </c>
      <c r="Y737" s="2" t="str">
        <f t="shared" si="59"/>
        <v/>
      </c>
    </row>
    <row r="738" spans="1:25" x14ac:dyDescent="0.2">
      <c r="A738" s="2" t="s">
        <v>538</v>
      </c>
      <c r="B738" s="2">
        <v>3724</v>
      </c>
      <c r="C738" s="2">
        <v>0</v>
      </c>
      <c r="D738" s="2" t="s">
        <v>537</v>
      </c>
      <c r="E738" s="2">
        <v>563</v>
      </c>
      <c r="F738" s="2" t="s">
        <v>309</v>
      </c>
      <c r="G738" s="2">
        <v>2611766.4959999998</v>
      </c>
      <c r="H738" s="2">
        <v>1156699.432</v>
      </c>
      <c r="I738" s="2" t="s">
        <v>4896</v>
      </c>
      <c r="J738" s="4">
        <v>39630</v>
      </c>
      <c r="K738" s="230">
        <f t="shared" si="56"/>
        <v>3</v>
      </c>
      <c r="L738" s="2" t="str">
        <f>$B738&amp;"-"&amp;COUNTIF($B$2:$B738, $B738)</f>
        <v>3724-1</v>
      </c>
      <c r="M738" s="2">
        <v>2557</v>
      </c>
      <c r="N738" s="2" t="str">
        <f t="shared" si="58"/>
        <v>Studen BE</v>
      </c>
      <c r="O738" s="2" t="str">
        <f t="shared" si="59"/>
        <v>Studen BE</v>
      </c>
      <c r="P738" s="2" t="str">
        <f t="shared" si="59"/>
        <v>Studen BE</v>
      </c>
      <c r="Q738" s="2" t="str">
        <f t="shared" si="59"/>
        <v/>
      </c>
      <c r="R738" s="2" t="str">
        <f t="shared" si="59"/>
        <v/>
      </c>
      <c r="S738" s="2" t="str">
        <f t="shared" si="59"/>
        <v/>
      </c>
      <c r="T738" s="2" t="str">
        <f t="shared" si="59"/>
        <v/>
      </c>
      <c r="U738" s="2" t="str">
        <f t="shared" si="59"/>
        <v/>
      </c>
      <c r="V738" s="2" t="str">
        <f t="shared" si="59"/>
        <v/>
      </c>
      <c r="W738" s="2" t="str">
        <f t="shared" si="59"/>
        <v/>
      </c>
      <c r="X738" s="2" t="str">
        <f t="shared" si="59"/>
        <v/>
      </c>
      <c r="Y738" s="2" t="str">
        <f t="shared" si="59"/>
        <v/>
      </c>
    </row>
    <row r="739" spans="1:25" x14ac:dyDescent="0.2">
      <c r="A739" s="2" t="s">
        <v>539</v>
      </c>
      <c r="B739" s="2">
        <v>3725</v>
      </c>
      <c r="C739" s="2">
        <v>0</v>
      </c>
      <c r="D739" s="2" t="s">
        <v>537</v>
      </c>
      <c r="E739" s="2">
        <v>563</v>
      </c>
      <c r="F739" s="2" t="s">
        <v>309</v>
      </c>
      <c r="G739" s="2">
        <v>2612194.0210000002</v>
      </c>
      <c r="H739" s="2">
        <v>1152972.5349999999</v>
      </c>
      <c r="I739" s="2" t="s">
        <v>4896</v>
      </c>
      <c r="J739" s="4">
        <v>39630</v>
      </c>
      <c r="K739" s="230">
        <f t="shared" si="56"/>
        <v>3</v>
      </c>
      <c r="L739" s="2" t="str">
        <f>$B739&amp;"-"&amp;COUNTIF($B$2:$B739, $B739)</f>
        <v>3725-2</v>
      </c>
      <c r="M739" s="2">
        <v>2558</v>
      </c>
      <c r="N739" s="2" t="str">
        <f t="shared" si="58"/>
        <v>Aegerten</v>
      </c>
      <c r="O739" s="2" t="str">
        <f t="shared" si="59"/>
        <v/>
      </c>
      <c r="P739" s="2" t="str">
        <f t="shared" si="59"/>
        <v/>
      </c>
      <c r="Q739" s="2" t="str">
        <f t="shared" si="59"/>
        <v/>
      </c>
      <c r="R739" s="2" t="str">
        <f t="shared" si="59"/>
        <v/>
      </c>
      <c r="S739" s="2" t="str">
        <f t="shared" si="59"/>
        <v/>
      </c>
      <c r="T739" s="2" t="str">
        <f t="shared" si="59"/>
        <v/>
      </c>
      <c r="U739" s="2" t="str">
        <f t="shared" si="59"/>
        <v/>
      </c>
      <c r="V739" s="2" t="str">
        <f t="shared" si="59"/>
        <v/>
      </c>
      <c r="W739" s="2" t="str">
        <f t="shared" si="59"/>
        <v/>
      </c>
      <c r="X739" s="2" t="str">
        <f t="shared" si="59"/>
        <v/>
      </c>
      <c r="Y739" s="2" t="str">
        <f t="shared" si="59"/>
        <v/>
      </c>
    </row>
    <row r="740" spans="1:25" x14ac:dyDescent="0.2">
      <c r="A740" s="2" t="s">
        <v>540</v>
      </c>
      <c r="B740" s="2">
        <v>3716</v>
      </c>
      <c r="C740" s="2">
        <v>0</v>
      </c>
      <c r="D740" s="2" t="s">
        <v>540</v>
      </c>
      <c r="E740" s="2">
        <v>564</v>
      </c>
      <c r="F740" s="2" t="s">
        <v>309</v>
      </c>
      <c r="G740" s="2">
        <v>2617592.4219999998</v>
      </c>
      <c r="H740" s="2">
        <v>1155795.5249999999</v>
      </c>
      <c r="I740" s="2" t="s">
        <v>4896</v>
      </c>
      <c r="J740" s="4">
        <v>39630</v>
      </c>
      <c r="K740" s="230">
        <f t="shared" si="56"/>
        <v>3</v>
      </c>
      <c r="L740" s="2" t="str">
        <f>$B740&amp;"-"&amp;COUNTIF($B$2:$B740, $B740)</f>
        <v>3716-2</v>
      </c>
      <c r="M740" s="2">
        <v>2560</v>
      </c>
      <c r="N740" s="2" t="str">
        <f t="shared" si="58"/>
        <v>Nidau</v>
      </c>
      <c r="O740" s="2" t="str">
        <f t="shared" si="59"/>
        <v>Nidau</v>
      </c>
      <c r="P740" s="2" t="str">
        <f t="shared" si="59"/>
        <v/>
      </c>
      <c r="Q740" s="2" t="str">
        <f t="shared" si="59"/>
        <v/>
      </c>
      <c r="R740" s="2" t="str">
        <f t="shared" si="59"/>
        <v/>
      </c>
      <c r="S740" s="2" t="str">
        <f t="shared" si="59"/>
        <v/>
      </c>
      <c r="T740" s="2" t="str">
        <f t="shared" si="59"/>
        <v/>
      </c>
      <c r="U740" s="2" t="str">
        <f t="shared" si="59"/>
        <v/>
      </c>
      <c r="V740" s="2" t="str">
        <f t="shared" si="59"/>
        <v/>
      </c>
      <c r="W740" s="2" t="str">
        <f t="shared" si="59"/>
        <v/>
      </c>
      <c r="X740" s="2" t="str">
        <f t="shared" si="59"/>
        <v/>
      </c>
      <c r="Y740" s="2" t="str">
        <f t="shared" si="59"/>
        <v/>
      </c>
    </row>
    <row r="741" spans="1:25" x14ac:dyDescent="0.2">
      <c r="A741" s="2" t="s">
        <v>541</v>
      </c>
      <c r="B741" s="2">
        <v>3717</v>
      </c>
      <c r="C741" s="2">
        <v>0</v>
      </c>
      <c r="D741" s="2" t="s">
        <v>540</v>
      </c>
      <c r="E741" s="2">
        <v>564</v>
      </c>
      <c r="F741" s="2" t="s">
        <v>309</v>
      </c>
      <c r="G741" s="2">
        <v>2618852.5929999999</v>
      </c>
      <c r="H741" s="2">
        <v>1152945.017</v>
      </c>
      <c r="I741" s="2" t="s">
        <v>4896</v>
      </c>
      <c r="J741" s="4">
        <v>39630</v>
      </c>
      <c r="K741" s="230">
        <f t="shared" si="56"/>
        <v>3</v>
      </c>
      <c r="L741" s="2" t="str">
        <f>$B741&amp;"-"&amp;COUNTIF($B$2:$B741, $B741)</f>
        <v>3717-1</v>
      </c>
      <c r="M741" s="2">
        <v>2562</v>
      </c>
      <c r="N741" s="2" t="str">
        <f t="shared" si="58"/>
        <v>Port</v>
      </c>
      <c r="O741" s="2" t="str">
        <f t="shared" si="59"/>
        <v>Port</v>
      </c>
      <c r="P741" s="2" t="str">
        <f t="shared" si="59"/>
        <v/>
      </c>
      <c r="Q741" s="2" t="str">
        <f t="shared" si="59"/>
        <v/>
      </c>
      <c r="R741" s="2" t="str">
        <f t="shared" si="59"/>
        <v/>
      </c>
      <c r="S741" s="2" t="str">
        <f t="shared" si="59"/>
        <v/>
      </c>
      <c r="T741" s="2" t="str">
        <f t="shared" si="59"/>
        <v/>
      </c>
      <c r="U741" s="2" t="str">
        <f t="shared" si="59"/>
        <v/>
      </c>
      <c r="V741" s="2" t="str">
        <f t="shared" si="59"/>
        <v/>
      </c>
      <c r="W741" s="2" t="str">
        <f t="shared" si="59"/>
        <v/>
      </c>
      <c r="X741" s="2" t="str">
        <f t="shared" si="59"/>
        <v/>
      </c>
      <c r="Y741" s="2" t="str">
        <f t="shared" si="59"/>
        <v/>
      </c>
    </row>
    <row r="742" spans="1:25" x14ac:dyDescent="0.2">
      <c r="A742" s="2" t="s">
        <v>542</v>
      </c>
      <c r="B742" s="2">
        <v>3718</v>
      </c>
      <c r="C742" s="2">
        <v>0</v>
      </c>
      <c r="D742" s="2" t="s">
        <v>542</v>
      </c>
      <c r="E742" s="2">
        <v>565</v>
      </c>
      <c r="F742" s="2" t="s">
        <v>309</v>
      </c>
      <c r="G742" s="2">
        <v>2621122.4019999998</v>
      </c>
      <c r="H742" s="2">
        <v>1146065.301</v>
      </c>
      <c r="I742" s="2" t="s">
        <v>4896</v>
      </c>
      <c r="J742" s="4">
        <v>39630</v>
      </c>
      <c r="K742" s="230">
        <f t="shared" si="56"/>
        <v>3</v>
      </c>
      <c r="L742" s="2" t="str">
        <f>$B742&amp;"-"&amp;COUNTIF($B$2:$B742, $B742)</f>
        <v>3718-1</v>
      </c>
      <c r="M742" s="2">
        <v>2563</v>
      </c>
      <c r="N742" s="2" t="str">
        <f t="shared" si="58"/>
        <v>Ipsach</v>
      </c>
      <c r="O742" s="2" t="str">
        <f t="shared" si="59"/>
        <v>Ipsach</v>
      </c>
      <c r="P742" s="2" t="str">
        <f t="shared" si="59"/>
        <v/>
      </c>
      <c r="Q742" s="2" t="str">
        <f t="shared" si="59"/>
        <v/>
      </c>
      <c r="R742" s="2" t="str">
        <f t="shared" si="59"/>
        <v/>
      </c>
      <c r="S742" s="2" t="str">
        <f t="shared" si="59"/>
        <v/>
      </c>
      <c r="T742" s="2" t="str">
        <f t="shared" si="59"/>
        <v/>
      </c>
      <c r="U742" s="2" t="str">
        <f t="shared" si="59"/>
        <v/>
      </c>
      <c r="V742" s="2" t="str">
        <f t="shared" si="59"/>
        <v/>
      </c>
      <c r="W742" s="2" t="str">
        <f t="shared" si="59"/>
        <v/>
      </c>
      <c r="X742" s="2" t="str">
        <f t="shared" si="59"/>
        <v/>
      </c>
      <c r="Y742" s="2" t="str">
        <f t="shared" si="59"/>
        <v/>
      </c>
    </row>
    <row r="743" spans="1:25" x14ac:dyDescent="0.2">
      <c r="A743" s="2" t="s">
        <v>543</v>
      </c>
      <c r="B743" s="2">
        <v>3704</v>
      </c>
      <c r="C743" s="2">
        <v>0</v>
      </c>
      <c r="D743" s="2" t="s">
        <v>543</v>
      </c>
      <c r="E743" s="2">
        <v>566</v>
      </c>
      <c r="F743" s="2" t="s">
        <v>309</v>
      </c>
      <c r="G743" s="2">
        <v>2622846.074</v>
      </c>
      <c r="H743" s="2">
        <v>1166983.27</v>
      </c>
      <c r="I743" s="2" t="s">
        <v>4896</v>
      </c>
      <c r="J743" s="4">
        <v>39630</v>
      </c>
      <c r="K743" s="230">
        <f t="shared" si="56"/>
        <v>3</v>
      </c>
      <c r="L743" s="2" t="str">
        <f>$B743&amp;"-"&amp;COUNTIF($B$2:$B743, $B743)</f>
        <v>3704-2</v>
      </c>
      <c r="M743" s="2">
        <v>2564</v>
      </c>
      <c r="N743" s="2" t="str">
        <f t="shared" si="58"/>
        <v>Bellmund</v>
      </c>
      <c r="O743" s="2" t="str">
        <f t="shared" si="59"/>
        <v/>
      </c>
      <c r="P743" s="2" t="str">
        <f t="shared" si="59"/>
        <v/>
      </c>
      <c r="Q743" s="2" t="str">
        <f t="shared" si="59"/>
        <v/>
      </c>
      <c r="R743" s="2" t="str">
        <f t="shared" si="59"/>
        <v/>
      </c>
      <c r="S743" s="2" t="str">
        <f t="shared" si="59"/>
        <v/>
      </c>
      <c r="T743" s="2" t="str">
        <f t="shared" si="59"/>
        <v/>
      </c>
      <c r="U743" s="2" t="str">
        <f t="shared" si="59"/>
        <v/>
      </c>
      <c r="V743" s="2" t="str">
        <f t="shared" si="59"/>
        <v/>
      </c>
      <c r="W743" s="2" t="str">
        <f t="shared" si="59"/>
        <v/>
      </c>
      <c r="X743" s="2" t="str">
        <f t="shared" si="59"/>
        <v/>
      </c>
      <c r="Y743" s="2" t="str">
        <f t="shared" si="59"/>
        <v/>
      </c>
    </row>
    <row r="744" spans="1:25" x14ac:dyDescent="0.2">
      <c r="A744" s="2" t="s">
        <v>732</v>
      </c>
      <c r="B744" s="2">
        <v>3705</v>
      </c>
      <c r="C744" s="2">
        <v>0</v>
      </c>
      <c r="D744" s="2" t="s">
        <v>543</v>
      </c>
      <c r="E744" s="2">
        <v>566</v>
      </c>
      <c r="F744" s="2" t="s">
        <v>309</v>
      </c>
      <c r="G744" s="2">
        <v>2622059.5320000001</v>
      </c>
      <c r="H744" s="2">
        <v>1168234.0349999999</v>
      </c>
      <c r="I744" s="2" t="s">
        <v>4896</v>
      </c>
      <c r="J744" s="4">
        <v>39630</v>
      </c>
      <c r="K744" s="230">
        <f t="shared" si="56"/>
        <v>3</v>
      </c>
      <c r="L744" s="2" t="str">
        <f>$B744&amp;"-"&amp;COUNTIF($B$2:$B744, $B744)</f>
        <v>3705-1</v>
      </c>
      <c r="M744" s="2">
        <v>2565</v>
      </c>
      <c r="N744" s="2" t="str">
        <f t="shared" si="58"/>
        <v>Jens</v>
      </c>
      <c r="O744" s="2" t="str">
        <f t="shared" si="59"/>
        <v/>
      </c>
      <c r="P744" s="2" t="str">
        <f t="shared" si="59"/>
        <v/>
      </c>
      <c r="Q744" s="2" t="str">
        <f t="shared" si="59"/>
        <v/>
      </c>
      <c r="R744" s="2" t="str">
        <f t="shared" si="59"/>
        <v/>
      </c>
      <c r="S744" s="2" t="str">
        <f t="shared" si="59"/>
        <v/>
      </c>
      <c r="T744" s="2" t="str">
        <f t="shared" si="59"/>
        <v/>
      </c>
      <c r="U744" s="2" t="str">
        <f t="shared" si="59"/>
        <v/>
      </c>
      <c r="V744" s="2" t="str">
        <f t="shared" si="59"/>
        <v/>
      </c>
      <c r="W744" s="2" t="str">
        <f t="shared" si="59"/>
        <v/>
      </c>
      <c r="X744" s="2" t="str">
        <f t="shared" si="59"/>
        <v/>
      </c>
      <c r="Y744" s="2" t="str">
        <f t="shared" si="59"/>
        <v/>
      </c>
    </row>
    <row r="745" spans="1:25" x14ac:dyDescent="0.2">
      <c r="A745" s="2" t="s">
        <v>544</v>
      </c>
      <c r="B745" s="2">
        <v>3711</v>
      </c>
      <c r="C745" s="2">
        <v>2</v>
      </c>
      <c r="D745" s="2" t="s">
        <v>545</v>
      </c>
      <c r="E745" s="2">
        <v>567</v>
      </c>
      <c r="F745" s="2" t="s">
        <v>309</v>
      </c>
      <c r="G745" s="2">
        <v>2619597.0469999998</v>
      </c>
      <c r="H745" s="2">
        <v>1164952.544</v>
      </c>
      <c r="I745" s="2" t="s">
        <v>4896</v>
      </c>
      <c r="J745" s="4">
        <v>39630</v>
      </c>
      <c r="K745" s="230">
        <f t="shared" si="56"/>
        <v>3</v>
      </c>
      <c r="L745" s="2" t="str">
        <f>$B745&amp;"-"&amp;COUNTIF($B$2:$B745, $B745)</f>
        <v>3711-3</v>
      </c>
      <c r="M745" s="2">
        <v>2572</v>
      </c>
      <c r="N745" s="2" t="str">
        <f t="shared" si="58"/>
        <v>Mörigen</v>
      </c>
      <c r="O745" s="2" t="str">
        <f t="shared" si="59"/>
        <v>Sutz</v>
      </c>
      <c r="P745" s="2" t="str">
        <f t="shared" si="59"/>
        <v/>
      </c>
      <c r="Q745" s="2" t="str">
        <f t="shared" si="59"/>
        <v/>
      </c>
      <c r="R745" s="2" t="str">
        <f t="shared" si="59"/>
        <v/>
      </c>
      <c r="S745" s="2" t="str">
        <f t="shared" si="59"/>
        <v/>
      </c>
      <c r="T745" s="2" t="str">
        <f t="shared" si="59"/>
        <v/>
      </c>
      <c r="U745" s="2" t="str">
        <f t="shared" si="59"/>
        <v/>
      </c>
      <c r="V745" s="2" t="str">
        <f t="shared" si="59"/>
        <v/>
      </c>
      <c r="W745" s="2" t="str">
        <f t="shared" si="59"/>
        <v/>
      </c>
      <c r="X745" s="2" t="str">
        <f t="shared" si="59"/>
        <v/>
      </c>
      <c r="Y745" s="2" t="str">
        <f t="shared" si="59"/>
        <v/>
      </c>
    </row>
    <row r="746" spans="1:25" x14ac:dyDescent="0.2">
      <c r="A746" s="2" t="s">
        <v>545</v>
      </c>
      <c r="B746" s="2">
        <v>3713</v>
      </c>
      <c r="C746" s="2">
        <v>0</v>
      </c>
      <c r="D746" s="2" t="s">
        <v>545</v>
      </c>
      <c r="E746" s="2">
        <v>567</v>
      </c>
      <c r="F746" s="2" t="s">
        <v>309</v>
      </c>
      <c r="G746" s="2">
        <v>2619551.5180000002</v>
      </c>
      <c r="H746" s="2">
        <v>1160388.1459999999</v>
      </c>
      <c r="I746" s="2" t="s">
        <v>4896</v>
      </c>
      <c r="J746" s="4">
        <v>39630</v>
      </c>
      <c r="K746" s="230">
        <f t="shared" si="56"/>
        <v>3</v>
      </c>
      <c r="L746" s="2" t="str">
        <f>$B746&amp;"-"&amp;COUNTIF($B$2:$B746, $B746)</f>
        <v>3713-2</v>
      </c>
      <c r="M746" s="2">
        <v>2575</v>
      </c>
      <c r="N746" s="2" t="str">
        <f t="shared" si="58"/>
        <v>Hagneck</v>
      </c>
      <c r="O746" s="2" t="str">
        <f t="shared" si="59"/>
        <v>Täuffelen</v>
      </c>
      <c r="P746" s="2" t="str">
        <f t="shared" si="59"/>
        <v>Hagneck</v>
      </c>
      <c r="Q746" s="2" t="str">
        <f t="shared" si="59"/>
        <v>Täuffelen</v>
      </c>
      <c r="R746" s="2" t="str">
        <f t="shared" si="59"/>
        <v>Gerolfingen</v>
      </c>
      <c r="S746" s="2" t="str">
        <f t="shared" si="59"/>
        <v>Hagneck</v>
      </c>
      <c r="T746" s="2" t="str">
        <f t="shared" si="59"/>
        <v/>
      </c>
      <c r="U746" s="2" t="str">
        <f t="shared" si="59"/>
        <v/>
      </c>
      <c r="V746" s="2" t="str">
        <f t="shared" si="59"/>
        <v/>
      </c>
      <c r="W746" s="2" t="str">
        <f t="shared" si="59"/>
        <v/>
      </c>
      <c r="X746" s="2" t="str">
        <f t="shared" si="59"/>
        <v/>
      </c>
      <c r="Y746" s="2" t="str">
        <f t="shared" si="59"/>
        <v/>
      </c>
    </row>
    <row r="747" spans="1:25" x14ac:dyDescent="0.2">
      <c r="A747" s="2" t="s">
        <v>546</v>
      </c>
      <c r="B747" s="2">
        <v>3714</v>
      </c>
      <c r="C747" s="2">
        <v>3</v>
      </c>
      <c r="D747" s="2" t="s">
        <v>545</v>
      </c>
      <c r="E747" s="2">
        <v>567</v>
      </c>
      <c r="F747" s="2" t="s">
        <v>309</v>
      </c>
      <c r="G747" s="2">
        <v>2615529.0079999999</v>
      </c>
      <c r="H747" s="2">
        <v>1162834.21</v>
      </c>
      <c r="I747" s="2" t="s">
        <v>4896</v>
      </c>
      <c r="J747" s="4">
        <v>39630</v>
      </c>
      <c r="K747" s="230">
        <f t="shared" si="56"/>
        <v>3</v>
      </c>
      <c r="L747" s="2" t="str">
        <f>$B747&amp;"-"&amp;COUNTIF($B$2:$B747, $B747)</f>
        <v>3714-2</v>
      </c>
      <c r="M747" s="2">
        <v>2576</v>
      </c>
      <c r="N747" s="2" t="str">
        <f t="shared" si="58"/>
        <v>Lüscherz</v>
      </c>
      <c r="O747" s="2" t="str">
        <f t="shared" si="59"/>
        <v>Lüscherz</v>
      </c>
      <c r="P747" s="2" t="str">
        <f t="shared" si="59"/>
        <v/>
      </c>
      <c r="Q747" s="2" t="str">
        <f t="shared" si="59"/>
        <v/>
      </c>
      <c r="R747" s="2" t="str">
        <f t="shared" si="59"/>
        <v/>
      </c>
      <c r="S747" s="2" t="str">
        <f t="shared" si="59"/>
        <v/>
      </c>
      <c r="T747" s="2" t="str">
        <f t="shared" si="59"/>
        <v/>
      </c>
      <c r="U747" s="2" t="str">
        <f t="shared" si="59"/>
        <v/>
      </c>
      <c r="V747" s="2" t="str">
        <f t="shared" si="59"/>
        <v/>
      </c>
      <c r="W747" s="2" t="str">
        <f t="shared" si="59"/>
        <v/>
      </c>
      <c r="X747" s="2" t="str">
        <f t="shared" si="59"/>
        <v/>
      </c>
      <c r="Y747" s="2" t="str">
        <f t="shared" si="59"/>
        <v/>
      </c>
    </row>
    <row r="748" spans="1:25" x14ac:dyDescent="0.2">
      <c r="A748" s="2" t="s">
        <v>547</v>
      </c>
      <c r="B748" s="2">
        <v>3722</v>
      </c>
      <c r="C748" s="2">
        <v>0</v>
      </c>
      <c r="D748" s="2" t="s">
        <v>545</v>
      </c>
      <c r="E748" s="2">
        <v>567</v>
      </c>
      <c r="F748" s="2" t="s">
        <v>309</v>
      </c>
      <c r="G748" s="2">
        <v>2620847.5630000001</v>
      </c>
      <c r="H748" s="2">
        <v>1162481.2069999999</v>
      </c>
      <c r="I748" s="2" t="s">
        <v>4896</v>
      </c>
      <c r="J748" s="4">
        <v>39630</v>
      </c>
      <c r="K748" s="230">
        <f t="shared" si="56"/>
        <v>3</v>
      </c>
      <c r="L748" s="2" t="str">
        <f>$B748&amp;"-"&amp;COUNTIF($B$2:$B748, $B748)</f>
        <v>3722-1</v>
      </c>
      <c r="M748" s="2">
        <v>2577</v>
      </c>
      <c r="N748" s="2" t="str">
        <f t="shared" si="58"/>
        <v>Finsterhennen</v>
      </c>
      <c r="O748" s="2" t="str">
        <f t="shared" si="59"/>
        <v>Siselen BE</v>
      </c>
      <c r="P748" s="2" t="str">
        <f t="shared" si="59"/>
        <v/>
      </c>
      <c r="Q748" s="2" t="str">
        <f t="shared" si="59"/>
        <v/>
      </c>
      <c r="R748" s="2" t="str">
        <f t="shared" si="59"/>
        <v/>
      </c>
      <c r="S748" s="2" t="str">
        <f t="shared" si="59"/>
        <v/>
      </c>
      <c r="T748" s="2" t="str">
        <f t="shared" si="59"/>
        <v/>
      </c>
      <c r="U748" s="2" t="str">
        <f t="shared" si="59"/>
        <v/>
      </c>
      <c r="V748" s="2" t="str">
        <f t="shared" si="59"/>
        <v/>
      </c>
      <c r="W748" s="2" t="str">
        <f t="shared" si="59"/>
        <v/>
      </c>
      <c r="X748" s="2" t="str">
        <f t="shared" si="59"/>
        <v/>
      </c>
      <c r="Y748" s="2" t="str">
        <f t="shared" si="59"/>
        <v/>
      </c>
    </row>
    <row r="749" spans="1:25" x14ac:dyDescent="0.2">
      <c r="A749" s="2" t="s">
        <v>548</v>
      </c>
      <c r="B749" s="2">
        <v>3723</v>
      </c>
      <c r="C749" s="2">
        <v>0</v>
      </c>
      <c r="D749" s="2" t="s">
        <v>545</v>
      </c>
      <c r="E749" s="2">
        <v>567</v>
      </c>
      <c r="F749" s="2" t="s">
        <v>309</v>
      </c>
      <c r="G749" s="2">
        <v>2624305.3849999998</v>
      </c>
      <c r="H749" s="2">
        <v>1155648.433</v>
      </c>
      <c r="I749" s="2" t="s">
        <v>4896</v>
      </c>
      <c r="J749" s="4">
        <v>39630</v>
      </c>
      <c r="K749" s="230">
        <f t="shared" si="56"/>
        <v>3</v>
      </c>
      <c r="L749" s="2" t="str">
        <f>$B749&amp;"-"&amp;COUNTIF($B$2:$B749, $B749)</f>
        <v>3723-1</v>
      </c>
      <c r="M749" s="2">
        <v>2603</v>
      </c>
      <c r="N749" s="2" t="str">
        <f t="shared" si="58"/>
        <v>Péry</v>
      </c>
      <c r="O749" s="2" t="str">
        <f t="shared" si="59"/>
        <v>Péry</v>
      </c>
      <c r="P749" s="2" t="str">
        <f t="shared" si="59"/>
        <v/>
      </c>
      <c r="Q749" s="2" t="str">
        <f t="shared" si="59"/>
        <v/>
      </c>
      <c r="R749" s="2" t="str">
        <f t="shared" si="59"/>
        <v/>
      </c>
      <c r="S749" s="2" t="str">
        <f t="shared" si="59"/>
        <v/>
      </c>
      <c r="T749" s="2" t="str">
        <f t="shared" si="59"/>
        <v/>
      </c>
      <c r="U749" s="2" t="str">
        <f t="shared" si="59"/>
        <v/>
      </c>
      <c r="V749" s="2" t="str">
        <f t="shared" si="59"/>
        <v/>
      </c>
      <c r="W749" s="2" t="str">
        <f t="shared" si="59"/>
        <v/>
      </c>
      <c r="X749" s="2" t="str">
        <f t="shared" si="59"/>
        <v/>
      </c>
      <c r="Y749" s="2" t="str">
        <f t="shared" si="59"/>
        <v/>
      </c>
    </row>
    <row r="750" spans="1:25" x14ac:dyDescent="0.2">
      <c r="A750" s="2" t="s">
        <v>549</v>
      </c>
      <c r="B750" s="2">
        <v>3800</v>
      </c>
      <c r="C750" s="2">
        <v>5</v>
      </c>
      <c r="D750" s="2" t="s">
        <v>550</v>
      </c>
      <c r="E750" s="2">
        <v>571</v>
      </c>
      <c r="F750" s="2" t="s">
        <v>309</v>
      </c>
      <c r="G750" s="2">
        <v>2627254.4509999999</v>
      </c>
      <c r="H750" s="2">
        <v>1170796.662</v>
      </c>
      <c r="I750" s="2" t="s">
        <v>4896</v>
      </c>
      <c r="J750" s="4">
        <v>39630</v>
      </c>
      <c r="K750" s="230">
        <f t="shared" si="56"/>
        <v>3</v>
      </c>
      <c r="L750" s="2" t="str">
        <f>$B750&amp;"-"&amp;COUNTIF($B$2:$B750, $B750)</f>
        <v>3800-1</v>
      </c>
      <c r="M750" s="2">
        <v>2604</v>
      </c>
      <c r="N750" s="2" t="str">
        <f t="shared" si="58"/>
        <v>La Heutte</v>
      </c>
      <c r="O750" s="2" t="str">
        <f t="shared" si="59"/>
        <v/>
      </c>
      <c r="P750" s="2" t="str">
        <f t="shared" si="59"/>
        <v/>
      </c>
      <c r="Q750" s="2" t="str">
        <f t="shared" si="59"/>
        <v/>
      </c>
      <c r="R750" s="2" t="str">
        <f t="shared" si="59"/>
        <v/>
      </c>
      <c r="S750" s="2" t="str">
        <f t="shared" si="59"/>
        <v/>
      </c>
      <c r="T750" s="2" t="str">
        <f t="shared" si="59"/>
        <v/>
      </c>
      <c r="U750" s="2" t="str">
        <f t="shared" si="59"/>
        <v/>
      </c>
      <c r="V750" s="2" t="str">
        <f t="shared" si="59"/>
        <v/>
      </c>
      <c r="W750" s="2" t="str">
        <f t="shared" si="59"/>
        <v/>
      </c>
      <c r="X750" s="2" t="str">
        <f t="shared" si="59"/>
        <v/>
      </c>
      <c r="Y750" s="2" t="str">
        <f t="shared" si="59"/>
        <v/>
      </c>
    </row>
    <row r="751" spans="1:25" x14ac:dyDescent="0.2">
      <c r="A751" s="2" t="s">
        <v>550</v>
      </c>
      <c r="B751" s="2">
        <v>3803</v>
      </c>
      <c r="C751" s="2">
        <v>0</v>
      </c>
      <c r="D751" s="2" t="s">
        <v>550</v>
      </c>
      <c r="E751" s="2">
        <v>571</v>
      </c>
      <c r="F751" s="2" t="s">
        <v>309</v>
      </c>
      <c r="G751" s="2">
        <v>2627718.9419999998</v>
      </c>
      <c r="H751" s="2">
        <v>1173205.504</v>
      </c>
      <c r="I751" s="2" t="s">
        <v>4896</v>
      </c>
      <c r="J751" s="4">
        <v>39630</v>
      </c>
      <c r="K751" s="230">
        <f t="shared" si="56"/>
        <v>3</v>
      </c>
      <c r="L751" s="2" t="str">
        <f>$B751&amp;"-"&amp;COUNTIF($B$2:$B751, $B751)</f>
        <v>3803-1</v>
      </c>
      <c r="M751" s="2">
        <v>2605</v>
      </c>
      <c r="N751" s="2" t="str">
        <f t="shared" si="58"/>
        <v>Sonceboz-Sombeval</v>
      </c>
      <c r="O751" s="2" t="str">
        <f t="shared" si="59"/>
        <v/>
      </c>
      <c r="P751" s="2" t="str">
        <f t="shared" si="59"/>
        <v/>
      </c>
      <c r="Q751" s="2" t="str">
        <f t="shared" si="59"/>
        <v/>
      </c>
      <c r="R751" s="2" t="str">
        <f t="shared" si="59"/>
        <v/>
      </c>
      <c r="S751" s="2" t="str">
        <f t="shared" si="59"/>
        <v/>
      </c>
      <c r="T751" s="2" t="str">
        <f t="shared" si="59"/>
        <v/>
      </c>
      <c r="U751" s="2" t="str">
        <f t="shared" si="59"/>
        <v/>
      </c>
      <c r="V751" s="2" t="str">
        <f t="shared" si="59"/>
        <v/>
      </c>
      <c r="W751" s="2" t="str">
        <f t="shared" si="59"/>
        <v/>
      </c>
      <c r="X751" s="2" t="str">
        <f t="shared" si="59"/>
        <v/>
      </c>
      <c r="Y751" s="2" t="str">
        <f t="shared" si="59"/>
        <v/>
      </c>
    </row>
    <row r="752" spans="1:25" x14ac:dyDescent="0.2">
      <c r="A752" s="2" t="s">
        <v>567</v>
      </c>
      <c r="B752" s="2">
        <v>3800</v>
      </c>
      <c r="C752" s="2">
        <v>0</v>
      </c>
      <c r="D752" s="2" t="s">
        <v>552</v>
      </c>
      <c r="E752" s="2">
        <v>572</v>
      </c>
      <c r="F752" s="2" t="s">
        <v>309</v>
      </c>
      <c r="G752" s="2">
        <v>2634406.2280000001</v>
      </c>
      <c r="H752" s="2">
        <v>1170822.3810000001</v>
      </c>
      <c r="I752" s="2" t="s">
        <v>4896</v>
      </c>
      <c r="J752" s="4">
        <v>39630</v>
      </c>
      <c r="K752" s="230">
        <f t="shared" si="56"/>
        <v>3</v>
      </c>
      <c r="L752" s="2" t="str">
        <f>$B752&amp;"-"&amp;COUNTIF($B$2:$B752, $B752)</f>
        <v>3800-2</v>
      </c>
      <c r="M752" s="2">
        <v>2606</v>
      </c>
      <c r="N752" s="2" t="str">
        <f t="shared" si="58"/>
        <v>Corgémont</v>
      </c>
      <c r="O752" s="2" t="str">
        <f t="shared" si="59"/>
        <v>Corgémont</v>
      </c>
      <c r="P752" s="2" t="str">
        <f t="shared" si="59"/>
        <v/>
      </c>
      <c r="Q752" s="2" t="str">
        <f t="shared" si="59"/>
        <v/>
      </c>
      <c r="R752" s="2" t="str">
        <f t="shared" si="59"/>
        <v/>
      </c>
      <c r="S752" s="2" t="str">
        <f t="shared" si="59"/>
        <v/>
      </c>
      <c r="T752" s="2" t="str">
        <f t="shared" si="59"/>
        <v/>
      </c>
      <c r="U752" s="2" t="str">
        <f t="shared" si="59"/>
        <v/>
      </c>
      <c r="V752" s="2" t="str">
        <f t="shared" si="59"/>
        <v/>
      </c>
      <c r="W752" s="2" t="str">
        <f t="shared" si="59"/>
        <v/>
      </c>
      <c r="X752" s="2" t="str">
        <f t="shared" si="59"/>
        <v/>
      </c>
      <c r="Y752" s="2" t="str">
        <f t="shared" si="59"/>
        <v/>
      </c>
    </row>
    <row r="753" spans="1:25" x14ac:dyDescent="0.2">
      <c r="A753" s="2" t="s">
        <v>551</v>
      </c>
      <c r="B753" s="2">
        <v>3806</v>
      </c>
      <c r="C753" s="2">
        <v>0</v>
      </c>
      <c r="D753" s="2" t="s">
        <v>552</v>
      </c>
      <c r="E753" s="2">
        <v>572</v>
      </c>
      <c r="F753" s="2" t="s">
        <v>309</v>
      </c>
      <c r="G753" s="2">
        <v>2636807.6800000002</v>
      </c>
      <c r="H753" s="2">
        <v>1169707.7180000001</v>
      </c>
      <c r="I753" s="2" t="s">
        <v>4896</v>
      </c>
      <c r="J753" s="4">
        <v>39630</v>
      </c>
      <c r="K753" s="230">
        <f t="shared" si="56"/>
        <v>3</v>
      </c>
      <c r="L753" s="2" t="str">
        <f>$B753&amp;"-"&amp;COUNTIF($B$2:$B753, $B753)</f>
        <v>3806-1</v>
      </c>
      <c r="M753" s="2">
        <v>2607</v>
      </c>
      <c r="N753" s="2" t="str">
        <f t="shared" si="58"/>
        <v>Cortébert</v>
      </c>
      <c r="O753" s="2" t="str">
        <f t="shared" si="59"/>
        <v/>
      </c>
      <c r="P753" s="2" t="str">
        <f t="shared" si="59"/>
        <v/>
      </c>
      <c r="Q753" s="2" t="str">
        <f t="shared" si="59"/>
        <v/>
      </c>
      <c r="R753" s="2" t="str">
        <f t="shared" si="59"/>
        <v/>
      </c>
      <c r="S753" s="2" t="str">
        <f t="shared" si="59"/>
        <v/>
      </c>
      <c r="T753" s="2" t="str">
        <f t="shared" si="59"/>
        <v/>
      </c>
      <c r="U753" s="2" t="str">
        <f t="shared" si="59"/>
        <v/>
      </c>
      <c r="V753" s="2" t="str">
        <f t="shared" si="59"/>
        <v/>
      </c>
      <c r="W753" s="2" t="str">
        <f t="shared" si="59"/>
        <v/>
      </c>
      <c r="X753" s="2" t="str">
        <f t="shared" si="59"/>
        <v/>
      </c>
      <c r="Y753" s="2" t="str">
        <f t="shared" si="59"/>
        <v/>
      </c>
    </row>
    <row r="754" spans="1:25" x14ac:dyDescent="0.2">
      <c r="A754" s="2" t="s">
        <v>553</v>
      </c>
      <c r="B754" s="2">
        <v>3855</v>
      </c>
      <c r="C754" s="2">
        <v>0</v>
      </c>
      <c r="D754" s="2" t="s">
        <v>554</v>
      </c>
      <c r="E754" s="2">
        <v>573</v>
      </c>
      <c r="F754" s="2" t="s">
        <v>309</v>
      </c>
      <c r="G754" s="2">
        <v>2645288.2420000001</v>
      </c>
      <c r="H754" s="2">
        <v>1172826.8929999999</v>
      </c>
      <c r="I754" s="2" t="s">
        <v>4896</v>
      </c>
      <c r="J754" s="4">
        <v>39630</v>
      </c>
      <c r="K754" s="230">
        <f t="shared" si="56"/>
        <v>3</v>
      </c>
      <c r="L754" s="2" t="str">
        <f>$B754&amp;"-"&amp;COUNTIF($B$2:$B754, $B754)</f>
        <v>3855-1</v>
      </c>
      <c r="M754" s="2">
        <v>2608</v>
      </c>
      <c r="N754" s="2" t="str">
        <f t="shared" si="58"/>
        <v>Montagne-de-Courtelary</v>
      </c>
      <c r="O754" s="2" t="str">
        <f t="shared" si="59"/>
        <v>Montagne-de-Courtelary</v>
      </c>
      <c r="P754" s="2" t="str">
        <f t="shared" si="59"/>
        <v>Montagne-de-Courtelary</v>
      </c>
      <c r="Q754" s="2" t="str">
        <f t="shared" si="59"/>
        <v>Courtelary</v>
      </c>
      <c r="R754" s="2" t="str">
        <f t="shared" si="59"/>
        <v>Montagne-de-Courtelary</v>
      </c>
      <c r="S754" s="2" t="str">
        <f t="shared" si="59"/>
        <v/>
      </c>
      <c r="T754" s="2" t="str">
        <f t="shared" si="59"/>
        <v/>
      </c>
      <c r="U754" s="2" t="str">
        <f t="shared" si="59"/>
        <v/>
      </c>
      <c r="V754" s="2" t="str">
        <f t="shared" si="59"/>
        <v/>
      </c>
      <c r="W754" s="2" t="str">
        <f t="shared" si="59"/>
        <v/>
      </c>
      <c r="X754" s="2" t="str">
        <f t="shared" si="59"/>
        <v/>
      </c>
      <c r="Y754" s="2" t="str">
        <f t="shared" si="59"/>
        <v/>
      </c>
    </row>
    <row r="755" spans="1:25" x14ac:dyDescent="0.2">
      <c r="A755" s="2" t="s">
        <v>555</v>
      </c>
      <c r="B755" s="2">
        <v>3855</v>
      </c>
      <c r="C755" s="2">
        <v>1</v>
      </c>
      <c r="D755" s="2" t="s">
        <v>554</v>
      </c>
      <c r="E755" s="2">
        <v>573</v>
      </c>
      <c r="F755" s="2" t="s">
        <v>309</v>
      </c>
      <c r="G755" s="2">
        <v>2646038.696</v>
      </c>
      <c r="H755" s="2">
        <v>1174603.399</v>
      </c>
      <c r="I755" s="2" t="s">
        <v>4896</v>
      </c>
      <c r="J755" s="4">
        <v>39630</v>
      </c>
      <c r="K755" s="230">
        <f t="shared" si="56"/>
        <v>3</v>
      </c>
      <c r="L755" s="2" t="str">
        <f>$B755&amp;"-"&amp;COUNTIF($B$2:$B755, $B755)</f>
        <v>3855-2</v>
      </c>
      <c r="M755" s="2">
        <v>2610</v>
      </c>
      <c r="N755" s="2" t="str">
        <f t="shared" si="58"/>
        <v>Mont-Crosin</v>
      </c>
      <c r="O755" s="2" t="str">
        <f t="shared" si="59"/>
        <v>Mont-Crosin</v>
      </c>
      <c r="P755" s="2" t="str">
        <f t="shared" si="59"/>
        <v>Mont-Soleil</v>
      </c>
      <c r="Q755" s="2" t="str">
        <f t="shared" si="59"/>
        <v>St-Imier</v>
      </c>
      <c r="R755" s="2" t="str">
        <f t="shared" si="59"/>
        <v>Mont-Soleil</v>
      </c>
      <c r="S755" s="2" t="str">
        <f t="shared" si="59"/>
        <v>Les Pontins</v>
      </c>
      <c r="T755" s="2" t="str">
        <f t="shared" si="59"/>
        <v>Mont-Soleil</v>
      </c>
      <c r="U755" s="2" t="str">
        <f t="shared" si="59"/>
        <v>Les Pontins</v>
      </c>
      <c r="V755" s="2" t="str">
        <f t="shared" si="59"/>
        <v>Mont-Crosin</v>
      </c>
      <c r="W755" s="2" t="str">
        <f t="shared" si="59"/>
        <v/>
      </c>
      <c r="X755" s="2" t="str">
        <f t="shared" si="59"/>
        <v/>
      </c>
      <c r="Y755" s="2" t="str">
        <f t="shared" si="59"/>
        <v/>
      </c>
    </row>
    <row r="756" spans="1:25" x14ac:dyDescent="0.2">
      <c r="A756" s="2" t="s">
        <v>556</v>
      </c>
      <c r="B756" s="2">
        <v>3856</v>
      </c>
      <c r="C756" s="2">
        <v>0</v>
      </c>
      <c r="D756" s="2" t="s">
        <v>556</v>
      </c>
      <c r="E756" s="2">
        <v>574</v>
      </c>
      <c r="F756" s="2" t="s">
        <v>309</v>
      </c>
      <c r="G756" s="2">
        <v>2651004.7579999999</v>
      </c>
      <c r="H756" s="2">
        <v>1178930.92</v>
      </c>
      <c r="I756" s="2" t="s">
        <v>4896</v>
      </c>
      <c r="J756" s="4">
        <v>39630</v>
      </c>
      <c r="K756" s="230">
        <f t="shared" si="56"/>
        <v>3</v>
      </c>
      <c r="L756" s="2" t="str">
        <f>$B756&amp;"-"&amp;COUNTIF($B$2:$B756, $B756)</f>
        <v>3856-1</v>
      </c>
      <c r="M756" s="2">
        <v>2612</v>
      </c>
      <c r="N756" s="2" t="str">
        <f t="shared" si="58"/>
        <v>Cormoret</v>
      </c>
      <c r="O756" s="2" t="str">
        <f t="shared" si="59"/>
        <v/>
      </c>
      <c r="P756" s="2" t="str">
        <f t="shared" si="59"/>
        <v/>
      </c>
      <c r="Q756" s="2" t="str">
        <f t="shared" si="59"/>
        <v/>
      </c>
      <c r="R756" s="2" t="str">
        <f t="shared" si="59"/>
        <v/>
      </c>
      <c r="S756" s="2" t="str">
        <f t="shared" si="59"/>
        <v/>
      </c>
      <c r="T756" s="2" t="str">
        <f t="shared" si="59"/>
        <v/>
      </c>
      <c r="U756" s="2" t="str">
        <f t="shared" si="59"/>
        <v/>
      </c>
      <c r="V756" s="2" t="str">
        <f t="shared" ref="V756:Y756" si="60">IFERROR(INDEX($A$2:$A$5744, MATCH($M756&amp;"-"&amp;V$1, $L$2:$L$5744, 0)), "")</f>
        <v/>
      </c>
      <c r="W756" s="2" t="str">
        <f t="shared" si="60"/>
        <v/>
      </c>
      <c r="X756" s="2" t="str">
        <f t="shared" si="60"/>
        <v/>
      </c>
      <c r="Y756" s="2" t="str">
        <f t="shared" si="60"/>
        <v/>
      </c>
    </row>
    <row r="757" spans="1:25" x14ac:dyDescent="0.2">
      <c r="A757" s="2" t="s">
        <v>747</v>
      </c>
      <c r="B757" s="2">
        <v>3860</v>
      </c>
      <c r="C757" s="2">
        <v>0</v>
      </c>
      <c r="D757" s="2" t="s">
        <v>556</v>
      </c>
      <c r="E757" s="2">
        <v>574</v>
      </c>
      <c r="F757" s="2" t="s">
        <v>309</v>
      </c>
      <c r="G757" s="2">
        <v>2650405.9029999999</v>
      </c>
      <c r="H757" s="2">
        <v>1172920.3740000001</v>
      </c>
      <c r="I757" s="2" t="s">
        <v>4896</v>
      </c>
      <c r="J757" s="4">
        <v>39630</v>
      </c>
      <c r="K757" s="230">
        <f t="shared" si="56"/>
        <v>3</v>
      </c>
      <c r="L757" s="2" t="str">
        <f>$B757&amp;"-"&amp;COUNTIF($B$2:$B757, $B757)</f>
        <v>3860-1</v>
      </c>
      <c r="M757" s="2">
        <v>2613</v>
      </c>
      <c r="N757" s="2" t="str">
        <f t="shared" si="58"/>
        <v>Villeret</v>
      </c>
      <c r="O757" s="2" t="str">
        <f t="shared" si="58"/>
        <v>Villeret</v>
      </c>
      <c r="P757" s="2" t="str">
        <f t="shared" si="58"/>
        <v/>
      </c>
      <c r="Q757" s="2" t="str">
        <f t="shared" si="58"/>
        <v/>
      </c>
      <c r="R757" s="2" t="str">
        <f t="shared" si="58"/>
        <v/>
      </c>
      <c r="S757" s="2" t="str">
        <f t="shared" si="58"/>
        <v/>
      </c>
      <c r="T757" s="2" t="str">
        <f t="shared" si="58"/>
        <v/>
      </c>
      <c r="U757" s="2" t="str">
        <f t="shared" si="58"/>
        <v/>
      </c>
      <c r="V757" s="2" t="str">
        <f t="shared" si="58"/>
        <v/>
      </c>
      <c r="W757" s="2" t="str">
        <f t="shared" si="58"/>
        <v/>
      </c>
      <c r="X757" s="2" t="str">
        <f t="shared" si="58"/>
        <v/>
      </c>
      <c r="Y757" s="2" t="str">
        <f t="shared" si="58"/>
        <v/>
      </c>
    </row>
    <row r="758" spans="1:25" x14ac:dyDescent="0.2">
      <c r="A758" s="2" t="s">
        <v>577</v>
      </c>
      <c r="B758" s="2">
        <v>3706</v>
      </c>
      <c r="C758" s="2">
        <v>0</v>
      </c>
      <c r="D758" s="2" t="s">
        <v>557</v>
      </c>
      <c r="E758" s="2">
        <v>575</v>
      </c>
      <c r="F758" s="2" t="s">
        <v>309</v>
      </c>
      <c r="G758" s="2">
        <v>2627109.6170000001</v>
      </c>
      <c r="H758" s="2">
        <v>1167724.645</v>
      </c>
      <c r="I758" s="2" t="s">
        <v>4896</v>
      </c>
      <c r="J758" s="4">
        <v>39630</v>
      </c>
      <c r="K758" s="230">
        <f t="shared" si="56"/>
        <v>3</v>
      </c>
      <c r="L758" s="2" t="str">
        <f>$B758&amp;"-"&amp;COUNTIF($B$2:$B758, $B758)</f>
        <v>3706-1</v>
      </c>
      <c r="M758" s="2">
        <v>2615</v>
      </c>
      <c r="N758" s="2" t="str">
        <f t="shared" si="58"/>
        <v>Sonvilier</v>
      </c>
      <c r="O758" s="2" t="str">
        <f t="shared" si="58"/>
        <v>Montagne-de-Sonvilier</v>
      </c>
      <c r="P758" s="2" t="str">
        <f t="shared" si="58"/>
        <v/>
      </c>
      <c r="Q758" s="2" t="str">
        <f t="shared" si="58"/>
        <v/>
      </c>
      <c r="R758" s="2" t="str">
        <f t="shared" si="58"/>
        <v/>
      </c>
      <c r="S758" s="2" t="str">
        <f t="shared" si="58"/>
        <v/>
      </c>
      <c r="T758" s="2" t="str">
        <f t="shared" si="58"/>
        <v/>
      </c>
      <c r="U758" s="2" t="str">
        <f t="shared" si="58"/>
        <v/>
      </c>
      <c r="V758" s="2" t="str">
        <f t="shared" si="58"/>
        <v/>
      </c>
      <c r="W758" s="2" t="str">
        <f t="shared" si="58"/>
        <v/>
      </c>
      <c r="X758" s="2" t="str">
        <f t="shared" si="58"/>
        <v/>
      </c>
      <c r="Y758" s="2" t="str">
        <f t="shared" si="58"/>
        <v/>
      </c>
    </row>
    <row r="759" spans="1:25" x14ac:dyDescent="0.2">
      <c r="A759" s="2" t="s">
        <v>557</v>
      </c>
      <c r="B759" s="2">
        <v>3707</v>
      </c>
      <c r="C759" s="2">
        <v>0</v>
      </c>
      <c r="D759" s="2" t="s">
        <v>557</v>
      </c>
      <c r="E759" s="2">
        <v>575</v>
      </c>
      <c r="F759" s="2" t="s">
        <v>309</v>
      </c>
      <c r="G759" s="2">
        <v>2628449.5819999999</v>
      </c>
      <c r="H759" s="2">
        <v>1166798.905</v>
      </c>
      <c r="I759" s="2" t="s">
        <v>4896</v>
      </c>
      <c r="J759" s="4">
        <v>39630</v>
      </c>
      <c r="K759" s="230">
        <f t="shared" si="56"/>
        <v>3</v>
      </c>
      <c r="L759" s="2" t="str">
        <f>$B759&amp;"-"&amp;COUNTIF($B$2:$B759, $B759)</f>
        <v>3707-1</v>
      </c>
      <c r="M759" s="2">
        <v>2616</v>
      </c>
      <c r="N759" s="2" t="str">
        <f t="shared" si="58"/>
        <v>Renan BE</v>
      </c>
      <c r="O759" s="2" t="str">
        <f t="shared" si="58"/>
        <v>La Cibourg</v>
      </c>
      <c r="P759" s="2" t="str">
        <f t="shared" si="58"/>
        <v>Renan BE</v>
      </c>
      <c r="Q759" s="2" t="str">
        <f t="shared" si="58"/>
        <v>Renan BE</v>
      </c>
      <c r="R759" s="2" t="str">
        <f t="shared" si="58"/>
        <v/>
      </c>
      <c r="S759" s="2" t="str">
        <f t="shared" si="58"/>
        <v/>
      </c>
      <c r="T759" s="2" t="str">
        <f t="shared" si="58"/>
        <v/>
      </c>
      <c r="U759" s="2" t="str">
        <f t="shared" si="58"/>
        <v/>
      </c>
      <c r="V759" s="2" t="str">
        <f t="shared" si="58"/>
        <v/>
      </c>
      <c r="W759" s="2" t="str">
        <f t="shared" si="58"/>
        <v/>
      </c>
      <c r="X759" s="2" t="str">
        <f t="shared" si="58"/>
        <v/>
      </c>
      <c r="Y759" s="2" t="str">
        <f t="shared" si="58"/>
        <v/>
      </c>
    </row>
    <row r="760" spans="1:25" x14ac:dyDescent="0.2">
      <c r="A760" s="2" t="s">
        <v>578</v>
      </c>
      <c r="B760" s="2">
        <v>3816</v>
      </c>
      <c r="C760" s="2">
        <v>0</v>
      </c>
      <c r="D760" s="2" t="s">
        <v>559</v>
      </c>
      <c r="E760" s="2">
        <v>576</v>
      </c>
      <c r="F760" s="2" t="s">
        <v>309</v>
      </c>
      <c r="G760" s="2">
        <v>2640983.156</v>
      </c>
      <c r="H760" s="2">
        <v>1165756.71</v>
      </c>
      <c r="I760" s="2" t="s">
        <v>4896</v>
      </c>
      <c r="J760" s="4">
        <v>39630</v>
      </c>
      <c r="K760" s="230">
        <f t="shared" si="56"/>
        <v>3</v>
      </c>
      <c r="L760" s="2" t="str">
        <f>$B760&amp;"-"&amp;COUNTIF($B$2:$B760, $B760)</f>
        <v>3816-1</v>
      </c>
      <c r="M760" s="2">
        <v>2710</v>
      </c>
      <c r="N760" s="2" t="str">
        <f t="shared" si="58"/>
        <v>Tavannes</v>
      </c>
      <c r="O760" s="2" t="str">
        <f t="shared" si="58"/>
        <v>Tavannes</v>
      </c>
      <c r="P760" s="2" t="str">
        <f t="shared" si="58"/>
        <v/>
      </c>
      <c r="Q760" s="2" t="str">
        <f t="shared" si="58"/>
        <v/>
      </c>
      <c r="R760" s="2" t="str">
        <f t="shared" si="58"/>
        <v/>
      </c>
      <c r="S760" s="2" t="str">
        <f t="shared" si="58"/>
        <v/>
      </c>
      <c r="T760" s="2" t="str">
        <f t="shared" si="58"/>
        <v/>
      </c>
      <c r="U760" s="2" t="str">
        <f t="shared" si="58"/>
        <v/>
      </c>
      <c r="V760" s="2" t="str">
        <f t="shared" si="58"/>
        <v/>
      </c>
      <c r="W760" s="2" t="str">
        <f t="shared" si="58"/>
        <v/>
      </c>
      <c r="X760" s="2" t="str">
        <f t="shared" si="58"/>
        <v/>
      </c>
      <c r="Y760" s="2" t="str">
        <f t="shared" si="58"/>
        <v/>
      </c>
    </row>
    <row r="761" spans="1:25" x14ac:dyDescent="0.2">
      <c r="A761" s="2" t="s">
        <v>558</v>
      </c>
      <c r="B761" s="2">
        <v>3816</v>
      </c>
      <c r="C761" s="2">
        <v>1</v>
      </c>
      <c r="D761" s="2" t="s">
        <v>559</v>
      </c>
      <c r="E761" s="2">
        <v>576</v>
      </c>
      <c r="F761" s="2" t="s">
        <v>309</v>
      </c>
      <c r="G761" s="2">
        <v>2641042.3319999999</v>
      </c>
      <c r="H761" s="2">
        <v>1164560.6580000001</v>
      </c>
      <c r="I761" s="2" t="s">
        <v>4896</v>
      </c>
      <c r="J761" s="4">
        <v>39630</v>
      </c>
      <c r="K761" s="230">
        <f t="shared" si="56"/>
        <v>3</v>
      </c>
      <c r="L761" s="2" t="str">
        <f>$B761&amp;"-"&amp;COUNTIF($B$2:$B761, $B761)</f>
        <v>3816-2</v>
      </c>
      <c r="M761" s="2">
        <v>2712</v>
      </c>
      <c r="N761" s="2" t="str">
        <f t="shared" si="58"/>
        <v>Le Fuet</v>
      </c>
      <c r="O761" s="2" t="str">
        <f t="shared" si="58"/>
        <v>Le Fuet</v>
      </c>
      <c r="P761" s="2" t="str">
        <f t="shared" si="58"/>
        <v/>
      </c>
      <c r="Q761" s="2" t="str">
        <f t="shared" si="58"/>
        <v/>
      </c>
      <c r="R761" s="2" t="str">
        <f t="shared" si="58"/>
        <v/>
      </c>
      <c r="S761" s="2" t="str">
        <f t="shared" si="58"/>
        <v/>
      </c>
      <c r="T761" s="2" t="str">
        <f t="shared" si="58"/>
        <v/>
      </c>
      <c r="U761" s="2" t="str">
        <f t="shared" si="58"/>
        <v/>
      </c>
      <c r="V761" s="2" t="str">
        <f t="shared" si="58"/>
        <v/>
      </c>
      <c r="W761" s="2" t="str">
        <f t="shared" si="58"/>
        <v/>
      </c>
      <c r="X761" s="2" t="str">
        <f t="shared" si="58"/>
        <v/>
      </c>
      <c r="Y761" s="2" t="str">
        <f t="shared" si="58"/>
        <v/>
      </c>
    </row>
    <row r="762" spans="1:25" x14ac:dyDescent="0.2">
      <c r="A762" s="2" t="s">
        <v>559</v>
      </c>
      <c r="B762" s="2">
        <v>3818</v>
      </c>
      <c r="C762" s="2">
        <v>0</v>
      </c>
      <c r="D762" s="2" t="s">
        <v>559</v>
      </c>
      <c r="E762" s="2">
        <v>576</v>
      </c>
      <c r="F762" s="2" t="s">
        <v>309</v>
      </c>
      <c r="G762" s="2">
        <v>2647335.648</v>
      </c>
      <c r="H762" s="2">
        <v>1163372.7830000001</v>
      </c>
      <c r="I762" s="2" t="s">
        <v>4896</v>
      </c>
      <c r="J762" s="4">
        <v>39630</v>
      </c>
      <c r="K762" s="230">
        <f t="shared" si="56"/>
        <v>3</v>
      </c>
      <c r="L762" s="2" t="str">
        <f>$B762&amp;"-"&amp;COUNTIF($B$2:$B762, $B762)</f>
        <v>3818-1</v>
      </c>
      <c r="M762" s="2">
        <v>2713</v>
      </c>
      <c r="N762" s="2" t="str">
        <f t="shared" si="58"/>
        <v>Bellelay</v>
      </c>
      <c r="O762" s="2" t="str">
        <f t="shared" si="58"/>
        <v/>
      </c>
      <c r="P762" s="2" t="str">
        <f t="shared" si="58"/>
        <v/>
      </c>
      <c r="Q762" s="2" t="str">
        <f t="shared" si="58"/>
        <v/>
      </c>
      <c r="R762" s="2" t="str">
        <f t="shared" si="58"/>
        <v/>
      </c>
      <c r="S762" s="2" t="str">
        <f t="shared" si="58"/>
        <v/>
      </c>
      <c r="T762" s="2" t="str">
        <f t="shared" si="58"/>
        <v/>
      </c>
      <c r="U762" s="2" t="str">
        <f t="shared" si="58"/>
        <v/>
      </c>
      <c r="V762" s="2" t="str">
        <f t="shared" si="58"/>
        <v/>
      </c>
      <c r="W762" s="2" t="str">
        <f t="shared" si="58"/>
        <v/>
      </c>
      <c r="X762" s="2" t="str">
        <f t="shared" si="58"/>
        <v/>
      </c>
      <c r="Y762" s="2" t="str">
        <f t="shared" si="58"/>
        <v/>
      </c>
    </row>
    <row r="763" spans="1:25" x14ac:dyDescent="0.2">
      <c r="A763" s="2" t="s">
        <v>572</v>
      </c>
      <c r="B763" s="2">
        <v>3823</v>
      </c>
      <c r="C763" s="2">
        <v>1</v>
      </c>
      <c r="D763" s="2" t="s">
        <v>559</v>
      </c>
      <c r="E763" s="2">
        <v>576</v>
      </c>
      <c r="F763" s="2" t="s">
        <v>309</v>
      </c>
      <c r="G763" s="2">
        <v>2640158.5830000001</v>
      </c>
      <c r="H763" s="2">
        <v>1159578.727</v>
      </c>
      <c r="I763" s="2" t="s">
        <v>4896</v>
      </c>
      <c r="J763" s="4">
        <v>39630</v>
      </c>
      <c r="K763" s="230">
        <f t="shared" si="56"/>
        <v>3</v>
      </c>
      <c r="L763" s="2" t="str">
        <f>$B763&amp;"-"&amp;COUNTIF($B$2:$B763, $B763)</f>
        <v>3823-1</v>
      </c>
      <c r="M763" s="2">
        <v>2714</v>
      </c>
      <c r="N763" s="2" t="str">
        <f t="shared" si="58"/>
        <v>Les Genevez JU</v>
      </c>
      <c r="O763" s="2" t="str">
        <f t="shared" si="58"/>
        <v>Le Prédame</v>
      </c>
      <c r="P763" s="2" t="str">
        <f t="shared" si="58"/>
        <v/>
      </c>
      <c r="Q763" s="2" t="str">
        <f t="shared" si="58"/>
        <v/>
      </c>
      <c r="R763" s="2" t="str">
        <f t="shared" si="58"/>
        <v/>
      </c>
      <c r="S763" s="2" t="str">
        <f t="shared" si="58"/>
        <v/>
      </c>
      <c r="T763" s="2" t="str">
        <f t="shared" si="58"/>
        <v/>
      </c>
      <c r="U763" s="2" t="str">
        <f t="shared" si="58"/>
        <v/>
      </c>
      <c r="V763" s="2" t="str">
        <f t="shared" si="58"/>
        <v/>
      </c>
      <c r="W763" s="2" t="str">
        <f t="shared" si="58"/>
        <v/>
      </c>
      <c r="X763" s="2" t="str">
        <f t="shared" si="58"/>
        <v/>
      </c>
      <c r="Y763" s="2" t="str">
        <f t="shared" si="58"/>
        <v/>
      </c>
    </row>
    <row r="764" spans="1:25" x14ac:dyDescent="0.2">
      <c r="A764" s="2" t="s">
        <v>561</v>
      </c>
      <c r="B764" s="2">
        <v>3812</v>
      </c>
      <c r="C764" s="2">
        <v>0</v>
      </c>
      <c r="D764" s="2" t="s">
        <v>560</v>
      </c>
      <c r="E764" s="2">
        <v>577</v>
      </c>
      <c r="F764" s="2" t="s">
        <v>309</v>
      </c>
      <c r="G764" s="2">
        <v>2636017.09</v>
      </c>
      <c r="H764" s="2">
        <v>1166821.4140000001</v>
      </c>
      <c r="I764" s="2" t="s">
        <v>4896</v>
      </c>
      <c r="J764" s="4">
        <v>39630</v>
      </c>
      <c r="K764" s="230">
        <f t="shared" si="56"/>
        <v>3</v>
      </c>
      <c r="L764" s="2" t="str">
        <f>$B764&amp;"-"&amp;COUNTIF($B$2:$B764, $B764)</f>
        <v>3812-1</v>
      </c>
      <c r="M764" s="2">
        <v>2715</v>
      </c>
      <c r="N764" s="2" t="str">
        <f t="shared" si="58"/>
        <v>Châtelat</v>
      </c>
      <c r="O764" s="2" t="str">
        <f t="shared" si="58"/>
        <v>Monible</v>
      </c>
      <c r="P764" s="2" t="str">
        <f t="shared" si="58"/>
        <v/>
      </c>
      <c r="Q764" s="2" t="str">
        <f t="shared" si="58"/>
        <v/>
      </c>
      <c r="R764" s="2" t="str">
        <f t="shared" si="58"/>
        <v/>
      </c>
      <c r="S764" s="2" t="str">
        <f t="shared" si="58"/>
        <v/>
      </c>
      <c r="T764" s="2" t="str">
        <f t="shared" si="58"/>
        <v/>
      </c>
      <c r="U764" s="2" t="str">
        <f t="shared" si="58"/>
        <v/>
      </c>
      <c r="V764" s="2" t="str">
        <f t="shared" si="58"/>
        <v/>
      </c>
      <c r="W764" s="2" t="str">
        <f t="shared" si="58"/>
        <v/>
      </c>
      <c r="X764" s="2" t="str">
        <f t="shared" si="58"/>
        <v/>
      </c>
      <c r="Y764" s="2" t="str">
        <f t="shared" si="58"/>
        <v/>
      </c>
    </row>
    <row r="765" spans="1:25" x14ac:dyDescent="0.2">
      <c r="A765" s="2" t="s">
        <v>560</v>
      </c>
      <c r="B765" s="2">
        <v>3814</v>
      </c>
      <c r="C765" s="2">
        <v>0</v>
      </c>
      <c r="D765" s="2" t="s">
        <v>560</v>
      </c>
      <c r="E765" s="2">
        <v>577</v>
      </c>
      <c r="F765" s="2" t="s">
        <v>309</v>
      </c>
      <c r="G765" s="2">
        <v>2634570.6230000001</v>
      </c>
      <c r="H765" s="2">
        <v>1166655.372</v>
      </c>
      <c r="I765" s="2" t="s">
        <v>4896</v>
      </c>
      <c r="J765" s="4">
        <v>39630</v>
      </c>
      <c r="K765" s="230">
        <f t="shared" si="56"/>
        <v>3</v>
      </c>
      <c r="L765" s="2" t="str">
        <f>$B765&amp;"-"&amp;COUNTIF($B$2:$B765, $B765)</f>
        <v>3814-1</v>
      </c>
      <c r="M765" s="2">
        <v>2716</v>
      </c>
      <c r="N765" s="2" t="str">
        <f t="shared" si="58"/>
        <v>Sornetan</v>
      </c>
      <c r="O765" s="2" t="str">
        <f t="shared" si="58"/>
        <v/>
      </c>
      <c r="P765" s="2" t="str">
        <f t="shared" si="58"/>
        <v/>
      </c>
      <c r="Q765" s="2" t="str">
        <f t="shared" si="58"/>
        <v/>
      </c>
      <c r="R765" s="2" t="str">
        <f t="shared" si="58"/>
        <v/>
      </c>
      <c r="S765" s="2" t="str">
        <f t="shared" si="58"/>
        <v/>
      </c>
      <c r="T765" s="2" t="str">
        <f t="shared" si="58"/>
        <v/>
      </c>
      <c r="U765" s="2" t="str">
        <f t="shared" si="58"/>
        <v/>
      </c>
      <c r="V765" s="2" t="str">
        <f t="shared" si="58"/>
        <v/>
      </c>
      <c r="W765" s="2" t="str">
        <f t="shared" si="58"/>
        <v/>
      </c>
      <c r="X765" s="2" t="str">
        <f t="shared" si="58"/>
        <v/>
      </c>
      <c r="Y765" s="2" t="str">
        <f t="shared" si="58"/>
        <v/>
      </c>
    </row>
    <row r="766" spans="1:25" x14ac:dyDescent="0.2">
      <c r="A766" s="2" t="s">
        <v>561</v>
      </c>
      <c r="B766" s="2">
        <v>3812</v>
      </c>
      <c r="C766" s="2">
        <v>0</v>
      </c>
      <c r="D766" s="2" t="s">
        <v>562</v>
      </c>
      <c r="E766" s="2">
        <v>578</v>
      </c>
      <c r="F766" s="2" t="s">
        <v>309</v>
      </c>
      <c r="G766" s="2">
        <v>2636090.165</v>
      </c>
      <c r="H766" s="2">
        <v>1166889.827</v>
      </c>
      <c r="I766" s="2" t="s">
        <v>4896</v>
      </c>
      <c r="J766" s="4">
        <v>39630</v>
      </c>
      <c r="K766" s="230">
        <f t="shared" si="56"/>
        <v>3</v>
      </c>
      <c r="L766" s="2" t="str">
        <f>$B766&amp;"-"&amp;COUNTIF($B$2:$B766, $B766)</f>
        <v>3812-2</v>
      </c>
      <c r="M766" s="2">
        <v>2717</v>
      </c>
      <c r="N766" s="2" t="str">
        <f t="shared" si="58"/>
        <v>Rebévelier</v>
      </c>
      <c r="O766" s="2" t="str">
        <f t="shared" si="58"/>
        <v>Fornet-Dessous</v>
      </c>
      <c r="P766" s="2" t="str">
        <f t="shared" si="58"/>
        <v/>
      </c>
      <c r="Q766" s="2" t="str">
        <f t="shared" si="58"/>
        <v/>
      </c>
      <c r="R766" s="2" t="str">
        <f t="shared" si="58"/>
        <v/>
      </c>
      <c r="S766" s="2" t="str">
        <f t="shared" si="58"/>
        <v/>
      </c>
      <c r="T766" s="2" t="str">
        <f t="shared" si="58"/>
        <v/>
      </c>
      <c r="U766" s="2" t="str">
        <f t="shared" si="58"/>
        <v/>
      </c>
      <c r="V766" s="2" t="str">
        <f t="shared" si="58"/>
        <v/>
      </c>
      <c r="W766" s="2" t="str">
        <f t="shared" si="58"/>
        <v/>
      </c>
      <c r="X766" s="2" t="str">
        <f t="shared" si="58"/>
        <v/>
      </c>
      <c r="Y766" s="2" t="str">
        <f t="shared" si="58"/>
        <v/>
      </c>
    </row>
    <row r="767" spans="1:25" x14ac:dyDescent="0.2">
      <c r="A767" s="2" t="s">
        <v>563</v>
      </c>
      <c r="B767" s="2">
        <v>3815</v>
      </c>
      <c r="C767" s="2">
        <v>0</v>
      </c>
      <c r="D767" s="2" t="s">
        <v>562</v>
      </c>
      <c r="E767" s="2">
        <v>578</v>
      </c>
      <c r="F767" s="2" t="s">
        <v>309</v>
      </c>
      <c r="G767" s="2">
        <v>2635772.3480000002</v>
      </c>
      <c r="H767" s="2">
        <v>1163768.996</v>
      </c>
      <c r="I767" s="2" t="s">
        <v>4896</v>
      </c>
      <c r="J767" s="4">
        <v>39630</v>
      </c>
      <c r="K767" s="230">
        <f t="shared" si="56"/>
        <v>3</v>
      </c>
      <c r="L767" s="2" t="str">
        <f>$B767&amp;"-"&amp;COUNTIF($B$2:$B767, $B767)</f>
        <v>3815-1</v>
      </c>
      <c r="M767" s="2">
        <v>2718</v>
      </c>
      <c r="N767" s="2" t="str">
        <f t="shared" si="58"/>
        <v>Fornet-Dessus</v>
      </c>
      <c r="O767" s="2" t="str">
        <f t="shared" si="58"/>
        <v>Lajoux JU</v>
      </c>
      <c r="P767" s="2" t="str">
        <f t="shared" si="58"/>
        <v>Fornet-Dessus</v>
      </c>
      <c r="Q767" s="2" t="str">
        <f t="shared" si="58"/>
        <v>Lajoux JU</v>
      </c>
      <c r="R767" s="2" t="str">
        <f t="shared" si="58"/>
        <v/>
      </c>
      <c r="S767" s="2" t="str">
        <f t="shared" si="58"/>
        <v/>
      </c>
      <c r="T767" s="2" t="str">
        <f t="shared" si="58"/>
        <v/>
      </c>
      <c r="U767" s="2" t="str">
        <f t="shared" si="58"/>
        <v/>
      </c>
      <c r="V767" s="2" t="str">
        <f t="shared" si="58"/>
        <v/>
      </c>
      <c r="W767" s="2" t="str">
        <f t="shared" si="58"/>
        <v/>
      </c>
      <c r="X767" s="2" t="str">
        <f t="shared" si="58"/>
        <v/>
      </c>
      <c r="Y767" s="2" t="str">
        <f t="shared" si="58"/>
        <v/>
      </c>
    </row>
    <row r="768" spans="1:25" x14ac:dyDescent="0.2">
      <c r="A768" s="2" t="s">
        <v>562</v>
      </c>
      <c r="B768" s="2">
        <v>3815</v>
      </c>
      <c r="C768" s="2">
        <v>2</v>
      </c>
      <c r="D768" s="2" t="s">
        <v>562</v>
      </c>
      <c r="E768" s="2">
        <v>578</v>
      </c>
      <c r="F768" s="2" t="s">
        <v>309</v>
      </c>
      <c r="G768" s="2">
        <v>2637333.2420000001</v>
      </c>
      <c r="H768" s="2">
        <v>1167072.405</v>
      </c>
      <c r="I768" s="2" t="s">
        <v>4896</v>
      </c>
      <c r="J768" s="4">
        <v>39630</v>
      </c>
      <c r="K768" s="230">
        <f t="shared" si="56"/>
        <v>3</v>
      </c>
      <c r="L768" s="2" t="str">
        <f>$B768&amp;"-"&amp;COUNTIF($B$2:$B768, $B768)</f>
        <v>3815-2</v>
      </c>
      <c r="M768" s="2">
        <v>2720</v>
      </c>
      <c r="N768" s="2" t="str">
        <f t="shared" si="58"/>
        <v>La Tanne</v>
      </c>
      <c r="O768" s="2" t="str">
        <f t="shared" si="58"/>
        <v>Tramelan</v>
      </c>
      <c r="P768" s="2" t="str">
        <f t="shared" si="58"/>
        <v>La Tanne</v>
      </c>
      <c r="Q768" s="2" t="str">
        <f t="shared" si="58"/>
        <v>Tramelan</v>
      </c>
      <c r="R768" s="2" t="str">
        <f t="shared" si="58"/>
        <v>La Tanne</v>
      </c>
      <c r="S768" s="2" t="str">
        <f t="shared" si="58"/>
        <v>Tramelan</v>
      </c>
      <c r="T768" s="2" t="str">
        <f t="shared" si="58"/>
        <v>La Tanne</v>
      </c>
      <c r="U768" s="2" t="str">
        <f t="shared" si="58"/>
        <v/>
      </c>
      <c r="V768" s="2" t="str">
        <f t="shared" si="58"/>
        <v/>
      </c>
      <c r="W768" s="2" t="str">
        <f t="shared" si="58"/>
        <v/>
      </c>
      <c r="X768" s="2" t="str">
        <f t="shared" si="58"/>
        <v/>
      </c>
      <c r="Y768" s="2" t="str">
        <f t="shared" si="58"/>
        <v/>
      </c>
    </row>
    <row r="769" spans="1:25" x14ac:dyDescent="0.2">
      <c r="A769" s="2" t="s">
        <v>564</v>
      </c>
      <c r="B769" s="2">
        <v>3804</v>
      </c>
      <c r="C769" s="2">
        <v>0</v>
      </c>
      <c r="D769" s="2" t="s">
        <v>564</v>
      </c>
      <c r="E769" s="2">
        <v>579</v>
      </c>
      <c r="F769" s="2" t="s">
        <v>309</v>
      </c>
      <c r="G769" s="2">
        <v>2634471.4849999999</v>
      </c>
      <c r="H769" s="2">
        <v>1178077.75</v>
      </c>
      <c r="I769" s="2" t="s">
        <v>4896</v>
      </c>
      <c r="J769" s="4">
        <v>39630</v>
      </c>
      <c r="K769" s="230">
        <f t="shared" si="56"/>
        <v>3</v>
      </c>
      <c r="L769" s="2" t="str">
        <f>$B769&amp;"-"&amp;COUNTIF($B$2:$B769, $B769)</f>
        <v>3804-1</v>
      </c>
      <c r="M769" s="2">
        <v>2722</v>
      </c>
      <c r="N769" s="2" t="str">
        <f t="shared" si="58"/>
        <v>Les Reussilles</v>
      </c>
      <c r="O769" s="2" t="str">
        <f t="shared" si="58"/>
        <v/>
      </c>
      <c r="P769" s="2" t="str">
        <f t="shared" si="58"/>
        <v/>
      </c>
      <c r="Q769" s="2" t="str">
        <f t="shared" si="58"/>
        <v/>
      </c>
      <c r="R769" s="2" t="str">
        <f t="shared" si="58"/>
        <v/>
      </c>
      <c r="S769" s="2" t="str">
        <f t="shared" si="58"/>
        <v/>
      </c>
      <c r="T769" s="2" t="str">
        <f t="shared" si="58"/>
        <v/>
      </c>
      <c r="U769" s="2" t="str">
        <f t="shared" si="58"/>
        <v/>
      </c>
      <c r="V769" s="2" t="str">
        <f t="shared" si="58"/>
        <v/>
      </c>
      <c r="W769" s="2" t="str">
        <f t="shared" si="58"/>
        <v/>
      </c>
      <c r="X769" s="2" t="str">
        <f t="shared" si="58"/>
        <v/>
      </c>
      <c r="Y769" s="2" t="str">
        <f t="shared" si="58"/>
        <v/>
      </c>
    </row>
    <row r="770" spans="1:25" x14ac:dyDescent="0.2">
      <c r="A770" s="2" t="s">
        <v>827</v>
      </c>
      <c r="B770" s="2">
        <v>6197</v>
      </c>
      <c r="C770" s="2">
        <v>0</v>
      </c>
      <c r="D770" s="2" t="s">
        <v>564</v>
      </c>
      <c r="E770" s="2">
        <v>579</v>
      </c>
      <c r="F770" s="2" t="s">
        <v>309</v>
      </c>
      <c r="G770" s="2">
        <v>2639178.2110000001</v>
      </c>
      <c r="H770" s="2">
        <v>1182438.024</v>
      </c>
      <c r="I770" s="2" t="s">
        <v>4896</v>
      </c>
      <c r="J770" s="4">
        <v>39630</v>
      </c>
      <c r="K770" s="230">
        <f t="shared" si="56"/>
        <v>3</v>
      </c>
      <c r="L770" s="2" t="str">
        <f>$B770&amp;"-"&amp;COUNTIF($B$2:$B770, $B770)</f>
        <v>6197-1</v>
      </c>
      <c r="M770" s="2">
        <v>2723</v>
      </c>
      <c r="N770" s="2" t="str">
        <f t="shared" si="58"/>
        <v>Mont-Tramelan</v>
      </c>
      <c r="O770" s="2" t="str">
        <f t="shared" si="58"/>
        <v>Mont-Tramelan</v>
      </c>
      <c r="P770" s="2" t="str">
        <f t="shared" si="58"/>
        <v>Mont-Tramelan</v>
      </c>
      <c r="Q770" s="2" t="str">
        <f t="shared" si="58"/>
        <v>Mont-Tramelan</v>
      </c>
      <c r="R770" s="2" t="str">
        <f t="shared" si="58"/>
        <v/>
      </c>
      <c r="S770" s="2" t="str">
        <f t="shared" si="58"/>
        <v/>
      </c>
      <c r="T770" s="2" t="str">
        <f t="shared" si="58"/>
        <v/>
      </c>
      <c r="U770" s="2" t="str">
        <f t="shared" si="58"/>
        <v/>
      </c>
      <c r="V770" s="2" t="str">
        <f t="shared" si="58"/>
        <v/>
      </c>
      <c r="W770" s="2" t="str">
        <f t="shared" si="58"/>
        <v/>
      </c>
      <c r="X770" s="2" t="str">
        <f t="shared" si="58"/>
        <v/>
      </c>
      <c r="Y770" s="2" t="str">
        <f t="shared" si="58"/>
        <v/>
      </c>
    </row>
    <row r="771" spans="1:25" x14ac:dyDescent="0.2">
      <c r="A771" s="2" t="s">
        <v>565</v>
      </c>
      <c r="B771" s="2">
        <v>3858</v>
      </c>
      <c r="C771" s="2">
        <v>0</v>
      </c>
      <c r="D771" s="2" t="s">
        <v>566</v>
      </c>
      <c r="E771" s="2">
        <v>580</v>
      </c>
      <c r="F771" s="2" t="s">
        <v>309</v>
      </c>
      <c r="G771" s="2">
        <v>2649301.2960000001</v>
      </c>
      <c r="H771" s="2">
        <v>1179587.7990000001</v>
      </c>
      <c r="I771" s="2" t="s">
        <v>4896</v>
      </c>
      <c r="J771" s="4">
        <v>39630</v>
      </c>
      <c r="K771" s="230">
        <f t="shared" ref="K771:K834" si="61">IF(I771="it", 1, IF(I771="fr", 2, 3))</f>
        <v>3</v>
      </c>
      <c r="L771" s="2" t="str">
        <f>$B771&amp;"-"&amp;COUNTIF($B$2:$B771, $B771)</f>
        <v>3858-1</v>
      </c>
      <c r="M771" s="2">
        <v>2732</v>
      </c>
      <c r="N771" s="2" t="str">
        <f t="shared" si="58"/>
        <v>Reconvilier</v>
      </c>
      <c r="O771" s="2" t="str">
        <f t="shared" si="58"/>
        <v>Loveresse</v>
      </c>
      <c r="P771" s="2" t="str">
        <f t="shared" si="58"/>
        <v>Reconvilier</v>
      </c>
      <c r="Q771" s="2" t="str">
        <f t="shared" si="58"/>
        <v>Saicourt</v>
      </c>
      <c r="R771" s="2" t="str">
        <f t="shared" si="58"/>
        <v>Saules BE</v>
      </c>
      <c r="S771" s="2" t="str">
        <f t="shared" si="58"/>
        <v/>
      </c>
      <c r="T771" s="2" t="str">
        <f t="shared" si="58"/>
        <v/>
      </c>
      <c r="U771" s="2" t="str">
        <f t="shared" si="58"/>
        <v/>
      </c>
      <c r="V771" s="2" t="str">
        <f t="shared" si="58"/>
        <v/>
      </c>
      <c r="W771" s="2" t="str">
        <f t="shared" si="58"/>
        <v/>
      </c>
      <c r="X771" s="2" t="str">
        <f t="shared" si="58"/>
        <v/>
      </c>
      <c r="Y771" s="2" t="str">
        <f t="shared" si="58"/>
        <v/>
      </c>
    </row>
    <row r="772" spans="1:25" x14ac:dyDescent="0.2">
      <c r="A772" s="2" t="s">
        <v>567</v>
      </c>
      <c r="B772" s="2">
        <v>3800</v>
      </c>
      <c r="C772" s="2">
        <v>0</v>
      </c>
      <c r="D772" s="2" t="s">
        <v>567</v>
      </c>
      <c r="E772" s="2">
        <v>581</v>
      </c>
      <c r="F772" s="2" t="s">
        <v>309</v>
      </c>
      <c r="G772" s="2">
        <v>2633661.2119999998</v>
      </c>
      <c r="H772" s="2">
        <v>1170426.67</v>
      </c>
      <c r="I772" s="2" t="s">
        <v>4896</v>
      </c>
      <c r="J772" s="4">
        <v>39630</v>
      </c>
      <c r="K772" s="230">
        <f t="shared" si="61"/>
        <v>3</v>
      </c>
      <c r="L772" s="2" t="str">
        <f>$B772&amp;"-"&amp;COUNTIF($B$2:$B772, $B772)</f>
        <v>3800-3</v>
      </c>
      <c r="M772" s="2">
        <v>2733</v>
      </c>
      <c r="N772" s="2" t="str">
        <f t="shared" si="58"/>
        <v>Pontenet</v>
      </c>
      <c r="O772" s="2" t="str">
        <f t="shared" si="58"/>
        <v>Pontenet</v>
      </c>
      <c r="P772" s="2" t="str">
        <f t="shared" si="58"/>
        <v/>
      </c>
      <c r="Q772" s="2" t="str">
        <f t="shared" si="58"/>
        <v/>
      </c>
      <c r="R772" s="2" t="str">
        <f t="shared" si="58"/>
        <v/>
      </c>
      <c r="S772" s="2" t="str">
        <f t="shared" si="58"/>
        <v/>
      </c>
      <c r="T772" s="2" t="str">
        <f t="shared" si="58"/>
        <v/>
      </c>
      <c r="U772" s="2" t="str">
        <f t="shared" si="58"/>
        <v/>
      </c>
      <c r="V772" s="2" t="str">
        <f t="shared" si="58"/>
        <v/>
      </c>
      <c r="W772" s="2" t="str">
        <f t="shared" si="58"/>
        <v/>
      </c>
      <c r="X772" s="2" t="str">
        <f t="shared" si="58"/>
        <v/>
      </c>
      <c r="Y772" s="2" t="str">
        <f t="shared" si="58"/>
        <v/>
      </c>
    </row>
    <row r="773" spans="1:25" x14ac:dyDescent="0.2">
      <c r="A773" s="2" t="s">
        <v>568</v>
      </c>
      <c r="B773" s="2">
        <v>3807</v>
      </c>
      <c r="C773" s="2">
        <v>0</v>
      </c>
      <c r="D773" s="2" t="s">
        <v>568</v>
      </c>
      <c r="E773" s="2">
        <v>582</v>
      </c>
      <c r="F773" s="2" t="s">
        <v>309</v>
      </c>
      <c r="G773" s="2">
        <v>2641661.156</v>
      </c>
      <c r="H773" s="2">
        <v>1172335.5109999999</v>
      </c>
      <c r="I773" s="2" t="s">
        <v>4896</v>
      </c>
      <c r="J773" s="4">
        <v>39630</v>
      </c>
      <c r="K773" s="230">
        <f t="shared" si="61"/>
        <v>3</v>
      </c>
      <c r="L773" s="2" t="str">
        <f>$B773&amp;"-"&amp;COUNTIF($B$2:$B773, $B773)</f>
        <v>3807-1</v>
      </c>
      <c r="M773" s="2">
        <v>2735</v>
      </c>
      <c r="N773" s="2" t="str">
        <f t="shared" si="58"/>
        <v>Malleray</v>
      </c>
      <c r="O773" s="2" t="str">
        <f t="shared" si="58"/>
        <v>Champoz</v>
      </c>
      <c r="P773" s="2" t="str">
        <f t="shared" si="58"/>
        <v>Champoz</v>
      </c>
      <c r="Q773" s="2" t="str">
        <f t="shared" si="58"/>
        <v>Bévilard</v>
      </c>
      <c r="R773" s="2" t="str">
        <f t="shared" si="58"/>
        <v>Malleray</v>
      </c>
      <c r="S773" s="2" t="str">
        <f t="shared" si="58"/>
        <v/>
      </c>
      <c r="T773" s="2" t="str">
        <f t="shared" si="58"/>
        <v/>
      </c>
      <c r="U773" s="2" t="str">
        <f t="shared" si="58"/>
        <v/>
      </c>
      <c r="V773" s="2" t="str">
        <f t="shared" si="58"/>
        <v/>
      </c>
      <c r="W773" s="2" t="str">
        <f t="shared" si="58"/>
        <v/>
      </c>
      <c r="X773" s="2" t="str">
        <f t="shared" si="58"/>
        <v/>
      </c>
      <c r="Y773" s="2" t="str">
        <f t="shared" si="58"/>
        <v/>
      </c>
    </row>
    <row r="774" spans="1:25" x14ac:dyDescent="0.2">
      <c r="A774" s="2" t="s">
        <v>3938</v>
      </c>
      <c r="B774" s="2">
        <v>3801</v>
      </c>
      <c r="C774" s="2">
        <v>33</v>
      </c>
      <c r="D774" s="2" t="s">
        <v>569</v>
      </c>
      <c r="E774" s="2">
        <v>584</v>
      </c>
      <c r="F774" s="2" t="s">
        <v>309</v>
      </c>
      <c r="G774" s="2">
        <v>2641316.83</v>
      </c>
      <c r="H774" s="2">
        <v>1155264.497</v>
      </c>
      <c r="I774" s="2" t="s">
        <v>4896</v>
      </c>
      <c r="J774" s="4">
        <v>39630</v>
      </c>
      <c r="K774" s="230">
        <f t="shared" si="61"/>
        <v>3</v>
      </c>
      <c r="L774" s="2" t="str">
        <f>$B774&amp;"-"&amp;COUNTIF($B$2:$B774, $B774)</f>
        <v>3801-1</v>
      </c>
      <c r="M774" s="2">
        <v>2736</v>
      </c>
      <c r="N774" s="2" t="str">
        <f t="shared" si="58"/>
        <v>Sorvilier</v>
      </c>
      <c r="O774" s="2" t="str">
        <f t="shared" si="58"/>
        <v/>
      </c>
      <c r="P774" s="2" t="str">
        <f t="shared" si="58"/>
        <v/>
      </c>
      <c r="Q774" s="2" t="str">
        <f t="shared" si="58"/>
        <v/>
      </c>
      <c r="R774" s="2" t="str">
        <f t="shared" si="58"/>
        <v/>
      </c>
      <c r="S774" s="2" t="str">
        <f t="shared" ref="O774:Y797" si="62">IFERROR(INDEX($A$2:$A$5744, MATCH($M774&amp;"-"&amp;S$1, $L$2:$L$5744, 0)), "")</f>
        <v/>
      </c>
      <c r="T774" s="2" t="str">
        <f t="shared" si="62"/>
        <v/>
      </c>
      <c r="U774" s="2" t="str">
        <f t="shared" si="62"/>
        <v/>
      </c>
      <c r="V774" s="2" t="str">
        <f t="shared" si="62"/>
        <v/>
      </c>
      <c r="W774" s="2" t="str">
        <f t="shared" si="62"/>
        <v/>
      </c>
      <c r="X774" s="2" t="str">
        <f t="shared" si="62"/>
        <v/>
      </c>
      <c r="Y774" s="2" t="str">
        <f t="shared" si="62"/>
        <v/>
      </c>
    </row>
    <row r="775" spans="1:25" x14ac:dyDescent="0.2">
      <c r="A775" s="2" t="s">
        <v>569</v>
      </c>
      <c r="B775" s="2">
        <v>3822</v>
      </c>
      <c r="C775" s="2">
        <v>0</v>
      </c>
      <c r="D775" s="2" t="s">
        <v>569</v>
      </c>
      <c r="E775" s="2">
        <v>584</v>
      </c>
      <c r="F775" s="2" t="s">
        <v>309</v>
      </c>
      <c r="G775" s="2">
        <v>2635816.821</v>
      </c>
      <c r="H775" s="2">
        <v>1160932.0419999999</v>
      </c>
      <c r="I775" s="2" t="s">
        <v>4896</v>
      </c>
      <c r="J775" s="4">
        <v>39630</v>
      </c>
      <c r="K775" s="230">
        <f t="shared" si="61"/>
        <v>3</v>
      </c>
      <c r="L775" s="2" t="str">
        <f>$B775&amp;"-"&amp;COUNTIF($B$2:$B775, $B775)</f>
        <v>3822-1</v>
      </c>
      <c r="M775" s="2">
        <v>2738</v>
      </c>
      <c r="N775" s="2" t="str">
        <f t="shared" ref="N775:Y817" si="63">IFERROR(INDEX($A$2:$A$5744, MATCH($M775&amp;"-"&amp;N$1, $L$2:$L$5744, 0)), "")</f>
        <v>Court</v>
      </c>
      <c r="O775" s="2" t="str">
        <f t="shared" si="62"/>
        <v/>
      </c>
      <c r="P775" s="2" t="str">
        <f t="shared" si="62"/>
        <v/>
      </c>
      <c r="Q775" s="2" t="str">
        <f t="shared" si="62"/>
        <v/>
      </c>
      <c r="R775" s="2" t="str">
        <f t="shared" si="62"/>
        <v/>
      </c>
      <c r="S775" s="2" t="str">
        <f t="shared" si="62"/>
        <v/>
      </c>
      <c r="T775" s="2" t="str">
        <f t="shared" si="62"/>
        <v/>
      </c>
      <c r="U775" s="2" t="str">
        <f t="shared" si="62"/>
        <v/>
      </c>
      <c r="V775" s="2" t="str">
        <f t="shared" si="62"/>
        <v/>
      </c>
      <c r="W775" s="2" t="str">
        <f t="shared" si="62"/>
        <v/>
      </c>
      <c r="X775" s="2" t="str">
        <f t="shared" si="62"/>
        <v/>
      </c>
      <c r="Y775" s="2" t="str">
        <f t="shared" si="62"/>
        <v/>
      </c>
    </row>
    <row r="776" spans="1:25" x14ac:dyDescent="0.2">
      <c r="A776" s="2" t="s">
        <v>570</v>
      </c>
      <c r="B776" s="2">
        <v>3822</v>
      </c>
      <c r="C776" s="2">
        <v>2</v>
      </c>
      <c r="D776" s="2" t="s">
        <v>569</v>
      </c>
      <c r="E776" s="2">
        <v>584</v>
      </c>
      <c r="F776" s="2" t="s">
        <v>309</v>
      </c>
      <c r="G776" s="2">
        <v>2632181.4070000001</v>
      </c>
      <c r="H776" s="2">
        <v>1160779.3489999999</v>
      </c>
      <c r="I776" s="2" t="s">
        <v>4896</v>
      </c>
      <c r="J776" s="4">
        <v>39630</v>
      </c>
      <c r="K776" s="230">
        <f t="shared" si="61"/>
        <v>3</v>
      </c>
      <c r="L776" s="2" t="str">
        <f>$B776&amp;"-"&amp;COUNTIF($B$2:$B776, $B776)</f>
        <v>3822-2</v>
      </c>
      <c r="M776" s="2">
        <v>2740</v>
      </c>
      <c r="N776" s="2" t="str">
        <f t="shared" si="63"/>
        <v>Moutier</v>
      </c>
      <c r="O776" s="2" t="str">
        <f t="shared" si="62"/>
        <v>Moutier</v>
      </c>
      <c r="P776" s="2" t="str">
        <f t="shared" si="62"/>
        <v/>
      </c>
      <c r="Q776" s="2" t="str">
        <f t="shared" si="62"/>
        <v/>
      </c>
      <c r="R776" s="2" t="str">
        <f t="shared" si="62"/>
        <v/>
      </c>
      <c r="S776" s="2" t="str">
        <f t="shared" si="62"/>
        <v/>
      </c>
      <c r="T776" s="2" t="str">
        <f t="shared" si="62"/>
        <v/>
      </c>
      <c r="U776" s="2" t="str">
        <f t="shared" si="62"/>
        <v/>
      </c>
      <c r="V776" s="2" t="str">
        <f t="shared" si="62"/>
        <v/>
      </c>
      <c r="W776" s="2" t="str">
        <f t="shared" si="62"/>
        <v/>
      </c>
      <c r="X776" s="2" t="str">
        <f t="shared" si="62"/>
        <v/>
      </c>
      <c r="Y776" s="2" t="str">
        <f t="shared" si="62"/>
        <v/>
      </c>
    </row>
    <row r="777" spans="1:25" x14ac:dyDescent="0.2">
      <c r="A777" s="2" t="s">
        <v>571</v>
      </c>
      <c r="B777" s="2">
        <v>3823</v>
      </c>
      <c r="C777" s="2">
        <v>0</v>
      </c>
      <c r="D777" s="2" t="s">
        <v>569</v>
      </c>
      <c r="E777" s="2">
        <v>584</v>
      </c>
      <c r="F777" s="2" t="s">
        <v>309</v>
      </c>
      <c r="G777" s="2">
        <v>2639722.949</v>
      </c>
      <c r="H777" s="2">
        <v>1156678.6740000001</v>
      </c>
      <c r="I777" s="2" t="s">
        <v>4896</v>
      </c>
      <c r="J777" s="4">
        <v>39630</v>
      </c>
      <c r="K777" s="230">
        <f t="shared" si="61"/>
        <v>3</v>
      </c>
      <c r="L777" s="2" t="str">
        <f>$B777&amp;"-"&amp;COUNTIF($B$2:$B777, $B777)</f>
        <v>3823-2</v>
      </c>
      <c r="M777" s="2">
        <v>2742</v>
      </c>
      <c r="N777" s="2" t="str">
        <f t="shared" si="63"/>
        <v>Perrefitte</v>
      </c>
      <c r="O777" s="2" t="str">
        <f t="shared" si="62"/>
        <v/>
      </c>
      <c r="P777" s="2" t="str">
        <f t="shared" si="62"/>
        <v/>
      </c>
      <c r="Q777" s="2" t="str">
        <f t="shared" si="62"/>
        <v/>
      </c>
      <c r="R777" s="2" t="str">
        <f t="shared" si="62"/>
        <v/>
      </c>
      <c r="S777" s="2" t="str">
        <f t="shared" si="62"/>
        <v/>
      </c>
      <c r="T777" s="2" t="str">
        <f t="shared" si="62"/>
        <v/>
      </c>
      <c r="U777" s="2" t="str">
        <f t="shared" si="62"/>
        <v/>
      </c>
      <c r="V777" s="2" t="str">
        <f t="shared" si="62"/>
        <v/>
      </c>
      <c r="W777" s="2" t="str">
        <f t="shared" si="62"/>
        <v/>
      </c>
      <c r="X777" s="2" t="str">
        <f t="shared" si="62"/>
        <v/>
      </c>
      <c r="Y777" s="2" t="str">
        <f t="shared" si="62"/>
        <v/>
      </c>
    </row>
    <row r="778" spans="1:25" x14ac:dyDescent="0.2">
      <c r="A778" s="2" t="s">
        <v>572</v>
      </c>
      <c r="B778" s="2">
        <v>3823</v>
      </c>
      <c r="C778" s="2">
        <v>1</v>
      </c>
      <c r="D778" s="2" t="s">
        <v>569</v>
      </c>
      <c r="E778" s="2">
        <v>584</v>
      </c>
      <c r="F778" s="2" t="s">
        <v>309</v>
      </c>
      <c r="G778" s="2">
        <v>2639974.321</v>
      </c>
      <c r="H778" s="2">
        <v>1159390.247</v>
      </c>
      <c r="I778" s="2" t="s">
        <v>4896</v>
      </c>
      <c r="J778" s="4">
        <v>39630</v>
      </c>
      <c r="K778" s="230">
        <f t="shared" si="61"/>
        <v>3</v>
      </c>
      <c r="L778" s="2" t="str">
        <f>$B778&amp;"-"&amp;COUNTIF($B$2:$B778, $B778)</f>
        <v>3823-3</v>
      </c>
      <c r="M778" s="2">
        <v>2743</v>
      </c>
      <c r="N778" s="2" t="str">
        <f t="shared" si="63"/>
        <v>Eschert</v>
      </c>
      <c r="O778" s="2" t="str">
        <f t="shared" si="62"/>
        <v/>
      </c>
      <c r="P778" s="2" t="str">
        <f t="shared" si="62"/>
        <v/>
      </c>
      <c r="Q778" s="2" t="str">
        <f t="shared" si="62"/>
        <v/>
      </c>
      <c r="R778" s="2" t="str">
        <f t="shared" si="62"/>
        <v/>
      </c>
      <c r="S778" s="2" t="str">
        <f t="shared" si="62"/>
        <v/>
      </c>
      <c r="T778" s="2" t="str">
        <f t="shared" si="62"/>
        <v/>
      </c>
      <c r="U778" s="2" t="str">
        <f t="shared" si="62"/>
        <v/>
      </c>
      <c r="V778" s="2" t="str">
        <f t="shared" si="62"/>
        <v/>
      </c>
      <c r="W778" s="2" t="str">
        <f t="shared" si="62"/>
        <v/>
      </c>
      <c r="X778" s="2" t="str">
        <f t="shared" si="62"/>
        <v/>
      </c>
      <c r="Y778" s="2" t="str">
        <f t="shared" si="62"/>
        <v/>
      </c>
    </row>
    <row r="779" spans="1:25" x14ac:dyDescent="0.2">
      <c r="A779" s="2" t="s">
        <v>573</v>
      </c>
      <c r="B779" s="2">
        <v>3823</v>
      </c>
      <c r="C779" s="2">
        <v>2</v>
      </c>
      <c r="D779" s="2" t="s">
        <v>569</v>
      </c>
      <c r="E779" s="2">
        <v>584</v>
      </c>
      <c r="F779" s="2" t="s">
        <v>309</v>
      </c>
      <c r="G779" s="2">
        <v>2641119.5839999998</v>
      </c>
      <c r="H779" s="2">
        <v>1158301.3289999999</v>
      </c>
      <c r="I779" s="2" t="s">
        <v>4896</v>
      </c>
      <c r="J779" s="4">
        <v>39630</v>
      </c>
      <c r="K779" s="230">
        <f t="shared" si="61"/>
        <v>3</v>
      </c>
      <c r="L779" s="2" t="str">
        <f>$B779&amp;"-"&amp;COUNTIF($B$2:$B779, $B779)</f>
        <v>3823-4</v>
      </c>
      <c r="M779" s="2">
        <v>2744</v>
      </c>
      <c r="N779" s="2" t="str">
        <f t="shared" si="63"/>
        <v>Belprahon</v>
      </c>
      <c r="O779" s="2" t="str">
        <f t="shared" si="62"/>
        <v/>
      </c>
      <c r="P779" s="2" t="str">
        <f t="shared" si="62"/>
        <v/>
      </c>
      <c r="Q779" s="2" t="str">
        <f t="shared" si="62"/>
        <v/>
      </c>
      <c r="R779" s="2" t="str">
        <f t="shared" si="62"/>
        <v/>
      </c>
      <c r="S779" s="2" t="str">
        <f t="shared" si="62"/>
        <v/>
      </c>
      <c r="T779" s="2" t="str">
        <f t="shared" si="62"/>
        <v/>
      </c>
      <c r="U779" s="2" t="str">
        <f t="shared" si="62"/>
        <v/>
      </c>
      <c r="V779" s="2" t="str">
        <f t="shared" si="62"/>
        <v/>
      </c>
      <c r="W779" s="2" t="str">
        <f t="shared" si="62"/>
        <v/>
      </c>
      <c r="X779" s="2" t="str">
        <f t="shared" si="62"/>
        <v/>
      </c>
      <c r="Y779" s="2" t="str">
        <f t="shared" si="62"/>
        <v/>
      </c>
    </row>
    <row r="780" spans="1:25" x14ac:dyDescent="0.2">
      <c r="A780" s="2" t="s">
        <v>574</v>
      </c>
      <c r="B780" s="2">
        <v>3824</v>
      </c>
      <c r="C780" s="2">
        <v>0</v>
      </c>
      <c r="D780" s="2" t="s">
        <v>569</v>
      </c>
      <c r="E780" s="2">
        <v>584</v>
      </c>
      <c r="F780" s="2" t="s">
        <v>309</v>
      </c>
      <c r="G780" s="2">
        <v>2637695.892</v>
      </c>
      <c r="H780" s="2">
        <v>1152797.7379999999</v>
      </c>
      <c r="I780" s="2" t="s">
        <v>4896</v>
      </c>
      <c r="J780" s="4">
        <v>39630</v>
      </c>
      <c r="K780" s="230">
        <f t="shared" si="61"/>
        <v>3</v>
      </c>
      <c r="L780" s="2" t="str">
        <f>$B780&amp;"-"&amp;COUNTIF($B$2:$B780, $B780)</f>
        <v>3824-1</v>
      </c>
      <c r="M780" s="2">
        <v>2745</v>
      </c>
      <c r="N780" s="2" t="str">
        <f t="shared" si="63"/>
        <v>Grandval</v>
      </c>
      <c r="O780" s="2" t="str">
        <f t="shared" si="62"/>
        <v/>
      </c>
      <c r="P780" s="2" t="str">
        <f t="shared" si="62"/>
        <v/>
      </c>
      <c r="Q780" s="2" t="str">
        <f t="shared" si="62"/>
        <v/>
      </c>
      <c r="R780" s="2" t="str">
        <f t="shared" si="62"/>
        <v/>
      </c>
      <c r="S780" s="2" t="str">
        <f t="shared" si="62"/>
        <v/>
      </c>
      <c r="T780" s="2" t="str">
        <f t="shared" si="62"/>
        <v/>
      </c>
      <c r="U780" s="2" t="str">
        <f t="shared" si="62"/>
        <v/>
      </c>
      <c r="V780" s="2" t="str">
        <f t="shared" si="62"/>
        <v/>
      </c>
      <c r="W780" s="2" t="str">
        <f t="shared" si="62"/>
        <v/>
      </c>
      <c r="X780" s="2" t="str">
        <f t="shared" si="62"/>
        <v/>
      </c>
      <c r="Y780" s="2" t="str">
        <f t="shared" si="62"/>
        <v/>
      </c>
    </row>
    <row r="781" spans="1:25" x14ac:dyDescent="0.2">
      <c r="A781" s="2" t="s">
        <v>575</v>
      </c>
      <c r="B781" s="2">
        <v>3825</v>
      </c>
      <c r="C781" s="2">
        <v>0</v>
      </c>
      <c r="D781" s="2" t="s">
        <v>569</v>
      </c>
      <c r="E781" s="2">
        <v>584</v>
      </c>
      <c r="F781" s="2" t="s">
        <v>309</v>
      </c>
      <c r="G781" s="2">
        <v>2633556.9759999998</v>
      </c>
      <c r="H781" s="2">
        <v>1158383.0649999999</v>
      </c>
      <c r="I781" s="2" t="s">
        <v>4896</v>
      </c>
      <c r="J781" s="4">
        <v>39630</v>
      </c>
      <c r="K781" s="230">
        <f t="shared" si="61"/>
        <v>3</v>
      </c>
      <c r="L781" s="2" t="str">
        <f>$B781&amp;"-"&amp;COUNTIF($B$2:$B781, $B781)</f>
        <v>3825-1</v>
      </c>
      <c r="M781" s="2">
        <v>2746</v>
      </c>
      <c r="N781" s="2" t="str">
        <f t="shared" si="63"/>
        <v>Crémines</v>
      </c>
      <c r="O781" s="2" t="str">
        <f t="shared" si="62"/>
        <v/>
      </c>
      <c r="P781" s="2" t="str">
        <f t="shared" si="62"/>
        <v/>
      </c>
      <c r="Q781" s="2" t="str">
        <f t="shared" si="62"/>
        <v/>
      </c>
      <c r="R781" s="2" t="str">
        <f t="shared" si="62"/>
        <v/>
      </c>
      <c r="S781" s="2" t="str">
        <f t="shared" si="62"/>
        <v/>
      </c>
      <c r="T781" s="2" t="str">
        <f t="shared" si="62"/>
        <v/>
      </c>
      <c r="U781" s="2" t="str">
        <f t="shared" si="62"/>
        <v/>
      </c>
      <c r="V781" s="2" t="str">
        <f t="shared" si="62"/>
        <v/>
      </c>
      <c r="W781" s="2" t="str">
        <f t="shared" si="62"/>
        <v/>
      </c>
      <c r="X781" s="2" t="str">
        <f t="shared" si="62"/>
        <v/>
      </c>
      <c r="Y781" s="2" t="str">
        <f t="shared" si="62"/>
        <v/>
      </c>
    </row>
    <row r="782" spans="1:25" x14ac:dyDescent="0.2">
      <c r="A782" s="2" t="s">
        <v>576</v>
      </c>
      <c r="B782" s="2">
        <v>3826</v>
      </c>
      <c r="C782" s="2">
        <v>0</v>
      </c>
      <c r="D782" s="2" t="s">
        <v>569</v>
      </c>
      <c r="E782" s="2">
        <v>584</v>
      </c>
      <c r="F782" s="2" t="s">
        <v>309</v>
      </c>
      <c r="G782" s="2">
        <v>2631699.3590000002</v>
      </c>
      <c r="H782" s="2">
        <v>1153978.645</v>
      </c>
      <c r="I782" s="2" t="s">
        <v>4896</v>
      </c>
      <c r="J782" s="4">
        <v>39630</v>
      </c>
      <c r="K782" s="230">
        <f t="shared" si="61"/>
        <v>3</v>
      </c>
      <c r="L782" s="2" t="str">
        <f>$B782&amp;"-"&amp;COUNTIF($B$2:$B782, $B782)</f>
        <v>3826-1</v>
      </c>
      <c r="M782" s="2">
        <v>2747</v>
      </c>
      <c r="N782" s="2" t="str">
        <f t="shared" si="63"/>
        <v>Corcelles BE</v>
      </c>
      <c r="O782" s="2" t="str">
        <f t="shared" si="62"/>
        <v>Seehof</v>
      </c>
      <c r="P782" s="2" t="str">
        <f t="shared" si="62"/>
        <v>Seehof</v>
      </c>
      <c r="Q782" s="2" t="str">
        <f t="shared" si="62"/>
        <v/>
      </c>
      <c r="R782" s="2" t="str">
        <f t="shared" si="62"/>
        <v/>
      </c>
      <c r="S782" s="2" t="str">
        <f t="shared" si="62"/>
        <v/>
      </c>
      <c r="T782" s="2" t="str">
        <f t="shared" si="62"/>
        <v/>
      </c>
      <c r="U782" s="2" t="str">
        <f t="shared" si="62"/>
        <v/>
      </c>
      <c r="V782" s="2" t="str">
        <f t="shared" si="62"/>
        <v/>
      </c>
      <c r="W782" s="2" t="str">
        <f t="shared" si="62"/>
        <v/>
      </c>
      <c r="X782" s="2" t="str">
        <f t="shared" si="62"/>
        <v/>
      </c>
      <c r="Y782" s="2" t="str">
        <f t="shared" si="62"/>
        <v/>
      </c>
    </row>
    <row r="783" spans="1:25" x14ac:dyDescent="0.2">
      <c r="A783" s="2" t="s">
        <v>577</v>
      </c>
      <c r="B783" s="2">
        <v>3706</v>
      </c>
      <c r="C783" s="2">
        <v>0</v>
      </c>
      <c r="D783" s="2" t="s">
        <v>577</v>
      </c>
      <c r="E783" s="2">
        <v>585</v>
      </c>
      <c r="F783" s="2" t="s">
        <v>309</v>
      </c>
      <c r="G783" s="2">
        <v>2625904.4369999999</v>
      </c>
      <c r="H783" s="2">
        <v>1165732.003</v>
      </c>
      <c r="I783" s="2" t="s">
        <v>4896</v>
      </c>
      <c r="J783" s="4">
        <v>39630</v>
      </c>
      <c r="K783" s="230">
        <f t="shared" si="61"/>
        <v>3</v>
      </c>
      <c r="L783" s="2" t="str">
        <f>$B783&amp;"-"&amp;COUNTIF($B$2:$B783, $B783)</f>
        <v>3706-2</v>
      </c>
      <c r="M783" s="2">
        <v>2748</v>
      </c>
      <c r="N783" s="2" t="str">
        <f t="shared" si="63"/>
        <v>Souboz</v>
      </c>
      <c r="O783" s="2" t="str">
        <f t="shared" si="62"/>
        <v>Les Ecorcheresses</v>
      </c>
      <c r="P783" s="2" t="str">
        <f t="shared" si="62"/>
        <v>Les Ecorcheresses</v>
      </c>
      <c r="Q783" s="2" t="str">
        <f t="shared" si="62"/>
        <v/>
      </c>
      <c r="R783" s="2" t="str">
        <f t="shared" si="62"/>
        <v/>
      </c>
      <c r="S783" s="2" t="str">
        <f t="shared" si="62"/>
        <v/>
      </c>
      <c r="T783" s="2" t="str">
        <f t="shared" si="62"/>
        <v/>
      </c>
      <c r="U783" s="2" t="str">
        <f t="shared" si="62"/>
        <v/>
      </c>
      <c r="V783" s="2" t="str">
        <f t="shared" si="62"/>
        <v/>
      </c>
      <c r="W783" s="2" t="str">
        <f t="shared" si="62"/>
        <v/>
      </c>
      <c r="X783" s="2" t="str">
        <f t="shared" si="62"/>
        <v/>
      </c>
      <c r="Y783" s="2" t="str">
        <f t="shared" si="62"/>
        <v/>
      </c>
    </row>
    <row r="784" spans="1:25" x14ac:dyDescent="0.2">
      <c r="A784" s="2" t="s">
        <v>578</v>
      </c>
      <c r="B784" s="2">
        <v>3816</v>
      </c>
      <c r="C784" s="2">
        <v>0</v>
      </c>
      <c r="D784" s="2" t="s">
        <v>578</v>
      </c>
      <c r="E784" s="2">
        <v>586</v>
      </c>
      <c r="F784" s="2" t="s">
        <v>309</v>
      </c>
      <c r="G784" s="2">
        <v>2639361.2069999999</v>
      </c>
      <c r="H784" s="2">
        <v>1165793.8899999999</v>
      </c>
      <c r="I784" s="2" t="s">
        <v>4896</v>
      </c>
      <c r="J784" s="4">
        <v>39630</v>
      </c>
      <c r="K784" s="230">
        <f t="shared" si="61"/>
        <v>3</v>
      </c>
      <c r="L784" s="2" t="str">
        <f>$B784&amp;"-"&amp;COUNTIF($B$2:$B784, $B784)</f>
        <v>3816-3</v>
      </c>
      <c r="M784" s="2">
        <v>2762</v>
      </c>
      <c r="N784" s="2" t="str">
        <f t="shared" si="63"/>
        <v>Roches BE</v>
      </c>
      <c r="O784" s="2" t="str">
        <f t="shared" si="62"/>
        <v/>
      </c>
      <c r="P784" s="2" t="str">
        <f t="shared" si="62"/>
        <v/>
      </c>
      <c r="Q784" s="2" t="str">
        <f t="shared" si="62"/>
        <v/>
      </c>
      <c r="R784" s="2" t="str">
        <f t="shared" si="62"/>
        <v/>
      </c>
      <c r="S784" s="2" t="str">
        <f t="shared" si="62"/>
        <v/>
      </c>
      <c r="T784" s="2" t="str">
        <f t="shared" si="62"/>
        <v/>
      </c>
      <c r="U784" s="2" t="str">
        <f t="shared" si="62"/>
        <v/>
      </c>
      <c r="V784" s="2" t="str">
        <f t="shared" si="62"/>
        <v/>
      </c>
      <c r="W784" s="2" t="str">
        <f t="shared" si="62"/>
        <v/>
      </c>
      <c r="X784" s="2" t="str">
        <f t="shared" si="62"/>
        <v/>
      </c>
      <c r="Y784" s="2" t="str">
        <f t="shared" si="62"/>
        <v/>
      </c>
    </row>
    <row r="785" spans="1:25" x14ac:dyDescent="0.2">
      <c r="A785" s="2" t="s">
        <v>579</v>
      </c>
      <c r="B785" s="2">
        <v>3800</v>
      </c>
      <c r="C785" s="2">
        <v>3</v>
      </c>
      <c r="D785" s="2" t="s">
        <v>580</v>
      </c>
      <c r="E785" s="2">
        <v>587</v>
      </c>
      <c r="F785" s="2" t="s">
        <v>309</v>
      </c>
      <c r="G785" s="2">
        <v>2632706.8629999999</v>
      </c>
      <c r="H785" s="2">
        <v>1169445.183</v>
      </c>
      <c r="I785" s="2" t="s">
        <v>4896</v>
      </c>
      <c r="J785" s="4">
        <v>39630</v>
      </c>
      <c r="K785" s="230">
        <f t="shared" si="61"/>
        <v>3</v>
      </c>
      <c r="L785" s="2" t="str">
        <f>$B785&amp;"-"&amp;COUNTIF($B$2:$B785, $B785)</f>
        <v>3800-4</v>
      </c>
      <c r="M785" s="2">
        <v>2800</v>
      </c>
      <c r="N785" s="2" t="str">
        <f t="shared" si="63"/>
        <v>Delémont</v>
      </c>
      <c r="O785" s="2" t="str">
        <f t="shared" si="62"/>
        <v>Delémont</v>
      </c>
      <c r="P785" s="2" t="str">
        <f t="shared" si="62"/>
        <v>Delémont</v>
      </c>
      <c r="Q785" s="2" t="str">
        <f t="shared" si="62"/>
        <v/>
      </c>
      <c r="R785" s="2" t="str">
        <f t="shared" si="62"/>
        <v/>
      </c>
      <c r="S785" s="2" t="str">
        <f t="shared" si="62"/>
        <v/>
      </c>
      <c r="T785" s="2" t="str">
        <f t="shared" si="62"/>
        <v/>
      </c>
      <c r="U785" s="2" t="str">
        <f t="shared" si="62"/>
        <v/>
      </c>
      <c r="V785" s="2" t="str">
        <f t="shared" si="62"/>
        <v/>
      </c>
      <c r="W785" s="2" t="str">
        <f t="shared" si="62"/>
        <v/>
      </c>
      <c r="X785" s="2" t="str">
        <f t="shared" si="62"/>
        <v/>
      </c>
      <c r="Y785" s="2" t="str">
        <f t="shared" si="62"/>
        <v/>
      </c>
    </row>
    <row r="786" spans="1:25" x14ac:dyDescent="0.2">
      <c r="A786" s="2" t="s">
        <v>561</v>
      </c>
      <c r="B786" s="2">
        <v>3812</v>
      </c>
      <c r="C786" s="2">
        <v>0</v>
      </c>
      <c r="D786" s="2" t="s">
        <v>580</v>
      </c>
      <c r="E786" s="2">
        <v>587</v>
      </c>
      <c r="F786" s="2" t="s">
        <v>309</v>
      </c>
      <c r="G786" s="2">
        <v>2634414.6120000002</v>
      </c>
      <c r="H786" s="2">
        <v>1168513.156</v>
      </c>
      <c r="I786" s="2" t="s">
        <v>4896</v>
      </c>
      <c r="J786" s="4">
        <v>39630</v>
      </c>
      <c r="K786" s="230">
        <f t="shared" si="61"/>
        <v>3</v>
      </c>
      <c r="L786" s="2" t="str">
        <f>$B786&amp;"-"&amp;COUNTIF($B$2:$B786, $B786)</f>
        <v>3812-3</v>
      </c>
      <c r="M786" s="2">
        <v>2802</v>
      </c>
      <c r="N786" s="2" t="str">
        <f t="shared" si="63"/>
        <v>Develier</v>
      </c>
      <c r="O786" s="2" t="str">
        <f t="shared" si="62"/>
        <v/>
      </c>
      <c r="P786" s="2" t="str">
        <f t="shared" si="62"/>
        <v/>
      </c>
      <c r="Q786" s="2" t="str">
        <f t="shared" si="62"/>
        <v/>
      </c>
      <c r="R786" s="2" t="str">
        <f t="shared" si="62"/>
        <v/>
      </c>
      <c r="S786" s="2" t="str">
        <f t="shared" si="62"/>
        <v/>
      </c>
      <c r="T786" s="2" t="str">
        <f t="shared" si="62"/>
        <v/>
      </c>
      <c r="U786" s="2" t="str">
        <f t="shared" si="62"/>
        <v/>
      </c>
      <c r="V786" s="2" t="str">
        <f t="shared" si="62"/>
        <v/>
      </c>
      <c r="W786" s="2" t="str">
        <f t="shared" si="62"/>
        <v/>
      </c>
      <c r="X786" s="2" t="str">
        <f t="shared" si="62"/>
        <v/>
      </c>
      <c r="Y786" s="2" t="str">
        <f t="shared" si="62"/>
        <v/>
      </c>
    </row>
    <row r="787" spans="1:25" x14ac:dyDescent="0.2">
      <c r="A787" s="2" t="s">
        <v>581</v>
      </c>
      <c r="B787" s="2">
        <v>3853</v>
      </c>
      <c r="C787" s="2">
        <v>0</v>
      </c>
      <c r="D787" s="2" t="s">
        <v>582</v>
      </c>
      <c r="E787" s="2">
        <v>588</v>
      </c>
      <c r="F787" s="2" t="s">
        <v>309</v>
      </c>
      <c r="G787" s="2">
        <v>2637238.2859999998</v>
      </c>
      <c r="H787" s="2">
        <v>1175085.561</v>
      </c>
      <c r="I787" s="2" t="s">
        <v>4896</v>
      </c>
      <c r="J787" s="4">
        <v>39630</v>
      </c>
      <c r="K787" s="230">
        <f t="shared" si="61"/>
        <v>3</v>
      </c>
      <c r="L787" s="2" t="str">
        <f>$B787&amp;"-"&amp;COUNTIF($B$2:$B787, $B787)</f>
        <v>3853-1</v>
      </c>
      <c r="M787" s="2">
        <v>2803</v>
      </c>
      <c r="N787" s="2" t="str">
        <f t="shared" si="63"/>
        <v>Bourrignon</v>
      </c>
      <c r="O787" s="2" t="str">
        <f t="shared" si="62"/>
        <v>Bourrignon</v>
      </c>
      <c r="P787" s="2" t="str">
        <f t="shared" si="62"/>
        <v/>
      </c>
      <c r="Q787" s="2" t="str">
        <f t="shared" si="62"/>
        <v/>
      </c>
      <c r="R787" s="2" t="str">
        <f t="shared" si="62"/>
        <v/>
      </c>
      <c r="S787" s="2" t="str">
        <f t="shared" si="62"/>
        <v/>
      </c>
      <c r="T787" s="2" t="str">
        <f t="shared" si="62"/>
        <v/>
      </c>
      <c r="U787" s="2" t="str">
        <f t="shared" si="62"/>
        <v/>
      </c>
      <c r="V787" s="2" t="str">
        <f t="shared" si="62"/>
        <v/>
      </c>
      <c r="W787" s="2" t="str">
        <f t="shared" si="62"/>
        <v/>
      </c>
      <c r="X787" s="2" t="str">
        <f t="shared" si="62"/>
        <v/>
      </c>
      <c r="Y787" s="2" t="str">
        <f t="shared" si="62"/>
        <v/>
      </c>
    </row>
    <row r="788" spans="1:25" x14ac:dyDescent="0.2">
      <c r="A788" s="2" t="s">
        <v>583</v>
      </c>
      <c r="B788" s="2">
        <v>3854</v>
      </c>
      <c r="C788" s="2">
        <v>0</v>
      </c>
      <c r="D788" s="2" t="s">
        <v>583</v>
      </c>
      <c r="E788" s="2">
        <v>589</v>
      </c>
      <c r="F788" s="2" t="s">
        <v>309</v>
      </c>
      <c r="G788" s="2">
        <v>2639699.4049999998</v>
      </c>
      <c r="H788" s="2">
        <v>1179056.1259999999</v>
      </c>
      <c r="I788" s="2" t="s">
        <v>4896</v>
      </c>
      <c r="J788" s="4">
        <v>39630</v>
      </c>
      <c r="K788" s="230">
        <f t="shared" si="61"/>
        <v>3</v>
      </c>
      <c r="L788" s="2" t="str">
        <f>$B788&amp;"-"&amp;COUNTIF($B$2:$B788, $B788)</f>
        <v>3854-1</v>
      </c>
      <c r="M788" s="2">
        <v>2805</v>
      </c>
      <c r="N788" s="2" t="str">
        <f t="shared" si="63"/>
        <v>Soyhières</v>
      </c>
      <c r="O788" s="2" t="str">
        <f t="shared" si="62"/>
        <v>Soyhières</v>
      </c>
      <c r="P788" s="2" t="str">
        <f t="shared" si="62"/>
        <v/>
      </c>
      <c r="Q788" s="2" t="str">
        <f t="shared" si="62"/>
        <v/>
      </c>
      <c r="R788" s="2" t="str">
        <f t="shared" si="62"/>
        <v/>
      </c>
      <c r="S788" s="2" t="str">
        <f t="shared" si="62"/>
        <v/>
      </c>
      <c r="T788" s="2" t="str">
        <f t="shared" si="62"/>
        <v/>
      </c>
      <c r="U788" s="2" t="str">
        <f t="shared" si="62"/>
        <v/>
      </c>
      <c r="V788" s="2" t="str">
        <f t="shared" si="62"/>
        <v/>
      </c>
      <c r="W788" s="2" t="str">
        <f t="shared" si="62"/>
        <v/>
      </c>
      <c r="X788" s="2" t="str">
        <f t="shared" si="62"/>
        <v/>
      </c>
      <c r="Y788" s="2" t="str">
        <f t="shared" si="62"/>
        <v/>
      </c>
    </row>
    <row r="789" spans="1:25" x14ac:dyDescent="0.2">
      <c r="A789" s="2" t="s">
        <v>553</v>
      </c>
      <c r="B789" s="2">
        <v>3855</v>
      </c>
      <c r="C789" s="2">
        <v>0</v>
      </c>
      <c r="D789" s="2" t="s">
        <v>583</v>
      </c>
      <c r="E789" s="2">
        <v>589</v>
      </c>
      <c r="F789" s="2" t="s">
        <v>309</v>
      </c>
      <c r="G789" s="2">
        <v>2641966.1519999998</v>
      </c>
      <c r="H789" s="2">
        <v>1178066.2279999999</v>
      </c>
      <c r="I789" s="2" t="s">
        <v>4896</v>
      </c>
      <c r="J789" s="4">
        <v>39630</v>
      </c>
      <c r="K789" s="230">
        <f t="shared" si="61"/>
        <v>3</v>
      </c>
      <c r="L789" s="2" t="str">
        <f>$B789&amp;"-"&amp;COUNTIF($B$2:$B789, $B789)</f>
        <v>3855-3</v>
      </c>
      <c r="M789" s="2">
        <v>2806</v>
      </c>
      <c r="N789" s="2" t="str">
        <f t="shared" si="63"/>
        <v>Mettembert</v>
      </c>
      <c r="O789" s="2" t="str">
        <f t="shared" si="62"/>
        <v>Mettembert</v>
      </c>
      <c r="P789" s="2" t="str">
        <f t="shared" si="62"/>
        <v>Mettembert</v>
      </c>
      <c r="Q789" s="2" t="str">
        <f t="shared" si="62"/>
        <v/>
      </c>
      <c r="R789" s="2" t="str">
        <f t="shared" si="62"/>
        <v/>
      </c>
      <c r="S789" s="2" t="str">
        <f t="shared" si="62"/>
        <v/>
      </c>
      <c r="T789" s="2" t="str">
        <f t="shared" si="62"/>
        <v/>
      </c>
      <c r="U789" s="2" t="str">
        <f t="shared" si="62"/>
        <v/>
      </c>
      <c r="V789" s="2" t="str">
        <f t="shared" si="62"/>
        <v/>
      </c>
      <c r="W789" s="2" t="str">
        <f t="shared" si="62"/>
        <v/>
      </c>
      <c r="X789" s="2" t="str">
        <f t="shared" si="62"/>
        <v/>
      </c>
      <c r="Y789" s="2" t="str">
        <f t="shared" si="62"/>
        <v/>
      </c>
    </row>
    <row r="790" spans="1:25" x14ac:dyDescent="0.2">
      <c r="A790" s="2" t="s">
        <v>584</v>
      </c>
      <c r="B790" s="2">
        <v>3805</v>
      </c>
      <c r="C790" s="2">
        <v>0</v>
      </c>
      <c r="D790" s="2" t="s">
        <v>585</v>
      </c>
      <c r="E790" s="2">
        <v>590</v>
      </c>
      <c r="F790" s="2" t="s">
        <v>309</v>
      </c>
      <c r="G790" s="2">
        <v>2633298.1129999999</v>
      </c>
      <c r="H790" s="2">
        <v>1172373.71</v>
      </c>
      <c r="I790" s="2" t="s">
        <v>4896</v>
      </c>
      <c r="J790" s="4">
        <v>39630</v>
      </c>
      <c r="K790" s="230">
        <f t="shared" si="61"/>
        <v>3</v>
      </c>
      <c r="L790" s="2" t="str">
        <f>$B790&amp;"-"&amp;COUNTIF($B$2:$B790, $B790)</f>
        <v>3805-1</v>
      </c>
      <c r="M790" s="2">
        <v>2807</v>
      </c>
      <c r="N790" s="2" t="str">
        <f t="shared" si="63"/>
        <v>Pleigne</v>
      </c>
      <c r="O790" s="2" t="str">
        <f t="shared" si="62"/>
        <v>Lucelle</v>
      </c>
      <c r="P790" s="2" t="str">
        <f t="shared" si="62"/>
        <v>Lucelle</v>
      </c>
      <c r="Q790" s="2" t="str">
        <f t="shared" si="62"/>
        <v/>
      </c>
      <c r="R790" s="2" t="str">
        <f t="shared" si="62"/>
        <v/>
      </c>
      <c r="S790" s="2" t="str">
        <f t="shared" si="62"/>
        <v/>
      </c>
      <c r="T790" s="2" t="str">
        <f t="shared" si="62"/>
        <v/>
      </c>
      <c r="U790" s="2" t="str">
        <f t="shared" si="62"/>
        <v/>
      </c>
      <c r="V790" s="2" t="str">
        <f t="shared" si="62"/>
        <v/>
      </c>
      <c r="W790" s="2" t="str">
        <f t="shared" si="62"/>
        <v/>
      </c>
      <c r="X790" s="2" t="str">
        <f t="shared" si="62"/>
        <v/>
      </c>
      <c r="Y790" s="2" t="str">
        <f t="shared" si="62"/>
        <v/>
      </c>
    </row>
    <row r="791" spans="1:25" x14ac:dyDescent="0.2">
      <c r="A791" s="2" t="s">
        <v>586</v>
      </c>
      <c r="B791" s="2">
        <v>3852</v>
      </c>
      <c r="C791" s="2">
        <v>0</v>
      </c>
      <c r="D791" s="2" t="s">
        <v>585</v>
      </c>
      <c r="E791" s="2">
        <v>590</v>
      </c>
      <c r="F791" s="2" t="s">
        <v>309</v>
      </c>
      <c r="G791" s="2">
        <v>2634928.9909999999</v>
      </c>
      <c r="H791" s="2">
        <v>1173484.9099999999</v>
      </c>
      <c r="I791" s="2" t="s">
        <v>4896</v>
      </c>
      <c r="J791" s="4">
        <v>39630</v>
      </c>
      <c r="K791" s="230">
        <f t="shared" si="61"/>
        <v>3</v>
      </c>
      <c r="L791" s="2" t="str">
        <f>$B791&amp;"-"&amp;COUNTIF($B$2:$B791, $B791)</f>
        <v>3852-1</v>
      </c>
      <c r="M791" s="2">
        <v>2812</v>
      </c>
      <c r="N791" s="2" t="str">
        <f t="shared" si="63"/>
        <v>Movelier</v>
      </c>
      <c r="O791" s="2" t="str">
        <f t="shared" si="62"/>
        <v/>
      </c>
      <c r="P791" s="2" t="str">
        <f t="shared" si="62"/>
        <v/>
      </c>
      <c r="Q791" s="2" t="str">
        <f t="shared" si="62"/>
        <v/>
      </c>
      <c r="R791" s="2" t="str">
        <f t="shared" si="62"/>
        <v/>
      </c>
      <c r="S791" s="2" t="str">
        <f t="shared" si="62"/>
        <v/>
      </c>
      <c r="T791" s="2" t="str">
        <f t="shared" si="62"/>
        <v/>
      </c>
      <c r="U791" s="2" t="str">
        <f t="shared" si="62"/>
        <v/>
      </c>
      <c r="V791" s="2" t="str">
        <f t="shared" si="62"/>
        <v/>
      </c>
      <c r="W791" s="2" t="str">
        <f t="shared" si="62"/>
        <v/>
      </c>
      <c r="X791" s="2" t="str">
        <f t="shared" si="62"/>
        <v/>
      </c>
      <c r="Y791" s="2" t="str">
        <f t="shared" si="62"/>
        <v/>
      </c>
    </row>
    <row r="792" spans="1:25" x14ac:dyDescent="0.2">
      <c r="A792" s="2" t="s">
        <v>587</v>
      </c>
      <c r="B792" s="2">
        <v>3813</v>
      </c>
      <c r="C792" s="2">
        <v>0</v>
      </c>
      <c r="D792" s="2" t="s">
        <v>587</v>
      </c>
      <c r="E792" s="2">
        <v>591</v>
      </c>
      <c r="F792" s="2" t="s">
        <v>309</v>
      </c>
      <c r="G792" s="2">
        <v>2629647.4270000001</v>
      </c>
      <c r="H792" s="2">
        <v>1163717.7420000001</v>
      </c>
      <c r="I792" s="2" t="s">
        <v>4896</v>
      </c>
      <c r="J792" s="4">
        <v>39630</v>
      </c>
      <c r="K792" s="230">
        <f t="shared" si="61"/>
        <v>3</v>
      </c>
      <c r="L792" s="2" t="str">
        <f>$B792&amp;"-"&amp;COUNTIF($B$2:$B792, $B792)</f>
        <v>3813-1</v>
      </c>
      <c r="M792" s="2">
        <v>2813</v>
      </c>
      <c r="N792" s="2" t="str">
        <f t="shared" si="63"/>
        <v>Ederswiler</v>
      </c>
      <c r="O792" s="2" t="str">
        <f t="shared" si="62"/>
        <v>Ederswiler</v>
      </c>
      <c r="P792" s="2" t="str">
        <f t="shared" si="62"/>
        <v>Ederswiler</v>
      </c>
      <c r="Q792" s="2" t="str">
        <f t="shared" si="62"/>
        <v/>
      </c>
      <c r="R792" s="2" t="str">
        <f t="shared" si="62"/>
        <v/>
      </c>
      <c r="S792" s="2" t="str">
        <f t="shared" si="62"/>
        <v/>
      </c>
      <c r="T792" s="2" t="str">
        <f t="shared" si="62"/>
        <v/>
      </c>
      <c r="U792" s="2" t="str">
        <f t="shared" si="62"/>
        <v/>
      </c>
      <c r="V792" s="2" t="str">
        <f t="shared" si="62"/>
        <v/>
      </c>
      <c r="W792" s="2" t="str">
        <f t="shared" si="62"/>
        <v/>
      </c>
      <c r="X792" s="2" t="str">
        <f t="shared" si="62"/>
        <v/>
      </c>
      <c r="Y792" s="2" t="str">
        <f t="shared" si="62"/>
        <v/>
      </c>
    </row>
    <row r="793" spans="1:25" x14ac:dyDescent="0.2">
      <c r="A793" s="2" t="s">
        <v>588</v>
      </c>
      <c r="B793" s="2">
        <v>3855</v>
      </c>
      <c r="C793" s="2">
        <v>41</v>
      </c>
      <c r="D793" s="2" t="s">
        <v>589</v>
      </c>
      <c r="E793" s="2">
        <v>592</v>
      </c>
      <c r="F793" s="2" t="s">
        <v>309</v>
      </c>
      <c r="G793" s="2">
        <v>2647025.415</v>
      </c>
      <c r="H793" s="2">
        <v>1180202.3030000001</v>
      </c>
      <c r="I793" s="2" t="s">
        <v>4896</v>
      </c>
      <c r="J793" s="4">
        <v>39630</v>
      </c>
      <c r="K793" s="230">
        <f t="shared" si="61"/>
        <v>3</v>
      </c>
      <c r="L793" s="2" t="str">
        <f>$B793&amp;"-"&amp;COUNTIF($B$2:$B793, $B793)</f>
        <v>3855-4</v>
      </c>
      <c r="M793" s="2">
        <v>2814</v>
      </c>
      <c r="N793" s="2" t="str">
        <f t="shared" si="63"/>
        <v>Roggenburg</v>
      </c>
      <c r="O793" s="2" t="str">
        <f t="shared" si="62"/>
        <v>Roggenburg</v>
      </c>
      <c r="P793" s="2" t="str">
        <f t="shared" si="62"/>
        <v>Roggenburg</v>
      </c>
      <c r="Q793" s="2" t="str">
        <f t="shared" si="62"/>
        <v>Roggenburg</v>
      </c>
      <c r="R793" s="2" t="str">
        <f t="shared" si="62"/>
        <v/>
      </c>
      <c r="S793" s="2" t="str">
        <f t="shared" si="62"/>
        <v/>
      </c>
      <c r="T793" s="2" t="str">
        <f t="shared" si="62"/>
        <v/>
      </c>
      <c r="U793" s="2" t="str">
        <f t="shared" si="62"/>
        <v/>
      </c>
      <c r="V793" s="2" t="str">
        <f t="shared" si="62"/>
        <v/>
      </c>
      <c r="W793" s="2" t="str">
        <f t="shared" si="62"/>
        <v/>
      </c>
      <c r="X793" s="2" t="str">
        <f t="shared" si="62"/>
        <v/>
      </c>
      <c r="Y793" s="2" t="str">
        <f t="shared" si="62"/>
        <v/>
      </c>
    </row>
    <row r="794" spans="1:25" x14ac:dyDescent="0.2">
      <c r="A794" s="2" t="s">
        <v>590</v>
      </c>
      <c r="B794" s="2">
        <v>3800</v>
      </c>
      <c r="C794" s="2">
        <v>2</v>
      </c>
      <c r="D794" s="2" t="s">
        <v>590</v>
      </c>
      <c r="E794" s="2">
        <v>593</v>
      </c>
      <c r="F794" s="2" t="s">
        <v>309</v>
      </c>
      <c r="G794" s="2">
        <v>2630781.9410000001</v>
      </c>
      <c r="H794" s="2">
        <v>1171640.4779999999</v>
      </c>
      <c r="I794" s="2" t="s">
        <v>4896</v>
      </c>
      <c r="J794" s="4">
        <v>39630</v>
      </c>
      <c r="K794" s="230">
        <f t="shared" si="61"/>
        <v>3</v>
      </c>
      <c r="L794" s="2" t="str">
        <f>$B794&amp;"-"&amp;COUNTIF($B$2:$B794, $B794)</f>
        <v>3800-5</v>
      </c>
      <c r="M794" s="2">
        <v>2822</v>
      </c>
      <c r="N794" s="2" t="str">
        <f t="shared" si="63"/>
        <v>Courroux</v>
      </c>
      <c r="O794" s="2" t="str">
        <f t="shared" si="62"/>
        <v/>
      </c>
      <c r="P794" s="2" t="str">
        <f t="shared" si="62"/>
        <v/>
      </c>
      <c r="Q794" s="2" t="str">
        <f t="shared" si="62"/>
        <v/>
      </c>
      <c r="R794" s="2" t="str">
        <f t="shared" si="62"/>
        <v/>
      </c>
      <c r="S794" s="2" t="str">
        <f t="shared" si="62"/>
        <v/>
      </c>
      <c r="T794" s="2" t="str">
        <f t="shared" si="62"/>
        <v/>
      </c>
      <c r="U794" s="2" t="str">
        <f t="shared" si="62"/>
        <v/>
      </c>
      <c r="V794" s="2" t="str">
        <f t="shared" si="62"/>
        <v/>
      </c>
      <c r="W794" s="2" t="str">
        <f t="shared" si="62"/>
        <v/>
      </c>
      <c r="X794" s="2" t="str">
        <f t="shared" si="62"/>
        <v/>
      </c>
      <c r="Y794" s="2" t="str">
        <f t="shared" si="62"/>
        <v/>
      </c>
    </row>
    <row r="795" spans="1:25" x14ac:dyDescent="0.2">
      <c r="A795" s="2" t="s">
        <v>561</v>
      </c>
      <c r="B795" s="2">
        <v>3812</v>
      </c>
      <c r="C795" s="2">
        <v>0</v>
      </c>
      <c r="D795" s="2" t="s">
        <v>561</v>
      </c>
      <c r="E795" s="2">
        <v>594</v>
      </c>
      <c r="F795" s="2" t="s">
        <v>309</v>
      </c>
      <c r="G795" s="2">
        <v>2632858.6359999999</v>
      </c>
      <c r="H795" s="2">
        <v>1165596.568</v>
      </c>
      <c r="I795" s="2" t="s">
        <v>4896</v>
      </c>
      <c r="J795" s="4">
        <v>39630</v>
      </c>
      <c r="K795" s="230">
        <f t="shared" si="61"/>
        <v>3</v>
      </c>
      <c r="L795" s="2" t="str">
        <f>$B795&amp;"-"&amp;COUNTIF($B$2:$B795, $B795)</f>
        <v>3812-4</v>
      </c>
      <c r="M795" s="2">
        <v>2823</v>
      </c>
      <c r="N795" s="2" t="str">
        <f t="shared" si="63"/>
        <v>Courcelon</v>
      </c>
      <c r="O795" s="2" t="str">
        <f t="shared" si="62"/>
        <v/>
      </c>
      <c r="P795" s="2" t="str">
        <f t="shared" si="62"/>
        <v/>
      </c>
      <c r="Q795" s="2" t="str">
        <f t="shared" si="62"/>
        <v/>
      </c>
      <c r="R795" s="2" t="str">
        <f t="shared" si="62"/>
        <v/>
      </c>
      <c r="S795" s="2" t="str">
        <f t="shared" si="62"/>
        <v/>
      </c>
      <c r="T795" s="2" t="str">
        <f t="shared" si="62"/>
        <v/>
      </c>
      <c r="U795" s="2" t="str">
        <f t="shared" si="62"/>
        <v/>
      </c>
      <c r="V795" s="2" t="str">
        <f t="shared" si="62"/>
        <v/>
      </c>
      <c r="W795" s="2" t="str">
        <f t="shared" si="62"/>
        <v/>
      </c>
      <c r="X795" s="2" t="str">
        <f t="shared" si="62"/>
        <v/>
      </c>
      <c r="Y795" s="2" t="str">
        <f t="shared" si="62"/>
        <v/>
      </c>
    </row>
    <row r="796" spans="1:25" x14ac:dyDescent="0.2">
      <c r="A796" s="2" t="s">
        <v>593</v>
      </c>
      <c r="B796" s="2">
        <v>3507</v>
      </c>
      <c r="C796" s="2">
        <v>0</v>
      </c>
      <c r="D796" s="2" t="s">
        <v>592</v>
      </c>
      <c r="E796" s="2">
        <v>602</v>
      </c>
      <c r="F796" s="2" t="s">
        <v>309</v>
      </c>
      <c r="G796" s="2">
        <v>2614722.13</v>
      </c>
      <c r="H796" s="2">
        <v>1198651.6610000001</v>
      </c>
      <c r="I796" s="2" t="s">
        <v>4896</v>
      </c>
      <c r="J796" s="4">
        <v>39630</v>
      </c>
      <c r="K796" s="230">
        <f t="shared" si="61"/>
        <v>3</v>
      </c>
      <c r="L796" s="2" t="str">
        <f>$B796&amp;"-"&amp;COUNTIF($B$2:$B796, $B796)</f>
        <v>3507-1</v>
      </c>
      <c r="M796" s="2">
        <v>2824</v>
      </c>
      <c r="N796" s="2" t="str">
        <f t="shared" si="63"/>
        <v>Vicques</v>
      </c>
      <c r="O796" s="2" t="str">
        <f t="shared" si="62"/>
        <v>Vicques</v>
      </c>
      <c r="P796" s="2" t="str">
        <f t="shared" si="62"/>
        <v/>
      </c>
      <c r="Q796" s="2" t="str">
        <f t="shared" si="62"/>
        <v/>
      </c>
      <c r="R796" s="2" t="str">
        <f t="shared" si="62"/>
        <v/>
      </c>
      <c r="S796" s="2" t="str">
        <f t="shared" si="62"/>
        <v/>
      </c>
      <c r="T796" s="2" t="str">
        <f t="shared" si="62"/>
        <v/>
      </c>
      <c r="U796" s="2" t="str">
        <f t="shared" si="62"/>
        <v/>
      </c>
      <c r="V796" s="2" t="str">
        <f t="shared" si="62"/>
        <v/>
      </c>
      <c r="W796" s="2" t="str">
        <f t="shared" si="62"/>
        <v/>
      </c>
      <c r="X796" s="2" t="str">
        <f t="shared" si="62"/>
        <v/>
      </c>
      <c r="Y796" s="2" t="str">
        <f t="shared" si="62"/>
        <v/>
      </c>
    </row>
    <row r="797" spans="1:25" x14ac:dyDescent="0.2">
      <c r="A797" s="2" t="s">
        <v>591</v>
      </c>
      <c r="B797" s="2">
        <v>3508</v>
      </c>
      <c r="C797" s="2">
        <v>0</v>
      </c>
      <c r="D797" s="2" t="s">
        <v>592</v>
      </c>
      <c r="E797" s="2">
        <v>602</v>
      </c>
      <c r="F797" s="2" t="s">
        <v>309</v>
      </c>
      <c r="G797" s="2">
        <v>2617126.5260000001</v>
      </c>
      <c r="H797" s="2">
        <v>1198146.568</v>
      </c>
      <c r="I797" s="2" t="s">
        <v>4896</v>
      </c>
      <c r="J797" s="4">
        <v>39630</v>
      </c>
      <c r="K797" s="230">
        <f t="shared" si="61"/>
        <v>3</v>
      </c>
      <c r="L797" s="2" t="str">
        <f>$B797&amp;"-"&amp;COUNTIF($B$2:$B797, $B797)</f>
        <v>3508-1</v>
      </c>
      <c r="M797" s="2">
        <v>2825</v>
      </c>
      <c r="N797" s="2" t="str">
        <f t="shared" si="63"/>
        <v>Courchapoix</v>
      </c>
      <c r="O797" s="2" t="str">
        <f t="shared" si="62"/>
        <v/>
      </c>
      <c r="P797" s="2" t="str">
        <f t="shared" si="62"/>
        <v/>
      </c>
      <c r="Q797" s="2" t="str">
        <f t="shared" si="62"/>
        <v/>
      </c>
      <c r="R797" s="2" t="str">
        <f t="shared" si="62"/>
        <v/>
      </c>
      <c r="S797" s="2" t="str">
        <f t="shared" si="62"/>
        <v/>
      </c>
      <c r="T797" s="2" t="str">
        <f t="shared" si="62"/>
        <v/>
      </c>
      <c r="U797" s="2" t="str">
        <f t="shared" ref="U797:Y797" si="64">IFERROR(INDEX($A$2:$A$5744, MATCH($M797&amp;"-"&amp;U$1, $L$2:$L$5744, 0)), "")</f>
        <v/>
      </c>
      <c r="V797" s="2" t="str">
        <f t="shared" si="64"/>
        <v/>
      </c>
      <c r="W797" s="2" t="str">
        <f t="shared" si="64"/>
        <v/>
      </c>
      <c r="X797" s="2" t="str">
        <f t="shared" si="64"/>
        <v/>
      </c>
      <c r="Y797" s="2" t="str">
        <f t="shared" si="64"/>
        <v/>
      </c>
    </row>
    <row r="798" spans="1:25" x14ac:dyDescent="0.2">
      <c r="A798" s="2" t="s">
        <v>593</v>
      </c>
      <c r="B798" s="2">
        <v>3507</v>
      </c>
      <c r="C798" s="2">
        <v>0</v>
      </c>
      <c r="D798" s="2" t="s">
        <v>593</v>
      </c>
      <c r="E798" s="2">
        <v>603</v>
      </c>
      <c r="F798" s="2" t="s">
        <v>309</v>
      </c>
      <c r="G798" s="2">
        <v>2614442.9980000001</v>
      </c>
      <c r="H798" s="2">
        <v>1197715.82</v>
      </c>
      <c r="I798" s="2" t="s">
        <v>4896</v>
      </c>
      <c r="J798" s="4">
        <v>39630</v>
      </c>
      <c r="K798" s="230">
        <f t="shared" si="61"/>
        <v>3</v>
      </c>
      <c r="L798" s="2" t="str">
        <f>$B798&amp;"-"&amp;COUNTIF($B$2:$B798, $B798)</f>
        <v>3507-2</v>
      </c>
      <c r="M798" s="2">
        <v>2826</v>
      </c>
      <c r="N798" s="2" t="str">
        <f t="shared" si="63"/>
        <v>Corban</v>
      </c>
      <c r="O798" s="2" t="str">
        <f t="shared" si="63"/>
        <v/>
      </c>
      <c r="P798" s="2" t="str">
        <f t="shared" si="63"/>
        <v/>
      </c>
      <c r="Q798" s="2" t="str">
        <f t="shared" si="63"/>
        <v/>
      </c>
      <c r="R798" s="2" t="str">
        <f t="shared" si="63"/>
        <v/>
      </c>
      <c r="S798" s="2" t="str">
        <f t="shared" si="63"/>
        <v/>
      </c>
      <c r="T798" s="2" t="str">
        <f t="shared" si="63"/>
        <v/>
      </c>
      <c r="U798" s="2" t="str">
        <f t="shared" si="63"/>
        <v/>
      </c>
      <c r="V798" s="2" t="str">
        <f t="shared" si="63"/>
        <v/>
      </c>
      <c r="W798" s="2" t="str">
        <f t="shared" si="63"/>
        <v/>
      </c>
      <c r="X798" s="2" t="str">
        <f t="shared" si="63"/>
        <v/>
      </c>
      <c r="Y798" s="2" t="str">
        <f t="shared" si="63"/>
        <v/>
      </c>
    </row>
    <row r="799" spans="1:25" x14ac:dyDescent="0.2">
      <c r="A799" s="2" t="s">
        <v>615</v>
      </c>
      <c r="B799" s="2">
        <v>3531</v>
      </c>
      <c r="C799" s="2">
        <v>0</v>
      </c>
      <c r="D799" s="2" t="s">
        <v>594</v>
      </c>
      <c r="E799" s="2">
        <v>605</v>
      </c>
      <c r="F799" s="2" t="s">
        <v>309</v>
      </c>
      <c r="G799" s="2">
        <v>2619296.5159999998</v>
      </c>
      <c r="H799" s="2">
        <v>1194992.24</v>
      </c>
      <c r="I799" s="2" t="s">
        <v>4896</v>
      </c>
      <c r="J799" s="4">
        <v>39630</v>
      </c>
      <c r="K799" s="230">
        <f t="shared" si="61"/>
        <v>3</v>
      </c>
      <c r="L799" s="2" t="str">
        <f>$B799&amp;"-"&amp;COUNTIF($B$2:$B799, $B799)</f>
        <v>3531-1</v>
      </c>
      <c r="M799" s="2">
        <v>2827</v>
      </c>
      <c r="N799" s="2" t="str">
        <f t="shared" si="63"/>
        <v>Schelten</v>
      </c>
      <c r="O799" s="2" t="str">
        <f t="shared" si="63"/>
        <v>Schelten</v>
      </c>
      <c r="P799" s="2" t="str">
        <f t="shared" si="63"/>
        <v>Mervelier</v>
      </c>
      <c r="Q799" s="2" t="str">
        <f t="shared" si="63"/>
        <v/>
      </c>
      <c r="R799" s="2" t="str">
        <f t="shared" si="63"/>
        <v/>
      </c>
      <c r="S799" s="2" t="str">
        <f t="shared" si="63"/>
        <v/>
      </c>
      <c r="T799" s="2" t="str">
        <f t="shared" si="63"/>
        <v/>
      </c>
      <c r="U799" s="2" t="str">
        <f t="shared" si="63"/>
        <v/>
      </c>
      <c r="V799" s="2" t="str">
        <f t="shared" si="63"/>
        <v/>
      </c>
      <c r="W799" s="2" t="str">
        <f t="shared" si="63"/>
        <v/>
      </c>
      <c r="X799" s="2" t="str">
        <f t="shared" si="63"/>
        <v/>
      </c>
      <c r="Y799" s="2" t="str">
        <f t="shared" si="63"/>
        <v/>
      </c>
    </row>
    <row r="800" spans="1:25" x14ac:dyDescent="0.2">
      <c r="A800" s="2" t="s">
        <v>594</v>
      </c>
      <c r="B800" s="2">
        <v>3533</v>
      </c>
      <c r="C800" s="2">
        <v>0</v>
      </c>
      <c r="D800" s="2" t="s">
        <v>594</v>
      </c>
      <c r="E800" s="2">
        <v>605</v>
      </c>
      <c r="F800" s="2" t="s">
        <v>309</v>
      </c>
      <c r="G800" s="2">
        <v>2620089.3169999998</v>
      </c>
      <c r="H800" s="2">
        <v>1192823.2039999999</v>
      </c>
      <c r="I800" s="2" t="s">
        <v>4896</v>
      </c>
      <c r="J800" s="4">
        <v>39630</v>
      </c>
      <c r="K800" s="230">
        <f t="shared" si="61"/>
        <v>3</v>
      </c>
      <c r="L800" s="2" t="str">
        <f>$B800&amp;"-"&amp;COUNTIF($B$2:$B800, $B800)</f>
        <v>3533-1</v>
      </c>
      <c r="M800" s="2">
        <v>2828</v>
      </c>
      <c r="N800" s="2" t="str">
        <f t="shared" si="63"/>
        <v>Montsevelier</v>
      </c>
      <c r="O800" s="2" t="str">
        <f t="shared" si="63"/>
        <v/>
      </c>
      <c r="P800" s="2" t="str">
        <f t="shared" si="63"/>
        <v/>
      </c>
      <c r="Q800" s="2" t="str">
        <f t="shared" si="63"/>
        <v/>
      </c>
      <c r="R800" s="2" t="str">
        <f t="shared" si="63"/>
        <v/>
      </c>
      <c r="S800" s="2" t="str">
        <f t="shared" si="63"/>
        <v/>
      </c>
      <c r="T800" s="2" t="str">
        <f t="shared" si="63"/>
        <v/>
      </c>
      <c r="U800" s="2" t="str">
        <f t="shared" si="63"/>
        <v/>
      </c>
      <c r="V800" s="2" t="str">
        <f t="shared" si="63"/>
        <v/>
      </c>
      <c r="W800" s="2" t="str">
        <f t="shared" si="63"/>
        <v/>
      </c>
      <c r="X800" s="2" t="str">
        <f t="shared" si="63"/>
        <v/>
      </c>
      <c r="Y800" s="2" t="str">
        <f t="shared" si="63"/>
        <v/>
      </c>
    </row>
    <row r="801" spans="1:25" x14ac:dyDescent="0.2">
      <c r="A801" s="2" t="s">
        <v>828</v>
      </c>
      <c r="B801" s="2">
        <v>3534</v>
      </c>
      <c r="C801" s="2">
        <v>0</v>
      </c>
      <c r="D801" s="2" t="s">
        <v>594</v>
      </c>
      <c r="E801" s="2">
        <v>605</v>
      </c>
      <c r="F801" s="2" t="s">
        <v>309</v>
      </c>
      <c r="G801" s="2">
        <v>2621602.1030000001</v>
      </c>
      <c r="H801" s="2">
        <v>1194577.118</v>
      </c>
      <c r="I801" s="2" t="s">
        <v>4896</v>
      </c>
      <c r="J801" s="4">
        <v>39630</v>
      </c>
      <c r="K801" s="230">
        <f t="shared" si="61"/>
        <v>3</v>
      </c>
      <c r="L801" s="2" t="str">
        <f>$B801&amp;"-"&amp;COUNTIF($B$2:$B801, $B801)</f>
        <v>3534-1</v>
      </c>
      <c r="M801" s="2">
        <v>2829</v>
      </c>
      <c r="N801" s="2" t="str">
        <f t="shared" si="63"/>
        <v>Vermes</v>
      </c>
      <c r="O801" s="2" t="str">
        <f t="shared" si="63"/>
        <v/>
      </c>
      <c r="P801" s="2" t="str">
        <f t="shared" si="63"/>
        <v/>
      </c>
      <c r="Q801" s="2" t="str">
        <f t="shared" si="63"/>
        <v/>
      </c>
      <c r="R801" s="2" t="str">
        <f t="shared" si="63"/>
        <v/>
      </c>
      <c r="S801" s="2" t="str">
        <f t="shared" si="63"/>
        <v/>
      </c>
      <c r="T801" s="2" t="str">
        <f t="shared" si="63"/>
        <v/>
      </c>
      <c r="U801" s="2" t="str">
        <f t="shared" si="63"/>
        <v/>
      </c>
      <c r="V801" s="2" t="str">
        <f t="shared" si="63"/>
        <v/>
      </c>
      <c r="W801" s="2" t="str">
        <f t="shared" si="63"/>
        <v/>
      </c>
      <c r="X801" s="2" t="str">
        <f t="shared" si="63"/>
        <v/>
      </c>
      <c r="Y801" s="2" t="str">
        <f t="shared" si="63"/>
        <v/>
      </c>
    </row>
    <row r="802" spans="1:25" x14ac:dyDescent="0.2">
      <c r="A802" s="2" t="s">
        <v>823</v>
      </c>
      <c r="B802" s="2">
        <v>3538</v>
      </c>
      <c r="C802" s="2">
        <v>0</v>
      </c>
      <c r="D802" s="2" t="s">
        <v>594</v>
      </c>
      <c r="E802" s="2">
        <v>605</v>
      </c>
      <c r="F802" s="2" t="s">
        <v>309</v>
      </c>
      <c r="G802" s="2">
        <v>2620902.0240000002</v>
      </c>
      <c r="H802" s="2">
        <v>1190705.273</v>
      </c>
      <c r="I802" s="2" t="s">
        <v>4896</v>
      </c>
      <c r="J802" s="4">
        <v>39630</v>
      </c>
      <c r="K802" s="230">
        <f t="shared" si="61"/>
        <v>3</v>
      </c>
      <c r="L802" s="2" t="str">
        <f>$B802&amp;"-"&amp;COUNTIF($B$2:$B802, $B802)</f>
        <v>3538-1</v>
      </c>
      <c r="M802" s="2">
        <v>2830</v>
      </c>
      <c r="N802" s="2" t="str">
        <f t="shared" si="63"/>
        <v>Courrendlin</v>
      </c>
      <c r="O802" s="2" t="str">
        <f t="shared" si="63"/>
        <v>Vellerat</v>
      </c>
      <c r="P802" s="2" t="str">
        <f t="shared" si="63"/>
        <v>Courrendlin</v>
      </c>
      <c r="Q802" s="2" t="str">
        <f t="shared" si="63"/>
        <v/>
      </c>
      <c r="R802" s="2" t="str">
        <f t="shared" si="63"/>
        <v/>
      </c>
      <c r="S802" s="2" t="str">
        <f t="shared" si="63"/>
        <v/>
      </c>
      <c r="T802" s="2" t="str">
        <f t="shared" si="63"/>
        <v/>
      </c>
      <c r="U802" s="2" t="str">
        <f t="shared" si="63"/>
        <v/>
      </c>
      <c r="V802" s="2" t="str">
        <f t="shared" si="63"/>
        <v/>
      </c>
      <c r="W802" s="2" t="str">
        <f t="shared" si="63"/>
        <v/>
      </c>
      <c r="X802" s="2" t="str">
        <f t="shared" si="63"/>
        <v/>
      </c>
      <c r="Y802" s="2" t="str">
        <f t="shared" si="63"/>
        <v/>
      </c>
    </row>
    <row r="803" spans="1:25" x14ac:dyDescent="0.2">
      <c r="A803" s="2" t="s">
        <v>606</v>
      </c>
      <c r="B803" s="2">
        <v>3673</v>
      </c>
      <c r="C803" s="2">
        <v>0</v>
      </c>
      <c r="D803" s="2" t="s">
        <v>594</v>
      </c>
      <c r="E803" s="2">
        <v>605</v>
      </c>
      <c r="F803" s="2" t="s">
        <v>309</v>
      </c>
      <c r="G803" s="2">
        <v>2619268.0060000001</v>
      </c>
      <c r="H803" s="2">
        <v>1190551.9890000001</v>
      </c>
      <c r="I803" s="2" t="s">
        <v>4896</v>
      </c>
      <c r="J803" s="4">
        <v>39630</v>
      </c>
      <c r="K803" s="230">
        <f t="shared" si="61"/>
        <v>3</v>
      </c>
      <c r="L803" s="2" t="str">
        <f>$B803&amp;"-"&amp;COUNTIF($B$2:$B803, $B803)</f>
        <v>3673-1</v>
      </c>
      <c r="M803" s="2">
        <v>2832</v>
      </c>
      <c r="N803" s="2" t="str">
        <f t="shared" si="63"/>
        <v>Rebeuvelier</v>
      </c>
      <c r="O803" s="2" t="str">
        <f t="shared" si="63"/>
        <v>Rebeuvelier</v>
      </c>
      <c r="P803" s="2" t="str">
        <f t="shared" si="63"/>
        <v/>
      </c>
      <c r="Q803" s="2" t="str">
        <f t="shared" si="63"/>
        <v/>
      </c>
      <c r="R803" s="2" t="str">
        <f t="shared" si="63"/>
        <v/>
      </c>
      <c r="S803" s="2" t="str">
        <f t="shared" si="63"/>
        <v/>
      </c>
      <c r="T803" s="2" t="str">
        <f t="shared" si="63"/>
        <v/>
      </c>
      <c r="U803" s="2" t="str">
        <f t="shared" si="63"/>
        <v/>
      </c>
      <c r="V803" s="2" t="str">
        <f t="shared" si="63"/>
        <v/>
      </c>
      <c r="W803" s="2" t="str">
        <f t="shared" si="63"/>
        <v/>
      </c>
      <c r="X803" s="2" t="str">
        <f t="shared" si="63"/>
        <v/>
      </c>
      <c r="Y803" s="2" t="str">
        <f t="shared" si="63"/>
        <v/>
      </c>
    </row>
    <row r="804" spans="1:25" x14ac:dyDescent="0.2">
      <c r="A804" s="2" t="s">
        <v>595</v>
      </c>
      <c r="B804" s="2">
        <v>3671</v>
      </c>
      <c r="C804" s="2">
        <v>0</v>
      </c>
      <c r="D804" s="2" t="s">
        <v>595</v>
      </c>
      <c r="E804" s="2">
        <v>606</v>
      </c>
      <c r="F804" s="2" t="s">
        <v>309</v>
      </c>
      <c r="G804" s="2">
        <v>2613548.54</v>
      </c>
      <c r="H804" s="2">
        <v>1184822.128</v>
      </c>
      <c r="I804" s="2" t="s">
        <v>4896</v>
      </c>
      <c r="J804" s="4">
        <v>39630</v>
      </c>
      <c r="K804" s="230">
        <f t="shared" si="61"/>
        <v>3</v>
      </c>
      <c r="L804" s="2" t="str">
        <f>$B804&amp;"-"&amp;COUNTIF($B$2:$B804, $B804)</f>
        <v>3671-1</v>
      </c>
      <c r="M804" s="2">
        <v>2842</v>
      </c>
      <c r="N804" s="2" t="str">
        <f t="shared" si="63"/>
        <v>Rossemaison</v>
      </c>
      <c r="O804" s="2" t="str">
        <f t="shared" si="63"/>
        <v/>
      </c>
      <c r="P804" s="2" t="str">
        <f t="shared" si="63"/>
        <v/>
      </c>
      <c r="Q804" s="2" t="str">
        <f t="shared" si="63"/>
        <v/>
      </c>
      <c r="R804" s="2" t="str">
        <f t="shared" si="63"/>
        <v/>
      </c>
      <c r="S804" s="2" t="str">
        <f t="shared" si="63"/>
        <v/>
      </c>
      <c r="T804" s="2" t="str">
        <f t="shared" si="63"/>
        <v/>
      </c>
      <c r="U804" s="2" t="str">
        <f t="shared" si="63"/>
        <v/>
      </c>
      <c r="V804" s="2" t="str">
        <f t="shared" si="63"/>
        <v/>
      </c>
      <c r="W804" s="2" t="str">
        <f t="shared" si="63"/>
        <v/>
      </c>
      <c r="X804" s="2" t="str">
        <f t="shared" si="63"/>
        <v/>
      </c>
      <c r="Y804" s="2" t="str">
        <f t="shared" si="63"/>
        <v/>
      </c>
    </row>
    <row r="805" spans="1:25" x14ac:dyDescent="0.2">
      <c r="A805" s="2" t="s">
        <v>596</v>
      </c>
      <c r="B805" s="2">
        <v>3510</v>
      </c>
      <c r="C805" s="2">
        <v>8</v>
      </c>
      <c r="D805" s="2" t="s">
        <v>596</v>
      </c>
      <c r="E805" s="2">
        <v>607</v>
      </c>
      <c r="F805" s="2" t="s">
        <v>309</v>
      </c>
      <c r="G805" s="2">
        <v>2614618.179</v>
      </c>
      <c r="H805" s="2">
        <v>1190446.2180000001</v>
      </c>
      <c r="I805" s="2" t="s">
        <v>4896</v>
      </c>
      <c r="J805" s="4">
        <v>39630</v>
      </c>
      <c r="K805" s="230">
        <f t="shared" si="61"/>
        <v>3</v>
      </c>
      <c r="L805" s="2" t="str">
        <f>$B805&amp;"-"&amp;COUNTIF($B$2:$B805, $B805)</f>
        <v>3510-1</v>
      </c>
      <c r="M805" s="2">
        <v>2843</v>
      </c>
      <c r="N805" s="2" t="str">
        <f t="shared" si="63"/>
        <v>Châtillon JU</v>
      </c>
      <c r="O805" s="2" t="str">
        <f t="shared" si="63"/>
        <v/>
      </c>
      <c r="P805" s="2" t="str">
        <f t="shared" si="63"/>
        <v/>
      </c>
      <c r="Q805" s="2" t="str">
        <f t="shared" si="63"/>
        <v/>
      </c>
      <c r="R805" s="2" t="str">
        <f t="shared" si="63"/>
        <v/>
      </c>
      <c r="S805" s="2" t="str">
        <f t="shared" si="63"/>
        <v/>
      </c>
      <c r="T805" s="2" t="str">
        <f t="shared" si="63"/>
        <v/>
      </c>
      <c r="U805" s="2" t="str">
        <f t="shared" si="63"/>
        <v/>
      </c>
      <c r="V805" s="2" t="str">
        <f t="shared" si="63"/>
        <v/>
      </c>
      <c r="W805" s="2" t="str">
        <f t="shared" si="63"/>
        <v/>
      </c>
      <c r="X805" s="2" t="str">
        <f t="shared" si="63"/>
        <v/>
      </c>
      <c r="Y805" s="2" t="str">
        <f t="shared" si="63"/>
        <v/>
      </c>
    </row>
    <row r="806" spans="1:25" x14ac:dyDescent="0.2">
      <c r="A806" s="2" t="s">
        <v>597</v>
      </c>
      <c r="B806" s="2">
        <v>3082</v>
      </c>
      <c r="C806" s="2">
        <v>0</v>
      </c>
      <c r="D806" s="2" t="s">
        <v>598</v>
      </c>
      <c r="E806" s="2">
        <v>608</v>
      </c>
      <c r="F806" s="2" t="s">
        <v>309</v>
      </c>
      <c r="G806" s="2">
        <v>2613382.0589999999</v>
      </c>
      <c r="H806" s="2">
        <v>1195104.52</v>
      </c>
      <c r="I806" s="2" t="s">
        <v>4896</v>
      </c>
      <c r="J806" s="4">
        <v>39630</v>
      </c>
      <c r="K806" s="230">
        <f t="shared" si="61"/>
        <v>3</v>
      </c>
      <c r="L806" s="2" t="str">
        <f>$B806&amp;"-"&amp;COUNTIF($B$2:$B806, $B806)</f>
        <v>3082-1</v>
      </c>
      <c r="M806" s="2">
        <v>2852</v>
      </c>
      <c r="N806" s="2" t="str">
        <f t="shared" si="63"/>
        <v>Courtételle</v>
      </c>
      <c r="O806" s="2" t="str">
        <f t="shared" si="63"/>
        <v>Courtételle</v>
      </c>
      <c r="P806" s="2" t="str">
        <f t="shared" si="63"/>
        <v/>
      </c>
      <c r="Q806" s="2" t="str">
        <f t="shared" si="63"/>
        <v/>
      </c>
      <c r="R806" s="2" t="str">
        <f t="shared" si="63"/>
        <v/>
      </c>
      <c r="S806" s="2" t="str">
        <f t="shared" si="63"/>
        <v/>
      </c>
      <c r="T806" s="2" t="str">
        <f t="shared" si="63"/>
        <v/>
      </c>
      <c r="U806" s="2" t="str">
        <f t="shared" si="63"/>
        <v/>
      </c>
      <c r="V806" s="2" t="str">
        <f t="shared" si="63"/>
        <v/>
      </c>
      <c r="W806" s="2" t="str">
        <f t="shared" si="63"/>
        <v/>
      </c>
      <c r="X806" s="2" t="str">
        <f t="shared" si="63"/>
        <v/>
      </c>
      <c r="Y806" s="2" t="str">
        <f t="shared" si="63"/>
        <v/>
      </c>
    </row>
    <row r="807" spans="1:25" x14ac:dyDescent="0.2">
      <c r="A807" s="2" t="s">
        <v>598</v>
      </c>
      <c r="B807" s="2">
        <v>3506</v>
      </c>
      <c r="C807" s="2">
        <v>0</v>
      </c>
      <c r="D807" s="2" t="s">
        <v>598</v>
      </c>
      <c r="E807" s="2">
        <v>608</v>
      </c>
      <c r="F807" s="2" t="s">
        <v>309</v>
      </c>
      <c r="G807" s="2">
        <v>2615002.1469999999</v>
      </c>
      <c r="H807" s="2">
        <v>1195175.5</v>
      </c>
      <c r="I807" s="2" t="s">
        <v>4896</v>
      </c>
      <c r="J807" s="4">
        <v>39630</v>
      </c>
      <c r="K807" s="230">
        <f t="shared" si="61"/>
        <v>3</v>
      </c>
      <c r="L807" s="2" t="str">
        <f>$B807&amp;"-"&amp;COUNTIF($B$2:$B807, $B807)</f>
        <v>3506-1</v>
      </c>
      <c r="M807" s="2">
        <v>2853</v>
      </c>
      <c r="N807" s="2" t="str">
        <f t="shared" si="63"/>
        <v>Courfaivre</v>
      </c>
      <c r="O807" s="2" t="str">
        <f t="shared" si="63"/>
        <v>Courfaivre</v>
      </c>
      <c r="P807" s="2" t="str">
        <f t="shared" si="63"/>
        <v/>
      </c>
      <c r="Q807" s="2" t="str">
        <f t="shared" si="63"/>
        <v/>
      </c>
      <c r="R807" s="2" t="str">
        <f t="shared" si="63"/>
        <v/>
      </c>
      <c r="S807" s="2" t="str">
        <f t="shared" si="63"/>
        <v/>
      </c>
      <c r="T807" s="2" t="str">
        <f t="shared" si="63"/>
        <v/>
      </c>
      <c r="U807" s="2" t="str">
        <f t="shared" si="63"/>
        <v/>
      </c>
      <c r="V807" s="2" t="str">
        <f t="shared" si="63"/>
        <v/>
      </c>
      <c r="W807" s="2" t="str">
        <f t="shared" si="63"/>
        <v/>
      </c>
      <c r="X807" s="2" t="str">
        <f t="shared" si="63"/>
        <v/>
      </c>
      <c r="Y807" s="2" t="str">
        <f t="shared" si="63"/>
        <v/>
      </c>
    </row>
    <row r="808" spans="1:25" x14ac:dyDescent="0.2">
      <c r="A808" s="2" t="s">
        <v>599</v>
      </c>
      <c r="B808" s="2">
        <v>3510</v>
      </c>
      <c r="C808" s="2">
        <v>9</v>
      </c>
      <c r="D808" s="2" t="s">
        <v>599</v>
      </c>
      <c r="E808" s="2">
        <v>609</v>
      </c>
      <c r="F808" s="2" t="s">
        <v>309</v>
      </c>
      <c r="G808" s="2">
        <v>2612621.1519999998</v>
      </c>
      <c r="H808" s="2">
        <v>1189570.544</v>
      </c>
      <c r="I808" s="2" t="s">
        <v>4896</v>
      </c>
      <c r="J808" s="4">
        <v>39630</v>
      </c>
      <c r="K808" s="230">
        <f t="shared" si="61"/>
        <v>3</v>
      </c>
      <c r="L808" s="2" t="str">
        <f>$B808&amp;"-"&amp;COUNTIF($B$2:$B808, $B808)</f>
        <v>3510-2</v>
      </c>
      <c r="M808" s="2">
        <v>2854</v>
      </c>
      <c r="N808" s="2" t="str">
        <f t="shared" si="63"/>
        <v>Bassecourt</v>
      </c>
      <c r="O808" s="2" t="str">
        <f t="shared" si="63"/>
        <v/>
      </c>
      <c r="P808" s="2" t="str">
        <f t="shared" si="63"/>
        <v/>
      </c>
      <c r="Q808" s="2" t="str">
        <f t="shared" si="63"/>
        <v/>
      </c>
      <c r="R808" s="2" t="str">
        <f t="shared" si="63"/>
        <v/>
      </c>
      <c r="S808" s="2" t="str">
        <f t="shared" si="63"/>
        <v/>
      </c>
      <c r="T808" s="2" t="str">
        <f t="shared" si="63"/>
        <v/>
      </c>
      <c r="U808" s="2" t="str">
        <f t="shared" si="63"/>
        <v/>
      </c>
      <c r="V808" s="2" t="str">
        <f t="shared" si="63"/>
        <v/>
      </c>
      <c r="W808" s="2" t="str">
        <f t="shared" si="63"/>
        <v/>
      </c>
      <c r="X808" s="2" t="str">
        <f t="shared" si="63"/>
        <v/>
      </c>
      <c r="Y808" s="2" t="str">
        <f t="shared" si="63"/>
        <v/>
      </c>
    </row>
    <row r="809" spans="1:25" x14ac:dyDescent="0.2">
      <c r="A809" s="2" t="s">
        <v>600</v>
      </c>
      <c r="B809" s="2">
        <v>3671</v>
      </c>
      <c r="C809" s="2">
        <v>2</v>
      </c>
      <c r="D809" s="2" t="s">
        <v>600</v>
      </c>
      <c r="E809" s="2">
        <v>610</v>
      </c>
      <c r="F809" s="2" t="s">
        <v>309</v>
      </c>
      <c r="G809" s="2">
        <v>2612719.8149999999</v>
      </c>
      <c r="H809" s="2">
        <v>1186379.7450000001</v>
      </c>
      <c r="I809" s="2" t="s">
        <v>4896</v>
      </c>
      <c r="J809" s="4">
        <v>39630</v>
      </c>
      <c r="K809" s="230">
        <f t="shared" si="61"/>
        <v>3</v>
      </c>
      <c r="L809" s="2" t="str">
        <f>$B809&amp;"-"&amp;COUNTIF($B$2:$B809, $B809)</f>
        <v>3671-2</v>
      </c>
      <c r="M809" s="2">
        <v>2855</v>
      </c>
      <c r="N809" s="2" t="str">
        <f t="shared" si="63"/>
        <v>Glovelier</v>
      </c>
      <c r="O809" s="2" t="str">
        <f t="shared" si="63"/>
        <v/>
      </c>
      <c r="P809" s="2" t="str">
        <f t="shared" si="63"/>
        <v/>
      </c>
      <c r="Q809" s="2" t="str">
        <f t="shared" si="63"/>
        <v/>
      </c>
      <c r="R809" s="2" t="str">
        <f t="shared" si="63"/>
        <v/>
      </c>
      <c r="S809" s="2" t="str">
        <f t="shared" si="63"/>
        <v/>
      </c>
      <c r="T809" s="2" t="str">
        <f t="shared" si="63"/>
        <v/>
      </c>
      <c r="U809" s="2" t="str">
        <f t="shared" si="63"/>
        <v/>
      </c>
      <c r="V809" s="2" t="str">
        <f t="shared" si="63"/>
        <v/>
      </c>
      <c r="W809" s="2" t="str">
        <f t="shared" si="63"/>
        <v/>
      </c>
      <c r="X809" s="2" t="str">
        <f t="shared" si="63"/>
        <v/>
      </c>
      <c r="Y809" s="2" t="str">
        <f t="shared" si="63"/>
        <v/>
      </c>
    </row>
    <row r="810" spans="1:25" x14ac:dyDescent="0.2">
      <c r="A810" s="2" t="s">
        <v>629</v>
      </c>
      <c r="B810" s="2">
        <v>3114</v>
      </c>
      <c r="C810" s="2">
        <v>0</v>
      </c>
      <c r="D810" s="2" t="s">
        <v>601</v>
      </c>
      <c r="E810" s="2">
        <v>611</v>
      </c>
      <c r="F810" s="2" t="s">
        <v>309</v>
      </c>
      <c r="G810" s="2">
        <v>2610772.7999999998</v>
      </c>
      <c r="H810" s="2">
        <v>1186234.9080000001</v>
      </c>
      <c r="I810" s="2" t="s">
        <v>4896</v>
      </c>
      <c r="J810" s="4">
        <v>39630</v>
      </c>
      <c r="K810" s="230">
        <f t="shared" si="61"/>
        <v>3</v>
      </c>
      <c r="L810" s="2" t="str">
        <f>$B810&amp;"-"&amp;COUNTIF($B$2:$B810, $B810)</f>
        <v>3114-1</v>
      </c>
      <c r="M810" s="2">
        <v>2856</v>
      </c>
      <c r="N810" s="2" t="str">
        <f t="shared" si="63"/>
        <v>Boécourt</v>
      </c>
      <c r="O810" s="2" t="str">
        <f t="shared" si="63"/>
        <v/>
      </c>
      <c r="P810" s="2" t="str">
        <f t="shared" si="63"/>
        <v/>
      </c>
      <c r="Q810" s="2" t="str">
        <f t="shared" si="63"/>
        <v/>
      </c>
      <c r="R810" s="2" t="str">
        <f t="shared" si="63"/>
        <v/>
      </c>
      <c r="S810" s="2" t="str">
        <f t="shared" si="63"/>
        <v/>
      </c>
      <c r="T810" s="2" t="str">
        <f t="shared" si="63"/>
        <v/>
      </c>
      <c r="U810" s="2" t="str">
        <f t="shared" si="63"/>
        <v/>
      </c>
      <c r="V810" s="2" t="str">
        <f t="shared" si="63"/>
        <v/>
      </c>
      <c r="W810" s="2" t="str">
        <f t="shared" si="63"/>
        <v/>
      </c>
      <c r="X810" s="2" t="str">
        <f t="shared" si="63"/>
        <v/>
      </c>
      <c r="Y810" s="2" t="str">
        <f t="shared" si="63"/>
        <v/>
      </c>
    </row>
    <row r="811" spans="1:25" x14ac:dyDescent="0.2">
      <c r="A811" s="2" t="s">
        <v>601</v>
      </c>
      <c r="B811" s="2">
        <v>3629</v>
      </c>
      <c r="C811" s="2">
        <v>0</v>
      </c>
      <c r="D811" s="2" t="s">
        <v>601</v>
      </c>
      <c r="E811" s="2">
        <v>611</v>
      </c>
      <c r="F811" s="2" t="s">
        <v>309</v>
      </c>
      <c r="G811" s="2">
        <v>2610601.537</v>
      </c>
      <c r="H811" s="2">
        <v>1184633.987</v>
      </c>
      <c r="I811" s="2" t="s">
        <v>4896</v>
      </c>
      <c r="J811" s="4">
        <v>39630</v>
      </c>
      <c r="K811" s="230">
        <f t="shared" si="61"/>
        <v>3</v>
      </c>
      <c r="L811" s="2" t="str">
        <f>$B811&amp;"-"&amp;COUNTIF($B$2:$B811, $B811)</f>
        <v>3629-1</v>
      </c>
      <c r="M811" s="2">
        <v>2857</v>
      </c>
      <c r="N811" s="2" t="str">
        <f t="shared" si="63"/>
        <v>Montavon</v>
      </c>
      <c r="O811" s="2" t="str">
        <f t="shared" si="63"/>
        <v/>
      </c>
      <c r="P811" s="2" t="str">
        <f t="shared" si="63"/>
        <v/>
      </c>
      <c r="Q811" s="2" t="str">
        <f t="shared" si="63"/>
        <v/>
      </c>
      <c r="R811" s="2" t="str">
        <f t="shared" si="63"/>
        <v/>
      </c>
      <c r="S811" s="2" t="str">
        <f t="shared" si="63"/>
        <v/>
      </c>
      <c r="T811" s="2" t="str">
        <f t="shared" si="63"/>
        <v/>
      </c>
      <c r="U811" s="2" t="str">
        <f t="shared" si="63"/>
        <v/>
      </c>
      <c r="V811" s="2" t="str">
        <f t="shared" si="63"/>
        <v/>
      </c>
      <c r="W811" s="2" t="str">
        <f t="shared" si="63"/>
        <v/>
      </c>
      <c r="X811" s="2" t="str">
        <f t="shared" si="63"/>
        <v/>
      </c>
      <c r="Y811" s="2" t="str">
        <f t="shared" si="63"/>
        <v/>
      </c>
    </row>
    <row r="812" spans="1:25" x14ac:dyDescent="0.2">
      <c r="A812" s="2" t="s">
        <v>602</v>
      </c>
      <c r="B812" s="2">
        <v>3503</v>
      </c>
      <c r="C812" s="2">
        <v>0</v>
      </c>
      <c r="D812" s="2" t="s">
        <v>603</v>
      </c>
      <c r="E812" s="2">
        <v>612</v>
      </c>
      <c r="F812" s="2" t="s">
        <v>309</v>
      </c>
      <c r="G812" s="2">
        <v>2611984.0440000002</v>
      </c>
      <c r="H812" s="2">
        <v>1193892.7890000001</v>
      </c>
      <c r="I812" s="2" t="s">
        <v>4896</v>
      </c>
      <c r="J812" s="4">
        <v>39630</v>
      </c>
      <c r="K812" s="230">
        <f t="shared" si="61"/>
        <v>3</v>
      </c>
      <c r="L812" s="2" t="str">
        <f>$B812&amp;"-"&amp;COUNTIF($B$2:$B812, $B812)</f>
        <v>3503-1</v>
      </c>
      <c r="M812" s="2">
        <v>2863</v>
      </c>
      <c r="N812" s="2" t="str">
        <f t="shared" si="63"/>
        <v>Undervelier</v>
      </c>
      <c r="O812" s="2" t="str">
        <f t="shared" si="63"/>
        <v/>
      </c>
      <c r="P812" s="2" t="str">
        <f t="shared" si="63"/>
        <v/>
      </c>
      <c r="Q812" s="2" t="str">
        <f t="shared" si="63"/>
        <v/>
      </c>
      <c r="R812" s="2" t="str">
        <f t="shared" si="63"/>
        <v/>
      </c>
      <c r="S812" s="2" t="str">
        <f t="shared" si="63"/>
        <v/>
      </c>
      <c r="T812" s="2" t="str">
        <f t="shared" si="63"/>
        <v/>
      </c>
      <c r="U812" s="2" t="str">
        <f t="shared" si="63"/>
        <v/>
      </c>
      <c r="V812" s="2" t="str">
        <f t="shared" si="63"/>
        <v/>
      </c>
      <c r="W812" s="2" t="str">
        <f t="shared" si="63"/>
        <v/>
      </c>
      <c r="X812" s="2" t="str">
        <f t="shared" si="63"/>
        <v/>
      </c>
      <c r="Y812" s="2" t="str">
        <f t="shared" si="63"/>
        <v/>
      </c>
    </row>
    <row r="813" spans="1:25" x14ac:dyDescent="0.2">
      <c r="A813" s="2" t="s">
        <v>603</v>
      </c>
      <c r="B813" s="2">
        <v>3510</v>
      </c>
      <c r="C813" s="2">
        <v>0</v>
      </c>
      <c r="D813" s="2" t="s">
        <v>603</v>
      </c>
      <c r="E813" s="2">
        <v>612</v>
      </c>
      <c r="F813" s="2" t="s">
        <v>309</v>
      </c>
      <c r="G813" s="2">
        <v>2613670.2590000001</v>
      </c>
      <c r="H813" s="2">
        <v>1191987.693</v>
      </c>
      <c r="I813" s="2" t="s">
        <v>4896</v>
      </c>
      <c r="J813" s="4">
        <v>39630</v>
      </c>
      <c r="K813" s="230">
        <f t="shared" si="61"/>
        <v>3</v>
      </c>
      <c r="L813" s="2" t="str">
        <f>$B813&amp;"-"&amp;COUNTIF($B$2:$B813, $B813)</f>
        <v>3510-3</v>
      </c>
      <c r="M813" s="2">
        <v>2864</v>
      </c>
      <c r="N813" s="2" t="str">
        <f t="shared" si="63"/>
        <v>Soulce</v>
      </c>
      <c r="O813" s="2" t="str">
        <f t="shared" si="63"/>
        <v/>
      </c>
      <c r="P813" s="2" t="str">
        <f t="shared" si="63"/>
        <v/>
      </c>
      <c r="Q813" s="2" t="str">
        <f t="shared" si="63"/>
        <v/>
      </c>
      <c r="R813" s="2" t="str">
        <f t="shared" si="63"/>
        <v/>
      </c>
      <c r="S813" s="2" t="str">
        <f t="shared" si="63"/>
        <v/>
      </c>
      <c r="T813" s="2" t="str">
        <f t="shared" si="63"/>
        <v/>
      </c>
      <c r="U813" s="2" t="str">
        <f t="shared" si="63"/>
        <v/>
      </c>
      <c r="V813" s="2" t="str">
        <f t="shared" si="63"/>
        <v/>
      </c>
      <c r="W813" s="2" t="str">
        <f t="shared" si="63"/>
        <v/>
      </c>
      <c r="X813" s="2" t="str">
        <f t="shared" si="63"/>
        <v/>
      </c>
      <c r="Y813" s="2" t="str">
        <f t="shared" si="63"/>
        <v/>
      </c>
    </row>
    <row r="814" spans="1:25" x14ac:dyDescent="0.2">
      <c r="A814" s="2" t="s">
        <v>604</v>
      </c>
      <c r="B814" s="2">
        <v>3434</v>
      </c>
      <c r="C814" s="2">
        <v>0</v>
      </c>
      <c r="D814" s="2" t="s">
        <v>605</v>
      </c>
      <c r="E814" s="2">
        <v>613</v>
      </c>
      <c r="F814" s="2" t="s">
        <v>309</v>
      </c>
      <c r="G814" s="2">
        <v>2617121.9580000001</v>
      </c>
      <c r="H814" s="2">
        <v>1200826.041</v>
      </c>
      <c r="I814" s="2" t="s">
        <v>4896</v>
      </c>
      <c r="J814" s="4">
        <v>39630</v>
      </c>
      <c r="K814" s="230">
        <f t="shared" si="61"/>
        <v>3</v>
      </c>
      <c r="L814" s="2" t="str">
        <f>$B814&amp;"-"&amp;COUNTIF($B$2:$B814, $B814)</f>
        <v>3434-1</v>
      </c>
      <c r="M814" s="2">
        <v>2873</v>
      </c>
      <c r="N814" s="2" t="str">
        <f t="shared" si="63"/>
        <v>Saulcy</v>
      </c>
      <c r="O814" s="2" t="str">
        <f t="shared" si="63"/>
        <v>Saulcy</v>
      </c>
      <c r="P814" s="2" t="str">
        <f t="shared" si="63"/>
        <v/>
      </c>
      <c r="Q814" s="2" t="str">
        <f t="shared" si="63"/>
        <v/>
      </c>
      <c r="R814" s="2" t="str">
        <f t="shared" si="63"/>
        <v/>
      </c>
      <c r="S814" s="2" t="str">
        <f t="shared" si="63"/>
        <v/>
      </c>
      <c r="T814" s="2" t="str">
        <f t="shared" si="63"/>
        <v/>
      </c>
      <c r="U814" s="2" t="str">
        <f t="shared" si="63"/>
        <v/>
      </c>
      <c r="V814" s="2" t="str">
        <f t="shared" si="63"/>
        <v/>
      </c>
      <c r="W814" s="2" t="str">
        <f t="shared" si="63"/>
        <v/>
      </c>
      <c r="X814" s="2" t="str">
        <f t="shared" si="63"/>
        <v/>
      </c>
      <c r="Y814" s="2" t="str">
        <f t="shared" si="63"/>
        <v/>
      </c>
    </row>
    <row r="815" spans="1:25" x14ac:dyDescent="0.2">
      <c r="A815" s="2" t="s">
        <v>605</v>
      </c>
      <c r="B815" s="2">
        <v>3434</v>
      </c>
      <c r="C815" s="2">
        <v>1</v>
      </c>
      <c r="D815" s="2" t="s">
        <v>605</v>
      </c>
      <c r="E815" s="2">
        <v>613</v>
      </c>
      <c r="F815" s="2" t="s">
        <v>309</v>
      </c>
      <c r="G815" s="2">
        <v>2618833.048</v>
      </c>
      <c r="H815" s="2">
        <v>1200669.2150000001</v>
      </c>
      <c r="I815" s="2" t="s">
        <v>4896</v>
      </c>
      <c r="J815" s="4">
        <v>40360</v>
      </c>
      <c r="K815" s="230">
        <f t="shared" si="61"/>
        <v>3</v>
      </c>
      <c r="L815" s="2" t="str">
        <f>$B815&amp;"-"&amp;COUNTIF($B$2:$B815, $B815)</f>
        <v>3434-2</v>
      </c>
      <c r="M815" s="2">
        <v>2882</v>
      </c>
      <c r="N815" s="2" t="str">
        <f t="shared" si="63"/>
        <v>St-Ursanne</v>
      </c>
      <c r="O815" s="2" t="str">
        <f t="shared" si="63"/>
        <v>St-Ursanne</v>
      </c>
      <c r="P815" s="2" t="str">
        <f t="shared" si="63"/>
        <v/>
      </c>
      <c r="Q815" s="2" t="str">
        <f t="shared" si="63"/>
        <v/>
      </c>
      <c r="R815" s="2" t="str">
        <f t="shared" si="63"/>
        <v/>
      </c>
      <c r="S815" s="2" t="str">
        <f t="shared" si="63"/>
        <v/>
      </c>
      <c r="T815" s="2" t="str">
        <f t="shared" si="63"/>
        <v/>
      </c>
      <c r="U815" s="2" t="str">
        <f t="shared" si="63"/>
        <v/>
      </c>
      <c r="V815" s="2" t="str">
        <f t="shared" si="63"/>
        <v/>
      </c>
      <c r="W815" s="2" t="str">
        <f t="shared" si="63"/>
        <v/>
      </c>
      <c r="X815" s="2" t="str">
        <f t="shared" si="63"/>
        <v/>
      </c>
      <c r="Y815" s="2" t="str">
        <f t="shared" si="63"/>
        <v/>
      </c>
    </row>
    <row r="816" spans="1:25" x14ac:dyDescent="0.2">
      <c r="A816" s="2" t="s">
        <v>591</v>
      </c>
      <c r="B816" s="2">
        <v>3508</v>
      </c>
      <c r="C816" s="2">
        <v>0</v>
      </c>
      <c r="D816" s="2" t="s">
        <v>605</v>
      </c>
      <c r="E816" s="2">
        <v>613</v>
      </c>
      <c r="F816" s="2" t="s">
        <v>309</v>
      </c>
      <c r="G816" s="2">
        <v>2618376.8960000002</v>
      </c>
      <c r="H816" s="2">
        <v>1199212.632</v>
      </c>
      <c r="I816" s="2" t="s">
        <v>4896</v>
      </c>
      <c r="J816" s="4">
        <v>39630</v>
      </c>
      <c r="K816" s="230">
        <f t="shared" si="61"/>
        <v>3</v>
      </c>
      <c r="L816" s="2" t="str">
        <f>$B816&amp;"-"&amp;COUNTIF($B$2:$B816, $B816)</f>
        <v>3508-2</v>
      </c>
      <c r="M816" s="2">
        <v>2883</v>
      </c>
      <c r="N816" s="2" t="str">
        <f t="shared" si="63"/>
        <v>Montmelon</v>
      </c>
      <c r="O816" s="2" t="str">
        <f t="shared" si="63"/>
        <v>Montmelon</v>
      </c>
      <c r="P816" s="2" t="str">
        <f t="shared" si="63"/>
        <v>Montmelon</v>
      </c>
      <c r="Q816" s="2" t="str">
        <f t="shared" si="63"/>
        <v/>
      </c>
      <c r="R816" s="2" t="str">
        <f t="shared" si="63"/>
        <v/>
      </c>
      <c r="S816" s="2" t="str">
        <f t="shared" si="63"/>
        <v/>
      </c>
      <c r="T816" s="2" t="str">
        <f t="shared" si="63"/>
        <v/>
      </c>
      <c r="U816" s="2" t="str">
        <f t="shared" si="63"/>
        <v/>
      </c>
      <c r="V816" s="2" t="str">
        <f t="shared" si="63"/>
        <v/>
      </c>
      <c r="W816" s="2" t="str">
        <f t="shared" si="63"/>
        <v/>
      </c>
      <c r="X816" s="2" t="str">
        <f t="shared" si="63"/>
        <v/>
      </c>
      <c r="Y816" s="2" t="str">
        <f t="shared" si="63"/>
        <v/>
      </c>
    </row>
    <row r="817" spans="1:25" x14ac:dyDescent="0.2">
      <c r="A817" s="2" t="s">
        <v>823</v>
      </c>
      <c r="B817" s="2">
        <v>3538</v>
      </c>
      <c r="C817" s="2">
        <v>0</v>
      </c>
      <c r="D817" s="2" t="s">
        <v>606</v>
      </c>
      <c r="E817" s="2">
        <v>614</v>
      </c>
      <c r="F817" s="2" t="s">
        <v>309</v>
      </c>
      <c r="G817" s="2">
        <v>2620895.8859999999</v>
      </c>
      <c r="H817" s="2">
        <v>1190475.665</v>
      </c>
      <c r="I817" s="2" t="s">
        <v>4896</v>
      </c>
      <c r="J817" s="4">
        <v>39630</v>
      </c>
      <c r="K817" s="230">
        <f t="shared" si="61"/>
        <v>3</v>
      </c>
      <c r="L817" s="2" t="str">
        <f>$B817&amp;"-"&amp;COUNTIF($B$2:$B817, $B817)</f>
        <v>3538-2</v>
      </c>
      <c r="M817" s="2">
        <v>2884</v>
      </c>
      <c r="N817" s="2" t="str">
        <f t="shared" si="63"/>
        <v>Montenol</v>
      </c>
      <c r="O817" s="2" t="str">
        <f t="shared" si="63"/>
        <v/>
      </c>
      <c r="P817" s="2" t="str">
        <f t="shared" si="63"/>
        <v/>
      </c>
      <c r="Q817" s="2" t="str">
        <f t="shared" si="63"/>
        <v/>
      </c>
      <c r="R817" s="2" t="str">
        <f t="shared" ref="O817:Y832" si="65">IFERROR(INDEX($A$2:$A$5744, MATCH($M817&amp;"-"&amp;R$1, $L$2:$L$5744, 0)), "")</f>
        <v/>
      </c>
      <c r="S817" s="2" t="str">
        <f t="shared" si="65"/>
        <v/>
      </c>
      <c r="T817" s="2" t="str">
        <f t="shared" si="65"/>
        <v/>
      </c>
      <c r="U817" s="2" t="str">
        <f t="shared" si="65"/>
        <v/>
      </c>
      <c r="V817" s="2" t="str">
        <f t="shared" si="65"/>
        <v/>
      </c>
      <c r="W817" s="2" t="str">
        <f t="shared" si="65"/>
        <v/>
      </c>
      <c r="X817" s="2" t="str">
        <f t="shared" si="65"/>
        <v/>
      </c>
      <c r="Y817" s="2" t="str">
        <f t="shared" si="65"/>
        <v/>
      </c>
    </row>
    <row r="818" spans="1:25" x14ac:dyDescent="0.2">
      <c r="A818" s="2" t="s">
        <v>835</v>
      </c>
      <c r="B818" s="2">
        <v>3615</v>
      </c>
      <c r="C818" s="2">
        <v>0</v>
      </c>
      <c r="D818" s="2" t="s">
        <v>606</v>
      </c>
      <c r="E818" s="2">
        <v>614</v>
      </c>
      <c r="F818" s="2" t="s">
        <v>309</v>
      </c>
      <c r="G818" s="2">
        <v>2618040.5759999999</v>
      </c>
      <c r="H818" s="2">
        <v>1186550.5959999999</v>
      </c>
      <c r="I818" s="2" t="s">
        <v>4896</v>
      </c>
      <c r="J818" s="4">
        <v>39630</v>
      </c>
      <c r="K818" s="230">
        <f t="shared" si="61"/>
        <v>3</v>
      </c>
      <c r="L818" s="2" t="str">
        <f>$B818&amp;"-"&amp;COUNTIF($B$2:$B818, $B818)</f>
        <v>3615-1</v>
      </c>
      <c r="M818" s="2">
        <v>2885</v>
      </c>
      <c r="N818" s="2" t="str">
        <f t="shared" ref="N818:Y852" si="66">IFERROR(INDEX($A$2:$A$5744, MATCH($M818&amp;"-"&amp;N$1, $L$2:$L$5744, 0)), "")</f>
        <v>Epauvillers</v>
      </c>
      <c r="O818" s="2" t="str">
        <f t="shared" si="65"/>
        <v/>
      </c>
      <c r="P818" s="2" t="str">
        <f t="shared" si="65"/>
        <v/>
      </c>
      <c r="Q818" s="2" t="str">
        <f t="shared" si="65"/>
        <v/>
      </c>
      <c r="R818" s="2" t="str">
        <f t="shared" si="65"/>
        <v/>
      </c>
      <c r="S818" s="2" t="str">
        <f t="shared" si="65"/>
        <v/>
      </c>
      <c r="T818" s="2" t="str">
        <f t="shared" si="65"/>
        <v/>
      </c>
      <c r="U818" s="2" t="str">
        <f t="shared" si="65"/>
        <v/>
      </c>
      <c r="V818" s="2" t="str">
        <f t="shared" si="65"/>
        <v/>
      </c>
      <c r="W818" s="2" t="str">
        <f t="shared" si="65"/>
        <v/>
      </c>
      <c r="X818" s="2" t="str">
        <f t="shared" si="65"/>
        <v/>
      </c>
      <c r="Y818" s="2" t="str">
        <f t="shared" si="65"/>
        <v/>
      </c>
    </row>
    <row r="819" spans="1:25" x14ac:dyDescent="0.2">
      <c r="A819" s="2" t="s">
        <v>612</v>
      </c>
      <c r="B819" s="2">
        <v>3672</v>
      </c>
      <c r="C819" s="2">
        <v>0</v>
      </c>
      <c r="D819" s="2" t="s">
        <v>606</v>
      </c>
      <c r="E819" s="2">
        <v>614</v>
      </c>
      <c r="F819" s="2" t="s">
        <v>309</v>
      </c>
      <c r="G819" s="2">
        <v>2616010.5720000002</v>
      </c>
      <c r="H819" s="2">
        <v>1188010.3910000001</v>
      </c>
      <c r="I819" s="2" t="s">
        <v>4896</v>
      </c>
      <c r="J819" s="4">
        <v>39630</v>
      </c>
      <c r="K819" s="230">
        <f t="shared" si="61"/>
        <v>3</v>
      </c>
      <c r="L819" s="2" t="str">
        <f>$B819&amp;"-"&amp;COUNTIF($B$2:$B819, $B819)</f>
        <v>3672-1</v>
      </c>
      <c r="M819" s="2">
        <v>2886</v>
      </c>
      <c r="N819" s="2" t="str">
        <f t="shared" si="66"/>
        <v>Epiquerez</v>
      </c>
      <c r="O819" s="2" t="str">
        <f t="shared" si="65"/>
        <v>Epiquerez</v>
      </c>
      <c r="P819" s="2" t="str">
        <f t="shared" si="65"/>
        <v/>
      </c>
      <c r="Q819" s="2" t="str">
        <f t="shared" si="65"/>
        <v/>
      </c>
      <c r="R819" s="2" t="str">
        <f t="shared" si="65"/>
        <v/>
      </c>
      <c r="S819" s="2" t="str">
        <f t="shared" si="65"/>
        <v/>
      </c>
      <c r="T819" s="2" t="str">
        <f t="shared" si="65"/>
        <v/>
      </c>
      <c r="U819" s="2" t="str">
        <f t="shared" si="65"/>
        <v/>
      </c>
      <c r="V819" s="2" t="str">
        <f t="shared" si="65"/>
        <v/>
      </c>
      <c r="W819" s="2" t="str">
        <f t="shared" si="65"/>
        <v/>
      </c>
      <c r="X819" s="2" t="str">
        <f t="shared" si="65"/>
        <v/>
      </c>
      <c r="Y819" s="2" t="str">
        <f t="shared" si="65"/>
        <v/>
      </c>
    </row>
    <row r="820" spans="1:25" x14ac:dyDescent="0.2">
      <c r="A820" s="2" t="s">
        <v>606</v>
      </c>
      <c r="B820" s="2">
        <v>3673</v>
      </c>
      <c r="C820" s="2">
        <v>0</v>
      </c>
      <c r="D820" s="2" t="s">
        <v>606</v>
      </c>
      <c r="E820" s="2">
        <v>614</v>
      </c>
      <c r="F820" s="2" t="s">
        <v>309</v>
      </c>
      <c r="G820" s="2">
        <v>2618621.6230000001</v>
      </c>
      <c r="H820" s="2">
        <v>1188902.1329999999</v>
      </c>
      <c r="I820" s="2" t="s">
        <v>4896</v>
      </c>
      <c r="J820" s="4">
        <v>39630</v>
      </c>
      <c r="K820" s="230">
        <f t="shared" si="61"/>
        <v>3</v>
      </c>
      <c r="L820" s="2" t="str">
        <f>$B820&amp;"-"&amp;COUNTIF($B$2:$B820, $B820)</f>
        <v>3673-2</v>
      </c>
      <c r="M820" s="2">
        <v>2887</v>
      </c>
      <c r="N820" s="2" t="str">
        <f t="shared" si="66"/>
        <v>Soubey</v>
      </c>
      <c r="O820" s="2" t="str">
        <f t="shared" si="65"/>
        <v/>
      </c>
      <c r="P820" s="2" t="str">
        <f t="shared" si="65"/>
        <v/>
      </c>
      <c r="Q820" s="2" t="str">
        <f t="shared" si="65"/>
        <v/>
      </c>
      <c r="R820" s="2" t="str">
        <f t="shared" si="65"/>
        <v/>
      </c>
      <c r="S820" s="2" t="str">
        <f t="shared" si="65"/>
        <v/>
      </c>
      <c r="T820" s="2" t="str">
        <f t="shared" si="65"/>
        <v/>
      </c>
      <c r="U820" s="2" t="str">
        <f t="shared" si="65"/>
        <v/>
      </c>
      <c r="V820" s="2" t="str">
        <f t="shared" si="65"/>
        <v/>
      </c>
      <c r="W820" s="2" t="str">
        <f t="shared" si="65"/>
        <v/>
      </c>
      <c r="X820" s="2" t="str">
        <f t="shared" si="65"/>
        <v/>
      </c>
      <c r="Y820" s="2" t="str">
        <f t="shared" si="65"/>
        <v/>
      </c>
    </row>
    <row r="821" spans="1:25" x14ac:dyDescent="0.2">
      <c r="A821" s="2" t="s">
        <v>598</v>
      </c>
      <c r="B821" s="2">
        <v>3506</v>
      </c>
      <c r="C821" s="2">
        <v>0</v>
      </c>
      <c r="D821" s="2" t="s">
        <v>607</v>
      </c>
      <c r="E821" s="2">
        <v>615</v>
      </c>
      <c r="F821" s="2" t="s">
        <v>309</v>
      </c>
      <c r="G821" s="2">
        <v>2615409.2239999999</v>
      </c>
      <c r="H821" s="2">
        <v>1194233.0830000001</v>
      </c>
      <c r="I821" s="2" t="s">
        <v>4896</v>
      </c>
      <c r="J821" s="4">
        <v>39630</v>
      </c>
      <c r="K821" s="230">
        <f t="shared" si="61"/>
        <v>3</v>
      </c>
      <c r="L821" s="2" t="str">
        <f>$B821&amp;"-"&amp;COUNTIF($B$2:$B821, $B821)</f>
        <v>3506-2</v>
      </c>
      <c r="M821" s="2">
        <v>2888</v>
      </c>
      <c r="N821" s="2" t="str">
        <f t="shared" si="66"/>
        <v>Seleute</v>
      </c>
      <c r="O821" s="2" t="str">
        <f t="shared" si="65"/>
        <v/>
      </c>
      <c r="P821" s="2" t="str">
        <f t="shared" si="65"/>
        <v/>
      </c>
      <c r="Q821" s="2" t="str">
        <f t="shared" si="65"/>
        <v/>
      </c>
      <c r="R821" s="2" t="str">
        <f t="shared" si="65"/>
        <v/>
      </c>
      <c r="S821" s="2" t="str">
        <f t="shared" si="65"/>
        <v/>
      </c>
      <c r="T821" s="2" t="str">
        <f t="shared" si="65"/>
        <v/>
      </c>
      <c r="U821" s="2" t="str">
        <f t="shared" si="65"/>
        <v/>
      </c>
      <c r="V821" s="2" t="str">
        <f t="shared" si="65"/>
        <v/>
      </c>
      <c r="W821" s="2" t="str">
        <f t="shared" si="65"/>
        <v/>
      </c>
      <c r="X821" s="2" t="str">
        <f t="shared" si="65"/>
        <v/>
      </c>
      <c r="Y821" s="2" t="str">
        <f t="shared" si="65"/>
        <v/>
      </c>
    </row>
    <row r="822" spans="1:25" x14ac:dyDescent="0.2">
      <c r="A822" s="2" t="s">
        <v>607</v>
      </c>
      <c r="B822" s="2">
        <v>3532</v>
      </c>
      <c r="C822" s="2">
        <v>2</v>
      </c>
      <c r="D822" s="2" t="s">
        <v>607</v>
      </c>
      <c r="E822" s="2">
        <v>615</v>
      </c>
      <c r="F822" s="2" t="s">
        <v>309</v>
      </c>
      <c r="G822" s="2">
        <v>2616160.534</v>
      </c>
      <c r="H822" s="2">
        <v>1193397.085</v>
      </c>
      <c r="I822" s="2" t="s">
        <v>4896</v>
      </c>
      <c r="J822" s="4">
        <v>39630</v>
      </c>
      <c r="K822" s="230">
        <f t="shared" si="61"/>
        <v>3</v>
      </c>
      <c r="L822" s="2" t="str">
        <f>$B822&amp;"-"&amp;COUNTIF($B$2:$B822, $B822)</f>
        <v>3532-1</v>
      </c>
      <c r="M822" s="2">
        <v>2889</v>
      </c>
      <c r="N822" s="2" t="str">
        <f t="shared" si="66"/>
        <v>Ocourt</v>
      </c>
      <c r="O822" s="2" t="str">
        <f t="shared" si="65"/>
        <v/>
      </c>
      <c r="P822" s="2" t="str">
        <f t="shared" si="65"/>
        <v/>
      </c>
      <c r="Q822" s="2" t="str">
        <f t="shared" si="65"/>
        <v/>
      </c>
      <c r="R822" s="2" t="str">
        <f t="shared" si="65"/>
        <v/>
      </c>
      <c r="S822" s="2" t="str">
        <f t="shared" si="65"/>
        <v/>
      </c>
      <c r="T822" s="2" t="str">
        <f t="shared" si="65"/>
        <v/>
      </c>
      <c r="U822" s="2" t="str">
        <f t="shared" si="65"/>
        <v/>
      </c>
      <c r="V822" s="2" t="str">
        <f t="shared" si="65"/>
        <v/>
      </c>
      <c r="W822" s="2" t="str">
        <f t="shared" si="65"/>
        <v/>
      </c>
      <c r="X822" s="2" t="str">
        <f t="shared" si="65"/>
        <v/>
      </c>
      <c r="Y822" s="2" t="str">
        <f t="shared" si="65"/>
        <v/>
      </c>
    </row>
    <row r="823" spans="1:25" x14ac:dyDescent="0.2">
      <c r="A823" s="2" t="s">
        <v>608</v>
      </c>
      <c r="B823" s="2">
        <v>3083</v>
      </c>
      <c r="C823" s="2">
        <v>0</v>
      </c>
      <c r="D823" s="2" t="s">
        <v>609</v>
      </c>
      <c r="E823" s="2">
        <v>616</v>
      </c>
      <c r="F823" s="2" t="s">
        <v>309</v>
      </c>
      <c r="G823" s="2">
        <v>2610753.3309999998</v>
      </c>
      <c r="H823" s="2">
        <v>1194564.5009999999</v>
      </c>
      <c r="I823" s="2" t="s">
        <v>4896</v>
      </c>
      <c r="J823" s="4">
        <v>39630</v>
      </c>
      <c r="K823" s="230">
        <f t="shared" si="61"/>
        <v>3</v>
      </c>
      <c r="L823" s="2" t="str">
        <f>$B823&amp;"-"&amp;COUNTIF($B$2:$B823, $B823)</f>
        <v>3083-1</v>
      </c>
      <c r="M823" s="2">
        <v>2900</v>
      </c>
      <c r="N823" s="2" t="str">
        <f t="shared" si="66"/>
        <v>Porrentruy</v>
      </c>
      <c r="O823" s="2" t="str">
        <f t="shared" si="65"/>
        <v>Porrentruy</v>
      </c>
      <c r="P823" s="2" t="str">
        <f t="shared" si="65"/>
        <v>Porrentruy</v>
      </c>
      <c r="Q823" s="2" t="str">
        <f t="shared" si="65"/>
        <v/>
      </c>
      <c r="R823" s="2" t="str">
        <f t="shared" si="65"/>
        <v/>
      </c>
      <c r="S823" s="2" t="str">
        <f t="shared" si="65"/>
        <v/>
      </c>
      <c r="T823" s="2" t="str">
        <f t="shared" si="65"/>
        <v/>
      </c>
      <c r="U823" s="2" t="str">
        <f t="shared" si="65"/>
        <v/>
      </c>
      <c r="V823" s="2" t="str">
        <f t="shared" si="65"/>
        <v/>
      </c>
      <c r="W823" s="2" t="str">
        <f t="shared" si="65"/>
        <v/>
      </c>
      <c r="X823" s="2" t="str">
        <f t="shared" si="65"/>
        <v/>
      </c>
      <c r="Y823" s="2" t="str">
        <f t="shared" si="65"/>
        <v/>
      </c>
    </row>
    <row r="824" spans="1:25" x14ac:dyDescent="0.2">
      <c r="A824" s="2" t="s">
        <v>609</v>
      </c>
      <c r="B824" s="2">
        <v>3110</v>
      </c>
      <c r="C824" s="2">
        <v>0</v>
      </c>
      <c r="D824" s="2" t="s">
        <v>609</v>
      </c>
      <c r="E824" s="2">
        <v>616</v>
      </c>
      <c r="F824" s="2" t="s">
        <v>309</v>
      </c>
      <c r="G824" s="2">
        <v>2609251.588</v>
      </c>
      <c r="H824" s="2">
        <v>1191702.179</v>
      </c>
      <c r="I824" s="2" t="s">
        <v>4896</v>
      </c>
      <c r="J824" s="4">
        <v>39630</v>
      </c>
      <c r="K824" s="230">
        <f t="shared" si="61"/>
        <v>3</v>
      </c>
      <c r="L824" s="2" t="str">
        <f>$B824&amp;"-"&amp;COUNTIF($B$2:$B824, $B824)</f>
        <v>3110-1</v>
      </c>
      <c r="M824" s="2">
        <v>2902</v>
      </c>
      <c r="N824" s="2" t="str">
        <f t="shared" si="66"/>
        <v>Fontenais</v>
      </c>
      <c r="O824" s="2" t="str">
        <f t="shared" si="65"/>
        <v/>
      </c>
      <c r="P824" s="2" t="str">
        <f t="shared" si="65"/>
        <v/>
      </c>
      <c r="Q824" s="2" t="str">
        <f t="shared" si="65"/>
        <v/>
      </c>
      <c r="R824" s="2" t="str">
        <f t="shared" si="65"/>
        <v/>
      </c>
      <c r="S824" s="2" t="str">
        <f t="shared" si="65"/>
        <v/>
      </c>
      <c r="T824" s="2" t="str">
        <f t="shared" si="65"/>
        <v/>
      </c>
      <c r="U824" s="2" t="str">
        <f t="shared" si="65"/>
        <v/>
      </c>
      <c r="V824" s="2" t="str">
        <f t="shared" si="65"/>
        <v/>
      </c>
      <c r="W824" s="2" t="str">
        <f t="shared" si="65"/>
        <v/>
      </c>
      <c r="X824" s="2" t="str">
        <f t="shared" si="65"/>
        <v/>
      </c>
      <c r="Y824" s="2" t="str">
        <f t="shared" si="65"/>
        <v/>
      </c>
    </row>
    <row r="825" spans="1:25" x14ac:dyDescent="0.2">
      <c r="A825" s="2" t="s">
        <v>610</v>
      </c>
      <c r="B825" s="2">
        <v>3111</v>
      </c>
      <c r="C825" s="2">
        <v>0</v>
      </c>
      <c r="D825" s="2" t="s">
        <v>609</v>
      </c>
      <c r="E825" s="2">
        <v>616</v>
      </c>
      <c r="F825" s="2" t="s">
        <v>309</v>
      </c>
      <c r="G825" s="2">
        <v>2611309.3160000001</v>
      </c>
      <c r="H825" s="2">
        <v>1191407.0970000001</v>
      </c>
      <c r="I825" s="2" t="s">
        <v>4896</v>
      </c>
      <c r="J825" s="4">
        <v>39630</v>
      </c>
      <c r="K825" s="230">
        <f t="shared" si="61"/>
        <v>3</v>
      </c>
      <c r="L825" s="2" t="str">
        <f>$B825&amp;"-"&amp;COUNTIF($B$2:$B825, $B825)</f>
        <v>3111-1</v>
      </c>
      <c r="M825" s="2">
        <v>2903</v>
      </c>
      <c r="N825" s="2" t="str">
        <f t="shared" si="66"/>
        <v>Villars-sur-Fontenais</v>
      </c>
      <c r="O825" s="2" t="str">
        <f t="shared" si="65"/>
        <v/>
      </c>
      <c r="P825" s="2" t="str">
        <f t="shared" si="65"/>
        <v/>
      </c>
      <c r="Q825" s="2" t="str">
        <f t="shared" si="65"/>
        <v/>
      </c>
      <c r="R825" s="2" t="str">
        <f t="shared" si="65"/>
        <v/>
      </c>
      <c r="S825" s="2" t="str">
        <f t="shared" si="65"/>
        <v/>
      </c>
      <c r="T825" s="2" t="str">
        <f t="shared" si="65"/>
        <v/>
      </c>
      <c r="U825" s="2" t="str">
        <f t="shared" si="65"/>
        <v/>
      </c>
      <c r="V825" s="2" t="str">
        <f t="shared" si="65"/>
        <v/>
      </c>
      <c r="W825" s="2" t="str">
        <f t="shared" si="65"/>
        <v/>
      </c>
      <c r="X825" s="2" t="str">
        <f t="shared" si="65"/>
        <v/>
      </c>
      <c r="Y825" s="2" t="str">
        <f t="shared" si="65"/>
        <v/>
      </c>
    </row>
    <row r="826" spans="1:25" x14ac:dyDescent="0.2">
      <c r="A826" s="2" t="s">
        <v>611</v>
      </c>
      <c r="B826" s="2">
        <v>3504</v>
      </c>
      <c r="C826" s="2">
        <v>0</v>
      </c>
      <c r="D826" s="2" t="s">
        <v>611</v>
      </c>
      <c r="E826" s="2">
        <v>617</v>
      </c>
      <c r="F826" s="2" t="s">
        <v>309</v>
      </c>
      <c r="G826" s="2">
        <v>2615996.6690000002</v>
      </c>
      <c r="H826" s="2">
        <v>1190430.5649999999</v>
      </c>
      <c r="I826" s="2" t="s">
        <v>4896</v>
      </c>
      <c r="J826" s="4">
        <v>39630</v>
      </c>
      <c r="K826" s="230">
        <f t="shared" si="61"/>
        <v>3</v>
      </c>
      <c r="L826" s="2" t="str">
        <f>$B826&amp;"-"&amp;COUNTIF($B$2:$B826, $B826)</f>
        <v>3504-1</v>
      </c>
      <c r="M826" s="2">
        <v>2904</v>
      </c>
      <c r="N826" s="2" t="str">
        <f t="shared" si="66"/>
        <v>Bressaucourt</v>
      </c>
      <c r="O826" s="2" t="str">
        <f t="shared" si="65"/>
        <v/>
      </c>
      <c r="P826" s="2" t="str">
        <f t="shared" si="65"/>
        <v/>
      </c>
      <c r="Q826" s="2" t="str">
        <f t="shared" si="65"/>
        <v/>
      </c>
      <c r="R826" s="2" t="str">
        <f t="shared" si="65"/>
        <v/>
      </c>
      <c r="S826" s="2" t="str">
        <f t="shared" si="65"/>
        <v/>
      </c>
      <c r="T826" s="2" t="str">
        <f t="shared" si="65"/>
        <v/>
      </c>
      <c r="U826" s="2" t="str">
        <f t="shared" si="65"/>
        <v/>
      </c>
      <c r="V826" s="2" t="str">
        <f t="shared" si="65"/>
        <v/>
      </c>
      <c r="W826" s="2" t="str">
        <f t="shared" si="65"/>
        <v/>
      </c>
      <c r="X826" s="2" t="str">
        <f t="shared" si="65"/>
        <v/>
      </c>
      <c r="Y826" s="2" t="str">
        <f t="shared" si="65"/>
        <v/>
      </c>
    </row>
    <row r="827" spans="1:25" x14ac:dyDescent="0.2">
      <c r="A827" s="2" t="s">
        <v>612</v>
      </c>
      <c r="B827" s="2">
        <v>3672</v>
      </c>
      <c r="C827" s="2">
        <v>0</v>
      </c>
      <c r="D827" s="2" t="s">
        <v>612</v>
      </c>
      <c r="E827" s="2">
        <v>619</v>
      </c>
      <c r="F827" s="2" t="s">
        <v>309</v>
      </c>
      <c r="G827" s="2">
        <v>2614269.4649999999</v>
      </c>
      <c r="H827" s="2">
        <v>1187802.817</v>
      </c>
      <c r="I827" s="2" t="s">
        <v>4896</v>
      </c>
      <c r="J827" s="4">
        <v>39630</v>
      </c>
      <c r="K827" s="230">
        <f t="shared" si="61"/>
        <v>3</v>
      </c>
      <c r="L827" s="2" t="str">
        <f>$B827&amp;"-"&amp;COUNTIF($B$2:$B827, $B827)</f>
        <v>3672-2</v>
      </c>
      <c r="M827" s="2">
        <v>2905</v>
      </c>
      <c r="N827" s="2" t="str">
        <f t="shared" si="66"/>
        <v>Courtedoux</v>
      </c>
      <c r="O827" s="2" t="str">
        <f t="shared" si="65"/>
        <v/>
      </c>
      <c r="P827" s="2" t="str">
        <f t="shared" si="65"/>
        <v/>
      </c>
      <c r="Q827" s="2" t="str">
        <f t="shared" si="65"/>
        <v/>
      </c>
      <c r="R827" s="2" t="str">
        <f t="shared" si="65"/>
        <v/>
      </c>
      <c r="S827" s="2" t="str">
        <f t="shared" si="65"/>
        <v/>
      </c>
      <c r="T827" s="2" t="str">
        <f t="shared" si="65"/>
        <v/>
      </c>
      <c r="U827" s="2" t="str">
        <f t="shared" si="65"/>
        <v/>
      </c>
      <c r="V827" s="2" t="str">
        <f t="shared" si="65"/>
        <v/>
      </c>
      <c r="W827" s="2" t="str">
        <f t="shared" si="65"/>
        <v/>
      </c>
      <c r="X827" s="2" t="str">
        <f t="shared" si="65"/>
        <v/>
      </c>
      <c r="Y827" s="2" t="str">
        <f t="shared" si="65"/>
        <v/>
      </c>
    </row>
    <row r="828" spans="1:25" x14ac:dyDescent="0.2">
      <c r="A828" s="2" t="s">
        <v>613</v>
      </c>
      <c r="B828" s="2">
        <v>3672</v>
      </c>
      <c r="C828" s="2">
        <v>2</v>
      </c>
      <c r="D828" s="2" t="s">
        <v>612</v>
      </c>
      <c r="E828" s="2">
        <v>619</v>
      </c>
      <c r="F828" s="2" t="s">
        <v>309</v>
      </c>
      <c r="G828" s="2">
        <v>2616369.216</v>
      </c>
      <c r="H828" s="2">
        <v>1186845.6299999999</v>
      </c>
      <c r="I828" s="2" t="s">
        <v>4896</v>
      </c>
      <c r="J828" s="4">
        <v>39630</v>
      </c>
      <c r="K828" s="230">
        <f t="shared" si="61"/>
        <v>3</v>
      </c>
      <c r="L828" s="2" t="str">
        <f>$B828&amp;"-"&amp;COUNTIF($B$2:$B828, $B828)</f>
        <v>3672-3</v>
      </c>
      <c r="M828" s="2">
        <v>2906</v>
      </c>
      <c r="N828" s="2" t="str">
        <f t="shared" si="66"/>
        <v>Chevenez</v>
      </c>
      <c r="O828" s="2" t="str">
        <f t="shared" si="65"/>
        <v/>
      </c>
      <c r="P828" s="2" t="str">
        <f t="shared" si="65"/>
        <v/>
      </c>
      <c r="Q828" s="2" t="str">
        <f t="shared" si="65"/>
        <v/>
      </c>
      <c r="R828" s="2" t="str">
        <f t="shared" si="65"/>
        <v/>
      </c>
      <c r="S828" s="2" t="str">
        <f t="shared" si="65"/>
        <v/>
      </c>
      <c r="T828" s="2" t="str">
        <f t="shared" si="65"/>
        <v/>
      </c>
      <c r="U828" s="2" t="str">
        <f t="shared" si="65"/>
        <v/>
      </c>
      <c r="V828" s="2" t="str">
        <f t="shared" si="65"/>
        <v/>
      </c>
      <c r="W828" s="2" t="str">
        <f t="shared" si="65"/>
        <v/>
      </c>
      <c r="X828" s="2" t="str">
        <f t="shared" si="65"/>
        <v/>
      </c>
      <c r="Y828" s="2" t="str">
        <f t="shared" si="65"/>
        <v/>
      </c>
    </row>
    <row r="829" spans="1:25" x14ac:dyDescent="0.2">
      <c r="A829" s="2" t="s">
        <v>614</v>
      </c>
      <c r="B829" s="2">
        <v>3674</v>
      </c>
      <c r="C829" s="2">
        <v>0</v>
      </c>
      <c r="D829" s="2" t="s">
        <v>612</v>
      </c>
      <c r="E829" s="2">
        <v>619</v>
      </c>
      <c r="F829" s="2" t="s">
        <v>309</v>
      </c>
      <c r="G829" s="2">
        <v>2615399.108</v>
      </c>
      <c r="H829" s="2">
        <v>1185226.8899999999</v>
      </c>
      <c r="I829" s="2" t="s">
        <v>4896</v>
      </c>
      <c r="J829" s="4">
        <v>39630</v>
      </c>
      <c r="K829" s="230">
        <f t="shared" si="61"/>
        <v>3</v>
      </c>
      <c r="L829" s="2" t="str">
        <f>$B829&amp;"-"&amp;COUNTIF($B$2:$B829, $B829)</f>
        <v>3674-1</v>
      </c>
      <c r="M829" s="2">
        <v>2907</v>
      </c>
      <c r="N829" s="2" t="str">
        <f t="shared" si="66"/>
        <v>Rocourt</v>
      </c>
      <c r="O829" s="2" t="str">
        <f t="shared" si="65"/>
        <v/>
      </c>
      <c r="P829" s="2" t="str">
        <f t="shared" si="65"/>
        <v/>
      </c>
      <c r="Q829" s="2" t="str">
        <f t="shared" si="65"/>
        <v/>
      </c>
      <c r="R829" s="2" t="str">
        <f t="shared" si="65"/>
        <v/>
      </c>
      <c r="S829" s="2" t="str">
        <f t="shared" si="65"/>
        <v/>
      </c>
      <c r="T829" s="2" t="str">
        <f t="shared" si="65"/>
        <v/>
      </c>
      <c r="U829" s="2" t="str">
        <f t="shared" si="65"/>
        <v/>
      </c>
      <c r="V829" s="2" t="str">
        <f t="shared" si="65"/>
        <v/>
      </c>
      <c r="W829" s="2" t="str">
        <f t="shared" si="65"/>
        <v/>
      </c>
      <c r="X829" s="2" t="str">
        <f t="shared" si="65"/>
        <v/>
      </c>
      <c r="Y829" s="2" t="str">
        <f t="shared" si="65"/>
        <v/>
      </c>
    </row>
    <row r="830" spans="1:25" x14ac:dyDescent="0.2">
      <c r="A830" s="2" t="s">
        <v>598</v>
      </c>
      <c r="B830" s="2">
        <v>3506</v>
      </c>
      <c r="C830" s="2">
        <v>0</v>
      </c>
      <c r="D830" s="2" t="s">
        <v>615</v>
      </c>
      <c r="E830" s="2">
        <v>620</v>
      </c>
      <c r="F830" s="2" t="s">
        <v>309</v>
      </c>
      <c r="G830" s="2">
        <v>2615845.9679999999</v>
      </c>
      <c r="H830" s="2">
        <v>1195654.6610000001</v>
      </c>
      <c r="I830" s="2" t="s">
        <v>4896</v>
      </c>
      <c r="J830" s="4">
        <v>39630</v>
      </c>
      <c r="K830" s="230">
        <f t="shared" si="61"/>
        <v>3</v>
      </c>
      <c r="L830" s="2" t="str">
        <f>$B830&amp;"-"&amp;COUNTIF($B$2:$B830, $B830)</f>
        <v>3506-3</v>
      </c>
      <c r="M830" s="2">
        <v>2908</v>
      </c>
      <c r="N830" s="2" t="str">
        <f t="shared" si="66"/>
        <v>Grandfontaine</v>
      </c>
      <c r="O830" s="2" t="str">
        <f t="shared" si="65"/>
        <v/>
      </c>
      <c r="P830" s="2" t="str">
        <f t="shared" si="65"/>
        <v/>
      </c>
      <c r="Q830" s="2" t="str">
        <f t="shared" si="65"/>
        <v/>
      </c>
      <c r="R830" s="2" t="str">
        <f t="shared" si="65"/>
        <v/>
      </c>
      <c r="S830" s="2" t="str">
        <f t="shared" si="65"/>
        <v/>
      </c>
      <c r="T830" s="2" t="str">
        <f t="shared" si="65"/>
        <v/>
      </c>
      <c r="U830" s="2" t="str">
        <f t="shared" si="65"/>
        <v/>
      </c>
      <c r="V830" s="2" t="str">
        <f t="shared" si="65"/>
        <v/>
      </c>
      <c r="W830" s="2" t="str">
        <f t="shared" si="65"/>
        <v/>
      </c>
      <c r="X830" s="2" t="str">
        <f t="shared" si="65"/>
        <v/>
      </c>
      <c r="Y830" s="2" t="str">
        <f t="shared" si="65"/>
        <v/>
      </c>
    </row>
    <row r="831" spans="1:25" x14ac:dyDescent="0.2">
      <c r="A831" s="2" t="s">
        <v>591</v>
      </c>
      <c r="B831" s="2">
        <v>3508</v>
      </c>
      <c r="C831" s="2">
        <v>0</v>
      </c>
      <c r="D831" s="2" t="s">
        <v>615</v>
      </c>
      <c r="E831" s="2">
        <v>620</v>
      </c>
      <c r="F831" s="2" t="s">
        <v>309</v>
      </c>
      <c r="G831" s="2">
        <v>2616207.8829999999</v>
      </c>
      <c r="H831" s="2">
        <v>1196494.496</v>
      </c>
      <c r="I831" s="2" t="s">
        <v>4896</v>
      </c>
      <c r="J831" s="4">
        <v>39630</v>
      </c>
      <c r="K831" s="230">
        <f t="shared" si="61"/>
        <v>3</v>
      </c>
      <c r="L831" s="2" t="str">
        <f>$B831&amp;"-"&amp;COUNTIF($B$2:$B831, $B831)</f>
        <v>3508-3</v>
      </c>
      <c r="M831" s="2">
        <v>2912</v>
      </c>
      <c r="N831" s="2" t="str">
        <f t="shared" si="66"/>
        <v>Réclère</v>
      </c>
      <c r="O831" s="2" t="str">
        <f t="shared" si="65"/>
        <v>Roche-d'Or</v>
      </c>
      <c r="P831" s="2" t="str">
        <f t="shared" si="65"/>
        <v/>
      </c>
      <c r="Q831" s="2" t="str">
        <f t="shared" si="65"/>
        <v/>
      </c>
      <c r="R831" s="2" t="str">
        <f t="shared" si="65"/>
        <v/>
      </c>
      <c r="S831" s="2" t="str">
        <f t="shared" si="65"/>
        <v/>
      </c>
      <c r="T831" s="2" t="str">
        <f t="shared" si="65"/>
        <v/>
      </c>
      <c r="U831" s="2" t="str">
        <f t="shared" si="65"/>
        <v/>
      </c>
      <c r="V831" s="2" t="str">
        <f t="shared" si="65"/>
        <v/>
      </c>
      <c r="W831" s="2" t="str">
        <f t="shared" si="65"/>
        <v/>
      </c>
      <c r="X831" s="2" t="str">
        <f t="shared" si="65"/>
        <v/>
      </c>
      <c r="Y831" s="2" t="str">
        <f t="shared" si="65"/>
        <v/>
      </c>
    </row>
    <row r="832" spans="1:25" x14ac:dyDescent="0.2">
      <c r="A832" s="2" t="s">
        <v>615</v>
      </c>
      <c r="B832" s="2">
        <v>3531</v>
      </c>
      <c r="C832" s="2">
        <v>0</v>
      </c>
      <c r="D832" s="2" t="s">
        <v>615</v>
      </c>
      <c r="E832" s="2">
        <v>620</v>
      </c>
      <c r="F832" s="2" t="s">
        <v>309</v>
      </c>
      <c r="G832" s="2">
        <v>2618518.9040000001</v>
      </c>
      <c r="H832" s="2">
        <v>1196733.69</v>
      </c>
      <c r="I832" s="2" t="s">
        <v>4896</v>
      </c>
      <c r="J832" s="4">
        <v>39630</v>
      </c>
      <c r="K832" s="230">
        <f t="shared" si="61"/>
        <v>3</v>
      </c>
      <c r="L832" s="2" t="str">
        <f>$B832&amp;"-"&amp;COUNTIF($B$2:$B832, $B832)</f>
        <v>3531-2</v>
      </c>
      <c r="M832" s="2">
        <v>2914</v>
      </c>
      <c r="N832" s="2" t="str">
        <f t="shared" si="66"/>
        <v>Damvant</v>
      </c>
      <c r="O832" s="2" t="str">
        <f t="shared" si="65"/>
        <v/>
      </c>
      <c r="P832" s="2" t="str">
        <f t="shared" si="65"/>
        <v/>
      </c>
      <c r="Q832" s="2" t="str">
        <f t="shared" si="65"/>
        <v/>
      </c>
      <c r="R832" s="2" t="str">
        <f t="shared" si="65"/>
        <v/>
      </c>
      <c r="S832" s="2" t="str">
        <f t="shared" si="65"/>
        <v/>
      </c>
      <c r="T832" s="2" t="str">
        <f t="shared" si="65"/>
        <v/>
      </c>
      <c r="U832" s="2" t="str">
        <f t="shared" si="65"/>
        <v/>
      </c>
      <c r="V832" s="2" t="str">
        <f t="shared" si="65"/>
        <v/>
      </c>
      <c r="W832" s="2" t="str">
        <f t="shared" si="65"/>
        <v/>
      </c>
      <c r="X832" s="2" t="str">
        <f t="shared" si="65"/>
        <v/>
      </c>
      <c r="Y832" s="2" t="str">
        <f t="shared" si="65"/>
        <v/>
      </c>
    </row>
    <row r="833" spans="1:25" x14ac:dyDescent="0.2">
      <c r="A833" s="2" t="s">
        <v>616</v>
      </c>
      <c r="B833" s="2">
        <v>3629</v>
      </c>
      <c r="C833" s="2">
        <v>2</v>
      </c>
      <c r="D833" s="2" t="s">
        <v>616</v>
      </c>
      <c r="E833" s="2">
        <v>622</v>
      </c>
      <c r="F833" s="2" t="s">
        <v>309</v>
      </c>
      <c r="G833" s="2">
        <v>2611964.023</v>
      </c>
      <c r="H833" s="2">
        <v>1184896.0249999999</v>
      </c>
      <c r="I833" s="2" t="s">
        <v>4896</v>
      </c>
      <c r="J833" s="4">
        <v>39630</v>
      </c>
      <c r="K833" s="230">
        <f t="shared" si="61"/>
        <v>3</v>
      </c>
      <c r="L833" s="2" t="str">
        <f>$B833&amp;"-"&amp;COUNTIF($B$2:$B833, $B833)</f>
        <v>3629-2</v>
      </c>
      <c r="M833" s="2">
        <v>2915</v>
      </c>
      <c r="N833" s="2" t="str">
        <f t="shared" si="66"/>
        <v>Bure</v>
      </c>
      <c r="O833" s="2" t="str">
        <f t="shared" si="66"/>
        <v>Bure</v>
      </c>
      <c r="P833" s="2" t="str">
        <f t="shared" si="66"/>
        <v/>
      </c>
      <c r="Q833" s="2" t="str">
        <f t="shared" si="66"/>
        <v/>
      </c>
      <c r="R833" s="2" t="str">
        <f t="shared" si="66"/>
        <v/>
      </c>
      <c r="S833" s="2" t="str">
        <f t="shared" si="66"/>
        <v/>
      </c>
      <c r="T833" s="2" t="str">
        <f t="shared" si="66"/>
        <v/>
      </c>
      <c r="U833" s="2" t="str">
        <f t="shared" si="66"/>
        <v/>
      </c>
      <c r="V833" s="2" t="str">
        <f t="shared" si="66"/>
        <v/>
      </c>
      <c r="W833" s="2" t="str">
        <f t="shared" si="66"/>
        <v/>
      </c>
      <c r="X833" s="2" t="str">
        <f t="shared" si="66"/>
        <v/>
      </c>
      <c r="Y833" s="2" t="str">
        <f t="shared" si="66"/>
        <v/>
      </c>
    </row>
    <row r="834" spans="1:25" x14ac:dyDescent="0.2">
      <c r="A834" s="2" t="s">
        <v>627</v>
      </c>
      <c r="B834" s="2">
        <v>3112</v>
      </c>
      <c r="C834" s="2">
        <v>0</v>
      </c>
      <c r="D834" s="2" t="s">
        <v>617</v>
      </c>
      <c r="E834" s="2">
        <v>623</v>
      </c>
      <c r="F834" s="2" t="s">
        <v>309</v>
      </c>
      <c r="G834" s="2">
        <v>2607239.86</v>
      </c>
      <c r="H834" s="2">
        <v>1195365.83</v>
      </c>
      <c r="I834" s="2" t="s">
        <v>4896</v>
      </c>
      <c r="J834" s="4">
        <v>39630</v>
      </c>
      <c r="K834" s="230">
        <f t="shared" si="61"/>
        <v>3</v>
      </c>
      <c r="L834" s="2" t="str">
        <f>$B834&amp;"-"&amp;COUNTIF($B$2:$B834, $B834)</f>
        <v>3112-1</v>
      </c>
      <c r="M834" s="2">
        <v>2916</v>
      </c>
      <c r="N834" s="2" t="str">
        <f t="shared" si="66"/>
        <v>Fahy</v>
      </c>
      <c r="O834" s="2" t="str">
        <f t="shared" si="66"/>
        <v/>
      </c>
      <c r="P834" s="2" t="str">
        <f t="shared" si="66"/>
        <v/>
      </c>
      <c r="Q834" s="2" t="str">
        <f t="shared" si="66"/>
        <v/>
      </c>
      <c r="R834" s="2" t="str">
        <f t="shared" si="66"/>
        <v/>
      </c>
      <c r="S834" s="2" t="str">
        <f t="shared" si="66"/>
        <v/>
      </c>
      <c r="T834" s="2" t="str">
        <f t="shared" si="66"/>
        <v/>
      </c>
      <c r="U834" s="2" t="str">
        <f t="shared" si="66"/>
        <v/>
      </c>
      <c r="V834" s="2" t="str">
        <f t="shared" si="66"/>
        <v/>
      </c>
      <c r="W834" s="2" t="str">
        <f t="shared" si="66"/>
        <v/>
      </c>
      <c r="X834" s="2" t="str">
        <f t="shared" si="66"/>
        <v/>
      </c>
      <c r="Y834" s="2" t="str">
        <f t="shared" si="66"/>
        <v/>
      </c>
    </row>
    <row r="835" spans="1:25" x14ac:dyDescent="0.2">
      <c r="A835" s="2" t="s">
        <v>617</v>
      </c>
      <c r="B835" s="2">
        <v>3113</v>
      </c>
      <c r="C835" s="2">
        <v>0</v>
      </c>
      <c r="D835" s="2" t="s">
        <v>617</v>
      </c>
      <c r="E835" s="2">
        <v>623</v>
      </c>
      <c r="F835" s="2" t="s">
        <v>309</v>
      </c>
      <c r="G835" s="2">
        <v>2607774.84</v>
      </c>
      <c r="H835" s="2">
        <v>1193735.0930000001</v>
      </c>
      <c r="I835" s="2" t="s">
        <v>4896</v>
      </c>
      <c r="J835" s="4">
        <v>39630</v>
      </c>
      <c r="K835" s="230">
        <f t="shared" ref="K835:K898" si="67">IF(I835="it", 1, IF(I835="fr", 2, 3))</f>
        <v>3</v>
      </c>
      <c r="L835" s="2" t="str">
        <f>$B835&amp;"-"&amp;COUNTIF($B$2:$B835, $B835)</f>
        <v>3113-1</v>
      </c>
      <c r="M835" s="2">
        <v>2922</v>
      </c>
      <c r="N835" s="2" t="str">
        <f t="shared" si="66"/>
        <v>Courchavon</v>
      </c>
      <c r="O835" s="2" t="str">
        <f t="shared" si="66"/>
        <v/>
      </c>
      <c r="P835" s="2" t="str">
        <f t="shared" si="66"/>
        <v/>
      </c>
      <c r="Q835" s="2" t="str">
        <f t="shared" si="66"/>
        <v/>
      </c>
      <c r="R835" s="2" t="str">
        <f t="shared" si="66"/>
        <v/>
      </c>
      <c r="S835" s="2" t="str">
        <f t="shared" si="66"/>
        <v/>
      </c>
      <c r="T835" s="2" t="str">
        <f t="shared" si="66"/>
        <v/>
      </c>
      <c r="U835" s="2" t="str">
        <f t="shared" si="66"/>
        <v/>
      </c>
      <c r="V835" s="2" t="str">
        <f t="shared" si="66"/>
        <v/>
      </c>
      <c r="W835" s="2" t="str">
        <f t="shared" si="66"/>
        <v/>
      </c>
      <c r="X835" s="2" t="str">
        <f t="shared" si="66"/>
        <v/>
      </c>
      <c r="Y835" s="2" t="str">
        <f t="shared" si="66"/>
        <v/>
      </c>
    </row>
    <row r="836" spans="1:25" x14ac:dyDescent="0.2">
      <c r="A836" s="2" t="s">
        <v>391</v>
      </c>
      <c r="B836" s="2">
        <v>3068</v>
      </c>
      <c r="C836" s="2">
        <v>0</v>
      </c>
      <c r="D836" s="2" t="s">
        <v>618</v>
      </c>
      <c r="E836" s="2">
        <v>626</v>
      </c>
      <c r="F836" s="2" t="s">
        <v>309</v>
      </c>
      <c r="G836" s="2">
        <v>2612786.1869999999</v>
      </c>
      <c r="H836" s="2">
        <v>1200894.1540000001</v>
      </c>
      <c r="I836" s="2" t="s">
        <v>4896</v>
      </c>
      <c r="J836" s="4">
        <v>39630</v>
      </c>
      <c r="K836" s="230">
        <f t="shared" si="67"/>
        <v>3</v>
      </c>
      <c r="L836" s="2" t="str">
        <f>$B836&amp;"-"&amp;COUNTIF($B$2:$B836, $B836)</f>
        <v>3068-2</v>
      </c>
      <c r="M836" s="2">
        <v>2923</v>
      </c>
      <c r="N836" s="2" t="str">
        <f t="shared" si="66"/>
        <v>Courtemaîche</v>
      </c>
      <c r="O836" s="2" t="str">
        <f t="shared" si="66"/>
        <v/>
      </c>
      <c r="P836" s="2" t="str">
        <f t="shared" si="66"/>
        <v/>
      </c>
      <c r="Q836" s="2" t="str">
        <f t="shared" si="66"/>
        <v/>
      </c>
      <c r="R836" s="2" t="str">
        <f t="shared" si="66"/>
        <v/>
      </c>
      <c r="S836" s="2" t="str">
        <f t="shared" si="66"/>
        <v/>
      </c>
      <c r="T836" s="2" t="str">
        <f t="shared" si="66"/>
        <v/>
      </c>
      <c r="U836" s="2" t="str">
        <f t="shared" si="66"/>
        <v/>
      </c>
      <c r="V836" s="2" t="str">
        <f t="shared" si="66"/>
        <v/>
      </c>
      <c r="W836" s="2" t="str">
        <f t="shared" si="66"/>
        <v/>
      </c>
      <c r="X836" s="2" t="str">
        <f t="shared" si="66"/>
        <v/>
      </c>
      <c r="Y836" s="2" t="str">
        <f t="shared" si="66"/>
        <v/>
      </c>
    </row>
    <row r="837" spans="1:25" x14ac:dyDescent="0.2">
      <c r="A837" s="2" t="s">
        <v>434</v>
      </c>
      <c r="B837" s="2">
        <v>3415</v>
      </c>
      <c r="C837" s="2">
        <v>2</v>
      </c>
      <c r="D837" s="2" t="s">
        <v>618</v>
      </c>
      <c r="E837" s="2">
        <v>626</v>
      </c>
      <c r="F837" s="2" t="s">
        <v>309</v>
      </c>
      <c r="G837" s="2">
        <v>2615106.7540000002</v>
      </c>
      <c r="H837" s="2">
        <v>1203489.6259999999</v>
      </c>
      <c r="I837" s="2" t="s">
        <v>4896</v>
      </c>
      <c r="J837" s="4">
        <v>39630</v>
      </c>
      <c r="K837" s="230">
        <f t="shared" si="67"/>
        <v>3</v>
      </c>
      <c r="L837" s="2" t="str">
        <f>$B837&amp;"-"&amp;COUNTIF($B$2:$B837, $B837)</f>
        <v>3415-4</v>
      </c>
      <c r="M837" s="2">
        <v>2924</v>
      </c>
      <c r="N837" s="2" t="str">
        <f t="shared" si="66"/>
        <v>Montignez</v>
      </c>
      <c r="O837" s="2" t="str">
        <f t="shared" si="66"/>
        <v/>
      </c>
      <c r="P837" s="2" t="str">
        <f t="shared" si="66"/>
        <v/>
      </c>
      <c r="Q837" s="2" t="str">
        <f t="shared" si="66"/>
        <v/>
      </c>
      <c r="R837" s="2" t="str">
        <f t="shared" si="66"/>
        <v/>
      </c>
      <c r="S837" s="2" t="str">
        <f t="shared" si="66"/>
        <v/>
      </c>
      <c r="T837" s="2" t="str">
        <f t="shared" si="66"/>
        <v/>
      </c>
      <c r="U837" s="2" t="str">
        <f t="shared" si="66"/>
        <v/>
      </c>
      <c r="V837" s="2" t="str">
        <f t="shared" si="66"/>
        <v/>
      </c>
      <c r="W837" s="2" t="str">
        <f t="shared" si="66"/>
        <v/>
      </c>
      <c r="X837" s="2" t="str">
        <f t="shared" si="66"/>
        <v/>
      </c>
      <c r="Y837" s="2" t="str">
        <f t="shared" si="66"/>
        <v/>
      </c>
    </row>
    <row r="838" spans="1:25" x14ac:dyDescent="0.2">
      <c r="A838" s="2" t="s">
        <v>618</v>
      </c>
      <c r="B838" s="2">
        <v>3512</v>
      </c>
      <c r="C838" s="2">
        <v>0</v>
      </c>
      <c r="D838" s="2" t="s">
        <v>618</v>
      </c>
      <c r="E838" s="2">
        <v>626</v>
      </c>
      <c r="F838" s="2" t="s">
        <v>309</v>
      </c>
      <c r="G838" s="2">
        <v>2613656.1919999998</v>
      </c>
      <c r="H838" s="2">
        <v>1199713.2220000001</v>
      </c>
      <c r="I838" s="2" t="s">
        <v>4896</v>
      </c>
      <c r="J838" s="4">
        <v>39630</v>
      </c>
      <c r="K838" s="230">
        <f t="shared" si="67"/>
        <v>3</v>
      </c>
      <c r="L838" s="2" t="str">
        <f>$B838&amp;"-"&amp;COUNTIF($B$2:$B838, $B838)</f>
        <v>3512-1</v>
      </c>
      <c r="M838" s="2">
        <v>2925</v>
      </c>
      <c r="N838" s="2" t="str">
        <f t="shared" si="66"/>
        <v>Buix</v>
      </c>
      <c r="O838" s="2" t="str">
        <f t="shared" si="66"/>
        <v/>
      </c>
      <c r="P838" s="2" t="str">
        <f t="shared" si="66"/>
        <v/>
      </c>
      <c r="Q838" s="2" t="str">
        <f t="shared" si="66"/>
        <v/>
      </c>
      <c r="R838" s="2" t="str">
        <f t="shared" si="66"/>
        <v/>
      </c>
      <c r="S838" s="2" t="str">
        <f t="shared" si="66"/>
        <v/>
      </c>
      <c r="T838" s="2" t="str">
        <f t="shared" si="66"/>
        <v/>
      </c>
      <c r="U838" s="2" t="str">
        <f t="shared" si="66"/>
        <v/>
      </c>
      <c r="V838" s="2" t="str">
        <f t="shared" si="66"/>
        <v/>
      </c>
      <c r="W838" s="2" t="str">
        <f t="shared" si="66"/>
        <v/>
      </c>
      <c r="X838" s="2" t="str">
        <f t="shared" si="66"/>
        <v/>
      </c>
      <c r="Y838" s="2" t="str">
        <f t="shared" si="66"/>
        <v/>
      </c>
    </row>
    <row r="839" spans="1:25" x14ac:dyDescent="0.2">
      <c r="A839" s="2" t="s">
        <v>619</v>
      </c>
      <c r="B839" s="2">
        <v>3513</v>
      </c>
      <c r="C839" s="2">
        <v>0</v>
      </c>
      <c r="D839" s="2" t="s">
        <v>618</v>
      </c>
      <c r="E839" s="2">
        <v>626</v>
      </c>
      <c r="F839" s="2" t="s">
        <v>309</v>
      </c>
      <c r="G839" s="2">
        <v>2614990.7039999999</v>
      </c>
      <c r="H839" s="2">
        <v>1202342.7350000001</v>
      </c>
      <c r="I839" s="2" t="s">
        <v>4896</v>
      </c>
      <c r="J839" s="4">
        <v>39630</v>
      </c>
      <c r="K839" s="230">
        <f t="shared" si="67"/>
        <v>3</v>
      </c>
      <c r="L839" s="2" t="str">
        <f>$B839&amp;"-"&amp;COUNTIF($B$2:$B839, $B839)</f>
        <v>3513-3</v>
      </c>
      <c r="M839" s="2">
        <v>2926</v>
      </c>
      <c r="N839" s="2" t="str">
        <f t="shared" si="66"/>
        <v>Boncourt</v>
      </c>
      <c r="O839" s="2" t="str">
        <f t="shared" si="66"/>
        <v/>
      </c>
      <c r="P839" s="2" t="str">
        <f t="shared" si="66"/>
        <v/>
      </c>
      <c r="Q839" s="2" t="str">
        <f t="shared" si="66"/>
        <v/>
      </c>
      <c r="R839" s="2" t="str">
        <f t="shared" si="66"/>
        <v/>
      </c>
      <c r="S839" s="2" t="str">
        <f t="shared" si="66"/>
        <v/>
      </c>
      <c r="T839" s="2" t="str">
        <f t="shared" si="66"/>
        <v/>
      </c>
      <c r="U839" s="2" t="str">
        <f t="shared" si="66"/>
        <v/>
      </c>
      <c r="V839" s="2" t="str">
        <f t="shared" si="66"/>
        <v/>
      </c>
      <c r="W839" s="2" t="str">
        <f t="shared" si="66"/>
        <v/>
      </c>
      <c r="X839" s="2" t="str">
        <f t="shared" si="66"/>
        <v/>
      </c>
      <c r="Y839" s="2" t="str">
        <f t="shared" si="66"/>
        <v/>
      </c>
    </row>
    <row r="840" spans="1:25" x14ac:dyDescent="0.2">
      <c r="A840" s="2" t="s">
        <v>391</v>
      </c>
      <c r="B840" s="2">
        <v>3068</v>
      </c>
      <c r="C840" s="2">
        <v>0</v>
      </c>
      <c r="D840" s="2" t="s">
        <v>621</v>
      </c>
      <c r="E840" s="2">
        <v>627</v>
      </c>
      <c r="F840" s="2" t="s">
        <v>309</v>
      </c>
      <c r="G840" s="2">
        <v>2611665.5970000001</v>
      </c>
      <c r="H840" s="2">
        <v>1199930.879</v>
      </c>
      <c r="I840" s="2" t="s">
        <v>4896</v>
      </c>
      <c r="J840" s="4">
        <v>39630</v>
      </c>
      <c r="K840" s="230">
        <f t="shared" si="67"/>
        <v>3</v>
      </c>
      <c r="L840" s="2" t="str">
        <f>$B840&amp;"-"&amp;COUNTIF($B$2:$B840, $B840)</f>
        <v>3068-3</v>
      </c>
      <c r="M840" s="2">
        <v>2932</v>
      </c>
      <c r="N840" s="2" t="str">
        <f t="shared" si="66"/>
        <v>Coeuve</v>
      </c>
      <c r="O840" s="2" t="str">
        <f t="shared" si="66"/>
        <v/>
      </c>
      <c r="P840" s="2" t="str">
        <f t="shared" si="66"/>
        <v/>
      </c>
      <c r="Q840" s="2" t="str">
        <f t="shared" si="66"/>
        <v/>
      </c>
      <c r="R840" s="2" t="str">
        <f t="shared" si="66"/>
        <v/>
      </c>
      <c r="S840" s="2" t="str">
        <f t="shared" si="66"/>
        <v/>
      </c>
      <c r="T840" s="2" t="str">
        <f t="shared" si="66"/>
        <v/>
      </c>
      <c r="U840" s="2" t="str">
        <f t="shared" si="66"/>
        <v/>
      </c>
      <c r="V840" s="2" t="str">
        <f t="shared" si="66"/>
        <v/>
      </c>
      <c r="W840" s="2" t="str">
        <f t="shared" si="66"/>
        <v/>
      </c>
      <c r="X840" s="2" t="str">
        <f t="shared" si="66"/>
        <v/>
      </c>
      <c r="Y840" s="2" t="str">
        <f t="shared" si="66"/>
        <v/>
      </c>
    </row>
    <row r="841" spans="1:25" x14ac:dyDescent="0.2">
      <c r="A841" s="2" t="s">
        <v>620</v>
      </c>
      <c r="B841" s="2">
        <v>3075</v>
      </c>
      <c r="C841" s="2">
        <v>0</v>
      </c>
      <c r="D841" s="2" t="s">
        <v>621</v>
      </c>
      <c r="E841" s="2">
        <v>627</v>
      </c>
      <c r="F841" s="2" t="s">
        <v>309</v>
      </c>
      <c r="G841" s="2">
        <v>2607341.1379999998</v>
      </c>
      <c r="H841" s="2">
        <v>1197314.791</v>
      </c>
      <c r="I841" s="2" t="s">
        <v>4896</v>
      </c>
      <c r="J841" s="4">
        <v>39630</v>
      </c>
      <c r="K841" s="230">
        <f t="shared" si="67"/>
        <v>3</v>
      </c>
      <c r="L841" s="2" t="str">
        <f>$B841&amp;"-"&amp;COUNTIF($B$2:$B841, $B841)</f>
        <v>3075-1</v>
      </c>
      <c r="M841" s="2">
        <v>2933</v>
      </c>
      <c r="N841" s="2" t="str">
        <f t="shared" si="66"/>
        <v>Damphreux</v>
      </c>
      <c r="O841" s="2" t="str">
        <f t="shared" si="66"/>
        <v>Damphreux</v>
      </c>
      <c r="P841" s="2" t="str">
        <f t="shared" si="66"/>
        <v>Lugnez</v>
      </c>
      <c r="Q841" s="2" t="str">
        <f t="shared" si="66"/>
        <v/>
      </c>
      <c r="R841" s="2" t="str">
        <f t="shared" si="66"/>
        <v/>
      </c>
      <c r="S841" s="2" t="str">
        <f t="shared" si="66"/>
        <v/>
      </c>
      <c r="T841" s="2" t="str">
        <f t="shared" si="66"/>
        <v/>
      </c>
      <c r="U841" s="2" t="str">
        <f t="shared" si="66"/>
        <v/>
      </c>
      <c r="V841" s="2" t="str">
        <f t="shared" si="66"/>
        <v/>
      </c>
      <c r="W841" s="2" t="str">
        <f t="shared" si="66"/>
        <v/>
      </c>
      <c r="X841" s="2" t="str">
        <f t="shared" si="66"/>
        <v/>
      </c>
      <c r="Y841" s="2" t="str">
        <f t="shared" si="66"/>
        <v/>
      </c>
    </row>
    <row r="842" spans="1:25" x14ac:dyDescent="0.2">
      <c r="A842" s="2" t="s">
        <v>622</v>
      </c>
      <c r="B842" s="2">
        <v>3075</v>
      </c>
      <c r="C842" s="2">
        <v>2</v>
      </c>
      <c r="D842" s="2" t="s">
        <v>621</v>
      </c>
      <c r="E842" s="2">
        <v>627</v>
      </c>
      <c r="F842" s="2" t="s">
        <v>309</v>
      </c>
      <c r="G842" s="2">
        <v>2607948.5639999998</v>
      </c>
      <c r="H842" s="2">
        <v>1196086.642</v>
      </c>
      <c r="I842" s="2" t="s">
        <v>4896</v>
      </c>
      <c r="J842" s="4">
        <v>41030</v>
      </c>
      <c r="K842" s="230">
        <f t="shared" si="67"/>
        <v>3</v>
      </c>
      <c r="L842" s="2" t="str">
        <f>$B842&amp;"-"&amp;COUNTIF($B$2:$B842, $B842)</f>
        <v>3075-2</v>
      </c>
      <c r="M842" s="2">
        <v>2935</v>
      </c>
      <c r="N842" s="2" t="str">
        <f t="shared" si="66"/>
        <v>Beurnevésin</v>
      </c>
      <c r="O842" s="2" t="str">
        <f t="shared" si="66"/>
        <v/>
      </c>
      <c r="P842" s="2" t="str">
        <f t="shared" si="66"/>
        <v/>
      </c>
      <c r="Q842" s="2" t="str">
        <f t="shared" si="66"/>
        <v/>
      </c>
      <c r="R842" s="2" t="str">
        <f t="shared" si="66"/>
        <v/>
      </c>
      <c r="S842" s="2" t="str">
        <f t="shared" si="66"/>
        <v/>
      </c>
      <c r="T842" s="2" t="str">
        <f t="shared" si="66"/>
        <v/>
      </c>
      <c r="U842" s="2" t="str">
        <f t="shared" si="66"/>
        <v/>
      </c>
      <c r="V842" s="2" t="str">
        <f t="shared" si="66"/>
        <v/>
      </c>
      <c r="W842" s="2" t="str">
        <f t="shared" si="66"/>
        <v/>
      </c>
      <c r="X842" s="2" t="str">
        <f t="shared" si="66"/>
        <v/>
      </c>
      <c r="Y842" s="2" t="str">
        <f t="shared" si="66"/>
        <v/>
      </c>
    </row>
    <row r="843" spans="1:25" x14ac:dyDescent="0.2">
      <c r="A843" s="2" t="s">
        <v>621</v>
      </c>
      <c r="B843" s="2">
        <v>3076</v>
      </c>
      <c r="C843" s="2">
        <v>0</v>
      </c>
      <c r="D843" s="2" t="s">
        <v>621</v>
      </c>
      <c r="E843" s="2">
        <v>627</v>
      </c>
      <c r="F843" s="2" t="s">
        <v>309</v>
      </c>
      <c r="G843" s="2">
        <v>2609586.0550000002</v>
      </c>
      <c r="H843" s="2">
        <v>1197749.2960000001</v>
      </c>
      <c r="I843" s="2" t="s">
        <v>4896</v>
      </c>
      <c r="J843" s="4">
        <v>39630</v>
      </c>
      <c r="K843" s="230">
        <f t="shared" si="67"/>
        <v>3</v>
      </c>
      <c r="L843" s="2" t="str">
        <f>$B843&amp;"-"&amp;COUNTIF($B$2:$B843, $B843)</f>
        <v>3076-4</v>
      </c>
      <c r="M843" s="2">
        <v>2942</v>
      </c>
      <c r="N843" s="2" t="str">
        <f t="shared" si="66"/>
        <v>Alle</v>
      </c>
      <c r="O843" s="2" t="str">
        <f t="shared" si="66"/>
        <v/>
      </c>
      <c r="P843" s="2" t="str">
        <f t="shared" si="66"/>
        <v/>
      </c>
      <c r="Q843" s="2" t="str">
        <f t="shared" si="66"/>
        <v/>
      </c>
      <c r="R843" s="2" t="str">
        <f t="shared" si="66"/>
        <v/>
      </c>
      <c r="S843" s="2" t="str">
        <f t="shared" si="66"/>
        <v/>
      </c>
      <c r="T843" s="2" t="str">
        <f t="shared" si="66"/>
        <v/>
      </c>
      <c r="U843" s="2" t="str">
        <f t="shared" si="66"/>
        <v/>
      </c>
      <c r="V843" s="2" t="str">
        <f t="shared" si="66"/>
        <v/>
      </c>
      <c r="W843" s="2" t="str">
        <f t="shared" si="66"/>
        <v/>
      </c>
      <c r="X843" s="2" t="str">
        <f t="shared" si="66"/>
        <v/>
      </c>
      <c r="Y843" s="2" t="str">
        <f t="shared" si="66"/>
        <v/>
      </c>
    </row>
    <row r="844" spans="1:25" x14ac:dyDescent="0.2">
      <c r="A844" s="2" t="s">
        <v>623</v>
      </c>
      <c r="B844" s="2">
        <v>3077</v>
      </c>
      <c r="C844" s="2">
        <v>0</v>
      </c>
      <c r="D844" s="2" t="s">
        <v>621</v>
      </c>
      <c r="E844" s="2">
        <v>627</v>
      </c>
      <c r="F844" s="2" t="s">
        <v>309</v>
      </c>
      <c r="G844" s="2">
        <v>2612390.321</v>
      </c>
      <c r="H844" s="2">
        <v>1197568.8589999999</v>
      </c>
      <c r="I844" s="2" t="s">
        <v>4896</v>
      </c>
      <c r="J844" s="4">
        <v>39630</v>
      </c>
      <c r="K844" s="230">
        <f t="shared" si="67"/>
        <v>3</v>
      </c>
      <c r="L844" s="2" t="str">
        <f>$B844&amp;"-"&amp;COUNTIF($B$2:$B844, $B844)</f>
        <v>3077-1</v>
      </c>
      <c r="M844" s="2">
        <v>2943</v>
      </c>
      <c r="N844" s="2" t="str">
        <f t="shared" si="66"/>
        <v>Vendlincourt</v>
      </c>
      <c r="O844" s="2" t="str">
        <f t="shared" si="66"/>
        <v/>
      </c>
      <c r="P844" s="2" t="str">
        <f t="shared" si="66"/>
        <v/>
      </c>
      <c r="Q844" s="2" t="str">
        <f t="shared" si="66"/>
        <v/>
      </c>
      <c r="R844" s="2" t="str">
        <f t="shared" si="66"/>
        <v/>
      </c>
      <c r="S844" s="2" t="str">
        <f t="shared" si="66"/>
        <v/>
      </c>
      <c r="T844" s="2" t="str">
        <f t="shared" si="66"/>
        <v/>
      </c>
      <c r="U844" s="2" t="str">
        <f t="shared" si="66"/>
        <v/>
      </c>
      <c r="V844" s="2" t="str">
        <f t="shared" si="66"/>
        <v/>
      </c>
      <c r="W844" s="2" t="str">
        <f t="shared" si="66"/>
        <v/>
      </c>
      <c r="X844" s="2" t="str">
        <f t="shared" si="66"/>
        <v/>
      </c>
      <c r="Y844" s="2" t="str">
        <f t="shared" si="66"/>
        <v/>
      </c>
    </row>
    <row r="845" spans="1:25" x14ac:dyDescent="0.2">
      <c r="A845" s="2" t="s">
        <v>624</v>
      </c>
      <c r="B845" s="2">
        <v>3078</v>
      </c>
      <c r="C845" s="2">
        <v>0</v>
      </c>
      <c r="D845" s="2" t="s">
        <v>621</v>
      </c>
      <c r="E845" s="2">
        <v>627</v>
      </c>
      <c r="F845" s="2" t="s">
        <v>309</v>
      </c>
      <c r="G845" s="2">
        <v>2611064.298</v>
      </c>
      <c r="H845" s="2">
        <v>1196247.686</v>
      </c>
      <c r="I845" s="2" t="s">
        <v>4896</v>
      </c>
      <c r="J845" s="4">
        <v>39630</v>
      </c>
      <c r="K845" s="230">
        <f t="shared" si="67"/>
        <v>3</v>
      </c>
      <c r="L845" s="2" t="str">
        <f>$B845&amp;"-"&amp;COUNTIF($B$2:$B845, $B845)</f>
        <v>3078-1</v>
      </c>
      <c r="M845" s="2">
        <v>2944</v>
      </c>
      <c r="N845" s="2" t="str">
        <f t="shared" si="66"/>
        <v>Bonfol</v>
      </c>
      <c r="O845" s="2" t="str">
        <f t="shared" si="66"/>
        <v/>
      </c>
      <c r="P845" s="2" t="str">
        <f t="shared" si="66"/>
        <v/>
      </c>
      <c r="Q845" s="2" t="str">
        <f t="shared" si="66"/>
        <v/>
      </c>
      <c r="R845" s="2" t="str">
        <f t="shared" si="66"/>
        <v/>
      </c>
      <c r="S845" s="2" t="str">
        <f t="shared" si="66"/>
        <v/>
      </c>
      <c r="T845" s="2" t="str">
        <f t="shared" si="66"/>
        <v/>
      </c>
      <c r="U845" s="2" t="str">
        <f t="shared" si="66"/>
        <v/>
      </c>
      <c r="V845" s="2" t="str">
        <f t="shared" si="66"/>
        <v/>
      </c>
      <c r="W845" s="2" t="str">
        <f t="shared" si="66"/>
        <v/>
      </c>
      <c r="X845" s="2" t="str">
        <f t="shared" si="66"/>
        <v/>
      </c>
      <c r="Y845" s="2" t="str">
        <f t="shared" si="66"/>
        <v/>
      </c>
    </row>
    <row r="846" spans="1:25" x14ac:dyDescent="0.2">
      <c r="A846" s="2" t="s">
        <v>597</v>
      </c>
      <c r="B846" s="2">
        <v>3082</v>
      </c>
      <c r="C846" s="2">
        <v>0</v>
      </c>
      <c r="D846" s="2" t="s">
        <v>621</v>
      </c>
      <c r="E846" s="2">
        <v>627</v>
      </c>
      <c r="F846" s="2" t="s">
        <v>309</v>
      </c>
      <c r="G846" s="2">
        <v>2613190.6129999999</v>
      </c>
      <c r="H846" s="2">
        <v>1195596.7930000001</v>
      </c>
      <c r="I846" s="2" t="s">
        <v>4896</v>
      </c>
      <c r="J846" s="4">
        <v>39630</v>
      </c>
      <c r="K846" s="230">
        <f t="shared" si="67"/>
        <v>3</v>
      </c>
      <c r="L846" s="2" t="str">
        <f>$B846&amp;"-"&amp;COUNTIF($B$2:$B846, $B846)</f>
        <v>3082-2</v>
      </c>
      <c r="M846" s="2">
        <v>2946</v>
      </c>
      <c r="N846" s="2" t="str">
        <f t="shared" si="66"/>
        <v>Miécourt</v>
      </c>
      <c r="O846" s="2" t="str">
        <f t="shared" si="66"/>
        <v/>
      </c>
      <c r="P846" s="2" t="str">
        <f t="shared" si="66"/>
        <v/>
      </c>
      <c r="Q846" s="2" t="str">
        <f t="shared" si="66"/>
        <v/>
      </c>
      <c r="R846" s="2" t="str">
        <f t="shared" si="66"/>
        <v/>
      </c>
      <c r="S846" s="2" t="str">
        <f t="shared" si="66"/>
        <v/>
      </c>
      <c r="T846" s="2" t="str">
        <f t="shared" si="66"/>
        <v/>
      </c>
      <c r="U846" s="2" t="str">
        <f t="shared" si="66"/>
        <v/>
      </c>
      <c r="V846" s="2" t="str">
        <f t="shared" si="66"/>
        <v/>
      </c>
      <c r="W846" s="2" t="str">
        <f t="shared" si="66"/>
        <v/>
      </c>
      <c r="X846" s="2" t="str">
        <f t="shared" si="66"/>
        <v/>
      </c>
      <c r="Y846" s="2" t="str">
        <f t="shared" si="66"/>
        <v/>
      </c>
    </row>
    <row r="847" spans="1:25" x14ac:dyDescent="0.2">
      <c r="A847" s="2" t="s">
        <v>617</v>
      </c>
      <c r="B847" s="2">
        <v>3113</v>
      </c>
      <c r="C847" s="2">
        <v>0</v>
      </c>
      <c r="D847" s="2" t="s">
        <v>621</v>
      </c>
      <c r="E847" s="2">
        <v>627</v>
      </c>
      <c r="F847" s="2" t="s">
        <v>309</v>
      </c>
      <c r="G847" s="2">
        <v>2609183.88</v>
      </c>
      <c r="H847" s="2">
        <v>1195749.186</v>
      </c>
      <c r="I847" s="2" t="s">
        <v>4896</v>
      </c>
      <c r="J847" s="4">
        <v>39630</v>
      </c>
      <c r="K847" s="230">
        <f t="shared" si="67"/>
        <v>3</v>
      </c>
      <c r="L847" s="2" t="str">
        <f>$B847&amp;"-"&amp;COUNTIF($B$2:$B847, $B847)</f>
        <v>3113-2</v>
      </c>
      <c r="M847" s="2">
        <v>2947</v>
      </c>
      <c r="N847" s="2" t="str">
        <f t="shared" si="66"/>
        <v>Charmoille</v>
      </c>
      <c r="O847" s="2" t="str">
        <f t="shared" si="66"/>
        <v/>
      </c>
      <c r="P847" s="2" t="str">
        <f t="shared" si="66"/>
        <v/>
      </c>
      <c r="Q847" s="2" t="str">
        <f t="shared" si="66"/>
        <v/>
      </c>
      <c r="R847" s="2" t="str">
        <f t="shared" si="66"/>
        <v/>
      </c>
      <c r="S847" s="2" t="str">
        <f t="shared" si="66"/>
        <v/>
      </c>
      <c r="T847" s="2" t="str">
        <f t="shared" si="66"/>
        <v/>
      </c>
      <c r="U847" s="2" t="str">
        <f t="shared" si="66"/>
        <v/>
      </c>
      <c r="V847" s="2" t="str">
        <f t="shared" si="66"/>
        <v/>
      </c>
      <c r="W847" s="2" t="str">
        <f t="shared" si="66"/>
        <v/>
      </c>
      <c r="X847" s="2" t="str">
        <f t="shared" si="66"/>
        <v/>
      </c>
      <c r="Y847" s="2" t="str">
        <f t="shared" si="66"/>
        <v/>
      </c>
    </row>
    <row r="848" spans="1:25" x14ac:dyDescent="0.2">
      <c r="A848" s="2" t="s">
        <v>598</v>
      </c>
      <c r="B848" s="2">
        <v>3506</v>
      </c>
      <c r="C848" s="2">
        <v>0</v>
      </c>
      <c r="D848" s="2" t="s">
        <v>625</v>
      </c>
      <c r="E848" s="2">
        <v>628</v>
      </c>
      <c r="F848" s="2" t="s">
        <v>309</v>
      </c>
      <c r="G848" s="2">
        <v>2616066.0060000001</v>
      </c>
      <c r="H848" s="2">
        <v>1194779.2320000001</v>
      </c>
      <c r="I848" s="2" t="s">
        <v>4896</v>
      </c>
      <c r="J848" s="4">
        <v>39630</v>
      </c>
      <c r="K848" s="230">
        <f t="shared" si="67"/>
        <v>3</v>
      </c>
      <c r="L848" s="2" t="str">
        <f>$B848&amp;"-"&amp;COUNTIF($B$2:$B848, $B848)</f>
        <v>3506-4</v>
      </c>
      <c r="M848" s="2">
        <v>2950</v>
      </c>
      <c r="N848" s="2" t="str">
        <f t="shared" si="66"/>
        <v>Courgenay</v>
      </c>
      <c r="O848" s="2" t="str">
        <f t="shared" si="66"/>
        <v>Courtemautruy</v>
      </c>
      <c r="P848" s="2" t="str">
        <f t="shared" si="66"/>
        <v>Courgenay</v>
      </c>
      <c r="Q848" s="2" t="str">
        <f t="shared" si="66"/>
        <v/>
      </c>
      <c r="R848" s="2" t="str">
        <f t="shared" si="66"/>
        <v/>
      </c>
      <c r="S848" s="2" t="str">
        <f t="shared" si="66"/>
        <v/>
      </c>
      <c r="T848" s="2" t="str">
        <f t="shared" si="66"/>
        <v/>
      </c>
      <c r="U848" s="2" t="str">
        <f t="shared" si="66"/>
        <v/>
      </c>
      <c r="V848" s="2" t="str">
        <f t="shared" si="66"/>
        <v/>
      </c>
      <c r="W848" s="2" t="str">
        <f t="shared" si="66"/>
        <v/>
      </c>
      <c r="X848" s="2" t="str">
        <f t="shared" si="66"/>
        <v/>
      </c>
      <c r="Y848" s="2" t="str">
        <f t="shared" si="66"/>
        <v/>
      </c>
    </row>
    <row r="849" spans="1:25" x14ac:dyDescent="0.2">
      <c r="A849" s="2" t="s">
        <v>615</v>
      </c>
      <c r="B849" s="2">
        <v>3531</v>
      </c>
      <c r="C849" s="2">
        <v>0</v>
      </c>
      <c r="D849" s="2" t="s">
        <v>625</v>
      </c>
      <c r="E849" s="2">
        <v>628</v>
      </c>
      <c r="F849" s="2" t="s">
        <v>309</v>
      </c>
      <c r="G849" s="2">
        <v>2617379.3790000002</v>
      </c>
      <c r="H849" s="2">
        <v>1195255.037</v>
      </c>
      <c r="I849" s="2" t="s">
        <v>4896</v>
      </c>
      <c r="J849" s="4">
        <v>39630</v>
      </c>
      <c r="K849" s="230">
        <f t="shared" si="67"/>
        <v>3</v>
      </c>
      <c r="L849" s="2" t="str">
        <f>$B849&amp;"-"&amp;COUNTIF($B$2:$B849, $B849)</f>
        <v>3531-3</v>
      </c>
      <c r="M849" s="2">
        <v>2952</v>
      </c>
      <c r="N849" s="2" t="str">
        <f t="shared" si="66"/>
        <v>Cornol</v>
      </c>
      <c r="O849" s="2" t="str">
        <f t="shared" si="66"/>
        <v/>
      </c>
      <c r="P849" s="2" t="str">
        <f t="shared" si="66"/>
        <v/>
      </c>
      <c r="Q849" s="2" t="str">
        <f t="shared" si="66"/>
        <v/>
      </c>
      <c r="R849" s="2" t="str">
        <f t="shared" si="66"/>
        <v/>
      </c>
      <c r="S849" s="2" t="str">
        <f t="shared" si="66"/>
        <v/>
      </c>
      <c r="T849" s="2" t="str">
        <f t="shared" si="66"/>
        <v/>
      </c>
      <c r="U849" s="2" t="str">
        <f t="shared" si="66"/>
        <v/>
      </c>
      <c r="V849" s="2" t="str">
        <f t="shared" si="66"/>
        <v/>
      </c>
      <c r="W849" s="2" t="str">
        <f t="shared" si="66"/>
        <v/>
      </c>
      <c r="X849" s="2" t="str">
        <f t="shared" si="66"/>
        <v/>
      </c>
      <c r="Y849" s="2" t="str">
        <f t="shared" si="66"/>
        <v/>
      </c>
    </row>
    <row r="850" spans="1:25" x14ac:dyDescent="0.2">
      <c r="A850" s="2" t="s">
        <v>625</v>
      </c>
      <c r="B850" s="2">
        <v>3532</v>
      </c>
      <c r="C850" s="2">
        <v>0</v>
      </c>
      <c r="D850" s="2" t="s">
        <v>625</v>
      </c>
      <c r="E850" s="2">
        <v>628</v>
      </c>
      <c r="F850" s="2" t="s">
        <v>309</v>
      </c>
      <c r="G850" s="2">
        <v>2617420.5520000001</v>
      </c>
      <c r="H850" s="2">
        <v>1193858.9639999999</v>
      </c>
      <c r="I850" s="2" t="s">
        <v>4896</v>
      </c>
      <c r="J850" s="4">
        <v>39630</v>
      </c>
      <c r="K850" s="230">
        <f t="shared" si="67"/>
        <v>3</v>
      </c>
      <c r="L850" s="2" t="str">
        <f>$B850&amp;"-"&amp;COUNTIF($B$2:$B850, $B850)</f>
        <v>3532-2</v>
      </c>
      <c r="M850" s="2">
        <v>2953</v>
      </c>
      <c r="N850" s="2" t="str">
        <f t="shared" si="66"/>
        <v>Fregiécourt</v>
      </c>
      <c r="O850" s="2" t="str">
        <f t="shared" si="66"/>
        <v>Pleujouse</v>
      </c>
      <c r="P850" s="2" t="str">
        <f t="shared" si="66"/>
        <v/>
      </c>
      <c r="Q850" s="2" t="str">
        <f t="shared" si="66"/>
        <v/>
      </c>
      <c r="R850" s="2" t="str">
        <f t="shared" si="66"/>
        <v/>
      </c>
      <c r="S850" s="2" t="str">
        <f t="shared" si="66"/>
        <v/>
      </c>
      <c r="T850" s="2" t="str">
        <f t="shared" si="66"/>
        <v/>
      </c>
      <c r="U850" s="2" t="str">
        <f t="shared" si="66"/>
        <v/>
      </c>
      <c r="V850" s="2" t="str">
        <f t="shared" si="66"/>
        <v/>
      </c>
      <c r="W850" s="2" t="str">
        <f t="shared" si="66"/>
        <v/>
      </c>
      <c r="X850" s="2" t="str">
        <f t="shared" si="66"/>
        <v/>
      </c>
      <c r="Y850" s="2" t="str">
        <f t="shared" si="66"/>
        <v/>
      </c>
    </row>
    <row r="851" spans="1:25" x14ac:dyDescent="0.2">
      <c r="A851" s="2" t="s">
        <v>594</v>
      </c>
      <c r="B851" s="2">
        <v>3533</v>
      </c>
      <c r="C851" s="2">
        <v>0</v>
      </c>
      <c r="D851" s="2" t="s">
        <v>625</v>
      </c>
      <c r="E851" s="2">
        <v>628</v>
      </c>
      <c r="F851" s="2" t="s">
        <v>309</v>
      </c>
      <c r="G851" s="2">
        <v>2618722.92</v>
      </c>
      <c r="H851" s="2">
        <v>1192390.4569999999</v>
      </c>
      <c r="I851" s="2" t="s">
        <v>4896</v>
      </c>
      <c r="J851" s="4">
        <v>39630</v>
      </c>
      <c r="K851" s="230">
        <f t="shared" si="67"/>
        <v>3</v>
      </c>
      <c r="L851" s="2" t="str">
        <f>$B851&amp;"-"&amp;COUNTIF($B$2:$B851, $B851)</f>
        <v>3533-2</v>
      </c>
      <c r="M851" s="2">
        <v>2954</v>
      </c>
      <c r="N851" s="2" t="str">
        <f t="shared" si="66"/>
        <v>Asuel</v>
      </c>
      <c r="O851" s="2" t="str">
        <f t="shared" si="66"/>
        <v/>
      </c>
      <c r="P851" s="2" t="str">
        <f t="shared" si="66"/>
        <v/>
      </c>
      <c r="Q851" s="2" t="str">
        <f t="shared" si="66"/>
        <v/>
      </c>
      <c r="R851" s="2" t="str">
        <f t="shared" si="66"/>
        <v/>
      </c>
      <c r="S851" s="2" t="str">
        <f t="shared" si="66"/>
        <v/>
      </c>
      <c r="T851" s="2" t="str">
        <f t="shared" si="66"/>
        <v/>
      </c>
      <c r="U851" s="2" t="str">
        <f t="shared" si="66"/>
        <v/>
      </c>
      <c r="V851" s="2" t="str">
        <f t="shared" si="66"/>
        <v/>
      </c>
      <c r="W851" s="2" t="str">
        <f t="shared" si="66"/>
        <v/>
      </c>
      <c r="X851" s="2" t="str">
        <f t="shared" si="66"/>
        <v/>
      </c>
      <c r="Y851" s="2" t="str">
        <f t="shared" si="66"/>
        <v/>
      </c>
    </row>
    <row r="852" spans="1:25" x14ac:dyDescent="0.2">
      <c r="A852" s="2" t="s">
        <v>626</v>
      </c>
      <c r="B852" s="2">
        <v>3504</v>
      </c>
      <c r="C852" s="2">
        <v>2</v>
      </c>
      <c r="D852" s="2" t="s">
        <v>626</v>
      </c>
      <c r="E852" s="2">
        <v>629</v>
      </c>
      <c r="F852" s="2" t="s">
        <v>309</v>
      </c>
      <c r="G852" s="2">
        <v>2617414.1320000002</v>
      </c>
      <c r="H852" s="2">
        <v>1191459.219</v>
      </c>
      <c r="I852" s="2" t="s">
        <v>4896</v>
      </c>
      <c r="J852" s="4">
        <v>39630</v>
      </c>
      <c r="K852" s="230">
        <f t="shared" si="67"/>
        <v>3</v>
      </c>
      <c r="L852" s="2" t="str">
        <f>$B852&amp;"-"&amp;COUNTIF($B$2:$B852, $B852)</f>
        <v>3504-2</v>
      </c>
      <c r="M852" s="2">
        <v>3004</v>
      </c>
      <c r="N852" s="2" t="str">
        <f t="shared" si="66"/>
        <v>Bern</v>
      </c>
      <c r="O852" s="2" t="str">
        <f t="shared" si="66"/>
        <v/>
      </c>
      <c r="P852" s="2" t="str">
        <f t="shared" si="66"/>
        <v/>
      </c>
      <c r="Q852" s="2" t="str">
        <f t="shared" si="66"/>
        <v/>
      </c>
      <c r="R852" s="2" t="str">
        <f t="shared" si="66"/>
        <v/>
      </c>
      <c r="S852" s="2" t="str">
        <f t="shared" si="66"/>
        <v/>
      </c>
      <c r="T852" s="2" t="str">
        <f t="shared" si="66"/>
        <v/>
      </c>
      <c r="U852" s="2" t="str">
        <f t="shared" si="66"/>
        <v/>
      </c>
      <c r="V852" s="2" t="str">
        <f t="shared" si="66"/>
        <v/>
      </c>
      <c r="W852" s="2" t="str">
        <f t="shared" si="66"/>
        <v/>
      </c>
      <c r="X852" s="2" t="str">
        <f t="shared" si="66"/>
        <v/>
      </c>
      <c r="Y852" s="2" t="str">
        <f t="shared" si="66"/>
        <v/>
      </c>
    </row>
    <row r="853" spans="1:25" x14ac:dyDescent="0.2">
      <c r="A853" s="2" t="s">
        <v>625</v>
      </c>
      <c r="B853" s="2">
        <v>3532</v>
      </c>
      <c r="C853" s="2">
        <v>0</v>
      </c>
      <c r="D853" s="2" t="s">
        <v>626</v>
      </c>
      <c r="E853" s="2">
        <v>629</v>
      </c>
      <c r="F853" s="2" t="s">
        <v>309</v>
      </c>
      <c r="G853" s="2">
        <v>2618391.7510000002</v>
      </c>
      <c r="H853" s="2">
        <v>1192331.8629999999</v>
      </c>
      <c r="I853" s="2" t="s">
        <v>4896</v>
      </c>
      <c r="J853" s="4">
        <v>39630</v>
      </c>
      <c r="K853" s="230">
        <f t="shared" si="67"/>
        <v>3</v>
      </c>
      <c r="L853" s="2" t="str">
        <f>$B853&amp;"-"&amp;COUNTIF($B$2:$B853, $B853)</f>
        <v>3532-3</v>
      </c>
      <c r="M853" s="2">
        <v>3005</v>
      </c>
      <c r="N853" s="2" t="str">
        <f t="shared" ref="N853:Y874" si="68">IFERROR(INDEX($A$2:$A$5744, MATCH($M853&amp;"-"&amp;N$1, $L$2:$L$5744, 0)), "")</f>
        <v>Bern</v>
      </c>
      <c r="O853" s="2" t="str">
        <f t="shared" si="68"/>
        <v/>
      </c>
      <c r="P853" s="2" t="str">
        <f t="shared" si="68"/>
        <v/>
      </c>
      <c r="Q853" s="2" t="str">
        <f t="shared" si="68"/>
        <v/>
      </c>
      <c r="R853" s="2" t="str">
        <f t="shared" si="68"/>
        <v/>
      </c>
      <c r="S853" s="2" t="str">
        <f t="shared" si="68"/>
        <v/>
      </c>
      <c r="T853" s="2" t="str">
        <f t="shared" si="68"/>
        <v/>
      </c>
      <c r="U853" s="2" t="str">
        <f t="shared" si="68"/>
        <v/>
      </c>
      <c r="V853" s="2" t="str">
        <f t="shared" si="68"/>
        <v/>
      </c>
      <c r="W853" s="2" t="str">
        <f t="shared" si="68"/>
        <v/>
      </c>
      <c r="X853" s="2" t="str">
        <f t="shared" si="68"/>
        <v/>
      </c>
      <c r="Y853" s="2" t="str">
        <f t="shared" si="68"/>
        <v/>
      </c>
    </row>
    <row r="854" spans="1:25" x14ac:dyDescent="0.2">
      <c r="A854" s="2" t="s">
        <v>607</v>
      </c>
      <c r="B854" s="2">
        <v>3532</v>
      </c>
      <c r="C854" s="2">
        <v>2</v>
      </c>
      <c r="D854" s="2" t="s">
        <v>626</v>
      </c>
      <c r="E854" s="2">
        <v>629</v>
      </c>
      <c r="F854" s="2" t="s">
        <v>309</v>
      </c>
      <c r="G854" s="2">
        <v>2616643.2370000002</v>
      </c>
      <c r="H854" s="2">
        <v>1192388.196</v>
      </c>
      <c r="I854" s="2" t="s">
        <v>4896</v>
      </c>
      <c r="J854" s="4">
        <v>39630</v>
      </c>
      <c r="K854" s="230">
        <f t="shared" si="67"/>
        <v>3</v>
      </c>
      <c r="L854" s="2" t="str">
        <f>$B854&amp;"-"&amp;COUNTIF($B$2:$B854, $B854)</f>
        <v>3532-4</v>
      </c>
      <c r="M854" s="2">
        <v>3006</v>
      </c>
      <c r="N854" s="2" t="str">
        <f t="shared" si="68"/>
        <v>Bern</v>
      </c>
      <c r="O854" s="2" t="str">
        <f t="shared" si="68"/>
        <v/>
      </c>
      <c r="P854" s="2" t="str">
        <f t="shared" si="68"/>
        <v/>
      </c>
      <c r="Q854" s="2" t="str">
        <f t="shared" si="68"/>
        <v/>
      </c>
      <c r="R854" s="2" t="str">
        <f t="shared" si="68"/>
        <v/>
      </c>
      <c r="S854" s="2" t="str">
        <f t="shared" si="68"/>
        <v/>
      </c>
      <c r="T854" s="2" t="str">
        <f t="shared" si="68"/>
        <v/>
      </c>
      <c r="U854" s="2" t="str">
        <f t="shared" si="68"/>
        <v/>
      </c>
      <c r="V854" s="2" t="str">
        <f t="shared" si="68"/>
        <v/>
      </c>
      <c r="W854" s="2" t="str">
        <f t="shared" si="68"/>
        <v/>
      </c>
      <c r="X854" s="2" t="str">
        <f t="shared" si="68"/>
        <v/>
      </c>
      <c r="Y854" s="2" t="str">
        <f t="shared" si="68"/>
        <v/>
      </c>
    </row>
    <row r="855" spans="1:25" x14ac:dyDescent="0.2">
      <c r="A855" s="2" t="s">
        <v>594</v>
      </c>
      <c r="B855" s="2">
        <v>3533</v>
      </c>
      <c r="C855" s="2">
        <v>0</v>
      </c>
      <c r="D855" s="2" t="s">
        <v>626</v>
      </c>
      <c r="E855" s="2">
        <v>629</v>
      </c>
      <c r="F855" s="2" t="s">
        <v>309</v>
      </c>
      <c r="G855" s="2">
        <v>2618834.0929999999</v>
      </c>
      <c r="H855" s="2">
        <v>1191757.6529999999</v>
      </c>
      <c r="I855" s="2" t="s">
        <v>4896</v>
      </c>
      <c r="J855" s="4">
        <v>39630</v>
      </c>
      <c r="K855" s="230">
        <f t="shared" si="67"/>
        <v>3</v>
      </c>
      <c r="L855" s="2" t="str">
        <f>$B855&amp;"-"&amp;COUNTIF($B$2:$B855, $B855)</f>
        <v>3533-3</v>
      </c>
      <c r="M855" s="2">
        <v>3007</v>
      </c>
      <c r="N855" s="2" t="str">
        <f t="shared" si="68"/>
        <v>Bern</v>
      </c>
      <c r="O855" s="2" t="str">
        <f t="shared" si="68"/>
        <v>Bern</v>
      </c>
      <c r="P855" s="2" t="str">
        <f t="shared" si="68"/>
        <v/>
      </c>
      <c r="Q855" s="2" t="str">
        <f t="shared" si="68"/>
        <v/>
      </c>
      <c r="R855" s="2" t="str">
        <f t="shared" si="68"/>
        <v/>
      </c>
      <c r="S855" s="2" t="str">
        <f t="shared" si="68"/>
        <v/>
      </c>
      <c r="T855" s="2" t="str">
        <f t="shared" si="68"/>
        <v/>
      </c>
      <c r="U855" s="2" t="str">
        <f t="shared" si="68"/>
        <v/>
      </c>
      <c r="V855" s="2" t="str">
        <f t="shared" si="68"/>
        <v/>
      </c>
      <c r="W855" s="2" t="str">
        <f t="shared" si="68"/>
        <v/>
      </c>
      <c r="X855" s="2" t="str">
        <f t="shared" si="68"/>
        <v/>
      </c>
      <c r="Y855" s="2" t="str">
        <f t="shared" si="68"/>
        <v/>
      </c>
    </row>
    <row r="856" spans="1:25" x14ac:dyDescent="0.2">
      <c r="A856" s="2" t="s">
        <v>606</v>
      </c>
      <c r="B856" s="2">
        <v>3673</v>
      </c>
      <c r="C856" s="2">
        <v>0</v>
      </c>
      <c r="D856" s="2" t="s">
        <v>626</v>
      </c>
      <c r="E856" s="2">
        <v>629</v>
      </c>
      <c r="F856" s="2" t="s">
        <v>309</v>
      </c>
      <c r="G856" s="2">
        <v>2618285.6570000001</v>
      </c>
      <c r="H856" s="2">
        <v>1189919.1270000001</v>
      </c>
      <c r="I856" s="2" t="s">
        <v>4896</v>
      </c>
      <c r="J856" s="4">
        <v>39630</v>
      </c>
      <c r="K856" s="230">
        <f t="shared" si="67"/>
        <v>3</v>
      </c>
      <c r="L856" s="2" t="str">
        <f>$B856&amp;"-"&amp;COUNTIF($B$2:$B856, $B856)</f>
        <v>3673-3</v>
      </c>
      <c r="M856" s="2">
        <v>3008</v>
      </c>
      <c r="N856" s="2" t="str">
        <f t="shared" si="68"/>
        <v>Bern</v>
      </c>
      <c r="O856" s="2" t="str">
        <f t="shared" si="68"/>
        <v/>
      </c>
      <c r="P856" s="2" t="str">
        <f t="shared" si="68"/>
        <v/>
      </c>
      <c r="Q856" s="2" t="str">
        <f t="shared" si="68"/>
        <v/>
      </c>
      <c r="R856" s="2" t="str">
        <f t="shared" si="68"/>
        <v/>
      </c>
      <c r="S856" s="2" t="str">
        <f t="shared" si="68"/>
        <v/>
      </c>
      <c r="T856" s="2" t="str">
        <f t="shared" si="68"/>
        <v/>
      </c>
      <c r="U856" s="2" t="str">
        <f t="shared" si="68"/>
        <v/>
      </c>
      <c r="V856" s="2" t="str">
        <f t="shared" si="68"/>
        <v/>
      </c>
      <c r="W856" s="2" t="str">
        <f t="shared" si="68"/>
        <v/>
      </c>
      <c r="X856" s="2" t="str">
        <f t="shared" si="68"/>
        <v/>
      </c>
      <c r="Y856" s="2" t="str">
        <f t="shared" si="68"/>
        <v/>
      </c>
    </row>
    <row r="857" spans="1:25" x14ac:dyDescent="0.2">
      <c r="A857" s="2" t="s">
        <v>384</v>
      </c>
      <c r="B857" s="2">
        <v>3073</v>
      </c>
      <c r="C857" s="2">
        <v>0</v>
      </c>
      <c r="D857" s="2" t="s">
        <v>628</v>
      </c>
      <c r="E857" s="2">
        <v>630</v>
      </c>
      <c r="F857" s="2" t="s">
        <v>309</v>
      </c>
      <c r="G857" s="2">
        <v>2605835.67</v>
      </c>
      <c r="H857" s="2">
        <v>1197341.6370000001</v>
      </c>
      <c r="I857" s="2" t="s">
        <v>4896</v>
      </c>
      <c r="J857" s="4">
        <v>39630</v>
      </c>
      <c r="K857" s="230">
        <f t="shared" si="67"/>
        <v>3</v>
      </c>
      <c r="L857" s="2" t="str">
        <f>$B857&amp;"-"&amp;COUNTIF($B$2:$B857, $B857)</f>
        <v>3073-4</v>
      </c>
      <c r="M857" s="2">
        <v>3010</v>
      </c>
      <c r="N857" s="2" t="str">
        <f t="shared" si="68"/>
        <v>Bern</v>
      </c>
      <c r="O857" s="2" t="str">
        <f t="shared" si="68"/>
        <v/>
      </c>
      <c r="P857" s="2" t="str">
        <f t="shared" si="68"/>
        <v/>
      </c>
      <c r="Q857" s="2" t="str">
        <f t="shared" si="68"/>
        <v/>
      </c>
      <c r="R857" s="2" t="str">
        <f t="shared" si="68"/>
        <v/>
      </c>
      <c r="S857" s="2" t="str">
        <f t="shared" si="68"/>
        <v/>
      </c>
      <c r="T857" s="2" t="str">
        <f t="shared" si="68"/>
        <v/>
      </c>
      <c r="U857" s="2" t="str">
        <f t="shared" si="68"/>
        <v/>
      </c>
      <c r="V857" s="2" t="str">
        <f t="shared" si="68"/>
        <v/>
      </c>
      <c r="W857" s="2" t="str">
        <f t="shared" si="68"/>
        <v/>
      </c>
      <c r="X857" s="2" t="str">
        <f t="shared" si="68"/>
        <v/>
      </c>
      <c r="Y857" s="2" t="str">
        <f t="shared" si="68"/>
        <v/>
      </c>
    </row>
    <row r="858" spans="1:25" x14ac:dyDescent="0.2">
      <c r="A858" s="2" t="s">
        <v>627</v>
      </c>
      <c r="B858" s="2">
        <v>3112</v>
      </c>
      <c r="C858" s="2">
        <v>0</v>
      </c>
      <c r="D858" s="2" t="s">
        <v>628</v>
      </c>
      <c r="E858" s="2">
        <v>630</v>
      </c>
      <c r="F858" s="2" t="s">
        <v>309</v>
      </c>
      <c r="G858" s="2">
        <v>2606177.21</v>
      </c>
      <c r="H858" s="2">
        <v>1196291.615</v>
      </c>
      <c r="I858" s="2" t="s">
        <v>4896</v>
      </c>
      <c r="J858" s="4">
        <v>39630</v>
      </c>
      <c r="K858" s="230">
        <f t="shared" si="67"/>
        <v>3</v>
      </c>
      <c r="L858" s="2" t="str">
        <f>$B858&amp;"-"&amp;COUNTIF($B$2:$B858, $B858)</f>
        <v>3112-2</v>
      </c>
      <c r="M858" s="2">
        <v>3011</v>
      </c>
      <c r="N858" s="2" t="str">
        <f t="shared" si="68"/>
        <v>Bern</v>
      </c>
      <c r="O858" s="2" t="str">
        <f t="shared" si="68"/>
        <v/>
      </c>
      <c r="P858" s="2" t="str">
        <f t="shared" si="68"/>
        <v/>
      </c>
      <c r="Q858" s="2" t="str">
        <f t="shared" si="68"/>
        <v/>
      </c>
      <c r="R858" s="2" t="str">
        <f t="shared" si="68"/>
        <v/>
      </c>
      <c r="S858" s="2" t="str">
        <f t="shared" si="68"/>
        <v/>
      </c>
      <c r="T858" s="2" t="str">
        <f t="shared" si="68"/>
        <v/>
      </c>
      <c r="U858" s="2" t="str">
        <f t="shared" si="68"/>
        <v/>
      </c>
      <c r="V858" s="2" t="str">
        <f t="shared" si="68"/>
        <v/>
      </c>
      <c r="W858" s="2" t="str">
        <f t="shared" si="68"/>
        <v/>
      </c>
      <c r="X858" s="2" t="str">
        <f t="shared" si="68"/>
        <v/>
      </c>
      <c r="Y858" s="2" t="str">
        <f t="shared" si="68"/>
        <v/>
      </c>
    </row>
    <row r="859" spans="1:25" x14ac:dyDescent="0.2">
      <c r="A859" s="2" t="s">
        <v>629</v>
      </c>
      <c r="B859" s="2">
        <v>3114</v>
      </c>
      <c r="C859" s="2">
        <v>0</v>
      </c>
      <c r="D859" s="2" t="s">
        <v>629</v>
      </c>
      <c r="E859" s="2">
        <v>632</v>
      </c>
      <c r="F859" s="2" t="s">
        <v>309</v>
      </c>
      <c r="G859" s="2">
        <v>2610918.0750000002</v>
      </c>
      <c r="H859" s="2">
        <v>1188290.48</v>
      </c>
      <c r="I859" s="2" t="s">
        <v>4896</v>
      </c>
      <c r="J859" s="4">
        <v>39630</v>
      </c>
      <c r="K859" s="230">
        <f t="shared" si="67"/>
        <v>3</v>
      </c>
      <c r="L859" s="2" t="str">
        <f>$B859&amp;"-"&amp;COUNTIF($B$2:$B859, $B859)</f>
        <v>3114-2</v>
      </c>
      <c r="M859" s="2">
        <v>3012</v>
      </c>
      <c r="N859" s="2" t="str">
        <f t="shared" si="68"/>
        <v>Bern</v>
      </c>
      <c r="O859" s="2" t="str">
        <f t="shared" si="68"/>
        <v/>
      </c>
      <c r="P859" s="2" t="str">
        <f t="shared" si="68"/>
        <v/>
      </c>
      <c r="Q859" s="2" t="str">
        <f t="shared" si="68"/>
        <v/>
      </c>
      <c r="R859" s="2" t="str">
        <f t="shared" si="68"/>
        <v/>
      </c>
      <c r="S859" s="2" t="str">
        <f t="shared" si="68"/>
        <v/>
      </c>
      <c r="T859" s="2" t="str">
        <f t="shared" si="68"/>
        <v/>
      </c>
      <c r="U859" s="2" t="str">
        <f t="shared" si="68"/>
        <v/>
      </c>
      <c r="V859" s="2" t="str">
        <f t="shared" si="68"/>
        <v/>
      </c>
      <c r="W859" s="2" t="str">
        <f t="shared" si="68"/>
        <v/>
      </c>
      <c r="X859" s="2" t="str">
        <f t="shared" si="68"/>
        <v/>
      </c>
      <c r="Y859" s="2" t="str">
        <f t="shared" si="68"/>
        <v/>
      </c>
    </row>
    <row r="860" spans="1:25" x14ac:dyDescent="0.2">
      <c r="A860" s="2" t="s">
        <v>599</v>
      </c>
      <c r="B860" s="2">
        <v>3510</v>
      </c>
      <c r="C860" s="2">
        <v>9</v>
      </c>
      <c r="D860" s="2" t="s">
        <v>629</v>
      </c>
      <c r="E860" s="2">
        <v>632</v>
      </c>
      <c r="F860" s="2" t="s">
        <v>309</v>
      </c>
      <c r="G860" s="2">
        <v>2612624.202</v>
      </c>
      <c r="H860" s="2">
        <v>1188826.054</v>
      </c>
      <c r="I860" s="2" t="s">
        <v>4896</v>
      </c>
      <c r="J860" s="4">
        <v>39630</v>
      </c>
      <c r="K860" s="230">
        <f t="shared" si="67"/>
        <v>3</v>
      </c>
      <c r="L860" s="2" t="str">
        <f>$B860&amp;"-"&amp;COUNTIF($B$2:$B860, $B860)</f>
        <v>3510-4</v>
      </c>
      <c r="M860" s="2">
        <v>3013</v>
      </c>
      <c r="N860" s="2" t="str">
        <f t="shared" si="68"/>
        <v>Bern</v>
      </c>
      <c r="O860" s="2" t="str">
        <f t="shared" si="68"/>
        <v/>
      </c>
      <c r="P860" s="2" t="str">
        <f t="shared" si="68"/>
        <v/>
      </c>
      <c r="Q860" s="2" t="str">
        <f t="shared" si="68"/>
        <v/>
      </c>
      <c r="R860" s="2" t="str">
        <f t="shared" si="68"/>
        <v/>
      </c>
      <c r="S860" s="2" t="str">
        <f t="shared" si="68"/>
        <v/>
      </c>
      <c r="T860" s="2" t="str">
        <f t="shared" si="68"/>
        <v/>
      </c>
      <c r="U860" s="2" t="str">
        <f t="shared" si="68"/>
        <v/>
      </c>
      <c r="V860" s="2" t="str">
        <f t="shared" si="68"/>
        <v/>
      </c>
      <c r="W860" s="2" t="str">
        <f t="shared" si="68"/>
        <v/>
      </c>
      <c r="X860" s="2" t="str">
        <f t="shared" si="68"/>
        <v/>
      </c>
      <c r="Y860" s="2" t="str">
        <f t="shared" si="68"/>
        <v/>
      </c>
    </row>
    <row r="861" spans="1:25" x14ac:dyDescent="0.2">
      <c r="A861" s="2" t="s">
        <v>637</v>
      </c>
      <c r="B861" s="2">
        <v>3177</v>
      </c>
      <c r="C861" s="2">
        <v>0</v>
      </c>
      <c r="D861" s="2" t="s">
        <v>631</v>
      </c>
      <c r="E861" s="2">
        <v>662</v>
      </c>
      <c r="F861" s="2" t="s">
        <v>309</v>
      </c>
      <c r="G861" s="2">
        <v>2584307.5219999999</v>
      </c>
      <c r="H861" s="2">
        <v>1196456.091</v>
      </c>
      <c r="I861" s="2" t="s">
        <v>4896</v>
      </c>
      <c r="J861" s="4">
        <v>39630</v>
      </c>
      <c r="K861" s="230">
        <f t="shared" si="67"/>
        <v>3</v>
      </c>
      <c r="L861" s="2" t="str">
        <f>$B861&amp;"-"&amp;COUNTIF($B$2:$B861, $B861)</f>
        <v>3177-1</v>
      </c>
      <c r="M861" s="2">
        <v>3014</v>
      </c>
      <c r="N861" s="2" t="str">
        <f t="shared" si="68"/>
        <v>Bern</v>
      </c>
      <c r="O861" s="2" t="str">
        <f t="shared" si="68"/>
        <v/>
      </c>
      <c r="P861" s="2" t="str">
        <f t="shared" si="68"/>
        <v/>
      </c>
      <c r="Q861" s="2" t="str">
        <f t="shared" si="68"/>
        <v/>
      </c>
      <c r="R861" s="2" t="str">
        <f t="shared" si="68"/>
        <v/>
      </c>
      <c r="S861" s="2" t="str">
        <f t="shared" si="68"/>
        <v/>
      </c>
      <c r="T861" s="2" t="str">
        <f t="shared" si="68"/>
        <v/>
      </c>
      <c r="U861" s="2" t="str">
        <f t="shared" si="68"/>
        <v/>
      </c>
      <c r="V861" s="2" t="str">
        <f t="shared" si="68"/>
        <v/>
      </c>
      <c r="W861" s="2" t="str">
        <f t="shared" si="68"/>
        <v/>
      </c>
      <c r="X861" s="2" t="str">
        <f t="shared" si="68"/>
        <v/>
      </c>
      <c r="Y861" s="2" t="str">
        <f t="shared" si="68"/>
        <v/>
      </c>
    </row>
    <row r="862" spans="1:25" x14ac:dyDescent="0.2">
      <c r="A862" s="2" t="s">
        <v>641</v>
      </c>
      <c r="B862" s="2">
        <v>3205</v>
      </c>
      <c r="C862" s="2">
        <v>0</v>
      </c>
      <c r="D862" s="2" t="s">
        <v>631</v>
      </c>
      <c r="E862" s="2">
        <v>662</v>
      </c>
      <c r="F862" s="2" t="s">
        <v>309</v>
      </c>
      <c r="G862" s="2">
        <v>2584744.23</v>
      </c>
      <c r="H862" s="2">
        <v>1198791.4450000001</v>
      </c>
      <c r="I862" s="2" t="s">
        <v>4896</v>
      </c>
      <c r="J862" s="4">
        <v>39630</v>
      </c>
      <c r="K862" s="230">
        <f t="shared" si="67"/>
        <v>3</v>
      </c>
      <c r="L862" s="2" t="str">
        <f>$B862&amp;"-"&amp;COUNTIF($B$2:$B862, $B862)</f>
        <v>3205-1</v>
      </c>
      <c r="M862" s="2">
        <v>3015</v>
      </c>
      <c r="N862" s="2" t="str">
        <f t="shared" si="68"/>
        <v>Bern</v>
      </c>
      <c r="O862" s="2" t="str">
        <f t="shared" si="68"/>
        <v/>
      </c>
      <c r="P862" s="2" t="str">
        <f t="shared" si="68"/>
        <v/>
      </c>
      <c r="Q862" s="2" t="str">
        <f t="shared" si="68"/>
        <v/>
      </c>
      <c r="R862" s="2" t="str">
        <f t="shared" si="68"/>
        <v/>
      </c>
      <c r="S862" s="2" t="str">
        <f t="shared" si="68"/>
        <v/>
      </c>
      <c r="T862" s="2" t="str">
        <f t="shared" si="68"/>
        <v/>
      </c>
      <c r="U862" s="2" t="str">
        <f t="shared" si="68"/>
        <v/>
      </c>
      <c r="V862" s="2" t="str">
        <f t="shared" si="68"/>
        <v/>
      </c>
      <c r="W862" s="2" t="str">
        <f t="shared" si="68"/>
        <v/>
      </c>
      <c r="X862" s="2" t="str">
        <f t="shared" si="68"/>
        <v/>
      </c>
      <c r="Y862" s="2" t="str">
        <f t="shared" si="68"/>
        <v/>
      </c>
    </row>
    <row r="863" spans="1:25" x14ac:dyDescent="0.2">
      <c r="A863" s="2" t="s">
        <v>630</v>
      </c>
      <c r="B863" s="2">
        <v>3206</v>
      </c>
      <c r="C863" s="2">
        <v>0</v>
      </c>
      <c r="D863" s="2" t="s">
        <v>631</v>
      </c>
      <c r="E863" s="2">
        <v>662</v>
      </c>
      <c r="F863" s="2" t="s">
        <v>309</v>
      </c>
      <c r="G863" s="2">
        <v>2583967.7400000002</v>
      </c>
      <c r="H863" s="2">
        <v>1199763.709</v>
      </c>
      <c r="I863" s="2" t="s">
        <v>4896</v>
      </c>
      <c r="J863" s="4">
        <v>39630</v>
      </c>
      <c r="K863" s="230">
        <f t="shared" si="67"/>
        <v>3</v>
      </c>
      <c r="L863" s="2" t="str">
        <f>$B863&amp;"-"&amp;COUNTIF($B$2:$B863, $B863)</f>
        <v>3206-1</v>
      </c>
      <c r="M863" s="2">
        <v>3018</v>
      </c>
      <c r="N863" s="2" t="str">
        <f t="shared" si="68"/>
        <v>Bern</v>
      </c>
      <c r="O863" s="2" t="str">
        <f t="shared" si="68"/>
        <v/>
      </c>
      <c r="P863" s="2" t="str">
        <f t="shared" si="68"/>
        <v/>
      </c>
      <c r="Q863" s="2" t="str">
        <f t="shared" si="68"/>
        <v/>
      </c>
      <c r="R863" s="2" t="str">
        <f t="shared" si="68"/>
        <v/>
      </c>
      <c r="S863" s="2" t="str">
        <f t="shared" si="68"/>
        <v/>
      </c>
      <c r="T863" s="2" t="str">
        <f t="shared" si="68"/>
        <v/>
      </c>
      <c r="U863" s="2" t="str">
        <f t="shared" si="68"/>
        <v/>
      </c>
      <c r="V863" s="2" t="str">
        <f t="shared" si="68"/>
        <v/>
      </c>
      <c r="W863" s="2" t="str">
        <f t="shared" si="68"/>
        <v/>
      </c>
      <c r="X863" s="2" t="str">
        <f t="shared" si="68"/>
        <v/>
      </c>
      <c r="Y863" s="2" t="str">
        <f t="shared" si="68"/>
        <v/>
      </c>
    </row>
    <row r="864" spans="1:25" x14ac:dyDescent="0.2">
      <c r="A864" s="2" t="s">
        <v>631</v>
      </c>
      <c r="B864" s="2">
        <v>3206</v>
      </c>
      <c r="C864" s="2">
        <v>1</v>
      </c>
      <c r="D864" s="2" t="s">
        <v>631</v>
      </c>
      <c r="E864" s="2">
        <v>662</v>
      </c>
      <c r="F864" s="2" t="s">
        <v>309</v>
      </c>
      <c r="G864" s="2">
        <v>2582975.0959999999</v>
      </c>
      <c r="H864" s="2">
        <v>1200586.2919999999</v>
      </c>
      <c r="I864" s="2" t="s">
        <v>4896</v>
      </c>
      <c r="J864" s="4">
        <v>39630</v>
      </c>
      <c r="K864" s="230">
        <f t="shared" si="67"/>
        <v>3</v>
      </c>
      <c r="L864" s="2" t="str">
        <f>$B864&amp;"-"&amp;COUNTIF($B$2:$B864, $B864)</f>
        <v>3206-2</v>
      </c>
      <c r="M864" s="2">
        <v>3019</v>
      </c>
      <c r="N864" s="2" t="str">
        <f t="shared" si="68"/>
        <v>Bern</v>
      </c>
      <c r="O864" s="2" t="str">
        <f t="shared" si="68"/>
        <v/>
      </c>
      <c r="P864" s="2" t="str">
        <f t="shared" si="68"/>
        <v/>
      </c>
      <c r="Q864" s="2" t="str">
        <f t="shared" si="68"/>
        <v/>
      </c>
      <c r="R864" s="2" t="str">
        <f t="shared" si="68"/>
        <v/>
      </c>
      <c r="S864" s="2" t="str">
        <f t="shared" si="68"/>
        <v/>
      </c>
      <c r="T864" s="2" t="str">
        <f t="shared" si="68"/>
        <v/>
      </c>
      <c r="U864" s="2" t="str">
        <f t="shared" si="68"/>
        <v/>
      </c>
      <c r="V864" s="2" t="str">
        <f t="shared" si="68"/>
        <v/>
      </c>
      <c r="W864" s="2" t="str">
        <f t="shared" si="68"/>
        <v/>
      </c>
      <c r="X864" s="2" t="str">
        <f t="shared" si="68"/>
        <v/>
      </c>
      <c r="Y864" s="2" t="str">
        <f t="shared" si="68"/>
        <v/>
      </c>
    </row>
    <row r="865" spans="1:25" x14ac:dyDescent="0.2">
      <c r="A865" s="2" t="s">
        <v>632</v>
      </c>
      <c r="B865" s="2">
        <v>3206</v>
      </c>
      <c r="C865" s="2">
        <v>3</v>
      </c>
      <c r="D865" s="2" t="s">
        <v>631</v>
      </c>
      <c r="E865" s="2">
        <v>662</v>
      </c>
      <c r="F865" s="2" t="s">
        <v>309</v>
      </c>
      <c r="G865" s="2">
        <v>2582664.3259999999</v>
      </c>
      <c r="H865" s="2">
        <v>1198615.3670000001</v>
      </c>
      <c r="I865" s="2" t="s">
        <v>4896</v>
      </c>
      <c r="J865" s="4">
        <v>39630</v>
      </c>
      <c r="K865" s="230">
        <f t="shared" si="67"/>
        <v>3</v>
      </c>
      <c r="L865" s="2" t="str">
        <f>$B865&amp;"-"&amp;COUNTIF($B$2:$B865, $B865)</f>
        <v>3206-3</v>
      </c>
      <c r="M865" s="2">
        <v>3020</v>
      </c>
      <c r="N865" s="2" t="str">
        <f t="shared" si="68"/>
        <v>Bern</v>
      </c>
      <c r="O865" s="2" t="str">
        <f t="shared" si="68"/>
        <v>Bern</v>
      </c>
      <c r="P865" s="2" t="str">
        <f t="shared" si="68"/>
        <v/>
      </c>
      <c r="Q865" s="2" t="str">
        <f t="shared" si="68"/>
        <v/>
      </c>
      <c r="R865" s="2" t="str">
        <f t="shared" si="68"/>
        <v/>
      </c>
      <c r="S865" s="2" t="str">
        <f t="shared" si="68"/>
        <v/>
      </c>
      <c r="T865" s="2" t="str">
        <f t="shared" si="68"/>
        <v/>
      </c>
      <c r="U865" s="2" t="str">
        <f t="shared" si="68"/>
        <v/>
      </c>
      <c r="V865" s="2" t="str">
        <f t="shared" si="68"/>
        <v/>
      </c>
      <c r="W865" s="2" t="str">
        <f t="shared" si="68"/>
        <v/>
      </c>
      <c r="X865" s="2" t="str">
        <f t="shared" si="68"/>
        <v/>
      </c>
      <c r="Y865" s="2" t="str">
        <f t="shared" si="68"/>
        <v/>
      </c>
    </row>
    <row r="866" spans="1:25" x14ac:dyDescent="0.2">
      <c r="A866" s="2" t="s">
        <v>633</v>
      </c>
      <c r="B866" s="2">
        <v>3206</v>
      </c>
      <c r="C866" s="2">
        <v>4</v>
      </c>
      <c r="D866" s="2" t="s">
        <v>631</v>
      </c>
      <c r="E866" s="2">
        <v>662</v>
      </c>
      <c r="F866" s="2" t="s">
        <v>309</v>
      </c>
      <c r="G866" s="2">
        <v>2583776.798</v>
      </c>
      <c r="H866" s="2">
        <v>1196717.209</v>
      </c>
      <c r="I866" s="2" t="s">
        <v>4896</v>
      </c>
      <c r="J866" s="4">
        <v>39630</v>
      </c>
      <c r="K866" s="230">
        <f t="shared" si="67"/>
        <v>3</v>
      </c>
      <c r="L866" s="2" t="str">
        <f>$B866&amp;"-"&amp;COUNTIF($B$2:$B866, $B866)</f>
        <v>3206-4</v>
      </c>
      <c r="M866" s="2">
        <v>3027</v>
      </c>
      <c r="N866" s="2" t="str">
        <f t="shared" si="68"/>
        <v>Bern</v>
      </c>
      <c r="O866" s="2" t="str">
        <f t="shared" si="68"/>
        <v/>
      </c>
      <c r="P866" s="2" t="str">
        <f t="shared" si="68"/>
        <v/>
      </c>
      <c r="Q866" s="2" t="str">
        <f t="shared" si="68"/>
        <v/>
      </c>
      <c r="R866" s="2" t="str">
        <f t="shared" si="68"/>
        <v/>
      </c>
      <c r="S866" s="2" t="str">
        <f t="shared" si="68"/>
        <v/>
      </c>
      <c r="T866" s="2" t="str">
        <f t="shared" si="68"/>
        <v/>
      </c>
      <c r="U866" s="2" t="str">
        <f t="shared" si="68"/>
        <v/>
      </c>
      <c r="V866" s="2" t="str">
        <f t="shared" si="68"/>
        <v/>
      </c>
      <c r="W866" s="2" t="str">
        <f t="shared" si="68"/>
        <v/>
      </c>
      <c r="X866" s="2" t="str">
        <f t="shared" si="68"/>
        <v/>
      </c>
      <c r="Y866" s="2" t="str">
        <f t="shared" si="68"/>
        <v/>
      </c>
    </row>
    <row r="867" spans="1:25" x14ac:dyDescent="0.2">
      <c r="A867" s="2" t="s">
        <v>644</v>
      </c>
      <c r="B867" s="2">
        <v>3207</v>
      </c>
      <c r="C867" s="2">
        <v>0</v>
      </c>
      <c r="D867" s="2" t="s">
        <v>631</v>
      </c>
      <c r="E867" s="2">
        <v>662</v>
      </c>
      <c r="F867" s="2" t="s">
        <v>309</v>
      </c>
      <c r="G867" s="2">
        <v>2584405.8229999999</v>
      </c>
      <c r="H867" s="2">
        <v>1200838.9920000001</v>
      </c>
      <c r="I867" s="2" t="s">
        <v>4896</v>
      </c>
      <c r="J867" s="4">
        <v>39630</v>
      </c>
      <c r="K867" s="230">
        <f t="shared" si="67"/>
        <v>3</v>
      </c>
      <c r="L867" s="2" t="str">
        <f>$B867&amp;"-"&amp;COUNTIF($B$2:$B867, $B867)</f>
        <v>3207-2</v>
      </c>
      <c r="M867" s="2">
        <v>3032</v>
      </c>
      <c r="N867" s="2" t="str">
        <f t="shared" si="68"/>
        <v>Hinterkappelen</v>
      </c>
      <c r="O867" s="2" t="str">
        <f t="shared" si="68"/>
        <v>Hinterkappelen</v>
      </c>
      <c r="P867" s="2" t="str">
        <f t="shared" si="68"/>
        <v/>
      </c>
      <c r="Q867" s="2" t="str">
        <f t="shared" si="68"/>
        <v/>
      </c>
      <c r="R867" s="2" t="str">
        <f t="shared" si="68"/>
        <v/>
      </c>
      <c r="S867" s="2" t="str">
        <f t="shared" si="68"/>
        <v/>
      </c>
      <c r="T867" s="2" t="str">
        <f t="shared" si="68"/>
        <v/>
      </c>
      <c r="U867" s="2" t="str">
        <f t="shared" si="68"/>
        <v/>
      </c>
      <c r="V867" s="2" t="str">
        <f t="shared" si="68"/>
        <v/>
      </c>
      <c r="W867" s="2" t="str">
        <f t="shared" si="68"/>
        <v/>
      </c>
      <c r="X867" s="2" t="str">
        <f t="shared" si="68"/>
        <v/>
      </c>
      <c r="Y867" s="2" t="str">
        <f t="shared" si="68"/>
        <v/>
      </c>
    </row>
    <row r="868" spans="1:25" x14ac:dyDescent="0.2">
      <c r="A868" s="2" t="s">
        <v>1</v>
      </c>
      <c r="B868" s="2">
        <v>3020</v>
      </c>
      <c r="C868" s="2">
        <v>0</v>
      </c>
      <c r="D868" s="2" t="s">
        <v>634</v>
      </c>
      <c r="E868" s="2">
        <v>663</v>
      </c>
      <c r="F868" s="2" t="s">
        <v>309</v>
      </c>
      <c r="G868" s="2">
        <v>2591425.591</v>
      </c>
      <c r="H868" s="2">
        <v>1199404.1540000001</v>
      </c>
      <c r="I868" s="2" t="s">
        <v>4896</v>
      </c>
      <c r="J868" s="4">
        <v>39630</v>
      </c>
      <c r="K868" s="230">
        <f t="shared" si="67"/>
        <v>3</v>
      </c>
      <c r="L868" s="2" t="str">
        <f>$B868&amp;"-"&amp;COUNTIF($B$2:$B868, $B868)</f>
        <v>3020-2</v>
      </c>
      <c r="M868" s="2">
        <v>3033</v>
      </c>
      <c r="N868" s="2" t="str">
        <f t="shared" si="68"/>
        <v>Wohlen b. Bern</v>
      </c>
      <c r="O868" s="2" t="str">
        <f t="shared" si="68"/>
        <v>Wohlen b. Bern</v>
      </c>
      <c r="P868" s="2" t="str">
        <f t="shared" si="68"/>
        <v/>
      </c>
      <c r="Q868" s="2" t="str">
        <f t="shared" si="68"/>
        <v/>
      </c>
      <c r="R868" s="2" t="str">
        <f t="shared" si="68"/>
        <v/>
      </c>
      <c r="S868" s="2" t="str">
        <f t="shared" si="68"/>
        <v/>
      </c>
      <c r="T868" s="2" t="str">
        <f t="shared" si="68"/>
        <v/>
      </c>
      <c r="U868" s="2" t="str">
        <f t="shared" si="68"/>
        <v/>
      </c>
      <c r="V868" s="2" t="str">
        <f t="shared" si="68"/>
        <v/>
      </c>
      <c r="W868" s="2" t="str">
        <f t="shared" si="68"/>
        <v/>
      </c>
      <c r="X868" s="2" t="str">
        <f t="shared" si="68"/>
        <v/>
      </c>
      <c r="Y868" s="2" t="str">
        <f t="shared" si="68"/>
        <v/>
      </c>
    </row>
    <row r="869" spans="1:25" x14ac:dyDescent="0.2">
      <c r="A869" s="2" t="s">
        <v>394</v>
      </c>
      <c r="B869" s="2">
        <v>3033</v>
      </c>
      <c r="C869" s="2">
        <v>0</v>
      </c>
      <c r="D869" s="2" t="s">
        <v>634</v>
      </c>
      <c r="E869" s="2">
        <v>663</v>
      </c>
      <c r="F869" s="2" t="s">
        <v>309</v>
      </c>
      <c r="G869" s="2">
        <v>2593844.125</v>
      </c>
      <c r="H869" s="2">
        <v>1201399.871</v>
      </c>
      <c r="I869" s="2" t="s">
        <v>4896</v>
      </c>
      <c r="J869" s="4">
        <v>39630</v>
      </c>
      <c r="K869" s="230">
        <f t="shared" si="67"/>
        <v>3</v>
      </c>
      <c r="L869" s="2" t="str">
        <f>$B869&amp;"-"&amp;COUNTIF($B$2:$B869, $B869)</f>
        <v>3033-2</v>
      </c>
      <c r="M869" s="2">
        <v>3034</v>
      </c>
      <c r="N869" s="2" t="str">
        <f t="shared" si="68"/>
        <v>Murzelen</v>
      </c>
      <c r="O869" s="2" t="str">
        <f t="shared" si="68"/>
        <v/>
      </c>
      <c r="P869" s="2" t="str">
        <f t="shared" si="68"/>
        <v/>
      </c>
      <c r="Q869" s="2" t="str">
        <f t="shared" si="68"/>
        <v/>
      </c>
      <c r="R869" s="2" t="str">
        <f t="shared" si="68"/>
        <v/>
      </c>
      <c r="S869" s="2" t="str">
        <f t="shared" si="68"/>
        <v/>
      </c>
      <c r="T869" s="2" t="str">
        <f t="shared" si="68"/>
        <v/>
      </c>
      <c r="U869" s="2" t="str">
        <f t="shared" si="68"/>
        <v/>
      </c>
      <c r="V869" s="2" t="str">
        <f t="shared" si="68"/>
        <v/>
      </c>
      <c r="W869" s="2" t="str">
        <f t="shared" si="68"/>
        <v/>
      </c>
      <c r="X869" s="2" t="str">
        <f t="shared" si="68"/>
        <v/>
      </c>
      <c r="Y869" s="2" t="str">
        <f t="shared" si="68"/>
        <v/>
      </c>
    </row>
    <row r="870" spans="1:25" x14ac:dyDescent="0.2">
      <c r="A870" s="2" t="s">
        <v>634</v>
      </c>
      <c r="B870" s="2">
        <v>3202</v>
      </c>
      <c r="C870" s="2">
        <v>0</v>
      </c>
      <c r="D870" s="2" t="s">
        <v>634</v>
      </c>
      <c r="E870" s="2">
        <v>663</v>
      </c>
      <c r="F870" s="2" t="s">
        <v>309</v>
      </c>
      <c r="G870" s="2">
        <v>2591896.4300000002</v>
      </c>
      <c r="H870" s="2">
        <v>1200367.203</v>
      </c>
      <c r="I870" s="2" t="s">
        <v>4896</v>
      </c>
      <c r="J870" s="4">
        <v>39630</v>
      </c>
      <c r="K870" s="230">
        <f t="shared" si="67"/>
        <v>3</v>
      </c>
      <c r="L870" s="2" t="str">
        <f>$B870&amp;"-"&amp;COUNTIF($B$2:$B870, $B870)</f>
        <v>3202-1</v>
      </c>
      <c r="M870" s="2">
        <v>3035</v>
      </c>
      <c r="N870" s="2" t="str">
        <f t="shared" si="68"/>
        <v>Frieswil</v>
      </c>
      <c r="O870" s="2" t="str">
        <f t="shared" si="68"/>
        <v>Frieswil</v>
      </c>
      <c r="P870" s="2" t="str">
        <f t="shared" si="68"/>
        <v/>
      </c>
      <c r="Q870" s="2" t="str">
        <f t="shared" si="68"/>
        <v/>
      </c>
      <c r="R870" s="2" t="str">
        <f t="shared" si="68"/>
        <v/>
      </c>
      <c r="S870" s="2" t="str">
        <f t="shared" si="68"/>
        <v/>
      </c>
      <c r="T870" s="2" t="str">
        <f t="shared" si="68"/>
        <v/>
      </c>
      <c r="U870" s="2" t="str">
        <f t="shared" si="68"/>
        <v/>
      </c>
      <c r="V870" s="2" t="str">
        <f t="shared" si="68"/>
        <v/>
      </c>
      <c r="W870" s="2" t="str">
        <f t="shared" si="68"/>
        <v/>
      </c>
      <c r="X870" s="2" t="str">
        <f t="shared" si="68"/>
        <v/>
      </c>
      <c r="Y870" s="2" t="str">
        <f t="shared" si="68"/>
        <v/>
      </c>
    </row>
    <row r="871" spans="1:25" x14ac:dyDescent="0.2">
      <c r="A871" s="2" t="s">
        <v>635</v>
      </c>
      <c r="B871" s="2">
        <v>3208</v>
      </c>
      <c r="C871" s="2">
        <v>0</v>
      </c>
      <c r="D871" s="2" t="s">
        <v>635</v>
      </c>
      <c r="E871" s="2">
        <v>665</v>
      </c>
      <c r="F871" s="2" t="s">
        <v>309</v>
      </c>
      <c r="G871" s="2">
        <v>2583121.0219999999</v>
      </c>
      <c r="H871" s="2">
        <v>1201776.8319999999</v>
      </c>
      <c r="I871" s="2" t="s">
        <v>4896</v>
      </c>
      <c r="J871" s="4">
        <v>39630</v>
      </c>
      <c r="K871" s="230">
        <f t="shared" si="67"/>
        <v>3</v>
      </c>
      <c r="L871" s="2" t="str">
        <f>$B871&amp;"-"&amp;COUNTIF($B$2:$B871, $B871)</f>
        <v>3208-1</v>
      </c>
      <c r="M871" s="2">
        <v>3036</v>
      </c>
      <c r="N871" s="2" t="str">
        <f t="shared" si="68"/>
        <v>Detligen</v>
      </c>
      <c r="O871" s="2" t="str">
        <f t="shared" si="68"/>
        <v>Detligen</v>
      </c>
      <c r="P871" s="2" t="str">
        <f t="shared" si="68"/>
        <v/>
      </c>
      <c r="Q871" s="2" t="str">
        <f t="shared" si="68"/>
        <v/>
      </c>
      <c r="R871" s="2" t="str">
        <f t="shared" si="68"/>
        <v/>
      </c>
      <c r="S871" s="2" t="str">
        <f t="shared" si="68"/>
        <v/>
      </c>
      <c r="T871" s="2" t="str">
        <f t="shared" si="68"/>
        <v/>
      </c>
      <c r="U871" s="2" t="str">
        <f t="shared" si="68"/>
        <v/>
      </c>
      <c r="V871" s="2" t="str">
        <f t="shared" si="68"/>
        <v/>
      </c>
      <c r="W871" s="2" t="str">
        <f t="shared" si="68"/>
        <v/>
      </c>
      <c r="X871" s="2" t="str">
        <f t="shared" si="68"/>
        <v/>
      </c>
      <c r="Y871" s="2" t="str">
        <f t="shared" si="68"/>
        <v/>
      </c>
    </row>
    <row r="872" spans="1:25" x14ac:dyDescent="0.2">
      <c r="A872" s="2" t="s">
        <v>1533</v>
      </c>
      <c r="B872" s="2">
        <v>3210</v>
      </c>
      <c r="C872" s="2">
        <v>0</v>
      </c>
      <c r="D872" s="2" t="s">
        <v>635</v>
      </c>
      <c r="E872" s="2">
        <v>665</v>
      </c>
      <c r="F872" s="2" t="s">
        <v>309</v>
      </c>
      <c r="G872" s="2">
        <v>2581580.9649999999</v>
      </c>
      <c r="H872" s="2">
        <v>1201278.3859999999</v>
      </c>
      <c r="I872" s="2" t="s">
        <v>4896</v>
      </c>
      <c r="J872" s="4">
        <v>39630</v>
      </c>
      <c r="K872" s="230">
        <f t="shared" si="67"/>
        <v>3</v>
      </c>
      <c r="L872" s="2" t="str">
        <f>$B872&amp;"-"&amp;COUNTIF($B$2:$B872, $B872)</f>
        <v>3210-1</v>
      </c>
      <c r="M872" s="2">
        <v>3037</v>
      </c>
      <c r="N872" s="2" t="str">
        <f t="shared" si="68"/>
        <v>Herrenschwanden</v>
      </c>
      <c r="O872" s="2" t="str">
        <f t="shared" si="68"/>
        <v>Herrenschwanden</v>
      </c>
      <c r="P872" s="2" t="str">
        <f t="shared" si="68"/>
        <v>Herrenschwanden</v>
      </c>
      <c r="Q872" s="2" t="str">
        <f t="shared" si="68"/>
        <v/>
      </c>
      <c r="R872" s="2" t="str">
        <f t="shared" si="68"/>
        <v/>
      </c>
      <c r="S872" s="2" t="str">
        <f t="shared" si="68"/>
        <v/>
      </c>
      <c r="T872" s="2" t="str">
        <f t="shared" si="68"/>
        <v/>
      </c>
      <c r="U872" s="2" t="str">
        <f t="shared" si="68"/>
        <v/>
      </c>
      <c r="V872" s="2" t="str">
        <f t="shared" si="68"/>
        <v/>
      </c>
      <c r="W872" s="2" t="str">
        <f t="shared" si="68"/>
        <v/>
      </c>
      <c r="X872" s="2" t="str">
        <f t="shared" si="68"/>
        <v/>
      </c>
      <c r="Y872" s="2" t="str">
        <f t="shared" si="68"/>
        <v/>
      </c>
    </row>
    <row r="873" spans="1:25" x14ac:dyDescent="0.2">
      <c r="A873" s="2" t="s">
        <v>636</v>
      </c>
      <c r="B873" s="2">
        <v>3179</v>
      </c>
      <c r="C873" s="2">
        <v>0</v>
      </c>
      <c r="D873" s="2" t="s">
        <v>636</v>
      </c>
      <c r="E873" s="2">
        <v>666</v>
      </c>
      <c r="F873" s="2" t="s">
        <v>309</v>
      </c>
      <c r="G873" s="2">
        <v>2582664.3280000002</v>
      </c>
      <c r="H873" s="2">
        <v>1195869.55</v>
      </c>
      <c r="I873" s="2" t="s">
        <v>4896</v>
      </c>
      <c r="J873" s="4">
        <v>39630</v>
      </c>
      <c r="K873" s="230">
        <f t="shared" si="67"/>
        <v>3</v>
      </c>
      <c r="L873" s="2" t="str">
        <f>$B873&amp;"-"&amp;COUNTIF($B$2:$B873, $B873)</f>
        <v>3179-1</v>
      </c>
      <c r="M873" s="2">
        <v>3038</v>
      </c>
      <c r="N873" s="2" t="str">
        <f t="shared" si="68"/>
        <v>Kirchlindach</v>
      </c>
      <c r="O873" s="2" t="str">
        <f t="shared" si="68"/>
        <v/>
      </c>
      <c r="P873" s="2" t="str">
        <f t="shared" si="68"/>
        <v/>
      </c>
      <c r="Q873" s="2" t="str">
        <f t="shared" si="68"/>
        <v/>
      </c>
      <c r="R873" s="2" t="str">
        <f t="shared" si="68"/>
        <v/>
      </c>
      <c r="S873" s="2" t="str">
        <f t="shared" si="68"/>
        <v/>
      </c>
      <c r="T873" s="2" t="str">
        <f t="shared" si="68"/>
        <v/>
      </c>
      <c r="U873" s="2" t="str">
        <f t="shared" si="68"/>
        <v/>
      </c>
      <c r="V873" s="2" t="str">
        <f t="shared" si="68"/>
        <v/>
      </c>
      <c r="W873" s="2" t="str">
        <f t="shared" si="68"/>
        <v/>
      </c>
      <c r="X873" s="2" t="str">
        <f t="shared" si="68"/>
        <v/>
      </c>
      <c r="Y873" s="2" t="str">
        <f t="shared" si="68"/>
        <v/>
      </c>
    </row>
    <row r="874" spans="1:25" x14ac:dyDescent="0.2">
      <c r="A874" s="2" t="s">
        <v>637</v>
      </c>
      <c r="B874" s="2">
        <v>3177</v>
      </c>
      <c r="C874" s="2">
        <v>0</v>
      </c>
      <c r="D874" s="2" t="s">
        <v>638</v>
      </c>
      <c r="E874" s="2">
        <v>667</v>
      </c>
      <c r="F874" s="2" t="s">
        <v>309</v>
      </c>
      <c r="G874" s="2">
        <v>2585498.4989999998</v>
      </c>
      <c r="H874" s="2">
        <v>1195035.0160000001</v>
      </c>
      <c r="I874" s="2" t="s">
        <v>4896</v>
      </c>
      <c r="J874" s="4">
        <v>39630</v>
      </c>
      <c r="K874" s="230">
        <f t="shared" si="67"/>
        <v>3</v>
      </c>
      <c r="L874" s="2" t="str">
        <f>$B874&amp;"-"&amp;COUNTIF($B$2:$B874, $B874)</f>
        <v>3177-2</v>
      </c>
      <c r="M874" s="2">
        <v>3042</v>
      </c>
      <c r="N874" s="2" t="str">
        <f t="shared" si="68"/>
        <v>Ortschwaben</v>
      </c>
      <c r="O874" s="2" t="str">
        <f t="shared" si="68"/>
        <v>Ortschwaben</v>
      </c>
      <c r="P874" s="2" t="str">
        <f t="shared" si="68"/>
        <v>Ortschwaben</v>
      </c>
      <c r="Q874" s="2" t="str">
        <f t="shared" ref="O874:Y897" si="69">IFERROR(INDEX($A$2:$A$5744, MATCH($M874&amp;"-"&amp;Q$1, $L$2:$L$5744, 0)), "")</f>
        <v/>
      </c>
      <c r="R874" s="2" t="str">
        <f t="shared" si="69"/>
        <v/>
      </c>
      <c r="S874" s="2" t="str">
        <f t="shared" si="69"/>
        <v/>
      </c>
      <c r="T874" s="2" t="str">
        <f t="shared" si="69"/>
        <v/>
      </c>
      <c r="U874" s="2" t="str">
        <f t="shared" si="69"/>
        <v/>
      </c>
      <c r="V874" s="2" t="str">
        <f t="shared" si="69"/>
        <v/>
      </c>
      <c r="W874" s="2" t="str">
        <f t="shared" si="69"/>
        <v/>
      </c>
      <c r="X874" s="2" t="str">
        <f t="shared" si="69"/>
        <v/>
      </c>
      <c r="Y874" s="2" t="str">
        <f t="shared" si="69"/>
        <v/>
      </c>
    </row>
    <row r="875" spans="1:25" x14ac:dyDescent="0.2">
      <c r="A875" s="2" t="s">
        <v>634</v>
      </c>
      <c r="B875" s="2">
        <v>3202</v>
      </c>
      <c r="C875" s="2">
        <v>0</v>
      </c>
      <c r="D875" s="2" t="s">
        <v>639</v>
      </c>
      <c r="E875" s="2">
        <v>668</v>
      </c>
      <c r="F875" s="2" t="s">
        <v>309</v>
      </c>
      <c r="G875" s="2">
        <v>2589617.9679999999</v>
      </c>
      <c r="H875" s="2">
        <v>1200285.997</v>
      </c>
      <c r="I875" s="2" t="s">
        <v>4896</v>
      </c>
      <c r="J875" s="4">
        <v>39630</v>
      </c>
      <c r="K875" s="230">
        <f t="shared" si="67"/>
        <v>3</v>
      </c>
      <c r="L875" s="2" t="str">
        <f>$B875&amp;"-"&amp;COUNTIF($B$2:$B875, $B875)</f>
        <v>3202-2</v>
      </c>
      <c r="M875" s="2">
        <v>3043</v>
      </c>
      <c r="N875" s="2" t="str">
        <f t="shared" ref="N875:Y938" si="70">IFERROR(INDEX($A$2:$A$5744, MATCH($M875&amp;"-"&amp;N$1, $L$2:$L$5744, 0)), "")</f>
        <v>Uettligen</v>
      </c>
      <c r="O875" s="2" t="str">
        <f t="shared" si="69"/>
        <v/>
      </c>
      <c r="P875" s="2" t="str">
        <f t="shared" si="69"/>
        <v/>
      </c>
      <c r="Q875" s="2" t="str">
        <f t="shared" si="69"/>
        <v/>
      </c>
      <c r="R875" s="2" t="str">
        <f t="shared" si="69"/>
        <v/>
      </c>
      <c r="S875" s="2" t="str">
        <f t="shared" si="69"/>
        <v/>
      </c>
      <c r="T875" s="2" t="str">
        <f t="shared" si="69"/>
        <v/>
      </c>
      <c r="U875" s="2" t="str">
        <f t="shared" si="69"/>
        <v/>
      </c>
      <c r="V875" s="2" t="str">
        <f t="shared" si="69"/>
        <v/>
      </c>
      <c r="W875" s="2" t="str">
        <f t="shared" si="69"/>
        <v/>
      </c>
      <c r="X875" s="2" t="str">
        <f t="shared" si="69"/>
        <v/>
      </c>
      <c r="Y875" s="2" t="str">
        <f t="shared" si="69"/>
        <v/>
      </c>
    </row>
    <row r="876" spans="1:25" x14ac:dyDescent="0.2">
      <c r="A876" s="2" t="s">
        <v>639</v>
      </c>
      <c r="B876" s="2">
        <v>3203</v>
      </c>
      <c r="C876" s="2">
        <v>0</v>
      </c>
      <c r="D876" s="2" t="s">
        <v>639</v>
      </c>
      <c r="E876" s="2">
        <v>668</v>
      </c>
      <c r="F876" s="2" t="s">
        <v>309</v>
      </c>
      <c r="G876" s="2">
        <v>2586718.69</v>
      </c>
      <c r="H876" s="2">
        <v>1201330.378</v>
      </c>
      <c r="I876" s="2" t="s">
        <v>4896</v>
      </c>
      <c r="J876" s="4">
        <v>39630</v>
      </c>
      <c r="K876" s="230">
        <f t="shared" si="67"/>
        <v>3</v>
      </c>
      <c r="L876" s="2" t="str">
        <f>$B876&amp;"-"&amp;COUNTIF($B$2:$B876, $B876)</f>
        <v>3203-1</v>
      </c>
      <c r="M876" s="2">
        <v>3044</v>
      </c>
      <c r="N876" s="2" t="str">
        <f t="shared" si="70"/>
        <v>Innerberg</v>
      </c>
      <c r="O876" s="2" t="str">
        <f t="shared" si="69"/>
        <v/>
      </c>
      <c r="P876" s="2" t="str">
        <f t="shared" si="69"/>
        <v/>
      </c>
      <c r="Q876" s="2" t="str">
        <f t="shared" si="69"/>
        <v/>
      </c>
      <c r="R876" s="2" t="str">
        <f t="shared" si="69"/>
        <v/>
      </c>
      <c r="S876" s="2" t="str">
        <f t="shared" si="69"/>
        <v/>
      </c>
      <c r="T876" s="2" t="str">
        <f t="shared" si="69"/>
        <v/>
      </c>
      <c r="U876" s="2" t="str">
        <f t="shared" si="69"/>
        <v/>
      </c>
      <c r="V876" s="2" t="str">
        <f t="shared" si="69"/>
        <v/>
      </c>
      <c r="W876" s="2" t="str">
        <f t="shared" si="69"/>
        <v/>
      </c>
      <c r="X876" s="2" t="str">
        <f t="shared" si="69"/>
        <v/>
      </c>
      <c r="Y876" s="2" t="str">
        <f t="shared" si="69"/>
        <v/>
      </c>
    </row>
    <row r="877" spans="1:25" x14ac:dyDescent="0.2">
      <c r="A877" s="2" t="s">
        <v>640</v>
      </c>
      <c r="B877" s="2">
        <v>3204</v>
      </c>
      <c r="C877" s="2">
        <v>0</v>
      </c>
      <c r="D877" s="2" t="s">
        <v>639</v>
      </c>
      <c r="E877" s="2">
        <v>668</v>
      </c>
      <c r="F877" s="2" t="s">
        <v>309</v>
      </c>
      <c r="G877" s="2">
        <v>2587373.4709999999</v>
      </c>
      <c r="H877" s="2">
        <v>1197608.112</v>
      </c>
      <c r="I877" s="2" t="s">
        <v>4896</v>
      </c>
      <c r="J877" s="4">
        <v>39630</v>
      </c>
      <c r="K877" s="230">
        <f t="shared" si="67"/>
        <v>3</v>
      </c>
      <c r="L877" s="2" t="str">
        <f>$B877&amp;"-"&amp;COUNTIF($B$2:$B877, $B877)</f>
        <v>3204-1</v>
      </c>
      <c r="M877" s="2">
        <v>3045</v>
      </c>
      <c r="N877" s="2" t="str">
        <f t="shared" si="70"/>
        <v>Meikirch</v>
      </c>
      <c r="O877" s="2" t="str">
        <f t="shared" si="69"/>
        <v>Meikirch</v>
      </c>
      <c r="P877" s="2" t="str">
        <f t="shared" si="69"/>
        <v/>
      </c>
      <c r="Q877" s="2" t="str">
        <f t="shared" si="69"/>
        <v/>
      </c>
      <c r="R877" s="2" t="str">
        <f t="shared" si="69"/>
        <v/>
      </c>
      <c r="S877" s="2" t="str">
        <f t="shared" si="69"/>
        <v/>
      </c>
      <c r="T877" s="2" t="str">
        <f t="shared" si="69"/>
        <v/>
      </c>
      <c r="U877" s="2" t="str">
        <f t="shared" si="69"/>
        <v/>
      </c>
      <c r="V877" s="2" t="str">
        <f t="shared" si="69"/>
        <v/>
      </c>
      <c r="W877" s="2" t="str">
        <f t="shared" si="69"/>
        <v/>
      </c>
      <c r="X877" s="2" t="str">
        <f t="shared" si="69"/>
        <v/>
      </c>
      <c r="Y877" s="2" t="str">
        <f t="shared" si="69"/>
        <v/>
      </c>
    </row>
    <row r="878" spans="1:25" x14ac:dyDescent="0.2">
      <c r="A878" s="2" t="s">
        <v>641</v>
      </c>
      <c r="B878" s="2">
        <v>3205</v>
      </c>
      <c r="C878" s="2">
        <v>0</v>
      </c>
      <c r="D878" s="2" t="s">
        <v>639</v>
      </c>
      <c r="E878" s="2">
        <v>668</v>
      </c>
      <c r="F878" s="2" t="s">
        <v>309</v>
      </c>
      <c r="G878" s="2">
        <v>2585756.835</v>
      </c>
      <c r="H878" s="2">
        <v>1199152.284</v>
      </c>
      <c r="I878" s="2" t="s">
        <v>4896</v>
      </c>
      <c r="J878" s="4">
        <v>39630</v>
      </c>
      <c r="K878" s="230">
        <f t="shared" si="67"/>
        <v>3</v>
      </c>
      <c r="L878" s="2" t="str">
        <f>$B878&amp;"-"&amp;COUNTIF($B$2:$B878, $B878)</f>
        <v>3205-2</v>
      </c>
      <c r="M878" s="2">
        <v>3046</v>
      </c>
      <c r="N878" s="2" t="str">
        <f t="shared" si="70"/>
        <v>Wahlendorf</v>
      </c>
      <c r="O878" s="2" t="str">
        <f t="shared" si="69"/>
        <v/>
      </c>
      <c r="P878" s="2" t="str">
        <f t="shared" si="69"/>
        <v/>
      </c>
      <c r="Q878" s="2" t="str">
        <f t="shared" si="69"/>
        <v/>
      </c>
      <c r="R878" s="2" t="str">
        <f t="shared" si="69"/>
        <v/>
      </c>
      <c r="S878" s="2" t="str">
        <f t="shared" si="69"/>
        <v/>
      </c>
      <c r="T878" s="2" t="str">
        <f t="shared" si="69"/>
        <v/>
      </c>
      <c r="U878" s="2" t="str">
        <f t="shared" si="69"/>
        <v/>
      </c>
      <c r="V878" s="2" t="str">
        <f t="shared" si="69"/>
        <v/>
      </c>
      <c r="W878" s="2" t="str">
        <f t="shared" si="69"/>
        <v/>
      </c>
      <c r="X878" s="2" t="str">
        <f t="shared" si="69"/>
        <v/>
      </c>
      <c r="Y878" s="2" t="str">
        <f t="shared" si="69"/>
        <v/>
      </c>
    </row>
    <row r="879" spans="1:25" x14ac:dyDescent="0.2">
      <c r="A879" s="2" t="s">
        <v>642</v>
      </c>
      <c r="B879" s="2">
        <v>1797</v>
      </c>
      <c r="C879" s="2">
        <v>0</v>
      </c>
      <c r="D879" s="2" t="s">
        <v>642</v>
      </c>
      <c r="E879" s="2">
        <v>669</v>
      </c>
      <c r="F879" s="2" t="s">
        <v>309</v>
      </c>
      <c r="G879" s="2">
        <v>2576140.943</v>
      </c>
      <c r="H879" s="2">
        <v>1195457.281</v>
      </c>
      <c r="I879" s="2" t="s">
        <v>4896</v>
      </c>
      <c r="J879" s="4">
        <v>39630</v>
      </c>
      <c r="K879" s="230">
        <f t="shared" si="67"/>
        <v>3</v>
      </c>
      <c r="L879" s="2" t="str">
        <f>$B879&amp;"-"&amp;COUNTIF($B$2:$B879, $B879)</f>
        <v>1797-1</v>
      </c>
      <c r="M879" s="2">
        <v>3047</v>
      </c>
      <c r="N879" s="2" t="str">
        <f t="shared" si="70"/>
        <v>Bremgarten b. Bern</v>
      </c>
      <c r="O879" s="2" t="str">
        <f t="shared" si="69"/>
        <v/>
      </c>
      <c r="P879" s="2" t="str">
        <f t="shared" si="69"/>
        <v/>
      </c>
      <c r="Q879" s="2" t="str">
        <f t="shared" si="69"/>
        <v/>
      </c>
      <c r="R879" s="2" t="str">
        <f t="shared" si="69"/>
        <v/>
      </c>
      <c r="S879" s="2" t="str">
        <f t="shared" si="69"/>
        <v/>
      </c>
      <c r="T879" s="2" t="str">
        <f t="shared" si="69"/>
        <v/>
      </c>
      <c r="U879" s="2" t="str">
        <f t="shared" si="69"/>
        <v/>
      </c>
      <c r="V879" s="2" t="str">
        <f t="shared" si="69"/>
        <v/>
      </c>
      <c r="W879" s="2" t="str">
        <f t="shared" si="69"/>
        <v/>
      </c>
      <c r="X879" s="2" t="str">
        <f t="shared" si="69"/>
        <v/>
      </c>
      <c r="Y879" s="2" t="str">
        <f t="shared" si="69"/>
        <v/>
      </c>
    </row>
    <row r="880" spans="1:25" x14ac:dyDescent="0.2">
      <c r="A880" s="2" t="s">
        <v>383</v>
      </c>
      <c r="B880" s="2">
        <v>3174</v>
      </c>
      <c r="C880" s="2">
        <v>0</v>
      </c>
      <c r="D880" s="2" t="s">
        <v>643</v>
      </c>
      <c r="E880" s="2">
        <v>670</v>
      </c>
      <c r="F880" s="2" t="s">
        <v>309</v>
      </c>
      <c r="G880" s="2">
        <v>2592444.6609999998</v>
      </c>
      <c r="H880" s="2">
        <v>1193608.666</v>
      </c>
      <c r="I880" s="2" t="s">
        <v>4896</v>
      </c>
      <c r="J880" s="4">
        <v>39630</v>
      </c>
      <c r="K880" s="230">
        <f t="shared" si="67"/>
        <v>3</v>
      </c>
      <c r="L880" s="2" t="str">
        <f>$B880&amp;"-"&amp;COUNTIF($B$2:$B880, $B880)</f>
        <v>3174-2</v>
      </c>
      <c r="M880" s="2">
        <v>3048</v>
      </c>
      <c r="N880" s="2" t="str">
        <f t="shared" si="70"/>
        <v>Worblaufen</v>
      </c>
      <c r="O880" s="2" t="str">
        <f t="shared" si="69"/>
        <v>Worblaufen</v>
      </c>
      <c r="P880" s="2" t="str">
        <f t="shared" si="69"/>
        <v/>
      </c>
      <c r="Q880" s="2" t="str">
        <f t="shared" si="69"/>
        <v/>
      </c>
      <c r="R880" s="2" t="str">
        <f t="shared" si="69"/>
        <v/>
      </c>
      <c r="S880" s="2" t="str">
        <f t="shared" si="69"/>
        <v/>
      </c>
      <c r="T880" s="2" t="str">
        <f t="shared" si="69"/>
        <v/>
      </c>
      <c r="U880" s="2" t="str">
        <f t="shared" si="69"/>
        <v/>
      </c>
      <c r="V880" s="2" t="str">
        <f t="shared" si="69"/>
        <v/>
      </c>
      <c r="W880" s="2" t="str">
        <f t="shared" si="69"/>
        <v/>
      </c>
      <c r="X880" s="2" t="str">
        <f t="shared" si="69"/>
        <v/>
      </c>
      <c r="Y880" s="2" t="str">
        <f t="shared" si="69"/>
        <v/>
      </c>
    </row>
    <row r="881" spans="1:25" x14ac:dyDescent="0.2">
      <c r="A881" s="2" t="s">
        <v>643</v>
      </c>
      <c r="B881" s="2">
        <v>3176</v>
      </c>
      <c r="C881" s="2">
        <v>0</v>
      </c>
      <c r="D881" s="2" t="s">
        <v>643</v>
      </c>
      <c r="E881" s="2">
        <v>670</v>
      </c>
      <c r="F881" s="2" t="s">
        <v>309</v>
      </c>
      <c r="G881" s="2">
        <v>2589223.4670000002</v>
      </c>
      <c r="H881" s="2">
        <v>1195149.2009999999</v>
      </c>
      <c r="I881" s="2" t="s">
        <v>4896</v>
      </c>
      <c r="J881" s="4">
        <v>39630</v>
      </c>
      <c r="K881" s="230">
        <f t="shared" si="67"/>
        <v>3</v>
      </c>
      <c r="L881" s="2" t="str">
        <f>$B881&amp;"-"&amp;COUNTIF($B$2:$B881, $B881)</f>
        <v>3176-1</v>
      </c>
      <c r="M881" s="2">
        <v>3049</v>
      </c>
      <c r="N881" s="2" t="str">
        <f t="shared" si="70"/>
        <v>Säriswil</v>
      </c>
      <c r="O881" s="2" t="str">
        <f t="shared" si="69"/>
        <v/>
      </c>
      <c r="P881" s="2" t="str">
        <f t="shared" si="69"/>
        <v/>
      </c>
      <c r="Q881" s="2" t="str">
        <f t="shared" si="69"/>
        <v/>
      </c>
      <c r="R881" s="2" t="str">
        <f t="shared" si="69"/>
        <v/>
      </c>
      <c r="S881" s="2" t="str">
        <f t="shared" si="69"/>
        <v/>
      </c>
      <c r="T881" s="2" t="str">
        <f t="shared" si="69"/>
        <v/>
      </c>
      <c r="U881" s="2" t="str">
        <f t="shared" si="69"/>
        <v/>
      </c>
      <c r="V881" s="2" t="str">
        <f t="shared" si="69"/>
        <v/>
      </c>
      <c r="W881" s="2" t="str">
        <f t="shared" si="69"/>
        <v/>
      </c>
      <c r="X881" s="2" t="str">
        <f t="shared" si="69"/>
        <v/>
      </c>
      <c r="Y881" s="2" t="str">
        <f t="shared" si="69"/>
        <v/>
      </c>
    </row>
    <row r="882" spans="1:25" x14ac:dyDescent="0.2">
      <c r="A882" s="2" t="s">
        <v>637</v>
      </c>
      <c r="B882" s="2">
        <v>3177</v>
      </c>
      <c r="C882" s="2">
        <v>0</v>
      </c>
      <c r="D882" s="2" t="s">
        <v>643</v>
      </c>
      <c r="E882" s="2">
        <v>670</v>
      </c>
      <c r="F882" s="2" t="s">
        <v>309</v>
      </c>
      <c r="G882" s="2">
        <v>2586498.4010000001</v>
      </c>
      <c r="H882" s="2">
        <v>1195836.807</v>
      </c>
      <c r="I882" s="2" t="s">
        <v>4896</v>
      </c>
      <c r="J882" s="4">
        <v>39630</v>
      </c>
      <c r="K882" s="230">
        <f t="shared" si="67"/>
        <v>3</v>
      </c>
      <c r="L882" s="2" t="str">
        <f>$B882&amp;"-"&amp;COUNTIF($B$2:$B882, $B882)</f>
        <v>3177-3</v>
      </c>
      <c r="M882" s="2">
        <v>3052</v>
      </c>
      <c r="N882" s="2" t="str">
        <f t="shared" si="70"/>
        <v>Zollikofen</v>
      </c>
      <c r="O882" s="2" t="str">
        <f t="shared" si="69"/>
        <v>Zollikofen</v>
      </c>
      <c r="P882" s="2" t="str">
        <f t="shared" si="69"/>
        <v/>
      </c>
      <c r="Q882" s="2" t="str">
        <f t="shared" si="69"/>
        <v/>
      </c>
      <c r="R882" s="2" t="str">
        <f t="shared" si="69"/>
        <v/>
      </c>
      <c r="S882" s="2" t="str">
        <f t="shared" si="69"/>
        <v/>
      </c>
      <c r="T882" s="2" t="str">
        <f t="shared" si="69"/>
        <v/>
      </c>
      <c r="U882" s="2" t="str">
        <f t="shared" si="69"/>
        <v/>
      </c>
      <c r="V882" s="2" t="str">
        <f t="shared" si="69"/>
        <v/>
      </c>
      <c r="W882" s="2" t="str">
        <f t="shared" si="69"/>
        <v/>
      </c>
      <c r="X882" s="2" t="str">
        <f t="shared" si="69"/>
        <v/>
      </c>
      <c r="Y882" s="2" t="str">
        <f t="shared" si="69"/>
        <v/>
      </c>
    </row>
    <row r="883" spans="1:25" x14ac:dyDescent="0.2">
      <c r="A883" s="2" t="s">
        <v>640</v>
      </c>
      <c r="B883" s="2">
        <v>3204</v>
      </c>
      <c r="C883" s="2">
        <v>0</v>
      </c>
      <c r="D883" s="2" t="s">
        <v>643</v>
      </c>
      <c r="E883" s="2">
        <v>670</v>
      </c>
      <c r="F883" s="2" t="s">
        <v>309</v>
      </c>
      <c r="G883" s="2">
        <v>2586919.0550000002</v>
      </c>
      <c r="H883" s="2">
        <v>1196355.0830000001</v>
      </c>
      <c r="I883" s="2" t="s">
        <v>4896</v>
      </c>
      <c r="J883" s="4">
        <v>39630</v>
      </c>
      <c r="K883" s="230">
        <f t="shared" si="67"/>
        <v>3</v>
      </c>
      <c r="L883" s="2" t="str">
        <f>$B883&amp;"-"&amp;COUNTIF($B$2:$B883, $B883)</f>
        <v>3204-2</v>
      </c>
      <c r="M883" s="2">
        <v>3053</v>
      </c>
      <c r="N883" s="2" t="str">
        <f t="shared" si="70"/>
        <v>Lätti</v>
      </c>
      <c r="O883" s="2" t="str">
        <f t="shared" si="69"/>
        <v>Münchenbuchsee</v>
      </c>
      <c r="P883" s="2" t="str">
        <f t="shared" si="69"/>
        <v>Deisswil b. Münchenbuchsee</v>
      </c>
      <c r="Q883" s="2" t="str">
        <f t="shared" si="69"/>
        <v>Münchenbuchsee</v>
      </c>
      <c r="R883" s="2" t="str">
        <f t="shared" si="69"/>
        <v>Münchenbuchsee</v>
      </c>
      <c r="S883" s="2" t="str">
        <f t="shared" si="69"/>
        <v>Diemerswil</v>
      </c>
      <c r="T883" s="2" t="str">
        <f t="shared" si="69"/>
        <v>Wiggiswil</v>
      </c>
      <c r="U883" s="2" t="str">
        <f t="shared" si="69"/>
        <v/>
      </c>
      <c r="V883" s="2" t="str">
        <f t="shared" si="69"/>
        <v/>
      </c>
      <c r="W883" s="2" t="str">
        <f t="shared" si="69"/>
        <v/>
      </c>
      <c r="X883" s="2" t="str">
        <f t="shared" si="69"/>
        <v/>
      </c>
      <c r="Y883" s="2" t="str">
        <f t="shared" si="69"/>
        <v/>
      </c>
    </row>
    <row r="884" spans="1:25" x14ac:dyDescent="0.2">
      <c r="A884" s="2" t="s">
        <v>644</v>
      </c>
      <c r="B884" s="2">
        <v>3207</v>
      </c>
      <c r="C884" s="2">
        <v>0</v>
      </c>
      <c r="D884" s="2" t="s">
        <v>644</v>
      </c>
      <c r="E884" s="2">
        <v>671</v>
      </c>
      <c r="F884" s="2" t="s">
        <v>309</v>
      </c>
      <c r="G884" s="2">
        <v>2584816.983</v>
      </c>
      <c r="H884" s="2">
        <v>1202215.371</v>
      </c>
      <c r="I884" s="2" t="s">
        <v>4896</v>
      </c>
      <c r="J884" s="4">
        <v>39630</v>
      </c>
      <c r="K884" s="230">
        <f t="shared" si="67"/>
        <v>3</v>
      </c>
      <c r="L884" s="2" t="str">
        <f>$B884&amp;"-"&amp;COUNTIF($B$2:$B884, $B884)</f>
        <v>3207-3</v>
      </c>
      <c r="M884" s="2">
        <v>3054</v>
      </c>
      <c r="N884" s="2" t="str">
        <f t="shared" si="70"/>
        <v>Schüpfen</v>
      </c>
      <c r="O884" s="2" t="str">
        <f t="shared" si="69"/>
        <v/>
      </c>
      <c r="P884" s="2" t="str">
        <f t="shared" si="69"/>
        <v/>
      </c>
      <c r="Q884" s="2" t="str">
        <f t="shared" si="69"/>
        <v/>
      </c>
      <c r="R884" s="2" t="str">
        <f t="shared" si="69"/>
        <v/>
      </c>
      <c r="S884" s="2" t="str">
        <f t="shared" si="69"/>
        <v/>
      </c>
      <c r="T884" s="2" t="str">
        <f t="shared" si="69"/>
        <v/>
      </c>
      <c r="U884" s="2" t="str">
        <f t="shared" si="69"/>
        <v/>
      </c>
      <c r="V884" s="2" t="str">
        <f t="shared" si="69"/>
        <v/>
      </c>
      <c r="W884" s="2" t="str">
        <f t="shared" si="69"/>
        <v/>
      </c>
      <c r="X884" s="2" t="str">
        <f t="shared" si="69"/>
        <v/>
      </c>
      <c r="Y884" s="2" t="str">
        <f t="shared" si="69"/>
        <v/>
      </c>
    </row>
    <row r="885" spans="1:25" x14ac:dyDescent="0.2">
      <c r="A885" s="2" t="s">
        <v>645</v>
      </c>
      <c r="B885" s="2">
        <v>2744</v>
      </c>
      <c r="C885" s="2">
        <v>0</v>
      </c>
      <c r="D885" s="2" t="s">
        <v>645</v>
      </c>
      <c r="E885" s="2">
        <v>681</v>
      </c>
      <c r="F885" s="2" t="s">
        <v>309</v>
      </c>
      <c r="G885" s="2">
        <v>2597483.341</v>
      </c>
      <c r="H885" s="2">
        <v>1237699.2790000001</v>
      </c>
      <c r="I885" s="2" t="s">
        <v>4898</v>
      </c>
      <c r="J885" s="4">
        <v>39630</v>
      </c>
      <c r="K885" s="230">
        <f t="shared" si="67"/>
        <v>2</v>
      </c>
      <c r="L885" s="2" t="str">
        <f>$B885&amp;"-"&amp;COUNTIF($B$2:$B885, $B885)</f>
        <v>2744-1</v>
      </c>
      <c r="M885" s="2">
        <v>3063</v>
      </c>
      <c r="N885" s="2" t="str">
        <f t="shared" si="70"/>
        <v>Ittigen</v>
      </c>
      <c r="O885" s="2" t="str">
        <f t="shared" si="69"/>
        <v>Ittigen</v>
      </c>
      <c r="P885" s="2" t="str">
        <f t="shared" si="69"/>
        <v>Ittigen</v>
      </c>
      <c r="Q885" s="2" t="str">
        <f t="shared" si="69"/>
        <v/>
      </c>
      <c r="R885" s="2" t="str">
        <f t="shared" si="69"/>
        <v/>
      </c>
      <c r="S885" s="2" t="str">
        <f t="shared" si="69"/>
        <v/>
      </c>
      <c r="T885" s="2" t="str">
        <f t="shared" si="69"/>
        <v/>
      </c>
      <c r="U885" s="2" t="str">
        <f t="shared" si="69"/>
        <v/>
      </c>
      <c r="V885" s="2" t="str">
        <f t="shared" si="69"/>
        <v/>
      </c>
      <c r="W885" s="2" t="str">
        <f t="shared" si="69"/>
        <v/>
      </c>
      <c r="X885" s="2" t="str">
        <f t="shared" si="69"/>
        <v/>
      </c>
      <c r="Y885" s="2" t="str">
        <f t="shared" si="69"/>
        <v/>
      </c>
    </row>
    <row r="886" spans="1:25" x14ac:dyDescent="0.2">
      <c r="A886" s="2" t="s">
        <v>646</v>
      </c>
      <c r="B886" s="2">
        <v>2735</v>
      </c>
      <c r="C886" s="2">
        <v>3</v>
      </c>
      <c r="D886" s="2" t="s">
        <v>646</v>
      </c>
      <c r="E886" s="2">
        <v>683</v>
      </c>
      <c r="F886" s="2" t="s">
        <v>309</v>
      </c>
      <c r="G886" s="2">
        <v>2590296.6609999998</v>
      </c>
      <c r="H886" s="2">
        <v>1234250.075</v>
      </c>
      <c r="I886" s="2" t="s">
        <v>4898</v>
      </c>
      <c r="J886" s="4">
        <v>39630</v>
      </c>
      <c r="K886" s="230">
        <f t="shared" si="67"/>
        <v>2</v>
      </c>
      <c r="L886" s="2" t="str">
        <f>$B886&amp;"-"&amp;COUNTIF($B$2:$B886, $B886)</f>
        <v>2735-2</v>
      </c>
      <c r="M886" s="2">
        <v>3065</v>
      </c>
      <c r="N886" s="2" t="str">
        <f t="shared" si="70"/>
        <v>Bolligen</v>
      </c>
      <c r="O886" s="2" t="str">
        <f t="shared" si="69"/>
        <v>Bolligen</v>
      </c>
      <c r="P886" s="2" t="str">
        <f t="shared" si="69"/>
        <v/>
      </c>
      <c r="Q886" s="2" t="str">
        <f t="shared" si="69"/>
        <v/>
      </c>
      <c r="R886" s="2" t="str">
        <f t="shared" si="69"/>
        <v/>
      </c>
      <c r="S886" s="2" t="str">
        <f t="shared" si="69"/>
        <v/>
      </c>
      <c r="T886" s="2" t="str">
        <f t="shared" si="69"/>
        <v/>
      </c>
      <c r="U886" s="2" t="str">
        <f t="shared" si="69"/>
        <v/>
      </c>
      <c r="V886" s="2" t="str">
        <f t="shared" si="69"/>
        <v/>
      </c>
      <c r="W886" s="2" t="str">
        <f t="shared" si="69"/>
        <v/>
      </c>
      <c r="X886" s="2" t="str">
        <f t="shared" si="69"/>
        <v/>
      </c>
      <c r="Y886" s="2" t="str">
        <f t="shared" si="69"/>
        <v/>
      </c>
    </row>
    <row r="887" spans="1:25" x14ac:dyDescent="0.2">
      <c r="A887" s="2" t="s">
        <v>647</v>
      </c>
      <c r="B887" s="2">
        <v>2747</v>
      </c>
      <c r="C887" s="2">
        <v>0</v>
      </c>
      <c r="D887" s="2" t="s">
        <v>648</v>
      </c>
      <c r="E887" s="2">
        <v>687</v>
      </c>
      <c r="F887" s="2" t="s">
        <v>309</v>
      </c>
      <c r="G887" s="2">
        <v>2602542.267</v>
      </c>
      <c r="H887" s="2">
        <v>1237713.3810000001</v>
      </c>
      <c r="I887" s="2" t="s">
        <v>4898</v>
      </c>
      <c r="J887" s="4">
        <v>39630</v>
      </c>
      <c r="K887" s="230">
        <f t="shared" si="67"/>
        <v>2</v>
      </c>
      <c r="L887" s="2" t="str">
        <f>$B887&amp;"-"&amp;COUNTIF($B$2:$B887, $B887)</f>
        <v>2747-1</v>
      </c>
      <c r="M887" s="2">
        <v>3066</v>
      </c>
      <c r="N887" s="2" t="str">
        <f t="shared" si="70"/>
        <v>Stettlen</v>
      </c>
      <c r="O887" s="2" t="str">
        <f t="shared" si="69"/>
        <v>Stettlen</v>
      </c>
      <c r="P887" s="2" t="str">
        <f t="shared" si="69"/>
        <v>Stettlen</v>
      </c>
      <c r="Q887" s="2" t="str">
        <f t="shared" si="69"/>
        <v>Stettlen</v>
      </c>
      <c r="R887" s="2" t="str">
        <f t="shared" si="69"/>
        <v/>
      </c>
      <c r="S887" s="2" t="str">
        <f t="shared" si="69"/>
        <v/>
      </c>
      <c r="T887" s="2" t="str">
        <f t="shared" si="69"/>
        <v/>
      </c>
      <c r="U887" s="2" t="str">
        <f t="shared" si="69"/>
        <v/>
      </c>
      <c r="V887" s="2" t="str">
        <f t="shared" si="69"/>
        <v/>
      </c>
      <c r="W887" s="2" t="str">
        <f t="shared" si="69"/>
        <v/>
      </c>
      <c r="X887" s="2" t="str">
        <f t="shared" si="69"/>
        <v/>
      </c>
      <c r="Y887" s="2" t="str">
        <f t="shared" si="69"/>
        <v/>
      </c>
    </row>
    <row r="888" spans="1:25" x14ac:dyDescent="0.2">
      <c r="A888" s="2" t="s">
        <v>646</v>
      </c>
      <c r="B888" s="2">
        <v>2735</v>
      </c>
      <c r="C888" s="2">
        <v>3</v>
      </c>
      <c r="D888" s="2" t="s">
        <v>649</v>
      </c>
      <c r="E888" s="2">
        <v>690</v>
      </c>
      <c r="F888" s="2" t="s">
        <v>309</v>
      </c>
      <c r="G888" s="2">
        <v>2591389.3859999999</v>
      </c>
      <c r="H888" s="2">
        <v>1233617.6610000001</v>
      </c>
      <c r="I888" s="2" t="s">
        <v>4898</v>
      </c>
      <c r="J888" s="4">
        <v>39630</v>
      </c>
      <c r="K888" s="230">
        <f t="shared" si="67"/>
        <v>2</v>
      </c>
      <c r="L888" s="2" t="str">
        <f>$B888&amp;"-"&amp;COUNTIF($B$2:$B888, $B888)</f>
        <v>2735-3</v>
      </c>
      <c r="M888" s="2">
        <v>3067</v>
      </c>
      <c r="N888" s="2" t="str">
        <f t="shared" si="70"/>
        <v>Boll</v>
      </c>
      <c r="O888" s="2" t="str">
        <f t="shared" si="69"/>
        <v>Boll</v>
      </c>
      <c r="P888" s="2" t="str">
        <f t="shared" si="69"/>
        <v/>
      </c>
      <c r="Q888" s="2" t="str">
        <f t="shared" si="69"/>
        <v/>
      </c>
      <c r="R888" s="2" t="str">
        <f t="shared" si="69"/>
        <v/>
      </c>
      <c r="S888" s="2" t="str">
        <f t="shared" si="69"/>
        <v/>
      </c>
      <c r="T888" s="2" t="str">
        <f t="shared" si="69"/>
        <v/>
      </c>
      <c r="U888" s="2" t="str">
        <f t="shared" si="69"/>
        <v/>
      </c>
      <c r="V888" s="2" t="str">
        <f t="shared" si="69"/>
        <v/>
      </c>
      <c r="W888" s="2" t="str">
        <f t="shared" si="69"/>
        <v/>
      </c>
      <c r="X888" s="2" t="str">
        <f t="shared" si="69"/>
        <v/>
      </c>
      <c r="Y888" s="2" t="str">
        <f t="shared" si="69"/>
        <v/>
      </c>
    </row>
    <row r="889" spans="1:25" x14ac:dyDescent="0.2">
      <c r="A889" s="2" t="s">
        <v>649</v>
      </c>
      <c r="B889" s="2">
        <v>2738</v>
      </c>
      <c r="C889" s="2">
        <v>0</v>
      </c>
      <c r="D889" s="2" t="s">
        <v>649</v>
      </c>
      <c r="E889" s="2">
        <v>690</v>
      </c>
      <c r="F889" s="2" t="s">
        <v>309</v>
      </c>
      <c r="G889" s="2">
        <v>2594267.2230000002</v>
      </c>
      <c r="H889" s="2">
        <v>1231799.7709999999</v>
      </c>
      <c r="I889" s="2" t="s">
        <v>4898</v>
      </c>
      <c r="J889" s="4">
        <v>39630</v>
      </c>
      <c r="K889" s="230">
        <f t="shared" si="67"/>
        <v>2</v>
      </c>
      <c r="L889" s="2" t="str">
        <f>$B889&amp;"-"&amp;COUNTIF($B$2:$B889, $B889)</f>
        <v>2738-1</v>
      </c>
      <c r="M889" s="2">
        <v>3068</v>
      </c>
      <c r="N889" s="2" t="str">
        <f t="shared" si="70"/>
        <v>Utzigen</v>
      </c>
      <c r="O889" s="2" t="str">
        <f t="shared" si="69"/>
        <v>Utzigen</v>
      </c>
      <c r="P889" s="2" t="str">
        <f t="shared" si="69"/>
        <v>Utzigen</v>
      </c>
      <c r="Q889" s="2" t="str">
        <f t="shared" si="69"/>
        <v/>
      </c>
      <c r="R889" s="2" t="str">
        <f t="shared" si="69"/>
        <v/>
      </c>
      <c r="S889" s="2" t="str">
        <f t="shared" si="69"/>
        <v/>
      </c>
      <c r="T889" s="2" t="str">
        <f t="shared" si="69"/>
        <v/>
      </c>
      <c r="U889" s="2" t="str">
        <f t="shared" si="69"/>
        <v/>
      </c>
      <c r="V889" s="2" t="str">
        <f t="shared" si="69"/>
        <v/>
      </c>
      <c r="W889" s="2" t="str">
        <f t="shared" si="69"/>
        <v/>
      </c>
      <c r="X889" s="2" t="str">
        <f t="shared" si="69"/>
        <v/>
      </c>
      <c r="Y889" s="2" t="str">
        <f t="shared" si="69"/>
        <v/>
      </c>
    </row>
    <row r="890" spans="1:25" x14ac:dyDescent="0.2">
      <c r="A890" s="2" t="s">
        <v>650</v>
      </c>
      <c r="B890" s="2">
        <v>2746</v>
      </c>
      <c r="C890" s="2">
        <v>0</v>
      </c>
      <c r="D890" s="2" t="s">
        <v>650</v>
      </c>
      <c r="E890" s="2">
        <v>691</v>
      </c>
      <c r="F890" s="2" t="s">
        <v>309</v>
      </c>
      <c r="G890" s="2">
        <v>2601221.5129999998</v>
      </c>
      <c r="H890" s="2">
        <v>1235805.1189999999</v>
      </c>
      <c r="I890" s="2" t="s">
        <v>4898</v>
      </c>
      <c r="J890" s="4">
        <v>39630</v>
      </c>
      <c r="K890" s="230">
        <f t="shared" si="67"/>
        <v>2</v>
      </c>
      <c r="L890" s="2" t="str">
        <f>$B890&amp;"-"&amp;COUNTIF($B$2:$B890, $B890)</f>
        <v>2746-1</v>
      </c>
      <c r="M890" s="2">
        <v>3072</v>
      </c>
      <c r="N890" s="2" t="str">
        <f t="shared" si="70"/>
        <v>Ostermundigen</v>
      </c>
      <c r="O890" s="2" t="str">
        <f t="shared" si="69"/>
        <v>Ostermundigen</v>
      </c>
      <c r="P890" s="2" t="str">
        <f t="shared" si="69"/>
        <v/>
      </c>
      <c r="Q890" s="2" t="str">
        <f t="shared" si="69"/>
        <v/>
      </c>
      <c r="R890" s="2" t="str">
        <f t="shared" si="69"/>
        <v/>
      </c>
      <c r="S890" s="2" t="str">
        <f t="shared" si="69"/>
        <v/>
      </c>
      <c r="T890" s="2" t="str">
        <f t="shared" si="69"/>
        <v/>
      </c>
      <c r="U890" s="2" t="str">
        <f t="shared" si="69"/>
        <v/>
      </c>
      <c r="V890" s="2" t="str">
        <f t="shared" si="69"/>
        <v/>
      </c>
      <c r="W890" s="2" t="str">
        <f t="shared" si="69"/>
        <v/>
      </c>
      <c r="X890" s="2" t="str">
        <f t="shared" si="69"/>
        <v/>
      </c>
      <c r="Y890" s="2" t="str">
        <f t="shared" si="69"/>
        <v/>
      </c>
    </row>
    <row r="891" spans="1:25" x14ac:dyDescent="0.2">
      <c r="A891" s="2" t="s">
        <v>1626</v>
      </c>
      <c r="B891" s="2">
        <v>4716</v>
      </c>
      <c r="C891" s="2">
        <v>1</v>
      </c>
      <c r="D891" s="2" t="s">
        <v>650</v>
      </c>
      <c r="E891" s="2">
        <v>691</v>
      </c>
      <c r="F891" s="2" t="s">
        <v>309</v>
      </c>
      <c r="G891" s="2">
        <v>2602000.798</v>
      </c>
      <c r="H891" s="2">
        <v>1235268.47</v>
      </c>
      <c r="I891" s="2" t="s">
        <v>4896</v>
      </c>
      <c r="J891" s="4">
        <v>39630</v>
      </c>
      <c r="K891" s="230">
        <f t="shared" si="67"/>
        <v>3</v>
      </c>
      <c r="L891" s="2" t="str">
        <f>$B891&amp;"-"&amp;COUNTIF($B$2:$B891, $B891)</f>
        <v>4716-1</v>
      </c>
      <c r="M891" s="2">
        <v>3073</v>
      </c>
      <c r="N891" s="2" t="str">
        <f t="shared" si="70"/>
        <v>Gümligen</v>
      </c>
      <c r="O891" s="2" t="str">
        <f t="shared" si="69"/>
        <v>Gümligen</v>
      </c>
      <c r="P891" s="2" t="str">
        <f t="shared" si="69"/>
        <v>Gümligen</v>
      </c>
      <c r="Q891" s="2" t="str">
        <f t="shared" si="69"/>
        <v>Gümligen</v>
      </c>
      <c r="R891" s="2" t="str">
        <f t="shared" si="69"/>
        <v/>
      </c>
      <c r="S891" s="2" t="str">
        <f t="shared" si="69"/>
        <v/>
      </c>
      <c r="T891" s="2" t="str">
        <f t="shared" si="69"/>
        <v/>
      </c>
      <c r="U891" s="2" t="str">
        <f t="shared" si="69"/>
        <v/>
      </c>
      <c r="V891" s="2" t="str">
        <f t="shared" si="69"/>
        <v/>
      </c>
      <c r="W891" s="2" t="str">
        <f t="shared" si="69"/>
        <v/>
      </c>
      <c r="X891" s="2" t="str">
        <f t="shared" si="69"/>
        <v/>
      </c>
      <c r="Y891" s="2" t="str">
        <f t="shared" si="69"/>
        <v/>
      </c>
    </row>
    <row r="892" spans="1:25" x14ac:dyDescent="0.2">
      <c r="A892" s="2" t="s">
        <v>651</v>
      </c>
      <c r="B892" s="2">
        <v>2743</v>
      </c>
      <c r="C892" s="2">
        <v>0</v>
      </c>
      <c r="D892" s="2" t="s">
        <v>651</v>
      </c>
      <c r="E892" s="2">
        <v>692</v>
      </c>
      <c r="F892" s="2" t="s">
        <v>309</v>
      </c>
      <c r="G892" s="2">
        <v>2597994.9750000001</v>
      </c>
      <c r="H892" s="2">
        <v>1235031.3500000001</v>
      </c>
      <c r="I892" s="2" t="s">
        <v>4898</v>
      </c>
      <c r="J892" s="4">
        <v>39630</v>
      </c>
      <c r="K892" s="230">
        <f t="shared" si="67"/>
        <v>2</v>
      </c>
      <c r="L892" s="2" t="str">
        <f>$B892&amp;"-"&amp;COUNTIF($B$2:$B892, $B892)</f>
        <v>2743-1</v>
      </c>
      <c r="M892" s="2">
        <v>3074</v>
      </c>
      <c r="N892" s="2" t="str">
        <f t="shared" si="70"/>
        <v>Muri b. Bern</v>
      </c>
      <c r="O892" s="2" t="str">
        <f t="shared" si="69"/>
        <v/>
      </c>
      <c r="P892" s="2" t="str">
        <f t="shared" si="69"/>
        <v/>
      </c>
      <c r="Q892" s="2" t="str">
        <f t="shared" si="69"/>
        <v/>
      </c>
      <c r="R892" s="2" t="str">
        <f t="shared" si="69"/>
        <v/>
      </c>
      <c r="S892" s="2" t="str">
        <f t="shared" si="69"/>
        <v/>
      </c>
      <c r="T892" s="2" t="str">
        <f t="shared" si="69"/>
        <v/>
      </c>
      <c r="U892" s="2" t="str">
        <f t="shared" si="69"/>
        <v/>
      </c>
      <c r="V892" s="2" t="str">
        <f t="shared" si="69"/>
        <v/>
      </c>
      <c r="W892" s="2" t="str">
        <f t="shared" si="69"/>
        <v/>
      </c>
      <c r="X892" s="2" t="str">
        <f t="shared" si="69"/>
        <v/>
      </c>
      <c r="Y892" s="2" t="str">
        <f t="shared" si="69"/>
        <v/>
      </c>
    </row>
    <row r="893" spans="1:25" x14ac:dyDescent="0.2">
      <c r="A893" s="2" t="s">
        <v>652</v>
      </c>
      <c r="B893" s="2">
        <v>2745</v>
      </c>
      <c r="C893" s="2">
        <v>0</v>
      </c>
      <c r="D893" s="2" t="s">
        <v>652</v>
      </c>
      <c r="E893" s="2">
        <v>694</v>
      </c>
      <c r="F893" s="2" t="s">
        <v>309</v>
      </c>
      <c r="G893" s="2">
        <v>2599230.105</v>
      </c>
      <c r="H893" s="2">
        <v>1236902.1580000001</v>
      </c>
      <c r="I893" s="2" t="s">
        <v>4898</v>
      </c>
      <c r="J893" s="4">
        <v>39630</v>
      </c>
      <c r="K893" s="230">
        <f t="shared" si="67"/>
        <v>2</v>
      </c>
      <c r="L893" s="2" t="str">
        <f>$B893&amp;"-"&amp;COUNTIF($B$2:$B893, $B893)</f>
        <v>2745-1</v>
      </c>
      <c r="M893" s="2">
        <v>3075</v>
      </c>
      <c r="N893" s="2" t="str">
        <f t="shared" si="70"/>
        <v>Rüfenacht BE</v>
      </c>
      <c r="O893" s="2" t="str">
        <f t="shared" si="69"/>
        <v>Vielbringen b. Worb</v>
      </c>
      <c r="P893" s="2" t="str">
        <f t="shared" si="69"/>
        <v/>
      </c>
      <c r="Q893" s="2" t="str">
        <f t="shared" si="69"/>
        <v/>
      </c>
      <c r="R893" s="2" t="str">
        <f t="shared" si="69"/>
        <v/>
      </c>
      <c r="S893" s="2" t="str">
        <f t="shared" si="69"/>
        <v/>
      </c>
      <c r="T893" s="2" t="str">
        <f t="shared" si="69"/>
        <v/>
      </c>
      <c r="U893" s="2" t="str">
        <f t="shared" si="69"/>
        <v/>
      </c>
      <c r="V893" s="2" t="str">
        <f t="shared" si="69"/>
        <v/>
      </c>
      <c r="W893" s="2" t="str">
        <f t="shared" si="69"/>
        <v/>
      </c>
      <c r="X893" s="2" t="str">
        <f t="shared" si="69"/>
        <v/>
      </c>
      <c r="Y893" s="2" t="str">
        <f t="shared" si="69"/>
        <v/>
      </c>
    </row>
    <row r="894" spans="1:25" x14ac:dyDescent="0.2">
      <c r="A894" s="2" t="s">
        <v>653</v>
      </c>
      <c r="B894" s="2">
        <v>2732</v>
      </c>
      <c r="C894" s="2">
        <v>4</v>
      </c>
      <c r="D894" s="2" t="s">
        <v>653</v>
      </c>
      <c r="E894" s="2">
        <v>696</v>
      </c>
      <c r="F894" s="2" t="s">
        <v>309</v>
      </c>
      <c r="G894" s="2">
        <v>2584933.611</v>
      </c>
      <c r="H894" s="2">
        <v>1232508.1629999999</v>
      </c>
      <c r="I894" s="2" t="s">
        <v>4898</v>
      </c>
      <c r="J894" s="4">
        <v>39630</v>
      </c>
      <c r="K894" s="230">
        <f t="shared" si="67"/>
        <v>2</v>
      </c>
      <c r="L894" s="2" t="str">
        <f>$B894&amp;"-"&amp;COUNTIF($B$2:$B894, $B894)</f>
        <v>2732-2</v>
      </c>
      <c r="M894" s="2">
        <v>3076</v>
      </c>
      <c r="N894" s="2" t="str">
        <f t="shared" si="70"/>
        <v>Worb</v>
      </c>
      <c r="O894" s="2" t="str">
        <f t="shared" si="69"/>
        <v>Worb</v>
      </c>
      <c r="P894" s="2" t="str">
        <f t="shared" si="69"/>
        <v>Worb</v>
      </c>
      <c r="Q894" s="2" t="str">
        <f t="shared" si="69"/>
        <v>Worb</v>
      </c>
      <c r="R894" s="2" t="str">
        <f t="shared" si="69"/>
        <v/>
      </c>
      <c r="S894" s="2" t="str">
        <f t="shared" si="69"/>
        <v/>
      </c>
      <c r="T894" s="2" t="str">
        <f t="shared" si="69"/>
        <v/>
      </c>
      <c r="U894" s="2" t="str">
        <f t="shared" si="69"/>
        <v/>
      </c>
      <c r="V894" s="2" t="str">
        <f t="shared" si="69"/>
        <v/>
      </c>
      <c r="W894" s="2" t="str">
        <f t="shared" si="69"/>
        <v/>
      </c>
      <c r="X894" s="2" t="str">
        <f t="shared" si="69"/>
        <v/>
      </c>
      <c r="Y894" s="2" t="str">
        <f t="shared" si="69"/>
        <v/>
      </c>
    </row>
    <row r="895" spans="1:25" x14ac:dyDescent="0.2">
      <c r="A895" s="2" t="s">
        <v>677</v>
      </c>
      <c r="B895" s="2">
        <v>2733</v>
      </c>
      <c r="C895" s="2">
        <v>0</v>
      </c>
      <c r="D895" s="2" t="s">
        <v>653</v>
      </c>
      <c r="E895" s="2">
        <v>696</v>
      </c>
      <c r="F895" s="2" t="s">
        <v>309</v>
      </c>
      <c r="G895" s="2">
        <v>2585548.9240000001</v>
      </c>
      <c r="H895" s="2">
        <v>1231896.558</v>
      </c>
      <c r="I895" s="2" t="s">
        <v>4898</v>
      </c>
      <c r="J895" s="4">
        <v>39630</v>
      </c>
      <c r="K895" s="230">
        <f t="shared" si="67"/>
        <v>2</v>
      </c>
      <c r="L895" s="2" t="str">
        <f>$B895&amp;"-"&amp;COUNTIF($B$2:$B895, $B895)</f>
        <v>2733-1</v>
      </c>
      <c r="M895" s="2">
        <v>3077</v>
      </c>
      <c r="N895" s="2" t="str">
        <f t="shared" si="70"/>
        <v>Enggistein</v>
      </c>
      <c r="O895" s="2" t="str">
        <f t="shared" si="69"/>
        <v/>
      </c>
      <c r="P895" s="2" t="str">
        <f t="shared" si="69"/>
        <v/>
      </c>
      <c r="Q895" s="2" t="str">
        <f t="shared" si="69"/>
        <v/>
      </c>
      <c r="R895" s="2" t="str">
        <f t="shared" si="69"/>
        <v/>
      </c>
      <c r="S895" s="2" t="str">
        <f t="shared" si="69"/>
        <v/>
      </c>
      <c r="T895" s="2" t="str">
        <f t="shared" si="69"/>
        <v/>
      </c>
      <c r="U895" s="2" t="str">
        <f t="shared" si="69"/>
        <v/>
      </c>
      <c r="V895" s="2" t="str">
        <f t="shared" si="69"/>
        <v/>
      </c>
      <c r="W895" s="2" t="str">
        <f t="shared" si="69"/>
        <v/>
      </c>
      <c r="X895" s="2" t="str">
        <f t="shared" si="69"/>
        <v/>
      </c>
      <c r="Y895" s="2" t="str">
        <f t="shared" si="69"/>
        <v/>
      </c>
    </row>
    <row r="896" spans="1:25" x14ac:dyDescent="0.2">
      <c r="A896" s="2" t="s">
        <v>654</v>
      </c>
      <c r="B896" s="2">
        <v>2740</v>
      </c>
      <c r="C896" s="2">
        <v>0</v>
      </c>
      <c r="D896" s="2" t="s">
        <v>654</v>
      </c>
      <c r="E896" s="2">
        <v>700</v>
      </c>
      <c r="F896" s="2" t="s">
        <v>309</v>
      </c>
      <c r="G896" s="2">
        <v>2594880.2069999999</v>
      </c>
      <c r="H896" s="2">
        <v>1236220.142</v>
      </c>
      <c r="I896" s="2" t="s">
        <v>4898</v>
      </c>
      <c r="J896" s="4">
        <v>39630</v>
      </c>
      <c r="K896" s="230">
        <f t="shared" si="67"/>
        <v>2</v>
      </c>
      <c r="L896" s="2" t="str">
        <f>$B896&amp;"-"&amp;COUNTIF($B$2:$B896, $B896)</f>
        <v>2740-1</v>
      </c>
      <c r="M896" s="2">
        <v>3078</v>
      </c>
      <c r="N896" s="2" t="str">
        <f t="shared" si="70"/>
        <v>Richigen</v>
      </c>
      <c r="O896" s="2" t="str">
        <f t="shared" si="69"/>
        <v/>
      </c>
      <c r="P896" s="2" t="str">
        <f t="shared" si="69"/>
        <v/>
      </c>
      <c r="Q896" s="2" t="str">
        <f t="shared" si="69"/>
        <v/>
      </c>
      <c r="R896" s="2" t="str">
        <f t="shared" si="69"/>
        <v/>
      </c>
      <c r="S896" s="2" t="str">
        <f t="shared" si="69"/>
        <v/>
      </c>
      <c r="T896" s="2" t="str">
        <f t="shared" si="69"/>
        <v/>
      </c>
      <c r="U896" s="2" t="str">
        <f t="shared" si="69"/>
        <v/>
      </c>
      <c r="V896" s="2" t="str">
        <f t="shared" si="69"/>
        <v/>
      </c>
      <c r="W896" s="2" t="str">
        <f t="shared" si="69"/>
        <v/>
      </c>
      <c r="X896" s="2" t="str">
        <f t="shared" si="69"/>
        <v/>
      </c>
      <c r="Y896" s="2" t="str">
        <f t="shared" si="69"/>
        <v/>
      </c>
    </row>
    <row r="897" spans="1:25" x14ac:dyDescent="0.2">
      <c r="A897" s="2" t="s">
        <v>655</v>
      </c>
      <c r="B897" s="2">
        <v>2742</v>
      </c>
      <c r="C897" s="2">
        <v>0</v>
      </c>
      <c r="D897" s="2" t="s">
        <v>655</v>
      </c>
      <c r="E897" s="2">
        <v>701</v>
      </c>
      <c r="F897" s="2" t="s">
        <v>309</v>
      </c>
      <c r="G897" s="2">
        <v>2591159.321</v>
      </c>
      <c r="H897" s="2">
        <v>1236403.976</v>
      </c>
      <c r="I897" s="2" t="s">
        <v>4898</v>
      </c>
      <c r="J897" s="4">
        <v>39630</v>
      </c>
      <c r="K897" s="230">
        <f t="shared" si="67"/>
        <v>2</v>
      </c>
      <c r="L897" s="2" t="str">
        <f>$B897&amp;"-"&amp;COUNTIF($B$2:$B897, $B897)</f>
        <v>2742-1</v>
      </c>
      <c r="M897" s="2">
        <v>3082</v>
      </c>
      <c r="N897" s="2" t="str">
        <f t="shared" si="70"/>
        <v>Schlosswil</v>
      </c>
      <c r="O897" s="2" t="str">
        <f t="shared" si="69"/>
        <v>Schlosswil</v>
      </c>
      <c r="P897" s="2" t="str">
        <f t="shared" si="69"/>
        <v/>
      </c>
      <c r="Q897" s="2" t="str">
        <f t="shared" si="69"/>
        <v/>
      </c>
      <c r="R897" s="2" t="str">
        <f t="shared" si="69"/>
        <v/>
      </c>
      <c r="S897" s="2" t="str">
        <f t="shared" ref="O897:Y920" si="71">IFERROR(INDEX($A$2:$A$5744, MATCH($M897&amp;"-"&amp;S$1, $L$2:$L$5744, 0)), "")</f>
        <v/>
      </c>
      <c r="T897" s="2" t="str">
        <f t="shared" si="71"/>
        <v/>
      </c>
      <c r="U897" s="2" t="str">
        <f t="shared" si="71"/>
        <v/>
      </c>
      <c r="V897" s="2" t="str">
        <f t="shared" si="71"/>
        <v/>
      </c>
      <c r="W897" s="2" t="str">
        <f t="shared" si="71"/>
        <v/>
      </c>
      <c r="X897" s="2" t="str">
        <f t="shared" si="71"/>
        <v/>
      </c>
      <c r="Y897" s="2" t="str">
        <f t="shared" si="71"/>
        <v/>
      </c>
    </row>
    <row r="898" spans="1:25" x14ac:dyDescent="0.2">
      <c r="A898" s="2" t="s">
        <v>667</v>
      </c>
      <c r="B898" s="2">
        <v>2710</v>
      </c>
      <c r="C898" s="2">
        <v>0</v>
      </c>
      <c r="D898" s="2" t="s">
        <v>656</v>
      </c>
      <c r="E898" s="2">
        <v>703</v>
      </c>
      <c r="F898" s="2" t="s">
        <v>309</v>
      </c>
      <c r="G898" s="2">
        <v>2580592.2259999998</v>
      </c>
      <c r="H898" s="2">
        <v>1231810.4809999999</v>
      </c>
      <c r="I898" s="2" t="s">
        <v>4898</v>
      </c>
      <c r="J898" s="4">
        <v>39630</v>
      </c>
      <c r="K898" s="230">
        <f t="shared" si="67"/>
        <v>2</v>
      </c>
      <c r="L898" s="2" t="str">
        <f>$B898&amp;"-"&amp;COUNTIF($B$2:$B898, $B898)</f>
        <v>2710-1</v>
      </c>
      <c r="M898" s="2">
        <v>3083</v>
      </c>
      <c r="N898" s="2" t="str">
        <f t="shared" si="70"/>
        <v>Trimstein</v>
      </c>
      <c r="O898" s="2" t="str">
        <f t="shared" si="71"/>
        <v/>
      </c>
      <c r="P898" s="2" t="str">
        <f t="shared" si="71"/>
        <v/>
      </c>
      <c r="Q898" s="2" t="str">
        <f t="shared" si="71"/>
        <v/>
      </c>
      <c r="R898" s="2" t="str">
        <f t="shared" si="71"/>
        <v/>
      </c>
      <c r="S898" s="2" t="str">
        <f t="shared" si="71"/>
        <v/>
      </c>
      <c r="T898" s="2" t="str">
        <f t="shared" si="71"/>
        <v/>
      </c>
      <c r="U898" s="2" t="str">
        <f t="shared" si="71"/>
        <v/>
      </c>
      <c r="V898" s="2" t="str">
        <f t="shared" si="71"/>
        <v/>
      </c>
      <c r="W898" s="2" t="str">
        <f t="shared" si="71"/>
        <v/>
      </c>
      <c r="X898" s="2" t="str">
        <f t="shared" si="71"/>
        <v/>
      </c>
      <c r="Y898" s="2" t="str">
        <f t="shared" si="71"/>
        <v/>
      </c>
    </row>
    <row r="899" spans="1:25" x14ac:dyDescent="0.2">
      <c r="A899" s="2" t="s">
        <v>656</v>
      </c>
      <c r="B899" s="2">
        <v>2732</v>
      </c>
      <c r="C899" s="2">
        <v>0</v>
      </c>
      <c r="D899" s="2" t="s">
        <v>656</v>
      </c>
      <c r="E899" s="2">
        <v>703</v>
      </c>
      <c r="F899" s="2" t="s">
        <v>309</v>
      </c>
      <c r="G899" s="2">
        <v>2583294.122</v>
      </c>
      <c r="H899" s="2">
        <v>1231111.577</v>
      </c>
      <c r="I899" s="2" t="s">
        <v>4898</v>
      </c>
      <c r="J899" s="4">
        <v>39630</v>
      </c>
      <c r="K899" s="230">
        <f t="shared" ref="K899:K962" si="72">IF(I899="it", 1, IF(I899="fr", 2, 3))</f>
        <v>2</v>
      </c>
      <c r="L899" s="2" t="str">
        <f>$B899&amp;"-"&amp;COUNTIF($B$2:$B899, $B899)</f>
        <v>2732-3</v>
      </c>
      <c r="M899" s="2">
        <v>3084</v>
      </c>
      <c r="N899" s="2" t="str">
        <f t="shared" si="70"/>
        <v>Wabern</v>
      </c>
      <c r="O899" s="2" t="str">
        <f t="shared" si="71"/>
        <v>Wabern</v>
      </c>
      <c r="P899" s="2" t="str">
        <f t="shared" si="71"/>
        <v/>
      </c>
      <c r="Q899" s="2" t="str">
        <f t="shared" si="71"/>
        <v/>
      </c>
      <c r="R899" s="2" t="str">
        <f t="shared" si="71"/>
        <v/>
      </c>
      <c r="S899" s="2" t="str">
        <f t="shared" si="71"/>
        <v/>
      </c>
      <c r="T899" s="2" t="str">
        <f t="shared" si="71"/>
        <v/>
      </c>
      <c r="U899" s="2" t="str">
        <f t="shared" si="71"/>
        <v/>
      </c>
      <c r="V899" s="2" t="str">
        <f t="shared" si="71"/>
        <v/>
      </c>
      <c r="W899" s="2" t="str">
        <f t="shared" si="71"/>
        <v/>
      </c>
      <c r="X899" s="2" t="str">
        <f t="shared" si="71"/>
        <v/>
      </c>
      <c r="Y899" s="2" t="str">
        <f t="shared" si="71"/>
        <v/>
      </c>
    </row>
    <row r="900" spans="1:25" x14ac:dyDescent="0.2">
      <c r="A900" s="2" t="s">
        <v>654</v>
      </c>
      <c r="B900" s="2">
        <v>2740</v>
      </c>
      <c r="C900" s="2">
        <v>0</v>
      </c>
      <c r="D900" s="2" t="s">
        <v>658</v>
      </c>
      <c r="E900" s="2">
        <v>704</v>
      </c>
      <c r="F900" s="2" t="s">
        <v>309</v>
      </c>
      <c r="G900" s="2">
        <v>2592854.895</v>
      </c>
      <c r="H900" s="2">
        <v>1238304.754</v>
      </c>
      <c r="I900" s="2" t="s">
        <v>4898</v>
      </c>
      <c r="J900" s="4">
        <v>39630</v>
      </c>
      <c r="K900" s="230">
        <f t="shared" si="72"/>
        <v>2</v>
      </c>
      <c r="L900" s="2" t="str">
        <f>$B900&amp;"-"&amp;COUNTIF($B$2:$B900, $B900)</f>
        <v>2740-2</v>
      </c>
      <c r="M900" s="2">
        <v>3086</v>
      </c>
      <c r="N900" s="2" t="str">
        <f t="shared" si="70"/>
        <v>Zimmerwald</v>
      </c>
      <c r="O900" s="2" t="str">
        <f t="shared" si="71"/>
        <v>Zimmerwald</v>
      </c>
      <c r="P900" s="2" t="str">
        <f t="shared" si="71"/>
        <v>Zimmerwald</v>
      </c>
      <c r="Q900" s="2" t="str">
        <f t="shared" si="71"/>
        <v>Zimmerwald</v>
      </c>
      <c r="R900" s="2" t="str">
        <f t="shared" si="71"/>
        <v>Englisberg</v>
      </c>
      <c r="S900" s="2" t="str">
        <f t="shared" si="71"/>
        <v/>
      </c>
      <c r="T900" s="2" t="str">
        <f t="shared" si="71"/>
        <v/>
      </c>
      <c r="U900" s="2" t="str">
        <f t="shared" si="71"/>
        <v/>
      </c>
      <c r="V900" s="2" t="str">
        <f t="shared" si="71"/>
        <v/>
      </c>
      <c r="W900" s="2" t="str">
        <f t="shared" si="71"/>
        <v/>
      </c>
      <c r="X900" s="2" t="str">
        <f t="shared" si="71"/>
        <v/>
      </c>
      <c r="Y900" s="2" t="str">
        <f t="shared" si="71"/>
        <v/>
      </c>
    </row>
    <row r="901" spans="1:25" x14ac:dyDescent="0.2">
      <c r="A901" s="2" t="s">
        <v>657</v>
      </c>
      <c r="B901" s="2">
        <v>2762</v>
      </c>
      <c r="C901" s="2">
        <v>0</v>
      </c>
      <c r="D901" s="2" t="s">
        <v>658</v>
      </c>
      <c r="E901" s="2">
        <v>704</v>
      </c>
      <c r="F901" s="2" t="s">
        <v>309</v>
      </c>
      <c r="G901" s="2">
        <v>2595926.3820000002</v>
      </c>
      <c r="H901" s="2">
        <v>1239199.906</v>
      </c>
      <c r="I901" s="2" t="s">
        <v>4898</v>
      </c>
      <c r="J901" s="4">
        <v>39630</v>
      </c>
      <c r="K901" s="230">
        <f t="shared" si="72"/>
        <v>2</v>
      </c>
      <c r="L901" s="2" t="str">
        <f>$B901&amp;"-"&amp;COUNTIF($B$2:$B901, $B901)</f>
        <v>2762-1</v>
      </c>
      <c r="M901" s="2">
        <v>3087</v>
      </c>
      <c r="N901" s="2" t="str">
        <f t="shared" si="70"/>
        <v>Niedermuhlern</v>
      </c>
      <c r="O901" s="2" t="str">
        <f t="shared" si="71"/>
        <v>Niedermuhlern</v>
      </c>
      <c r="P901" s="2" t="str">
        <f t="shared" si="71"/>
        <v>Niedermuhlern</v>
      </c>
      <c r="Q901" s="2" t="str">
        <f t="shared" si="71"/>
        <v/>
      </c>
      <c r="R901" s="2" t="str">
        <f t="shared" si="71"/>
        <v/>
      </c>
      <c r="S901" s="2" t="str">
        <f t="shared" si="71"/>
        <v/>
      </c>
      <c r="T901" s="2" t="str">
        <f t="shared" si="71"/>
        <v/>
      </c>
      <c r="U901" s="2" t="str">
        <f t="shared" si="71"/>
        <v/>
      </c>
      <c r="V901" s="2" t="str">
        <f t="shared" si="71"/>
        <v/>
      </c>
      <c r="W901" s="2" t="str">
        <f t="shared" si="71"/>
        <v/>
      </c>
      <c r="X901" s="2" t="str">
        <f t="shared" si="71"/>
        <v/>
      </c>
      <c r="Y901" s="2" t="str">
        <f t="shared" si="71"/>
        <v/>
      </c>
    </row>
    <row r="902" spans="1:25" x14ac:dyDescent="0.2">
      <c r="A902" s="2" t="s">
        <v>659</v>
      </c>
      <c r="B902" s="2">
        <v>2712</v>
      </c>
      <c r="C902" s="2">
        <v>0</v>
      </c>
      <c r="D902" s="2" t="s">
        <v>660</v>
      </c>
      <c r="E902" s="2">
        <v>706</v>
      </c>
      <c r="F902" s="2" t="s">
        <v>309</v>
      </c>
      <c r="G902" s="2">
        <v>2580205.8629999999</v>
      </c>
      <c r="H902" s="2">
        <v>1233174.22</v>
      </c>
      <c r="I902" s="2" t="s">
        <v>4898</v>
      </c>
      <c r="J902" s="4">
        <v>39630</v>
      </c>
      <c r="K902" s="230">
        <f t="shared" si="72"/>
        <v>2</v>
      </c>
      <c r="L902" s="2" t="str">
        <f>$B902&amp;"-"&amp;COUNTIF($B$2:$B902, $B902)</f>
        <v>2712-1</v>
      </c>
      <c r="M902" s="2">
        <v>3088</v>
      </c>
      <c r="N902" s="2" t="str">
        <f t="shared" si="70"/>
        <v>Rüeggisberg</v>
      </c>
      <c r="O902" s="2" t="str">
        <f t="shared" si="71"/>
        <v>Oberbütschel</v>
      </c>
      <c r="P902" s="2" t="str">
        <f t="shared" si="71"/>
        <v/>
      </c>
      <c r="Q902" s="2" t="str">
        <f t="shared" si="71"/>
        <v/>
      </c>
      <c r="R902" s="2" t="str">
        <f t="shared" si="71"/>
        <v/>
      </c>
      <c r="S902" s="2" t="str">
        <f t="shared" si="71"/>
        <v/>
      </c>
      <c r="T902" s="2" t="str">
        <f t="shared" si="71"/>
        <v/>
      </c>
      <c r="U902" s="2" t="str">
        <f t="shared" si="71"/>
        <v/>
      </c>
      <c r="V902" s="2" t="str">
        <f t="shared" si="71"/>
        <v/>
      </c>
      <c r="W902" s="2" t="str">
        <f t="shared" si="71"/>
        <v/>
      </c>
      <c r="X902" s="2" t="str">
        <f t="shared" si="71"/>
        <v/>
      </c>
      <c r="Y902" s="2" t="str">
        <f t="shared" si="71"/>
        <v/>
      </c>
    </row>
    <row r="903" spans="1:25" x14ac:dyDescent="0.2">
      <c r="A903" s="2" t="s">
        <v>661</v>
      </c>
      <c r="B903" s="2">
        <v>2713</v>
      </c>
      <c r="C903" s="2">
        <v>0</v>
      </c>
      <c r="D903" s="2" t="s">
        <v>660</v>
      </c>
      <c r="E903" s="2">
        <v>706</v>
      </c>
      <c r="F903" s="2" t="s">
        <v>309</v>
      </c>
      <c r="G903" s="2">
        <v>2579121.9589999998</v>
      </c>
      <c r="H903" s="2">
        <v>1234891.4509999999</v>
      </c>
      <c r="I903" s="2" t="s">
        <v>4898</v>
      </c>
      <c r="J903" s="4">
        <v>39630</v>
      </c>
      <c r="K903" s="230">
        <f t="shared" si="72"/>
        <v>2</v>
      </c>
      <c r="L903" s="2" t="str">
        <f>$B903&amp;"-"&amp;COUNTIF($B$2:$B903, $B903)</f>
        <v>2713-1</v>
      </c>
      <c r="M903" s="2">
        <v>3089</v>
      </c>
      <c r="N903" s="2" t="str">
        <f t="shared" si="70"/>
        <v>Hinterfultigen</v>
      </c>
      <c r="O903" s="2" t="str">
        <f t="shared" si="71"/>
        <v/>
      </c>
      <c r="P903" s="2" t="str">
        <f t="shared" si="71"/>
        <v/>
      </c>
      <c r="Q903" s="2" t="str">
        <f t="shared" si="71"/>
        <v/>
      </c>
      <c r="R903" s="2" t="str">
        <f t="shared" si="71"/>
        <v/>
      </c>
      <c r="S903" s="2" t="str">
        <f t="shared" si="71"/>
        <v/>
      </c>
      <c r="T903" s="2" t="str">
        <f t="shared" si="71"/>
        <v/>
      </c>
      <c r="U903" s="2" t="str">
        <f t="shared" si="71"/>
        <v/>
      </c>
      <c r="V903" s="2" t="str">
        <f t="shared" si="71"/>
        <v/>
      </c>
      <c r="W903" s="2" t="str">
        <f t="shared" si="71"/>
        <v/>
      </c>
      <c r="X903" s="2" t="str">
        <f t="shared" si="71"/>
        <v/>
      </c>
      <c r="Y903" s="2" t="str">
        <f t="shared" si="71"/>
        <v/>
      </c>
    </row>
    <row r="904" spans="1:25" x14ac:dyDescent="0.2">
      <c r="A904" s="2" t="s">
        <v>480</v>
      </c>
      <c r="B904" s="2">
        <v>2720</v>
      </c>
      <c r="C904" s="2">
        <v>0</v>
      </c>
      <c r="D904" s="2" t="s">
        <v>660</v>
      </c>
      <c r="E904" s="2">
        <v>706</v>
      </c>
      <c r="F904" s="2" t="s">
        <v>309</v>
      </c>
      <c r="G904" s="2">
        <v>2578414.1579999998</v>
      </c>
      <c r="H904" s="2">
        <v>1232207.0630000001</v>
      </c>
      <c r="I904" s="2" t="s">
        <v>4898</v>
      </c>
      <c r="J904" s="4">
        <v>39630</v>
      </c>
      <c r="K904" s="230">
        <f t="shared" si="72"/>
        <v>2</v>
      </c>
      <c r="L904" s="2" t="str">
        <f>$B904&amp;"-"&amp;COUNTIF($B$2:$B904, $B904)</f>
        <v>2720-6</v>
      </c>
      <c r="M904" s="2">
        <v>3095</v>
      </c>
      <c r="N904" s="2" t="str">
        <f t="shared" si="70"/>
        <v>Spiegel b. Bern</v>
      </c>
      <c r="O904" s="2" t="str">
        <f t="shared" si="71"/>
        <v/>
      </c>
      <c r="P904" s="2" t="str">
        <f t="shared" si="71"/>
        <v/>
      </c>
      <c r="Q904" s="2" t="str">
        <f t="shared" si="71"/>
        <v/>
      </c>
      <c r="R904" s="2" t="str">
        <f t="shared" si="71"/>
        <v/>
      </c>
      <c r="S904" s="2" t="str">
        <f t="shared" si="71"/>
        <v/>
      </c>
      <c r="T904" s="2" t="str">
        <f t="shared" si="71"/>
        <v/>
      </c>
      <c r="U904" s="2" t="str">
        <f t="shared" si="71"/>
        <v/>
      </c>
      <c r="V904" s="2" t="str">
        <f t="shared" si="71"/>
        <v/>
      </c>
      <c r="W904" s="2" t="str">
        <f t="shared" si="71"/>
        <v/>
      </c>
      <c r="X904" s="2" t="str">
        <f t="shared" si="71"/>
        <v/>
      </c>
      <c r="Y904" s="2" t="str">
        <f t="shared" si="71"/>
        <v/>
      </c>
    </row>
    <row r="905" spans="1:25" x14ac:dyDescent="0.2">
      <c r="A905" s="2" t="s">
        <v>660</v>
      </c>
      <c r="B905" s="2">
        <v>2732</v>
      </c>
      <c r="C905" s="2">
        <v>2</v>
      </c>
      <c r="D905" s="2" t="s">
        <v>660</v>
      </c>
      <c r="E905" s="2">
        <v>706</v>
      </c>
      <c r="F905" s="2" t="s">
        <v>309</v>
      </c>
      <c r="G905" s="2">
        <v>2582159.233</v>
      </c>
      <c r="H905" s="2">
        <v>1233104.4310000001</v>
      </c>
      <c r="I905" s="2" t="s">
        <v>4898</v>
      </c>
      <c r="J905" s="4">
        <v>39630</v>
      </c>
      <c r="K905" s="230">
        <f t="shared" si="72"/>
        <v>2</v>
      </c>
      <c r="L905" s="2" t="str">
        <f>$B905&amp;"-"&amp;COUNTIF($B$2:$B905, $B905)</f>
        <v>2732-4</v>
      </c>
      <c r="M905" s="2">
        <v>3096</v>
      </c>
      <c r="N905" s="2" t="str">
        <f t="shared" si="70"/>
        <v>Oberbalm</v>
      </c>
      <c r="O905" s="2" t="str">
        <f t="shared" si="71"/>
        <v>Oberbalm</v>
      </c>
      <c r="P905" s="2" t="str">
        <f t="shared" si="71"/>
        <v/>
      </c>
      <c r="Q905" s="2" t="str">
        <f t="shared" si="71"/>
        <v/>
      </c>
      <c r="R905" s="2" t="str">
        <f t="shared" si="71"/>
        <v/>
      </c>
      <c r="S905" s="2" t="str">
        <f t="shared" si="71"/>
        <v/>
      </c>
      <c r="T905" s="2" t="str">
        <f t="shared" si="71"/>
        <v/>
      </c>
      <c r="U905" s="2" t="str">
        <f t="shared" si="71"/>
        <v/>
      </c>
      <c r="V905" s="2" t="str">
        <f t="shared" si="71"/>
        <v/>
      </c>
      <c r="W905" s="2" t="str">
        <f t="shared" si="71"/>
        <v/>
      </c>
      <c r="X905" s="2" t="str">
        <f t="shared" si="71"/>
        <v/>
      </c>
      <c r="Y905" s="2" t="str">
        <f t="shared" si="71"/>
        <v/>
      </c>
    </row>
    <row r="906" spans="1:25" x14ac:dyDescent="0.2">
      <c r="A906" s="2" t="s">
        <v>662</v>
      </c>
      <c r="B906" s="2">
        <v>2732</v>
      </c>
      <c r="C906" s="2">
        <v>3</v>
      </c>
      <c r="D906" s="2" t="s">
        <v>663</v>
      </c>
      <c r="E906" s="2">
        <v>707</v>
      </c>
      <c r="F906" s="2" t="s">
        <v>309</v>
      </c>
      <c r="G906" s="2">
        <v>2583667.5019999999</v>
      </c>
      <c r="H906" s="2">
        <v>1233526.8640000001</v>
      </c>
      <c r="I906" s="2" t="s">
        <v>4898</v>
      </c>
      <c r="J906" s="4">
        <v>39630</v>
      </c>
      <c r="K906" s="230">
        <f t="shared" si="72"/>
        <v>2</v>
      </c>
      <c r="L906" s="2" t="str">
        <f>$B906&amp;"-"&amp;COUNTIF($B$2:$B906, $B906)</f>
        <v>2732-5</v>
      </c>
      <c r="M906" s="2">
        <v>3097</v>
      </c>
      <c r="N906" s="2" t="str">
        <f t="shared" si="70"/>
        <v>Liebefeld</v>
      </c>
      <c r="O906" s="2" t="str">
        <f t="shared" si="71"/>
        <v>Liebefeld</v>
      </c>
      <c r="P906" s="2" t="str">
        <f t="shared" si="71"/>
        <v/>
      </c>
      <c r="Q906" s="2" t="str">
        <f t="shared" si="71"/>
        <v/>
      </c>
      <c r="R906" s="2" t="str">
        <f t="shared" si="71"/>
        <v/>
      </c>
      <c r="S906" s="2" t="str">
        <f t="shared" si="71"/>
        <v/>
      </c>
      <c r="T906" s="2" t="str">
        <f t="shared" si="71"/>
        <v/>
      </c>
      <c r="U906" s="2" t="str">
        <f t="shared" si="71"/>
        <v/>
      </c>
      <c r="V906" s="2" t="str">
        <f t="shared" si="71"/>
        <v/>
      </c>
      <c r="W906" s="2" t="str">
        <f t="shared" si="71"/>
        <v/>
      </c>
      <c r="X906" s="2" t="str">
        <f t="shared" si="71"/>
        <v/>
      </c>
      <c r="Y906" s="2" t="str">
        <f t="shared" si="71"/>
        <v/>
      </c>
    </row>
    <row r="907" spans="1:25" x14ac:dyDescent="0.2">
      <c r="A907" s="2" t="s">
        <v>664</v>
      </c>
      <c r="B907" s="2">
        <v>2827</v>
      </c>
      <c r="C907" s="2">
        <v>2</v>
      </c>
      <c r="D907" s="2" t="s">
        <v>664</v>
      </c>
      <c r="E907" s="2">
        <v>708</v>
      </c>
      <c r="F907" s="2" t="s">
        <v>309</v>
      </c>
      <c r="G907" s="2">
        <v>2608790.014</v>
      </c>
      <c r="H907" s="2">
        <v>1242746.7709999999</v>
      </c>
      <c r="I907" s="2" t="s">
        <v>4896</v>
      </c>
      <c r="J907" s="4">
        <v>39630</v>
      </c>
      <c r="K907" s="230">
        <f t="shared" si="72"/>
        <v>3</v>
      </c>
      <c r="L907" s="2" t="str">
        <f>$B907&amp;"-"&amp;COUNTIF($B$2:$B907, $B907)</f>
        <v>2827-1</v>
      </c>
      <c r="M907" s="2">
        <v>3098</v>
      </c>
      <c r="N907" s="2" t="str">
        <f t="shared" si="70"/>
        <v>Köniz</v>
      </c>
      <c r="O907" s="2" t="str">
        <f t="shared" si="71"/>
        <v>Köniz</v>
      </c>
      <c r="P907" s="2" t="str">
        <f t="shared" si="71"/>
        <v>Schliern b. Köniz</v>
      </c>
      <c r="Q907" s="2" t="str">
        <f t="shared" si="71"/>
        <v/>
      </c>
      <c r="R907" s="2" t="str">
        <f t="shared" si="71"/>
        <v/>
      </c>
      <c r="S907" s="2" t="str">
        <f t="shared" si="71"/>
        <v/>
      </c>
      <c r="T907" s="2" t="str">
        <f t="shared" si="71"/>
        <v/>
      </c>
      <c r="U907" s="2" t="str">
        <f t="shared" si="71"/>
        <v/>
      </c>
      <c r="V907" s="2" t="str">
        <f t="shared" si="71"/>
        <v/>
      </c>
      <c r="W907" s="2" t="str">
        <f t="shared" si="71"/>
        <v/>
      </c>
      <c r="X907" s="2" t="str">
        <f t="shared" si="71"/>
        <v/>
      </c>
      <c r="Y907" s="2" t="str">
        <f t="shared" si="71"/>
        <v/>
      </c>
    </row>
    <row r="908" spans="1:25" x14ac:dyDescent="0.2">
      <c r="A908" s="2" t="s">
        <v>665</v>
      </c>
      <c r="B908" s="2">
        <v>2747</v>
      </c>
      <c r="C908" s="2">
        <v>2</v>
      </c>
      <c r="D908" s="2" t="s">
        <v>665</v>
      </c>
      <c r="E908" s="2">
        <v>709</v>
      </c>
      <c r="F908" s="2" t="s">
        <v>309</v>
      </c>
      <c r="G908" s="2">
        <v>2606450.216</v>
      </c>
      <c r="H908" s="2">
        <v>1239363.926</v>
      </c>
      <c r="I908" s="2" t="s">
        <v>4896</v>
      </c>
      <c r="J908" s="4">
        <v>39630</v>
      </c>
      <c r="K908" s="230">
        <f t="shared" si="72"/>
        <v>3</v>
      </c>
      <c r="L908" s="2" t="str">
        <f>$B908&amp;"-"&amp;COUNTIF($B$2:$B908, $B908)</f>
        <v>2747-2</v>
      </c>
      <c r="M908" s="2">
        <v>3099</v>
      </c>
      <c r="N908" s="2" t="str">
        <f t="shared" si="70"/>
        <v>Rüti b. Riggisberg</v>
      </c>
      <c r="O908" s="2" t="str">
        <f t="shared" si="71"/>
        <v>Rüti b. Riggisberg</v>
      </c>
      <c r="P908" s="2" t="str">
        <f t="shared" si="71"/>
        <v>Rüti b. Riggisberg</v>
      </c>
      <c r="Q908" s="2" t="str">
        <f t="shared" si="71"/>
        <v/>
      </c>
      <c r="R908" s="2" t="str">
        <f t="shared" si="71"/>
        <v/>
      </c>
      <c r="S908" s="2" t="str">
        <f t="shared" si="71"/>
        <v/>
      </c>
      <c r="T908" s="2" t="str">
        <f t="shared" si="71"/>
        <v/>
      </c>
      <c r="U908" s="2" t="str">
        <f t="shared" si="71"/>
        <v/>
      </c>
      <c r="V908" s="2" t="str">
        <f t="shared" si="71"/>
        <v/>
      </c>
      <c r="W908" s="2" t="str">
        <f t="shared" si="71"/>
        <v/>
      </c>
      <c r="X908" s="2" t="str">
        <f t="shared" si="71"/>
        <v/>
      </c>
      <c r="Y908" s="2" t="str">
        <f t="shared" si="71"/>
        <v/>
      </c>
    </row>
    <row r="909" spans="1:25" x14ac:dyDescent="0.2">
      <c r="A909" s="2" t="s">
        <v>666</v>
      </c>
      <c r="B909" s="2">
        <v>2736</v>
      </c>
      <c r="C909" s="2">
        <v>0</v>
      </c>
      <c r="D909" s="2" t="s">
        <v>666</v>
      </c>
      <c r="E909" s="2">
        <v>711</v>
      </c>
      <c r="F909" s="2" t="s">
        <v>309</v>
      </c>
      <c r="G909" s="2">
        <v>2590189.5550000002</v>
      </c>
      <c r="H909" s="2">
        <v>1231339.5079999999</v>
      </c>
      <c r="I909" s="2" t="s">
        <v>4898</v>
      </c>
      <c r="J909" s="4">
        <v>39630</v>
      </c>
      <c r="K909" s="230">
        <f t="shared" si="72"/>
        <v>2</v>
      </c>
      <c r="L909" s="2" t="str">
        <f>$B909&amp;"-"&amp;COUNTIF($B$2:$B909, $B909)</f>
        <v>2736-1</v>
      </c>
      <c r="M909" s="2">
        <v>3110</v>
      </c>
      <c r="N909" s="2" t="str">
        <f t="shared" si="70"/>
        <v>Münsingen</v>
      </c>
      <c r="O909" s="2" t="str">
        <f t="shared" si="71"/>
        <v/>
      </c>
      <c r="P909" s="2" t="str">
        <f t="shared" si="71"/>
        <v/>
      </c>
      <c r="Q909" s="2" t="str">
        <f t="shared" si="71"/>
        <v/>
      </c>
      <c r="R909" s="2" t="str">
        <f t="shared" si="71"/>
        <v/>
      </c>
      <c r="S909" s="2" t="str">
        <f t="shared" si="71"/>
        <v/>
      </c>
      <c r="T909" s="2" t="str">
        <f t="shared" si="71"/>
        <v/>
      </c>
      <c r="U909" s="2" t="str">
        <f t="shared" si="71"/>
        <v/>
      </c>
      <c r="V909" s="2" t="str">
        <f t="shared" si="71"/>
        <v/>
      </c>
      <c r="W909" s="2" t="str">
        <f t="shared" si="71"/>
        <v/>
      </c>
      <c r="X909" s="2" t="str">
        <f t="shared" si="71"/>
        <v/>
      </c>
      <c r="Y909" s="2" t="str">
        <f t="shared" si="71"/>
        <v/>
      </c>
    </row>
    <row r="910" spans="1:25" x14ac:dyDescent="0.2">
      <c r="A910" s="2" t="s">
        <v>667</v>
      </c>
      <c r="B910" s="2">
        <v>2710</v>
      </c>
      <c r="C910" s="2">
        <v>0</v>
      </c>
      <c r="D910" s="2" t="s">
        <v>667</v>
      </c>
      <c r="E910" s="2">
        <v>713</v>
      </c>
      <c r="F910" s="2" t="s">
        <v>309</v>
      </c>
      <c r="G910" s="2">
        <v>2581380.7450000001</v>
      </c>
      <c r="H910" s="2">
        <v>1229952.138</v>
      </c>
      <c r="I910" s="2" t="s">
        <v>4898</v>
      </c>
      <c r="J910" s="4">
        <v>39630</v>
      </c>
      <c r="K910" s="230">
        <f t="shared" si="72"/>
        <v>2</v>
      </c>
      <c r="L910" s="2" t="str">
        <f>$B910&amp;"-"&amp;COUNTIF($B$2:$B910, $B910)</f>
        <v>2710-2</v>
      </c>
      <c r="M910" s="2">
        <v>3111</v>
      </c>
      <c r="N910" s="2" t="str">
        <f t="shared" si="70"/>
        <v>Tägertschi</v>
      </c>
      <c r="O910" s="2" t="str">
        <f t="shared" si="71"/>
        <v/>
      </c>
      <c r="P910" s="2" t="str">
        <f t="shared" si="71"/>
        <v/>
      </c>
      <c r="Q910" s="2" t="str">
        <f t="shared" si="71"/>
        <v/>
      </c>
      <c r="R910" s="2" t="str">
        <f t="shared" si="71"/>
        <v/>
      </c>
      <c r="S910" s="2" t="str">
        <f t="shared" si="71"/>
        <v/>
      </c>
      <c r="T910" s="2" t="str">
        <f t="shared" si="71"/>
        <v/>
      </c>
      <c r="U910" s="2" t="str">
        <f t="shared" si="71"/>
        <v/>
      </c>
      <c r="V910" s="2" t="str">
        <f t="shared" si="71"/>
        <v/>
      </c>
      <c r="W910" s="2" t="str">
        <f t="shared" si="71"/>
        <v/>
      </c>
      <c r="X910" s="2" t="str">
        <f t="shared" si="71"/>
        <v/>
      </c>
      <c r="Y910" s="2" t="str">
        <f t="shared" si="71"/>
        <v/>
      </c>
    </row>
    <row r="911" spans="1:25" x14ac:dyDescent="0.2">
      <c r="A911" s="2" t="s">
        <v>668</v>
      </c>
      <c r="B911" s="2">
        <v>2720</v>
      </c>
      <c r="C911" s="2">
        <v>2</v>
      </c>
      <c r="D911" s="2" t="s">
        <v>667</v>
      </c>
      <c r="E911" s="2">
        <v>713</v>
      </c>
      <c r="F911" s="2" t="s">
        <v>309</v>
      </c>
      <c r="G911" s="2">
        <v>2578585.8969999999</v>
      </c>
      <c r="H911" s="2">
        <v>1230168.2890000001</v>
      </c>
      <c r="I911" s="2" t="s">
        <v>4898</v>
      </c>
      <c r="J911" s="4">
        <v>39630</v>
      </c>
      <c r="K911" s="230">
        <f t="shared" si="72"/>
        <v>2</v>
      </c>
      <c r="L911" s="2" t="str">
        <f>$B911&amp;"-"&amp;COUNTIF($B$2:$B911, $B911)</f>
        <v>2720-7</v>
      </c>
      <c r="M911" s="2">
        <v>3112</v>
      </c>
      <c r="N911" s="2" t="str">
        <f t="shared" si="70"/>
        <v>Allmendingen b. Bern</v>
      </c>
      <c r="O911" s="2" t="str">
        <f t="shared" si="71"/>
        <v>Allmendingen b. Bern</v>
      </c>
      <c r="P911" s="2" t="str">
        <f t="shared" si="71"/>
        <v/>
      </c>
      <c r="Q911" s="2" t="str">
        <f t="shared" si="71"/>
        <v/>
      </c>
      <c r="R911" s="2" t="str">
        <f t="shared" si="71"/>
        <v/>
      </c>
      <c r="S911" s="2" t="str">
        <f t="shared" si="71"/>
        <v/>
      </c>
      <c r="T911" s="2" t="str">
        <f t="shared" si="71"/>
        <v/>
      </c>
      <c r="U911" s="2" t="str">
        <f t="shared" si="71"/>
        <v/>
      </c>
      <c r="V911" s="2" t="str">
        <f t="shared" si="71"/>
        <v/>
      </c>
      <c r="W911" s="2" t="str">
        <f t="shared" si="71"/>
        <v/>
      </c>
      <c r="X911" s="2" t="str">
        <f t="shared" si="71"/>
        <v/>
      </c>
      <c r="Y911" s="2" t="str">
        <f t="shared" si="71"/>
        <v/>
      </c>
    </row>
    <row r="912" spans="1:25" x14ac:dyDescent="0.2">
      <c r="A912" s="2" t="s">
        <v>669</v>
      </c>
      <c r="B912" s="2">
        <v>2717</v>
      </c>
      <c r="C912" s="2">
        <v>2</v>
      </c>
      <c r="D912" s="2" t="s">
        <v>669</v>
      </c>
      <c r="E912" s="2">
        <v>715</v>
      </c>
      <c r="F912" s="2" t="s">
        <v>309</v>
      </c>
      <c r="G912" s="2">
        <v>2580996.06</v>
      </c>
      <c r="H912" s="2">
        <v>1237645.642</v>
      </c>
      <c r="I912" s="2" t="s">
        <v>4898</v>
      </c>
      <c r="J912" s="4">
        <v>39630</v>
      </c>
      <c r="K912" s="230">
        <f t="shared" si="72"/>
        <v>2</v>
      </c>
      <c r="L912" s="2" t="str">
        <f>$B912&amp;"-"&amp;COUNTIF($B$2:$B912, $B912)</f>
        <v>2717-1</v>
      </c>
      <c r="M912" s="2">
        <v>3113</v>
      </c>
      <c r="N912" s="2" t="str">
        <f t="shared" si="70"/>
        <v>Rubigen</v>
      </c>
      <c r="O912" s="2" t="str">
        <f t="shared" si="71"/>
        <v>Rubigen</v>
      </c>
      <c r="P912" s="2" t="str">
        <f t="shared" si="71"/>
        <v/>
      </c>
      <c r="Q912" s="2" t="str">
        <f t="shared" si="71"/>
        <v/>
      </c>
      <c r="R912" s="2" t="str">
        <f t="shared" si="71"/>
        <v/>
      </c>
      <c r="S912" s="2" t="str">
        <f t="shared" si="71"/>
        <v/>
      </c>
      <c r="T912" s="2" t="str">
        <f t="shared" si="71"/>
        <v/>
      </c>
      <c r="U912" s="2" t="str">
        <f t="shared" si="71"/>
        <v/>
      </c>
      <c r="V912" s="2" t="str">
        <f t="shared" si="71"/>
        <v/>
      </c>
      <c r="W912" s="2" t="str">
        <f t="shared" si="71"/>
        <v/>
      </c>
      <c r="X912" s="2" t="str">
        <f t="shared" si="71"/>
        <v/>
      </c>
      <c r="Y912" s="2" t="str">
        <f t="shared" si="71"/>
        <v/>
      </c>
    </row>
    <row r="913" spans="1:25" x14ac:dyDescent="0.2">
      <c r="A913" s="2" t="s">
        <v>659</v>
      </c>
      <c r="B913" s="2">
        <v>2712</v>
      </c>
      <c r="C913" s="2">
        <v>0</v>
      </c>
      <c r="D913" s="2" t="s">
        <v>671</v>
      </c>
      <c r="E913" s="2">
        <v>716</v>
      </c>
      <c r="F913" s="2" t="s">
        <v>309</v>
      </c>
      <c r="G913" s="2">
        <v>2581292.7349999999</v>
      </c>
      <c r="H913" s="2">
        <v>1234101.183</v>
      </c>
      <c r="I913" s="2" t="s">
        <v>4898</v>
      </c>
      <c r="J913" s="4">
        <v>39630</v>
      </c>
      <c r="K913" s="230">
        <f t="shared" si="72"/>
        <v>2</v>
      </c>
      <c r="L913" s="2" t="str">
        <f>$B913&amp;"-"&amp;COUNTIF($B$2:$B913, $B913)</f>
        <v>2712-2</v>
      </c>
      <c r="M913" s="2">
        <v>3114</v>
      </c>
      <c r="N913" s="2" t="str">
        <f t="shared" si="70"/>
        <v>Wichtrach</v>
      </c>
      <c r="O913" s="2" t="str">
        <f t="shared" si="71"/>
        <v>Wichtrach</v>
      </c>
      <c r="P913" s="2" t="str">
        <f t="shared" si="71"/>
        <v/>
      </c>
      <c r="Q913" s="2" t="str">
        <f t="shared" si="71"/>
        <v/>
      </c>
      <c r="R913" s="2" t="str">
        <f t="shared" si="71"/>
        <v/>
      </c>
      <c r="S913" s="2" t="str">
        <f t="shared" si="71"/>
        <v/>
      </c>
      <c r="T913" s="2" t="str">
        <f t="shared" si="71"/>
        <v/>
      </c>
      <c r="U913" s="2" t="str">
        <f t="shared" si="71"/>
        <v/>
      </c>
      <c r="V913" s="2" t="str">
        <f t="shared" si="71"/>
        <v/>
      </c>
      <c r="W913" s="2" t="str">
        <f t="shared" si="71"/>
        <v/>
      </c>
      <c r="X913" s="2" t="str">
        <f t="shared" si="71"/>
        <v/>
      </c>
      <c r="Y913" s="2" t="str">
        <f t="shared" si="71"/>
        <v/>
      </c>
    </row>
    <row r="914" spans="1:25" x14ac:dyDescent="0.2">
      <c r="A914" s="2" t="s">
        <v>670</v>
      </c>
      <c r="B914" s="2">
        <v>2715</v>
      </c>
      <c r="C914" s="2">
        <v>1</v>
      </c>
      <c r="D914" s="2" t="s">
        <v>671</v>
      </c>
      <c r="E914" s="2">
        <v>716</v>
      </c>
      <c r="F914" s="2" t="s">
        <v>309</v>
      </c>
      <c r="G914" s="2">
        <v>2581144.8250000002</v>
      </c>
      <c r="H914" s="2">
        <v>1235284.95</v>
      </c>
      <c r="I914" s="2" t="s">
        <v>4898</v>
      </c>
      <c r="J914" s="4">
        <v>39630</v>
      </c>
      <c r="K914" s="230">
        <f t="shared" si="72"/>
        <v>2</v>
      </c>
      <c r="L914" s="2" t="str">
        <f>$B914&amp;"-"&amp;COUNTIF($B$2:$B914, $B914)</f>
        <v>2715-1</v>
      </c>
      <c r="M914" s="2">
        <v>3115</v>
      </c>
      <c r="N914" s="2" t="str">
        <f t="shared" si="70"/>
        <v>Gerzensee</v>
      </c>
      <c r="O914" s="2" t="str">
        <f t="shared" si="71"/>
        <v>Gerzensee</v>
      </c>
      <c r="P914" s="2" t="str">
        <f t="shared" si="71"/>
        <v>Gerzensee</v>
      </c>
      <c r="Q914" s="2" t="str">
        <f t="shared" si="71"/>
        <v/>
      </c>
      <c r="R914" s="2" t="str">
        <f t="shared" si="71"/>
        <v/>
      </c>
      <c r="S914" s="2" t="str">
        <f t="shared" si="71"/>
        <v/>
      </c>
      <c r="T914" s="2" t="str">
        <f t="shared" si="71"/>
        <v/>
      </c>
      <c r="U914" s="2" t="str">
        <f t="shared" si="71"/>
        <v/>
      </c>
      <c r="V914" s="2" t="str">
        <f t="shared" si="71"/>
        <v/>
      </c>
      <c r="W914" s="2" t="str">
        <f t="shared" si="71"/>
        <v/>
      </c>
      <c r="X914" s="2" t="str">
        <f t="shared" si="71"/>
        <v/>
      </c>
      <c r="Y914" s="2" t="str">
        <f t="shared" si="71"/>
        <v/>
      </c>
    </row>
    <row r="915" spans="1:25" x14ac:dyDescent="0.2">
      <c r="A915" s="2" t="s">
        <v>672</v>
      </c>
      <c r="B915" s="2">
        <v>2715</v>
      </c>
      <c r="C915" s="2">
        <v>2</v>
      </c>
      <c r="D915" s="2" t="s">
        <v>671</v>
      </c>
      <c r="E915" s="2">
        <v>716</v>
      </c>
      <c r="F915" s="2" t="s">
        <v>309</v>
      </c>
      <c r="G915" s="2">
        <v>2581836.4909999999</v>
      </c>
      <c r="H915" s="2">
        <v>1236393.851</v>
      </c>
      <c r="I915" s="2" t="s">
        <v>4898</v>
      </c>
      <c r="J915" s="4">
        <v>39630</v>
      </c>
      <c r="K915" s="230">
        <f t="shared" si="72"/>
        <v>2</v>
      </c>
      <c r="L915" s="2" t="str">
        <f>$B915&amp;"-"&amp;COUNTIF($B$2:$B915, $B915)</f>
        <v>2715-2</v>
      </c>
      <c r="M915" s="2">
        <v>3116</v>
      </c>
      <c r="N915" s="2" t="str">
        <f t="shared" si="70"/>
        <v>Kirchdorf BE</v>
      </c>
      <c r="O915" s="2" t="str">
        <f t="shared" si="71"/>
        <v>Mühledorf BE</v>
      </c>
      <c r="P915" s="2" t="str">
        <f t="shared" si="71"/>
        <v>Noflen BE</v>
      </c>
      <c r="Q915" s="2" t="str">
        <f t="shared" si="71"/>
        <v/>
      </c>
      <c r="R915" s="2" t="str">
        <f t="shared" si="71"/>
        <v/>
      </c>
      <c r="S915" s="2" t="str">
        <f t="shared" si="71"/>
        <v/>
      </c>
      <c r="T915" s="2" t="str">
        <f t="shared" si="71"/>
        <v/>
      </c>
      <c r="U915" s="2" t="str">
        <f t="shared" si="71"/>
        <v/>
      </c>
      <c r="V915" s="2" t="str">
        <f t="shared" si="71"/>
        <v/>
      </c>
      <c r="W915" s="2" t="str">
        <f t="shared" si="71"/>
        <v/>
      </c>
      <c r="X915" s="2" t="str">
        <f t="shared" si="71"/>
        <v/>
      </c>
      <c r="Y915" s="2" t="str">
        <f t="shared" si="71"/>
        <v/>
      </c>
    </row>
    <row r="916" spans="1:25" x14ac:dyDescent="0.2">
      <c r="A916" s="2" t="s">
        <v>673</v>
      </c>
      <c r="B916" s="2">
        <v>2716</v>
      </c>
      <c r="C916" s="2">
        <v>0</v>
      </c>
      <c r="D916" s="2" t="s">
        <v>671</v>
      </c>
      <c r="E916" s="2">
        <v>716</v>
      </c>
      <c r="F916" s="2" t="s">
        <v>309</v>
      </c>
      <c r="G916" s="2">
        <v>2583162.4139999999</v>
      </c>
      <c r="H916" s="2">
        <v>1236112.906</v>
      </c>
      <c r="I916" s="2" t="s">
        <v>4898</v>
      </c>
      <c r="J916" s="4">
        <v>39630</v>
      </c>
      <c r="K916" s="230">
        <f t="shared" si="72"/>
        <v>2</v>
      </c>
      <c r="L916" s="2" t="str">
        <f>$B916&amp;"-"&amp;COUNTIF($B$2:$B916, $B916)</f>
        <v>2716-1</v>
      </c>
      <c r="M916" s="2">
        <v>3122</v>
      </c>
      <c r="N916" s="2" t="str">
        <f t="shared" si="70"/>
        <v>Kehrsatz</v>
      </c>
      <c r="O916" s="2" t="str">
        <f t="shared" si="71"/>
        <v>Kehrsatz</v>
      </c>
      <c r="P916" s="2" t="str">
        <f t="shared" si="71"/>
        <v/>
      </c>
      <c r="Q916" s="2" t="str">
        <f t="shared" si="71"/>
        <v/>
      </c>
      <c r="R916" s="2" t="str">
        <f t="shared" si="71"/>
        <v/>
      </c>
      <c r="S916" s="2" t="str">
        <f t="shared" si="71"/>
        <v/>
      </c>
      <c r="T916" s="2" t="str">
        <f t="shared" si="71"/>
        <v/>
      </c>
      <c r="U916" s="2" t="str">
        <f t="shared" si="71"/>
        <v/>
      </c>
      <c r="V916" s="2" t="str">
        <f t="shared" si="71"/>
        <v/>
      </c>
      <c r="W916" s="2" t="str">
        <f t="shared" si="71"/>
        <v/>
      </c>
      <c r="X916" s="2" t="str">
        <f t="shared" si="71"/>
        <v/>
      </c>
      <c r="Y916" s="2" t="str">
        <f t="shared" si="71"/>
        <v/>
      </c>
    </row>
    <row r="917" spans="1:25" x14ac:dyDescent="0.2">
      <c r="A917" s="2" t="s">
        <v>674</v>
      </c>
      <c r="B917" s="2">
        <v>2717</v>
      </c>
      <c r="C917" s="2">
        <v>0</v>
      </c>
      <c r="D917" s="2" t="s">
        <v>671</v>
      </c>
      <c r="E917" s="2">
        <v>716</v>
      </c>
      <c r="F917" s="2" t="s">
        <v>309</v>
      </c>
      <c r="G917" s="2">
        <v>2580356.2450000001</v>
      </c>
      <c r="H917" s="2">
        <v>1236266.608</v>
      </c>
      <c r="I917" s="2" t="s">
        <v>4898</v>
      </c>
      <c r="J917" s="4">
        <v>39630</v>
      </c>
      <c r="K917" s="230">
        <f t="shared" si="72"/>
        <v>2</v>
      </c>
      <c r="L917" s="2" t="str">
        <f>$B917&amp;"-"&amp;COUNTIF($B$2:$B917, $B917)</f>
        <v>2717-2</v>
      </c>
      <c r="M917" s="2">
        <v>3123</v>
      </c>
      <c r="N917" s="2" t="str">
        <f t="shared" si="70"/>
        <v>Belp</v>
      </c>
      <c r="O917" s="2" t="str">
        <f t="shared" si="71"/>
        <v>Belp</v>
      </c>
      <c r="P917" s="2" t="str">
        <f t="shared" si="71"/>
        <v>Belp</v>
      </c>
      <c r="Q917" s="2" t="str">
        <f t="shared" si="71"/>
        <v/>
      </c>
      <c r="R917" s="2" t="str">
        <f t="shared" si="71"/>
        <v/>
      </c>
      <c r="S917" s="2" t="str">
        <f t="shared" si="71"/>
        <v/>
      </c>
      <c r="T917" s="2" t="str">
        <f t="shared" si="71"/>
        <v/>
      </c>
      <c r="U917" s="2" t="str">
        <f t="shared" si="71"/>
        <v/>
      </c>
      <c r="V917" s="2" t="str">
        <f t="shared" si="71"/>
        <v/>
      </c>
      <c r="W917" s="2" t="str">
        <f t="shared" si="71"/>
        <v/>
      </c>
      <c r="X917" s="2" t="str">
        <f t="shared" si="71"/>
        <v/>
      </c>
      <c r="Y917" s="2" t="str">
        <f t="shared" si="71"/>
        <v/>
      </c>
    </row>
    <row r="918" spans="1:25" x14ac:dyDescent="0.2">
      <c r="A918" s="2" t="s">
        <v>675</v>
      </c>
      <c r="B918" s="2">
        <v>2748</v>
      </c>
      <c r="C918" s="2">
        <v>0</v>
      </c>
      <c r="D918" s="2" t="s">
        <v>671</v>
      </c>
      <c r="E918" s="2">
        <v>716</v>
      </c>
      <c r="F918" s="2" t="s">
        <v>309</v>
      </c>
      <c r="G918" s="2">
        <v>2586708.875</v>
      </c>
      <c r="H918" s="2">
        <v>1235687.442</v>
      </c>
      <c r="I918" s="2" t="s">
        <v>4898</v>
      </c>
      <c r="J918" s="4">
        <v>39630</v>
      </c>
      <c r="K918" s="230">
        <f t="shared" si="72"/>
        <v>2</v>
      </c>
      <c r="L918" s="2" t="str">
        <f>$B918&amp;"-"&amp;COUNTIF($B$2:$B918, $B918)</f>
        <v>2748-1</v>
      </c>
      <c r="M918" s="2">
        <v>3124</v>
      </c>
      <c r="N918" s="2" t="str">
        <f t="shared" si="70"/>
        <v>Belpberg</v>
      </c>
      <c r="O918" s="2" t="str">
        <f t="shared" si="71"/>
        <v/>
      </c>
      <c r="P918" s="2" t="str">
        <f t="shared" si="71"/>
        <v/>
      </c>
      <c r="Q918" s="2" t="str">
        <f t="shared" si="71"/>
        <v/>
      </c>
      <c r="R918" s="2" t="str">
        <f t="shared" si="71"/>
        <v/>
      </c>
      <c r="S918" s="2" t="str">
        <f t="shared" si="71"/>
        <v/>
      </c>
      <c r="T918" s="2" t="str">
        <f t="shared" si="71"/>
        <v/>
      </c>
      <c r="U918" s="2" t="str">
        <f t="shared" si="71"/>
        <v/>
      </c>
      <c r="V918" s="2" t="str">
        <f t="shared" si="71"/>
        <v/>
      </c>
      <c r="W918" s="2" t="str">
        <f t="shared" si="71"/>
        <v/>
      </c>
      <c r="X918" s="2" t="str">
        <f t="shared" si="71"/>
        <v/>
      </c>
      <c r="Y918" s="2" t="str">
        <f t="shared" si="71"/>
        <v/>
      </c>
    </row>
    <row r="919" spans="1:25" x14ac:dyDescent="0.2">
      <c r="A919" s="2" t="s">
        <v>676</v>
      </c>
      <c r="B919" s="2">
        <v>2748</v>
      </c>
      <c r="C919" s="2">
        <v>2</v>
      </c>
      <c r="D919" s="2" t="s">
        <v>671</v>
      </c>
      <c r="E919" s="2">
        <v>716</v>
      </c>
      <c r="F919" s="2" t="s">
        <v>309</v>
      </c>
      <c r="G919" s="2">
        <v>2585334.0019999999</v>
      </c>
      <c r="H919" s="2">
        <v>1236981.1370000001</v>
      </c>
      <c r="I919" s="2" t="s">
        <v>4898</v>
      </c>
      <c r="J919" s="4">
        <v>39630</v>
      </c>
      <c r="K919" s="230">
        <f t="shared" si="72"/>
        <v>2</v>
      </c>
      <c r="L919" s="2" t="str">
        <f>$B919&amp;"-"&amp;COUNTIF($B$2:$B919, $B919)</f>
        <v>2748-2</v>
      </c>
      <c r="M919" s="2">
        <v>3125</v>
      </c>
      <c r="N919" s="2" t="str">
        <f t="shared" si="70"/>
        <v>Toffen</v>
      </c>
      <c r="O919" s="2" t="str">
        <f t="shared" si="71"/>
        <v>Toffen</v>
      </c>
      <c r="P919" s="2" t="str">
        <f t="shared" si="71"/>
        <v>Toffen</v>
      </c>
      <c r="Q919" s="2" t="str">
        <f t="shared" si="71"/>
        <v/>
      </c>
      <c r="R919" s="2" t="str">
        <f t="shared" si="71"/>
        <v/>
      </c>
      <c r="S919" s="2" t="str">
        <f t="shared" si="71"/>
        <v/>
      </c>
      <c r="T919" s="2" t="str">
        <f t="shared" si="71"/>
        <v/>
      </c>
      <c r="U919" s="2" t="str">
        <f t="shared" si="71"/>
        <v/>
      </c>
      <c r="V919" s="2" t="str">
        <f t="shared" si="71"/>
        <v/>
      </c>
      <c r="W919" s="2" t="str">
        <f t="shared" si="71"/>
        <v/>
      </c>
      <c r="X919" s="2" t="str">
        <f t="shared" si="71"/>
        <v/>
      </c>
      <c r="Y919" s="2" t="str">
        <f t="shared" si="71"/>
        <v/>
      </c>
    </row>
    <row r="920" spans="1:25" x14ac:dyDescent="0.2">
      <c r="A920" s="2" t="s">
        <v>677</v>
      </c>
      <c r="B920" s="2">
        <v>2733</v>
      </c>
      <c r="C920" s="2">
        <v>0</v>
      </c>
      <c r="D920" s="2" t="s">
        <v>678</v>
      </c>
      <c r="E920" s="2">
        <v>717</v>
      </c>
      <c r="F920" s="2" t="s">
        <v>309</v>
      </c>
      <c r="G920" s="2">
        <v>2586321.014</v>
      </c>
      <c r="H920" s="2">
        <v>1232856.7709999999</v>
      </c>
      <c r="I920" s="2" t="s">
        <v>4898</v>
      </c>
      <c r="J920" s="4">
        <v>39630</v>
      </c>
      <c r="K920" s="230">
        <f t="shared" si="72"/>
        <v>2</v>
      </c>
      <c r="L920" s="2" t="str">
        <f>$B920&amp;"-"&amp;COUNTIF($B$2:$B920, $B920)</f>
        <v>2733-2</v>
      </c>
      <c r="M920" s="2">
        <v>3126</v>
      </c>
      <c r="N920" s="2" t="str">
        <f t="shared" si="70"/>
        <v>Kaufdorf</v>
      </c>
      <c r="O920" s="2" t="str">
        <f t="shared" si="71"/>
        <v>Gelterfingen</v>
      </c>
      <c r="P920" s="2" t="str">
        <f t="shared" si="71"/>
        <v/>
      </c>
      <c r="Q920" s="2" t="str">
        <f t="shared" si="71"/>
        <v/>
      </c>
      <c r="R920" s="2" t="str">
        <f t="shared" si="71"/>
        <v/>
      </c>
      <c r="S920" s="2" t="str">
        <f t="shared" si="71"/>
        <v/>
      </c>
      <c r="T920" s="2" t="str">
        <f t="shared" si="71"/>
        <v/>
      </c>
      <c r="U920" s="2" t="str">
        <f t="shared" ref="U920:Y920" si="73">IFERROR(INDEX($A$2:$A$5744, MATCH($M920&amp;"-"&amp;U$1, $L$2:$L$5744, 0)), "")</f>
        <v/>
      </c>
      <c r="V920" s="2" t="str">
        <f t="shared" si="73"/>
        <v/>
      </c>
      <c r="W920" s="2" t="str">
        <f t="shared" si="73"/>
        <v/>
      </c>
      <c r="X920" s="2" t="str">
        <f t="shared" si="73"/>
        <v/>
      </c>
      <c r="Y920" s="2" t="str">
        <f t="shared" si="73"/>
        <v/>
      </c>
    </row>
    <row r="921" spans="1:25" x14ac:dyDescent="0.2">
      <c r="A921" s="2" t="s">
        <v>679</v>
      </c>
      <c r="B921" s="2">
        <v>2735</v>
      </c>
      <c r="C921" s="2">
        <v>2</v>
      </c>
      <c r="D921" s="2" t="s">
        <v>678</v>
      </c>
      <c r="E921" s="2">
        <v>717</v>
      </c>
      <c r="F921" s="2" t="s">
        <v>309</v>
      </c>
      <c r="G921" s="2">
        <v>2588429.1940000001</v>
      </c>
      <c r="H921" s="2">
        <v>1231452.58</v>
      </c>
      <c r="I921" s="2" t="s">
        <v>4898</v>
      </c>
      <c r="J921" s="4">
        <v>39630</v>
      </c>
      <c r="K921" s="230">
        <f t="shared" si="72"/>
        <v>2</v>
      </c>
      <c r="L921" s="2" t="str">
        <f>$B921&amp;"-"&amp;COUNTIF($B$2:$B921, $B921)</f>
        <v>2735-4</v>
      </c>
      <c r="M921" s="2">
        <v>3127</v>
      </c>
      <c r="N921" s="2" t="str">
        <f t="shared" si="70"/>
        <v>Mühlethurnen</v>
      </c>
      <c r="O921" s="2" t="str">
        <f t="shared" si="70"/>
        <v>Lohnstorf</v>
      </c>
      <c r="P921" s="2" t="str">
        <f t="shared" si="70"/>
        <v/>
      </c>
      <c r="Q921" s="2" t="str">
        <f t="shared" si="70"/>
        <v/>
      </c>
      <c r="R921" s="2" t="str">
        <f t="shared" si="70"/>
        <v/>
      </c>
      <c r="S921" s="2" t="str">
        <f t="shared" si="70"/>
        <v/>
      </c>
      <c r="T921" s="2" t="str">
        <f t="shared" si="70"/>
        <v/>
      </c>
      <c r="U921" s="2" t="str">
        <f t="shared" si="70"/>
        <v/>
      </c>
      <c r="V921" s="2" t="str">
        <f t="shared" si="70"/>
        <v/>
      </c>
      <c r="W921" s="2" t="str">
        <f t="shared" si="70"/>
        <v/>
      </c>
      <c r="X921" s="2" t="str">
        <f t="shared" si="70"/>
        <v/>
      </c>
      <c r="Y921" s="2" t="str">
        <f t="shared" si="70"/>
        <v/>
      </c>
    </row>
    <row r="922" spans="1:25" x14ac:dyDescent="0.2">
      <c r="A922" s="2" t="s">
        <v>680</v>
      </c>
      <c r="B922" s="2">
        <v>2735</v>
      </c>
      <c r="C922" s="2">
        <v>4</v>
      </c>
      <c r="D922" s="2" t="s">
        <v>678</v>
      </c>
      <c r="E922" s="2">
        <v>717</v>
      </c>
      <c r="F922" s="2" t="s">
        <v>309</v>
      </c>
      <c r="G922" s="2">
        <v>2586679.4190000002</v>
      </c>
      <c r="H922" s="2">
        <v>1231396.1499999999</v>
      </c>
      <c r="I922" s="2" t="s">
        <v>4898</v>
      </c>
      <c r="J922" s="4">
        <v>39630</v>
      </c>
      <c r="K922" s="230">
        <f t="shared" si="72"/>
        <v>2</v>
      </c>
      <c r="L922" s="2" t="str">
        <f>$B922&amp;"-"&amp;COUNTIF($B$2:$B922, $B922)</f>
        <v>2735-5</v>
      </c>
      <c r="M922" s="2">
        <v>3128</v>
      </c>
      <c r="N922" s="2" t="str">
        <f t="shared" si="70"/>
        <v>Rümligen</v>
      </c>
      <c r="O922" s="2" t="str">
        <f t="shared" si="70"/>
        <v>Kirchenthurnen</v>
      </c>
      <c r="P922" s="2" t="str">
        <f t="shared" si="70"/>
        <v/>
      </c>
      <c r="Q922" s="2" t="str">
        <f t="shared" si="70"/>
        <v/>
      </c>
      <c r="R922" s="2" t="str">
        <f t="shared" si="70"/>
        <v/>
      </c>
      <c r="S922" s="2" t="str">
        <f t="shared" si="70"/>
        <v/>
      </c>
      <c r="T922" s="2" t="str">
        <f t="shared" si="70"/>
        <v/>
      </c>
      <c r="U922" s="2" t="str">
        <f t="shared" si="70"/>
        <v/>
      </c>
      <c r="V922" s="2" t="str">
        <f t="shared" si="70"/>
        <v/>
      </c>
      <c r="W922" s="2" t="str">
        <f t="shared" si="70"/>
        <v/>
      </c>
      <c r="X922" s="2" t="str">
        <f t="shared" si="70"/>
        <v/>
      </c>
      <c r="Y922" s="2" t="str">
        <f t="shared" si="70"/>
        <v/>
      </c>
    </row>
    <row r="923" spans="1:25" x14ac:dyDescent="0.2">
      <c r="A923" s="2" t="s">
        <v>698</v>
      </c>
      <c r="B923" s="2">
        <v>2514</v>
      </c>
      <c r="C923" s="2">
        <v>0</v>
      </c>
      <c r="D923" s="2" t="s">
        <v>681</v>
      </c>
      <c r="E923" s="2">
        <v>723</v>
      </c>
      <c r="F923" s="2" t="s">
        <v>309</v>
      </c>
      <c r="G923" s="2">
        <v>2576617.8939999999</v>
      </c>
      <c r="H923" s="2">
        <v>1214747.662</v>
      </c>
      <c r="I923" s="2" t="s">
        <v>4896</v>
      </c>
      <c r="J923" s="4">
        <v>39630</v>
      </c>
      <c r="K923" s="230">
        <f t="shared" si="72"/>
        <v>3</v>
      </c>
      <c r="L923" s="2" t="str">
        <f>$B923&amp;"-"&amp;COUNTIF($B$2:$B923, $B923)</f>
        <v>2514-1</v>
      </c>
      <c r="M923" s="2">
        <v>3132</v>
      </c>
      <c r="N923" s="2" t="str">
        <f t="shared" si="70"/>
        <v>Riggisberg</v>
      </c>
      <c r="O923" s="2" t="str">
        <f t="shared" si="70"/>
        <v>Riggisberg</v>
      </c>
      <c r="P923" s="2" t="str">
        <f t="shared" si="70"/>
        <v/>
      </c>
      <c r="Q923" s="2" t="str">
        <f t="shared" si="70"/>
        <v/>
      </c>
      <c r="R923" s="2" t="str">
        <f t="shared" si="70"/>
        <v/>
      </c>
      <c r="S923" s="2" t="str">
        <f t="shared" si="70"/>
        <v/>
      </c>
      <c r="T923" s="2" t="str">
        <f t="shared" si="70"/>
        <v/>
      </c>
      <c r="U923" s="2" t="str">
        <f t="shared" si="70"/>
        <v/>
      </c>
      <c r="V923" s="2" t="str">
        <f t="shared" si="70"/>
        <v/>
      </c>
      <c r="W923" s="2" t="str">
        <f t="shared" si="70"/>
        <v/>
      </c>
      <c r="X923" s="2" t="str">
        <f t="shared" si="70"/>
        <v/>
      </c>
      <c r="Y923" s="2" t="str">
        <f t="shared" si="70"/>
        <v/>
      </c>
    </row>
    <row r="924" spans="1:25" x14ac:dyDescent="0.2">
      <c r="A924" s="2" t="s">
        <v>681</v>
      </c>
      <c r="B924" s="2">
        <v>2520</v>
      </c>
      <c r="C924" s="2">
        <v>0</v>
      </c>
      <c r="D924" s="2" t="s">
        <v>681</v>
      </c>
      <c r="E924" s="2">
        <v>723</v>
      </c>
      <c r="F924" s="2" t="s">
        <v>309</v>
      </c>
      <c r="G924" s="2">
        <v>2574613.6359999999</v>
      </c>
      <c r="H924" s="2">
        <v>1213939.777</v>
      </c>
      <c r="I924" s="2" t="s">
        <v>4898</v>
      </c>
      <c r="J924" s="4">
        <v>39630</v>
      </c>
      <c r="K924" s="230">
        <f t="shared" si="72"/>
        <v>2</v>
      </c>
      <c r="L924" s="2" t="str">
        <f>$B924&amp;"-"&amp;COUNTIF($B$2:$B924, $B924)</f>
        <v>2520-1</v>
      </c>
      <c r="M924" s="2">
        <v>3144</v>
      </c>
      <c r="N924" s="2" t="str">
        <f t="shared" si="70"/>
        <v>Gasel</v>
      </c>
      <c r="O924" s="2" t="str">
        <f t="shared" si="70"/>
        <v/>
      </c>
      <c r="P924" s="2" t="str">
        <f t="shared" si="70"/>
        <v/>
      </c>
      <c r="Q924" s="2" t="str">
        <f t="shared" si="70"/>
        <v/>
      </c>
      <c r="R924" s="2" t="str">
        <f t="shared" si="70"/>
        <v/>
      </c>
      <c r="S924" s="2" t="str">
        <f t="shared" si="70"/>
        <v/>
      </c>
      <c r="T924" s="2" t="str">
        <f t="shared" si="70"/>
        <v/>
      </c>
      <c r="U924" s="2" t="str">
        <f t="shared" si="70"/>
        <v/>
      </c>
      <c r="V924" s="2" t="str">
        <f t="shared" si="70"/>
        <v/>
      </c>
      <c r="W924" s="2" t="str">
        <f t="shared" si="70"/>
        <v/>
      </c>
      <c r="X924" s="2" t="str">
        <f t="shared" si="70"/>
        <v/>
      </c>
      <c r="Y924" s="2" t="str">
        <f t="shared" si="70"/>
        <v/>
      </c>
    </row>
    <row r="925" spans="1:25" x14ac:dyDescent="0.2">
      <c r="A925" s="2" t="s">
        <v>4226</v>
      </c>
      <c r="B925" s="2">
        <v>2523</v>
      </c>
      <c r="C925" s="2">
        <v>0</v>
      </c>
      <c r="D925" s="2" t="s">
        <v>681</v>
      </c>
      <c r="E925" s="2">
        <v>723</v>
      </c>
      <c r="F925" s="2" t="s">
        <v>309</v>
      </c>
      <c r="G925" s="2">
        <v>2573448.094</v>
      </c>
      <c r="H925" s="2">
        <v>1214397.0079999999</v>
      </c>
      <c r="I925" s="2" t="s">
        <v>4898</v>
      </c>
      <c r="J925" s="4">
        <v>39630</v>
      </c>
      <c r="K925" s="230">
        <f t="shared" si="72"/>
        <v>2</v>
      </c>
      <c r="L925" s="2" t="str">
        <f>$B925&amp;"-"&amp;COUNTIF($B$2:$B925, $B925)</f>
        <v>2523-1</v>
      </c>
      <c r="M925" s="2">
        <v>3145</v>
      </c>
      <c r="N925" s="2" t="str">
        <f t="shared" si="70"/>
        <v>Niederscherli</v>
      </c>
      <c r="O925" s="2" t="str">
        <f t="shared" si="70"/>
        <v>Niederscherli</v>
      </c>
      <c r="P925" s="2" t="str">
        <f t="shared" si="70"/>
        <v/>
      </c>
      <c r="Q925" s="2" t="str">
        <f t="shared" si="70"/>
        <v/>
      </c>
      <c r="R925" s="2" t="str">
        <f t="shared" si="70"/>
        <v/>
      </c>
      <c r="S925" s="2" t="str">
        <f t="shared" si="70"/>
        <v/>
      </c>
      <c r="T925" s="2" t="str">
        <f t="shared" si="70"/>
        <v/>
      </c>
      <c r="U925" s="2" t="str">
        <f t="shared" si="70"/>
        <v/>
      </c>
      <c r="V925" s="2" t="str">
        <f t="shared" si="70"/>
        <v/>
      </c>
      <c r="W925" s="2" t="str">
        <f t="shared" si="70"/>
        <v/>
      </c>
      <c r="X925" s="2" t="str">
        <f t="shared" si="70"/>
        <v/>
      </c>
      <c r="Y925" s="2" t="str">
        <f t="shared" si="70"/>
        <v/>
      </c>
    </row>
    <row r="926" spans="1:25" x14ac:dyDescent="0.2">
      <c r="A926" s="2" t="s">
        <v>682</v>
      </c>
      <c r="B926" s="2">
        <v>2518</v>
      </c>
      <c r="C926" s="2">
        <v>0</v>
      </c>
      <c r="D926" s="2" t="s">
        <v>682</v>
      </c>
      <c r="E926" s="2">
        <v>724</v>
      </c>
      <c r="F926" s="2" t="s">
        <v>309</v>
      </c>
      <c r="G926" s="2">
        <v>2571208.5669999998</v>
      </c>
      <c r="H926" s="2">
        <v>1219033.5460000001</v>
      </c>
      <c r="I926" s="2" t="s">
        <v>4898</v>
      </c>
      <c r="J926" s="4">
        <v>39630</v>
      </c>
      <c r="K926" s="230">
        <f t="shared" si="72"/>
        <v>2</v>
      </c>
      <c r="L926" s="2" t="str">
        <f>$B926&amp;"-"&amp;COUNTIF($B$2:$B926, $B926)</f>
        <v>2518-1</v>
      </c>
      <c r="M926" s="2">
        <v>3147</v>
      </c>
      <c r="N926" s="2" t="str">
        <f t="shared" si="70"/>
        <v>Mittelhäusern</v>
      </c>
      <c r="O926" s="2" t="str">
        <f t="shared" si="70"/>
        <v>Mittelhäusern</v>
      </c>
      <c r="P926" s="2" t="str">
        <f t="shared" si="70"/>
        <v/>
      </c>
      <c r="Q926" s="2" t="str">
        <f t="shared" si="70"/>
        <v/>
      </c>
      <c r="R926" s="2" t="str">
        <f t="shared" si="70"/>
        <v/>
      </c>
      <c r="S926" s="2" t="str">
        <f t="shared" si="70"/>
        <v/>
      </c>
      <c r="T926" s="2" t="str">
        <f t="shared" si="70"/>
        <v/>
      </c>
      <c r="U926" s="2" t="str">
        <f t="shared" si="70"/>
        <v/>
      </c>
      <c r="V926" s="2" t="str">
        <f t="shared" si="70"/>
        <v/>
      </c>
      <c r="W926" s="2" t="str">
        <f t="shared" si="70"/>
        <v/>
      </c>
      <c r="X926" s="2" t="str">
        <f t="shared" si="70"/>
        <v/>
      </c>
      <c r="Y926" s="2" t="str">
        <f t="shared" si="70"/>
        <v/>
      </c>
    </row>
    <row r="927" spans="1:25" x14ac:dyDescent="0.2">
      <c r="A927" s="2" t="s">
        <v>4226</v>
      </c>
      <c r="B927" s="2">
        <v>2523</v>
      </c>
      <c r="C927" s="2">
        <v>0</v>
      </c>
      <c r="D927" s="2" t="s">
        <v>682</v>
      </c>
      <c r="E927" s="2">
        <v>724</v>
      </c>
      <c r="F927" s="2" t="s">
        <v>309</v>
      </c>
      <c r="G927" s="2">
        <v>2573138.3450000002</v>
      </c>
      <c r="H927" s="2">
        <v>1215818.1059999999</v>
      </c>
      <c r="I927" s="2" t="s">
        <v>4898</v>
      </c>
      <c r="J927" s="4">
        <v>39630</v>
      </c>
      <c r="K927" s="230">
        <f t="shared" si="72"/>
        <v>2</v>
      </c>
      <c r="L927" s="2" t="str">
        <f>$B927&amp;"-"&amp;COUNTIF($B$2:$B927, $B927)</f>
        <v>2523-2</v>
      </c>
      <c r="M927" s="2">
        <v>3148</v>
      </c>
      <c r="N927" s="2" t="str">
        <f t="shared" si="70"/>
        <v>Lanzenhäusern</v>
      </c>
      <c r="O927" s="2" t="str">
        <f t="shared" si="70"/>
        <v/>
      </c>
      <c r="P927" s="2" t="str">
        <f t="shared" si="70"/>
        <v/>
      </c>
      <c r="Q927" s="2" t="str">
        <f t="shared" si="70"/>
        <v/>
      </c>
      <c r="R927" s="2" t="str">
        <f t="shared" si="70"/>
        <v/>
      </c>
      <c r="S927" s="2" t="str">
        <f t="shared" si="70"/>
        <v/>
      </c>
      <c r="T927" s="2" t="str">
        <f t="shared" si="70"/>
        <v/>
      </c>
      <c r="U927" s="2" t="str">
        <f t="shared" si="70"/>
        <v/>
      </c>
      <c r="V927" s="2" t="str">
        <f t="shared" si="70"/>
        <v/>
      </c>
      <c r="W927" s="2" t="str">
        <f t="shared" si="70"/>
        <v/>
      </c>
      <c r="X927" s="2" t="str">
        <f t="shared" si="70"/>
        <v/>
      </c>
      <c r="Y927" s="2" t="str">
        <f t="shared" si="70"/>
        <v/>
      </c>
    </row>
    <row r="928" spans="1:25" x14ac:dyDescent="0.2">
      <c r="A928" s="2" t="s">
        <v>468</v>
      </c>
      <c r="B928" s="2">
        <v>2534</v>
      </c>
      <c r="C928" s="2">
        <v>2</v>
      </c>
      <c r="D928" s="2" t="s">
        <v>682</v>
      </c>
      <c r="E928" s="2">
        <v>724</v>
      </c>
      <c r="F928" s="2" t="s">
        <v>309</v>
      </c>
      <c r="G928" s="2">
        <v>2576882.4130000002</v>
      </c>
      <c r="H928" s="2">
        <v>1222174.49</v>
      </c>
      <c r="I928" s="2" t="s">
        <v>4898</v>
      </c>
      <c r="J928" s="4">
        <v>39630</v>
      </c>
      <c r="K928" s="230">
        <f t="shared" si="72"/>
        <v>2</v>
      </c>
      <c r="L928" s="2" t="str">
        <f>$B928&amp;"-"&amp;COUNTIF($B$2:$B928, $B928)</f>
        <v>2534-4</v>
      </c>
      <c r="M928" s="2">
        <v>3150</v>
      </c>
      <c r="N928" s="2" t="str">
        <f t="shared" si="70"/>
        <v>Schwarzenburg</v>
      </c>
      <c r="O928" s="2" t="str">
        <f t="shared" si="70"/>
        <v>Schwarzenburg</v>
      </c>
      <c r="P928" s="2" t="str">
        <f t="shared" si="70"/>
        <v/>
      </c>
      <c r="Q928" s="2" t="str">
        <f t="shared" si="70"/>
        <v/>
      </c>
      <c r="R928" s="2" t="str">
        <f t="shared" si="70"/>
        <v/>
      </c>
      <c r="S928" s="2" t="str">
        <f t="shared" si="70"/>
        <v/>
      </c>
      <c r="T928" s="2" t="str">
        <f t="shared" si="70"/>
        <v/>
      </c>
      <c r="U928" s="2" t="str">
        <f t="shared" si="70"/>
        <v/>
      </c>
      <c r="V928" s="2" t="str">
        <f t="shared" si="70"/>
        <v/>
      </c>
      <c r="W928" s="2" t="str">
        <f t="shared" si="70"/>
        <v/>
      </c>
      <c r="X928" s="2" t="str">
        <f t="shared" si="70"/>
        <v/>
      </c>
      <c r="Y928" s="2" t="str">
        <f t="shared" si="70"/>
        <v/>
      </c>
    </row>
    <row r="929" spans="1:25" x14ac:dyDescent="0.2">
      <c r="A929" s="2" t="s">
        <v>683</v>
      </c>
      <c r="B929" s="2">
        <v>2515</v>
      </c>
      <c r="C929" s="2">
        <v>0</v>
      </c>
      <c r="D929" s="2" t="s">
        <v>684</v>
      </c>
      <c r="E929" s="2">
        <v>726</v>
      </c>
      <c r="F929" s="2" t="s">
        <v>309</v>
      </c>
      <c r="G929" s="2">
        <v>2575767.4750000001</v>
      </c>
      <c r="H929" s="2">
        <v>1216247.6629999999</v>
      </c>
      <c r="I929" s="2" t="s">
        <v>4898</v>
      </c>
      <c r="J929" s="4">
        <v>39630</v>
      </c>
      <c r="K929" s="230">
        <f t="shared" si="72"/>
        <v>2</v>
      </c>
      <c r="L929" s="2" t="str">
        <f>$B929&amp;"-"&amp;COUNTIF($B$2:$B929, $B929)</f>
        <v>2515-1</v>
      </c>
      <c r="M929" s="2">
        <v>3152</v>
      </c>
      <c r="N929" s="2" t="str">
        <f t="shared" si="70"/>
        <v>Mamishaus</v>
      </c>
      <c r="O929" s="2" t="str">
        <f t="shared" si="70"/>
        <v>Mamishaus</v>
      </c>
      <c r="P929" s="2" t="str">
        <f t="shared" si="70"/>
        <v/>
      </c>
      <c r="Q929" s="2" t="str">
        <f t="shared" si="70"/>
        <v/>
      </c>
      <c r="R929" s="2" t="str">
        <f t="shared" si="70"/>
        <v/>
      </c>
      <c r="S929" s="2" t="str">
        <f t="shared" si="70"/>
        <v/>
      </c>
      <c r="T929" s="2" t="str">
        <f t="shared" si="70"/>
        <v/>
      </c>
      <c r="U929" s="2" t="str">
        <f t="shared" si="70"/>
        <v/>
      </c>
      <c r="V929" s="2" t="str">
        <f t="shared" si="70"/>
        <v/>
      </c>
      <c r="W929" s="2" t="str">
        <f t="shared" si="70"/>
        <v/>
      </c>
      <c r="X929" s="2" t="str">
        <f t="shared" si="70"/>
        <v/>
      </c>
      <c r="Y929" s="2" t="str">
        <f t="shared" si="70"/>
        <v/>
      </c>
    </row>
    <row r="930" spans="1:25" x14ac:dyDescent="0.2">
      <c r="A930" s="2" t="s">
        <v>685</v>
      </c>
      <c r="B930" s="2">
        <v>2516</v>
      </c>
      <c r="C930" s="2">
        <v>0</v>
      </c>
      <c r="D930" s="2" t="s">
        <v>684</v>
      </c>
      <c r="E930" s="2">
        <v>726</v>
      </c>
      <c r="F930" s="2" t="s">
        <v>309</v>
      </c>
      <c r="G930" s="2">
        <v>2578807.3110000002</v>
      </c>
      <c r="H930" s="2">
        <v>1219532.8670000001</v>
      </c>
      <c r="I930" s="2" t="s">
        <v>4898</v>
      </c>
      <c r="J930" s="4">
        <v>39630</v>
      </c>
      <c r="K930" s="230">
        <f t="shared" si="72"/>
        <v>2</v>
      </c>
      <c r="L930" s="2" t="str">
        <f>$B930&amp;"-"&amp;COUNTIF($B$2:$B930, $B930)</f>
        <v>2516-1</v>
      </c>
      <c r="M930" s="2">
        <v>3153</v>
      </c>
      <c r="N930" s="2" t="str">
        <f t="shared" si="70"/>
        <v>Rüschegg Gambach</v>
      </c>
      <c r="O930" s="2" t="str">
        <f t="shared" si="70"/>
        <v/>
      </c>
      <c r="P930" s="2" t="str">
        <f t="shared" si="70"/>
        <v/>
      </c>
      <c r="Q930" s="2" t="str">
        <f t="shared" si="70"/>
        <v/>
      </c>
      <c r="R930" s="2" t="str">
        <f t="shared" si="70"/>
        <v/>
      </c>
      <c r="S930" s="2" t="str">
        <f t="shared" si="70"/>
        <v/>
      </c>
      <c r="T930" s="2" t="str">
        <f t="shared" si="70"/>
        <v/>
      </c>
      <c r="U930" s="2" t="str">
        <f t="shared" si="70"/>
        <v/>
      </c>
      <c r="V930" s="2" t="str">
        <f t="shared" si="70"/>
        <v/>
      </c>
      <c r="W930" s="2" t="str">
        <f t="shared" si="70"/>
        <v/>
      </c>
      <c r="X930" s="2" t="str">
        <f t="shared" si="70"/>
        <v/>
      </c>
      <c r="Y930" s="2" t="str">
        <f t="shared" si="70"/>
        <v/>
      </c>
    </row>
    <row r="931" spans="1:25" x14ac:dyDescent="0.2">
      <c r="A931" s="2" t="s">
        <v>686</v>
      </c>
      <c r="B931" s="2">
        <v>2517</v>
      </c>
      <c r="C931" s="2">
        <v>0</v>
      </c>
      <c r="D931" s="2" t="s">
        <v>684</v>
      </c>
      <c r="E931" s="2">
        <v>726</v>
      </c>
      <c r="F931" s="2" t="s">
        <v>309</v>
      </c>
      <c r="G931" s="2">
        <v>2575897.7179999999</v>
      </c>
      <c r="H931" s="2">
        <v>1218751.96</v>
      </c>
      <c r="I931" s="2" t="s">
        <v>4898</v>
      </c>
      <c r="J931" s="4">
        <v>39630</v>
      </c>
      <c r="K931" s="230">
        <f t="shared" si="72"/>
        <v>2</v>
      </c>
      <c r="L931" s="2" t="str">
        <f>$B931&amp;"-"&amp;COUNTIF($B$2:$B931, $B931)</f>
        <v>2517-1</v>
      </c>
      <c r="M931" s="2">
        <v>3154</v>
      </c>
      <c r="N931" s="2" t="str">
        <f t="shared" si="70"/>
        <v>Rüschegg Heubach</v>
      </c>
      <c r="O931" s="2" t="str">
        <f t="shared" si="70"/>
        <v>Rüschegg Heubach</v>
      </c>
      <c r="P931" s="2" t="str">
        <f t="shared" si="70"/>
        <v>Rüschegg Heubach</v>
      </c>
      <c r="Q931" s="2" t="str">
        <f t="shared" si="70"/>
        <v/>
      </c>
      <c r="R931" s="2" t="str">
        <f t="shared" si="70"/>
        <v/>
      </c>
      <c r="S931" s="2" t="str">
        <f t="shared" si="70"/>
        <v/>
      </c>
      <c r="T931" s="2" t="str">
        <f t="shared" si="70"/>
        <v/>
      </c>
      <c r="U931" s="2" t="str">
        <f t="shared" si="70"/>
        <v/>
      </c>
      <c r="V931" s="2" t="str">
        <f t="shared" si="70"/>
        <v/>
      </c>
      <c r="W931" s="2" t="str">
        <f t="shared" si="70"/>
        <v/>
      </c>
      <c r="X931" s="2" t="str">
        <f t="shared" si="70"/>
        <v/>
      </c>
      <c r="Y931" s="2" t="str">
        <f t="shared" si="70"/>
        <v/>
      </c>
    </row>
    <row r="932" spans="1:25" x14ac:dyDescent="0.2">
      <c r="A932" s="2" t="s">
        <v>687</v>
      </c>
      <c r="B932" s="2">
        <v>2558</v>
      </c>
      <c r="C932" s="2">
        <v>0</v>
      </c>
      <c r="D932" s="2" t="s">
        <v>687</v>
      </c>
      <c r="E932" s="2">
        <v>731</v>
      </c>
      <c r="F932" s="2" t="s">
        <v>309</v>
      </c>
      <c r="G932" s="2">
        <v>2588205.5210000002</v>
      </c>
      <c r="H932" s="2">
        <v>1218528.875</v>
      </c>
      <c r="I932" s="2" t="s">
        <v>4896</v>
      </c>
      <c r="J932" s="4">
        <v>39630</v>
      </c>
      <c r="K932" s="230">
        <f t="shared" si="72"/>
        <v>3</v>
      </c>
      <c r="L932" s="2" t="str">
        <f>$B932&amp;"-"&amp;COUNTIF($B$2:$B932, $B932)</f>
        <v>2558-1</v>
      </c>
      <c r="M932" s="2">
        <v>3155</v>
      </c>
      <c r="N932" s="2" t="str">
        <f t="shared" si="70"/>
        <v>Helgisried-Rohrbach</v>
      </c>
      <c r="O932" s="2" t="str">
        <f t="shared" si="70"/>
        <v/>
      </c>
      <c r="P932" s="2" t="str">
        <f t="shared" si="70"/>
        <v/>
      </c>
      <c r="Q932" s="2" t="str">
        <f t="shared" si="70"/>
        <v/>
      </c>
      <c r="R932" s="2" t="str">
        <f t="shared" si="70"/>
        <v/>
      </c>
      <c r="S932" s="2" t="str">
        <f t="shared" si="70"/>
        <v/>
      </c>
      <c r="T932" s="2" t="str">
        <f t="shared" si="70"/>
        <v/>
      </c>
      <c r="U932" s="2" t="str">
        <f t="shared" si="70"/>
        <v/>
      </c>
      <c r="V932" s="2" t="str">
        <f t="shared" si="70"/>
        <v/>
      </c>
      <c r="W932" s="2" t="str">
        <f t="shared" si="70"/>
        <v/>
      </c>
      <c r="X932" s="2" t="str">
        <f t="shared" si="70"/>
        <v/>
      </c>
      <c r="Y932" s="2" t="str">
        <f t="shared" si="70"/>
        <v/>
      </c>
    </row>
    <row r="933" spans="1:25" x14ac:dyDescent="0.2">
      <c r="A933" s="2" t="s">
        <v>703</v>
      </c>
      <c r="B933" s="2">
        <v>2562</v>
      </c>
      <c r="C933" s="2">
        <v>0</v>
      </c>
      <c r="D933" s="2" t="s">
        <v>688</v>
      </c>
      <c r="E933" s="2">
        <v>732</v>
      </c>
      <c r="F933" s="2" t="s">
        <v>309</v>
      </c>
      <c r="G933" s="2">
        <v>2585468.5419999999</v>
      </c>
      <c r="H933" s="2">
        <v>1217937.946</v>
      </c>
      <c r="I933" s="2" t="s">
        <v>4896</v>
      </c>
      <c r="J933" s="4">
        <v>39630</v>
      </c>
      <c r="K933" s="230">
        <f t="shared" si="72"/>
        <v>3</v>
      </c>
      <c r="L933" s="2" t="str">
        <f>$B933&amp;"-"&amp;COUNTIF($B$2:$B933, $B933)</f>
        <v>2562-1</v>
      </c>
      <c r="M933" s="2">
        <v>3156</v>
      </c>
      <c r="N933" s="2" t="str">
        <f t="shared" si="70"/>
        <v>Riffenmatt</v>
      </c>
      <c r="O933" s="2" t="str">
        <f t="shared" si="70"/>
        <v>Riffenmatt</v>
      </c>
      <c r="P933" s="2" t="str">
        <f t="shared" si="70"/>
        <v/>
      </c>
      <c r="Q933" s="2" t="str">
        <f t="shared" si="70"/>
        <v/>
      </c>
      <c r="R933" s="2" t="str">
        <f t="shared" si="70"/>
        <v/>
      </c>
      <c r="S933" s="2" t="str">
        <f t="shared" si="70"/>
        <v/>
      </c>
      <c r="T933" s="2" t="str">
        <f t="shared" si="70"/>
        <v/>
      </c>
      <c r="U933" s="2" t="str">
        <f t="shared" si="70"/>
        <v/>
      </c>
      <c r="V933" s="2" t="str">
        <f t="shared" si="70"/>
        <v/>
      </c>
      <c r="W933" s="2" t="str">
        <f t="shared" si="70"/>
        <v/>
      </c>
      <c r="X933" s="2" t="str">
        <f t="shared" si="70"/>
        <v/>
      </c>
      <c r="Y933" s="2" t="str">
        <f t="shared" si="70"/>
        <v/>
      </c>
    </row>
    <row r="934" spans="1:25" x14ac:dyDescent="0.2">
      <c r="A934" s="2" t="s">
        <v>697</v>
      </c>
      <c r="B934" s="2">
        <v>2563</v>
      </c>
      <c r="C934" s="2">
        <v>0</v>
      </c>
      <c r="D934" s="2" t="s">
        <v>688</v>
      </c>
      <c r="E934" s="2">
        <v>732</v>
      </c>
      <c r="F934" s="2" t="s">
        <v>309</v>
      </c>
      <c r="G934" s="2">
        <v>2584886.4389999998</v>
      </c>
      <c r="H934" s="2">
        <v>1217709.976</v>
      </c>
      <c r="I934" s="2" t="s">
        <v>4896</v>
      </c>
      <c r="J934" s="4">
        <v>39630</v>
      </c>
      <c r="K934" s="230">
        <f t="shared" si="72"/>
        <v>3</v>
      </c>
      <c r="L934" s="2" t="str">
        <f>$B934&amp;"-"&amp;COUNTIF($B$2:$B934, $B934)</f>
        <v>2563-1</v>
      </c>
      <c r="M934" s="2">
        <v>3157</v>
      </c>
      <c r="N934" s="2" t="str">
        <f t="shared" si="70"/>
        <v>Milken</v>
      </c>
      <c r="O934" s="2" t="str">
        <f t="shared" si="70"/>
        <v>Milken</v>
      </c>
      <c r="P934" s="2" t="str">
        <f t="shared" si="70"/>
        <v>Milken</v>
      </c>
      <c r="Q934" s="2" t="str">
        <f t="shared" si="70"/>
        <v/>
      </c>
      <c r="R934" s="2" t="str">
        <f t="shared" si="70"/>
        <v/>
      </c>
      <c r="S934" s="2" t="str">
        <f t="shared" si="70"/>
        <v/>
      </c>
      <c r="T934" s="2" t="str">
        <f t="shared" si="70"/>
        <v/>
      </c>
      <c r="U934" s="2" t="str">
        <f t="shared" si="70"/>
        <v/>
      </c>
      <c r="V934" s="2" t="str">
        <f t="shared" si="70"/>
        <v/>
      </c>
      <c r="W934" s="2" t="str">
        <f t="shared" si="70"/>
        <v/>
      </c>
      <c r="X934" s="2" t="str">
        <f t="shared" si="70"/>
        <v/>
      </c>
      <c r="Y934" s="2" t="str">
        <f t="shared" si="70"/>
        <v/>
      </c>
    </row>
    <row r="935" spans="1:25" x14ac:dyDescent="0.2">
      <c r="A935" s="2" t="s">
        <v>688</v>
      </c>
      <c r="B935" s="2">
        <v>2564</v>
      </c>
      <c r="C935" s="2">
        <v>0</v>
      </c>
      <c r="D935" s="2" t="s">
        <v>688</v>
      </c>
      <c r="E935" s="2">
        <v>732</v>
      </c>
      <c r="F935" s="2" t="s">
        <v>309</v>
      </c>
      <c r="G935" s="2">
        <v>2585498.6940000001</v>
      </c>
      <c r="H935" s="2">
        <v>1216850.443</v>
      </c>
      <c r="I935" s="2" t="s">
        <v>4896</v>
      </c>
      <c r="J935" s="4">
        <v>39630</v>
      </c>
      <c r="K935" s="230">
        <f t="shared" si="72"/>
        <v>3</v>
      </c>
      <c r="L935" s="2" t="str">
        <f>$B935&amp;"-"&amp;COUNTIF($B$2:$B935, $B935)</f>
        <v>2564-1</v>
      </c>
      <c r="M935" s="2">
        <v>3158</v>
      </c>
      <c r="N935" s="2" t="str">
        <f t="shared" si="70"/>
        <v>Guggisberg</v>
      </c>
      <c r="O935" s="2" t="str">
        <f t="shared" si="70"/>
        <v/>
      </c>
      <c r="P935" s="2" t="str">
        <f t="shared" si="70"/>
        <v/>
      </c>
      <c r="Q935" s="2" t="str">
        <f t="shared" si="70"/>
        <v/>
      </c>
      <c r="R935" s="2" t="str">
        <f t="shared" si="70"/>
        <v/>
      </c>
      <c r="S935" s="2" t="str">
        <f t="shared" si="70"/>
        <v/>
      </c>
      <c r="T935" s="2" t="str">
        <f t="shared" si="70"/>
        <v/>
      </c>
      <c r="U935" s="2" t="str">
        <f t="shared" si="70"/>
        <v/>
      </c>
      <c r="V935" s="2" t="str">
        <f t="shared" si="70"/>
        <v/>
      </c>
      <c r="W935" s="2" t="str">
        <f t="shared" si="70"/>
        <v/>
      </c>
      <c r="X935" s="2" t="str">
        <f t="shared" si="70"/>
        <v/>
      </c>
      <c r="Y935" s="2" t="str">
        <f t="shared" si="70"/>
        <v/>
      </c>
    </row>
    <row r="936" spans="1:25" x14ac:dyDescent="0.2">
      <c r="A936" s="2" t="s">
        <v>403</v>
      </c>
      <c r="B936" s="2">
        <v>2503</v>
      </c>
      <c r="C936" s="2">
        <v>0</v>
      </c>
      <c r="D936" s="2" t="s">
        <v>690</v>
      </c>
      <c r="E936" s="2">
        <v>733</v>
      </c>
      <c r="F936" s="2" t="s">
        <v>309</v>
      </c>
      <c r="G936" s="2">
        <v>2586248.0669999998</v>
      </c>
      <c r="H936" s="2">
        <v>1219102.0220000001</v>
      </c>
      <c r="I936" s="2" t="s">
        <v>4897</v>
      </c>
      <c r="J936" s="4">
        <v>39630</v>
      </c>
      <c r="K936" s="230">
        <f t="shared" si="72"/>
        <v>3</v>
      </c>
      <c r="L936" s="2" t="str">
        <f>$B936&amp;"-"&amp;COUNTIF($B$2:$B936, $B936)</f>
        <v>2503-2</v>
      </c>
      <c r="M936" s="2">
        <v>3159</v>
      </c>
      <c r="N936" s="2" t="str">
        <f t="shared" si="70"/>
        <v>Riedstätt</v>
      </c>
      <c r="O936" s="2" t="str">
        <f t="shared" si="70"/>
        <v/>
      </c>
      <c r="P936" s="2" t="str">
        <f t="shared" si="70"/>
        <v/>
      </c>
      <c r="Q936" s="2" t="str">
        <f t="shared" si="70"/>
        <v/>
      </c>
      <c r="R936" s="2" t="str">
        <f t="shared" si="70"/>
        <v/>
      </c>
      <c r="S936" s="2" t="str">
        <f t="shared" si="70"/>
        <v/>
      </c>
      <c r="T936" s="2" t="str">
        <f t="shared" si="70"/>
        <v/>
      </c>
      <c r="U936" s="2" t="str">
        <f t="shared" si="70"/>
        <v/>
      </c>
      <c r="V936" s="2" t="str">
        <f t="shared" si="70"/>
        <v/>
      </c>
      <c r="W936" s="2" t="str">
        <f t="shared" si="70"/>
        <v/>
      </c>
      <c r="X936" s="2" t="str">
        <f t="shared" si="70"/>
        <v/>
      </c>
      <c r="Y936" s="2" t="str">
        <f t="shared" si="70"/>
        <v/>
      </c>
    </row>
    <row r="937" spans="1:25" x14ac:dyDescent="0.2">
      <c r="A937" s="2" t="s">
        <v>403</v>
      </c>
      <c r="B937" s="2">
        <v>2504</v>
      </c>
      <c r="C937" s="2">
        <v>0</v>
      </c>
      <c r="D937" s="2" t="s">
        <v>690</v>
      </c>
      <c r="E937" s="2">
        <v>733</v>
      </c>
      <c r="F937" s="2" t="s">
        <v>309</v>
      </c>
      <c r="G937" s="2">
        <v>2588459.9190000002</v>
      </c>
      <c r="H937" s="2">
        <v>1220974.8929999999</v>
      </c>
      <c r="I937" s="2" t="s">
        <v>4897</v>
      </c>
      <c r="J937" s="4">
        <v>39630</v>
      </c>
      <c r="K937" s="230">
        <f t="shared" si="72"/>
        <v>3</v>
      </c>
      <c r="L937" s="2" t="str">
        <f>$B937&amp;"-"&amp;COUNTIF($B$2:$B937, $B937)</f>
        <v>2504-2</v>
      </c>
      <c r="M937" s="2">
        <v>3172</v>
      </c>
      <c r="N937" s="2" t="str">
        <f t="shared" si="70"/>
        <v>Niederwangen b. Bern</v>
      </c>
      <c r="O937" s="2" t="str">
        <f t="shared" si="70"/>
        <v>Niederwangen b. Bern</v>
      </c>
      <c r="P937" s="2" t="str">
        <f t="shared" si="70"/>
        <v/>
      </c>
      <c r="Q937" s="2" t="str">
        <f t="shared" si="70"/>
        <v/>
      </c>
      <c r="R937" s="2" t="str">
        <f t="shared" si="70"/>
        <v/>
      </c>
      <c r="S937" s="2" t="str">
        <f t="shared" si="70"/>
        <v/>
      </c>
      <c r="T937" s="2" t="str">
        <f t="shared" si="70"/>
        <v/>
      </c>
      <c r="U937" s="2" t="str">
        <f t="shared" si="70"/>
        <v/>
      </c>
      <c r="V937" s="2" t="str">
        <f t="shared" si="70"/>
        <v/>
      </c>
      <c r="W937" s="2" t="str">
        <f t="shared" si="70"/>
        <v/>
      </c>
      <c r="X937" s="2" t="str">
        <f t="shared" si="70"/>
        <v/>
      </c>
      <c r="Y937" s="2" t="str">
        <f t="shared" si="70"/>
        <v/>
      </c>
    </row>
    <row r="938" spans="1:25" x14ac:dyDescent="0.2">
      <c r="A938" s="2" t="s">
        <v>702</v>
      </c>
      <c r="B938" s="2">
        <v>2552</v>
      </c>
      <c r="C938" s="2">
        <v>0</v>
      </c>
      <c r="D938" s="2" t="s">
        <v>690</v>
      </c>
      <c r="E938" s="2">
        <v>733</v>
      </c>
      <c r="F938" s="2" t="s">
        <v>309</v>
      </c>
      <c r="G938" s="2">
        <v>2588710.8360000001</v>
      </c>
      <c r="H938" s="2">
        <v>1220614.727</v>
      </c>
      <c r="I938" s="2" t="s">
        <v>4896</v>
      </c>
      <c r="J938" s="4">
        <v>39630</v>
      </c>
      <c r="K938" s="230">
        <f t="shared" si="72"/>
        <v>3</v>
      </c>
      <c r="L938" s="2" t="str">
        <f>$B938&amp;"-"&amp;COUNTIF($B$2:$B938, $B938)</f>
        <v>2552-1</v>
      </c>
      <c r="M938" s="2">
        <v>3173</v>
      </c>
      <c r="N938" s="2" t="str">
        <f t="shared" si="70"/>
        <v>Oberwangen b. Bern</v>
      </c>
      <c r="O938" s="2" t="str">
        <f t="shared" si="70"/>
        <v/>
      </c>
      <c r="P938" s="2" t="str">
        <f t="shared" si="70"/>
        <v/>
      </c>
      <c r="Q938" s="2" t="str">
        <f t="shared" si="70"/>
        <v/>
      </c>
      <c r="R938" s="2" t="str">
        <f t="shared" si="70"/>
        <v/>
      </c>
      <c r="S938" s="2" t="str">
        <f t="shared" ref="O938:Y961" si="74">IFERROR(INDEX($A$2:$A$5744, MATCH($M938&amp;"-"&amp;S$1, $L$2:$L$5744, 0)), "")</f>
        <v/>
      </c>
      <c r="T938" s="2" t="str">
        <f t="shared" si="74"/>
        <v/>
      </c>
      <c r="U938" s="2" t="str">
        <f t="shared" si="74"/>
        <v/>
      </c>
      <c r="V938" s="2" t="str">
        <f t="shared" si="74"/>
        <v/>
      </c>
      <c r="W938" s="2" t="str">
        <f t="shared" si="74"/>
        <v/>
      </c>
      <c r="X938" s="2" t="str">
        <f t="shared" si="74"/>
        <v/>
      </c>
      <c r="Y938" s="2" t="str">
        <f t="shared" si="74"/>
        <v/>
      </c>
    </row>
    <row r="939" spans="1:25" x14ac:dyDescent="0.2">
      <c r="A939" s="2" t="s">
        <v>689</v>
      </c>
      <c r="B939" s="2">
        <v>2555</v>
      </c>
      <c r="C939" s="2">
        <v>0</v>
      </c>
      <c r="D939" s="2" t="s">
        <v>690</v>
      </c>
      <c r="E939" s="2">
        <v>733</v>
      </c>
      <c r="F939" s="2" t="s">
        <v>309</v>
      </c>
      <c r="G939" s="2">
        <v>2588154.04</v>
      </c>
      <c r="H939" s="2">
        <v>1219654.4979999999</v>
      </c>
      <c r="I939" s="2" t="s">
        <v>4896</v>
      </c>
      <c r="J939" s="4">
        <v>39630</v>
      </c>
      <c r="K939" s="230">
        <f t="shared" si="72"/>
        <v>3</v>
      </c>
      <c r="L939" s="2" t="str">
        <f>$B939&amp;"-"&amp;COUNTIF($B$2:$B939, $B939)</f>
        <v>2555-1</v>
      </c>
      <c r="M939" s="2">
        <v>3174</v>
      </c>
      <c r="N939" s="2" t="str">
        <f t="shared" ref="N939:Y981" si="75">IFERROR(INDEX($A$2:$A$5744, MATCH($M939&amp;"-"&amp;N$1, $L$2:$L$5744, 0)), "")</f>
        <v>Thörishaus</v>
      </c>
      <c r="O939" s="2" t="str">
        <f t="shared" si="74"/>
        <v>Thörishaus</v>
      </c>
      <c r="P939" s="2" t="str">
        <f t="shared" si="74"/>
        <v/>
      </c>
      <c r="Q939" s="2" t="str">
        <f t="shared" si="74"/>
        <v/>
      </c>
      <c r="R939" s="2" t="str">
        <f t="shared" si="74"/>
        <v/>
      </c>
      <c r="S939" s="2" t="str">
        <f t="shared" si="74"/>
        <v/>
      </c>
      <c r="T939" s="2" t="str">
        <f t="shared" si="74"/>
        <v/>
      </c>
      <c r="U939" s="2" t="str">
        <f t="shared" si="74"/>
        <v/>
      </c>
      <c r="V939" s="2" t="str">
        <f t="shared" si="74"/>
        <v/>
      </c>
      <c r="W939" s="2" t="str">
        <f t="shared" si="74"/>
        <v/>
      </c>
      <c r="X939" s="2" t="str">
        <f t="shared" si="74"/>
        <v/>
      </c>
      <c r="Y939" s="2" t="str">
        <f t="shared" si="74"/>
        <v/>
      </c>
    </row>
    <row r="940" spans="1:25" x14ac:dyDescent="0.2">
      <c r="A940" s="2" t="s">
        <v>691</v>
      </c>
      <c r="B940" s="2">
        <v>3274</v>
      </c>
      <c r="C940" s="2">
        <v>2</v>
      </c>
      <c r="D940" s="2" t="s">
        <v>692</v>
      </c>
      <c r="E940" s="2">
        <v>734</v>
      </c>
      <c r="F940" s="2" t="s">
        <v>309</v>
      </c>
      <c r="G940" s="2">
        <v>2585393.014</v>
      </c>
      <c r="H940" s="2">
        <v>1212846.662</v>
      </c>
      <c r="I940" s="2" t="s">
        <v>4896</v>
      </c>
      <c r="J940" s="4">
        <v>39630</v>
      </c>
      <c r="K940" s="230">
        <f t="shared" si="72"/>
        <v>3</v>
      </c>
      <c r="L940" s="2" t="str">
        <f>$B940&amp;"-"&amp;COUNTIF($B$2:$B940, $B940)</f>
        <v>3274-1</v>
      </c>
      <c r="M940" s="2">
        <v>3175</v>
      </c>
      <c r="N940" s="2" t="str">
        <f t="shared" si="75"/>
        <v>Flamatt</v>
      </c>
      <c r="O940" s="2" t="str">
        <f t="shared" si="74"/>
        <v/>
      </c>
      <c r="P940" s="2" t="str">
        <f t="shared" si="74"/>
        <v/>
      </c>
      <c r="Q940" s="2" t="str">
        <f t="shared" si="74"/>
        <v/>
      </c>
      <c r="R940" s="2" t="str">
        <f t="shared" si="74"/>
        <v/>
      </c>
      <c r="S940" s="2" t="str">
        <f t="shared" si="74"/>
        <v/>
      </c>
      <c r="T940" s="2" t="str">
        <f t="shared" si="74"/>
        <v/>
      </c>
      <c r="U940" s="2" t="str">
        <f t="shared" si="74"/>
        <v/>
      </c>
      <c r="V940" s="2" t="str">
        <f t="shared" si="74"/>
        <v/>
      </c>
      <c r="W940" s="2" t="str">
        <f t="shared" si="74"/>
        <v/>
      </c>
      <c r="X940" s="2" t="str">
        <f t="shared" si="74"/>
        <v/>
      </c>
      <c r="Y940" s="2" t="str">
        <f t="shared" si="74"/>
        <v/>
      </c>
    </row>
    <row r="941" spans="1:25" x14ac:dyDescent="0.2">
      <c r="A941" s="2" t="s">
        <v>693</v>
      </c>
      <c r="B941" s="2">
        <v>3272</v>
      </c>
      <c r="C941" s="2">
        <v>2</v>
      </c>
      <c r="D941" s="2" t="s">
        <v>693</v>
      </c>
      <c r="E941" s="2">
        <v>735</v>
      </c>
      <c r="F941" s="2" t="s">
        <v>309</v>
      </c>
      <c r="G941" s="2">
        <v>2583516.3059999999</v>
      </c>
      <c r="H941" s="2">
        <v>1213324.1029999999</v>
      </c>
      <c r="I941" s="2" t="s">
        <v>4896</v>
      </c>
      <c r="J941" s="4">
        <v>39630</v>
      </c>
      <c r="K941" s="230">
        <f t="shared" si="72"/>
        <v>3</v>
      </c>
      <c r="L941" s="2" t="str">
        <f>$B941&amp;"-"&amp;COUNTIF($B$2:$B941, $B941)</f>
        <v>3272-1</v>
      </c>
      <c r="M941" s="2">
        <v>3176</v>
      </c>
      <c r="N941" s="2" t="str">
        <f t="shared" si="75"/>
        <v>Neuenegg</v>
      </c>
      <c r="O941" s="2" t="str">
        <f t="shared" si="74"/>
        <v>Neuenegg</v>
      </c>
      <c r="P941" s="2" t="str">
        <f t="shared" si="74"/>
        <v/>
      </c>
      <c r="Q941" s="2" t="str">
        <f t="shared" si="74"/>
        <v/>
      </c>
      <c r="R941" s="2" t="str">
        <f t="shared" si="74"/>
        <v/>
      </c>
      <c r="S941" s="2" t="str">
        <f t="shared" si="74"/>
        <v/>
      </c>
      <c r="T941" s="2" t="str">
        <f t="shared" si="74"/>
        <v/>
      </c>
      <c r="U941" s="2" t="str">
        <f t="shared" si="74"/>
        <v/>
      </c>
      <c r="V941" s="2" t="str">
        <f t="shared" si="74"/>
        <v/>
      </c>
      <c r="W941" s="2" t="str">
        <f t="shared" si="74"/>
        <v/>
      </c>
      <c r="X941" s="2" t="str">
        <f t="shared" si="74"/>
        <v/>
      </c>
      <c r="Y941" s="2" t="str">
        <f t="shared" si="74"/>
        <v/>
      </c>
    </row>
    <row r="942" spans="1:25" x14ac:dyDescent="0.2">
      <c r="A942" s="2" t="s">
        <v>711</v>
      </c>
      <c r="B942" s="2">
        <v>2575</v>
      </c>
      <c r="C942" s="2">
        <v>0</v>
      </c>
      <c r="D942" s="2" t="s">
        <v>694</v>
      </c>
      <c r="E942" s="2">
        <v>736</v>
      </c>
      <c r="F942" s="2" t="s">
        <v>309</v>
      </c>
      <c r="G942" s="2">
        <v>2581304.0529999998</v>
      </c>
      <c r="H942" s="2">
        <v>1212221.58</v>
      </c>
      <c r="I942" s="2" t="s">
        <v>4896</v>
      </c>
      <c r="J942" s="4">
        <v>39630</v>
      </c>
      <c r="K942" s="230">
        <f t="shared" si="72"/>
        <v>3</v>
      </c>
      <c r="L942" s="2" t="str">
        <f>$B942&amp;"-"&amp;COUNTIF($B$2:$B942, $B942)</f>
        <v>2575-2</v>
      </c>
      <c r="M942" s="2">
        <v>3177</v>
      </c>
      <c r="N942" s="2" t="str">
        <f t="shared" si="75"/>
        <v>Laupen BE</v>
      </c>
      <c r="O942" s="2" t="str">
        <f t="shared" si="74"/>
        <v>Laupen BE</v>
      </c>
      <c r="P942" s="2" t="str">
        <f t="shared" si="74"/>
        <v>Laupen BE</v>
      </c>
      <c r="Q942" s="2" t="str">
        <f t="shared" si="74"/>
        <v/>
      </c>
      <c r="R942" s="2" t="str">
        <f t="shared" si="74"/>
        <v/>
      </c>
      <c r="S942" s="2" t="str">
        <f t="shared" si="74"/>
        <v/>
      </c>
      <c r="T942" s="2" t="str">
        <f t="shared" si="74"/>
        <v/>
      </c>
      <c r="U942" s="2" t="str">
        <f t="shared" si="74"/>
        <v/>
      </c>
      <c r="V942" s="2" t="str">
        <f t="shared" si="74"/>
        <v/>
      </c>
      <c r="W942" s="2" t="str">
        <f t="shared" si="74"/>
        <v/>
      </c>
      <c r="X942" s="2" t="str">
        <f t="shared" si="74"/>
        <v/>
      </c>
      <c r="Y942" s="2" t="str">
        <f t="shared" si="74"/>
        <v/>
      </c>
    </row>
    <row r="943" spans="1:25" x14ac:dyDescent="0.2">
      <c r="A943" s="2" t="s">
        <v>694</v>
      </c>
      <c r="B943" s="2">
        <v>2575</v>
      </c>
      <c r="C943" s="2">
        <v>2</v>
      </c>
      <c r="D943" s="2" t="s">
        <v>694</v>
      </c>
      <c r="E943" s="2">
        <v>736</v>
      </c>
      <c r="F943" s="2" t="s">
        <v>309</v>
      </c>
      <c r="G943" s="2">
        <v>2581053.8640000001</v>
      </c>
      <c r="H943" s="2">
        <v>1210783.9539999999</v>
      </c>
      <c r="I943" s="2" t="s">
        <v>4896</v>
      </c>
      <c r="J943" s="4">
        <v>39630</v>
      </c>
      <c r="K943" s="230">
        <f t="shared" si="72"/>
        <v>3</v>
      </c>
      <c r="L943" s="2" t="str">
        <f>$B943&amp;"-"&amp;COUNTIF($B$2:$B943, $B943)</f>
        <v>2575-3</v>
      </c>
      <c r="M943" s="2">
        <v>3178</v>
      </c>
      <c r="N943" s="2" t="str">
        <f t="shared" si="75"/>
        <v>Bösingen</v>
      </c>
      <c r="O943" s="2" t="str">
        <f t="shared" si="74"/>
        <v/>
      </c>
      <c r="P943" s="2" t="str">
        <f t="shared" si="74"/>
        <v/>
      </c>
      <c r="Q943" s="2" t="str">
        <f t="shared" si="74"/>
        <v/>
      </c>
      <c r="R943" s="2" t="str">
        <f t="shared" si="74"/>
        <v/>
      </c>
      <c r="S943" s="2" t="str">
        <f t="shared" si="74"/>
        <v/>
      </c>
      <c r="T943" s="2" t="str">
        <f t="shared" si="74"/>
        <v/>
      </c>
      <c r="U943" s="2" t="str">
        <f t="shared" si="74"/>
        <v/>
      </c>
      <c r="V943" s="2" t="str">
        <f t="shared" si="74"/>
        <v/>
      </c>
      <c r="W943" s="2" t="str">
        <f t="shared" si="74"/>
        <v/>
      </c>
      <c r="X943" s="2" t="str">
        <f t="shared" si="74"/>
        <v/>
      </c>
      <c r="Y943" s="2" t="str">
        <f t="shared" si="74"/>
        <v/>
      </c>
    </row>
    <row r="944" spans="1:25" x14ac:dyDescent="0.2">
      <c r="A944" s="2" t="s">
        <v>695</v>
      </c>
      <c r="B944" s="2">
        <v>3274</v>
      </c>
      <c r="C944" s="2">
        <v>0</v>
      </c>
      <c r="D944" s="2" t="s">
        <v>695</v>
      </c>
      <c r="E944" s="2">
        <v>737</v>
      </c>
      <c r="F944" s="2" t="s">
        <v>309</v>
      </c>
      <c r="G944" s="2">
        <v>2584950.69</v>
      </c>
      <c r="H944" s="2">
        <v>1214498.4750000001</v>
      </c>
      <c r="I944" s="2" t="s">
        <v>4896</v>
      </c>
      <c r="J944" s="4">
        <v>39630</v>
      </c>
      <c r="K944" s="230">
        <f t="shared" si="72"/>
        <v>3</v>
      </c>
      <c r="L944" s="2" t="str">
        <f>$B944&amp;"-"&amp;COUNTIF($B$2:$B944, $B944)</f>
        <v>3274-2</v>
      </c>
      <c r="M944" s="2">
        <v>3179</v>
      </c>
      <c r="N944" s="2" t="str">
        <f t="shared" si="75"/>
        <v>Kriechenwil</v>
      </c>
      <c r="O944" s="2" t="str">
        <f t="shared" si="74"/>
        <v>Kriechenwil</v>
      </c>
      <c r="P944" s="2" t="str">
        <f t="shared" si="74"/>
        <v/>
      </c>
      <c r="Q944" s="2" t="str">
        <f t="shared" si="74"/>
        <v/>
      </c>
      <c r="R944" s="2" t="str">
        <f t="shared" si="74"/>
        <v/>
      </c>
      <c r="S944" s="2" t="str">
        <f t="shared" si="74"/>
        <v/>
      </c>
      <c r="T944" s="2" t="str">
        <f t="shared" si="74"/>
        <v/>
      </c>
      <c r="U944" s="2" t="str">
        <f t="shared" si="74"/>
        <v/>
      </c>
      <c r="V944" s="2" t="str">
        <f t="shared" si="74"/>
        <v/>
      </c>
      <c r="W944" s="2" t="str">
        <f t="shared" si="74"/>
        <v/>
      </c>
      <c r="X944" s="2" t="str">
        <f t="shared" si="74"/>
        <v/>
      </c>
      <c r="Y944" s="2" t="str">
        <f t="shared" si="74"/>
        <v/>
      </c>
    </row>
    <row r="945" spans="1:25" x14ac:dyDescent="0.2">
      <c r="A945" s="2" t="s">
        <v>696</v>
      </c>
      <c r="B945" s="2">
        <v>2565</v>
      </c>
      <c r="C945" s="2">
        <v>0</v>
      </c>
      <c r="D945" s="2" t="s">
        <v>696</v>
      </c>
      <c r="E945" s="2">
        <v>738</v>
      </c>
      <c r="F945" s="2" t="s">
        <v>309</v>
      </c>
      <c r="G945" s="2">
        <v>2587106.4870000002</v>
      </c>
      <c r="H945" s="2">
        <v>1216193.3259999999</v>
      </c>
      <c r="I945" s="2" t="s">
        <v>4896</v>
      </c>
      <c r="J945" s="4">
        <v>39630</v>
      </c>
      <c r="K945" s="230">
        <f t="shared" si="72"/>
        <v>3</v>
      </c>
      <c r="L945" s="2" t="str">
        <f>$B945&amp;"-"&amp;COUNTIF($B$2:$B945, $B945)</f>
        <v>2565-1</v>
      </c>
      <c r="M945" s="2">
        <v>3182</v>
      </c>
      <c r="N945" s="2" t="str">
        <f t="shared" si="75"/>
        <v>Ueberstorf</v>
      </c>
      <c r="O945" s="2" t="str">
        <f t="shared" si="74"/>
        <v>Ueberstorf</v>
      </c>
      <c r="P945" s="2" t="str">
        <f t="shared" si="74"/>
        <v>Ueberstorf</v>
      </c>
      <c r="Q945" s="2" t="str">
        <f t="shared" si="74"/>
        <v/>
      </c>
      <c r="R945" s="2" t="str">
        <f t="shared" si="74"/>
        <v/>
      </c>
      <c r="S945" s="2" t="str">
        <f t="shared" si="74"/>
        <v/>
      </c>
      <c r="T945" s="2" t="str">
        <f t="shared" si="74"/>
        <v/>
      </c>
      <c r="U945" s="2" t="str">
        <f t="shared" si="74"/>
        <v/>
      </c>
      <c r="V945" s="2" t="str">
        <f t="shared" si="74"/>
        <v/>
      </c>
      <c r="W945" s="2" t="str">
        <f t="shared" si="74"/>
        <v/>
      </c>
      <c r="X945" s="2" t="str">
        <f t="shared" si="74"/>
        <v/>
      </c>
      <c r="Y945" s="2" t="str">
        <f t="shared" si="74"/>
        <v/>
      </c>
    </row>
    <row r="946" spans="1:25" x14ac:dyDescent="0.2">
      <c r="A946" s="2" t="s">
        <v>697</v>
      </c>
      <c r="B946" s="2">
        <v>2563</v>
      </c>
      <c r="C946" s="2">
        <v>0</v>
      </c>
      <c r="D946" s="2" t="s">
        <v>697</v>
      </c>
      <c r="E946" s="2">
        <v>739</v>
      </c>
      <c r="F946" s="2" t="s">
        <v>309</v>
      </c>
      <c r="G946" s="2">
        <v>2584329.392</v>
      </c>
      <c r="H946" s="2">
        <v>1218238.0049999999</v>
      </c>
      <c r="I946" s="2" t="s">
        <v>4896</v>
      </c>
      <c r="J946" s="4">
        <v>39630</v>
      </c>
      <c r="K946" s="230">
        <f t="shared" si="72"/>
        <v>3</v>
      </c>
      <c r="L946" s="2" t="str">
        <f>$B946&amp;"-"&amp;COUNTIF($B$2:$B946, $B946)</f>
        <v>2563-2</v>
      </c>
      <c r="M946" s="2">
        <v>3183</v>
      </c>
      <c r="N946" s="2" t="str">
        <f t="shared" si="75"/>
        <v>Albligen</v>
      </c>
      <c r="O946" s="2" t="str">
        <f t="shared" si="74"/>
        <v/>
      </c>
      <c r="P946" s="2" t="str">
        <f t="shared" si="74"/>
        <v/>
      </c>
      <c r="Q946" s="2" t="str">
        <f t="shared" si="74"/>
        <v/>
      </c>
      <c r="R946" s="2" t="str">
        <f t="shared" si="74"/>
        <v/>
      </c>
      <c r="S946" s="2" t="str">
        <f t="shared" si="74"/>
        <v/>
      </c>
      <c r="T946" s="2" t="str">
        <f t="shared" si="74"/>
        <v/>
      </c>
      <c r="U946" s="2" t="str">
        <f t="shared" si="74"/>
        <v/>
      </c>
      <c r="V946" s="2" t="str">
        <f t="shared" si="74"/>
        <v/>
      </c>
      <c r="W946" s="2" t="str">
        <f t="shared" si="74"/>
        <v/>
      </c>
      <c r="X946" s="2" t="str">
        <f t="shared" si="74"/>
        <v/>
      </c>
      <c r="Y946" s="2" t="str">
        <f t="shared" si="74"/>
        <v/>
      </c>
    </row>
    <row r="947" spans="1:25" x14ac:dyDescent="0.2">
      <c r="A947" s="2" t="s">
        <v>717</v>
      </c>
      <c r="B947" s="2">
        <v>2513</v>
      </c>
      <c r="C947" s="2">
        <v>0</v>
      </c>
      <c r="D947" s="2" t="s">
        <v>698</v>
      </c>
      <c r="E947" s="2">
        <v>740</v>
      </c>
      <c r="F947" s="2" t="s">
        <v>309</v>
      </c>
      <c r="G947" s="2">
        <v>2578178.0440000002</v>
      </c>
      <c r="H947" s="2">
        <v>1215705.777</v>
      </c>
      <c r="I947" s="2" t="s">
        <v>4896</v>
      </c>
      <c r="J947" s="4">
        <v>39630</v>
      </c>
      <c r="K947" s="230">
        <f t="shared" si="72"/>
        <v>3</v>
      </c>
      <c r="L947" s="2" t="str">
        <f>$B947&amp;"-"&amp;COUNTIF($B$2:$B947, $B947)</f>
        <v>2513-1</v>
      </c>
      <c r="M947" s="2">
        <v>3184</v>
      </c>
      <c r="N947" s="2" t="str">
        <f t="shared" si="75"/>
        <v>Wünnewil</v>
      </c>
      <c r="O947" s="2" t="str">
        <f t="shared" si="74"/>
        <v>Wünnewil</v>
      </c>
      <c r="P947" s="2" t="str">
        <f t="shared" si="74"/>
        <v/>
      </c>
      <c r="Q947" s="2" t="str">
        <f t="shared" si="74"/>
        <v/>
      </c>
      <c r="R947" s="2" t="str">
        <f t="shared" si="74"/>
        <v/>
      </c>
      <c r="S947" s="2" t="str">
        <f t="shared" si="74"/>
        <v/>
      </c>
      <c r="T947" s="2" t="str">
        <f t="shared" si="74"/>
        <v/>
      </c>
      <c r="U947" s="2" t="str">
        <f t="shared" si="74"/>
        <v/>
      </c>
      <c r="V947" s="2" t="str">
        <f t="shared" si="74"/>
        <v/>
      </c>
      <c r="W947" s="2" t="str">
        <f t="shared" si="74"/>
        <v/>
      </c>
      <c r="X947" s="2" t="str">
        <f t="shared" si="74"/>
        <v/>
      </c>
      <c r="Y947" s="2" t="str">
        <f t="shared" si="74"/>
        <v/>
      </c>
    </row>
    <row r="948" spans="1:25" x14ac:dyDescent="0.2">
      <c r="A948" s="2" t="s">
        <v>698</v>
      </c>
      <c r="B948" s="2">
        <v>2514</v>
      </c>
      <c r="C948" s="2">
        <v>0</v>
      </c>
      <c r="D948" s="2" t="s">
        <v>698</v>
      </c>
      <c r="E948" s="2">
        <v>740</v>
      </c>
      <c r="F948" s="2" t="s">
        <v>309</v>
      </c>
      <c r="G948" s="2">
        <v>2577143.2590000001</v>
      </c>
      <c r="H948" s="2">
        <v>1215410.328</v>
      </c>
      <c r="I948" s="2" t="s">
        <v>4896</v>
      </c>
      <c r="J948" s="4">
        <v>39630</v>
      </c>
      <c r="K948" s="230">
        <f t="shared" si="72"/>
        <v>3</v>
      </c>
      <c r="L948" s="2" t="str">
        <f>$B948&amp;"-"&amp;COUNTIF($B$2:$B948, $B948)</f>
        <v>2514-2</v>
      </c>
      <c r="M948" s="2">
        <v>3185</v>
      </c>
      <c r="N948" s="2" t="str">
        <f t="shared" si="75"/>
        <v>Schmitten FR</v>
      </c>
      <c r="O948" s="2" t="str">
        <f t="shared" si="74"/>
        <v>Schmitten FR</v>
      </c>
      <c r="P948" s="2" t="str">
        <f t="shared" si="74"/>
        <v>Schmitten FR</v>
      </c>
      <c r="Q948" s="2" t="str">
        <f t="shared" si="74"/>
        <v>Schmitten FR</v>
      </c>
      <c r="R948" s="2" t="str">
        <f t="shared" si="74"/>
        <v/>
      </c>
      <c r="S948" s="2" t="str">
        <f t="shared" si="74"/>
        <v/>
      </c>
      <c r="T948" s="2" t="str">
        <f t="shared" si="74"/>
        <v/>
      </c>
      <c r="U948" s="2" t="str">
        <f t="shared" si="74"/>
        <v/>
      </c>
      <c r="V948" s="2" t="str">
        <f t="shared" si="74"/>
        <v/>
      </c>
      <c r="W948" s="2" t="str">
        <f t="shared" si="74"/>
        <v/>
      </c>
      <c r="X948" s="2" t="str">
        <f t="shared" si="74"/>
        <v/>
      </c>
      <c r="Y948" s="2" t="str">
        <f t="shared" si="74"/>
        <v/>
      </c>
    </row>
    <row r="949" spans="1:25" x14ac:dyDescent="0.2">
      <c r="A949" s="2" t="s">
        <v>699</v>
      </c>
      <c r="B949" s="2">
        <v>3274</v>
      </c>
      <c r="C949" s="2">
        <v>3</v>
      </c>
      <c r="D949" s="2" t="s">
        <v>699</v>
      </c>
      <c r="E949" s="2">
        <v>741</v>
      </c>
      <c r="F949" s="2" t="s">
        <v>309</v>
      </c>
      <c r="G949" s="2">
        <v>2586178.5580000002</v>
      </c>
      <c r="H949" s="2">
        <v>1214991.412</v>
      </c>
      <c r="I949" s="2" t="s">
        <v>4896</v>
      </c>
      <c r="J949" s="4">
        <v>39630</v>
      </c>
      <c r="K949" s="230">
        <f t="shared" si="72"/>
        <v>3</v>
      </c>
      <c r="L949" s="2" t="str">
        <f>$B949&amp;"-"&amp;COUNTIF($B$2:$B949, $B949)</f>
        <v>3274-3</v>
      </c>
      <c r="M949" s="2">
        <v>3186</v>
      </c>
      <c r="N949" s="2" t="str">
        <f t="shared" si="75"/>
        <v>Düdingen</v>
      </c>
      <c r="O949" s="2" t="str">
        <f t="shared" si="74"/>
        <v/>
      </c>
      <c r="P949" s="2" t="str">
        <f t="shared" si="74"/>
        <v/>
      </c>
      <c r="Q949" s="2" t="str">
        <f t="shared" si="74"/>
        <v/>
      </c>
      <c r="R949" s="2" t="str">
        <f t="shared" si="74"/>
        <v/>
      </c>
      <c r="S949" s="2" t="str">
        <f t="shared" si="74"/>
        <v/>
      </c>
      <c r="T949" s="2" t="str">
        <f t="shared" si="74"/>
        <v/>
      </c>
      <c r="U949" s="2" t="str">
        <f t="shared" si="74"/>
        <v/>
      </c>
      <c r="V949" s="2" t="str">
        <f t="shared" si="74"/>
        <v/>
      </c>
      <c r="W949" s="2" t="str">
        <f t="shared" si="74"/>
        <v/>
      </c>
      <c r="X949" s="2" t="str">
        <f t="shared" si="74"/>
        <v/>
      </c>
      <c r="Y949" s="2" t="str">
        <f t="shared" si="74"/>
        <v/>
      </c>
    </row>
    <row r="950" spans="1:25" x14ac:dyDescent="0.2">
      <c r="A950" s="2" t="s">
        <v>700</v>
      </c>
      <c r="B950" s="2">
        <v>2572</v>
      </c>
      <c r="C950" s="2">
        <v>2</v>
      </c>
      <c r="D950" s="2" t="s">
        <v>700</v>
      </c>
      <c r="E950" s="2">
        <v>742</v>
      </c>
      <c r="F950" s="2" t="s">
        <v>309</v>
      </c>
      <c r="G950" s="2">
        <v>2582834.9589999998</v>
      </c>
      <c r="H950" s="2">
        <v>1214874.3940000001</v>
      </c>
      <c r="I950" s="2" t="s">
        <v>4896</v>
      </c>
      <c r="J950" s="4">
        <v>39630</v>
      </c>
      <c r="K950" s="230">
        <f t="shared" si="72"/>
        <v>3</v>
      </c>
      <c r="L950" s="2" t="str">
        <f>$B950&amp;"-"&amp;COUNTIF($B$2:$B950, $B950)</f>
        <v>2572-1</v>
      </c>
      <c r="M950" s="2">
        <v>3202</v>
      </c>
      <c r="N950" s="2" t="str">
        <f t="shared" si="75"/>
        <v>Frauenkappelen</v>
      </c>
      <c r="O950" s="2" t="str">
        <f t="shared" si="74"/>
        <v>Frauenkappelen</v>
      </c>
      <c r="P950" s="2" t="str">
        <f t="shared" si="74"/>
        <v/>
      </c>
      <c r="Q950" s="2" t="str">
        <f t="shared" si="74"/>
        <v/>
      </c>
      <c r="R950" s="2" t="str">
        <f t="shared" si="74"/>
        <v/>
      </c>
      <c r="S950" s="2" t="str">
        <f t="shared" si="74"/>
        <v/>
      </c>
      <c r="T950" s="2" t="str">
        <f t="shared" si="74"/>
        <v/>
      </c>
      <c r="U950" s="2" t="str">
        <f t="shared" si="74"/>
        <v/>
      </c>
      <c r="V950" s="2" t="str">
        <f t="shared" si="74"/>
        <v/>
      </c>
      <c r="W950" s="2" t="str">
        <f t="shared" si="74"/>
        <v/>
      </c>
      <c r="X950" s="2" t="str">
        <f t="shared" si="74"/>
        <v/>
      </c>
      <c r="Y950" s="2" t="str">
        <f t="shared" si="74"/>
        <v/>
      </c>
    </row>
    <row r="951" spans="1:25" x14ac:dyDescent="0.2">
      <c r="A951" s="2" t="s">
        <v>403</v>
      </c>
      <c r="B951" s="2">
        <v>2503</v>
      </c>
      <c r="C951" s="2">
        <v>0</v>
      </c>
      <c r="D951" s="2" t="s">
        <v>701</v>
      </c>
      <c r="E951" s="2">
        <v>743</v>
      </c>
      <c r="F951" s="2" t="s">
        <v>309</v>
      </c>
      <c r="G951" s="2">
        <v>2585445.3829999999</v>
      </c>
      <c r="H951" s="2">
        <v>1219815.3899999999</v>
      </c>
      <c r="I951" s="2" t="s">
        <v>4897</v>
      </c>
      <c r="J951" s="4">
        <v>39630</v>
      </c>
      <c r="K951" s="230">
        <f t="shared" si="72"/>
        <v>3</v>
      </c>
      <c r="L951" s="2" t="str">
        <f>$B951&amp;"-"&amp;COUNTIF($B$2:$B951, $B951)</f>
        <v>2503-3</v>
      </c>
      <c r="M951" s="2">
        <v>3203</v>
      </c>
      <c r="N951" s="2" t="str">
        <f t="shared" si="75"/>
        <v>Mühleberg</v>
      </c>
      <c r="O951" s="2" t="str">
        <f t="shared" si="74"/>
        <v/>
      </c>
      <c r="P951" s="2" t="str">
        <f t="shared" si="74"/>
        <v/>
      </c>
      <c r="Q951" s="2" t="str">
        <f t="shared" si="74"/>
        <v/>
      </c>
      <c r="R951" s="2" t="str">
        <f t="shared" si="74"/>
        <v/>
      </c>
      <c r="S951" s="2" t="str">
        <f t="shared" si="74"/>
        <v/>
      </c>
      <c r="T951" s="2" t="str">
        <f t="shared" si="74"/>
        <v/>
      </c>
      <c r="U951" s="2" t="str">
        <f t="shared" si="74"/>
        <v/>
      </c>
      <c r="V951" s="2" t="str">
        <f t="shared" si="74"/>
        <v/>
      </c>
      <c r="W951" s="2" t="str">
        <f t="shared" si="74"/>
        <v/>
      </c>
      <c r="X951" s="2" t="str">
        <f t="shared" si="74"/>
        <v/>
      </c>
      <c r="Y951" s="2" t="str">
        <f t="shared" si="74"/>
        <v/>
      </c>
    </row>
    <row r="952" spans="1:25" x14ac:dyDescent="0.2">
      <c r="A952" s="2" t="s">
        <v>701</v>
      </c>
      <c r="B952" s="2">
        <v>2560</v>
      </c>
      <c r="C952" s="2">
        <v>0</v>
      </c>
      <c r="D952" s="2" t="s">
        <v>701</v>
      </c>
      <c r="E952" s="2">
        <v>743</v>
      </c>
      <c r="F952" s="2" t="s">
        <v>309</v>
      </c>
      <c r="G952" s="2">
        <v>2584978.7030000002</v>
      </c>
      <c r="H952" s="2">
        <v>1219222.4369999999</v>
      </c>
      <c r="I952" s="2" t="s">
        <v>4896</v>
      </c>
      <c r="J952" s="4">
        <v>39630</v>
      </c>
      <c r="K952" s="230">
        <f t="shared" si="72"/>
        <v>3</v>
      </c>
      <c r="L952" s="2" t="str">
        <f>$B952&amp;"-"&amp;COUNTIF($B$2:$B952, $B952)</f>
        <v>2560-1</v>
      </c>
      <c r="M952" s="2">
        <v>3204</v>
      </c>
      <c r="N952" s="2" t="str">
        <f t="shared" si="75"/>
        <v>Rosshäusern</v>
      </c>
      <c r="O952" s="2" t="str">
        <f t="shared" si="74"/>
        <v>Rosshäusern</v>
      </c>
      <c r="P952" s="2" t="str">
        <f t="shared" si="74"/>
        <v/>
      </c>
      <c r="Q952" s="2" t="str">
        <f t="shared" si="74"/>
        <v/>
      </c>
      <c r="R952" s="2" t="str">
        <f t="shared" si="74"/>
        <v/>
      </c>
      <c r="S952" s="2" t="str">
        <f t="shared" si="74"/>
        <v/>
      </c>
      <c r="T952" s="2" t="str">
        <f t="shared" si="74"/>
        <v/>
      </c>
      <c r="U952" s="2" t="str">
        <f t="shared" si="74"/>
        <v/>
      </c>
      <c r="V952" s="2" t="str">
        <f t="shared" si="74"/>
        <v/>
      </c>
      <c r="W952" s="2" t="str">
        <f t="shared" si="74"/>
        <v/>
      </c>
      <c r="X952" s="2" t="str">
        <f t="shared" si="74"/>
        <v/>
      </c>
      <c r="Y952" s="2" t="str">
        <f t="shared" si="74"/>
        <v/>
      </c>
    </row>
    <row r="953" spans="1:25" x14ac:dyDescent="0.2">
      <c r="A953" s="2" t="s">
        <v>403</v>
      </c>
      <c r="B953" s="2">
        <v>2504</v>
      </c>
      <c r="C953" s="2">
        <v>0</v>
      </c>
      <c r="D953" s="2" t="s">
        <v>702</v>
      </c>
      <c r="E953" s="2">
        <v>744</v>
      </c>
      <c r="F953" s="2" t="s">
        <v>309</v>
      </c>
      <c r="G953" s="2">
        <v>2588528.9559999998</v>
      </c>
      <c r="H953" s="2">
        <v>1221657.5789999999</v>
      </c>
      <c r="I953" s="2" t="s">
        <v>4897</v>
      </c>
      <c r="J953" s="4">
        <v>39630</v>
      </c>
      <c r="K953" s="230">
        <f t="shared" si="72"/>
        <v>3</v>
      </c>
      <c r="L953" s="2" t="str">
        <f>$B953&amp;"-"&amp;COUNTIF($B$2:$B953, $B953)</f>
        <v>2504-3</v>
      </c>
      <c r="M953" s="2">
        <v>3205</v>
      </c>
      <c r="N953" s="2" t="str">
        <f t="shared" si="75"/>
        <v>Gümmenen</v>
      </c>
      <c r="O953" s="2" t="str">
        <f t="shared" si="74"/>
        <v>Gümmenen</v>
      </c>
      <c r="P953" s="2" t="str">
        <f t="shared" si="74"/>
        <v>Gümmenen</v>
      </c>
      <c r="Q953" s="2" t="str">
        <f t="shared" si="74"/>
        <v/>
      </c>
      <c r="R953" s="2" t="str">
        <f t="shared" si="74"/>
        <v/>
      </c>
      <c r="S953" s="2" t="str">
        <f t="shared" si="74"/>
        <v/>
      </c>
      <c r="T953" s="2" t="str">
        <f t="shared" si="74"/>
        <v/>
      </c>
      <c r="U953" s="2" t="str">
        <f t="shared" si="74"/>
        <v/>
      </c>
      <c r="V953" s="2" t="str">
        <f t="shared" si="74"/>
        <v/>
      </c>
      <c r="W953" s="2" t="str">
        <f t="shared" si="74"/>
        <v/>
      </c>
      <c r="X953" s="2" t="str">
        <f t="shared" si="74"/>
        <v/>
      </c>
      <c r="Y953" s="2" t="str">
        <f t="shared" si="74"/>
        <v/>
      </c>
    </row>
    <row r="954" spans="1:25" x14ac:dyDescent="0.2">
      <c r="A954" s="2" t="s">
        <v>702</v>
      </c>
      <c r="B954" s="2">
        <v>2552</v>
      </c>
      <c r="C954" s="2">
        <v>0</v>
      </c>
      <c r="D954" s="2" t="s">
        <v>702</v>
      </c>
      <c r="E954" s="2">
        <v>744</v>
      </c>
      <c r="F954" s="2" t="s">
        <v>309</v>
      </c>
      <c r="G954" s="2">
        <v>2589583.3930000002</v>
      </c>
      <c r="H954" s="2">
        <v>1221215.449</v>
      </c>
      <c r="I954" s="2" t="s">
        <v>4896</v>
      </c>
      <c r="J954" s="4">
        <v>39630</v>
      </c>
      <c r="K954" s="230">
        <f t="shared" si="72"/>
        <v>3</v>
      </c>
      <c r="L954" s="2" t="str">
        <f>$B954&amp;"-"&amp;COUNTIF($B$2:$B954, $B954)</f>
        <v>2552-2</v>
      </c>
      <c r="M954" s="2">
        <v>3206</v>
      </c>
      <c r="N954" s="2" t="str">
        <f t="shared" si="75"/>
        <v>Rizenbach</v>
      </c>
      <c r="O954" s="2" t="str">
        <f t="shared" si="74"/>
        <v>Ferenbalm</v>
      </c>
      <c r="P954" s="2" t="str">
        <f t="shared" si="74"/>
        <v>Biberen</v>
      </c>
      <c r="Q954" s="2" t="str">
        <f t="shared" si="74"/>
        <v>Gammen</v>
      </c>
      <c r="R954" s="2" t="str">
        <f t="shared" si="74"/>
        <v>Wallenbuch</v>
      </c>
      <c r="S954" s="2" t="str">
        <f t="shared" si="74"/>
        <v/>
      </c>
      <c r="T954" s="2" t="str">
        <f t="shared" si="74"/>
        <v/>
      </c>
      <c r="U954" s="2" t="str">
        <f t="shared" si="74"/>
        <v/>
      </c>
      <c r="V954" s="2" t="str">
        <f t="shared" si="74"/>
        <v/>
      </c>
      <c r="W954" s="2" t="str">
        <f t="shared" si="74"/>
        <v/>
      </c>
      <c r="X954" s="2" t="str">
        <f t="shared" si="74"/>
        <v/>
      </c>
      <c r="Y954" s="2" t="str">
        <f t="shared" si="74"/>
        <v/>
      </c>
    </row>
    <row r="955" spans="1:25" x14ac:dyDescent="0.2">
      <c r="A955" s="2" t="s">
        <v>701</v>
      </c>
      <c r="B955" s="2">
        <v>2560</v>
      </c>
      <c r="C955" s="2">
        <v>0</v>
      </c>
      <c r="D955" s="2" t="s">
        <v>703</v>
      </c>
      <c r="E955" s="2">
        <v>745</v>
      </c>
      <c r="F955" s="2" t="s">
        <v>309</v>
      </c>
      <c r="G955" s="2">
        <v>2585813.807</v>
      </c>
      <c r="H955" s="2">
        <v>1218982</v>
      </c>
      <c r="I955" s="2" t="s">
        <v>4896</v>
      </c>
      <c r="J955" s="4">
        <v>39630</v>
      </c>
      <c r="K955" s="230">
        <f t="shared" si="72"/>
        <v>3</v>
      </c>
      <c r="L955" s="2" t="str">
        <f>$B955&amp;"-"&amp;COUNTIF($B$2:$B955, $B955)</f>
        <v>2560-2</v>
      </c>
      <c r="M955" s="2">
        <v>3207</v>
      </c>
      <c r="N955" s="2" t="str">
        <f t="shared" si="75"/>
        <v>Golaten</v>
      </c>
      <c r="O955" s="2" t="str">
        <f t="shared" si="74"/>
        <v>Wileroltigen</v>
      </c>
      <c r="P955" s="2" t="str">
        <f t="shared" si="74"/>
        <v>Wileroltigen</v>
      </c>
      <c r="Q955" s="2" t="str">
        <f t="shared" si="74"/>
        <v>Wileroltigen</v>
      </c>
      <c r="R955" s="2" t="str">
        <f t="shared" si="74"/>
        <v>Golaten</v>
      </c>
      <c r="S955" s="2" t="str">
        <f t="shared" si="74"/>
        <v/>
      </c>
      <c r="T955" s="2" t="str">
        <f t="shared" si="74"/>
        <v/>
      </c>
      <c r="U955" s="2" t="str">
        <f t="shared" si="74"/>
        <v/>
      </c>
      <c r="V955" s="2" t="str">
        <f t="shared" si="74"/>
        <v/>
      </c>
      <c r="W955" s="2" t="str">
        <f t="shared" si="74"/>
        <v/>
      </c>
      <c r="X955" s="2" t="str">
        <f t="shared" si="74"/>
        <v/>
      </c>
      <c r="Y955" s="2" t="str">
        <f t="shared" si="74"/>
        <v/>
      </c>
    </row>
    <row r="956" spans="1:25" x14ac:dyDescent="0.2">
      <c r="A956" s="2" t="s">
        <v>703</v>
      </c>
      <c r="B956" s="2">
        <v>2562</v>
      </c>
      <c r="C956" s="2">
        <v>0</v>
      </c>
      <c r="D956" s="2" t="s">
        <v>703</v>
      </c>
      <c r="E956" s="2">
        <v>745</v>
      </c>
      <c r="F956" s="2" t="s">
        <v>309</v>
      </c>
      <c r="G956" s="2">
        <v>2586303.9249999998</v>
      </c>
      <c r="H956" s="2">
        <v>1218094.2180000001</v>
      </c>
      <c r="I956" s="2" t="s">
        <v>4896</v>
      </c>
      <c r="J956" s="4">
        <v>39630</v>
      </c>
      <c r="K956" s="230">
        <f t="shared" si="72"/>
        <v>3</v>
      </c>
      <c r="L956" s="2" t="str">
        <f>$B956&amp;"-"&amp;COUNTIF($B$2:$B956, $B956)</f>
        <v>2562-2</v>
      </c>
      <c r="M956" s="2">
        <v>3208</v>
      </c>
      <c r="N956" s="2" t="str">
        <f t="shared" si="75"/>
        <v>Gurbrü</v>
      </c>
      <c r="O956" s="2" t="str">
        <f t="shared" si="74"/>
        <v/>
      </c>
      <c r="P956" s="2" t="str">
        <f t="shared" si="74"/>
        <v/>
      </c>
      <c r="Q956" s="2" t="str">
        <f t="shared" si="74"/>
        <v/>
      </c>
      <c r="R956" s="2" t="str">
        <f t="shared" si="74"/>
        <v/>
      </c>
      <c r="S956" s="2" t="str">
        <f t="shared" si="74"/>
        <v/>
      </c>
      <c r="T956" s="2" t="str">
        <f t="shared" si="74"/>
        <v/>
      </c>
      <c r="U956" s="2" t="str">
        <f t="shared" si="74"/>
        <v/>
      </c>
      <c r="V956" s="2" t="str">
        <f t="shared" si="74"/>
        <v/>
      </c>
      <c r="W956" s="2" t="str">
        <f t="shared" si="74"/>
        <v/>
      </c>
      <c r="X956" s="2" t="str">
        <f t="shared" si="74"/>
        <v/>
      </c>
      <c r="Y956" s="2" t="str">
        <f t="shared" si="74"/>
        <v/>
      </c>
    </row>
    <row r="957" spans="1:25" x14ac:dyDescent="0.2">
      <c r="A957" s="2" t="s">
        <v>704</v>
      </c>
      <c r="B957" s="2">
        <v>2553</v>
      </c>
      <c r="C957" s="2">
        <v>0</v>
      </c>
      <c r="D957" s="2" t="s">
        <v>704</v>
      </c>
      <c r="E957" s="2">
        <v>746</v>
      </c>
      <c r="F957" s="2" t="s">
        <v>309</v>
      </c>
      <c r="G957" s="2">
        <v>2590938.557</v>
      </c>
      <c r="H957" s="2">
        <v>1222542.3689999999</v>
      </c>
      <c r="I957" s="2" t="s">
        <v>4896</v>
      </c>
      <c r="J957" s="4">
        <v>39630</v>
      </c>
      <c r="K957" s="230">
        <f t="shared" si="72"/>
        <v>3</v>
      </c>
      <c r="L957" s="2" t="str">
        <f>$B957&amp;"-"&amp;COUNTIF($B$2:$B957, $B957)</f>
        <v>2553-1</v>
      </c>
      <c r="M957" s="2">
        <v>3210</v>
      </c>
      <c r="N957" s="2" t="str">
        <f t="shared" si="75"/>
        <v>Kerzers</v>
      </c>
      <c r="O957" s="2" t="str">
        <f t="shared" si="74"/>
        <v>Kerzers</v>
      </c>
      <c r="P957" s="2" t="str">
        <f t="shared" si="74"/>
        <v>Kerzers</v>
      </c>
      <c r="Q957" s="2" t="str">
        <f t="shared" si="74"/>
        <v/>
      </c>
      <c r="R957" s="2" t="str">
        <f t="shared" si="74"/>
        <v/>
      </c>
      <c r="S957" s="2" t="str">
        <f t="shared" si="74"/>
        <v/>
      </c>
      <c r="T957" s="2" t="str">
        <f t="shared" si="74"/>
        <v/>
      </c>
      <c r="U957" s="2" t="str">
        <f t="shared" si="74"/>
        <v/>
      </c>
      <c r="V957" s="2" t="str">
        <f t="shared" si="74"/>
        <v/>
      </c>
      <c r="W957" s="2" t="str">
        <f t="shared" si="74"/>
        <v/>
      </c>
      <c r="X957" s="2" t="str">
        <f t="shared" si="74"/>
        <v/>
      </c>
      <c r="Y957" s="2" t="str">
        <f t="shared" si="74"/>
        <v/>
      </c>
    </row>
    <row r="958" spans="1:25" x14ac:dyDescent="0.2">
      <c r="A958" s="2" t="s">
        <v>705</v>
      </c>
      <c r="B958" s="2">
        <v>2556</v>
      </c>
      <c r="C958" s="2">
        <v>0</v>
      </c>
      <c r="D958" s="2" t="s">
        <v>705</v>
      </c>
      <c r="E958" s="2">
        <v>747</v>
      </c>
      <c r="F958" s="2" t="s">
        <v>309</v>
      </c>
      <c r="G958" s="2">
        <v>2591742.3840000001</v>
      </c>
      <c r="H958" s="2">
        <v>1220053.5049999999</v>
      </c>
      <c r="I958" s="2" t="s">
        <v>4896</v>
      </c>
      <c r="J958" s="4">
        <v>39630</v>
      </c>
      <c r="K958" s="230">
        <f t="shared" si="72"/>
        <v>3</v>
      </c>
      <c r="L958" s="2" t="str">
        <f>$B958&amp;"-"&amp;COUNTIF($B$2:$B958, $B958)</f>
        <v>2556-1</v>
      </c>
      <c r="M958" s="2">
        <v>3212</v>
      </c>
      <c r="N958" s="2" t="str">
        <f t="shared" si="75"/>
        <v>Kleingurmels</v>
      </c>
      <c r="O958" s="2" t="str">
        <f t="shared" si="74"/>
        <v>Gurmels</v>
      </c>
      <c r="P958" s="2" t="str">
        <f t="shared" si="74"/>
        <v>Kleingurmels</v>
      </c>
      <c r="Q958" s="2" t="str">
        <f t="shared" si="74"/>
        <v/>
      </c>
      <c r="R958" s="2" t="str">
        <f t="shared" si="74"/>
        <v/>
      </c>
      <c r="S958" s="2" t="str">
        <f t="shared" si="74"/>
        <v/>
      </c>
      <c r="T958" s="2" t="str">
        <f t="shared" si="74"/>
        <v/>
      </c>
      <c r="U958" s="2" t="str">
        <f t="shared" si="74"/>
        <v/>
      </c>
      <c r="V958" s="2" t="str">
        <f t="shared" si="74"/>
        <v/>
      </c>
      <c r="W958" s="2" t="str">
        <f t="shared" si="74"/>
        <v/>
      </c>
      <c r="X958" s="2" t="str">
        <f t="shared" si="74"/>
        <v/>
      </c>
      <c r="Y958" s="2" t="str">
        <f t="shared" si="74"/>
        <v/>
      </c>
    </row>
    <row r="959" spans="1:25" x14ac:dyDescent="0.2">
      <c r="A959" s="2" t="s">
        <v>706</v>
      </c>
      <c r="B959" s="2">
        <v>2556</v>
      </c>
      <c r="C959" s="2">
        <v>2</v>
      </c>
      <c r="D959" s="2" t="s">
        <v>706</v>
      </c>
      <c r="E959" s="2">
        <v>748</v>
      </c>
      <c r="F959" s="2" t="s">
        <v>309</v>
      </c>
      <c r="G959" s="2">
        <v>2590215.7680000002</v>
      </c>
      <c r="H959" s="2">
        <v>1219261.3959999999</v>
      </c>
      <c r="I959" s="2" t="s">
        <v>4896</v>
      </c>
      <c r="J959" s="4">
        <v>39630</v>
      </c>
      <c r="K959" s="230">
        <f t="shared" si="72"/>
        <v>3</v>
      </c>
      <c r="L959" s="2" t="str">
        <f>$B959&amp;"-"&amp;COUNTIF($B$2:$B959, $B959)</f>
        <v>2556-2</v>
      </c>
      <c r="M959" s="2">
        <v>3213</v>
      </c>
      <c r="N959" s="2" t="str">
        <f t="shared" si="75"/>
        <v>Liebistorf</v>
      </c>
      <c r="O959" s="2" t="str">
        <f t="shared" si="74"/>
        <v>Kleinbösingen</v>
      </c>
      <c r="P959" s="2" t="str">
        <f t="shared" si="74"/>
        <v/>
      </c>
      <c r="Q959" s="2" t="str">
        <f t="shared" si="74"/>
        <v/>
      </c>
      <c r="R959" s="2" t="str">
        <f t="shared" si="74"/>
        <v/>
      </c>
      <c r="S959" s="2" t="str">
        <f t="shared" si="74"/>
        <v/>
      </c>
      <c r="T959" s="2" t="str">
        <f t="shared" si="74"/>
        <v/>
      </c>
      <c r="U959" s="2" t="str">
        <f t="shared" si="74"/>
        <v/>
      </c>
      <c r="V959" s="2" t="str">
        <f t="shared" si="74"/>
        <v/>
      </c>
      <c r="W959" s="2" t="str">
        <f t="shared" si="74"/>
        <v/>
      </c>
      <c r="X959" s="2" t="str">
        <f t="shared" si="74"/>
        <v/>
      </c>
      <c r="Y959" s="2" t="str">
        <f t="shared" si="74"/>
        <v/>
      </c>
    </row>
    <row r="960" spans="1:25" x14ac:dyDescent="0.2">
      <c r="A960" s="2" t="s">
        <v>707</v>
      </c>
      <c r="B960" s="2">
        <v>2557</v>
      </c>
      <c r="C960" s="2">
        <v>0</v>
      </c>
      <c r="D960" s="2" t="s">
        <v>708</v>
      </c>
      <c r="E960" s="2">
        <v>749</v>
      </c>
      <c r="F960" s="2" t="s">
        <v>309</v>
      </c>
      <c r="G960" s="2">
        <v>2589931.9789999998</v>
      </c>
      <c r="H960" s="2">
        <v>1218075.014</v>
      </c>
      <c r="I960" s="2" t="s">
        <v>4896</v>
      </c>
      <c r="J960" s="4">
        <v>39630</v>
      </c>
      <c r="K960" s="230">
        <f t="shared" si="72"/>
        <v>3</v>
      </c>
      <c r="L960" s="2" t="str">
        <f>$B960&amp;"-"&amp;COUNTIF($B$2:$B960, $B960)</f>
        <v>2557-3</v>
      </c>
      <c r="M960" s="2">
        <v>3214</v>
      </c>
      <c r="N960" s="2" t="str">
        <f t="shared" si="75"/>
        <v>Ulmiz</v>
      </c>
      <c r="O960" s="2" t="str">
        <f t="shared" si="74"/>
        <v/>
      </c>
      <c r="P960" s="2" t="str">
        <f t="shared" si="74"/>
        <v/>
      </c>
      <c r="Q960" s="2" t="str">
        <f t="shared" si="74"/>
        <v/>
      </c>
      <c r="R960" s="2" t="str">
        <f t="shared" si="74"/>
        <v/>
      </c>
      <c r="S960" s="2" t="str">
        <f t="shared" si="74"/>
        <v/>
      </c>
      <c r="T960" s="2" t="str">
        <f t="shared" si="74"/>
        <v/>
      </c>
      <c r="U960" s="2" t="str">
        <f t="shared" si="74"/>
        <v/>
      </c>
      <c r="V960" s="2" t="str">
        <f t="shared" si="74"/>
        <v/>
      </c>
      <c r="W960" s="2" t="str">
        <f t="shared" si="74"/>
        <v/>
      </c>
      <c r="X960" s="2" t="str">
        <f t="shared" si="74"/>
        <v/>
      </c>
      <c r="Y960" s="2" t="str">
        <f t="shared" si="74"/>
        <v/>
      </c>
    </row>
    <row r="961" spans="1:25" x14ac:dyDescent="0.2">
      <c r="A961" s="2" t="s">
        <v>709</v>
      </c>
      <c r="B961" s="2">
        <v>2572</v>
      </c>
      <c r="C961" s="2">
        <v>0</v>
      </c>
      <c r="D961" s="2" t="s">
        <v>710</v>
      </c>
      <c r="E961" s="2">
        <v>750</v>
      </c>
      <c r="F961" s="2" t="s">
        <v>309</v>
      </c>
      <c r="G961" s="2">
        <v>2583254.86</v>
      </c>
      <c r="H961" s="2">
        <v>1216418.9939999999</v>
      </c>
      <c r="I961" s="2" t="s">
        <v>4896</v>
      </c>
      <c r="J961" s="4">
        <v>39630</v>
      </c>
      <c r="K961" s="230">
        <f t="shared" si="72"/>
        <v>3</v>
      </c>
      <c r="L961" s="2" t="str">
        <f>$B961&amp;"-"&amp;COUNTIF($B$2:$B961, $B961)</f>
        <v>2572-2</v>
      </c>
      <c r="M961" s="2">
        <v>3215</v>
      </c>
      <c r="N961" s="2" t="str">
        <f t="shared" si="75"/>
        <v>Gempenach</v>
      </c>
      <c r="O961" s="2" t="str">
        <f t="shared" si="74"/>
        <v>Büchslen</v>
      </c>
      <c r="P961" s="2" t="str">
        <f t="shared" si="74"/>
        <v>Lurtigen</v>
      </c>
      <c r="Q961" s="2" t="str">
        <f t="shared" si="74"/>
        <v/>
      </c>
      <c r="R961" s="2" t="str">
        <f t="shared" si="74"/>
        <v/>
      </c>
      <c r="S961" s="2" t="str">
        <f t="shared" si="74"/>
        <v/>
      </c>
      <c r="T961" s="2" t="str">
        <f t="shared" si="74"/>
        <v/>
      </c>
      <c r="U961" s="2" t="str">
        <f t="shared" ref="U961:Y961" si="76">IFERROR(INDEX($A$2:$A$5744, MATCH($M961&amp;"-"&amp;U$1, $L$2:$L$5744, 0)), "")</f>
        <v/>
      </c>
      <c r="V961" s="2" t="str">
        <f t="shared" si="76"/>
        <v/>
      </c>
      <c r="W961" s="2" t="str">
        <f t="shared" si="76"/>
        <v/>
      </c>
      <c r="X961" s="2" t="str">
        <f t="shared" si="76"/>
        <v/>
      </c>
      <c r="Y961" s="2" t="str">
        <f t="shared" si="76"/>
        <v/>
      </c>
    </row>
    <row r="962" spans="1:25" x14ac:dyDescent="0.2">
      <c r="A962" s="2" t="s">
        <v>711</v>
      </c>
      <c r="B962" s="2">
        <v>2575</v>
      </c>
      <c r="C962" s="2">
        <v>0</v>
      </c>
      <c r="D962" s="2" t="s">
        <v>711</v>
      </c>
      <c r="E962" s="2">
        <v>751</v>
      </c>
      <c r="F962" s="2" t="s">
        <v>309</v>
      </c>
      <c r="G962" s="2">
        <v>2581538.36</v>
      </c>
      <c r="H962" s="2">
        <v>1212188.297</v>
      </c>
      <c r="I962" s="2" t="s">
        <v>4896</v>
      </c>
      <c r="J962" s="4">
        <v>39630</v>
      </c>
      <c r="K962" s="230">
        <f t="shared" si="72"/>
        <v>3</v>
      </c>
      <c r="L962" s="2" t="str">
        <f>$B962&amp;"-"&amp;COUNTIF($B$2:$B962, $B962)</f>
        <v>2575-4</v>
      </c>
      <c r="M962" s="2">
        <v>3216</v>
      </c>
      <c r="N962" s="2" t="str">
        <f t="shared" si="75"/>
        <v>Ried b. Kerzers</v>
      </c>
      <c r="O962" s="2" t="str">
        <f t="shared" si="75"/>
        <v>Agriswil</v>
      </c>
      <c r="P962" s="2" t="str">
        <f t="shared" si="75"/>
        <v/>
      </c>
      <c r="Q962" s="2" t="str">
        <f t="shared" si="75"/>
        <v/>
      </c>
      <c r="R962" s="2" t="str">
        <f t="shared" si="75"/>
        <v/>
      </c>
      <c r="S962" s="2" t="str">
        <f t="shared" si="75"/>
        <v/>
      </c>
      <c r="T962" s="2" t="str">
        <f t="shared" si="75"/>
        <v/>
      </c>
      <c r="U962" s="2" t="str">
        <f t="shared" si="75"/>
        <v/>
      </c>
      <c r="V962" s="2" t="str">
        <f t="shared" si="75"/>
        <v/>
      </c>
      <c r="W962" s="2" t="str">
        <f t="shared" si="75"/>
        <v/>
      </c>
      <c r="X962" s="2" t="str">
        <f t="shared" si="75"/>
        <v/>
      </c>
      <c r="Y962" s="2" t="str">
        <f t="shared" si="75"/>
        <v/>
      </c>
    </row>
    <row r="963" spans="1:25" x14ac:dyDescent="0.2">
      <c r="A963" s="2" t="s">
        <v>712</v>
      </c>
      <c r="B963" s="2">
        <v>2575</v>
      </c>
      <c r="C963" s="2">
        <v>1</v>
      </c>
      <c r="D963" s="2" t="s">
        <v>711</v>
      </c>
      <c r="E963" s="2">
        <v>751</v>
      </c>
      <c r="F963" s="2" t="s">
        <v>309</v>
      </c>
      <c r="G963" s="2">
        <v>2581997.2200000002</v>
      </c>
      <c r="H963" s="2">
        <v>1213968.2450000001</v>
      </c>
      <c r="I963" s="2" t="s">
        <v>4896</v>
      </c>
      <c r="J963" s="4">
        <v>39630</v>
      </c>
      <c r="K963" s="230">
        <f t="shared" ref="K963:K1026" si="77">IF(I963="it", 1, IF(I963="fr", 2, 3))</f>
        <v>3</v>
      </c>
      <c r="L963" s="2" t="str">
        <f>$B963&amp;"-"&amp;COUNTIF($B$2:$B963, $B963)</f>
        <v>2575-5</v>
      </c>
      <c r="M963" s="2">
        <v>3225</v>
      </c>
      <c r="N963" s="2" t="str">
        <f t="shared" si="75"/>
        <v>Müntschemier</v>
      </c>
      <c r="O963" s="2" t="str">
        <f t="shared" si="75"/>
        <v/>
      </c>
      <c r="P963" s="2" t="str">
        <f t="shared" si="75"/>
        <v/>
      </c>
      <c r="Q963" s="2" t="str">
        <f t="shared" si="75"/>
        <v/>
      </c>
      <c r="R963" s="2" t="str">
        <f t="shared" si="75"/>
        <v/>
      </c>
      <c r="S963" s="2" t="str">
        <f t="shared" si="75"/>
        <v/>
      </c>
      <c r="T963" s="2" t="str">
        <f t="shared" si="75"/>
        <v/>
      </c>
      <c r="U963" s="2" t="str">
        <f t="shared" si="75"/>
        <v/>
      </c>
      <c r="V963" s="2" t="str">
        <f t="shared" si="75"/>
        <v/>
      </c>
      <c r="W963" s="2" t="str">
        <f t="shared" si="75"/>
        <v/>
      </c>
      <c r="X963" s="2" t="str">
        <f t="shared" si="75"/>
        <v/>
      </c>
      <c r="Y963" s="2" t="str">
        <f t="shared" si="75"/>
        <v/>
      </c>
    </row>
    <row r="964" spans="1:25" x14ac:dyDescent="0.2">
      <c r="A964" s="2" t="s">
        <v>694</v>
      </c>
      <c r="B964" s="2">
        <v>2575</v>
      </c>
      <c r="C964" s="2">
        <v>2</v>
      </c>
      <c r="D964" s="2" t="s">
        <v>711</v>
      </c>
      <c r="E964" s="2">
        <v>751</v>
      </c>
      <c r="F964" s="2" t="s">
        <v>309</v>
      </c>
      <c r="G964" s="2">
        <v>2581349.7990000001</v>
      </c>
      <c r="H964" s="2">
        <v>1211842.8740000001</v>
      </c>
      <c r="I964" s="2" t="s">
        <v>4896</v>
      </c>
      <c r="J964" s="4">
        <v>39630</v>
      </c>
      <c r="K964" s="230">
        <f t="shared" si="77"/>
        <v>3</v>
      </c>
      <c r="L964" s="2" t="str">
        <f>$B964&amp;"-"&amp;COUNTIF($B$2:$B964, $B964)</f>
        <v>2575-6</v>
      </c>
      <c r="M964" s="2">
        <v>3226</v>
      </c>
      <c r="N964" s="2" t="str">
        <f t="shared" si="75"/>
        <v>Treiten</v>
      </c>
      <c r="O964" s="2" t="str">
        <f t="shared" si="75"/>
        <v>Treiten</v>
      </c>
      <c r="P964" s="2" t="str">
        <f t="shared" si="75"/>
        <v/>
      </c>
      <c r="Q964" s="2" t="str">
        <f t="shared" si="75"/>
        <v/>
      </c>
      <c r="R964" s="2" t="str">
        <f t="shared" si="75"/>
        <v/>
      </c>
      <c r="S964" s="2" t="str">
        <f t="shared" si="75"/>
        <v/>
      </c>
      <c r="T964" s="2" t="str">
        <f t="shared" si="75"/>
        <v/>
      </c>
      <c r="U964" s="2" t="str">
        <f t="shared" si="75"/>
        <v/>
      </c>
      <c r="V964" s="2" t="str">
        <f t="shared" si="75"/>
        <v/>
      </c>
      <c r="W964" s="2" t="str">
        <f t="shared" si="75"/>
        <v/>
      </c>
      <c r="X964" s="2" t="str">
        <f t="shared" si="75"/>
        <v/>
      </c>
      <c r="Y964" s="2" t="str">
        <f t="shared" si="75"/>
        <v/>
      </c>
    </row>
    <row r="965" spans="1:25" x14ac:dyDescent="0.2">
      <c r="A965" s="2" t="s">
        <v>713</v>
      </c>
      <c r="B965" s="2">
        <v>3272</v>
      </c>
      <c r="C965" s="2">
        <v>0</v>
      </c>
      <c r="D965" s="2" t="s">
        <v>713</v>
      </c>
      <c r="E965" s="2">
        <v>754</v>
      </c>
      <c r="F965" s="2" t="s">
        <v>309</v>
      </c>
      <c r="G965" s="2">
        <v>2583846.4010000001</v>
      </c>
      <c r="H965" s="2">
        <v>1211351.5290000001</v>
      </c>
      <c r="I965" s="2" t="s">
        <v>4896</v>
      </c>
      <c r="J965" s="4">
        <v>39630</v>
      </c>
      <c r="K965" s="230">
        <f t="shared" si="77"/>
        <v>3</v>
      </c>
      <c r="L965" s="2" t="str">
        <f>$B965&amp;"-"&amp;COUNTIF($B$2:$B965, $B965)</f>
        <v>3272-2</v>
      </c>
      <c r="M965" s="2">
        <v>3232</v>
      </c>
      <c r="N965" s="2" t="str">
        <f t="shared" si="75"/>
        <v>Ins</v>
      </c>
      <c r="O965" s="2" t="str">
        <f t="shared" si="75"/>
        <v>Ins</v>
      </c>
      <c r="P965" s="2" t="str">
        <f t="shared" si="75"/>
        <v/>
      </c>
      <c r="Q965" s="2" t="str">
        <f t="shared" si="75"/>
        <v/>
      </c>
      <c r="R965" s="2" t="str">
        <f t="shared" si="75"/>
        <v/>
      </c>
      <c r="S965" s="2" t="str">
        <f t="shared" si="75"/>
        <v/>
      </c>
      <c r="T965" s="2" t="str">
        <f t="shared" si="75"/>
        <v/>
      </c>
      <c r="U965" s="2" t="str">
        <f t="shared" si="75"/>
        <v/>
      </c>
      <c r="V965" s="2" t="str">
        <f t="shared" si="75"/>
        <v/>
      </c>
      <c r="W965" s="2" t="str">
        <f t="shared" si="75"/>
        <v/>
      </c>
      <c r="X965" s="2" t="str">
        <f t="shared" si="75"/>
        <v/>
      </c>
      <c r="Y965" s="2" t="str">
        <f t="shared" si="75"/>
        <v/>
      </c>
    </row>
    <row r="966" spans="1:25" x14ac:dyDescent="0.2">
      <c r="A966" s="2" t="s">
        <v>714</v>
      </c>
      <c r="B966" s="2">
        <v>3252</v>
      </c>
      <c r="C966" s="2">
        <v>0</v>
      </c>
      <c r="D966" s="2" t="s">
        <v>714</v>
      </c>
      <c r="E966" s="2">
        <v>755</v>
      </c>
      <c r="F966" s="2" t="s">
        <v>309</v>
      </c>
      <c r="G966" s="2">
        <v>2589233.4389999998</v>
      </c>
      <c r="H966" s="2">
        <v>1216421.014</v>
      </c>
      <c r="I966" s="2" t="s">
        <v>4896</v>
      </c>
      <c r="J966" s="4">
        <v>39630</v>
      </c>
      <c r="K966" s="230">
        <f t="shared" si="77"/>
        <v>3</v>
      </c>
      <c r="L966" s="2" t="str">
        <f>$B966&amp;"-"&amp;COUNTIF($B$2:$B966, $B966)</f>
        <v>3252-2</v>
      </c>
      <c r="M966" s="2">
        <v>3233</v>
      </c>
      <c r="N966" s="2" t="str">
        <f t="shared" si="75"/>
        <v>Tschugg</v>
      </c>
      <c r="O966" s="2" t="str">
        <f t="shared" si="75"/>
        <v>Tschugg</v>
      </c>
      <c r="P966" s="2" t="str">
        <f t="shared" si="75"/>
        <v/>
      </c>
      <c r="Q966" s="2" t="str">
        <f t="shared" si="75"/>
        <v/>
      </c>
      <c r="R966" s="2" t="str">
        <f t="shared" si="75"/>
        <v/>
      </c>
      <c r="S966" s="2" t="str">
        <f t="shared" si="75"/>
        <v/>
      </c>
      <c r="T966" s="2" t="str">
        <f t="shared" si="75"/>
        <v/>
      </c>
      <c r="U966" s="2" t="str">
        <f t="shared" si="75"/>
        <v/>
      </c>
      <c r="V966" s="2" t="str">
        <f t="shared" si="75"/>
        <v/>
      </c>
      <c r="W966" s="2" t="str">
        <f t="shared" si="75"/>
        <v/>
      </c>
      <c r="X966" s="2" t="str">
        <f t="shared" si="75"/>
        <v/>
      </c>
      <c r="Y966" s="2" t="str">
        <f t="shared" si="75"/>
        <v/>
      </c>
    </row>
    <row r="967" spans="1:25" x14ac:dyDescent="0.2">
      <c r="A967" s="2" t="s">
        <v>403</v>
      </c>
      <c r="B967" s="2">
        <v>2505</v>
      </c>
      <c r="C967" s="2">
        <v>0</v>
      </c>
      <c r="D967" s="2" t="s">
        <v>716</v>
      </c>
      <c r="E967" s="2">
        <v>756</v>
      </c>
      <c r="F967" s="2" t="s">
        <v>309</v>
      </c>
      <c r="G967" s="2">
        <v>2582286.5040000002</v>
      </c>
      <c r="H967" s="2">
        <v>1219630.781</v>
      </c>
      <c r="I967" s="2" t="s">
        <v>4897</v>
      </c>
      <c r="J967" s="4">
        <v>39630</v>
      </c>
      <c r="K967" s="230">
        <f t="shared" si="77"/>
        <v>3</v>
      </c>
      <c r="L967" s="2" t="str">
        <f>$B967&amp;"-"&amp;COUNTIF($B$2:$B967, $B967)</f>
        <v>2505-2</v>
      </c>
      <c r="M967" s="2">
        <v>3234</v>
      </c>
      <c r="N967" s="2" t="str">
        <f t="shared" si="75"/>
        <v>Vinelz</v>
      </c>
      <c r="O967" s="2" t="str">
        <f t="shared" si="75"/>
        <v/>
      </c>
      <c r="P967" s="2" t="str">
        <f t="shared" si="75"/>
        <v/>
      </c>
      <c r="Q967" s="2" t="str">
        <f t="shared" si="75"/>
        <v/>
      </c>
      <c r="R967" s="2" t="str">
        <f t="shared" si="75"/>
        <v/>
      </c>
      <c r="S967" s="2" t="str">
        <f t="shared" si="75"/>
        <v/>
      </c>
      <c r="T967" s="2" t="str">
        <f t="shared" si="75"/>
        <v/>
      </c>
      <c r="U967" s="2" t="str">
        <f t="shared" si="75"/>
        <v/>
      </c>
      <c r="V967" s="2" t="str">
        <f t="shared" si="75"/>
        <v/>
      </c>
      <c r="W967" s="2" t="str">
        <f t="shared" si="75"/>
        <v/>
      </c>
      <c r="X967" s="2" t="str">
        <f t="shared" si="75"/>
        <v/>
      </c>
      <c r="Y967" s="2" t="str">
        <f t="shared" si="75"/>
        <v/>
      </c>
    </row>
    <row r="968" spans="1:25" x14ac:dyDescent="0.2">
      <c r="A968" s="2" t="s">
        <v>715</v>
      </c>
      <c r="B968" s="2">
        <v>2512</v>
      </c>
      <c r="C968" s="2">
        <v>0</v>
      </c>
      <c r="D968" s="2" t="s">
        <v>716</v>
      </c>
      <c r="E968" s="2">
        <v>756</v>
      </c>
      <c r="F968" s="2" t="s">
        <v>309</v>
      </c>
      <c r="G968" s="2">
        <v>2581548.6889999998</v>
      </c>
      <c r="H968" s="2">
        <v>1219042.993</v>
      </c>
      <c r="I968" s="2" t="s">
        <v>4896</v>
      </c>
      <c r="J968" s="4">
        <v>39630</v>
      </c>
      <c r="K968" s="230">
        <f t="shared" si="77"/>
        <v>3</v>
      </c>
      <c r="L968" s="2" t="str">
        <f>$B968&amp;"-"&amp;COUNTIF($B$2:$B968, $B968)</f>
        <v>2512-1</v>
      </c>
      <c r="M968" s="2">
        <v>3235</v>
      </c>
      <c r="N968" s="2" t="str">
        <f t="shared" si="75"/>
        <v>Erlach</v>
      </c>
      <c r="O968" s="2" t="str">
        <f t="shared" si="75"/>
        <v>Erlach</v>
      </c>
      <c r="P968" s="2" t="str">
        <f t="shared" si="75"/>
        <v>Erlach</v>
      </c>
      <c r="Q968" s="2" t="str">
        <f t="shared" si="75"/>
        <v/>
      </c>
      <c r="R968" s="2" t="str">
        <f t="shared" si="75"/>
        <v/>
      </c>
      <c r="S968" s="2" t="str">
        <f t="shared" si="75"/>
        <v/>
      </c>
      <c r="T968" s="2" t="str">
        <f t="shared" si="75"/>
        <v/>
      </c>
      <c r="U968" s="2" t="str">
        <f t="shared" si="75"/>
        <v/>
      </c>
      <c r="V968" s="2" t="str">
        <f t="shared" si="75"/>
        <v/>
      </c>
      <c r="W968" s="2" t="str">
        <f t="shared" si="75"/>
        <v/>
      </c>
      <c r="X968" s="2" t="str">
        <f t="shared" si="75"/>
        <v/>
      </c>
      <c r="Y968" s="2" t="str">
        <f t="shared" si="75"/>
        <v/>
      </c>
    </row>
    <row r="969" spans="1:25" x14ac:dyDescent="0.2">
      <c r="A969" s="2" t="s">
        <v>717</v>
      </c>
      <c r="B969" s="2">
        <v>2513</v>
      </c>
      <c r="C969" s="2">
        <v>0</v>
      </c>
      <c r="D969" s="2" t="s">
        <v>716</v>
      </c>
      <c r="E969" s="2">
        <v>756</v>
      </c>
      <c r="F969" s="2" t="s">
        <v>309</v>
      </c>
      <c r="G969" s="2">
        <v>2578842.199</v>
      </c>
      <c r="H969" s="2">
        <v>1217160.8160000001</v>
      </c>
      <c r="I969" s="2" t="s">
        <v>4896</v>
      </c>
      <c r="J969" s="4">
        <v>39630</v>
      </c>
      <c r="K969" s="230">
        <f t="shared" si="77"/>
        <v>3</v>
      </c>
      <c r="L969" s="2" t="str">
        <f>$B969&amp;"-"&amp;COUNTIF($B$2:$B969, $B969)</f>
        <v>2513-2</v>
      </c>
      <c r="M969" s="2">
        <v>3236</v>
      </c>
      <c r="N969" s="2" t="str">
        <f t="shared" si="75"/>
        <v>Gampelen</v>
      </c>
      <c r="O969" s="2" t="str">
        <f t="shared" si="75"/>
        <v>Gampelen</v>
      </c>
      <c r="P969" s="2" t="str">
        <f t="shared" si="75"/>
        <v>Gampelen</v>
      </c>
      <c r="Q969" s="2" t="str">
        <f t="shared" si="75"/>
        <v>Gampelen</v>
      </c>
      <c r="R969" s="2" t="str">
        <f t="shared" si="75"/>
        <v/>
      </c>
      <c r="S969" s="2" t="str">
        <f t="shared" si="75"/>
        <v/>
      </c>
      <c r="T969" s="2" t="str">
        <f t="shared" si="75"/>
        <v/>
      </c>
      <c r="U969" s="2" t="str">
        <f t="shared" si="75"/>
        <v/>
      </c>
      <c r="V969" s="2" t="str">
        <f t="shared" si="75"/>
        <v/>
      </c>
      <c r="W969" s="2" t="str">
        <f t="shared" si="75"/>
        <v/>
      </c>
      <c r="X969" s="2" t="str">
        <f t="shared" si="75"/>
        <v/>
      </c>
      <c r="Y969" s="2" t="str">
        <f t="shared" si="75"/>
        <v/>
      </c>
    </row>
    <row r="970" spans="1:25" x14ac:dyDescent="0.2">
      <c r="A970" s="2" t="s">
        <v>685</v>
      </c>
      <c r="B970" s="2">
        <v>2516</v>
      </c>
      <c r="C970" s="2">
        <v>0</v>
      </c>
      <c r="D970" s="2" t="s">
        <v>716</v>
      </c>
      <c r="E970" s="2">
        <v>756</v>
      </c>
      <c r="F970" s="2" t="s">
        <v>309</v>
      </c>
      <c r="G970" s="2">
        <v>2579131.165</v>
      </c>
      <c r="H970" s="2">
        <v>1218575.7150000001</v>
      </c>
      <c r="I970" s="2" t="s">
        <v>4898</v>
      </c>
      <c r="J970" s="4">
        <v>39630</v>
      </c>
      <c r="K970" s="230">
        <f t="shared" si="77"/>
        <v>2</v>
      </c>
      <c r="L970" s="2" t="str">
        <f>$B970&amp;"-"&amp;COUNTIF($B$2:$B970, $B970)</f>
        <v>2516-2</v>
      </c>
      <c r="M970" s="2">
        <v>3237</v>
      </c>
      <c r="N970" s="2" t="str">
        <f t="shared" si="75"/>
        <v>Brüttelen</v>
      </c>
      <c r="O970" s="2" t="str">
        <f t="shared" si="75"/>
        <v/>
      </c>
      <c r="P970" s="2" t="str">
        <f t="shared" si="75"/>
        <v/>
      </c>
      <c r="Q970" s="2" t="str">
        <f t="shared" si="75"/>
        <v/>
      </c>
      <c r="R970" s="2" t="str">
        <f t="shared" si="75"/>
        <v/>
      </c>
      <c r="S970" s="2" t="str">
        <f t="shared" si="75"/>
        <v/>
      </c>
      <c r="T970" s="2" t="str">
        <f t="shared" si="75"/>
        <v/>
      </c>
      <c r="U970" s="2" t="str">
        <f t="shared" si="75"/>
        <v/>
      </c>
      <c r="V970" s="2" t="str">
        <f t="shared" si="75"/>
        <v/>
      </c>
      <c r="W970" s="2" t="str">
        <f t="shared" si="75"/>
        <v/>
      </c>
      <c r="X970" s="2" t="str">
        <f t="shared" si="75"/>
        <v/>
      </c>
      <c r="Y970" s="2" t="str">
        <f t="shared" si="75"/>
        <v/>
      </c>
    </row>
    <row r="971" spans="1:25" x14ac:dyDescent="0.2">
      <c r="A971" s="2" t="s">
        <v>491</v>
      </c>
      <c r="B971" s="2">
        <v>3235</v>
      </c>
      <c r="C971" s="2">
        <v>0</v>
      </c>
      <c r="D971" s="2" t="s">
        <v>716</v>
      </c>
      <c r="E971" s="2">
        <v>756</v>
      </c>
      <c r="F971" s="2" t="s">
        <v>309</v>
      </c>
      <c r="G971" s="2">
        <v>2576859.8560000001</v>
      </c>
      <c r="H971" s="2">
        <v>1212466.0730000001</v>
      </c>
      <c r="I971" s="2" t="s">
        <v>4896</v>
      </c>
      <c r="J971" s="4">
        <v>39630</v>
      </c>
      <c r="K971" s="230">
        <f t="shared" si="77"/>
        <v>3</v>
      </c>
      <c r="L971" s="2" t="str">
        <f>$B971&amp;"-"&amp;COUNTIF($B$2:$B971, $B971)</f>
        <v>3235-3</v>
      </c>
      <c r="M971" s="2">
        <v>3238</v>
      </c>
      <c r="N971" s="2" t="str">
        <f t="shared" si="75"/>
        <v>Gals</v>
      </c>
      <c r="O971" s="2" t="str">
        <f t="shared" si="75"/>
        <v/>
      </c>
      <c r="P971" s="2" t="str">
        <f t="shared" si="75"/>
        <v/>
      </c>
      <c r="Q971" s="2" t="str">
        <f t="shared" si="75"/>
        <v/>
      </c>
      <c r="R971" s="2" t="str">
        <f t="shared" si="75"/>
        <v/>
      </c>
      <c r="S971" s="2" t="str">
        <f t="shared" si="75"/>
        <v/>
      </c>
      <c r="T971" s="2" t="str">
        <f t="shared" si="75"/>
        <v/>
      </c>
      <c r="U971" s="2" t="str">
        <f t="shared" si="75"/>
        <v/>
      </c>
      <c r="V971" s="2" t="str">
        <f t="shared" si="75"/>
        <v/>
      </c>
      <c r="W971" s="2" t="str">
        <f t="shared" si="75"/>
        <v/>
      </c>
      <c r="X971" s="2" t="str">
        <f t="shared" si="75"/>
        <v/>
      </c>
      <c r="Y971" s="2" t="str">
        <f t="shared" si="75"/>
        <v/>
      </c>
    </row>
    <row r="972" spans="1:25" x14ac:dyDescent="0.2">
      <c r="A972" s="2" t="s">
        <v>718</v>
      </c>
      <c r="B972" s="2">
        <v>3763</v>
      </c>
      <c r="C972" s="2">
        <v>0</v>
      </c>
      <c r="D972" s="2" t="s">
        <v>718</v>
      </c>
      <c r="E972" s="2">
        <v>761</v>
      </c>
      <c r="F972" s="2" t="s">
        <v>309</v>
      </c>
      <c r="G972" s="2">
        <v>2605381.3119999999</v>
      </c>
      <c r="H972" s="2">
        <v>1168313.987</v>
      </c>
      <c r="I972" s="2" t="s">
        <v>4896</v>
      </c>
      <c r="J972" s="4">
        <v>39630</v>
      </c>
      <c r="K972" s="230">
        <f t="shared" si="77"/>
        <v>3</v>
      </c>
      <c r="L972" s="2" t="str">
        <f>$B972&amp;"-"&amp;COUNTIF($B$2:$B972, $B972)</f>
        <v>3763-1</v>
      </c>
      <c r="M972" s="2">
        <v>3250</v>
      </c>
      <c r="N972" s="2" t="str">
        <f t="shared" si="75"/>
        <v>Lyss</v>
      </c>
      <c r="O972" s="2" t="str">
        <f t="shared" si="75"/>
        <v>Lyss</v>
      </c>
      <c r="P972" s="2" t="str">
        <f t="shared" si="75"/>
        <v>Lyss</v>
      </c>
      <c r="Q972" s="2" t="str">
        <f t="shared" si="75"/>
        <v/>
      </c>
      <c r="R972" s="2" t="str">
        <f t="shared" si="75"/>
        <v/>
      </c>
      <c r="S972" s="2" t="str">
        <f t="shared" si="75"/>
        <v/>
      </c>
      <c r="T972" s="2" t="str">
        <f t="shared" si="75"/>
        <v/>
      </c>
      <c r="U972" s="2" t="str">
        <f t="shared" si="75"/>
        <v/>
      </c>
      <c r="V972" s="2" t="str">
        <f t="shared" si="75"/>
        <v/>
      </c>
      <c r="W972" s="2" t="str">
        <f t="shared" si="75"/>
        <v/>
      </c>
      <c r="X972" s="2" t="str">
        <f t="shared" si="75"/>
        <v/>
      </c>
      <c r="Y972" s="2" t="str">
        <f t="shared" si="75"/>
        <v/>
      </c>
    </row>
    <row r="973" spans="1:25" x14ac:dyDescent="0.2">
      <c r="A973" s="2" t="s">
        <v>719</v>
      </c>
      <c r="B973" s="2">
        <v>3764</v>
      </c>
      <c r="C973" s="2">
        <v>0</v>
      </c>
      <c r="D973" s="2" t="s">
        <v>718</v>
      </c>
      <c r="E973" s="2">
        <v>761</v>
      </c>
      <c r="F973" s="2" t="s">
        <v>309</v>
      </c>
      <c r="G973" s="2">
        <v>2602849.9449999998</v>
      </c>
      <c r="H973" s="2">
        <v>1168524.693</v>
      </c>
      <c r="I973" s="2" t="s">
        <v>4896</v>
      </c>
      <c r="J973" s="4">
        <v>39630</v>
      </c>
      <c r="K973" s="230">
        <f t="shared" si="77"/>
        <v>3</v>
      </c>
      <c r="L973" s="2" t="str">
        <f>$B973&amp;"-"&amp;COUNTIF($B$2:$B973, $B973)</f>
        <v>3764-1</v>
      </c>
      <c r="M973" s="2">
        <v>3251</v>
      </c>
      <c r="N973" s="2" t="str">
        <f t="shared" si="75"/>
        <v>Wengi b. Büren</v>
      </c>
      <c r="O973" s="2" t="str">
        <f t="shared" si="75"/>
        <v>Ruppoldsried</v>
      </c>
      <c r="P973" s="2" t="str">
        <f t="shared" si="75"/>
        <v>Wengi b. Büren</v>
      </c>
      <c r="Q973" s="2" t="str">
        <f t="shared" si="75"/>
        <v/>
      </c>
      <c r="R973" s="2" t="str">
        <f t="shared" si="75"/>
        <v/>
      </c>
      <c r="S973" s="2" t="str">
        <f t="shared" si="75"/>
        <v/>
      </c>
      <c r="T973" s="2" t="str">
        <f t="shared" si="75"/>
        <v/>
      </c>
      <c r="U973" s="2" t="str">
        <f t="shared" si="75"/>
        <v/>
      </c>
      <c r="V973" s="2" t="str">
        <f t="shared" si="75"/>
        <v/>
      </c>
      <c r="W973" s="2" t="str">
        <f t="shared" si="75"/>
        <v/>
      </c>
      <c r="X973" s="2" t="str">
        <f t="shared" si="75"/>
        <v/>
      </c>
      <c r="Y973" s="2" t="str">
        <f t="shared" si="75"/>
        <v/>
      </c>
    </row>
    <row r="974" spans="1:25" x14ac:dyDescent="0.2">
      <c r="A974" s="2" t="s">
        <v>720</v>
      </c>
      <c r="B974" s="2">
        <v>3753</v>
      </c>
      <c r="C974" s="2">
        <v>0</v>
      </c>
      <c r="D974" s="2" t="s">
        <v>721</v>
      </c>
      <c r="E974" s="2">
        <v>762</v>
      </c>
      <c r="F974" s="2" t="s">
        <v>309</v>
      </c>
      <c r="G974" s="2">
        <v>2612286.1189999999</v>
      </c>
      <c r="H974" s="2">
        <v>1166591.297</v>
      </c>
      <c r="I974" s="2" t="s">
        <v>4896</v>
      </c>
      <c r="J974" s="4">
        <v>39630</v>
      </c>
      <c r="K974" s="230">
        <f t="shared" si="77"/>
        <v>3</v>
      </c>
      <c r="L974" s="2" t="str">
        <f>$B974&amp;"-"&amp;COUNTIF($B$2:$B974, $B974)</f>
        <v>3753-1</v>
      </c>
      <c r="M974" s="2">
        <v>3252</v>
      </c>
      <c r="N974" s="2" t="str">
        <f t="shared" si="75"/>
        <v>Worben</v>
      </c>
      <c r="O974" s="2" t="str">
        <f t="shared" si="75"/>
        <v>Worben</v>
      </c>
      <c r="P974" s="2" t="str">
        <f t="shared" si="75"/>
        <v/>
      </c>
      <c r="Q974" s="2" t="str">
        <f t="shared" si="75"/>
        <v/>
      </c>
      <c r="R974" s="2" t="str">
        <f t="shared" si="75"/>
        <v/>
      </c>
      <c r="S974" s="2" t="str">
        <f t="shared" si="75"/>
        <v/>
      </c>
      <c r="T974" s="2" t="str">
        <f t="shared" si="75"/>
        <v/>
      </c>
      <c r="U974" s="2" t="str">
        <f t="shared" si="75"/>
        <v/>
      </c>
      <c r="V974" s="2" t="str">
        <f t="shared" si="75"/>
        <v/>
      </c>
      <c r="W974" s="2" t="str">
        <f t="shared" si="75"/>
        <v/>
      </c>
      <c r="X974" s="2" t="str">
        <f t="shared" si="75"/>
        <v/>
      </c>
      <c r="Y974" s="2" t="str">
        <f t="shared" si="75"/>
        <v/>
      </c>
    </row>
    <row r="975" spans="1:25" x14ac:dyDescent="0.2">
      <c r="A975" s="2" t="s">
        <v>721</v>
      </c>
      <c r="B975" s="2">
        <v>3754</v>
      </c>
      <c r="C975" s="2">
        <v>0</v>
      </c>
      <c r="D975" s="2" t="s">
        <v>721</v>
      </c>
      <c r="E975" s="2">
        <v>762</v>
      </c>
      <c r="F975" s="2" t="s">
        <v>309</v>
      </c>
      <c r="G975" s="2">
        <v>2609220.358</v>
      </c>
      <c r="H975" s="2">
        <v>1166294.9350000001</v>
      </c>
      <c r="I975" s="2" t="s">
        <v>4896</v>
      </c>
      <c r="J975" s="4">
        <v>39630</v>
      </c>
      <c r="K975" s="230">
        <f t="shared" si="77"/>
        <v>3</v>
      </c>
      <c r="L975" s="2" t="str">
        <f>$B975&amp;"-"&amp;COUNTIF($B$2:$B975, $B975)</f>
        <v>3754-1</v>
      </c>
      <c r="M975" s="2">
        <v>3253</v>
      </c>
      <c r="N975" s="2" t="str">
        <f t="shared" si="75"/>
        <v>Schnottwil</v>
      </c>
      <c r="O975" s="2" t="str">
        <f t="shared" si="75"/>
        <v/>
      </c>
      <c r="P975" s="2" t="str">
        <f t="shared" si="75"/>
        <v/>
      </c>
      <c r="Q975" s="2" t="str">
        <f t="shared" si="75"/>
        <v/>
      </c>
      <c r="R975" s="2" t="str">
        <f t="shared" si="75"/>
        <v/>
      </c>
      <c r="S975" s="2" t="str">
        <f t="shared" si="75"/>
        <v/>
      </c>
      <c r="T975" s="2" t="str">
        <f t="shared" si="75"/>
        <v/>
      </c>
      <c r="U975" s="2" t="str">
        <f t="shared" si="75"/>
        <v/>
      </c>
      <c r="V975" s="2" t="str">
        <f t="shared" si="75"/>
        <v/>
      </c>
      <c r="W975" s="2" t="str">
        <f t="shared" si="75"/>
        <v/>
      </c>
      <c r="X975" s="2" t="str">
        <f t="shared" si="75"/>
        <v/>
      </c>
      <c r="Y975" s="2" t="str">
        <f t="shared" si="75"/>
        <v/>
      </c>
    </row>
    <row r="976" spans="1:25" x14ac:dyDescent="0.2">
      <c r="A976" s="2" t="s">
        <v>722</v>
      </c>
      <c r="B976" s="2">
        <v>3755</v>
      </c>
      <c r="C976" s="2">
        <v>0</v>
      </c>
      <c r="D976" s="2" t="s">
        <v>721</v>
      </c>
      <c r="E976" s="2">
        <v>762</v>
      </c>
      <c r="F976" s="2" t="s">
        <v>309</v>
      </c>
      <c r="G976" s="2">
        <v>2610502.1710000001</v>
      </c>
      <c r="H976" s="2">
        <v>1161132.5360000001</v>
      </c>
      <c r="I976" s="2" t="s">
        <v>4896</v>
      </c>
      <c r="J976" s="4">
        <v>39630</v>
      </c>
      <c r="K976" s="230">
        <f t="shared" si="77"/>
        <v>3</v>
      </c>
      <c r="L976" s="2" t="str">
        <f>$B976&amp;"-"&amp;COUNTIF($B$2:$B976, $B976)</f>
        <v>3755-1</v>
      </c>
      <c r="M976" s="2">
        <v>3254</v>
      </c>
      <c r="N976" s="2" t="str">
        <f t="shared" si="75"/>
        <v>Messen</v>
      </c>
      <c r="O976" s="2" t="str">
        <f t="shared" si="75"/>
        <v>Messen</v>
      </c>
      <c r="P976" s="2" t="str">
        <f t="shared" si="75"/>
        <v>Balm b. Messen</v>
      </c>
      <c r="Q976" s="2" t="str">
        <f t="shared" si="75"/>
        <v/>
      </c>
      <c r="R976" s="2" t="str">
        <f t="shared" si="75"/>
        <v/>
      </c>
      <c r="S976" s="2" t="str">
        <f t="shared" si="75"/>
        <v/>
      </c>
      <c r="T976" s="2" t="str">
        <f t="shared" si="75"/>
        <v/>
      </c>
      <c r="U976" s="2" t="str">
        <f t="shared" si="75"/>
        <v/>
      </c>
      <c r="V976" s="2" t="str">
        <f t="shared" si="75"/>
        <v/>
      </c>
      <c r="W976" s="2" t="str">
        <f t="shared" si="75"/>
        <v/>
      </c>
      <c r="X976" s="2" t="str">
        <f t="shared" si="75"/>
        <v/>
      </c>
      <c r="Y976" s="2" t="str">
        <f t="shared" si="75"/>
        <v/>
      </c>
    </row>
    <row r="977" spans="1:25" x14ac:dyDescent="0.2">
      <c r="A977" s="2" t="s">
        <v>723</v>
      </c>
      <c r="B977" s="2">
        <v>3756</v>
      </c>
      <c r="C977" s="2">
        <v>0</v>
      </c>
      <c r="D977" s="2" t="s">
        <v>721</v>
      </c>
      <c r="E977" s="2">
        <v>762</v>
      </c>
      <c r="F977" s="2" t="s">
        <v>309</v>
      </c>
      <c r="G977" s="2">
        <v>2604310.1060000001</v>
      </c>
      <c r="H977" s="2">
        <v>1161094.9129999999</v>
      </c>
      <c r="I977" s="2" t="s">
        <v>4896</v>
      </c>
      <c r="J977" s="4">
        <v>39630</v>
      </c>
      <c r="K977" s="230">
        <f t="shared" si="77"/>
        <v>3</v>
      </c>
      <c r="L977" s="2" t="str">
        <f>$B977&amp;"-"&amp;COUNTIF($B$2:$B977, $B977)</f>
        <v>3756-1</v>
      </c>
      <c r="M977" s="2">
        <v>3255</v>
      </c>
      <c r="N977" s="2" t="str">
        <f t="shared" si="75"/>
        <v>Rapperswil BE</v>
      </c>
      <c r="O977" s="2" t="str">
        <f t="shared" si="75"/>
        <v/>
      </c>
      <c r="P977" s="2" t="str">
        <f t="shared" si="75"/>
        <v/>
      </c>
      <c r="Q977" s="2" t="str">
        <f t="shared" si="75"/>
        <v/>
      </c>
      <c r="R977" s="2" t="str">
        <f t="shared" si="75"/>
        <v/>
      </c>
      <c r="S977" s="2" t="str">
        <f t="shared" si="75"/>
        <v/>
      </c>
      <c r="T977" s="2" t="str">
        <f t="shared" si="75"/>
        <v/>
      </c>
      <c r="U977" s="2" t="str">
        <f t="shared" si="75"/>
        <v/>
      </c>
      <c r="V977" s="2" t="str">
        <f t="shared" si="75"/>
        <v/>
      </c>
      <c r="W977" s="2" t="str">
        <f t="shared" si="75"/>
        <v/>
      </c>
      <c r="X977" s="2" t="str">
        <f t="shared" si="75"/>
        <v/>
      </c>
      <c r="Y977" s="2" t="str">
        <f t="shared" si="75"/>
        <v/>
      </c>
    </row>
    <row r="978" spans="1:25" x14ac:dyDescent="0.2">
      <c r="A978" s="2" t="s">
        <v>724</v>
      </c>
      <c r="B978" s="2">
        <v>3757</v>
      </c>
      <c r="C978" s="2">
        <v>0</v>
      </c>
      <c r="D978" s="2" t="s">
        <v>721</v>
      </c>
      <c r="E978" s="2">
        <v>762</v>
      </c>
      <c r="F978" s="2" t="s">
        <v>309</v>
      </c>
      <c r="G978" s="2">
        <v>2605228.4920000001</v>
      </c>
      <c r="H978" s="2">
        <v>1156211.9180000001</v>
      </c>
      <c r="I978" s="2" t="s">
        <v>4896</v>
      </c>
      <c r="J978" s="4">
        <v>39630</v>
      </c>
      <c r="K978" s="230">
        <f t="shared" si="77"/>
        <v>3</v>
      </c>
      <c r="L978" s="2" t="str">
        <f>$B978&amp;"-"&amp;COUNTIF($B$2:$B978, $B978)</f>
        <v>3757-1</v>
      </c>
      <c r="M978" s="2">
        <v>3256</v>
      </c>
      <c r="N978" s="2" t="str">
        <f t="shared" si="75"/>
        <v>Dieterswil</v>
      </c>
      <c r="O978" s="2" t="str">
        <f t="shared" si="75"/>
        <v>Bangerten b. Dieterswil</v>
      </c>
      <c r="P978" s="2" t="str">
        <f t="shared" si="75"/>
        <v>Seewil</v>
      </c>
      <c r="Q978" s="2" t="str">
        <f t="shared" si="75"/>
        <v/>
      </c>
      <c r="R978" s="2" t="str">
        <f t="shared" si="75"/>
        <v/>
      </c>
      <c r="S978" s="2" t="str">
        <f t="shared" si="75"/>
        <v/>
      </c>
      <c r="T978" s="2" t="str">
        <f t="shared" si="75"/>
        <v/>
      </c>
      <c r="U978" s="2" t="str">
        <f t="shared" si="75"/>
        <v/>
      </c>
      <c r="V978" s="2" t="str">
        <f t="shared" si="75"/>
        <v/>
      </c>
      <c r="W978" s="2" t="str">
        <f t="shared" si="75"/>
        <v/>
      </c>
      <c r="X978" s="2" t="str">
        <f t="shared" si="75"/>
        <v/>
      </c>
      <c r="Y978" s="2" t="str">
        <f t="shared" si="75"/>
        <v/>
      </c>
    </row>
    <row r="979" spans="1:25" x14ac:dyDescent="0.2">
      <c r="A979" s="2" t="s">
        <v>721</v>
      </c>
      <c r="B979" s="2">
        <v>3754</v>
      </c>
      <c r="C979" s="2">
        <v>0</v>
      </c>
      <c r="D979" s="2" t="s">
        <v>726</v>
      </c>
      <c r="E979" s="2">
        <v>763</v>
      </c>
      <c r="F979" s="2" t="s">
        <v>309</v>
      </c>
      <c r="G979" s="2">
        <v>2609703.443</v>
      </c>
      <c r="H979" s="2">
        <v>1167460.2860000001</v>
      </c>
      <c r="I979" s="2" t="s">
        <v>4896</v>
      </c>
      <c r="J979" s="4">
        <v>39630</v>
      </c>
      <c r="K979" s="230">
        <f t="shared" si="77"/>
        <v>3</v>
      </c>
      <c r="L979" s="2" t="str">
        <f>$B979&amp;"-"&amp;COUNTIF($B$2:$B979, $B979)</f>
        <v>3754-2</v>
      </c>
      <c r="M979" s="2">
        <v>3257</v>
      </c>
      <c r="N979" s="2" t="str">
        <f t="shared" si="75"/>
        <v>Grossaffoltern</v>
      </c>
      <c r="O979" s="2" t="str">
        <f t="shared" si="75"/>
        <v>Ammerzwil BE</v>
      </c>
      <c r="P979" s="2" t="str">
        <f t="shared" si="75"/>
        <v>Grossaffoltern</v>
      </c>
      <c r="Q979" s="2" t="str">
        <f t="shared" si="75"/>
        <v/>
      </c>
      <c r="R979" s="2" t="str">
        <f t="shared" si="75"/>
        <v/>
      </c>
      <c r="S979" s="2" t="str">
        <f t="shared" si="75"/>
        <v/>
      </c>
      <c r="T979" s="2" t="str">
        <f t="shared" si="75"/>
        <v/>
      </c>
      <c r="U979" s="2" t="str">
        <f t="shared" si="75"/>
        <v/>
      </c>
      <c r="V979" s="2" t="str">
        <f t="shared" si="75"/>
        <v/>
      </c>
      <c r="W979" s="2" t="str">
        <f t="shared" si="75"/>
        <v/>
      </c>
      <c r="X979" s="2" t="str">
        <f t="shared" si="75"/>
        <v/>
      </c>
      <c r="Y979" s="2" t="str">
        <f t="shared" si="75"/>
        <v/>
      </c>
    </row>
    <row r="980" spans="1:25" x14ac:dyDescent="0.2">
      <c r="A980" s="2" t="s">
        <v>725</v>
      </c>
      <c r="B980" s="2">
        <v>3758</v>
      </c>
      <c r="C980" s="2">
        <v>0</v>
      </c>
      <c r="D980" s="2" t="s">
        <v>726</v>
      </c>
      <c r="E980" s="2">
        <v>763</v>
      </c>
      <c r="F980" s="2" t="s">
        <v>309</v>
      </c>
      <c r="G980" s="2">
        <v>2611942.0040000002</v>
      </c>
      <c r="H980" s="2">
        <v>1169014.3899999999</v>
      </c>
      <c r="I980" s="2" t="s">
        <v>4896</v>
      </c>
      <c r="J980" s="4">
        <v>39630</v>
      </c>
      <c r="K980" s="230">
        <f t="shared" si="77"/>
        <v>3</v>
      </c>
      <c r="L980" s="2" t="str">
        <f>$B980&amp;"-"&amp;COUNTIF($B$2:$B980, $B980)</f>
        <v>3758-1</v>
      </c>
      <c r="M980" s="2">
        <v>3262</v>
      </c>
      <c r="N980" s="2" t="str">
        <f t="shared" si="75"/>
        <v>Suberg</v>
      </c>
      <c r="O980" s="2" t="str">
        <f t="shared" si="75"/>
        <v/>
      </c>
      <c r="P980" s="2" t="str">
        <f t="shared" si="75"/>
        <v/>
      </c>
      <c r="Q980" s="2" t="str">
        <f t="shared" si="75"/>
        <v/>
      </c>
      <c r="R980" s="2" t="str">
        <f t="shared" si="75"/>
        <v/>
      </c>
      <c r="S980" s="2" t="str">
        <f t="shared" si="75"/>
        <v/>
      </c>
      <c r="T980" s="2" t="str">
        <f t="shared" si="75"/>
        <v/>
      </c>
      <c r="U980" s="2" t="str">
        <f t="shared" si="75"/>
        <v/>
      </c>
      <c r="V980" s="2" t="str">
        <f t="shared" si="75"/>
        <v/>
      </c>
      <c r="W980" s="2" t="str">
        <f t="shared" si="75"/>
        <v/>
      </c>
      <c r="X980" s="2" t="str">
        <f t="shared" si="75"/>
        <v/>
      </c>
      <c r="Y980" s="2" t="str">
        <f t="shared" si="75"/>
        <v/>
      </c>
    </row>
    <row r="981" spans="1:25" x14ac:dyDescent="0.2">
      <c r="A981" s="2" t="s">
        <v>726</v>
      </c>
      <c r="B981" s="2">
        <v>3762</v>
      </c>
      <c r="C981" s="2">
        <v>0</v>
      </c>
      <c r="D981" s="2" t="s">
        <v>726</v>
      </c>
      <c r="E981" s="2">
        <v>763</v>
      </c>
      <c r="F981" s="2" t="s">
        <v>309</v>
      </c>
      <c r="G981" s="2">
        <v>2606500.0580000002</v>
      </c>
      <c r="H981" s="2">
        <v>1167303.0319999999</v>
      </c>
      <c r="I981" s="2" t="s">
        <v>4896</v>
      </c>
      <c r="J981" s="4">
        <v>39630</v>
      </c>
      <c r="K981" s="230">
        <f t="shared" si="77"/>
        <v>3</v>
      </c>
      <c r="L981" s="2" t="str">
        <f>$B981&amp;"-"&amp;COUNTIF($B$2:$B981, $B981)</f>
        <v>3762-1</v>
      </c>
      <c r="M981" s="2">
        <v>3263</v>
      </c>
      <c r="N981" s="2" t="str">
        <f t="shared" si="75"/>
        <v>Büetigen</v>
      </c>
      <c r="O981" s="2" t="str">
        <f t="shared" si="75"/>
        <v/>
      </c>
      <c r="P981" s="2" t="str">
        <f t="shared" si="75"/>
        <v/>
      </c>
      <c r="Q981" s="2" t="str">
        <f t="shared" si="75"/>
        <v/>
      </c>
      <c r="R981" s="2" t="str">
        <f t="shared" ref="O981:Y1004" si="78">IFERROR(INDEX($A$2:$A$5744, MATCH($M981&amp;"-"&amp;R$1, $L$2:$L$5744, 0)), "")</f>
        <v/>
      </c>
      <c r="S981" s="2" t="str">
        <f t="shared" si="78"/>
        <v/>
      </c>
      <c r="T981" s="2" t="str">
        <f t="shared" si="78"/>
        <v/>
      </c>
      <c r="U981" s="2" t="str">
        <f t="shared" si="78"/>
        <v/>
      </c>
      <c r="V981" s="2" t="str">
        <f t="shared" si="78"/>
        <v/>
      </c>
      <c r="W981" s="2" t="str">
        <f t="shared" si="78"/>
        <v/>
      </c>
      <c r="X981" s="2" t="str">
        <f t="shared" si="78"/>
        <v/>
      </c>
      <c r="Y981" s="2" t="str">
        <f t="shared" si="78"/>
        <v/>
      </c>
    </row>
    <row r="982" spans="1:25" x14ac:dyDescent="0.2">
      <c r="A982" s="2" t="s">
        <v>719</v>
      </c>
      <c r="B982" s="2">
        <v>3764</v>
      </c>
      <c r="C982" s="2">
        <v>0</v>
      </c>
      <c r="D982" s="2" t="s">
        <v>727</v>
      </c>
      <c r="E982" s="2">
        <v>766</v>
      </c>
      <c r="F982" s="2" t="s">
        <v>309</v>
      </c>
      <c r="G982" s="2">
        <v>2602353.1860000002</v>
      </c>
      <c r="H982" s="2">
        <v>1167091.909</v>
      </c>
      <c r="I982" s="2" t="s">
        <v>4896</v>
      </c>
      <c r="J982" s="4">
        <v>39630</v>
      </c>
      <c r="K982" s="230">
        <f t="shared" si="77"/>
        <v>3</v>
      </c>
      <c r="L982" s="2" t="str">
        <f>$B982&amp;"-"&amp;COUNTIF($B$2:$B982, $B982)</f>
        <v>3764-2</v>
      </c>
      <c r="M982" s="2">
        <v>3264</v>
      </c>
      <c r="N982" s="2" t="str">
        <f t="shared" ref="N982:Y1045" si="79">IFERROR(INDEX($A$2:$A$5744, MATCH($M982&amp;"-"&amp;N$1, $L$2:$L$5744, 0)), "")</f>
        <v>Diessbach b. Büren</v>
      </c>
      <c r="O982" s="2" t="str">
        <f t="shared" si="78"/>
        <v/>
      </c>
      <c r="P982" s="2" t="str">
        <f t="shared" si="78"/>
        <v/>
      </c>
      <c r="Q982" s="2" t="str">
        <f t="shared" si="78"/>
        <v/>
      </c>
      <c r="R982" s="2" t="str">
        <f t="shared" si="78"/>
        <v/>
      </c>
      <c r="S982" s="2" t="str">
        <f t="shared" si="78"/>
        <v/>
      </c>
      <c r="T982" s="2" t="str">
        <f t="shared" si="78"/>
        <v/>
      </c>
      <c r="U982" s="2" t="str">
        <f t="shared" si="78"/>
        <v/>
      </c>
      <c r="V982" s="2" t="str">
        <f t="shared" si="78"/>
        <v/>
      </c>
      <c r="W982" s="2" t="str">
        <f t="shared" si="78"/>
        <v/>
      </c>
      <c r="X982" s="2" t="str">
        <f t="shared" si="78"/>
        <v/>
      </c>
      <c r="Y982" s="2" t="str">
        <f t="shared" si="78"/>
        <v/>
      </c>
    </row>
    <row r="983" spans="1:25" x14ac:dyDescent="0.2">
      <c r="A983" s="2" t="s">
        <v>727</v>
      </c>
      <c r="B983" s="2">
        <v>3765</v>
      </c>
      <c r="C983" s="2">
        <v>0</v>
      </c>
      <c r="D983" s="2" t="s">
        <v>727</v>
      </c>
      <c r="E983" s="2">
        <v>766</v>
      </c>
      <c r="F983" s="2" t="s">
        <v>309</v>
      </c>
      <c r="G983" s="2">
        <v>2598667.3130000001</v>
      </c>
      <c r="H983" s="2">
        <v>1168491.6000000001</v>
      </c>
      <c r="I983" s="2" t="s">
        <v>4896</v>
      </c>
      <c r="J983" s="4">
        <v>39630</v>
      </c>
      <c r="K983" s="230">
        <f t="shared" si="77"/>
        <v>3</v>
      </c>
      <c r="L983" s="2" t="str">
        <f>$B983&amp;"-"&amp;COUNTIF($B$2:$B983, $B983)</f>
        <v>3765-1</v>
      </c>
      <c r="M983" s="2">
        <v>3266</v>
      </c>
      <c r="N983" s="2" t="str">
        <f t="shared" si="79"/>
        <v>Wiler b. Seedorf</v>
      </c>
      <c r="O983" s="2" t="str">
        <f t="shared" si="78"/>
        <v/>
      </c>
      <c r="P983" s="2" t="str">
        <f t="shared" si="78"/>
        <v/>
      </c>
      <c r="Q983" s="2" t="str">
        <f t="shared" si="78"/>
        <v/>
      </c>
      <c r="R983" s="2" t="str">
        <f t="shared" si="78"/>
        <v/>
      </c>
      <c r="S983" s="2" t="str">
        <f t="shared" si="78"/>
        <v/>
      </c>
      <c r="T983" s="2" t="str">
        <f t="shared" si="78"/>
        <v/>
      </c>
      <c r="U983" s="2" t="str">
        <f t="shared" si="78"/>
        <v/>
      </c>
      <c r="V983" s="2" t="str">
        <f t="shared" si="78"/>
        <v/>
      </c>
      <c r="W983" s="2" t="str">
        <f t="shared" si="78"/>
        <v/>
      </c>
      <c r="X983" s="2" t="str">
        <f t="shared" si="78"/>
        <v/>
      </c>
      <c r="Y983" s="2" t="str">
        <f t="shared" si="78"/>
        <v/>
      </c>
    </row>
    <row r="984" spans="1:25" x14ac:dyDescent="0.2">
      <c r="A984" s="2" t="s">
        <v>751</v>
      </c>
      <c r="B984" s="2">
        <v>3766</v>
      </c>
      <c r="C984" s="2">
        <v>0</v>
      </c>
      <c r="D984" s="2" t="s">
        <v>727</v>
      </c>
      <c r="E984" s="2">
        <v>766</v>
      </c>
      <c r="F984" s="2" t="s">
        <v>309</v>
      </c>
      <c r="G984" s="2">
        <v>2598638.611</v>
      </c>
      <c r="H984" s="2">
        <v>1165040.939</v>
      </c>
      <c r="I984" s="2" t="s">
        <v>4896</v>
      </c>
      <c r="J984" s="4">
        <v>39630</v>
      </c>
      <c r="K984" s="230">
        <f t="shared" si="77"/>
        <v>3</v>
      </c>
      <c r="L984" s="2" t="str">
        <f>$B984&amp;"-"&amp;COUNTIF($B$2:$B984, $B984)</f>
        <v>3766-1</v>
      </c>
      <c r="M984" s="2">
        <v>3267</v>
      </c>
      <c r="N984" s="2" t="str">
        <f t="shared" si="79"/>
        <v>Seedorf BE</v>
      </c>
      <c r="O984" s="2" t="str">
        <f t="shared" si="78"/>
        <v>Seedorf BE</v>
      </c>
      <c r="P984" s="2" t="str">
        <f t="shared" si="78"/>
        <v/>
      </c>
      <c r="Q984" s="2" t="str">
        <f t="shared" si="78"/>
        <v/>
      </c>
      <c r="R984" s="2" t="str">
        <f t="shared" si="78"/>
        <v/>
      </c>
      <c r="S984" s="2" t="str">
        <f t="shared" si="78"/>
        <v/>
      </c>
      <c r="T984" s="2" t="str">
        <f t="shared" si="78"/>
        <v/>
      </c>
      <c r="U984" s="2" t="str">
        <f t="shared" si="78"/>
        <v/>
      </c>
      <c r="V984" s="2" t="str">
        <f t="shared" si="78"/>
        <v/>
      </c>
      <c r="W984" s="2" t="str">
        <f t="shared" si="78"/>
        <v/>
      </c>
      <c r="X984" s="2" t="str">
        <f t="shared" si="78"/>
        <v/>
      </c>
      <c r="Y984" s="2" t="str">
        <f t="shared" si="78"/>
        <v/>
      </c>
    </row>
    <row r="985" spans="1:25" x14ac:dyDescent="0.2">
      <c r="A985" s="2" t="s">
        <v>872</v>
      </c>
      <c r="B985" s="2">
        <v>3645</v>
      </c>
      <c r="C985" s="2">
        <v>2</v>
      </c>
      <c r="D985" s="2" t="s">
        <v>728</v>
      </c>
      <c r="E985" s="2">
        <v>767</v>
      </c>
      <c r="F985" s="2" t="s">
        <v>309</v>
      </c>
      <c r="G985" s="2">
        <v>2613539.7760000001</v>
      </c>
      <c r="H985" s="2">
        <v>1173292.9080000001</v>
      </c>
      <c r="I985" s="2" t="s">
        <v>4896</v>
      </c>
      <c r="J985" s="4">
        <v>39630</v>
      </c>
      <c r="K985" s="230">
        <f t="shared" si="77"/>
        <v>3</v>
      </c>
      <c r="L985" s="2" t="str">
        <f>$B985&amp;"-"&amp;COUNTIF($B$2:$B985, $B985)</f>
        <v>3645-1</v>
      </c>
      <c r="M985" s="2">
        <v>3268</v>
      </c>
      <c r="N985" s="2" t="str">
        <f t="shared" si="79"/>
        <v>Lobsigen</v>
      </c>
      <c r="O985" s="2" t="str">
        <f t="shared" si="78"/>
        <v/>
      </c>
      <c r="P985" s="2" t="str">
        <f t="shared" si="78"/>
        <v/>
      </c>
      <c r="Q985" s="2" t="str">
        <f t="shared" si="78"/>
        <v/>
      </c>
      <c r="R985" s="2" t="str">
        <f t="shared" si="78"/>
        <v/>
      </c>
      <c r="S985" s="2" t="str">
        <f t="shared" si="78"/>
        <v/>
      </c>
      <c r="T985" s="2" t="str">
        <f t="shared" si="78"/>
        <v/>
      </c>
      <c r="U985" s="2" t="str">
        <f t="shared" si="78"/>
        <v/>
      </c>
      <c r="V985" s="2" t="str">
        <f t="shared" si="78"/>
        <v/>
      </c>
      <c r="W985" s="2" t="str">
        <f t="shared" si="78"/>
        <v/>
      </c>
      <c r="X985" s="2" t="str">
        <f t="shared" si="78"/>
        <v/>
      </c>
      <c r="Y985" s="2" t="str">
        <f t="shared" si="78"/>
        <v/>
      </c>
    </row>
    <row r="986" spans="1:25" x14ac:dyDescent="0.2">
      <c r="A986" s="2" t="s">
        <v>728</v>
      </c>
      <c r="B986" s="2">
        <v>3647</v>
      </c>
      <c r="C986" s="2">
        <v>0</v>
      </c>
      <c r="D986" s="2" t="s">
        <v>728</v>
      </c>
      <c r="E986" s="2">
        <v>767</v>
      </c>
      <c r="F986" s="2" t="s">
        <v>309</v>
      </c>
      <c r="G986" s="2">
        <v>2612715.3739999998</v>
      </c>
      <c r="H986" s="2">
        <v>1171400.003</v>
      </c>
      <c r="I986" s="2" t="s">
        <v>4896</v>
      </c>
      <c r="J986" s="4">
        <v>39630</v>
      </c>
      <c r="K986" s="230">
        <f t="shared" si="77"/>
        <v>3</v>
      </c>
      <c r="L986" s="2" t="str">
        <f>$B986&amp;"-"&amp;COUNTIF($B$2:$B986, $B986)</f>
        <v>3647-1</v>
      </c>
      <c r="M986" s="2">
        <v>3270</v>
      </c>
      <c r="N986" s="2" t="str">
        <f t="shared" si="79"/>
        <v>Aarberg</v>
      </c>
      <c r="O986" s="2" t="str">
        <f t="shared" si="78"/>
        <v>Aarberg</v>
      </c>
      <c r="P986" s="2" t="str">
        <f t="shared" si="78"/>
        <v/>
      </c>
      <c r="Q986" s="2" t="str">
        <f t="shared" si="78"/>
        <v/>
      </c>
      <c r="R986" s="2" t="str">
        <f t="shared" si="78"/>
        <v/>
      </c>
      <c r="S986" s="2" t="str">
        <f t="shared" si="78"/>
        <v/>
      </c>
      <c r="T986" s="2" t="str">
        <f t="shared" si="78"/>
        <v/>
      </c>
      <c r="U986" s="2" t="str">
        <f t="shared" si="78"/>
        <v/>
      </c>
      <c r="V986" s="2" t="str">
        <f t="shared" si="78"/>
        <v/>
      </c>
      <c r="W986" s="2" t="str">
        <f t="shared" si="78"/>
        <v/>
      </c>
      <c r="X986" s="2" t="str">
        <f t="shared" si="78"/>
        <v/>
      </c>
      <c r="Y986" s="2" t="str">
        <f t="shared" si="78"/>
        <v/>
      </c>
    </row>
    <row r="987" spans="1:25" x14ac:dyDescent="0.2">
      <c r="A987" s="2" t="s">
        <v>865</v>
      </c>
      <c r="B987" s="2">
        <v>3645</v>
      </c>
      <c r="C987" s="2">
        <v>0</v>
      </c>
      <c r="D987" s="2" t="s">
        <v>730</v>
      </c>
      <c r="E987" s="2">
        <v>768</v>
      </c>
      <c r="F987" s="2" t="s">
        <v>309</v>
      </c>
      <c r="G987" s="2">
        <v>2614719.9879999999</v>
      </c>
      <c r="H987" s="2">
        <v>1173983.439</v>
      </c>
      <c r="I987" s="2" t="s">
        <v>4896</v>
      </c>
      <c r="J987" s="4">
        <v>39630</v>
      </c>
      <c r="K987" s="230">
        <f t="shared" si="77"/>
        <v>3</v>
      </c>
      <c r="L987" s="2" t="str">
        <f>$B987&amp;"-"&amp;COUNTIF($B$2:$B987, $B987)</f>
        <v>3645-2</v>
      </c>
      <c r="M987" s="2">
        <v>3271</v>
      </c>
      <c r="N987" s="2" t="str">
        <f t="shared" si="79"/>
        <v>Radelfingen b. Aarberg</v>
      </c>
      <c r="O987" s="2" t="str">
        <f t="shared" si="78"/>
        <v/>
      </c>
      <c r="P987" s="2" t="str">
        <f t="shared" si="78"/>
        <v/>
      </c>
      <c r="Q987" s="2" t="str">
        <f t="shared" si="78"/>
        <v/>
      </c>
      <c r="R987" s="2" t="str">
        <f t="shared" si="78"/>
        <v/>
      </c>
      <c r="S987" s="2" t="str">
        <f t="shared" si="78"/>
        <v/>
      </c>
      <c r="T987" s="2" t="str">
        <f t="shared" si="78"/>
        <v/>
      </c>
      <c r="U987" s="2" t="str">
        <f t="shared" si="78"/>
        <v/>
      </c>
      <c r="V987" s="2" t="str">
        <f t="shared" si="78"/>
        <v/>
      </c>
      <c r="W987" s="2" t="str">
        <f t="shared" si="78"/>
        <v/>
      </c>
      <c r="X987" s="2" t="str">
        <f t="shared" si="78"/>
        <v/>
      </c>
      <c r="Y987" s="2" t="str">
        <f t="shared" si="78"/>
        <v/>
      </c>
    </row>
    <row r="988" spans="1:25" x14ac:dyDescent="0.2">
      <c r="A988" s="2" t="s">
        <v>729</v>
      </c>
      <c r="B988" s="2">
        <v>3646</v>
      </c>
      <c r="C988" s="2">
        <v>0</v>
      </c>
      <c r="D988" s="2" t="s">
        <v>730</v>
      </c>
      <c r="E988" s="2">
        <v>768</v>
      </c>
      <c r="F988" s="2" t="s">
        <v>309</v>
      </c>
      <c r="G988" s="2">
        <v>2615905.2239999999</v>
      </c>
      <c r="H988" s="2">
        <v>1172465.3740000001</v>
      </c>
      <c r="I988" s="2" t="s">
        <v>4896</v>
      </c>
      <c r="J988" s="4">
        <v>39630</v>
      </c>
      <c r="K988" s="230">
        <f t="shared" si="77"/>
        <v>3</v>
      </c>
      <c r="L988" s="2" t="str">
        <f>$B988&amp;"-"&amp;COUNTIF($B$2:$B988, $B988)</f>
        <v>3646-1</v>
      </c>
      <c r="M988" s="2">
        <v>3272</v>
      </c>
      <c r="N988" s="2" t="str">
        <f t="shared" si="79"/>
        <v>Epsach</v>
      </c>
      <c r="O988" s="2" t="str">
        <f t="shared" si="78"/>
        <v>Walperswil</v>
      </c>
      <c r="P988" s="2" t="str">
        <f t="shared" si="78"/>
        <v/>
      </c>
      <c r="Q988" s="2" t="str">
        <f t="shared" si="78"/>
        <v/>
      </c>
      <c r="R988" s="2" t="str">
        <f t="shared" si="78"/>
        <v/>
      </c>
      <c r="S988" s="2" t="str">
        <f t="shared" si="78"/>
        <v/>
      </c>
      <c r="T988" s="2" t="str">
        <f t="shared" si="78"/>
        <v/>
      </c>
      <c r="U988" s="2" t="str">
        <f t="shared" si="78"/>
        <v/>
      </c>
      <c r="V988" s="2" t="str">
        <f t="shared" si="78"/>
        <v/>
      </c>
      <c r="W988" s="2" t="str">
        <f t="shared" si="78"/>
        <v/>
      </c>
      <c r="X988" s="2" t="str">
        <f t="shared" si="78"/>
        <v/>
      </c>
      <c r="Y988" s="2" t="str">
        <f t="shared" si="78"/>
        <v/>
      </c>
    </row>
    <row r="989" spans="1:25" x14ac:dyDescent="0.2">
      <c r="A989" s="2" t="s">
        <v>730</v>
      </c>
      <c r="B989" s="2">
        <v>3700</v>
      </c>
      <c r="C989" s="2">
        <v>0</v>
      </c>
      <c r="D989" s="2" t="s">
        <v>730</v>
      </c>
      <c r="E989" s="2">
        <v>768</v>
      </c>
      <c r="F989" s="2" t="s">
        <v>309</v>
      </c>
      <c r="G989" s="2">
        <v>2617821.139</v>
      </c>
      <c r="H989" s="2">
        <v>1169980.338</v>
      </c>
      <c r="I989" s="2" t="s">
        <v>4896</v>
      </c>
      <c r="J989" s="4">
        <v>39630</v>
      </c>
      <c r="K989" s="230">
        <f t="shared" si="77"/>
        <v>3</v>
      </c>
      <c r="L989" s="2" t="str">
        <f>$B989&amp;"-"&amp;COUNTIF($B$2:$B989, $B989)</f>
        <v>3700-1</v>
      </c>
      <c r="M989" s="2">
        <v>3273</v>
      </c>
      <c r="N989" s="2" t="str">
        <f t="shared" si="79"/>
        <v>Kappelen</v>
      </c>
      <c r="O989" s="2" t="str">
        <f t="shared" si="78"/>
        <v>Kappelen</v>
      </c>
      <c r="P989" s="2" t="str">
        <f t="shared" si="78"/>
        <v/>
      </c>
      <c r="Q989" s="2" t="str">
        <f t="shared" si="78"/>
        <v/>
      </c>
      <c r="R989" s="2" t="str">
        <f t="shared" si="78"/>
        <v/>
      </c>
      <c r="S989" s="2" t="str">
        <f t="shared" si="78"/>
        <v/>
      </c>
      <c r="T989" s="2" t="str">
        <f t="shared" si="78"/>
        <v/>
      </c>
      <c r="U989" s="2" t="str">
        <f t="shared" si="78"/>
        <v/>
      </c>
      <c r="V989" s="2" t="str">
        <f t="shared" si="78"/>
        <v/>
      </c>
      <c r="W989" s="2" t="str">
        <f t="shared" si="78"/>
        <v/>
      </c>
      <c r="X989" s="2" t="str">
        <f t="shared" si="78"/>
        <v/>
      </c>
      <c r="Y989" s="2" t="str">
        <f t="shared" si="78"/>
        <v/>
      </c>
    </row>
    <row r="990" spans="1:25" x14ac:dyDescent="0.2">
      <c r="A990" s="2" t="s">
        <v>731</v>
      </c>
      <c r="B990" s="2">
        <v>3702</v>
      </c>
      <c r="C990" s="2">
        <v>0</v>
      </c>
      <c r="D990" s="2" t="s">
        <v>730</v>
      </c>
      <c r="E990" s="2">
        <v>768</v>
      </c>
      <c r="F990" s="2" t="s">
        <v>309</v>
      </c>
      <c r="G990" s="2">
        <v>2618570.3640000001</v>
      </c>
      <c r="H990" s="2">
        <v>1169061.7139999999</v>
      </c>
      <c r="I990" s="2" t="s">
        <v>4896</v>
      </c>
      <c r="J990" s="4">
        <v>39630</v>
      </c>
      <c r="K990" s="230">
        <f t="shared" si="77"/>
        <v>3</v>
      </c>
      <c r="L990" s="2" t="str">
        <f>$B990&amp;"-"&amp;COUNTIF($B$2:$B990, $B990)</f>
        <v>3702-2</v>
      </c>
      <c r="M990" s="2">
        <v>3274</v>
      </c>
      <c r="N990" s="2" t="str">
        <f t="shared" si="79"/>
        <v>Bühl b. Aarberg</v>
      </c>
      <c r="O990" s="2" t="str">
        <f t="shared" si="78"/>
        <v>Hermrigen</v>
      </c>
      <c r="P990" s="2" t="str">
        <f t="shared" si="78"/>
        <v>Merzligen</v>
      </c>
      <c r="Q990" s="2" t="str">
        <f t="shared" si="78"/>
        <v/>
      </c>
      <c r="R990" s="2" t="str">
        <f t="shared" si="78"/>
        <v/>
      </c>
      <c r="S990" s="2" t="str">
        <f t="shared" si="78"/>
        <v/>
      </c>
      <c r="T990" s="2" t="str">
        <f t="shared" si="78"/>
        <v/>
      </c>
      <c r="U990" s="2" t="str">
        <f t="shared" si="78"/>
        <v/>
      </c>
      <c r="V990" s="2" t="str">
        <f t="shared" si="78"/>
        <v/>
      </c>
      <c r="W990" s="2" t="str">
        <f t="shared" si="78"/>
        <v/>
      </c>
      <c r="X990" s="2" t="str">
        <f t="shared" si="78"/>
        <v/>
      </c>
      <c r="Y990" s="2" t="str">
        <f t="shared" si="78"/>
        <v/>
      </c>
    </row>
    <row r="991" spans="1:25" x14ac:dyDescent="0.2">
      <c r="A991" s="2" t="s">
        <v>543</v>
      </c>
      <c r="B991" s="2">
        <v>3704</v>
      </c>
      <c r="C991" s="2">
        <v>0</v>
      </c>
      <c r="D991" s="2" t="s">
        <v>730</v>
      </c>
      <c r="E991" s="2">
        <v>768</v>
      </c>
      <c r="F991" s="2" t="s">
        <v>309</v>
      </c>
      <c r="G991" s="2">
        <v>2621092.9479999999</v>
      </c>
      <c r="H991" s="2">
        <v>1167829.7320000001</v>
      </c>
      <c r="I991" s="2" t="s">
        <v>4896</v>
      </c>
      <c r="J991" s="4">
        <v>39630</v>
      </c>
      <c r="K991" s="230">
        <f t="shared" si="77"/>
        <v>3</v>
      </c>
      <c r="L991" s="2" t="str">
        <f>$B991&amp;"-"&amp;COUNTIF($B$2:$B991, $B991)</f>
        <v>3704-3</v>
      </c>
      <c r="M991" s="2">
        <v>3280</v>
      </c>
      <c r="N991" s="2" t="str">
        <f t="shared" si="79"/>
        <v>Murten</v>
      </c>
      <c r="O991" s="2" t="str">
        <f t="shared" si="78"/>
        <v>Greng</v>
      </c>
      <c r="P991" s="2" t="str">
        <f t="shared" si="78"/>
        <v>Murten</v>
      </c>
      <c r="Q991" s="2" t="str">
        <f t="shared" si="78"/>
        <v>Meyriez</v>
      </c>
      <c r="R991" s="2" t="str">
        <f t="shared" si="78"/>
        <v>Murten</v>
      </c>
      <c r="S991" s="2" t="str">
        <f t="shared" si="78"/>
        <v>Greng</v>
      </c>
      <c r="T991" s="2" t="str">
        <f t="shared" si="78"/>
        <v/>
      </c>
      <c r="U991" s="2" t="str">
        <f t="shared" si="78"/>
        <v/>
      </c>
      <c r="V991" s="2" t="str">
        <f t="shared" si="78"/>
        <v/>
      </c>
      <c r="W991" s="2" t="str">
        <f t="shared" si="78"/>
        <v/>
      </c>
      <c r="X991" s="2" t="str">
        <f t="shared" si="78"/>
        <v/>
      </c>
      <c r="Y991" s="2" t="str">
        <f t="shared" si="78"/>
        <v/>
      </c>
    </row>
    <row r="992" spans="1:25" x14ac:dyDescent="0.2">
      <c r="A992" s="2" t="s">
        <v>732</v>
      </c>
      <c r="B992" s="2">
        <v>3705</v>
      </c>
      <c r="C992" s="2">
        <v>0</v>
      </c>
      <c r="D992" s="2" t="s">
        <v>730</v>
      </c>
      <c r="E992" s="2">
        <v>768</v>
      </c>
      <c r="F992" s="2" t="s">
        <v>309</v>
      </c>
      <c r="G992" s="2">
        <v>2620026.9959999998</v>
      </c>
      <c r="H992" s="2">
        <v>1169048.3019999999</v>
      </c>
      <c r="I992" s="2" t="s">
        <v>4896</v>
      </c>
      <c r="J992" s="4">
        <v>39630</v>
      </c>
      <c r="K992" s="230">
        <f t="shared" si="77"/>
        <v>3</v>
      </c>
      <c r="L992" s="2" t="str">
        <f>$B992&amp;"-"&amp;COUNTIF($B$2:$B992, $B992)</f>
        <v>3705-2</v>
      </c>
      <c r="M992" s="2">
        <v>3282</v>
      </c>
      <c r="N992" s="2" t="str">
        <f t="shared" si="79"/>
        <v>Bargen BE</v>
      </c>
      <c r="O992" s="2" t="str">
        <f t="shared" si="78"/>
        <v/>
      </c>
      <c r="P992" s="2" t="str">
        <f t="shared" si="78"/>
        <v/>
      </c>
      <c r="Q992" s="2" t="str">
        <f t="shared" si="78"/>
        <v/>
      </c>
      <c r="R992" s="2" t="str">
        <f t="shared" si="78"/>
        <v/>
      </c>
      <c r="S992" s="2" t="str">
        <f t="shared" si="78"/>
        <v/>
      </c>
      <c r="T992" s="2" t="str">
        <f t="shared" si="78"/>
        <v/>
      </c>
      <c r="U992" s="2" t="str">
        <f t="shared" si="78"/>
        <v/>
      </c>
      <c r="V992" s="2" t="str">
        <f t="shared" si="78"/>
        <v/>
      </c>
      <c r="W992" s="2" t="str">
        <f t="shared" si="78"/>
        <v/>
      </c>
      <c r="X992" s="2" t="str">
        <f t="shared" si="78"/>
        <v/>
      </c>
      <c r="Y992" s="2" t="str">
        <f t="shared" si="78"/>
        <v/>
      </c>
    </row>
    <row r="993" spans="1:25" x14ac:dyDescent="0.2">
      <c r="A993" s="2" t="s">
        <v>536</v>
      </c>
      <c r="B993" s="2">
        <v>3711</v>
      </c>
      <c r="C993" s="2">
        <v>0</v>
      </c>
      <c r="D993" s="2" t="s">
        <v>733</v>
      </c>
      <c r="E993" s="2">
        <v>769</v>
      </c>
      <c r="F993" s="2" t="s">
        <v>309</v>
      </c>
      <c r="G993" s="2">
        <v>2618465.8659999999</v>
      </c>
      <c r="H993" s="2">
        <v>1166750.8370000001</v>
      </c>
      <c r="I993" s="2" t="s">
        <v>4896</v>
      </c>
      <c r="J993" s="4">
        <v>39630</v>
      </c>
      <c r="K993" s="230">
        <f t="shared" si="77"/>
        <v>3</v>
      </c>
      <c r="L993" s="2" t="str">
        <f>$B993&amp;"-"&amp;COUNTIF($B$2:$B993, $B993)</f>
        <v>3711-4</v>
      </c>
      <c r="M993" s="2">
        <v>3283</v>
      </c>
      <c r="N993" s="2" t="str">
        <f t="shared" si="79"/>
        <v>Kallnach</v>
      </c>
      <c r="O993" s="2" t="str">
        <f t="shared" si="78"/>
        <v>Kallnach</v>
      </c>
      <c r="P993" s="2" t="str">
        <f t="shared" si="78"/>
        <v>Niederried b. Kallnach</v>
      </c>
      <c r="Q993" s="2" t="str">
        <f t="shared" si="78"/>
        <v/>
      </c>
      <c r="R993" s="2" t="str">
        <f t="shared" si="78"/>
        <v/>
      </c>
      <c r="S993" s="2" t="str">
        <f t="shared" si="78"/>
        <v/>
      </c>
      <c r="T993" s="2" t="str">
        <f t="shared" si="78"/>
        <v/>
      </c>
      <c r="U993" s="2" t="str">
        <f t="shared" si="78"/>
        <v/>
      </c>
      <c r="V993" s="2" t="str">
        <f t="shared" si="78"/>
        <v/>
      </c>
      <c r="W993" s="2" t="str">
        <f t="shared" si="78"/>
        <v/>
      </c>
      <c r="X993" s="2" t="str">
        <f t="shared" si="78"/>
        <v/>
      </c>
      <c r="Y993" s="2" t="str">
        <f t="shared" si="78"/>
        <v/>
      </c>
    </row>
    <row r="994" spans="1:25" x14ac:dyDescent="0.2">
      <c r="A994" s="2" t="s">
        <v>733</v>
      </c>
      <c r="B994" s="2">
        <v>3752</v>
      </c>
      <c r="C994" s="2">
        <v>0</v>
      </c>
      <c r="D994" s="2" t="s">
        <v>733</v>
      </c>
      <c r="E994" s="2">
        <v>769</v>
      </c>
      <c r="F994" s="2" t="s">
        <v>309</v>
      </c>
      <c r="G994" s="2">
        <v>2615647.1370000001</v>
      </c>
      <c r="H994" s="2">
        <v>1168154.746</v>
      </c>
      <c r="I994" s="2" t="s">
        <v>4896</v>
      </c>
      <c r="J994" s="4">
        <v>39630</v>
      </c>
      <c r="K994" s="230">
        <f t="shared" si="77"/>
        <v>3</v>
      </c>
      <c r="L994" s="2" t="str">
        <f>$B994&amp;"-"&amp;COUNTIF($B$2:$B994, $B994)</f>
        <v>3752-1</v>
      </c>
      <c r="M994" s="2">
        <v>3284</v>
      </c>
      <c r="N994" s="2" t="str">
        <f t="shared" si="79"/>
        <v>Fräschels</v>
      </c>
      <c r="O994" s="2" t="str">
        <f t="shared" si="78"/>
        <v/>
      </c>
      <c r="P994" s="2" t="str">
        <f t="shared" si="78"/>
        <v/>
      </c>
      <c r="Q994" s="2" t="str">
        <f t="shared" si="78"/>
        <v/>
      </c>
      <c r="R994" s="2" t="str">
        <f t="shared" si="78"/>
        <v/>
      </c>
      <c r="S994" s="2" t="str">
        <f t="shared" si="78"/>
        <v/>
      </c>
      <c r="T994" s="2" t="str">
        <f t="shared" si="78"/>
        <v/>
      </c>
      <c r="U994" s="2" t="str">
        <f t="shared" si="78"/>
        <v/>
      </c>
      <c r="V994" s="2" t="str">
        <f t="shared" si="78"/>
        <v/>
      </c>
      <c r="W994" s="2" t="str">
        <f t="shared" si="78"/>
        <v/>
      </c>
      <c r="X994" s="2" t="str">
        <f t="shared" si="78"/>
        <v/>
      </c>
      <c r="Y994" s="2" t="str">
        <f t="shared" si="78"/>
        <v/>
      </c>
    </row>
    <row r="995" spans="1:25" x14ac:dyDescent="0.2">
      <c r="A995" s="2" t="s">
        <v>734</v>
      </c>
      <c r="B995" s="2">
        <v>3631</v>
      </c>
      <c r="C995" s="2">
        <v>0</v>
      </c>
      <c r="D995" s="2" t="s">
        <v>735</v>
      </c>
      <c r="E995" s="2">
        <v>770</v>
      </c>
      <c r="F995" s="2" t="s">
        <v>309</v>
      </c>
      <c r="G995" s="2">
        <v>2609594.5249999999</v>
      </c>
      <c r="H995" s="2">
        <v>1174483.6810000001</v>
      </c>
      <c r="I995" s="2" t="s">
        <v>4896</v>
      </c>
      <c r="J995" s="4">
        <v>39630</v>
      </c>
      <c r="K995" s="230">
        <f t="shared" si="77"/>
        <v>3</v>
      </c>
      <c r="L995" s="2" t="str">
        <f>$B995&amp;"-"&amp;COUNTIF($B$2:$B995, $B995)</f>
        <v>3631-1</v>
      </c>
      <c r="M995" s="2">
        <v>3285</v>
      </c>
      <c r="N995" s="2" t="str">
        <f t="shared" si="79"/>
        <v>Galmiz</v>
      </c>
      <c r="O995" s="2" t="str">
        <f t="shared" si="78"/>
        <v/>
      </c>
      <c r="P995" s="2" t="str">
        <f t="shared" si="78"/>
        <v/>
      </c>
      <c r="Q995" s="2" t="str">
        <f t="shared" si="78"/>
        <v/>
      </c>
      <c r="R995" s="2" t="str">
        <f t="shared" si="78"/>
        <v/>
      </c>
      <c r="S995" s="2" t="str">
        <f t="shared" si="78"/>
        <v/>
      </c>
      <c r="T995" s="2" t="str">
        <f t="shared" si="78"/>
        <v/>
      </c>
      <c r="U995" s="2" t="str">
        <f t="shared" si="78"/>
        <v/>
      </c>
      <c r="V995" s="2" t="str">
        <f t="shared" si="78"/>
        <v/>
      </c>
      <c r="W995" s="2" t="str">
        <f t="shared" si="78"/>
        <v/>
      </c>
      <c r="X995" s="2" t="str">
        <f t="shared" si="78"/>
        <v/>
      </c>
      <c r="Y995" s="2" t="str">
        <f t="shared" si="78"/>
        <v/>
      </c>
    </row>
    <row r="996" spans="1:25" x14ac:dyDescent="0.2">
      <c r="A996" s="2" t="s">
        <v>736</v>
      </c>
      <c r="B996" s="2">
        <v>3632</v>
      </c>
      <c r="C996" s="2">
        <v>2</v>
      </c>
      <c r="D996" s="2" t="s">
        <v>735</v>
      </c>
      <c r="E996" s="2">
        <v>770</v>
      </c>
      <c r="F996" s="2" t="s">
        <v>309</v>
      </c>
      <c r="G996" s="2">
        <v>2610250.6719999998</v>
      </c>
      <c r="H996" s="2">
        <v>1172368.598</v>
      </c>
      <c r="I996" s="2" t="s">
        <v>4896</v>
      </c>
      <c r="J996" s="4">
        <v>39630</v>
      </c>
      <c r="K996" s="230">
        <f t="shared" si="77"/>
        <v>3</v>
      </c>
      <c r="L996" s="2" t="str">
        <f>$B996&amp;"-"&amp;COUNTIF($B$2:$B996, $B996)</f>
        <v>3632-1</v>
      </c>
      <c r="M996" s="2">
        <v>3286</v>
      </c>
      <c r="N996" s="2" t="str">
        <f t="shared" si="79"/>
        <v>Muntelier</v>
      </c>
      <c r="O996" s="2" t="str">
        <f t="shared" si="78"/>
        <v/>
      </c>
      <c r="P996" s="2" t="str">
        <f t="shared" si="78"/>
        <v/>
      </c>
      <c r="Q996" s="2" t="str">
        <f t="shared" si="78"/>
        <v/>
      </c>
      <c r="R996" s="2" t="str">
        <f t="shared" si="78"/>
        <v/>
      </c>
      <c r="S996" s="2" t="str">
        <f t="shared" si="78"/>
        <v/>
      </c>
      <c r="T996" s="2" t="str">
        <f t="shared" si="78"/>
        <v/>
      </c>
      <c r="U996" s="2" t="str">
        <f t="shared" si="78"/>
        <v/>
      </c>
      <c r="V996" s="2" t="str">
        <f t="shared" si="78"/>
        <v/>
      </c>
      <c r="W996" s="2" t="str">
        <f t="shared" si="78"/>
        <v/>
      </c>
      <c r="X996" s="2" t="str">
        <f t="shared" si="78"/>
        <v/>
      </c>
      <c r="Y996" s="2" t="str">
        <f t="shared" si="78"/>
        <v/>
      </c>
    </row>
    <row r="997" spans="1:25" x14ac:dyDescent="0.2">
      <c r="A997" s="2" t="s">
        <v>737</v>
      </c>
      <c r="B997" s="2">
        <v>3632</v>
      </c>
      <c r="C997" s="2">
        <v>3</v>
      </c>
      <c r="D997" s="2" t="s">
        <v>735</v>
      </c>
      <c r="E997" s="2">
        <v>770</v>
      </c>
      <c r="F997" s="2" t="s">
        <v>309</v>
      </c>
      <c r="G997" s="2">
        <v>2608505.156</v>
      </c>
      <c r="H997" s="2">
        <v>1172894.307</v>
      </c>
      <c r="I997" s="2" t="s">
        <v>4896</v>
      </c>
      <c r="J997" s="4">
        <v>39630</v>
      </c>
      <c r="K997" s="230">
        <f t="shared" si="77"/>
        <v>3</v>
      </c>
      <c r="L997" s="2" t="str">
        <f>$B997&amp;"-"&amp;COUNTIF($B$2:$B997, $B997)</f>
        <v>3632-2</v>
      </c>
      <c r="M997" s="2">
        <v>3292</v>
      </c>
      <c r="N997" s="2" t="str">
        <f t="shared" si="79"/>
        <v>Busswil BE</v>
      </c>
      <c r="O997" s="2" t="str">
        <f t="shared" si="78"/>
        <v/>
      </c>
      <c r="P997" s="2" t="str">
        <f t="shared" si="78"/>
        <v/>
      </c>
      <c r="Q997" s="2" t="str">
        <f t="shared" si="78"/>
        <v/>
      </c>
      <c r="R997" s="2" t="str">
        <f t="shared" si="78"/>
        <v/>
      </c>
      <c r="S997" s="2" t="str">
        <f t="shared" si="78"/>
        <v/>
      </c>
      <c r="T997" s="2" t="str">
        <f t="shared" si="78"/>
        <v/>
      </c>
      <c r="U997" s="2" t="str">
        <f t="shared" si="78"/>
        <v/>
      </c>
      <c r="V997" s="2" t="str">
        <f t="shared" si="78"/>
        <v/>
      </c>
      <c r="W997" s="2" t="str">
        <f t="shared" si="78"/>
        <v/>
      </c>
      <c r="X997" s="2" t="str">
        <f t="shared" si="78"/>
        <v/>
      </c>
      <c r="Y997" s="2" t="str">
        <f t="shared" si="78"/>
        <v/>
      </c>
    </row>
    <row r="998" spans="1:25" x14ac:dyDescent="0.2">
      <c r="A998" s="2" t="s">
        <v>738</v>
      </c>
      <c r="B998" s="2">
        <v>3864</v>
      </c>
      <c r="C998" s="2">
        <v>0</v>
      </c>
      <c r="D998" s="2" t="s">
        <v>738</v>
      </c>
      <c r="E998" s="2">
        <v>782</v>
      </c>
      <c r="F998" s="2" t="s">
        <v>309</v>
      </c>
      <c r="G998" s="2">
        <v>2666308.0980000002</v>
      </c>
      <c r="H998" s="2">
        <v>1162185.906</v>
      </c>
      <c r="I998" s="2" t="s">
        <v>4896</v>
      </c>
      <c r="J998" s="4">
        <v>39630</v>
      </c>
      <c r="K998" s="230">
        <f t="shared" si="77"/>
        <v>3</v>
      </c>
      <c r="L998" s="2" t="str">
        <f>$B998&amp;"-"&amp;COUNTIF($B$2:$B998, $B998)</f>
        <v>3864-1</v>
      </c>
      <c r="M998" s="2">
        <v>3293</v>
      </c>
      <c r="N998" s="2" t="str">
        <f t="shared" si="79"/>
        <v>Dotzigen</v>
      </c>
      <c r="O998" s="2" t="str">
        <f t="shared" si="78"/>
        <v/>
      </c>
      <c r="P998" s="2" t="str">
        <f t="shared" si="78"/>
        <v/>
      </c>
      <c r="Q998" s="2" t="str">
        <f t="shared" si="78"/>
        <v/>
      </c>
      <c r="R998" s="2" t="str">
        <f t="shared" si="78"/>
        <v/>
      </c>
      <c r="S998" s="2" t="str">
        <f t="shared" si="78"/>
        <v/>
      </c>
      <c r="T998" s="2" t="str">
        <f t="shared" si="78"/>
        <v/>
      </c>
      <c r="U998" s="2" t="str">
        <f t="shared" si="78"/>
        <v/>
      </c>
      <c r="V998" s="2" t="str">
        <f t="shared" si="78"/>
        <v/>
      </c>
      <c r="W998" s="2" t="str">
        <f t="shared" si="78"/>
        <v/>
      </c>
      <c r="X998" s="2" t="str">
        <f t="shared" si="78"/>
        <v/>
      </c>
      <c r="Y998" s="2" t="str">
        <f t="shared" si="78"/>
        <v/>
      </c>
    </row>
    <row r="999" spans="1:25" x14ac:dyDescent="0.2">
      <c r="A999" s="2" t="s">
        <v>739</v>
      </c>
      <c r="B999" s="2">
        <v>6083</v>
      </c>
      <c r="C999" s="2">
        <v>0</v>
      </c>
      <c r="D999" s="2" t="s">
        <v>740</v>
      </c>
      <c r="E999" s="2">
        <v>783</v>
      </c>
      <c r="F999" s="2" t="s">
        <v>309</v>
      </c>
      <c r="G999" s="2">
        <v>2655408.9350000001</v>
      </c>
      <c r="H999" s="2">
        <v>1178323.9550000001</v>
      </c>
      <c r="I999" s="2" t="s">
        <v>4896</v>
      </c>
      <c r="J999" s="4">
        <v>39630</v>
      </c>
      <c r="K999" s="230">
        <f t="shared" si="77"/>
        <v>3</v>
      </c>
      <c r="L999" s="2" t="str">
        <f>$B999&amp;"-"&amp;COUNTIF($B$2:$B999, $B999)</f>
        <v>6083-1</v>
      </c>
      <c r="M999" s="2">
        <v>3294</v>
      </c>
      <c r="N999" s="2" t="str">
        <f t="shared" si="79"/>
        <v>Büren an der Aare</v>
      </c>
      <c r="O999" s="2" t="str">
        <f t="shared" si="78"/>
        <v>Büren an der Aare</v>
      </c>
      <c r="P999" s="2" t="str">
        <f t="shared" si="78"/>
        <v>Meienried</v>
      </c>
      <c r="Q999" s="2" t="str">
        <f t="shared" si="78"/>
        <v/>
      </c>
      <c r="R999" s="2" t="str">
        <f t="shared" si="78"/>
        <v/>
      </c>
      <c r="S999" s="2" t="str">
        <f t="shared" si="78"/>
        <v/>
      </c>
      <c r="T999" s="2" t="str">
        <f t="shared" si="78"/>
        <v/>
      </c>
      <c r="U999" s="2" t="str">
        <f t="shared" si="78"/>
        <v/>
      </c>
      <c r="V999" s="2" t="str">
        <f t="shared" si="78"/>
        <v/>
      </c>
      <c r="W999" s="2" t="str">
        <f t="shared" si="78"/>
        <v/>
      </c>
      <c r="X999" s="2" t="str">
        <f t="shared" si="78"/>
        <v/>
      </c>
      <c r="Y999" s="2" t="str">
        <f t="shared" si="78"/>
        <v/>
      </c>
    </row>
    <row r="1000" spans="1:25" x14ac:dyDescent="0.2">
      <c r="A1000" s="2" t="s">
        <v>741</v>
      </c>
      <c r="B1000" s="2">
        <v>6084</v>
      </c>
      <c r="C1000" s="2">
        <v>0</v>
      </c>
      <c r="D1000" s="2" t="s">
        <v>740</v>
      </c>
      <c r="E1000" s="2">
        <v>783</v>
      </c>
      <c r="F1000" s="2" t="s">
        <v>309</v>
      </c>
      <c r="G1000" s="2">
        <v>2660227.557</v>
      </c>
      <c r="H1000" s="2">
        <v>1178314.5</v>
      </c>
      <c r="I1000" s="2" t="s">
        <v>4896</v>
      </c>
      <c r="J1000" s="4">
        <v>39630</v>
      </c>
      <c r="K1000" s="230">
        <f t="shared" si="77"/>
        <v>3</v>
      </c>
      <c r="L1000" s="2" t="str">
        <f>$B1000&amp;"-"&amp;COUNTIF($B$2:$B1000, $B1000)</f>
        <v>6084-1</v>
      </c>
      <c r="M1000" s="2">
        <v>3295</v>
      </c>
      <c r="N1000" s="2" t="str">
        <f t="shared" si="79"/>
        <v>Rüti b. Büren</v>
      </c>
      <c r="O1000" s="2" t="str">
        <f t="shared" si="78"/>
        <v/>
      </c>
      <c r="P1000" s="2" t="str">
        <f t="shared" si="78"/>
        <v/>
      </c>
      <c r="Q1000" s="2" t="str">
        <f t="shared" si="78"/>
        <v/>
      </c>
      <c r="R1000" s="2" t="str">
        <f t="shared" si="78"/>
        <v/>
      </c>
      <c r="S1000" s="2" t="str">
        <f t="shared" si="78"/>
        <v/>
      </c>
      <c r="T1000" s="2" t="str">
        <f t="shared" si="78"/>
        <v/>
      </c>
      <c r="U1000" s="2" t="str">
        <f t="shared" si="78"/>
        <v/>
      </c>
      <c r="V1000" s="2" t="str">
        <f t="shared" si="78"/>
        <v/>
      </c>
      <c r="W1000" s="2" t="str">
        <f t="shared" si="78"/>
        <v/>
      </c>
      <c r="X1000" s="2" t="str">
        <f t="shared" si="78"/>
        <v/>
      </c>
      <c r="Y1000" s="2" t="str">
        <f t="shared" si="78"/>
        <v/>
      </c>
    </row>
    <row r="1001" spans="1:25" x14ac:dyDescent="0.2">
      <c r="A1001" s="2" t="s">
        <v>742</v>
      </c>
      <c r="B1001" s="2">
        <v>6085</v>
      </c>
      <c r="C1001" s="2">
        <v>0</v>
      </c>
      <c r="D1001" s="2" t="s">
        <v>740</v>
      </c>
      <c r="E1001" s="2">
        <v>783</v>
      </c>
      <c r="F1001" s="2" t="s">
        <v>309</v>
      </c>
      <c r="G1001" s="2">
        <v>2657919.9950000001</v>
      </c>
      <c r="H1001" s="2">
        <v>1176628.2649999999</v>
      </c>
      <c r="I1001" s="2" t="s">
        <v>4896</v>
      </c>
      <c r="J1001" s="4">
        <v>39630</v>
      </c>
      <c r="K1001" s="230">
        <f t="shared" si="77"/>
        <v>3</v>
      </c>
      <c r="L1001" s="2" t="str">
        <f>$B1001&amp;"-"&amp;COUNTIF($B$2:$B1001, $B1001)</f>
        <v>6085-1</v>
      </c>
      <c r="M1001" s="2">
        <v>3296</v>
      </c>
      <c r="N1001" s="2" t="str">
        <f t="shared" si="79"/>
        <v>Arch</v>
      </c>
      <c r="O1001" s="2" t="str">
        <f t="shared" si="78"/>
        <v/>
      </c>
      <c r="P1001" s="2" t="str">
        <f t="shared" si="78"/>
        <v/>
      </c>
      <c r="Q1001" s="2" t="str">
        <f t="shared" si="78"/>
        <v/>
      </c>
      <c r="R1001" s="2" t="str">
        <f t="shared" si="78"/>
        <v/>
      </c>
      <c r="S1001" s="2" t="str">
        <f t="shared" si="78"/>
        <v/>
      </c>
      <c r="T1001" s="2" t="str">
        <f t="shared" si="78"/>
        <v/>
      </c>
      <c r="U1001" s="2" t="str">
        <f t="shared" si="78"/>
        <v/>
      </c>
      <c r="V1001" s="2" t="str">
        <f t="shared" si="78"/>
        <v/>
      </c>
      <c r="W1001" s="2" t="str">
        <f t="shared" si="78"/>
        <v/>
      </c>
      <c r="X1001" s="2" t="str">
        <f t="shared" si="78"/>
        <v/>
      </c>
      <c r="Y1001" s="2" t="str">
        <f t="shared" si="78"/>
        <v/>
      </c>
    </row>
    <row r="1002" spans="1:25" x14ac:dyDescent="0.2">
      <c r="A1002" s="2" t="s">
        <v>743</v>
      </c>
      <c r="B1002" s="2">
        <v>6086</v>
      </c>
      <c r="C1002" s="2">
        <v>0</v>
      </c>
      <c r="D1002" s="2" t="s">
        <v>740</v>
      </c>
      <c r="E1002" s="2">
        <v>783</v>
      </c>
      <c r="F1002" s="2" t="s">
        <v>309</v>
      </c>
      <c r="G1002" s="2">
        <v>2662600.3259999999</v>
      </c>
      <c r="H1002" s="2">
        <v>1175784.8940000001</v>
      </c>
      <c r="I1002" s="2" t="s">
        <v>4896</v>
      </c>
      <c r="J1002" s="4">
        <v>39630</v>
      </c>
      <c r="K1002" s="230">
        <f t="shared" si="77"/>
        <v>3</v>
      </c>
      <c r="L1002" s="2" t="str">
        <f>$B1002&amp;"-"&amp;COUNTIF($B$2:$B1002, $B1002)</f>
        <v>6086-1</v>
      </c>
      <c r="M1002" s="2">
        <v>3297</v>
      </c>
      <c r="N1002" s="2" t="str">
        <f t="shared" si="79"/>
        <v>Leuzigen</v>
      </c>
      <c r="O1002" s="2" t="str">
        <f t="shared" si="78"/>
        <v/>
      </c>
      <c r="P1002" s="2" t="str">
        <f t="shared" si="78"/>
        <v/>
      </c>
      <c r="Q1002" s="2" t="str">
        <f t="shared" si="78"/>
        <v/>
      </c>
      <c r="R1002" s="2" t="str">
        <f t="shared" si="78"/>
        <v/>
      </c>
      <c r="S1002" s="2" t="str">
        <f t="shared" si="78"/>
        <v/>
      </c>
      <c r="T1002" s="2" t="str">
        <f t="shared" si="78"/>
        <v/>
      </c>
      <c r="U1002" s="2" t="str">
        <f t="shared" si="78"/>
        <v/>
      </c>
      <c r="V1002" s="2" t="str">
        <f t="shared" si="78"/>
        <v/>
      </c>
      <c r="W1002" s="2" t="str">
        <f t="shared" si="78"/>
        <v/>
      </c>
      <c r="X1002" s="2" t="str">
        <f t="shared" si="78"/>
        <v/>
      </c>
      <c r="Y1002" s="2" t="str">
        <f t="shared" si="78"/>
        <v/>
      </c>
    </row>
    <row r="1003" spans="1:25" x14ac:dyDescent="0.2">
      <c r="A1003" s="2" t="s">
        <v>744</v>
      </c>
      <c r="B1003" s="2">
        <v>3862</v>
      </c>
      <c r="C1003" s="2">
        <v>0</v>
      </c>
      <c r="D1003" s="2" t="s">
        <v>744</v>
      </c>
      <c r="E1003" s="2">
        <v>784</v>
      </c>
      <c r="F1003" s="2" t="s">
        <v>309</v>
      </c>
      <c r="G1003" s="2">
        <v>2661182.2050000001</v>
      </c>
      <c r="H1003" s="2">
        <v>1170969.1229999999</v>
      </c>
      <c r="I1003" s="2" t="s">
        <v>4896</v>
      </c>
      <c r="J1003" s="4">
        <v>39630</v>
      </c>
      <c r="K1003" s="230">
        <f t="shared" si="77"/>
        <v>3</v>
      </c>
      <c r="L1003" s="2" t="str">
        <f>$B1003&amp;"-"&amp;COUNTIF($B$2:$B1003, $B1003)</f>
        <v>3862-1</v>
      </c>
      <c r="M1003" s="2">
        <v>3298</v>
      </c>
      <c r="N1003" s="2" t="str">
        <f t="shared" si="79"/>
        <v>Oberwil b. Büren</v>
      </c>
      <c r="O1003" s="2" t="str">
        <f t="shared" si="78"/>
        <v/>
      </c>
      <c r="P1003" s="2" t="str">
        <f t="shared" si="78"/>
        <v/>
      </c>
      <c r="Q1003" s="2" t="str">
        <f t="shared" si="78"/>
        <v/>
      </c>
      <c r="R1003" s="2" t="str">
        <f t="shared" si="78"/>
        <v/>
      </c>
      <c r="S1003" s="2" t="str">
        <f t="shared" si="78"/>
        <v/>
      </c>
      <c r="T1003" s="2" t="str">
        <f t="shared" si="78"/>
        <v/>
      </c>
      <c r="U1003" s="2" t="str">
        <f t="shared" si="78"/>
        <v/>
      </c>
      <c r="V1003" s="2" t="str">
        <f t="shared" si="78"/>
        <v/>
      </c>
      <c r="W1003" s="2" t="str">
        <f t="shared" si="78"/>
        <v/>
      </c>
      <c r="X1003" s="2" t="str">
        <f t="shared" si="78"/>
        <v/>
      </c>
      <c r="Y1003" s="2" t="str">
        <f t="shared" si="78"/>
        <v/>
      </c>
    </row>
    <row r="1004" spans="1:25" x14ac:dyDescent="0.2">
      <c r="A1004" s="2" t="s">
        <v>745</v>
      </c>
      <c r="B1004" s="2">
        <v>3863</v>
      </c>
      <c r="C1004" s="2">
        <v>0</v>
      </c>
      <c r="D1004" s="2" t="s">
        <v>744</v>
      </c>
      <c r="E1004" s="2">
        <v>784</v>
      </c>
      <c r="F1004" s="2" t="s">
        <v>309</v>
      </c>
      <c r="G1004" s="2">
        <v>2670768.4070000001</v>
      </c>
      <c r="H1004" s="2">
        <v>1172571.0490000001</v>
      </c>
      <c r="I1004" s="2" t="s">
        <v>4896</v>
      </c>
      <c r="J1004" s="4">
        <v>39630</v>
      </c>
      <c r="K1004" s="230">
        <f t="shared" si="77"/>
        <v>3</v>
      </c>
      <c r="L1004" s="2" t="str">
        <f>$B1004&amp;"-"&amp;COUNTIF($B$2:$B1004, $B1004)</f>
        <v>3863-1</v>
      </c>
      <c r="M1004" s="2">
        <v>3302</v>
      </c>
      <c r="N1004" s="2" t="str">
        <f t="shared" si="79"/>
        <v>Moosseedorf</v>
      </c>
      <c r="O1004" s="2" t="str">
        <f t="shared" si="78"/>
        <v/>
      </c>
      <c r="P1004" s="2" t="str">
        <f t="shared" si="78"/>
        <v/>
      </c>
      <c r="Q1004" s="2" t="str">
        <f t="shared" si="78"/>
        <v/>
      </c>
      <c r="R1004" s="2" t="str">
        <f t="shared" si="78"/>
        <v/>
      </c>
      <c r="S1004" s="2" t="str">
        <f t="shared" si="78"/>
        <v/>
      </c>
      <c r="T1004" s="2" t="str">
        <f t="shared" ref="O1004:Y1027" si="80">IFERROR(INDEX($A$2:$A$5744, MATCH($M1004&amp;"-"&amp;T$1, $L$2:$L$5744, 0)), "")</f>
        <v/>
      </c>
      <c r="U1004" s="2" t="str">
        <f t="shared" si="80"/>
        <v/>
      </c>
      <c r="V1004" s="2" t="str">
        <f t="shared" si="80"/>
        <v/>
      </c>
      <c r="W1004" s="2" t="str">
        <f t="shared" si="80"/>
        <v/>
      </c>
      <c r="X1004" s="2" t="str">
        <f t="shared" si="80"/>
        <v/>
      </c>
      <c r="Y1004" s="2" t="str">
        <f t="shared" si="80"/>
        <v/>
      </c>
    </row>
    <row r="1005" spans="1:25" x14ac:dyDescent="0.2">
      <c r="A1005" s="2" t="s">
        <v>556</v>
      </c>
      <c r="B1005" s="2">
        <v>3856</v>
      </c>
      <c r="C1005" s="2">
        <v>0</v>
      </c>
      <c r="D1005" s="2" t="s">
        <v>747</v>
      </c>
      <c r="E1005" s="2">
        <v>785</v>
      </c>
      <c r="F1005" s="2" t="s">
        <v>309</v>
      </c>
      <c r="G1005" s="2">
        <v>2650730.523</v>
      </c>
      <c r="H1005" s="2">
        <v>1177528.452</v>
      </c>
      <c r="I1005" s="2" t="s">
        <v>4896</v>
      </c>
      <c r="J1005" s="4">
        <v>39630</v>
      </c>
      <c r="K1005" s="230">
        <f t="shared" si="77"/>
        <v>3</v>
      </c>
      <c r="L1005" s="2" t="str">
        <f>$B1005&amp;"-"&amp;COUNTIF($B$2:$B1005, $B1005)</f>
        <v>3856-2</v>
      </c>
      <c r="M1005" s="2">
        <v>3303</v>
      </c>
      <c r="N1005" s="2" t="str">
        <f t="shared" si="79"/>
        <v>Jegenstorf</v>
      </c>
      <c r="O1005" s="2" t="str">
        <f t="shared" si="80"/>
        <v>Münchringen</v>
      </c>
      <c r="P1005" s="2" t="str">
        <f t="shared" si="80"/>
        <v>Ballmoos</v>
      </c>
      <c r="Q1005" s="2" t="str">
        <f t="shared" si="80"/>
        <v>Zuzwil BE</v>
      </c>
      <c r="R1005" s="2" t="str">
        <f t="shared" si="80"/>
        <v/>
      </c>
      <c r="S1005" s="2" t="str">
        <f t="shared" si="80"/>
        <v/>
      </c>
      <c r="T1005" s="2" t="str">
        <f t="shared" si="80"/>
        <v/>
      </c>
      <c r="U1005" s="2" t="str">
        <f t="shared" si="80"/>
        <v/>
      </c>
      <c r="V1005" s="2" t="str">
        <f t="shared" si="80"/>
        <v/>
      </c>
      <c r="W1005" s="2" t="str">
        <f t="shared" si="80"/>
        <v/>
      </c>
      <c r="X1005" s="2" t="str">
        <f t="shared" si="80"/>
        <v/>
      </c>
      <c r="Y1005" s="2" t="str">
        <f t="shared" si="80"/>
        <v/>
      </c>
    </row>
    <row r="1006" spans="1:25" x14ac:dyDescent="0.2">
      <c r="A1006" s="2" t="s">
        <v>746</v>
      </c>
      <c r="B1006" s="2">
        <v>3857</v>
      </c>
      <c r="C1006" s="2">
        <v>0</v>
      </c>
      <c r="D1006" s="2" t="s">
        <v>747</v>
      </c>
      <c r="E1006" s="2">
        <v>785</v>
      </c>
      <c r="F1006" s="2" t="s">
        <v>309</v>
      </c>
      <c r="G1006" s="2">
        <v>2652270.9939999999</v>
      </c>
      <c r="H1006" s="2">
        <v>1176450.6459999999</v>
      </c>
      <c r="I1006" s="2" t="s">
        <v>4896</v>
      </c>
      <c r="J1006" s="4">
        <v>39630</v>
      </c>
      <c r="K1006" s="230">
        <f t="shared" si="77"/>
        <v>3</v>
      </c>
      <c r="L1006" s="2" t="str">
        <f>$B1006&amp;"-"&amp;COUNTIF($B$2:$B1006, $B1006)</f>
        <v>3857-1</v>
      </c>
      <c r="M1006" s="2">
        <v>3305</v>
      </c>
      <c r="N1006" s="2" t="str">
        <f t="shared" si="79"/>
        <v>Scheunen</v>
      </c>
      <c r="O1006" s="2" t="str">
        <f t="shared" si="80"/>
        <v>Iffwil</v>
      </c>
      <c r="P1006" s="2" t="str">
        <f t="shared" si="80"/>
        <v/>
      </c>
      <c r="Q1006" s="2" t="str">
        <f t="shared" si="80"/>
        <v/>
      </c>
      <c r="R1006" s="2" t="str">
        <f t="shared" si="80"/>
        <v/>
      </c>
      <c r="S1006" s="2" t="str">
        <f t="shared" si="80"/>
        <v/>
      </c>
      <c r="T1006" s="2" t="str">
        <f t="shared" si="80"/>
        <v/>
      </c>
      <c r="U1006" s="2" t="str">
        <f t="shared" si="80"/>
        <v/>
      </c>
      <c r="V1006" s="2" t="str">
        <f t="shared" si="80"/>
        <v/>
      </c>
      <c r="W1006" s="2" t="str">
        <f t="shared" si="80"/>
        <v/>
      </c>
      <c r="X1006" s="2" t="str">
        <f t="shared" si="80"/>
        <v/>
      </c>
      <c r="Y1006" s="2" t="str">
        <f t="shared" si="80"/>
        <v/>
      </c>
    </row>
    <row r="1007" spans="1:25" x14ac:dyDescent="0.2">
      <c r="A1007" s="2" t="s">
        <v>747</v>
      </c>
      <c r="B1007" s="2">
        <v>3860</v>
      </c>
      <c r="C1007" s="2">
        <v>0</v>
      </c>
      <c r="D1007" s="2" t="s">
        <v>747</v>
      </c>
      <c r="E1007" s="2">
        <v>785</v>
      </c>
      <c r="F1007" s="2" t="s">
        <v>309</v>
      </c>
      <c r="G1007" s="2">
        <v>2652313.8739999998</v>
      </c>
      <c r="H1007" s="2">
        <v>1172920.284</v>
      </c>
      <c r="I1007" s="2" t="s">
        <v>4896</v>
      </c>
      <c r="J1007" s="4">
        <v>39630</v>
      </c>
      <c r="K1007" s="230">
        <f t="shared" si="77"/>
        <v>3</v>
      </c>
      <c r="L1007" s="2" t="str">
        <f>$B1007&amp;"-"&amp;COUNTIF($B$2:$B1007, $B1007)</f>
        <v>3860-2</v>
      </c>
      <c r="M1007" s="2">
        <v>3306</v>
      </c>
      <c r="N1007" s="2" t="str">
        <f t="shared" si="79"/>
        <v>Etzelkofen</v>
      </c>
      <c r="O1007" s="2" t="str">
        <f t="shared" si="80"/>
        <v/>
      </c>
      <c r="P1007" s="2" t="str">
        <f t="shared" si="80"/>
        <v/>
      </c>
      <c r="Q1007" s="2" t="str">
        <f t="shared" si="80"/>
        <v/>
      </c>
      <c r="R1007" s="2" t="str">
        <f t="shared" si="80"/>
        <v/>
      </c>
      <c r="S1007" s="2" t="str">
        <f t="shared" si="80"/>
        <v/>
      </c>
      <c r="T1007" s="2" t="str">
        <f t="shared" si="80"/>
        <v/>
      </c>
      <c r="U1007" s="2" t="str">
        <f t="shared" si="80"/>
        <v/>
      </c>
      <c r="V1007" s="2" t="str">
        <f t="shared" si="80"/>
        <v/>
      </c>
      <c r="W1007" s="2" t="str">
        <f t="shared" si="80"/>
        <v/>
      </c>
      <c r="X1007" s="2" t="str">
        <f t="shared" si="80"/>
        <v/>
      </c>
      <c r="Y1007" s="2" t="str">
        <f t="shared" si="80"/>
        <v/>
      </c>
    </row>
    <row r="1008" spans="1:25" x14ac:dyDescent="0.2">
      <c r="A1008" s="2" t="s">
        <v>748</v>
      </c>
      <c r="B1008" s="2">
        <v>3860</v>
      </c>
      <c r="C1008" s="2">
        <v>4</v>
      </c>
      <c r="D1008" s="2" t="s">
        <v>747</v>
      </c>
      <c r="E1008" s="2">
        <v>785</v>
      </c>
      <c r="F1008" s="2" t="s">
        <v>309</v>
      </c>
      <c r="G1008" s="2">
        <v>2652896.15</v>
      </c>
      <c r="H1008" s="2">
        <v>1178994.7830000001</v>
      </c>
      <c r="I1008" s="2" t="s">
        <v>4896</v>
      </c>
      <c r="J1008" s="4">
        <v>39630</v>
      </c>
      <c r="K1008" s="230">
        <f t="shared" si="77"/>
        <v>3</v>
      </c>
      <c r="L1008" s="2" t="str">
        <f>$B1008&amp;"-"&amp;COUNTIF($B$2:$B1008, $B1008)</f>
        <v>3860-3</v>
      </c>
      <c r="M1008" s="2">
        <v>3307</v>
      </c>
      <c r="N1008" s="2" t="str">
        <f t="shared" si="79"/>
        <v>Brunnenthal</v>
      </c>
      <c r="O1008" s="2" t="str">
        <f t="shared" si="80"/>
        <v/>
      </c>
      <c r="P1008" s="2" t="str">
        <f t="shared" si="80"/>
        <v/>
      </c>
      <c r="Q1008" s="2" t="str">
        <f t="shared" si="80"/>
        <v/>
      </c>
      <c r="R1008" s="2" t="str">
        <f t="shared" si="80"/>
        <v/>
      </c>
      <c r="S1008" s="2" t="str">
        <f t="shared" si="80"/>
        <v/>
      </c>
      <c r="T1008" s="2" t="str">
        <f t="shared" si="80"/>
        <v/>
      </c>
      <c r="U1008" s="2" t="str">
        <f t="shared" si="80"/>
        <v/>
      </c>
      <c r="V1008" s="2" t="str">
        <f t="shared" si="80"/>
        <v/>
      </c>
      <c r="W1008" s="2" t="str">
        <f t="shared" si="80"/>
        <v/>
      </c>
      <c r="X1008" s="2" t="str">
        <f t="shared" si="80"/>
        <v/>
      </c>
      <c r="Y1008" s="2" t="str">
        <f t="shared" si="80"/>
        <v/>
      </c>
    </row>
    <row r="1009" spans="1:25" x14ac:dyDescent="0.2">
      <c r="A1009" s="2" t="s">
        <v>749</v>
      </c>
      <c r="B1009" s="2">
        <v>3860</v>
      </c>
      <c r="C1009" s="2">
        <v>2</v>
      </c>
      <c r="D1009" s="2" t="s">
        <v>750</v>
      </c>
      <c r="E1009" s="2">
        <v>786</v>
      </c>
      <c r="F1009" s="2" t="s">
        <v>309</v>
      </c>
      <c r="G1009" s="2">
        <v>2654743.3050000002</v>
      </c>
      <c r="H1009" s="2">
        <v>1169969.3940000001</v>
      </c>
      <c r="I1009" s="2" t="s">
        <v>4896</v>
      </c>
      <c r="J1009" s="4">
        <v>39630</v>
      </c>
      <c r="K1009" s="230">
        <f t="shared" si="77"/>
        <v>3</v>
      </c>
      <c r="L1009" s="2" t="str">
        <f>$B1009&amp;"-"&amp;COUNTIF($B$2:$B1009, $B1009)</f>
        <v>3860-4</v>
      </c>
      <c r="M1009" s="2">
        <v>3308</v>
      </c>
      <c r="N1009" s="2" t="str">
        <f t="shared" si="79"/>
        <v>Grafenried</v>
      </c>
      <c r="O1009" s="2" t="str">
        <f t="shared" si="80"/>
        <v/>
      </c>
      <c r="P1009" s="2" t="str">
        <f t="shared" si="80"/>
        <v/>
      </c>
      <c r="Q1009" s="2" t="str">
        <f t="shared" si="80"/>
        <v/>
      </c>
      <c r="R1009" s="2" t="str">
        <f t="shared" si="80"/>
        <v/>
      </c>
      <c r="S1009" s="2" t="str">
        <f t="shared" si="80"/>
        <v/>
      </c>
      <c r="T1009" s="2" t="str">
        <f t="shared" si="80"/>
        <v/>
      </c>
      <c r="U1009" s="2" t="str">
        <f t="shared" si="80"/>
        <v/>
      </c>
      <c r="V1009" s="2" t="str">
        <f t="shared" si="80"/>
        <v/>
      </c>
      <c r="W1009" s="2" t="str">
        <f t="shared" si="80"/>
        <v/>
      </c>
      <c r="X1009" s="2" t="str">
        <f t="shared" si="80"/>
        <v/>
      </c>
      <c r="Y1009" s="2" t="str">
        <f t="shared" si="80"/>
        <v/>
      </c>
    </row>
    <row r="1010" spans="1:25" x14ac:dyDescent="0.2">
      <c r="A1010" s="2" t="s">
        <v>750</v>
      </c>
      <c r="B1010" s="2">
        <v>3860</v>
      </c>
      <c r="C1010" s="2">
        <v>3</v>
      </c>
      <c r="D1010" s="2" t="s">
        <v>750</v>
      </c>
      <c r="E1010" s="2">
        <v>786</v>
      </c>
      <c r="F1010" s="2" t="s">
        <v>309</v>
      </c>
      <c r="G1010" s="2">
        <v>2655602.9559999998</v>
      </c>
      <c r="H1010" s="2">
        <v>1170958.121</v>
      </c>
      <c r="I1010" s="2" t="s">
        <v>4896</v>
      </c>
      <c r="J1010" s="4">
        <v>39630</v>
      </c>
      <c r="K1010" s="230">
        <f t="shared" si="77"/>
        <v>3</v>
      </c>
      <c r="L1010" s="2" t="str">
        <f>$B1010&amp;"-"&amp;COUNTIF($B$2:$B1010, $B1010)</f>
        <v>3860-5</v>
      </c>
      <c r="M1010" s="2">
        <v>3309</v>
      </c>
      <c r="N1010" s="2" t="str">
        <f t="shared" si="79"/>
        <v>Kernenried</v>
      </c>
      <c r="O1010" s="2" t="str">
        <f t="shared" si="80"/>
        <v>Zauggenried</v>
      </c>
      <c r="P1010" s="2" t="str">
        <f t="shared" si="80"/>
        <v/>
      </c>
      <c r="Q1010" s="2" t="str">
        <f t="shared" si="80"/>
        <v/>
      </c>
      <c r="R1010" s="2" t="str">
        <f t="shared" si="80"/>
        <v/>
      </c>
      <c r="S1010" s="2" t="str">
        <f t="shared" si="80"/>
        <v/>
      </c>
      <c r="T1010" s="2" t="str">
        <f t="shared" si="80"/>
        <v/>
      </c>
      <c r="U1010" s="2" t="str">
        <f t="shared" si="80"/>
        <v/>
      </c>
      <c r="V1010" s="2" t="str">
        <f t="shared" si="80"/>
        <v/>
      </c>
      <c r="W1010" s="2" t="str">
        <f t="shared" si="80"/>
        <v/>
      </c>
      <c r="X1010" s="2" t="str">
        <f t="shared" si="80"/>
        <v/>
      </c>
      <c r="Y1010" s="2" t="str">
        <f t="shared" si="80"/>
        <v/>
      </c>
    </row>
    <row r="1011" spans="1:25" x14ac:dyDescent="0.2">
      <c r="A1011" s="2" t="s">
        <v>764</v>
      </c>
      <c r="B1011" s="2">
        <v>1657</v>
      </c>
      <c r="C1011" s="2">
        <v>0</v>
      </c>
      <c r="D1011" s="2" t="s">
        <v>751</v>
      </c>
      <c r="E1011" s="2">
        <v>791</v>
      </c>
      <c r="F1011" s="2" t="s">
        <v>309</v>
      </c>
      <c r="G1011" s="2">
        <v>2588487.5189999999</v>
      </c>
      <c r="H1011" s="2">
        <v>1156816.7819999999</v>
      </c>
      <c r="I1011" s="2" t="s">
        <v>4896</v>
      </c>
      <c r="J1011" s="4">
        <v>39630</v>
      </c>
      <c r="K1011" s="230">
        <f t="shared" si="77"/>
        <v>3</v>
      </c>
      <c r="L1011" s="2" t="str">
        <f>$B1011&amp;"-"&amp;COUNTIF($B$2:$B1011, $B1011)</f>
        <v>1657-1</v>
      </c>
      <c r="M1011" s="2">
        <v>3312</v>
      </c>
      <c r="N1011" s="2" t="str">
        <f t="shared" si="79"/>
        <v>Fraubrunnen</v>
      </c>
      <c r="O1011" s="2" t="str">
        <f t="shared" si="80"/>
        <v/>
      </c>
      <c r="P1011" s="2" t="str">
        <f t="shared" si="80"/>
        <v/>
      </c>
      <c r="Q1011" s="2" t="str">
        <f t="shared" si="80"/>
        <v/>
      </c>
      <c r="R1011" s="2" t="str">
        <f t="shared" si="80"/>
        <v/>
      </c>
      <c r="S1011" s="2" t="str">
        <f t="shared" si="80"/>
        <v/>
      </c>
      <c r="T1011" s="2" t="str">
        <f t="shared" si="80"/>
        <v/>
      </c>
      <c r="U1011" s="2" t="str">
        <f t="shared" si="80"/>
        <v/>
      </c>
      <c r="V1011" s="2" t="str">
        <f t="shared" si="80"/>
        <v/>
      </c>
      <c r="W1011" s="2" t="str">
        <f t="shared" si="80"/>
        <v/>
      </c>
      <c r="X1011" s="2" t="str">
        <f t="shared" si="80"/>
        <v/>
      </c>
      <c r="Y1011" s="2" t="str">
        <f t="shared" si="80"/>
        <v/>
      </c>
    </row>
    <row r="1012" spans="1:25" x14ac:dyDescent="0.2">
      <c r="A1012" s="2" t="s">
        <v>751</v>
      </c>
      <c r="B1012" s="2">
        <v>3766</v>
      </c>
      <c r="C1012" s="2">
        <v>0</v>
      </c>
      <c r="D1012" s="2" t="s">
        <v>751</v>
      </c>
      <c r="E1012" s="2">
        <v>791</v>
      </c>
      <c r="F1012" s="2" t="s">
        <v>309</v>
      </c>
      <c r="G1012" s="2">
        <v>2593844.074</v>
      </c>
      <c r="H1012" s="2">
        <v>1161817.9539999999</v>
      </c>
      <c r="I1012" s="2" t="s">
        <v>4896</v>
      </c>
      <c r="J1012" s="4">
        <v>39630</v>
      </c>
      <c r="K1012" s="230">
        <f t="shared" si="77"/>
        <v>3</v>
      </c>
      <c r="L1012" s="2" t="str">
        <f>$B1012&amp;"-"&amp;COUNTIF($B$2:$B1012, $B1012)</f>
        <v>3766-2</v>
      </c>
      <c r="M1012" s="2">
        <v>3313</v>
      </c>
      <c r="N1012" s="2" t="str">
        <f t="shared" si="79"/>
        <v>Büren zum Hof</v>
      </c>
      <c r="O1012" s="2" t="str">
        <f t="shared" si="80"/>
        <v/>
      </c>
      <c r="P1012" s="2" t="str">
        <f t="shared" si="80"/>
        <v/>
      </c>
      <c r="Q1012" s="2" t="str">
        <f t="shared" si="80"/>
        <v/>
      </c>
      <c r="R1012" s="2" t="str">
        <f t="shared" si="80"/>
        <v/>
      </c>
      <c r="S1012" s="2" t="str">
        <f t="shared" si="80"/>
        <v/>
      </c>
      <c r="T1012" s="2" t="str">
        <f t="shared" si="80"/>
        <v/>
      </c>
      <c r="U1012" s="2" t="str">
        <f t="shared" si="80"/>
        <v/>
      </c>
      <c r="V1012" s="2" t="str">
        <f t="shared" si="80"/>
        <v/>
      </c>
      <c r="W1012" s="2" t="str">
        <f t="shared" si="80"/>
        <v/>
      </c>
      <c r="X1012" s="2" t="str">
        <f t="shared" si="80"/>
        <v/>
      </c>
      <c r="Y1012" s="2" t="str">
        <f t="shared" si="80"/>
        <v/>
      </c>
    </row>
    <row r="1013" spans="1:25" x14ac:dyDescent="0.2">
      <c r="A1013" s="2" t="s">
        <v>756</v>
      </c>
      <c r="B1013" s="2">
        <v>3770</v>
      </c>
      <c r="C1013" s="2">
        <v>0</v>
      </c>
      <c r="D1013" s="2" t="s">
        <v>751</v>
      </c>
      <c r="E1013" s="2">
        <v>791</v>
      </c>
      <c r="F1013" s="2" t="s">
        <v>309</v>
      </c>
      <c r="G1013" s="2">
        <v>2596047.122</v>
      </c>
      <c r="H1013" s="2">
        <v>1160368.1089999999</v>
      </c>
      <c r="I1013" s="2" t="s">
        <v>4896</v>
      </c>
      <c r="J1013" s="4">
        <v>39630</v>
      </c>
      <c r="K1013" s="230">
        <f t="shared" si="77"/>
        <v>3</v>
      </c>
      <c r="L1013" s="2" t="str">
        <f>$B1013&amp;"-"&amp;COUNTIF($B$2:$B1013, $B1013)</f>
        <v>3770-1</v>
      </c>
      <c r="M1013" s="2">
        <v>3314</v>
      </c>
      <c r="N1013" s="2" t="str">
        <f t="shared" si="79"/>
        <v>Schalunen</v>
      </c>
      <c r="O1013" s="2" t="str">
        <f t="shared" si="80"/>
        <v>Schalunen</v>
      </c>
      <c r="P1013" s="2" t="str">
        <f t="shared" si="80"/>
        <v/>
      </c>
      <c r="Q1013" s="2" t="str">
        <f t="shared" si="80"/>
        <v/>
      </c>
      <c r="R1013" s="2" t="str">
        <f t="shared" si="80"/>
        <v/>
      </c>
      <c r="S1013" s="2" t="str">
        <f t="shared" si="80"/>
        <v/>
      </c>
      <c r="T1013" s="2" t="str">
        <f t="shared" si="80"/>
        <v/>
      </c>
      <c r="U1013" s="2" t="str">
        <f t="shared" si="80"/>
        <v/>
      </c>
      <c r="V1013" s="2" t="str">
        <f t="shared" si="80"/>
        <v/>
      </c>
      <c r="W1013" s="2" t="str">
        <f t="shared" si="80"/>
        <v/>
      </c>
      <c r="X1013" s="2" t="str">
        <f t="shared" si="80"/>
        <v/>
      </c>
      <c r="Y1013" s="2" t="str">
        <f t="shared" si="80"/>
        <v/>
      </c>
    </row>
    <row r="1014" spans="1:25" x14ac:dyDescent="0.2">
      <c r="A1014" s="2" t="s">
        <v>755</v>
      </c>
      <c r="B1014" s="2">
        <v>3773</v>
      </c>
      <c r="C1014" s="2">
        <v>0</v>
      </c>
      <c r="D1014" s="2" t="s">
        <v>753</v>
      </c>
      <c r="E1014" s="2">
        <v>792</v>
      </c>
      <c r="F1014" s="2" t="s">
        <v>309</v>
      </c>
      <c r="G1014" s="2">
        <v>2598665.9019999998</v>
      </c>
      <c r="H1014" s="2">
        <v>1148080.96</v>
      </c>
      <c r="I1014" s="2" t="s">
        <v>4896</v>
      </c>
      <c r="J1014" s="4">
        <v>39630</v>
      </c>
      <c r="K1014" s="230">
        <f t="shared" si="77"/>
        <v>3</v>
      </c>
      <c r="L1014" s="2" t="str">
        <f>$B1014&amp;"-"&amp;COUNTIF($B$2:$B1014, $B1014)</f>
        <v>3773-1</v>
      </c>
      <c r="M1014" s="2">
        <v>3315</v>
      </c>
      <c r="N1014" s="2" t="str">
        <f t="shared" si="79"/>
        <v>Bätterkinden</v>
      </c>
      <c r="O1014" s="2" t="str">
        <f t="shared" si="80"/>
        <v>Kräiligen</v>
      </c>
      <c r="P1014" s="2" t="str">
        <f t="shared" si="80"/>
        <v/>
      </c>
      <c r="Q1014" s="2" t="str">
        <f t="shared" si="80"/>
        <v/>
      </c>
      <c r="R1014" s="2" t="str">
        <f t="shared" si="80"/>
        <v/>
      </c>
      <c r="S1014" s="2" t="str">
        <f t="shared" si="80"/>
        <v/>
      </c>
      <c r="T1014" s="2" t="str">
        <f t="shared" si="80"/>
        <v/>
      </c>
      <c r="U1014" s="2" t="str">
        <f t="shared" si="80"/>
        <v/>
      </c>
      <c r="V1014" s="2" t="str">
        <f t="shared" si="80"/>
        <v/>
      </c>
      <c r="W1014" s="2" t="str">
        <f t="shared" si="80"/>
        <v/>
      </c>
      <c r="X1014" s="2" t="str">
        <f t="shared" si="80"/>
        <v/>
      </c>
      <c r="Y1014" s="2" t="str">
        <f t="shared" si="80"/>
        <v/>
      </c>
    </row>
    <row r="1015" spans="1:25" x14ac:dyDescent="0.2">
      <c r="A1015" s="2" t="s">
        <v>752</v>
      </c>
      <c r="B1015" s="2">
        <v>3775</v>
      </c>
      <c r="C1015" s="2">
        <v>0</v>
      </c>
      <c r="D1015" s="2" t="s">
        <v>753</v>
      </c>
      <c r="E1015" s="2">
        <v>792</v>
      </c>
      <c r="F1015" s="2" t="s">
        <v>309</v>
      </c>
      <c r="G1015" s="2">
        <v>2602023.179</v>
      </c>
      <c r="H1015" s="2">
        <v>1142491.8160000001</v>
      </c>
      <c r="I1015" s="2" t="s">
        <v>4896</v>
      </c>
      <c r="J1015" s="4">
        <v>39630</v>
      </c>
      <c r="K1015" s="230">
        <f t="shared" si="77"/>
        <v>3</v>
      </c>
      <c r="L1015" s="2" t="str">
        <f>$B1015&amp;"-"&amp;COUNTIF($B$2:$B1015, $B1015)</f>
        <v>3775-1</v>
      </c>
      <c r="M1015" s="2">
        <v>3317</v>
      </c>
      <c r="N1015" s="2" t="str">
        <f t="shared" si="79"/>
        <v>Limpach</v>
      </c>
      <c r="O1015" s="2" t="str">
        <f t="shared" si="80"/>
        <v>Mülchi</v>
      </c>
      <c r="P1015" s="2" t="str">
        <f t="shared" si="80"/>
        <v/>
      </c>
      <c r="Q1015" s="2" t="str">
        <f t="shared" si="80"/>
        <v/>
      </c>
      <c r="R1015" s="2" t="str">
        <f t="shared" si="80"/>
        <v/>
      </c>
      <c r="S1015" s="2" t="str">
        <f t="shared" si="80"/>
        <v/>
      </c>
      <c r="T1015" s="2" t="str">
        <f t="shared" si="80"/>
        <v/>
      </c>
      <c r="U1015" s="2" t="str">
        <f t="shared" si="80"/>
        <v/>
      </c>
      <c r="V1015" s="2" t="str">
        <f t="shared" si="80"/>
        <v/>
      </c>
      <c r="W1015" s="2" t="str">
        <f t="shared" si="80"/>
        <v/>
      </c>
      <c r="X1015" s="2" t="str">
        <f t="shared" si="80"/>
        <v/>
      </c>
      <c r="Y1015" s="2" t="str">
        <f t="shared" si="80"/>
        <v/>
      </c>
    </row>
    <row r="1016" spans="1:25" x14ac:dyDescent="0.2">
      <c r="A1016" s="2" t="s">
        <v>754</v>
      </c>
      <c r="B1016" s="2">
        <v>3772</v>
      </c>
      <c r="C1016" s="2">
        <v>0</v>
      </c>
      <c r="D1016" s="2" t="s">
        <v>754</v>
      </c>
      <c r="E1016" s="2">
        <v>793</v>
      </c>
      <c r="F1016" s="2" t="s">
        <v>309</v>
      </c>
      <c r="G1016" s="2">
        <v>2596534.5869999998</v>
      </c>
      <c r="H1016" s="2">
        <v>1148901.9920000001</v>
      </c>
      <c r="I1016" s="2" t="s">
        <v>4896</v>
      </c>
      <c r="J1016" s="4">
        <v>39630</v>
      </c>
      <c r="K1016" s="230">
        <f t="shared" si="77"/>
        <v>3</v>
      </c>
      <c r="L1016" s="2" t="str">
        <f>$B1016&amp;"-"&amp;COUNTIF($B$2:$B1016, $B1016)</f>
        <v>3772-1</v>
      </c>
      <c r="M1016" s="2">
        <v>3322</v>
      </c>
      <c r="N1016" s="2" t="str">
        <f t="shared" si="79"/>
        <v>Urtenen-Schönbühl</v>
      </c>
      <c r="O1016" s="2" t="str">
        <f t="shared" si="80"/>
        <v>Mattstetten</v>
      </c>
      <c r="P1016" s="2" t="str">
        <f t="shared" si="80"/>
        <v>Urtenen-Schönbühl</v>
      </c>
      <c r="Q1016" s="2" t="str">
        <f t="shared" si="80"/>
        <v>Urtenen-Schönbühl</v>
      </c>
      <c r="R1016" s="2" t="str">
        <f t="shared" si="80"/>
        <v/>
      </c>
      <c r="S1016" s="2" t="str">
        <f t="shared" si="80"/>
        <v/>
      </c>
      <c r="T1016" s="2" t="str">
        <f t="shared" si="80"/>
        <v/>
      </c>
      <c r="U1016" s="2" t="str">
        <f t="shared" si="80"/>
        <v/>
      </c>
      <c r="V1016" s="2" t="str">
        <f t="shared" si="80"/>
        <v/>
      </c>
      <c r="W1016" s="2" t="str">
        <f t="shared" si="80"/>
        <v/>
      </c>
      <c r="X1016" s="2" t="str">
        <f t="shared" si="80"/>
        <v/>
      </c>
      <c r="Y1016" s="2" t="str">
        <f t="shared" si="80"/>
        <v/>
      </c>
    </row>
    <row r="1017" spans="1:25" x14ac:dyDescent="0.2">
      <c r="A1017" s="2" t="s">
        <v>755</v>
      </c>
      <c r="B1017" s="2">
        <v>3773</v>
      </c>
      <c r="C1017" s="2">
        <v>0</v>
      </c>
      <c r="D1017" s="2" t="s">
        <v>754</v>
      </c>
      <c r="E1017" s="2">
        <v>793</v>
      </c>
      <c r="F1017" s="2" t="s">
        <v>309</v>
      </c>
      <c r="G1017" s="2">
        <v>2602560.2400000002</v>
      </c>
      <c r="H1017" s="2">
        <v>1150891.2439999999</v>
      </c>
      <c r="I1017" s="2" t="s">
        <v>4896</v>
      </c>
      <c r="J1017" s="4">
        <v>39630</v>
      </c>
      <c r="K1017" s="230">
        <f t="shared" si="77"/>
        <v>3</v>
      </c>
      <c r="L1017" s="2" t="str">
        <f>$B1017&amp;"-"&amp;COUNTIF($B$2:$B1017, $B1017)</f>
        <v>3773-2</v>
      </c>
      <c r="M1017" s="2">
        <v>3323</v>
      </c>
      <c r="N1017" s="2" t="str">
        <f t="shared" si="79"/>
        <v>Bäriswil BE</v>
      </c>
      <c r="O1017" s="2" t="str">
        <f t="shared" si="80"/>
        <v/>
      </c>
      <c r="P1017" s="2" t="str">
        <f t="shared" si="80"/>
        <v/>
      </c>
      <c r="Q1017" s="2" t="str">
        <f t="shared" si="80"/>
        <v/>
      </c>
      <c r="R1017" s="2" t="str">
        <f t="shared" si="80"/>
        <v/>
      </c>
      <c r="S1017" s="2" t="str">
        <f t="shared" si="80"/>
        <v/>
      </c>
      <c r="T1017" s="2" t="str">
        <f t="shared" si="80"/>
        <v/>
      </c>
      <c r="U1017" s="2" t="str">
        <f t="shared" si="80"/>
        <v/>
      </c>
      <c r="V1017" s="2" t="str">
        <f t="shared" si="80"/>
        <v/>
      </c>
      <c r="W1017" s="2" t="str">
        <f t="shared" si="80"/>
        <v/>
      </c>
      <c r="X1017" s="2" t="str">
        <f t="shared" si="80"/>
        <v/>
      </c>
      <c r="Y1017" s="2" t="str">
        <f t="shared" si="80"/>
        <v/>
      </c>
    </row>
    <row r="1018" spans="1:25" x14ac:dyDescent="0.2">
      <c r="A1018" s="2" t="s">
        <v>756</v>
      </c>
      <c r="B1018" s="2">
        <v>3770</v>
      </c>
      <c r="C1018" s="2">
        <v>0</v>
      </c>
      <c r="D1018" s="2" t="s">
        <v>756</v>
      </c>
      <c r="E1018" s="2">
        <v>794</v>
      </c>
      <c r="F1018" s="2" t="s">
        <v>309</v>
      </c>
      <c r="G1018" s="2">
        <v>2596288.2069999999</v>
      </c>
      <c r="H1018" s="2">
        <v>1156523.439</v>
      </c>
      <c r="I1018" s="2" t="s">
        <v>4896</v>
      </c>
      <c r="J1018" s="4">
        <v>39630</v>
      </c>
      <c r="K1018" s="230">
        <f t="shared" si="77"/>
        <v>3</v>
      </c>
      <c r="L1018" s="2" t="str">
        <f>$B1018&amp;"-"&amp;COUNTIF($B$2:$B1018, $B1018)</f>
        <v>3770-2</v>
      </c>
      <c r="M1018" s="2">
        <v>3324</v>
      </c>
      <c r="N1018" s="2" t="str">
        <f t="shared" si="79"/>
        <v>Hindelbank</v>
      </c>
      <c r="O1018" s="2" t="str">
        <f t="shared" si="80"/>
        <v>Mötschwil</v>
      </c>
      <c r="P1018" s="2" t="str">
        <f t="shared" si="80"/>
        <v>Hindelbank</v>
      </c>
      <c r="Q1018" s="2" t="str">
        <f t="shared" si="80"/>
        <v/>
      </c>
      <c r="R1018" s="2" t="str">
        <f t="shared" si="80"/>
        <v/>
      </c>
      <c r="S1018" s="2" t="str">
        <f t="shared" si="80"/>
        <v/>
      </c>
      <c r="T1018" s="2" t="str">
        <f t="shared" si="80"/>
        <v/>
      </c>
      <c r="U1018" s="2" t="str">
        <f t="shared" si="80"/>
        <v/>
      </c>
      <c r="V1018" s="2" t="str">
        <f t="shared" si="80"/>
        <v/>
      </c>
      <c r="W1018" s="2" t="str">
        <f t="shared" si="80"/>
        <v/>
      </c>
      <c r="X1018" s="2" t="str">
        <f t="shared" si="80"/>
        <v/>
      </c>
      <c r="Y1018" s="2" t="str">
        <f t="shared" si="80"/>
        <v/>
      </c>
    </row>
    <row r="1019" spans="1:25" x14ac:dyDescent="0.2">
      <c r="A1019" s="2" t="s">
        <v>757</v>
      </c>
      <c r="B1019" s="2">
        <v>3771</v>
      </c>
      <c r="C1019" s="2">
        <v>0</v>
      </c>
      <c r="D1019" s="2" t="s">
        <v>756</v>
      </c>
      <c r="E1019" s="2">
        <v>794</v>
      </c>
      <c r="F1019" s="2" t="s">
        <v>309</v>
      </c>
      <c r="G1019" s="2">
        <v>2598074.477</v>
      </c>
      <c r="H1019" s="2">
        <v>1154763.5689999999</v>
      </c>
      <c r="I1019" s="2" t="s">
        <v>4896</v>
      </c>
      <c r="J1019" s="4">
        <v>39630</v>
      </c>
      <c r="K1019" s="230">
        <f t="shared" si="77"/>
        <v>3</v>
      </c>
      <c r="L1019" s="2" t="str">
        <f>$B1019&amp;"-"&amp;COUNTIF($B$2:$B1019, $B1019)</f>
        <v>3771-1</v>
      </c>
      <c r="M1019" s="2">
        <v>3325</v>
      </c>
      <c r="N1019" s="2" t="str">
        <f t="shared" si="79"/>
        <v>Hettiswil b. Hindelbank</v>
      </c>
      <c r="O1019" s="2" t="str">
        <f t="shared" si="80"/>
        <v>Hettiswil b. Hindelbank</v>
      </c>
      <c r="P1019" s="2" t="str">
        <f t="shared" si="80"/>
        <v/>
      </c>
      <c r="Q1019" s="2" t="str">
        <f t="shared" si="80"/>
        <v/>
      </c>
      <c r="R1019" s="2" t="str">
        <f t="shared" si="80"/>
        <v/>
      </c>
      <c r="S1019" s="2" t="str">
        <f t="shared" si="80"/>
        <v/>
      </c>
      <c r="T1019" s="2" t="str">
        <f t="shared" si="80"/>
        <v/>
      </c>
      <c r="U1019" s="2" t="str">
        <f t="shared" si="80"/>
        <v/>
      </c>
      <c r="V1019" s="2" t="str">
        <f t="shared" si="80"/>
        <v/>
      </c>
      <c r="W1019" s="2" t="str">
        <f t="shared" si="80"/>
        <v/>
      </c>
      <c r="X1019" s="2" t="str">
        <f t="shared" si="80"/>
        <v/>
      </c>
      <c r="Y1019" s="2" t="str">
        <f t="shared" si="80"/>
        <v/>
      </c>
    </row>
    <row r="1020" spans="1:25" x14ac:dyDescent="0.2">
      <c r="A1020" s="2" t="s">
        <v>758</v>
      </c>
      <c r="B1020" s="2">
        <v>3776</v>
      </c>
      <c r="C1020" s="2">
        <v>0</v>
      </c>
      <c r="D1020" s="2" t="s">
        <v>756</v>
      </c>
      <c r="E1020" s="2">
        <v>794</v>
      </c>
      <c r="F1020" s="2" t="s">
        <v>309</v>
      </c>
      <c r="G1020" s="2">
        <v>2592690.1329999999</v>
      </c>
      <c r="H1020" s="2">
        <v>1152454.4920000001</v>
      </c>
      <c r="I1020" s="2" t="s">
        <v>4896</v>
      </c>
      <c r="J1020" s="4">
        <v>39630</v>
      </c>
      <c r="K1020" s="230">
        <f t="shared" si="77"/>
        <v>3</v>
      </c>
      <c r="L1020" s="2" t="str">
        <f>$B1020&amp;"-"&amp;COUNTIF($B$2:$B1020, $B1020)</f>
        <v>3776-1</v>
      </c>
      <c r="M1020" s="2">
        <v>3326</v>
      </c>
      <c r="N1020" s="2" t="str">
        <f t="shared" si="79"/>
        <v>Krauchthal</v>
      </c>
      <c r="O1020" s="2" t="str">
        <f t="shared" si="80"/>
        <v>Krauchthal</v>
      </c>
      <c r="P1020" s="2" t="str">
        <f t="shared" si="80"/>
        <v/>
      </c>
      <c r="Q1020" s="2" t="str">
        <f t="shared" si="80"/>
        <v/>
      </c>
      <c r="R1020" s="2" t="str">
        <f t="shared" si="80"/>
        <v/>
      </c>
      <c r="S1020" s="2" t="str">
        <f t="shared" si="80"/>
        <v/>
      </c>
      <c r="T1020" s="2" t="str">
        <f t="shared" si="80"/>
        <v/>
      </c>
      <c r="U1020" s="2" t="str">
        <f t="shared" si="80"/>
        <v/>
      </c>
      <c r="V1020" s="2" t="str">
        <f t="shared" si="80"/>
        <v/>
      </c>
      <c r="W1020" s="2" t="str">
        <f t="shared" si="80"/>
        <v/>
      </c>
      <c r="X1020" s="2" t="str">
        <f t="shared" si="80"/>
        <v/>
      </c>
      <c r="Y1020" s="2" t="str">
        <f t="shared" si="80"/>
        <v/>
      </c>
    </row>
    <row r="1021" spans="1:25" x14ac:dyDescent="0.2">
      <c r="A1021" s="2" t="s">
        <v>766</v>
      </c>
      <c r="B1021" s="2">
        <v>3777</v>
      </c>
      <c r="C1021" s="2">
        <v>0</v>
      </c>
      <c r="D1021" s="2" t="s">
        <v>756</v>
      </c>
      <c r="E1021" s="2">
        <v>794</v>
      </c>
      <c r="F1021" s="2" t="s">
        <v>309</v>
      </c>
      <c r="G1021" s="2">
        <v>2591915.747</v>
      </c>
      <c r="H1021" s="2">
        <v>1150699.56</v>
      </c>
      <c r="I1021" s="2" t="s">
        <v>4896</v>
      </c>
      <c r="J1021" s="4">
        <v>39630</v>
      </c>
      <c r="K1021" s="230">
        <f t="shared" si="77"/>
        <v>3</v>
      </c>
      <c r="L1021" s="2" t="str">
        <f>$B1021&amp;"-"&amp;COUNTIF($B$2:$B1021, $B1021)</f>
        <v>3777-1</v>
      </c>
      <c r="M1021" s="2">
        <v>3360</v>
      </c>
      <c r="N1021" s="2" t="str">
        <f t="shared" si="79"/>
        <v>Herzogenbuchsee</v>
      </c>
      <c r="O1021" s="2" t="str">
        <f t="shared" si="80"/>
        <v>Herzogenbuchsee</v>
      </c>
      <c r="P1021" s="2" t="str">
        <f t="shared" si="80"/>
        <v/>
      </c>
      <c r="Q1021" s="2" t="str">
        <f t="shared" si="80"/>
        <v/>
      </c>
      <c r="R1021" s="2" t="str">
        <f t="shared" si="80"/>
        <v/>
      </c>
      <c r="S1021" s="2" t="str">
        <f t="shared" si="80"/>
        <v/>
      </c>
      <c r="T1021" s="2" t="str">
        <f t="shared" si="80"/>
        <v/>
      </c>
      <c r="U1021" s="2" t="str">
        <f t="shared" si="80"/>
        <v/>
      </c>
      <c r="V1021" s="2" t="str">
        <f t="shared" si="80"/>
        <v/>
      </c>
      <c r="W1021" s="2" t="str">
        <f t="shared" si="80"/>
        <v/>
      </c>
      <c r="X1021" s="2" t="str">
        <f t="shared" si="80"/>
        <v/>
      </c>
      <c r="Y1021" s="2" t="str">
        <f t="shared" si="80"/>
        <v/>
      </c>
    </row>
    <row r="1022" spans="1:25" x14ac:dyDescent="0.2">
      <c r="A1022" s="2" t="s">
        <v>759</v>
      </c>
      <c r="B1022" s="2">
        <v>3784</v>
      </c>
      <c r="C1022" s="2">
        <v>0</v>
      </c>
      <c r="D1022" s="2" t="s">
        <v>760</v>
      </c>
      <c r="E1022" s="2">
        <v>841</v>
      </c>
      <c r="F1022" s="2" t="s">
        <v>309</v>
      </c>
      <c r="G1022" s="2">
        <v>2583601.4569999999</v>
      </c>
      <c r="H1022" s="2">
        <v>1138529.4879999999</v>
      </c>
      <c r="I1022" s="2" t="s">
        <v>4896</v>
      </c>
      <c r="J1022" s="4">
        <v>39630</v>
      </c>
      <c r="K1022" s="230">
        <f t="shared" si="77"/>
        <v>3</v>
      </c>
      <c r="L1022" s="2" t="str">
        <f>$B1022&amp;"-"&amp;COUNTIF($B$2:$B1022, $B1022)</f>
        <v>3784-1</v>
      </c>
      <c r="M1022" s="2">
        <v>3362</v>
      </c>
      <c r="N1022" s="2" t="str">
        <f t="shared" si="79"/>
        <v>Niederönz</v>
      </c>
      <c r="O1022" s="2" t="str">
        <f t="shared" si="80"/>
        <v/>
      </c>
      <c r="P1022" s="2" t="str">
        <f t="shared" si="80"/>
        <v/>
      </c>
      <c r="Q1022" s="2" t="str">
        <f t="shared" si="80"/>
        <v/>
      </c>
      <c r="R1022" s="2" t="str">
        <f t="shared" si="80"/>
        <v/>
      </c>
      <c r="S1022" s="2" t="str">
        <f t="shared" si="80"/>
        <v/>
      </c>
      <c r="T1022" s="2" t="str">
        <f t="shared" si="80"/>
        <v/>
      </c>
      <c r="U1022" s="2" t="str">
        <f t="shared" si="80"/>
        <v/>
      </c>
      <c r="V1022" s="2" t="str">
        <f t="shared" si="80"/>
        <v/>
      </c>
      <c r="W1022" s="2" t="str">
        <f t="shared" si="80"/>
        <v/>
      </c>
      <c r="X1022" s="2" t="str">
        <f t="shared" si="80"/>
        <v/>
      </c>
      <c r="Y1022" s="2" t="str">
        <f t="shared" si="80"/>
        <v/>
      </c>
    </row>
    <row r="1023" spans="1:25" x14ac:dyDescent="0.2">
      <c r="A1023" s="2" t="s">
        <v>761</v>
      </c>
      <c r="B1023" s="2">
        <v>3785</v>
      </c>
      <c r="C1023" s="2">
        <v>0</v>
      </c>
      <c r="D1023" s="2" t="s">
        <v>760</v>
      </c>
      <c r="E1023" s="2">
        <v>841</v>
      </c>
      <c r="F1023" s="2" t="s">
        <v>309</v>
      </c>
      <c r="G1023" s="2">
        <v>2585498.392</v>
      </c>
      <c r="H1023" s="2">
        <v>1135008.6100000001</v>
      </c>
      <c r="I1023" s="2" t="s">
        <v>4896</v>
      </c>
      <c r="J1023" s="4">
        <v>39630</v>
      </c>
      <c r="K1023" s="230">
        <f t="shared" si="77"/>
        <v>3</v>
      </c>
      <c r="L1023" s="2" t="str">
        <f>$B1023&amp;"-"&amp;COUNTIF($B$2:$B1023, $B1023)</f>
        <v>3785-1</v>
      </c>
      <c r="M1023" s="2">
        <v>3363</v>
      </c>
      <c r="N1023" s="2" t="str">
        <f t="shared" si="79"/>
        <v>Oberönz</v>
      </c>
      <c r="O1023" s="2" t="str">
        <f t="shared" si="80"/>
        <v/>
      </c>
      <c r="P1023" s="2" t="str">
        <f t="shared" si="80"/>
        <v/>
      </c>
      <c r="Q1023" s="2" t="str">
        <f t="shared" si="80"/>
        <v/>
      </c>
      <c r="R1023" s="2" t="str">
        <f t="shared" si="80"/>
        <v/>
      </c>
      <c r="S1023" s="2" t="str">
        <f t="shared" si="80"/>
        <v/>
      </c>
      <c r="T1023" s="2" t="str">
        <f t="shared" si="80"/>
        <v/>
      </c>
      <c r="U1023" s="2" t="str">
        <f t="shared" si="80"/>
        <v/>
      </c>
      <c r="V1023" s="2" t="str">
        <f t="shared" si="80"/>
        <v/>
      </c>
      <c r="W1023" s="2" t="str">
        <f t="shared" si="80"/>
        <v/>
      </c>
      <c r="X1023" s="2" t="str">
        <f t="shared" si="80"/>
        <v/>
      </c>
      <c r="Y1023" s="2" t="str">
        <f t="shared" si="80"/>
        <v/>
      </c>
    </row>
    <row r="1024" spans="1:25" x14ac:dyDescent="0.2">
      <c r="A1024" s="2" t="s">
        <v>762</v>
      </c>
      <c r="B1024" s="2">
        <v>3782</v>
      </c>
      <c r="C1024" s="2">
        <v>0</v>
      </c>
      <c r="D1024" s="2" t="s">
        <v>763</v>
      </c>
      <c r="E1024" s="2">
        <v>842</v>
      </c>
      <c r="F1024" s="2" t="s">
        <v>309</v>
      </c>
      <c r="G1024" s="2">
        <v>2592580.5589999999</v>
      </c>
      <c r="H1024" s="2">
        <v>1138018.361</v>
      </c>
      <c r="I1024" s="2" t="s">
        <v>4896</v>
      </c>
      <c r="J1024" s="4">
        <v>39630</v>
      </c>
      <c r="K1024" s="230">
        <f t="shared" si="77"/>
        <v>3</v>
      </c>
      <c r="L1024" s="2" t="str">
        <f>$B1024&amp;"-"&amp;COUNTIF($B$2:$B1024, $B1024)</f>
        <v>3782-1</v>
      </c>
      <c r="M1024" s="2">
        <v>3365</v>
      </c>
      <c r="N1024" s="2" t="str">
        <f t="shared" si="79"/>
        <v>Grasswil</v>
      </c>
      <c r="O1024" s="2" t="str">
        <f t="shared" si="80"/>
        <v>Seeberg</v>
      </c>
      <c r="P1024" s="2" t="str">
        <f t="shared" si="80"/>
        <v>Grasswil</v>
      </c>
      <c r="Q1024" s="2" t="str">
        <f t="shared" si="80"/>
        <v/>
      </c>
      <c r="R1024" s="2" t="str">
        <f t="shared" si="80"/>
        <v/>
      </c>
      <c r="S1024" s="2" t="str">
        <f t="shared" si="80"/>
        <v/>
      </c>
      <c r="T1024" s="2" t="str">
        <f t="shared" si="80"/>
        <v/>
      </c>
      <c r="U1024" s="2" t="str">
        <f t="shared" si="80"/>
        <v/>
      </c>
      <c r="V1024" s="2" t="str">
        <f t="shared" si="80"/>
        <v/>
      </c>
      <c r="W1024" s="2" t="str">
        <f t="shared" si="80"/>
        <v/>
      </c>
      <c r="X1024" s="2" t="str">
        <f t="shared" si="80"/>
        <v/>
      </c>
      <c r="Y1024" s="2" t="str">
        <f t="shared" si="80"/>
        <v/>
      </c>
    </row>
    <row r="1025" spans="1:25" x14ac:dyDescent="0.2">
      <c r="A1025" s="2" t="s">
        <v>764</v>
      </c>
      <c r="B1025" s="2">
        <v>1657</v>
      </c>
      <c r="C1025" s="2">
        <v>0</v>
      </c>
      <c r="D1025" s="2" t="s">
        <v>765</v>
      </c>
      <c r="E1025" s="2">
        <v>843</v>
      </c>
      <c r="F1025" s="2" t="s">
        <v>309</v>
      </c>
      <c r="G1025" s="2">
        <v>2587085.642</v>
      </c>
      <c r="H1025" s="2">
        <v>1156802.848</v>
      </c>
      <c r="I1025" s="2" t="s">
        <v>4896</v>
      </c>
      <c r="J1025" s="4">
        <v>39630</v>
      </c>
      <c r="K1025" s="230">
        <f t="shared" si="77"/>
        <v>3</v>
      </c>
      <c r="L1025" s="2" t="str">
        <f>$B1025&amp;"-"&amp;COUNTIF($B$2:$B1025, $B1025)</f>
        <v>1657-2</v>
      </c>
      <c r="M1025" s="2">
        <v>3366</v>
      </c>
      <c r="N1025" s="2" t="str">
        <f t="shared" si="79"/>
        <v>Bettenhausen</v>
      </c>
      <c r="O1025" s="2" t="str">
        <f t="shared" si="80"/>
        <v>Bollodingen</v>
      </c>
      <c r="P1025" s="2" t="str">
        <f t="shared" si="80"/>
        <v/>
      </c>
      <c r="Q1025" s="2" t="str">
        <f t="shared" si="80"/>
        <v/>
      </c>
      <c r="R1025" s="2" t="str">
        <f t="shared" si="80"/>
        <v/>
      </c>
      <c r="S1025" s="2" t="str">
        <f t="shared" si="80"/>
        <v/>
      </c>
      <c r="T1025" s="2" t="str">
        <f t="shared" si="80"/>
        <v/>
      </c>
      <c r="U1025" s="2" t="str">
        <f t="shared" si="80"/>
        <v/>
      </c>
      <c r="V1025" s="2" t="str">
        <f t="shared" si="80"/>
        <v/>
      </c>
      <c r="W1025" s="2" t="str">
        <f t="shared" si="80"/>
        <v/>
      </c>
      <c r="X1025" s="2" t="str">
        <f t="shared" si="80"/>
        <v/>
      </c>
      <c r="Y1025" s="2" t="str">
        <f t="shared" si="80"/>
        <v/>
      </c>
    </row>
    <row r="1026" spans="1:25" x14ac:dyDescent="0.2">
      <c r="A1026" s="2" t="s">
        <v>766</v>
      </c>
      <c r="B1026" s="2">
        <v>3777</v>
      </c>
      <c r="C1026" s="2">
        <v>0</v>
      </c>
      <c r="D1026" s="2" t="s">
        <v>765</v>
      </c>
      <c r="E1026" s="2">
        <v>843</v>
      </c>
      <c r="F1026" s="2" t="s">
        <v>309</v>
      </c>
      <c r="G1026" s="2">
        <v>2590410.5630000001</v>
      </c>
      <c r="H1026" s="2">
        <v>1151294.1640000001</v>
      </c>
      <c r="I1026" s="2" t="s">
        <v>4896</v>
      </c>
      <c r="J1026" s="4">
        <v>39630</v>
      </c>
      <c r="K1026" s="230">
        <f t="shared" si="77"/>
        <v>3</v>
      </c>
      <c r="L1026" s="2" t="str">
        <f>$B1026&amp;"-"&amp;COUNTIF($B$2:$B1026, $B1026)</f>
        <v>3777-2</v>
      </c>
      <c r="M1026" s="2">
        <v>3367</v>
      </c>
      <c r="N1026" s="2" t="str">
        <f t="shared" si="79"/>
        <v>Ochlenberg</v>
      </c>
      <c r="O1026" s="2" t="str">
        <f t="shared" si="80"/>
        <v>Thörigen</v>
      </c>
      <c r="P1026" s="2" t="str">
        <f t="shared" si="80"/>
        <v/>
      </c>
      <c r="Q1026" s="2" t="str">
        <f t="shared" si="80"/>
        <v/>
      </c>
      <c r="R1026" s="2" t="str">
        <f t="shared" si="80"/>
        <v/>
      </c>
      <c r="S1026" s="2" t="str">
        <f t="shared" si="80"/>
        <v/>
      </c>
      <c r="T1026" s="2" t="str">
        <f t="shared" si="80"/>
        <v/>
      </c>
      <c r="U1026" s="2" t="str">
        <f t="shared" si="80"/>
        <v/>
      </c>
      <c r="V1026" s="2" t="str">
        <f t="shared" si="80"/>
        <v/>
      </c>
      <c r="W1026" s="2" t="str">
        <f t="shared" si="80"/>
        <v/>
      </c>
      <c r="X1026" s="2" t="str">
        <f t="shared" si="80"/>
        <v/>
      </c>
      <c r="Y1026" s="2" t="str">
        <f t="shared" si="80"/>
        <v/>
      </c>
    </row>
    <row r="1027" spans="1:25" x14ac:dyDescent="0.2">
      <c r="A1027" s="2" t="s">
        <v>767</v>
      </c>
      <c r="B1027" s="2">
        <v>3778</v>
      </c>
      <c r="C1027" s="2">
        <v>0</v>
      </c>
      <c r="D1027" s="2" t="s">
        <v>765</v>
      </c>
      <c r="E1027" s="2">
        <v>843</v>
      </c>
      <c r="F1027" s="2" t="s">
        <v>309</v>
      </c>
      <c r="G1027" s="2">
        <v>2587704.9870000002</v>
      </c>
      <c r="H1027" s="2">
        <v>1150664.5349999999</v>
      </c>
      <c r="I1027" s="2" t="s">
        <v>4896</v>
      </c>
      <c r="J1027" s="4">
        <v>39630</v>
      </c>
      <c r="K1027" s="230">
        <f t="shared" ref="K1027:K1090" si="81">IF(I1027="it", 1, IF(I1027="fr", 2, 3))</f>
        <v>3</v>
      </c>
      <c r="L1027" s="2" t="str">
        <f>$B1027&amp;"-"&amp;COUNTIF($B$2:$B1027, $B1027)</f>
        <v>3778-1</v>
      </c>
      <c r="M1027" s="2">
        <v>3368</v>
      </c>
      <c r="N1027" s="2" t="str">
        <f t="shared" si="79"/>
        <v>Bleienbach</v>
      </c>
      <c r="O1027" s="2" t="str">
        <f t="shared" si="80"/>
        <v>Bleienbach</v>
      </c>
      <c r="P1027" s="2" t="str">
        <f t="shared" si="80"/>
        <v/>
      </c>
      <c r="Q1027" s="2" t="str">
        <f t="shared" si="80"/>
        <v/>
      </c>
      <c r="R1027" s="2" t="str">
        <f t="shared" si="80"/>
        <v/>
      </c>
      <c r="S1027" s="2" t="str">
        <f t="shared" si="80"/>
        <v/>
      </c>
      <c r="T1027" s="2" t="str">
        <f t="shared" si="80"/>
        <v/>
      </c>
      <c r="U1027" s="2" t="str">
        <f t="shared" si="80"/>
        <v/>
      </c>
      <c r="V1027" s="2" t="str">
        <f t="shared" ref="V1027:Y1027" si="82">IFERROR(INDEX($A$2:$A$5744, MATCH($M1027&amp;"-"&amp;V$1, $L$2:$L$5744, 0)), "")</f>
        <v/>
      </c>
      <c r="W1027" s="2" t="str">
        <f t="shared" si="82"/>
        <v/>
      </c>
      <c r="X1027" s="2" t="str">
        <f t="shared" si="82"/>
        <v/>
      </c>
      <c r="Y1027" s="2" t="str">
        <f t="shared" si="82"/>
        <v/>
      </c>
    </row>
    <row r="1028" spans="1:25" x14ac:dyDescent="0.2">
      <c r="A1028" s="2" t="s">
        <v>768</v>
      </c>
      <c r="B1028" s="2">
        <v>3780</v>
      </c>
      <c r="C1028" s="2">
        <v>0</v>
      </c>
      <c r="D1028" s="2" t="s">
        <v>765</v>
      </c>
      <c r="E1028" s="2">
        <v>843</v>
      </c>
      <c r="F1028" s="2" t="s">
        <v>309</v>
      </c>
      <c r="G1028" s="2">
        <v>2588913.1</v>
      </c>
      <c r="H1028" s="2">
        <v>1147155.1969999999</v>
      </c>
      <c r="I1028" s="2" t="s">
        <v>4896</v>
      </c>
      <c r="J1028" s="4">
        <v>39630</v>
      </c>
      <c r="K1028" s="230">
        <f t="shared" si="81"/>
        <v>3</v>
      </c>
      <c r="L1028" s="2" t="str">
        <f>$B1028&amp;"-"&amp;COUNTIF($B$2:$B1028, $B1028)</f>
        <v>3780-1</v>
      </c>
      <c r="M1028" s="2">
        <v>3372</v>
      </c>
      <c r="N1028" s="2" t="str">
        <f t="shared" si="79"/>
        <v>Wanzwil</v>
      </c>
      <c r="O1028" s="2" t="str">
        <f t="shared" si="79"/>
        <v/>
      </c>
      <c r="P1028" s="2" t="str">
        <f t="shared" si="79"/>
        <v/>
      </c>
      <c r="Q1028" s="2" t="str">
        <f t="shared" si="79"/>
        <v/>
      </c>
      <c r="R1028" s="2" t="str">
        <f t="shared" si="79"/>
        <v/>
      </c>
      <c r="S1028" s="2" t="str">
        <f t="shared" si="79"/>
        <v/>
      </c>
      <c r="T1028" s="2" t="str">
        <f t="shared" si="79"/>
        <v/>
      </c>
      <c r="U1028" s="2" t="str">
        <f t="shared" si="79"/>
        <v/>
      </c>
      <c r="V1028" s="2" t="str">
        <f t="shared" si="79"/>
        <v/>
      </c>
      <c r="W1028" s="2" t="str">
        <f t="shared" si="79"/>
        <v/>
      </c>
      <c r="X1028" s="2" t="str">
        <f t="shared" si="79"/>
        <v/>
      </c>
      <c r="Y1028" s="2" t="str">
        <f t="shared" si="79"/>
        <v/>
      </c>
    </row>
    <row r="1029" spans="1:25" x14ac:dyDescent="0.2">
      <c r="A1029" s="2" t="s">
        <v>769</v>
      </c>
      <c r="B1029" s="2">
        <v>3781</v>
      </c>
      <c r="C1029" s="2">
        <v>0</v>
      </c>
      <c r="D1029" s="2" t="s">
        <v>765</v>
      </c>
      <c r="E1029" s="2">
        <v>843</v>
      </c>
      <c r="F1029" s="2" t="s">
        <v>309</v>
      </c>
      <c r="G1029" s="2">
        <v>2592889.031</v>
      </c>
      <c r="H1029" s="2">
        <v>1145928.575</v>
      </c>
      <c r="I1029" s="2" t="s">
        <v>4896</v>
      </c>
      <c r="J1029" s="4">
        <v>39630</v>
      </c>
      <c r="K1029" s="230">
        <f t="shared" si="81"/>
        <v>3</v>
      </c>
      <c r="L1029" s="2" t="str">
        <f>$B1029&amp;"-"&amp;COUNTIF($B$2:$B1029, $B1029)</f>
        <v>3781-1</v>
      </c>
      <c r="M1029" s="2">
        <v>3373</v>
      </c>
      <c r="N1029" s="2" t="str">
        <f t="shared" si="79"/>
        <v>Röthenbach Herzogenbuchsee</v>
      </c>
      <c r="O1029" s="2" t="str">
        <f t="shared" si="79"/>
        <v>Heimenhausen</v>
      </c>
      <c r="P1029" s="2" t="str">
        <f t="shared" si="79"/>
        <v/>
      </c>
      <c r="Q1029" s="2" t="str">
        <f t="shared" si="79"/>
        <v/>
      </c>
      <c r="R1029" s="2" t="str">
        <f t="shared" si="79"/>
        <v/>
      </c>
      <c r="S1029" s="2" t="str">
        <f t="shared" si="79"/>
        <v/>
      </c>
      <c r="T1029" s="2" t="str">
        <f t="shared" si="79"/>
        <v/>
      </c>
      <c r="U1029" s="2" t="str">
        <f t="shared" si="79"/>
        <v/>
      </c>
      <c r="V1029" s="2" t="str">
        <f t="shared" si="79"/>
        <v/>
      </c>
      <c r="W1029" s="2" t="str">
        <f t="shared" si="79"/>
        <v/>
      </c>
      <c r="X1029" s="2" t="str">
        <f t="shared" si="79"/>
        <v/>
      </c>
      <c r="Y1029" s="2" t="str">
        <f t="shared" si="79"/>
        <v/>
      </c>
    </row>
    <row r="1030" spans="1:25" x14ac:dyDescent="0.2">
      <c r="A1030" s="2" t="s">
        <v>770</v>
      </c>
      <c r="B1030" s="2">
        <v>3783</v>
      </c>
      <c r="C1030" s="2">
        <v>0</v>
      </c>
      <c r="D1030" s="2" t="s">
        <v>765</v>
      </c>
      <c r="E1030" s="2">
        <v>843</v>
      </c>
      <c r="F1030" s="2" t="s">
        <v>309</v>
      </c>
      <c r="G1030" s="2">
        <v>2584992.054</v>
      </c>
      <c r="H1030" s="2">
        <v>1143011.4210000001</v>
      </c>
      <c r="I1030" s="2" t="s">
        <v>4896</v>
      </c>
      <c r="J1030" s="4">
        <v>39630</v>
      </c>
      <c r="K1030" s="230">
        <f t="shared" si="81"/>
        <v>3</v>
      </c>
      <c r="L1030" s="2" t="str">
        <f>$B1030&amp;"-"&amp;COUNTIF($B$2:$B1030, $B1030)</f>
        <v>3783-1</v>
      </c>
      <c r="M1030" s="2">
        <v>3374</v>
      </c>
      <c r="N1030" s="2" t="str">
        <f t="shared" si="79"/>
        <v>Wangenried</v>
      </c>
      <c r="O1030" s="2" t="str">
        <f t="shared" si="79"/>
        <v/>
      </c>
      <c r="P1030" s="2" t="str">
        <f t="shared" si="79"/>
        <v/>
      </c>
      <c r="Q1030" s="2" t="str">
        <f t="shared" si="79"/>
        <v/>
      </c>
      <c r="R1030" s="2" t="str">
        <f t="shared" si="79"/>
        <v/>
      </c>
      <c r="S1030" s="2" t="str">
        <f t="shared" si="79"/>
        <v/>
      </c>
      <c r="T1030" s="2" t="str">
        <f t="shared" si="79"/>
        <v/>
      </c>
      <c r="U1030" s="2" t="str">
        <f t="shared" si="79"/>
        <v/>
      </c>
      <c r="V1030" s="2" t="str">
        <f t="shared" si="79"/>
        <v/>
      </c>
      <c r="W1030" s="2" t="str">
        <f t="shared" si="79"/>
        <v/>
      </c>
      <c r="X1030" s="2" t="str">
        <f t="shared" si="79"/>
        <v/>
      </c>
      <c r="Y1030" s="2" t="str">
        <f t="shared" si="79"/>
        <v/>
      </c>
    </row>
    <row r="1031" spans="1:25" x14ac:dyDescent="0.2">
      <c r="A1031" s="2" t="s">
        <v>765</v>
      </c>
      <c r="B1031" s="2">
        <v>3792</v>
      </c>
      <c r="C1031" s="2">
        <v>0</v>
      </c>
      <c r="D1031" s="2" t="s">
        <v>765</v>
      </c>
      <c r="E1031" s="2">
        <v>843</v>
      </c>
      <c r="F1031" s="2" t="s">
        <v>309</v>
      </c>
      <c r="G1031" s="2">
        <v>2585679.7030000002</v>
      </c>
      <c r="H1031" s="2">
        <v>1147424.152</v>
      </c>
      <c r="I1031" s="2" t="s">
        <v>4896</v>
      </c>
      <c r="J1031" s="4">
        <v>39630</v>
      </c>
      <c r="K1031" s="230">
        <f t="shared" si="81"/>
        <v>3</v>
      </c>
      <c r="L1031" s="2" t="str">
        <f>$B1031&amp;"-"&amp;COUNTIF($B$2:$B1031, $B1031)</f>
        <v>3792-1</v>
      </c>
      <c r="M1031" s="2">
        <v>3375</v>
      </c>
      <c r="N1031" s="2" t="str">
        <f t="shared" si="79"/>
        <v>Inkwil</v>
      </c>
      <c r="O1031" s="2" t="str">
        <f t="shared" si="79"/>
        <v/>
      </c>
      <c r="P1031" s="2" t="str">
        <f t="shared" si="79"/>
        <v/>
      </c>
      <c r="Q1031" s="2" t="str">
        <f t="shared" si="79"/>
        <v/>
      </c>
      <c r="R1031" s="2" t="str">
        <f t="shared" si="79"/>
        <v/>
      </c>
      <c r="S1031" s="2" t="str">
        <f t="shared" si="79"/>
        <v/>
      </c>
      <c r="T1031" s="2" t="str">
        <f t="shared" si="79"/>
        <v/>
      </c>
      <c r="U1031" s="2" t="str">
        <f t="shared" si="79"/>
        <v/>
      </c>
      <c r="V1031" s="2" t="str">
        <f t="shared" si="79"/>
        <v/>
      </c>
      <c r="W1031" s="2" t="str">
        <f t="shared" si="79"/>
        <v/>
      </c>
      <c r="X1031" s="2" t="str">
        <f t="shared" si="79"/>
        <v/>
      </c>
      <c r="Y1031" s="2" t="str">
        <f t="shared" si="79"/>
        <v/>
      </c>
    </row>
    <row r="1032" spans="1:25" x14ac:dyDescent="0.2">
      <c r="A1032" s="2" t="s">
        <v>771</v>
      </c>
      <c r="B1032" s="2">
        <v>1738</v>
      </c>
      <c r="C1032" s="2">
        <v>0</v>
      </c>
      <c r="D1032" s="2" t="s">
        <v>772</v>
      </c>
      <c r="E1032" s="2">
        <v>852</v>
      </c>
      <c r="F1032" s="2" t="s">
        <v>309</v>
      </c>
      <c r="G1032" s="2">
        <v>2595039.912</v>
      </c>
      <c r="H1032" s="2">
        <v>1172907.5919999999</v>
      </c>
      <c r="I1032" s="2" t="s">
        <v>4896</v>
      </c>
      <c r="J1032" s="4">
        <v>39630</v>
      </c>
      <c r="K1032" s="230">
        <f t="shared" si="81"/>
        <v>3</v>
      </c>
      <c r="L1032" s="2" t="str">
        <f>$B1032&amp;"-"&amp;COUNTIF($B$2:$B1032, $B1032)</f>
        <v>1738-1</v>
      </c>
      <c r="M1032" s="2">
        <v>3376</v>
      </c>
      <c r="N1032" s="2" t="str">
        <f t="shared" si="79"/>
        <v>Berken</v>
      </c>
      <c r="O1032" s="2" t="str">
        <f t="shared" si="79"/>
        <v>Graben</v>
      </c>
      <c r="P1032" s="2" t="str">
        <f t="shared" si="79"/>
        <v/>
      </c>
      <c r="Q1032" s="2" t="str">
        <f t="shared" si="79"/>
        <v/>
      </c>
      <c r="R1032" s="2" t="str">
        <f t="shared" si="79"/>
        <v/>
      </c>
      <c r="S1032" s="2" t="str">
        <f t="shared" si="79"/>
        <v/>
      </c>
      <c r="T1032" s="2" t="str">
        <f t="shared" si="79"/>
        <v/>
      </c>
      <c r="U1032" s="2" t="str">
        <f t="shared" si="79"/>
        <v/>
      </c>
      <c r="V1032" s="2" t="str">
        <f t="shared" si="79"/>
        <v/>
      </c>
      <c r="W1032" s="2" t="str">
        <f t="shared" si="79"/>
        <v/>
      </c>
      <c r="X1032" s="2" t="str">
        <f t="shared" si="79"/>
        <v/>
      </c>
      <c r="Y1032" s="2" t="str">
        <f t="shared" si="79"/>
        <v/>
      </c>
    </row>
    <row r="1033" spans="1:25" x14ac:dyDescent="0.2">
      <c r="A1033" s="2" t="s">
        <v>779</v>
      </c>
      <c r="B1033" s="2">
        <v>3150</v>
      </c>
      <c r="C1033" s="2">
        <v>0</v>
      </c>
      <c r="D1033" s="2" t="s">
        <v>772</v>
      </c>
      <c r="E1033" s="2">
        <v>852</v>
      </c>
      <c r="F1033" s="2" t="s">
        <v>309</v>
      </c>
      <c r="G1033" s="2">
        <v>2592878.5750000002</v>
      </c>
      <c r="H1033" s="2">
        <v>1182755.7749999999</v>
      </c>
      <c r="I1033" s="2" t="s">
        <v>4896</v>
      </c>
      <c r="J1033" s="4">
        <v>39630</v>
      </c>
      <c r="K1033" s="230">
        <f t="shared" si="81"/>
        <v>3</v>
      </c>
      <c r="L1033" s="2" t="str">
        <f>$B1033&amp;"-"&amp;COUNTIF($B$2:$B1033, $B1033)</f>
        <v>3150-1</v>
      </c>
      <c r="M1033" s="2">
        <v>3377</v>
      </c>
      <c r="N1033" s="2" t="str">
        <f t="shared" si="79"/>
        <v>Walliswil b. Wangen</v>
      </c>
      <c r="O1033" s="2" t="str">
        <f t="shared" si="79"/>
        <v/>
      </c>
      <c r="P1033" s="2" t="str">
        <f t="shared" si="79"/>
        <v/>
      </c>
      <c r="Q1033" s="2" t="str">
        <f t="shared" si="79"/>
        <v/>
      </c>
      <c r="R1033" s="2" t="str">
        <f t="shared" si="79"/>
        <v/>
      </c>
      <c r="S1033" s="2" t="str">
        <f t="shared" si="79"/>
        <v/>
      </c>
      <c r="T1033" s="2" t="str">
        <f t="shared" si="79"/>
        <v/>
      </c>
      <c r="U1033" s="2" t="str">
        <f t="shared" si="79"/>
        <v/>
      </c>
      <c r="V1033" s="2" t="str">
        <f t="shared" si="79"/>
        <v/>
      </c>
      <c r="W1033" s="2" t="str">
        <f t="shared" si="79"/>
        <v/>
      </c>
      <c r="X1033" s="2" t="str">
        <f t="shared" si="79"/>
        <v/>
      </c>
      <c r="Y1033" s="2" t="str">
        <f t="shared" si="79"/>
        <v/>
      </c>
    </row>
    <row r="1034" spans="1:25" x14ac:dyDescent="0.2">
      <c r="A1034" s="2" t="s">
        <v>773</v>
      </c>
      <c r="B1034" s="2">
        <v>3156</v>
      </c>
      <c r="C1034" s="2">
        <v>0</v>
      </c>
      <c r="D1034" s="2" t="s">
        <v>772</v>
      </c>
      <c r="E1034" s="2">
        <v>852</v>
      </c>
      <c r="F1034" s="2" t="s">
        <v>309</v>
      </c>
      <c r="G1034" s="2">
        <v>2593041.2960000001</v>
      </c>
      <c r="H1034" s="2">
        <v>1178551.787</v>
      </c>
      <c r="I1034" s="2" t="s">
        <v>4896</v>
      </c>
      <c r="J1034" s="4">
        <v>39630</v>
      </c>
      <c r="K1034" s="230">
        <f t="shared" si="81"/>
        <v>3</v>
      </c>
      <c r="L1034" s="2" t="str">
        <f>$B1034&amp;"-"&amp;COUNTIF($B$2:$B1034, $B1034)</f>
        <v>3156-1</v>
      </c>
      <c r="M1034" s="2">
        <v>3380</v>
      </c>
      <c r="N1034" s="2" t="str">
        <f t="shared" si="79"/>
        <v>Walliswil b. Niederbipp</v>
      </c>
      <c r="O1034" s="2" t="str">
        <f t="shared" si="79"/>
        <v>Wangen an der Aare</v>
      </c>
      <c r="P1034" s="2" t="str">
        <f t="shared" si="79"/>
        <v>Wangen an der Aare</v>
      </c>
      <c r="Q1034" s="2" t="str">
        <f t="shared" si="79"/>
        <v/>
      </c>
      <c r="R1034" s="2" t="str">
        <f t="shared" si="79"/>
        <v/>
      </c>
      <c r="S1034" s="2" t="str">
        <f t="shared" si="79"/>
        <v/>
      </c>
      <c r="T1034" s="2" t="str">
        <f t="shared" si="79"/>
        <v/>
      </c>
      <c r="U1034" s="2" t="str">
        <f t="shared" si="79"/>
        <v/>
      </c>
      <c r="V1034" s="2" t="str">
        <f t="shared" si="79"/>
        <v/>
      </c>
      <c r="W1034" s="2" t="str">
        <f t="shared" si="79"/>
        <v/>
      </c>
      <c r="X1034" s="2" t="str">
        <f t="shared" si="79"/>
        <v/>
      </c>
      <c r="Y1034" s="2" t="str">
        <f t="shared" si="79"/>
        <v/>
      </c>
    </row>
    <row r="1035" spans="1:25" x14ac:dyDescent="0.2">
      <c r="A1035" s="2" t="s">
        <v>781</v>
      </c>
      <c r="B1035" s="2">
        <v>3157</v>
      </c>
      <c r="C1035" s="2">
        <v>0</v>
      </c>
      <c r="D1035" s="2" t="s">
        <v>772</v>
      </c>
      <c r="E1035" s="2">
        <v>852</v>
      </c>
      <c r="F1035" s="2" t="s">
        <v>309</v>
      </c>
      <c r="G1035" s="2">
        <v>2593179.378</v>
      </c>
      <c r="H1035" s="2">
        <v>1181568.338</v>
      </c>
      <c r="I1035" s="2" t="s">
        <v>4896</v>
      </c>
      <c r="J1035" s="4">
        <v>39630</v>
      </c>
      <c r="K1035" s="230">
        <f t="shared" si="81"/>
        <v>3</v>
      </c>
      <c r="L1035" s="2" t="str">
        <f>$B1035&amp;"-"&amp;COUNTIF($B$2:$B1035, $B1035)</f>
        <v>3157-1</v>
      </c>
      <c r="M1035" s="2">
        <v>3400</v>
      </c>
      <c r="N1035" s="2" t="str">
        <f t="shared" si="79"/>
        <v>Burgdorf</v>
      </c>
      <c r="O1035" s="2" t="str">
        <f t="shared" si="79"/>
        <v>Burgdorf</v>
      </c>
      <c r="P1035" s="2" t="str">
        <f t="shared" si="79"/>
        <v/>
      </c>
      <c r="Q1035" s="2" t="str">
        <f t="shared" si="79"/>
        <v/>
      </c>
      <c r="R1035" s="2" t="str">
        <f t="shared" si="79"/>
        <v/>
      </c>
      <c r="S1035" s="2" t="str">
        <f t="shared" si="79"/>
        <v/>
      </c>
      <c r="T1035" s="2" t="str">
        <f t="shared" si="79"/>
        <v/>
      </c>
      <c r="U1035" s="2" t="str">
        <f t="shared" si="79"/>
        <v/>
      </c>
      <c r="V1035" s="2" t="str">
        <f t="shared" si="79"/>
        <v/>
      </c>
      <c r="W1035" s="2" t="str">
        <f t="shared" si="79"/>
        <v/>
      </c>
      <c r="X1035" s="2" t="str">
        <f t="shared" si="79"/>
        <v/>
      </c>
      <c r="Y1035" s="2" t="str">
        <f t="shared" si="79"/>
        <v/>
      </c>
    </row>
    <row r="1036" spans="1:25" x14ac:dyDescent="0.2">
      <c r="A1036" s="2" t="s">
        <v>772</v>
      </c>
      <c r="B1036" s="2">
        <v>3158</v>
      </c>
      <c r="C1036" s="2">
        <v>0</v>
      </c>
      <c r="D1036" s="2" t="s">
        <v>772</v>
      </c>
      <c r="E1036" s="2">
        <v>852</v>
      </c>
      <c r="F1036" s="2" t="s">
        <v>309</v>
      </c>
      <c r="G1036" s="2">
        <v>2590939.2069999999</v>
      </c>
      <c r="H1036" s="2">
        <v>1178743.196</v>
      </c>
      <c r="I1036" s="2" t="s">
        <v>4896</v>
      </c>
      <c r="J1036" s="4">
        <v>39630</v>
      </c>
      <c r="K1036" s="230">
        <f t="shared" si="81"/>
        <v>3</v>
      </c>
      <c r="L1036" s="2" t="str">
        <f>$B1036&amp;"-"&amp;COUNTIF($B$2:$B1036, $B1036)</f>
        <v>3158-1</v>
      </c>
      <c r="M1036" s="2">
        <v>3412</v>
      </c>
      <c r="N1036" s="2" t="str">
        <f t="shared" si="79"/>
        <v>Heimiswil</v>
      </c>
      <c r="O1036" s="2" t="str">
        <f t="shared" si="79"/>
        <v/>
      </c>
      <c r="P1036" s="2" t="str">
        <f t="shared" si="79"/>
        <v/>
      </c>
      <c r="Q1036" s="2" t="str">
        <f t="shared" si="79"/>
        <v/>
      </c>
      <c r="R1036" s="2" t="str">
        <f t="shared" si="79"/>
        <v/>
      </c>
      <c r="S1036" s="2" t="str">
        <f t="shared" si="79"/>
        <v/>
      </c>
      <c r="T1036" s="2" t="str">
        <f t="shared" si="79"/>
        <v/>
      </c>
      <c r="U1036" s="2" t="str">
        <f t="shared" si="79"/>
        <v/>
      </c>
      <c r="V1036" s="2" t="str">
        <f t="shared" si="79"/>
        <v/>
      </c>
      <c r="W1036" s="2" t="str">
        <f t="shared" si="79"/>
        <v/>
      </c>
      <c r="X1036" s="2" t="str">
        <f t="shared" si="79"/>
        <v/>
      </c>
      <c r="Y1036" s="2" t="str">
        <f t="shared" si="79"/>
        <v/>
      </c>
    </row>
    <row r="1037" spans="1:25" x14ac:dyDescent="0.2">
      <c r="A1037" s="2" t="s">
        <v>774</v>
      </c>
      <c r="B1037" s="2">
        <v>3159</v>
      </c>
      <c r="C1037" s="2">
        <v>0</v>
      </c>
      <c r="D1037" s="2" t="s">
        <v>772</v>
      </c>
      <c r="E1037" s="2">
        <v>852</v>
      </c>
      <c r="F1037" s="2" t="s">
        <v>309</v>
      </c>
      <c r="G1037" s="2">
        <v>2590859.1880000001</v>
      </c>
      <c r="H1037" s="2">
        <v>1181423.9040000001</v>
      </c>
      <c r="I1037" s="2" t="s">
        <v>4896</v>
      </c>
      <c r="J1037" s="4">
        <v>39630</v>
      </c>
      <c r="K1037" s="230">
        <f t="shared" si="81"/>
        <v>3</v>
      </c>
      <c r="L1037" s="2" t="str">
        <f>$B1037&amp;"-"&amp;COUNTIF($B$2:$B1037, $B1037)</f>
        <v>3159-1</v>
      </c>
      <c r="M1037" s="2">
        <v>3413</v>
      </c>
      <c r="N1037" s="2" t="str">
        <f t="shared" si="79"/>
        <v>Kaltacker</v>
      </c>
      <c r="O1037" s="2" t="str">
        <f t="shared" si="79"/>
        <v>Kaltacker</v>
      </c>
      <c r="P1037" s="2" t="str">
        <f t="shared" si="79"/>
        <v>Kaltacker</v>
      </c>
      <c r="Q1037" s="2" t="str">
        <f t="shared" si="79"/>
        <v/>
      </c>
      <c r="R1037" s="2" t="str">
        <f t="shared" si="79"/>
        <v/>
      </c>
      <c r="S1037" s="2" t="str">
        <f t="shared" si="79"/>
        <v/>
      </c>
      <c r="T1037" s="2" t="str">
        <f t="shared" si="79"/>
        <v/>
      </c>
      <c r="U1037" s="2" t="str">
        <f t="shared" si="79"/>
        <v/>
      </c>
      <c r="V1037" s="2" t="str">
        <f t="shared" si="79"/>
        <v/>
      </c>
      <c r="W1037" s="2" t="str">
        <f t="shared" si="79"/>
        <v/>
      </c>
      <c r="X1037" s="2" t="str">
        <f t="shared" si="79"/>
        <v/>
      </c>
      <c r="Y1037" s="2" t="str">
        <f t="shared" si="79"/>
        <v/>
      </c>
    </row>
    <row r="1038" spans="1:25" x14ac:dyDescent="0.2">
      <c r="A1038" s="2" t="s">
        <v>771</v>
      </c>
      <c r="B1038" s="2">
        <v>1738</v>
      </c>
      <c r="C1038" s="2">
        <v>0</v>
      </c>
      <c r="D1038" s="2" t="s">
        <v>776</v>
      </c>
      <c r="E1038" s="2">
        <v>853</v>
      </c>
      <c r="F1038" s="2" t="s">
        <v>309</v>
      </c>
      <c r="G1038" s="2">
        <v>2597775.0890000002</v>
      </c>
      <c r="H1038" s="2">
        <v>1173251.1640000001</v>
      </c>
      <c r="I1038" s="2" t="s">
        <v>4896</v>
      </c>
      <c r="J1038" s="4">
        <v>39630</v>
      </c>
      <c r="K1038" s="230">
        <f t="shared" si="81"/>
        <v>3</v>
      </c>
      <c r="L1038" s="2" t="str">
        <f>$B1038&amp;"-"&amp;COUNTIF($B$2:$B1038, $B1038)</f>
        <v>1738-2</v>
      </c>
      <c r="M1038" s="2">
        <v>3414</v>
      </c>
      <c r="N1038" s="2" t="str">
        <f t="shared" si="79"/>
        <v>Oberburg</v>
      </c>
      <c r="O1038" s="2" t="str">
        <f t="shared" si="79"/>
        <v>Oberburg</v>
      </c>
      <c r="P1038" s="2" t="str">
        <f t="shared" si="79"/>
        <v>Oberburg</v>
      </c>
      <c r="Q1038" s="2" t="str">
        <f t="shared" si="79"/>
        <v/>
      </c>
      <c r="R1038" s="2" t="str">
        <f t="shared" si="79"/>
        <v/>
      </c>
      <c r="S1038" s="2" t="str">
        <f t="shared" si="79"/>
        <v/>
      </c>
      <c r="T1038" s="2" t="str">
        <f t="shared" si="79"/>
        <v/>
      </c>
      <c r="U1038" s="2" t="str">
        <f t="shared" si="79"/>
        <v/>
      </c>
      <c r="V1038" s="2" t="str">
        <f t="shared" si="79"/>
        <v/>
      </c>
      <c r="W1038" s="2" t="str">
        <f t="shared" si="79"/>
        <v/>
      </c>
      <c r="X1038" s="2" t="str">
        <f t="shared" si="79"/>
        <v/>
      </c>
      <c r="Y1038" s="2" t="str">
        <f t="shared" si="79"/>
        <v/>
      </c>
    </row>
    <row r="1039" spans="1:25" x14ac:dyDescent="0.2">
      <c r="A1039" s="2" t="s">
        <v>797</v>
      </c>
      <c r="B1039" s="2">
        <v>3099</v>
      </c>
      <c r="C1039" s="2">
        <v>0</v>
      </c>
      <c r="D1039" s="2" t="s">
        <v>776</v>
      </c>
      <c r="E1039" s="2">
        <v>853</v>
      </c>
      <c r="F1039" s="2" t="s">
        <v>309</v>
      </c>
      <c r="G1039" s="2">
        <v>2600117.4780000001</v>
      </c>
      <c r="H1039" s="2">
        <v>1175529.6740000001</v>
      </c>
      <c r="I1039" s="2" t="s">
        <v>4896</v>
      </c>
      <c r="J1039" s="4">
        <v>39630</v>
      </c>
      <c r="K1039" s="230">
        <f t="shared" si="81"/>
        <v>3</v>
      </c>
      <c r="L1039" s="2" t="str">
        <f>$B1039&amp;"-"&amp;COUNTIF($B$2:$B1039, $B1039)</f>
        <v>3099-1</v>
      </c>
      <c r="M1039" s="2">
        <v>3415</v>
      </c>
      <c r="N1039" s="2" t="str">
        <f t="shared" si="79"/>
        <v>Hasle b. Burgdorf</v>
      </c>
      <c r="O1039" s="2" t="str">
        <f t="shared" si="79"/>
        <v>Schafhausen im Emmental</v>
      </c>
      <c r="P1039" s="2" t="str">
        <f t="shared" si="79"/>
        <v>Rüegsauschachen</v>
      </c>
      <c r="Q1039" s="2" t="str">
        <f t="shared" si="79"/>
        <v>Schafhausen im Emmental</v>
      </c>
      <c r="R1039" s="2" t="str">
        <f t="shared" si="79"/>
        <v>Rüegsauschachen</v>
      </c>
      <c r="S1039" s="2" t="str">
        <f t="shared" si="79"/>
        <v>Rüegsauschachen</v>
      </c>
      <c r="T1039" s="2" t="str">
        <f t="shared" si="79"/>
        <v/>
      </c>
      <c r="U1039" s="2" t="str">
        <f t="shared" si="79"/>
        <v/>
      </c>
      <c r="V1039" s="2" t="str">
        <f t="shared" si="79"/>
        <v/>
      </c>
      <c r="W1039" s="2" t="str">
        <f t="shared" si="79"/>
        <v/>
      </c>
      <c r="X1039" s="2" t="str">
        <f t="shared" si="79"/>
        <v/>
      </c>
      <c r="Y1039" s="2" t="str">
        <f t="shared" si="79"/>
        <v/>
      </c>
    </row>
    <row r="1040" spans="1:25" x14ac:dyDescent="0.2">
      <c r="A1040" s="2" t="s">
        <v>780</v>
      </c>
      <c r="B1040" s="2">
        <v>3152</v>
      </c>
      <c r="C1040" s="2">
        <v>0</v>
      </c>
      <c r="D1040" s="2" t="s">
        <v>776</v>
      </c>
      <c r="E1040" s="2">
        <v>853</v>
      </c>
      <c r="F1040" s="2" t="s">
        <v>309</v>
      </c>
      <c r="G1040" s="2">
        <v>2596958.9840000002</v>
      </c>
      <c r="H1040" s="2">
        <v>1183891.7</v>
      </c>
      <c r="I1040" s="2" t="s">
        <v>4896</v>
      </c>
      <c r="J1040" s="4">
        <v>39630</v>
      </c>
      <c r="K1040" s="230">
        <f t="shared" si="81"/>
        <v>3</v>
      </c>
      <c r="L1040" s="2" t="str">
        <f>$B1040&amp;"-"&amp;COUNTIF($B$2:$B1040, $B1040)</f>
        <v>3152-1</v>
      </c>
      <c r="M1040" s="2">
        <v>3416</v>
      </c>
      <c r="N1040" s="2" t="str">
        <f t="shared" si="79"/>
        <v>Affoltern im Emmental</v>
      </c>
      <c r="O1040" s="2" t="str">
        <f t="shared" si="79"/>
        <v>Affoltern im Emmental</v>
      </c>
      <c r="P1040" s="2" t="str">
        <f t="shared" si="79"/>
        <v>Affoltern im Emmental</v>
      </c>
      <c r="Q1040" s="2" t="str">
        <f t="shared" si="79"/>
        <v>Affoltern im Emmental</v>
      </c>
      <c r="R1040" s="2" t="str">
        <f t="shared" si="79"/>
        <v/>
      </c>
      <c r="S1040" s="2" t="str">
        <f t="shared" si="79"/>
        <v/>
      </c>
      <c r="T1040" s="2" t="str">
        <f t="shared" si="79"/>
        <v/>
      </c>
      <c r="U1040" s="2" t="str">
        <f t="shared" si="79"/>
        <v/>
      </c>
      <c r="V1040" s="2" t="str">
        <f t="shared" si="79"/>
        <v/>
      </c>
      <c r="W1040" s="2" t="str">
        <f t="shared" si="79"/>
        <v/>
      </c>
      <c r="X1040" s="2" t="str">
        <f t="shared" si="79"/>
        <v/>
      </c>
      <c r="Y1040" s="2" t="str">
        <f t="shared" si="79"/>
        <v/>
      </c>
    </row>
    <row r="1041" spans="1:25" x14ac:dyDescent="0.2">
      <c r="A1041" s="2" t="s">
        <v>775</v>
      </c>
      <c r="B1041" s="2">
        <v>3153</v>
      </c>
      <c r="C1041" s="2">
        <v>0</v>
      </c>
      <c r="D1041" s="2" t="s">
        <v>776</v>
      </c>
      <c r="E1041" s="2">
        <v>853</v>
      </c>
      <c r="F1041" s="2" t="s">
        <v>309</v>
      </c>
      <c r="G1041" s="2">
        <v>2595244.219</v>
      </c>
      <c r="H1041" s="2">
        <v>1179922.523</v>
      </c>
      <c r="I1041" s="2" t="s">
        <v>4896</v>
      </c>
      <c r="J1041" s="4">
        <v>39630</v>
      </c>
      <c r="K1041" s="230">
        <f t="shared" si="81"/>
        <v>3</v>
      </c>
      <c r="L1041" s="2" t="str">
        <f>$B1041&amp;"-"&amp;COUNTIF($B$2:$B1041, $B1041)</f>
        <v>3153-1</v>
      </c>
      <c r="M1041" s="2">
        <v>3417</v>
      </c>
      <c r="N1041" s="2" t="str">
        <f t="shared" si="79"/>
        <v>Rüegsau</v>
      </c>
      <c r="O1041" s="2" t="str">
        <f t="shared" si="79"/>
        <v/>
      </c>
      <c r="P1041" s="2" t="str">
        <f t="shared" si="79"/>
        <v/>
      </c>
      <c r="Q1041" s="2" t="str">
        <f t="shared" si="79"/>
        <v/>
      </c>
      <c r="R1041" s="2" t="str">
        <f t="shared" si="79"/>
        <v/>
      </c>
      <c r="S1041" s="2" t="str">
        <f t="shared" si="79"/>
        <v/>
      </c>
      <c r="T1041" s="2" t="str">
        <f t="shared" si="79"/>
        <v/>
      </c>
      <c r="U1041" s="2" t="str">
        <f t="shared" si="79"/>
        <v/>
      </c>
      <c r="V1041" s="2" t="str">
        <f t="shared" si="79"/>
        <v/>
      </c>
      <c r="W1041" s="2" t="str">
        <f t="shared" si="79"/>
        <v/>
      </c>
      <c r="X1041" s="2" t="str">
        <f t="shared" si="79"/>
        <v/>
      </c>
      <c r="Y1041" s="2" t="str">
        <f t="shared" si="79"/>
        <v/>
      </c>
    </row>
    <row r="1042" spans="1:25" x14ac:dyDescent="0.2">
      <c r="A1042" s="2" t="s">
        <v>777</v>
      </c>
      <c r="B1042" s="2">
        <v>3154</v>
      </c>
      <c r="C1042" s="2">
        <v>0</v>
      </c>
      <c r="D1042" s="2" t="s">
        <v>776</v>
      </c>
      <c r="E1042" s="2">
        <v>853</v>
      </c>
      <c r="F1042" s="2" t="s">
        <v>309</v>
      </c>
      <c r="G1042" s="2">
        <v>2598468.2650000001</v>
      </c>
      <c r="H1042" s="2">
        <v>1180024.9410000001</v>
      </c>
      <c r="I1042" s="2" t="s">
        <v>4896</v>
      </c>
      <c r="J1042" s="4">
        <v>39630</v>
      </c>
      <c r="K1042" s="230">
        <f t="shared" si="81"/>
        <v>3</v>
      </c>
      <c r="L1042" s="2" t="str">
        <f>$B1042&amp;"-"&amp;COUNTIF($B$2:$B1042, $B1042)</f>
        <v>3154-1</v>
      </c>
      <c r="M1042" s="2">
        <v>3418</v>
      </c>
      <c r="N1042" s="2" t="str">
        <f t="shared" si="79"/>
        <v>Rüegsbach</v>
      </c>
      <c r="O1042" s="2" t="str">
        <f t="shared" si="79"/>
        <v>Rüegsbach</v>
      </c>
      <c r="P1042" s="2" t="str">
        <f t="shared" si="79"/>
        <v>Rüegsbach</v>
      </c>
      <c r="Q1042" s="2" t="str">
        <f t="shared" si="79"/>
        <v>Rüegsbach</v>
      </c>
      <c r="R1042" s="2" t="str">
        <f t="shared" si="79"/>
        <v/>
      </c>
      <c r="S1042" s="2" t="str">
        <f t="shared" si="79"/>
        <v/>
      </c>
      <c r="T1042" s="2" t="str">
        <f t="shared" si="79"/>
        <v/>
      </c>
      <c r="U1042" s="2" t="str">
        <f t="shared" si="79"/>
        <v/>
      </c>
      <c r="V1042" s="2" t="str">
        <f t="shared" si="79"/>
        <v/>
      </c>
      <c r="W1042" s="2" t="str">
        <f t="shared" si="79"/>
        <v/>
      </c>
      <c r="X1042" s="2" t="str">
        <f t="shared" si="79"/>
        <v/>
      </c>
      <c r="Y1042" s="2" t="str">
        <f t="shared" si="79"/>
        <v/>
      </c>
    </row>
    <row r="1043" spans="1:25" x14ac:dyDescent="0.2">
      <c r="A1043" s="2" t="s">
        <v>773</v>
      </c>
      <c r="B1043" s="2">
        <v>3156</v>
      </c>
      <c r="C1043" s="2">
        <v>0</v>
      </c>
      <c r="D1043" s="2" t="s">
        <v>776</v>
      </c>
      <c r="E1043" s="2">
        <v>853</v>
      </c>
      <c r="F1043" s="2" t="s">
        <v>309</v>
      </c>
      <c r="G1043" s="2">
        <v>2596201.4180000001</v>
      </c>
      <c r="H1043" s="2">
        <v>1177081.83</v>
      </c>
      <c r="I1043" s="2" t="s">
        <v>4896</v>
      </c>
      <c r="J1043" s="4">
        <v>39630</v>
      </c>
      <c r="K1043" s="230">
        <f t="shared" si="81"/>
        <v>3</v>
      </c>
      <c r="L1043" s="2" t="str">
        <f>$B1043&amp;"-"&amp;COUNTIF($B$2:$B1043, $B1043)</f>
        <v>3156-2</v>
      </c>
      <c r="M1043" s="2">
        <v>3419</v>
      </c>
      <c r="N1043" s="2" t="str">
        <f t="shared" si="79"/>
        <v>Biembach im Emmental</v>
      </c>
      <c r="O1043" s="2" t="str">
        <f t="shared" si="79"/>
        <v>Biembach im Emmental</v>
      </c>
      <c r="P1043" s="2" t="str">
        <f t="shared" si="79"/>
        <v/>
      </c>
      <c r="Q1043" s="2" t="str">
        <f t="shared" si="79"/>
        <v/>
      </c>
      <c r="R1043" s="2" t="str">
        <f t="shared" si="79"/>
        <v/>
      </c>
      <c r="S1043" s="2" t="str">
        <f t="shared" si="79"/>
        <v/>
      </c>
      <c r="T1043" s="2" t="str">
        <f t="shared" si="79"/>
        <v/>
      </c>
      <c r="U1043" s="2" t="str">
        <f t="shared" si="79"/>
        <v/>
      </c>
      <c r="V1043" s="2" t="str">
        <f t="shared" si="79"/>
        <v/>
      </c>
      <c r="W1043" s="2" t="str">
        <f t="shared" si="79"/>
        <v/>
      </c>
      <c r="X1043" s="2" t="str">
        <f t="shared" si="79"/>
        <v/>
      </c>
      <c r="Y1043" s="2" t="str">
        <f t="shared" si="79"/>
        <v/>
      </c>
    </row>
    <row r="1044" spans="1:25" x14ac:dyDescent="0.2">
      <c r="A1044" s="2" t="s">
        <v>781</v>
      </c>
      <c r="B1044" s="2">
        <v>3157</v>
      </c>
      <c r="C1044" s="2">
        <v>0</v>
      </c>
      <c r="D1044" s="2" t="s">
        <v>776</v>
      </c>
      <c r="E1044" s="2">
        <v>853</v>
      </c>
      <c r="F1044" s="2" t="s">
        <v>309</v>
      </c>
      <c r="G1044" s="2">
        <v>2594310.787</v>
      </c>
      <c r="H1044" s="2">
        <v>1181447.98</v>
      </c>
      <c r="I1044" s="2" t="s">
        <v>4896</v>
      </c>
      <c r="J1044" s="4">
        <v>39630</v>
      </c>
      <c r="K1044" s="230">
        <f t="shared" si="81"/>
        <v>3</v>
      </c>
      <c r="L1044" s="2" t="str">
        <f>$B1044&amp;"-"&amp;COUNTIF($B$2:$B1044, $B1044)</f>
        <v>3157-2</v>
      </c>
      <c r="M1044" s="2">
        <v>3421</v>
      </c>
      <c r="N1044" s="2" t="str">
        <f t="shared" si="79"/>
        <v>Lyssach</v>
      </c>
      <c r="O1044" s="2" t="str">
        <f t="shared" si="79"/>
        <v>Lyssach</v>
      </c>
      <c r="P1044" s="2" t="str">
        <f t="shared" si="79"/>
        <v>Lyssach</v>
      </c>
      <c r="Q1044" s="2" t="str">
        <f t="shared" si="79"/>
        <v>Rüti b. Lyssach</v>
      </c>
      <c r="R1044" s="2" t="str">
        <f t="shared" si="79"/>
        <v/>
      </c>
      <c r="S1044" s="2" t="str">
        <f t="shared" si="79"/>
        <v/>
      </c>
      <c r="T1044" s="2" t="str">
        <f t="shared" si="79"/>
        <v/>
      </c>
      <c r="U1044" s="2" t="str">
        <f t="shared" si="79"/>
        <v/>
      </c>
      <c r="V1044" s="2" t="str">
        <f t="shared" si="79"/>
        <v/>
      </c>
      <c r="W1044" s="2" t="str">
        <f t="shared" si="79"/>
        <v/>
      </c>
      <c r="X1044" s="2" t="str">
        <f t="shared" si="79"/>
        <v/>
      </c>
      <c r="Y1044" s="2" t="str">
        <f t="shared" si="79"/>
        <v/>
      </c>
    </row>
    <row r="1045" spans="1:25" x14ac:dyDescent="0.2">
      <c r="A1045" s="2" t="s">
        <v>778</v>
      </c>
      <c r="B1045" s="2">
        <v>3148</v>
      </c>
      <c r="C1045" s="2">
        <v>0</v>
      </c>
      <c r="D1045" s="2" t="s">
        <v>779</v>
      </c>
      <c r="E1045" s="2">
        <v>855</v>
      </c>
      <c r="F1045" s="2" t="s">
        <v>309</v>
      </c>
      <c r="G1045" s="2">
        <v>2594267.7239999999</v>
      </c>
      <c r="H1045" s="2">
        <v>1188338.6880000001</v>
      </c>
      <c r="I1045" s="2" t="s">
        <v>4896</v>
      </c>
      <c r="J1045" s="4">
        <v>39630</v>
      </c>
      <c r="K1045" s="230">
        <f t="shared" si="81"/>
        <v>3</v>
      </c>
      <c r="L1045" s="2" t="str">
        <f>$B1045&amp;"-"&amp;COUNTIF($B$2:$B1045, $B1045)</f>
        <v>3148-1</v>
      </c>
      <c r="M1045" s="2">
        <v>3422</v>
      </c>
      <c r="N1045" s="2" t="str">
        <f t="shared" si="79"/>
        <v>Kirchberg BE</v>
      </c>
      <c r="O1045" s="2" t="str">
        <f t="shared" si="79"/>
        <v>Kirchberg BE</v>
      </c>
      <c r="P1045" s="2" t="str">
        <f t="shared" si="79"/>
        <v>Alchenflüh</v>
      </c>
      <c r="Q1045" s="2" t="str">
        <f t="shared" si="79"/>
        <v>Rüdtligen</v>
      </c>
      <c r="R1045" s="2" t="str">
        <f t="shared" si="79"/>
        <v>Alchenflüh</v>
      </c>
      <c r="S1045" s="2" t="str">
        <f t="shared" ref="O1045:Y1068" si="83">IFERROR(INDEX($A$2:$A$5744, MATCH($M1045&amp;"-"&amp;S$1, $L$2:$L$5744, 0)), "")</f>
        <v>Rüdtligen</v>
      </c>
      <c r="T1045" s="2" t="str">
        <f t="shared" si="83"/>
        <v/>
      </c>
      <c r="U1045" s="2" t="str">
        <f t="shared" si="83"/>
        <v/>
      </c>
      <c r="V1045" s="2" t="str">
        <f t="shared" si="83"/>
        <v/>
      </c>
      <c r="W1045" s="2" t="str">
        <f t="shared" si="83"/>
        <v/>
      </c>
      <c r="X1045" s="2" t="str">
        <f t="shared" si="83"/>
        <v/>
      </c>
      <c r="Y1045" s="2" t="str">
        <f t="shared" si="83"/>
        <v/>
      </c>
    </row>
    <row r="1046" spans="1:25" x14ac:dyDescent="0.2">
      <c r="A1046" s="2" t="s">
        <v>779</v>
      </c>
      <c r="B1046" s="2">
        <v>3150</v>
      </c>
      <c r="C1046" s="2">
        <v>0</v>
      </c>
      <c r="D1046" s="2" t="s">
        <v>779</v>
      </c>
      <c r="E1046" s="2">
        <v>855</v>
      </c>
      <c r="F1046" s="2" t="s">
        <v>309</v>
      </c>
      <c r="G1046" s="2">
        <v>2591820.1379999998</v>
      </c>
      <c r="H1046" s="2">
        <v>1184730.112</v>
      </c>
      <c r="I1046" s="2" t="s">
        <v>4896</v>
      </c>
      <c r="J1046" s="4">
        <v>39630</v>
      </c>
      <c r="K1046" s="230">
        <f t="shared" si="81"/>
        <v>3</v>
      </c>
      <c r="L1046" s="2" t="str">
        <f>$B1046&amp;"-"&amp;COUNTIF($B$2:$B1046, $B1046)</f>
        <v>3150-2</v>
      </c>
      <c r="M1046" s="2">
        <v>3423</v>
      </c>
      <c r="N1046" s="2" t="str">
        <f t="shared" ref="N1046:Y1088" si="84">IFERROR(INDEX($A$2:$A$5744, MATCH($M1046&amp;"-"&amp;N$1, $L$2:$L$5744, 0)), "")</f>
        <v>Ersigen</v>
      </c>
      <c r="O1046" s="2" t="str">
        <f t="shared" si="83"/>
        <v/>
      </c>
      <c r="P1046" s="2" t="str">
        <f t="shared" si="83"/>
        <v/>
      </c>
      <c r="Q1046" s="2" t="str">
        <f t="shared" si="83"/>
        <v/>
      </c>
      <c r="R1046" s="2" t="str">
        <f t="shared" si="83"/>
        <v/>
      </c>
      <c r="S1046" s="2" t="str">
        <f t="shared" si="83"/>
        <v/>
      </c>
      <c r="T1046" s="2" t="str">
        <f t="shared" si="83"/>
        <v/>
      </c>
      <c r="U1046" s="2" t="str">
        <f t="shared" si="83"/>
        <v/>
      </c>
      <c r="V1046" s="2" t="str">
        <f t="shared" si="83"/>
        <v/>
      </c>
      <c r="W1046" s="2" t="str">
        <f t="shared" si="83"/>
        <v/>
      </c>
      <c r="X1046" s="2" t="str">
        <f t="shared" si="83"/>
        <v/>
      </c>
      <c r="Y1046" s="2" t="str">
        <f t="shared" si="83"/>
        <v/>
      </c>
    </row>
    <row r="1047" spans="1:25" x14ac:dyDescent="0.2">
      <c r="A1047" s="2" t="s">
        <v>780</v>
      </c>
      <c r="B1047" s="2">
        <v>3152</v>
      </c>
      <c r="C1047" s="2">
        <v>0</v>
      </c>
      <c r="D1047" s="2" t="s">
        <v>779</v>
      </c>
      <c r="E1047" s="2">
        <v>855</v>
      </c>
      <c r="F1047" s="2" t="s">
        <v>309</v>
      </c>
      <c r="G1047" s="2">
        <v>2595338.2409999999</v>
      </c>
      <c r="H1047" s="2">
        <v>1184959.2390000001</v>
      </c>
      <c r="I1047" s="2" t="s">
        <v>4896</v>
      </c>
      <c r="J1047" s="4">
        <v>39630</v>
      </c>
      <c r="K1047" s="230">
        <f t="shared" si="81"/>
        <v>3</v>
      </c>
      <c r="L1047" s="2" t="str">
        <f>$B1047&amp;"-"&amp;COUNTIF($B$2:$B1047, $B1047)</f>
        <v>3152-2</v>
      </c>
      <c r="M1047" s="2">
        <v>3424</v>
      </c>
      <c r="N1047" s="2" t="str">
        <f t="shared" si="84"/>
        <v>Niederösch</v>
      </c>
      <c r="O1047" s="2" t="str">
        <f t="shared" si="83"/>
        <v>Oberösch</v>
      </c>
      <c r="P1047" s="2" t="str">
        <f t="shared" si="83"/>
        <v/>
      </c>
      <c r="Q1047" s="2" t="str">
        <f t="shared" si="83"/>
        <v/>
      </c>
      <c r="R1047" s="2" t="str">
        <f t="shared" si="83"/>
        <v/>
      </c>
      <c r="S1047" s="2" t="str">
        <f t="shared" si="83"/>
        <v/>
      </c>
      <c r="T1047" s="2" t="str">
        <f t="shared" si="83"/>
        <v/>
      </c>
      <c r="U1047" s="2" t="str">
        <f t="shared" si="83"/>
        <v/>
      </c>
      <c r="V1047" s="2" t="str">
        <f t="shared" si="83"/>
        <v/>
      </c>
      <c r="W1047" s="2" t="str">
        <f t="shared" si="83"/>
        <v/>
      </c>
      <c r="X1047" s="2" t="str">
        <f t="shared" si="83"/>
        <v/>
      </c>
      <c r="Y1047" s="2" t="str">
        <f t="shared" si="83"/>
        <v/>
      </c>
    </row>
    <row r="1048" spans="1:25" x14ac:dyDescent="0.2">
      <c r="A1048" s="2" t="s">
        <v>777</v>
      </c>
      <c r="B1048" s="2">
        <v>3154</v>
      </c>
      <c r="C1048" s="2">
        <v>0</v>
      </c>
      <c r="D1048" s="2" t="s">
        <v>779</v>
      </c>
      <c r="E1048" s="2">
        <v>855</v>
      </c>
      <c r="F1048" s="2" t="s">
        <v>309</v>
      </c>
      <c r="G1048" s="2">
        <v>2596986.8870000001</v>
      </c>
      <c r="H1048" s="2">
        <v>1183352.5009999999</v>
      </c>
      <c r="I1048" s="2" t="s">
        <v>4896</v>
      </c>
      <c r="J1048" s="4">
        <v>39630</v>
      </c>
      <c r="K1048" s="230">
        <f t="shared" si="81"/>
        <v>3</v>
      </c>
      <c r="L1048" s="2" t="str">
        <f>$B1048&amp;"-"&amp;COUNTIF($B$2:$B1048, $B1048)</f>
        <v>3154-2</v>
      </c>
      <c r="M1048" s="2">
        <v>3425</v>
      </c>
      <c r="N1048" s="2" t="str">
        <f t="shared" si="84"/>
        <v>Koppigen</v>
      </c>
      <c r="O1048" s="2" t="str">
        <f t="shared" si="83"/>
        <v>Koppigen</v>
      </c>
      <c r="P1048" s="2" t="str">
        <f t="shared" si="83"/>
        <v>Willadingen</v>
      </c>
      <c r="Q1048" s="2" t="str">
        <f t="shared" si="83"/>
        <v/>
      </c>
      <c r="R1048" s="2" t="str">
        <f t="shared" si="83"/>
        <v/>
      </c>
      <c r="S1048" s="2" t="str">
        <f t="shared" si="83"/>
        <v/>
      </c>
      <c r="T1048" s="2" t="str">
        <f t="shared" si="83"/>
        <v/>
      </c>
      <c r="U1048" s="2" t="str">
        <f t="shared" si="83"/>
        <v/>
      </c>
      <c r="V1048" s="2" t="str">
        <f t="shared" si="83"/>
        <v/>
      </c>
      <c r="W1048" s="2" t="str">
        <f t="shared" si="83"/>
        <v/>
      </c>
      <c r="X1048" s="2" t="str">
        <f t="shared" si="83"/>
        <v/>
      </c>
      <c r="Y1048" s="2" t="str">
        <f t="shared" si="83"/>
        <v/>
      </c>
    </row>
    <row r="1049" spans="1:25" x14ac:dyDescent="0.2">
      <c r="A1049" s="2" t="s">
        <v>781</v>
      </c>
      <c r="B1049" s="2">
        <v>3157</v>
      </c>
      <c r="C1049" s="2">
        <v>0</v>
      </c>
      <c r="D1049" s="2" t="s">
        <v>779</v>
      </c>
      <c r="E1049" s="2">
        <v>855</v>
      </c>
      <c r="F1049" s="2" t="s">
        <v>309</v>
      </c>
      <c r="G1049" s="2">
        <v>2594420.4500000002</v>
      </c>
      <c r="H1049" s="2">
        <v>1182533.51</v>
      </c>
      <c r="I1049" s="2" t="s">
        <v>4896</v>
      </c>
      <c r="J1049" s="4">
        <v>39630</v>
      </c>
      <c r="K1049" s="230">
        <f t="shared" si="81"/>
        <v>3</v>
      </c>
      <c r="L1049" s="2" t="str">
        <f>$B1049&amp;"-"&amp;COUNTIF($B$2:$B1049, $B1049)</f>
        <v>3157-3</v>
      </c>
      <c r="M1049" s="2">
        <v>3426</v>
      </c>
      <c r="N1049" s="2" t="str">
        <f t="shared" si="84"/>
        <v>Aefligen</v>
      </c>
      <c r="O1049" s="2" t="str">
        <f t="shared" si="83"/>
        <v/>
      </c>
      <c r="P1049" s="2" t="str">
        <f t="shared" si="83"/>
        <v/>
      </c>
      <c r="Q1049" s="2" t="str">
        <f t="shared" si="83"/>
        <v/>
      </c>
      <c r="R1049" s="2" t="str">
        <f t="shared" si="83"/>
        <v/>
      </c>
      <c r="S1049" s="2" t="str">
        <f t="shared" si="83"/>
        <v/>
      </c>
      <c r="T1049" s="2" t="str">
        <f t="shared" si="83"/>
        <v/>
      </c>
      <c r="U1049" s="2" t="str">
        <f t="shared" si="83"/>
        <v/>
      </c>
      <c r="V1049" s="2" t="str">
        <f t="shared" si="83"/>
        <v/>
      </c>
      <c r="W1049" s="2" t="str">
        <f t="shared" si="83"/>
        <v/>
      </c>
      <c r="X1049" s="2" t="str">
        <f t="shared" si="83"/>
        <v/>
      </c>
      <c r="Y1049" s="2" t="str">
        <f t="shared" si="83"/>
        <v/>
      </c>
    </row>
    <row r="1050" spans="1:25" x14ac:dyDescent="0.2">
      <c r="A1050" s="2" t="s">
        <v>782</v>
      </c>
      <c r="B1050" s="2">
        <v>3183</v>
      </c>
      <c r="C1050" s="2">
        <v>0</v>
      </c>
      <c r="D1050" s="2" t="s">
        <v>779</v>
      </c>
      <c r="E1050" s="2">
        <v>855</v>
      </c>
      <c r="F1050" s="2" t="s">
        <v>309</v>
      </c>
      <c r="G1050" s="2">
        <v>2591147.2259999998</v>
      </c>
      <c r="H1050" s="2">
        <v>1188630.8119999999</v>
      </c>
      <c r="I1050" s="2" t="s">
        <v>4896</v>
      </c>
      <c r="J1050" s="4">
        <v>39630</v>
      </c>
      <c r="K1050" s="230">
        <f t="shared" si="81"/>
        <v>3</v>
      </c>
      <c r="L1050" s="2" t="str">
        <f>$B1050&amp;"-"&amp;COUNTIF($B$2:$B1050, $B1050)</f>
        <v>3183-1</v>
      </c>
      <c r="M1050" s="2">
        <v>3427</v>
      </c>
      <c r="N1050" s="2" t="str">
        <f t="shared" si="84"/>
        <v>Utzenstorf</v>
      </c>
      <c r="O1050" s="2" t="str">
        <f t="shared" si="83"/>
        <v>Utzenstorf</v>
      </c>
      <c r="P1050" s="2" t="str">
        <f t="shared" si="83"/>
        <v/>
      </c>
      <c r="Q1050" s="2" t="str">
        <f t="shared" si="83"/>
        <v/>
      </c>
      <c r="R1050" s="2" t="str">
        <f t="shared" si="83"/>
        <v/>
      </c>
      <c r="S1050" s="2" t="str">
        <f t="shared" si="83"/>
        <v/>
      </c>
      <c r="T1050" s="2" t="str">
        <f t="shared" si="83"/>
        <v/>
      </c>
      <c r="U1050" s="2" t="str">
        <f t="shared" si="83"/>
        <v/>
      </c>
      <c r="V1050" s="2" t="str">
        <f t="shared" si="83"/>
        <v/>
      </c>
      <c r="W1050" s="2" t="str">
        <f t="shared" si="83"/>
        <v/>
      </c>
      <c r="X1050" s="2" t="str">
        <f t="shared" si="83"/>
        <v/>
      </c>
      <c r="Y1050" s="2" t="str">
        <f t="shared" si="83"/>
        <v/>
      </c>
    </row>
    <row r="1051" spans="1:25" x14ac:dyDescent="0.2">
      <c r="A1051" s="2" t="s">
        <v>808</v>
      </c>
      <c r="B1051" s="2">
        <v>3086</v>
      </c>
      <c r="C1051" s="2">
        <v>0</v>
      </c>
      <c r="D1051" s="2" t="s">
        <v>783</v>
      </c>
      <c r="E1051" s="2">
        <v>861</v>
      </c>
      <c r="F1051" s="2" t="s">
        <v>309</v>
      </c>
      <c r="G1051" s="2">
        <v>2603590.0589999999</v>
      </c>
      <c r="H1051" s="2">
        <v>1192670.922</v>
      </c>
      <c r="I1051" s="2" t="s">
        <v>4896</v>
      </c>
      <c r="J1051" s="4">
        <v>39630</v>
      </c>
      <c r="K1051" s="230">
        <f t="shared" si="81"/>
        <v>3</v>
      </c>
      <c r="L1051" s="2" t="str">
        <f>$B1051&amp;"-"&amp;COUNTIF($B$2:$B1051, $B1051)</f>
        <v>3086-2</v>
      </c>
      <c r="M1051" s="2">
        <v>3428</v>
      </c>
      <c r="N1051" s="2" t="str">
        <f t="shared" si="84"/>
        <v>Wiler b. Utzenstorf</v>
      </c>
      <c r="O1051" s="2" t="str">
        <f t="shared" si="83"/>
        <v/>
      </c>
      <c r="P1051" s="2" t="str">
        <f t="shared" si="83"/>
        <v/>
      </c>
      <c r="Q1051" s="2" t="str">
        <f t="shared" si="83"/>
        <v/>
      </c>
      <c r="R1051" s="2" t="str">
        <f t="shared" si="83"/>
        <v/>
      </c>
      <c r="S1051" s="2" t="str">
        <f t="shared" si="83"/>
        <v/>
      </c>
      <c r="T1051" s="2" t="str">
        <f t="shared" si="83"/>
        <v/>
      </c>
      <c r="U1051" s="2" t="str">
        <f t="shared" si="83"/>
        <v/>
      </c>
      <c r="V1051" s="2" t="str">
        <f t="shared" si="83"/>
        <v/>
      </c>
      <c r="W1051" s="2" t="str">
        <f t="shared" si="83"/>
        <v/>
      </c>
      <c r="X1051" s="2" t="str">
        <f t="shared" si="83"/>
        <v/>
      </c>
      <c r="Y1051" s="2" t="str">
        <f t="shared" si="83"/>
        <v/>
      </c>
    </row>
    <row r="1052" spans="1:25" x14ac:dyDescent="0.2">
      <c r="A1052" s="2" t="s">
        <v>786</v>
      </c>
      <c r="B1052" s="2">
        <v>3115</v>
      </c>
      <c r="C1052" s="2">
        <v>0</v>
      </c>
      <c r="D1052" s="2" t="s">
        <v>783</v>
      </c>
      <c r="E1052" s="2">
        <v>861</v>
      </c>
      <c r="F1052" s="2" t="s">
        <v>309</v>
      </c>
      <c r="G1052" s="2">
        <v>2607808.4049999998</v>
      </c>
      <c r="H1052" s="2">
        <v>1190456.669</v>
      </c>
      <c r="I1052" s="2" t="s">
        <v>4896</v>
      </c>
      <c r="J1052" s="4">
        <v>39630</v>
      </c>
      <c r="K1052" s="230">
        <f t="shared" si="81"/>
        <v>3</v>
      </c>
      <c r="L1052" s="2" t="str">
        <f>$B1052&amp;"-"&amp;COUNTIF($B$2:$B1052, $B1052)</f>
        <v>3115-1</v>
      </c>
      <c r="M1052" s="2">
        <v>3429</v>
      </c>
      <c r="N1052" s="2" t="str">
        <f t="shared" si="84"/>
        <v>Hellsau</v>
      </c>
      <c r="O1052" s="2" t="str">
        <f t="shared" si="83"/>
        <v>Höchstetten</v>
      </c>
      <c r="P1052" s="2" t="str">
        <f t="shared" si="83"/>
        <v/>
      </c>
      <c r="Q1052" s="2" t="str">
        <f t="shared" si="83"/>
        <v/>
      </c>
      <c r="R1052" s="2" t="str">
        <f t="shared" si="83"/>
        <v/>
      </c>
      <c r="S1052" s="2" t="str">
        <f t="shared" si="83"/>
        <v/>
      </c>
      <c r="T1052" s="2" t="str">
        <f t="shared" si="83"/>
        <v/>
      </c>
      <c r="U1052" s="2" t="str">
        <f t="shared" si="83"/>
        <v/>
      </c>
      <c r="V1052" s="2" t="str">
        <f t="shared" si="83"/>
        <v/>
      </c>
      <c r="W1052" s="2" t="str">
        <f t="shared" si="83"/>
        <v/>
      </c>
      <c r="X1052" s="2" t="str">
        <f t="shared" si="83"/>
        <v/>
      </c>
      <c r="Y1052" s="2" t="str">
        <f t="shared" si="83"/>
        <v/>
      </c>
    </row>
    <row r="1053" spans="1:25" x14ac:dyDescent="0.2">
      <c r="A1053" s="2" t="s">
        <v>790</v>
      </c>
      <c r="B1053" s="2">
        <v>3122</v>
      </c>
      <c r="C1053" s="2">
        <v>0</v>
      </c>
      <c r="D1053" s="2" t="s">
        <v>783</v>
      </c>
      <c r="E1053" s="2">
        <v>861</v>
      </c>
      <c r="F1053" s="2" t="s">
        <v>309</v>
      </c>
      <c r="G1053" s="2">
        <v>2603226.2930000001</v>
      </c>
      <c r="H1053" s="2">
        <v>1194054.47</v>
      </c>
      <c r="I1053" s="2" t="s">
        <v>4896</v>
      </c>
      <c r="J1053" s="4">
        <v>39630</v>
      </c>
      <c r="K1053" s="230">
        <f t="shared" si="81"/>
        <v>3</v>
      </c>
      <c r="L1053" s="2" t="str">
        <f>$B1053&amp;"-"&amp;COUNTIF($B$2:$B1053, $B1053)</f>
        <v>3122-1</v>
      </c>
      <c r="M1053" s="2">
        <v>3432</v>
      </c>
      <c r="N1053" s="2" t="str">
        <f t="shared" si="84"/>
        <v>Lützelflüh-Goldbach</v>
      </c>
      <c r="O1053" s="2" t="str">
        <f t="shared" si="83"/>
        <v>Lützelflüh-Goldbach</v>
      </c>
      <c r="P1053" s="2" t="str">
        <f t="shared" si="83"/>
        <v>Lützelflüh-Goldbach</v>
      </c>
      <c r="Q1053" s="2" t="str">
        <f t="shared" si="83"/>
        <v/>
      </c>
      <c r="R1053" s="2" t="str">
        <f t="shared" si="83"/>
        <v/>
      </c>
      <c r="S1053" s="2" t="str">
        <f t="shared" si="83"/>
        <v/>
      </c>
      <c r="T1053" s="2" t="str">
        <f t="shared" si="83"/>
        <v/>
      </c>
      <c r="U1053" s="2" t="str">
        <f t="shared" si="83"/>
        <v/>
      </c>
      <c r="V1053" s="2" t="str">
        <f t="shared" si="83"/>
        <v/>
      </c>
      <c r="W1053" s="2" t="str">
        <f t="shared" si="83"/>
        <v/>
      </c>
      <c r="X1053" s="2" t="str">
        <f t="shared" si="83"/>
        <v/>
      </c>
      <c r="Y1053" s="2" t="str">
        <f t="shared" si="83"/>
        <v/>
      </c>
    </row>
    <row r="1054" spans="1:25" x14ac:dyDescent="0.2">
      <c r="A1054" s="2" t="s">
        <v>783</v>
      </c>
      <c r="B1054" s="2">
        <v>3123</v>
      </c>
      <c r="C1054" s="2">
        <v>0</v>
      </c>
      <c r="D1054" s="2" t="s">
        <v>783</v>
      </c>
      <c r="E1054" s="2">
        <v>861</v>
      </c>
      <c r="F1054" s="2" t="s">
        <v>309</v>
      </c>
      <c r="G1054" s="2">
        <v>2605231.8369999998</v>
      </c>
      <c r="H1054" s="2">
        <v>1193589.544</v>
      </c>
      <c r="I1054" s="2" t="s">
        <v>4896</v>
      </c>
      <c r="J1054" s="4">
        <v>39630</v>
      </c>
      <c r="K1054" s="230">
        <f t="shared" si="81"/>
        <v>3</v>
      </c>
      <c r="L1054" s="2" t="str">
        <f>$B1054&amp;"-"&amp;COUNTIF($B$2:$B1054, $B1054)</f>
        <v>3123-1</v>
      </c>
      <c r="M1054" s="2">
        <v>3433</v>
      </c>
      <c r="N1054" s="2" t="str">
        <f t="shared" si="84"/>
        <v>Schwanden im Emmental</v>
      </c>
      <c r="O1054" s="2" t="str">
        <f t="shared" si="83"/>
        <v>Schwanden im Emmental</v>
      </c>
      <c r="P1054" s="2" t="str">
        <f t="shared" si="83"/>
        <v>Schwanden im Emmental</v>
      </c>
      <c r="Q1054" s="2" t="str">
        <f t="shared" si="83"/>
        <v/>
      </c>
      <c r="R1054" s="2" t="str">
        <f t="shared" si="83"/>
        <v/>
      </c>
      <c r="S1054" s="2" t="str">
        <f t="shared" si="83"/>
        <v/>
      </c>
      <c r="T1054" s="2" t="str">
        <f t="shared" si="83"/>
        <v/>
      </c>
      <c r="U1054" s="2" t="str">
        <f t="shared" si="83"/>
        <v/>
      </c>
      <c r="V1054" s="2" t="str">
        <f t="shared" si="83"/>
        <v/>
      </c>
      <c r="W1054" s="2" t="str">
        <f t="shared" si="83"/>
        <v/>
      </c>
      <c r="X1054" s="2" t="str">
        <f t="shared" si="83"/>
        <v/>
      </c>
      <c r="Y1054" s="2" t="str">
        <f t="shared" si="83"/>
        <v/>
      </c>
    </row>
    <row r="1055" spans="1:25" x14ac:dyDescent="0.2">
      <c r="A1055" s="2" t="s">
        <v>784</v>
      </c>
      <c r="B1055" s="2">
        <v>3124</v>
      </c>
      <c r="C1055" s="2">
        <v>0</v>
      </c>
      <c r="D1055" s="2" t="s">
        <v>783</v>
      </c>
      <c r="E1055" s="2">
        <v>861</v>
      </c>
      <c r="F1055" s="2" t="s">
        <v>309</v>
      </c>
      <c r="G1055" s="2">
        <v>2606531.179</v>
      </c>
      <c r="H1055" s="2">
        <v>1190689.2960000001</v>
      </c>
      <c r="I1055" s="2" t="s">
        <v>4896</v>
      </c>
      <c r="J1055" s="4">
        <v>39630</v>
      </c>
      <c r="K1055" s="230">
        <f t="shared" si="81"/>
        <v>3</v>
      </c>
      <c r="L1055" s="2" t="str">
        <f>$B1055&amp;"-"&amp;COUNTIF($B$2:$B1055, $B1055)</f>
        <v>3124-1</v>
      </c>
      <c r="M1055" s="2">
        <v>3434</v>
      </c>
      <c r="N1055" s="2" t="str">
        <f t="shared" si="84"/>
        <v>Obergoldbach</v>
      </c>
      <c r="O1055" s="2" t="str">
        <f t="shared" si="83"/>
        <v>Landiswil</v>
      </c>
      <c r="P1055" s="2" t="str">
        <f t="shared" si="83"/>
        <v>Landiswil</v>
      </c>
      <c r="Q1055" s="2" t="str">
        <f t="shared" si="83"/>
        <v>Obergoldbach</v>
      </c>
      <c r="R1055" s="2" t="str">
        <f t="shared" si="83"/>
        <v/>
      </c>
      <c r="S1055" s="2" t="str">
        <f t="shared" si="83"/>
        <v/>
      </c>
      <c r="T1055" s="2" t="str">
        <f t="shared" si="83"/>
        <v/>
      </c>
      <c r="U1055" s="2" t="str">
        <f t="shared" si="83"/>
        <v/>
      </c>
      <c r="V1055" s="2" t="str">
        <f t="shared" si="83"/>
        <v/>
      </c>
      <c r="W1055" s="2" t="str">
        <f t="shared" si="83"/>
        <v/>
      </c>
      <c r="X1055" s="2" t="str">
        <f t="shared" si="83"/>
        <v/>
      </c>
      <c r="Y1055" s="2" t="str">
        <f t="shared" si="83"/>
        <v/>
      </c>
    </row>
    <row r="1056" spans="1:25" x14ac:dyDescent="0.2">
      <c r="A1056" s="2" t="s">
        <v>805</v>
      </c>
      <c r="B1056" s="2">
        <v>3125</v>
      </c>
      <c r="C1056" s="2">
        <v>0</v>
      </c>
      <c r="D1056" s="2" t="s">
        <v>783</v>
      </c>
      <c r="E1056" s="2">
        <v>861</v>
      </c>
      <c r="F1056" s="2" t="s">
        <v>309</v>
      </c>
      <c r="G1056" s="2">
        <v>2604995.9810000001</v>
      </c>
      <c r="H1056" s="2">
        <v>1190211.223</v>
      </c>
      <c r="I1056" s="2" t="s">
        <v>4896</v>
      </c>
      <c r="J1056" s="4">
        <v>39630</v>
      </c>
      <c r="K1056" s="230">
        <f t="shared" si="81"/>
        <v>3</v>
      </c>
      <c r="L1056" s="2" t="str">
        <f>$B1056&amp;"-"&amp;COUNTIF($B$2:$B1056, $B1056)</f>
        <v>3125-1</v>
      </c>
      <c r="M1056" s="2">
        <v>3435</v>
      </c>
      <c r="N1056" s="2" t="str">
        <f t="shared" si="84"/>
        <v>Ramsei</v>
      </c>
      <c r="O1056" s="2" t="str">
        <f t="shared" si="83"/>
        <v/>
      </c>
      <c r="P1056" s="2" t="str">
        <f t="shared" si="83"/>
        <v/>
      </c>
      <c r="Q1056" s="2" t="str">
        <f t="shared" si="83"/>
        <v/>
      </c>
      <c r="R1056" s="2" t="str">
        <f t="shared" si="83"/>
        <v/>
      </c>
      <c r="S1056" s="2" t="str">
        <f t="shared" si="83"/>
        <v/>
      </c>
      <c r="T1056" s="2" t="str">
        <f t="shared" si="83"/>
        <v/>
      </c>
      <c r="U1056" s="2" t="str">
        <f t="shared" si="83"/>
        <v/>
      </c>
      <c r="V1056" s="2" t="str">
        <f t="shared" si="83"/>
        <v/>
      </c>
      <c r="W1056" s="2" t="str">
        <f t="shared" si="83"/>
        <v/>
      </c>
      <c r="X1056" s="2" t="str">
        <f t="shared" si="83"/>
        <v/>
      </c>
      <c r="Y1056" s="2" t="str">
        <f t="shared" si="83"/>
        <v/>
      </c>
    </row>
    <row r="1057" spans="1:25" x14ac:dyDescent="0.2">
      <c r="A1057" s="2" t="s">
        <v>785</v>
      </c>
      <c r="B1057" s="2">
        <v>3664</v>
      </c>
      <c r="C1057" s="2">
        <v>0</v>
      </c>
      <c r="D1057" s="2" t="s">
        <v>785</v>
      </c>
      <c r="E1057" s="2">
        <v>863</v>
      </c>
      <c r="F1057" s="2" t="s">
        <v>309</v>
      </c>
      <c r="G1057" s="2">
        <v>2604819.1979999999</v>
      </c>
      <c r="H1057" s="2">
        <v>1182175.6440000001</v>
      </c>
      <c r="I1057" s="2" t="s">
        <v>4896</v>
      </c>
      <c r="J1057" s="4">
        <v>39630</v>
      </c>
      <c r="K1057" s="230">
        <f t="shared" si="81"/>
        <v>3</v>
      </c>
      <c r="L1057" s="2" t="str">
        <f>$B1057&amp;"-"&amp;COUNTIF($B$2:$B1057, $B1057)</f>
        <v>3664-1</v>
      </c>
      <c r="M1057" s="2">
        <v>3436</v>
      </c>
      <c r="N1057" s="2" t="str">
        <f t="shared" si="84"/>
        <v>Zollbrück</v>
      </c>
      <c r="O1057" s="2" t="str">
        <f t="shared" si="83"/>
        <v>Zollbrück</v>
      </c>
      <c r="P1057" s="2" t="str">
        <f t="shared" si="83"/>
        <v/>
      </c>
      <c r="Q1057" s="2" t="str">
        <f t="shared" si="83"/>
        <v/>
      </c>
      <c r="R1057" s="2" t="str">
        <f t="shared" si="83"/>
        <v/>
      </c>
      <c r="S1057" s="2" t="str">
        <f t="shared" si="83"/>
        <v/>
      </c>
      <c r="T1057" s="2" t="str">
        <f t="shared" si="83"/>
        <v/>
      </c>
      <c r="U1057" s="2" t="str">
        <f t="shared" si="83"/>
        <v/>
      </c>
      <c r="V1057" s="2" t="str">
        <f t="shared" si="83"/>
        <v/>
      </c>
      <c r="W1057" s="2" t="str">
        <f t="shared" si="83"/>
        <v/>
      </c>
      <c r="X1057" s="2" t="str">
        <f t="shared" si="83"/>
        <v/>
      </c>
      <c r="Y1057" s="2" t="str">
        <f t="shared" si="83"/>
        <v/>
      </c>
    </row>
    <row r="1058" spans="1:25" x14ac:dyDescent="0.2">
      <c r="A1058" s="2" t="s">
        <v>807</v>
      </c>
      <c r="B1058" s="2">
        <v>3665</v>
      </c>
      <c r="C1058" s="2">
        <v>0</v>
      </c>
      <c r="D1058" s="2" t="s">
        <v>785</v>
      </c>
      <c r="E1058" s="2">
        <v>863</v>
      </c>
      <c r="F1058" s="2" t="s">
        <v>309</v>
      </c>
      <c r="G1058" s="2">
        <v>2604355.4219999998</v>
      </c>
      <c r="H1058" s="2">
        <v>1180921.7350000001</v>
      </c>
      <c r="I1058" s="2" t="s">
        <v>4896</v>
      </c>
      <c r="J1058" s="4">
        <v>39630</v>
      </c>
      <c r="K1058" s="230">
        <f t="shared" si="81"/>
        <v>3</v>
      </c>
      <c r="L1058" s="2" t="str">
        <f>$B1058&amp;"-"&amp;COUNTIF($B$2:$B1058, $B1058)</f>
        <v>3665-1</v>
      </c>
      <c r="M1058" s="2">
        <v>3437</v>
      </c>
      <c r="N1058" s="2" t="str">
        <f t="shared" si="84"/>
        <v>Rüderswil</v>
      </c>
      <c r="O1058" s="2" t="str">
        <f t="shared" si="83"/>
        <v/>
      </c>
      <c r="P1058" s="2" t="str">
        <f t="shared" si="83"/>
        <v/>
      </c>
      <c r="Q1058" s="2" t="str">
        <f t="shared" si="83"/>
        <v/>
      </c>
      <c r="R1058" s="2" t="str">
        <f t="shared" si="83"/>
        <v/>
      </c>
      <c r="S1058" s="2" t="str">
        <f t="shared" si="83"/>
        <v/>
      </c>
      <c r="T1058" s="2" t="str">
        <f t="shared" si="83"/>
        <v/>
      </c>
      <c r="U1058" s="2" t="str">
        <f t="shared" si="83"/>
        <v/>
      </c>
      <c r="V1058" s="2" t="str">
        <f t="shared" si="83"/>
        <v/>
      </c>
      <c r="W1058" s="2" t="str">
        <f t="shared" si="83"/>
        <v/>
      </c>
      <c r="X1058" s="2" t="str">
        <f t="shared" si="83"/>
        <v/>
      </c>
      <c r="Y1058" s="2" t="str">
        <f t="shared" si="83"/>
        <v/>
      </c>
    </row>
    <row r="1059" spans="1:25" x14ac:dyDescent="0.2">
      <c r="A1059" s="2" t="s">
        <v>786</v>
      </c>
      <c r="B1059" s="2">
        <v>3115</v>
      </c>
      <c r="C1059" s="2">
        <v>0</v>
      </c>
      <c r="D1059" s="2" t="s">
        <v>786</v>
      </c>
      <c r="E1059" s="2">
        <v>866</v>
      </c>
      <c r="F1059" s="2" t="s">
        <v>309</v>
      </c>
      <c r="G1059" s="2">
        <v>2607836.3169999998</v>
      </c>
      <c r="H1059" s="2">
        <v>1188721.237</v>
      </c>
      <c r="I1059" s="2" t="s">
        <v>4896</v>
      </c>
      <c r="J1059" s="4">
        <v>39630</v>
      </c>
      <c r="K1059" s="230">
        <f t="shared" si="81"/>
        <v>3</v>
      </c>
      <c r="L1059" s="2" t="str">
        <f>$B1059&amp;"-"&amp;COUNTIF($B$2:$B1059, $B1059)</f>
        <v>3115-2</v>
      </c>
      <c r="M1059" s="2">
        <v>3438</v>
      </c>
      <c r="N1059" s="2" t="str">
        <f t="shared" si="84"/>
        <v>Lauperswil</v>
      </c>
      <c r="O1059" s="2" t="str">
        <f t="shared" si="83"/>
        <v>Lauperswil</v>
      </c>
      <c r="P1059" s="2" t="str">
        <f t="shared" si="83"/>
        <v/>
      </c>
      <c r="Q1059" s="2" t="str">
        <f t="shared" si="83"/>
        <v/>
      </c>
      <c r="R1059" s="2" t="str">
        <f t="shared" si="83"/>
        <v/>
      </c>
      <c r="S1059" s="2" t="str">
        <f t="shared" si="83"/>
        <v/>
      </c>
      <c r="T1059" s="2" t="str">
        <f t="shared" si="83"/>
        <v/>
      </c>
      <c r="U1059" s="2" t="str">
        <f t="shared" si="83"/>
        <v/>
      </c>
      <c r="V1059" s="2" t="str">
        <f t="shared" si="83"/>
        <v/>
      </c>
      <c r="W1059" s="2" t="str">
        <f t="shared" si="83"/>
        <v/>
      </c>
      <c r="X1059" s="2" t="str">
        <f t="shared" si="83"/>
        <v/>
      </c>
      <c r="Y1059" s="2" t="str">
        <f t="shared" si="83"/>
        <v/>
      </c>
    </row>
    <row r="1060" spans="1:25" x14ac:dyDescent="0.2">
      <c r="A1060" s="2" t="s">
        <v>787</v>
      </c>
      <c r="B1060" s="2">
        <v>3663</v>
      </c>
      <c r="C1060" s="2">
        <v>0</v>
      </c>
      <c r="D1060" s="2" t="s">
        <v>787</v>
      </c>
      <c r="E1060" s="2">
        <v>867</v>
      </c>
      <c r="F1060" s="2" t="s">
        <v>309</v>
      </c>
      <c r="G1060" s="2">
        <v>2607380.8190000001</v>
      </c>
      <c r="H1060" s="2">
        <v>1180067.996</v>
      </c>
      <c r="I1060" s="2" t="s">
        <v>4896</v>
      </c>
      <c r="J1060" s="4">
        <v>39630</v>
      </c>
      <c r="K1060" s="230">
        <f t="shared" si="81"/>
        <v>3</v>
      </c>
      <c r="L1060" s="2" t="str">
        <f>$B1060&amp;"-"&amp;COUNTIF($B$2:$B1060, $B1060)</f>
        <v>3663-1</v>
      </c>
      <c r="M1060" s="2">
        <v>3439</v>
      </c>
      <c r="N1060" s="2" t="str">
        <f t="shared" si="84"/>
        <v>Ranflüh</v>
      </c>
      <c r="O1060" s="2" t="str">
        <f t="shared" si="83"/>
        <v>Ranflüh</v>
      </c>
      <c r="P1060" s="2" t="str">
        <f t="shared" si="83"/>
        <v/>
      </c>
      <c r="Q1060" s="2" t="str">
        <f t="shared" si="83"/>
        <v/>
      </c>
      <c r="R1060" s="2" t="str">
        <f t="shared" si="83"/>
        <v/>
      </c>
      <c r="S1060" s="2" t="str">
        <f t="shared" si="83"/>
        <v/>
      </c>
      <c r="T1060" s="2" t="str">
        <f t="shared" si="83"/>
        <v/>
      </c>
      <c r="U1060" s="2" t="str">
        <f t="shared" si="83"/>
        <v/>
      </c>
      <c r="V1060" s="2" t="str">
        <f t="shared" si="83"/>
        <v/>
      </c>
      <c r="W1060" s="2" t="str">
        <f t="shared" si="83"/>
        <v/>
      </c>
      <c r="X1060" s="2" t="str">
        <f t="shared" si="83"/>
        <v/>
      </c>
      <c r="Y1060" s="2" t="str">
        <f t="shared" si="83"/>
        <v/>
      </c>
    </row>
    <row r="1061" spans="1:25" x14ac:dyDescent="0.2">
      <c r="A1061" s="2" t="s">
        <v>785</v>
      </c>
      <c r="B1061" s="2">
        <v>3664</v>
      </c>
      <c r="C1061" s="2">
        <v>0</v>
      </c>
      <c r="D1061" s="2" t="s">
        <v>787</v>
      </c>
      <c r="E1061" s="2">
        <v>867</v>
      </c>
      <c r="F1061" s="2" t="s">
        <v>309</v>
      </c>
      <c r="G1061" s="2">
        <v>2606063.696</v>
      </c>
      <c r="H1061" s="2">
        <v>1181371.922</v>
      </c>
      <c r="I1061" s="2" t="s">
        <v>4896</v>
      </c>
      <c r="J1061" s="4">
        <v>39630</v>
      </c>
      <c r="K1061" s="230">
        <f t="shared" si="81"/>
        <v>3</v>
      </c>
      <c r="L1061" s="2" t="str">
        <f>$B1061&amp;"-"&amp;COUNTIF($B$2:$B1061, $B1061)</f>
        <v>3664-2</v>
      </c>
      <c r="M1061" s="2">
        <v>3452</v>
      </c>
      <c r="N1061" s="2" t="str">
        <f t="shared" si="84"/>
        <v>Grünenmatt</v>
      </c>
      <c r="O1061" s="2" t="str">
        <f t="shared" si="83"/>
        <v/>
      </c>
      <c r="P1061" s="2" t="str">
        <f t="shared" si="83"/>
        <v/>
      </c>
      <c r="Q1061" s="2" t="str">
        <f t="shared" si="83"/>
        <v/>
      </c>
      <c r="R1061" s="2" t="str">
        <f t="shared" si="83"/>
        <v/>
      </c>
      <c r="S1061" s="2" t="str">
        <f t="shared" si="83"/>
        <v/>
      </c>
      <c r="T1061" s="2" t="str">
        <f t="shared" si="83"/>
        <v/>
      </c>
      <c r="U1061" s="2" t="str">
        <f t="shared" si="83"/>
        <v/>
      </c>
      <c r="V1061" s="2" t="str">
        <f t="shared" si="83"/>
        <v/>
      </c>
      <c r="W1061" s="2" t="str">
        <f t="shared" si="83"/>
        <v/>
      </c>
      <c r="X1061" s="2" t="str">
        <f t="shared" si="83"/>
        <v/>
      </c>
      <c r="Y1061" s="2" t="str">
        <f t="shared" si="83"/>
        <v/>
      </c>
    </row>
    <row r="1062" spans="1:25" x14ac:dyDescent="0.2">
      <c r="A1062" s="2" t="s">
        <v>788</v>
      </c>
      <c r="B1062" s="2">
        <v>3629</v>
      </c>
      <c r="C1062" s="2">
        <v>3</v>
      </c>
      <c r="D1062" s="2" t="s">
        <v>788</v>
      </c>
      <c r="E1062" s="2">
        <v>868</v>
      </c>
      <c r="F1062" s="2" t="s">
        <v>309</v>
      </c>
      <c r="G1062" s="2">
        <v>2609716.3879999998</v>
      </c>
      <c r="H1062" s="2">
        <v>1185378.199</v>
      </c>
      <c r="I1062" s="2" t="s">
        <v>4896</v>
      </c>
      <c r="J1062" s="4">
        <v>39630</v>
      </c>
      <c r="K1062" s="230">
        <f t="shared" si="81"/>
        <v>3</v>
      </c>
      <c r="L1062" s="2" t="str">
        <f>$B1062&amp;"-"&amp;COUNTIF($B$2:$B1062, $B1062)</f>
        <v>3629-3</v>
      </c>
      <c r="M1062" s="2">
        <v>3453</v>
      </c>
      <c r="N1062" s="2" t="str">
        <f t="shared" si="84"/>
        <v>Heimisbach</v>
      </c>
      <c r="O1062" s="2" t="str">
        <f t="shared" si="83"/>
        <v>Heimisbach</v>
      </c>
      <c r="P1062" s="2" t="str">
        <f t="shared" si="83"/>
        <v>Heimisbach</v>
      </c>
      <c r="Q1062" s="2" t="str">
        <f t="shared" si="83"/>
        <v/>
      </c>
      <c r="R1062" s="2" t="str">
        <f t="shared" si="83"/>
        <v/>
      </c>
      <c r="S1062" s="2" t="str">
        <f t="shared" si="83"/>
        <v/>
      </c>
      <c r="T1062" s="2" t="str">
        <f t="shared" si="83"/>
        <v/>
      </c>
      <c r="U1062" s="2" t="str">
        <f t="shared" si="83"/>
        <v/>
      </c>
      <c r="V1062" s="2" t="str">
        <f t="shared" si="83"/>
        <v/>
      </c>
      <c r="W1062" s="2" t="str">
        <f t="shared" si="83"/>
        <v/>
      </c>
      <c r="X1062" s="2" t="str">
        <f t="shared" si="83"/>
        <v/>
      </c>
      <c r="Y1062" s="2" t="str">
        <f t="shared" si="83"/>
        <v/>
      </c>
    </row>
    <row r="1063" spans="1:25" x14ac:dyDescent="0.2">
      <c r="A1063" s="2" t="s">
        <v>789</v>
      </c>
      <c r="B1063" s="2">
        <v>3126</v>
      </c>
      <c r="C1063" s="2">
        <v>0</v>
      </c>
      <c r="D1063" s="2" t="s">
        <v>789</v>
      </c>
      <c r="E1063" s="2">
        <v>869</v>
      </c>
      <c r="F1063" s="2" t="s">
        <v>309</v>
      </c>
      <c r="G1063" s="2">
        <v>2604296.5410000002</v>
      </c>
      <c r="H1063" s="2">
        <v>1187617.9069999999</v>
      </c>
      <c r="I1063" s="2" t="s">
        <v>4896</v>
      </c>
      <c r="J1063" s="4">
        <v>39630</v>
      </c>
      <c r="K1063" s="230">
        <f t="shared" si="81"/>
        <v>3</v>
      </c>
      <c r="L1063" s="2" t="str">
        <f>$B1063&amp;"-"&amp;COUNTIF($B$2:$B1063, $B1063)</f>
        <v>3126-1</v>
      </c>
      <c r="M1063" s="2">
        <v>3454</v>
      </c>
      <c r="N1063" s="2" t="str">
        <f t="shared" si="84"/>
        <v>Sumiswald</v>
      </c>
      <c r="O1063" s="2" t="str">
        <f t="shared" si="83"/>
        <v>Sumiswald</v>
      </c>
      <c r="P1063" s="2" t="str">
        <f t="shared" si="83"/>
        <v>Sumiswald</v>
      </c>
      <c r="Q1063" s="2" t="str">
        <f t="shared" si="83"/>
        <v/>
      </c>
      <c r="R1063" s="2" t="str">
        <f t="shared" si="83"/>
        <v/>
      </c>
      <c r="S1063" s="2" t="str">
        <f t="shared" si="83"/>
        <v/>
      </c>
      <c r="T1063" s="2" t="str">
        <f t="shared" si="83"/>
        <v/>
      </c>
      <c r="U1063" s="2" t="str">
        <f t="shared" si="83"/>
        <v/>
      </c>
      <c r="V1063" s="2" t="str">
        <f t="shared" si="83"/>
        <v/>
      </c>
      <c r="W1063" s="2" t="str">
        <f t="shared" si="83"/>
        <v/>
      </c>
      <c r="X1063" s="2" t="str">
        <f t="shared" si="83"/>
        <v/>
      </c>
      <c r="Y1063" s="2" t="str">
        <f t="shared" si="83"/>
        <v/>
      </c>
    </row>
    <row r="1064" spans="1:25" x14ac:dyDescent="0.2">
      <c r="A1064" s="2" t="s">
        <v>790</v>
      </c>
      <c r="B1064" s="2">
        <v>3122</v>
      </c>
      <c r="C1064" s="2">
        <v>0</v>
      </c>
      <c r="D1064" s="2" t="s">
        <v>790</v>
      </c>
      <c r="E1064" s="2">
        <v>870</v>
      </c>
      <c r="F1064" s="2" t="s">
        <v>309</v>
      </c>
      <c r="G1064" s="2">
        <v>2602211.09</v>
      </c>
      <c r="H1064" s="2">
        <v>1195788.6769999999</v>
      </c>
      <c r="I1064" s="2" t="s">
        <v>4896</v>
      </c>
      <c r="J1064" s="4">
        <v>39630</v>
      </c>
      <c r="K1064" s="230">
        <f t="shared" si="81"/>
        <v>3</v>
      </c>
      <c r="L1064" s="2" t="str">
        <f>$B1064&amp;"-"&amp;COUNTIF($B$2:$B1064, $B1064)</f>
        <v>3122-2</v>
      </c>
      <c r="M1064" s="2">
        <v>3455</v>
      </c>
      <c r="N1064" s="2" t="str">
        <f t="shared" si="84"/>
        <v>Grünen</v>
      </c>
      <c r="O1064" s="2" t="str">
        <f t="shared" si="83"/>
        <v/>
      </c>
      <c r="P1064" s="2" t="str">
        <f t="shared" si="83"/>
        <v/>
      </c>
      <c r="Q1064" s="2" t="str">
        <f t="shared" si="83"/>
        <v/>
      </c>
      <c r="R1064" s="2" t="str">
        <f t="shared" si="83"/>
        <v/>
      </c>
      <c r="S1064" s="2" t="str">
        <f t="shared" si="83"/>
        <v/>
      </c>
      <c r="T1064" s="2" t="str">
        <f t="shared" si="83"/>
        <v/>
      </c>
      <c r="U1064" s="2" t="str">
        <f t="shared" si="83"/>
        <v/>
      </c>
      <c r="V1064" s="2" t="str">
        <f t="shared" si="83"/>
        <v/>
      </c>
      <c r="W1064" s="2" t="str">
        <f t="shared" si="83"/>
        <v/>
      </c>
      <c r="X1064" s="2" t="str">
        <f t="shared" si="83"/>
        <v/>
      </c>
      <c r="Y1064" s="2" t="str">
        <f t="shared" si="83"/>
        <v/>
      </c>
    </row>
    <row r="1065" spans="1:25" x14ac:dyDescent="0.2">
      <c r="A1065" s="2" t="s">
        <v>783</v>
      </c>
      <c r="B1065" s="2">
        <v>3123</v>
      </c>
      <c r="C1065" s="2">
        <v>0</v>
      </c>
      <c r="D1065" s="2" t="s">
        <v>790</v>
      </c>
      <c r="E1065" s="2">
        <v>870</v>
      </c>
      <c r="F1065" s="2" t="s">
        <v>309</v>
      </c>
      <c r="G1065" s="2">
        <v>2603255.3560000001</v>
      </c>
      <c r="H1065" s="2">
        <v>1194663.817</v>
      </c>
      <c r="I1065" s="2" t="s">
        <v>4896</v>
      </c>
      <c r="J1065" s="4">
        <v>39630</v>
      </c>
      <c r="K1065" s="230">
        <f t="shared" si="81"/>
        <v>3</v>
      </c>
      <c r="L1065" s="2" t="str">
        <f>$B1065&amp;"-"&amp;COUNTIF($B$2:$B1065, $B1065)</f>
        <v>3123-2</v>
      </c>
      <c r="M1065" s="2">
        <v>3456</v>
      </c>
      <c r="N1065" s="2" t="str">
        <f t="shared" si="84"/>
        <v>Trachselwald</v>
      </c>
      <c r="O1065" s="2" t="str">
        <f t="shared" si="83"/>
        <v>Trachselwald</v>
      </c>
      <c r="P1065" s="2" t="str">
        <f t="shared" si="83"/>
        <v/>
      </c>
      <c r="Q1065" s="2" t="str">
        <f t="shared" si="83"/>
        <v/>
      </c>
      <c r="R1065" s="2" t="str">
        <f t="shared" si="83"/>
        <v/>
      </c>
      <c r="S1065" s="2" t="str">
        <f t="shared" si="83"/>
        <v/>
      </c>
      <c r="T1065" s="2" t="str">
        <f t="shared" si="83"/>
        <v/>
      </c>
      <c r="U1065" s="2" t="str">
        <f t="shared" si="83"/>
        <v/>
      </c>
      <c r="V1065" s="2" t="str">
        <f t="shared" si="83"/>
        <v/>
      </c>
      <c r="W1065" s="2" t="str">
        <f t="shared" si="83"/>
        <v/>
      </c>
      <c r="X1065" s="2" t="str">
        <f t="shared" si="83"/>
        <v/>
      </c>
      <c r="Y1065" s="2" t="str">
        <f t="shared" si="83"/>
        <v/>
      </c>
    </row>
    <row r="1066" spans="1:25" x14ac:dyDescent="0.2">
      <c r="A1066" s="2" t="s">
        <v>786</v>
      </c>
      <c r="B1066" s="2">
        <v>3115</v>
      </c>
      <c r="C1066" s="2">
        <v>0</v>
      </c>
      <c r="D1066" s="2" t="s">
        <v>792</v>
      </c>
      <c r="E1066" s="2">
        <v>872</v>
      </c>
      <c r="F1066" s="2" t="s">
        <v>309</v>
      </c>
      <c r="G1066" s="2">
        <v>2606887.986</v>
      </c>
      <c r="H1066" s="2">
        <v>1187012.355</v>
      </c>
      <c r="I1066" s="2" t="s">
        <v>4896</v>
      </c>
      <c r="J1066" s="4">
        <v>39630</v>
      </c>
      <c r="K1066" s="230">
        <f t="shared" si="81"/>
        <v>3</v>
      </c>
      <c r="L1066" s="2" t="str">
        <f>$B1066&amp;"-"&amp;COUNTIF($B$2:$B1066, $B1066)</f>
        <v>3115-3</v>
      </c>
      <c r="M1066" s="2">
        <v>3457</v>
      </c>
      <c r="N1066" s="2" t="str">
        <f t="shared" si="84"/>
        <v>Wasen im Emmental</v>
      </c>
      <c r="O1066" s="2" t="str">
        <f t="shared" si="83"/>
        <v>Wasen im Emmental</v>
      </c>
      <c r="P1066" s="2" t="str">
        <f t="shared" si="83"/>
        <v/>
      </c>
      <c r="Q1066" s="2" t="str">
        <f t="shared" si="83"/>
        <v/>
      </c>
      <c r="R1066" s="2" t="str">
        <f t="shared" si="83"/>
        <v/>
      </c>
      <c r="S1066" s="2" t="str">
        <f t="shared" si="83"/>
        <v/>
      </c>
      <c r="T1066" s="2" t="str">
        <f t="shared" si="83"/>
        <v/>
      </c>
      <c r="U1066" s="2" t="str">
        <f t="shared" si="83"/>
        <v/>
      </c>
      <c r="V1066" s="2" t="str">
        <f t="shared" si="83"/>
        <v/>
      </c>
      <c r="W1066" s="2" t="str">
        <f t="shared" si="83"/>
        <v/>
      </c>
      <c r="X1066" s="2" t="str">
        <f t="shared" si="83"/>
        <v/>
      </c>
      <c r="Y1066" s="2" t="str">
        <f t="shared" si="83"/>
        <v/>
      </c>
    </row>
    <row r="1067" spans="1:25" x14ac:dyDescent="0.2">
      <c r="A1067" s="2" t="s">
        <v>791</v>
      </c>
      <c r="B1067" s="2">
        <v>3116</v>
      </c>
      <c r="C1067" s="2">
        <v>0</v>
      </c>
      <c r="D1067" s="2" t="s">
        <v>792</v>
      </c>
      <c r="E1067" s="2">
        <v>872</v>
      </c>
      <c r="F1067" s="2" t="s">
        <v>309</v>
      </c>
      <c r="G1067" s="2">
        <v>2607890.173</v>
      </c>
      <c r="H1067" s="2">
        <v>1185187.4990000001</v>
      </c>
      <c r="I1067" s="2" t="s">
        <v>4896</v>
      </c>
      <c r="J1067" s="4">
        <v>39630</v>
      </c>
      <c r="K1067" s="230">
        <f t="shared" si="81"/>
        <v>3</v>
      </c>
      <c r="L1067" s="2" t="str">
        <f>$B1067&amp;"-"&amp;COUNTIF($B$2:$B1067, $B1067)</f>
        <v>3116-1</v>
      </c>
      <c r="M1067" s="2">
        <v>3462</v>
      </c>
      <c r="N1067" s="2" t="str">
        <f t="shared" si="84"/>
        <v>Weier im Emmental</v>
      </c>
      <c r="O1067" s="2" t="str">
        <f t="shared" si="83"/>
        <v>Weier im Emmental</v>
      </c>
      <c r="P1067" s="2" t="str">
        <f t="shared" si="83"/>
        <v/>
      </c>
      <c r="Q1067" s="2" t="str">
        <f t="shared" si="83"/>
        <v/>
      </c>
      <c r="R1067" s="2" t="str">
        <f t="shared" si="83"/>
        <v/>
      </c>
      <c r="S1067" s="2" t="str">
        <f t="shared" si="83"/>
        <v/>
      </c>
      <c r="T1067" s="2" t="str">
        <f t="shared" si="83"/>
        <v/>
      </c>
      <c r="U1067" s="2" t="str">
        <f t="shared" si="83"/>
        <v/>
      </c>
      <c r="V1067" s="2" t="str">
        <f t="shared" si="83"/>
        <v/>
      </c>
      <c r="W1067" s="2" t="str">
        <f t="shared" si="83"/>
        <v/>
      </c>
      <c r="X1067" s="2" t="str">
        <f t="shared" si="83"/>
        <v/>
      </c>
      <c r="Y1067" s="2" t="str">
        <f t="shared" si="83"/>
        <v/>
      </c>
    </row>
    <row r="1068" spans="1:25" x14ac:dyDescent="0.2">
      <c r="A1068" s="2" t="s">
        <v>793</v>
      </c>
      <c r="B1068" s="2">
        <v>3116</v>
      </c>
      <c r="C1068" s="2">
        <v>2</v>
      </c>
      <c r="D1068" s="2" t="s">
        <v>792</v>
      </c>
      <c r="E1068" s="2">
        <v>872</v>
      </c>
      <c r="F1068" s="2" t="s">
        <v>309</v>
      </c>
      <c r="G1068" s="2">
        <v>2607075.5860000001</v>
      </c>
      <c r="H1068" s="2">
        <v>1186219.45</v>
      </c>
      <c r="I1068" s="2" t="s">
        <v>4896</v>
      </c>
      <c r="J1068" s="4">
        <v>39630</v>
      </c>
      <c r="K1068" s="230">
        <f t="shared" si="81"/>
        <v>3</v>
      </c>
      <c r="L1068" s="2" t="str">
        <f>$B1068&amp;"-"&amp;COUNTIF($B$2:$B1068, $B1068)</f>
        <v>3116-2</v>
      </c>
      <c r="M1068" s="2">
        <v>3463</v>
      </c>
      <c r="N1068" s="2" t="str">
        <f t="shared" si="84"/>
        <v>Häusernmoos im Emmental</v>
      </c>
      <c r="O1068" s="2" t="str">
        <f t="shared" si="83"/>
        <v>Häusernmoos im Emmental</v>
      </c>
      <c r="P1068" s="2" t="str">
        <f t="shared" si="83"/>
        <v>Häusernmoos im Emmental</v>
      </c>
      <c r="Q1068" s="2" t="str">
        <f t="shared" si="83"/>
        <v/>
      </c>
      <c r="R1068" s="2" t="str">
        <f t="shared" si="83"/>
        <v/>
      </c>
      <c r="S1068" s="2" t="str">
        <f t="shared" si="83"/>
        <v/>
      </c>
      <c r="T1068" s="2" t="str">
        <f t="shared" si="83"/>
        <v/>
      </c>
      <c r="U1068" s="2" t="str">
        <f t="shared" ref="U1068:Y1068" si="85">IFERROR(INDEX($A$2:$A$5744, MATCH($M1068&amp;"-"&amp;U$1, $L$2:$L$5744, 0)), "")</f>
        <v/>
      </c>
      <c r="V1068" s="2" t="str">
        <f t="shared" si="85"/>
        <v/>
      </c>
      <c r="W1068" s="2" t="str">
        <f t="shared" si="85"/>
        <v/>
      </c>
      <c r="X1068" s="2" t="str">
        <f t="shared" si="85"/>
        <v/>
      </c>
      <c r="Y1068" s="2" t="str">
        <f t="shared" si="85"/>
        <v/>
      </c>
    </row>
    <row r="1069" spans="1:25" x14ac:dyDescent="0.2">
      <c r="A1069" s="2" t="s">
        <v>794</v>
      </c>
      <c r="B1069" s="2">
        <v>3116</v>
      </c>
      <c r="C1069" s="2">
        <v>3</v>
      </c>
      <c r="D1069" s="2" t="s">
        <v>792</v>
      </c>
      <c r="E1069" s="2">
        <v>872</v>
      </c>
      <c r="F1069" s="2" t="s">
        <v>309</v>
      </c>
      <c r="G1069" s="2">
        <v>2607856.37</v>
      </c>
      <c r="H1069" s="2">
        <v>1183406.75</v>
      </c>
      <c r="I1069" s="2" t="s">
        <v>4896</v>
      </c>
      <c r="J1069" s="4">
        <v>39630</v>
      </c>
      <c r="K1069" s="230">
        <f t="shared" si="81"/>
        <v>3</v>
      </c>
      <c r="L1069" s="2" t="str">
        <f>$B1069&amp;"-"&amp;COUNTIF($B$2:$B1069, $B1069)</f>
        <v>3116-3</v>
      </c>
      <c r="M1069" s="2">
        <v>3464</v>
      </c>
      <c r="N1069" s="2" t="str">
        <f t="shared" si="84"/>
        <v>Schmidigen-Mühleweg</v>
      </c>
      <c r="O1069" s="2" t="str">
        <f t="shared" si="84"/>
        <v>Schmidigen-Mühleweg</v>
      </c>
      <c r="P1069" s="2" t="str">
        <f t="shared" si="84"/>
        <v>Schmidigen-Mühleweg</v>
      </c>
      <c r="Q1069" s="2" t="str">
        <f t="shared" si="84"/>
        <v>Schmidigen-Mühleweg</v>
      </c>
      <c r="R1069" s="2" t="str">
        <f t="shared" si="84"/>
        <v/>
      </c>
      <c r="S1069" s="2" t="str">
        <f t="shared" si="84"/>
        <v/>
      </c>
      <c r="T1069" s="2" t="str">
        <f t="shared" si="84"/>
        <v/>
      </c>
      <c r="U1069" s="2" t="str">
        <f t="shared" si="84"/>
        <v/>
      </c>
      <c r="V1069" s="2" t="str">
        <f t="shared" si="84"/>
        <v/>
      </c>
      <c r="W1069" s="2" t="str">
        <f t="shared" si="84"/>
        <v/>
      </c>
      <c r="X1069" s="2" t="str">
        <f t="shared" si="84"/>
        <v/>
      </c>
      <c r="Y1069" s="2" t="str">
        <f t="shared" si="84"/>
        <v/>
      </c>
    </row>
    <row r="1070" spans="1:25" x14ac:dyDescent="0.2">
      <c r="A1070" s="2" t="s">
        <v>805</v>
      </c>
      <c r="B1070" s="2">
        <v>3125</v>
      </c>
      <c r="C1070" s="2">
        <v>0</v>
      </c>
      <c r="D1070" s="2" t="s">
        <v>792</v>
      </c>
      <c r="E1070" s="2">
        <v>872</v>
      </c>
      <c r="F1070" s="2" t="s">
        <v>309</v>
      </c>
      <c r="G1070" s="2">
        <v>2605140.0580000002</v>
      </c>
      <c r="H1070" s="2">
        <v>1189390.04</v>
      </c>
      <c r="I1070" s="2" t="s">
        <v>4896</v>
      </c>
      <c r="J1070" s="4">
        <v>39630</v>
      </c>
      <c r="K1070" s="230">
        <f t="shared" si="81"/>
        <v>3</v>
      </c>
      <c r="L1070" s="2" t="str">
        <f>$B1070&amp;"-"&amp;COUNTIF($B$2:$B1070, $B1070)</f>
        <v>3125-2</v>
      </c>
      <c r="M1070" s="2">
        <v>3465</v>
      </c>
      <c r="N1070" s="2" t="str">
        <f t="shared" si="84"/>
        <v>Dürrenroth</v>
      </c>
      <c r="O1070" s="2" t="str">
        <f t="shared" si="84"/>
        <v/>
      </c>
      <c r="P1070" s="2" t="str">
        <f t="shared" si="84"/>
        <v/>
      </c>
      <c r="Q1070" s="2" t="str">
        <f t="shared" si="84"/>
        <v/>
      </c>
      <c r="R1070" s="2" t="str">
        <f t="shared" si="84"/>
        <v/>
      </c>
      <c r="S1070" s="2" t="str">
        <f t="shared" si="84"/>
        <v/>
      </c>
      <c r="T1070" s="2" t="str">
        <f t="shared" si="84"/>
        <v/>
      </c>
      <c r="U1070" s="2" t="str">
        <f t="shared" si="84"/>
        <v/>
      </c>
      <c r="V1070" s="2" t="str">
        <f t="shared" si="84"/>
        <v/>
      </c>
      <c r="W1070" s="2" t="str">
        <f t="shared" si="84"/>
        <v/>
      </c>
      <c r="X1070" s="2" t="str">
        <f t="shared" si="84"/>
        <v/>
      </c>
      <c r="Y1070" s="2" t="str">
        <f t="shared" si="84"/>
        <v/>
      </c>
    </row>
    <row r="1071" spans="1:25" x14ac:dyDescent="0.2">
      <c r="A1071" s="2" t="s">
        <v>795</v>
      </c>
      <c r="B1071" s="2">
        <v>3126</v>
      </c>
      <c r="C1071" s="2">
        <v>2</v>
      </c>
      <c r="D1071" s="2" t="s">
        <v>792</v>
      </c>
      <c r="E1071" s="2">
        <v>872</v>
      </c>
      <c r="F1071" s="2" t="s">
        <v>309</v>
      </c>
      <c r="G1071" s="2">
        <v>2606044.8849999998</v>
      </c>
      <c r="H1071" s="2">
        <v>1187919.0360000001</v>
      </c>
      <c r="I1071" s="2" t="s">
        <v>4896</v>
      </c>
      <c r="J1071" s="4">
        <v>39630</v>
      </c>
      <c r="K1071" s="230">
        <f t="shared" si="81"/>
        <v>3</v>
      </c>
      <c r="L1071" s="2" t="str">
        <f>$B1071&amp;"-"&amp;COUNTIF($B$2:$B1071, $B1071)</f>
        <v>3126-2</v>
      </c>
      <c r="M1071" s="2">
        <v>3472</v>
      </c>
      <c r="N1071" s="2" t="str">
        <f t="shared" si="84"/>
        <v>Wynigen</v>
      </c>
      <c r="O1071" s="2" t="str">
        <f t="shared" si="84"/>
        <v>Rumendingen</v>
      </c>
      <c r="P1071" s="2" t="str">
        <f t="shared" si="84"/>
        <v>Wynigen</v>
      </c>
      <c r="Q1071" s="2" t="str">
        <f t="shared" si="84"/>
        <v>Rumendingen</v>
      </c>
      <c r="R1071" s="2" t="str">
        <f t="shared" si="84"/>
        <v>Wynigen</v>
      </c>
      <c r="S1071" s="2" t="str">
        <f t="shared" si="84"/>
        <v/>
      </c>
      <c r="T1071" s="2" t="str">
        <f t="shared" si="84"/>
        <v/>
      </c>
      <c r="U1071" s="2" t="str">
        <f t="shared" si="84"/>
        <v/>
      </c>
      <c r="V1071" s="2" t="str">
        <f t="shared" si="84"/>
        <v/>
      </c>
      <c r="W1071" s="2" t="str">
        <f t="shared" si="84"/>
        <v/>
      </c>
      <c r="X1071" s="2" t="str">
        <f t="shared" si="84"/>
        <v/>
      </c>
      <c r="Y1071" s="2" t="str">
        <f t="shared" si="84"/>
        <v/>
      </c>
    </row>
    <row r="1072" spans="1:25" x14ac:dyDescent="0.2">
      <c r="A1072" s="2" t="s">
        <v>601</v>
      </c>
      <c r="B1072" s="2">
        <v>3629</v>
      </c>
      <c r="C1072" s="2">
        <v>0</v>
      </c>
      <c r="D1072" s="2" t="s">
        <v>792</v>
      </c>
      <c r="E1072" s="2">
        <v>872</v>
      </c>
      <c r="F1072" s="2" t="s">
        <v>309</v>
      </c>
      <c r="G1072" s="2">
        <v>2609564.551</v>
      </c>
      <c r="H1072" s="2">
        <v>1184406.085</v>
      </c>
      <c r="I1072" s="2" t="s">
        <v>4896</v>
      </c>
      <c r="J1072" s="4">
        <v>39630</v>
      </c>
      <c r="K1072" s="230">
        <f t="shared" si="81"/>
        <v>3</v>
      </c>
      <c r="L1072" s="2" t="str">
        <f>$B1072&amp;"-"&amp;COUNTIF($B$2:$B1072, $B1072)</f>
        <v>3629-4</v>
      </c>
      <c r="M1072" s="2">
        <v>3473</v>
      </c>
      <c r="N1072" s="2" t="str">
        <f t="shared" si="84"/>
        <v>Alchenstorf</v>
      </c>
      <c r="O1072" s="2" t="str">
        <f t="shared" si="84"/>
        <v/>
      </c>
      <c r="P1072" s="2" t="str">
        <f t="shared" si="84"/>
        <v/>
      </c>
      <c r="Q1072" s="2" t="str">
        <f t="shared" si="84"/>
        <v/>
      </c>
      <c r="R1072" s="2" t="str">
        <f t="shared" si="84"/>
        <v/>
      </c>
      <c r="S1072" s="2" t="str">
        <f t="shared" si="84"/>
        <v/>
      </c>
      <c r="T1072" s="2" t="str">
        <f t="shared" si="84"/>
        <v/>
      </c>
      <c r="U1072" s="2" t="str">
        <f t="shared" si="84"/>
        <v/>
      </c>
      <c r="V1072" s="2" t="str">
        <f t="shared" si="84"/>
        <v/>
      </c>
      <c r="W1072" s="2" t="str">
        <f t="shared" si="84"/>
        <v/>
      </c>
      <c r="X1072" s="2" t="str">
        <f t="shared" si="84"/>
        <v/>
      </c>
      <c r="Y1072" s="2" t="str">
        <f t="shared" si="84"/>
        <v/>
      </c>
    </row>
    <row r="1073" spans="1:25" x14ac:dyDescent="0.2">
      <c r="A1073" s="2" t="s">
        <v>808</v>
      </c>
      <c r="B1073" s="2">
        <v>3086</v>
      </c>
      <c r="C1073" s="2">
        <v>0</v>
      </c>
      <c r="D1073" s="2" t="s">
        <v>796</v>
      </c>
      <c r="E1073" s="2">
        <v>877</v>
      </c>
      <c r="F1073" s="2" t="s">
        <v>309</v>
      </c>
      <c r="G1073" s="2">
        <v>2602287.861</v>
      </c>
      <c r="H1073" s="2">
        <v>1190979.6370000001</v>
      </c>
      <c r="I1073" s="2" t="s">
        <v>4896</v>
      </c>
      <c r="J1073" s="4">
        <v>39630</v>
      </c>
      <c r="K1073" s="230">
        <f t="shared" si="81"/>
        <v>3</v>
      </c>
      <c r="L1073" s="2" t="str">
        <f>$B1073&amp;"-"&amp;COUNTIF($B$2:$B1073, $B1073)</f>
        <v>3086-3</v>
      </c>
      <c r="M1073" s="2">
        <v>3474</v>
      </c>
      <c r="N1073" s="2" t="str">
        <f t="shared" si="84"/>
        <v>Rüedisbach</v>
      </c>
      <c r="O1073" s="2" t="str">
        <f t="shared" si="84"/>
        <v>Rüedisbach</v>
      </c>
      <c r="P1073" s="2" t="str">
        <f t="shared" si="84"/>
        <v/>
      </c>
      <c r="Q1073" s="2" t="str">
        <f t="shared" si="84"/>
        <v/>
      </c>
      <c r="R1073" s="2" t="str">
        <f t="shared" si="84"/>
        <v/>
      </c>
      <c r="S1073" s="2" t="str">
        <f t="shared" si="84"/>
        <v/>
      </c>
      <c r="T1073" s="2" t="str">
        <f t="shared" si="84"/>
        <v/>
      </c>
      <c r="U1073" s="2" t="str">
        <f t="shared" si="84"/>
        <v/>
      </c>
      <c r="V1073" s="2" t="str">
        <f t="shared" si="84"/>
        <v/>
      </c>
      <c r="W1073" s="2" t="str">
        <f t="shared" si="84"/>
        <v/>
      </c>
      <c r="X1073" s="2" t="str">
        <f t="shared" si="84"/>
        <v/>
      </c>
      <c r="Y1073" s="2" t="str">
        <f t="shared" si="84"/>
        <v/>
      </c>
    </row>
    <row r="1074" spans="1:25" x14ac:dyDescent="0.2">
      <c r="A1074" s="2" t="s">
        <v>796</v>
      </c>
      <c r="B1074" s="2">
        <v>3087</v>
      </c>
      <c r="C1074" s="2">
        <v>0</v>
      </c>
      <c r="D1074" s="2" t="s">
        <v>796</v>
      </c>
      <c r="E1074" s="2">
        <v>877</v>
      </c>
      <c r="F1074" s="2" t="s">
        <v>309</v>
      </c>
      <c r="G1074" s="2">
        <v>2601424.861</v>
      </c>
      <c r="H1074" s="2">
        <v>1189870.392</v>
      </c>
      <c r="I1074" s="2" t="s">
        <v>4896</v>
      </c>
      <c r="J1074" s="4">
        <v>39630</v>
      </c>
      <c r="K1074" s="230">
        <f t="shared" si="81"/>
        <v>3</v>
      </c>
      <c r="L1074" s="2" t="str">
        <f>$B1074&amp;"-"&amp;COUNTIF($B$2:$B1074, $B1074)</f>
        <v>3087-1</v>
      </c>
      <c r="M1074" s="2">
        <v>3475</v>
      </c>
      <c r="N1074" s="2" t="str">
        <f t="shared" si="84"/>
        <v>Riedtwil</v>
      </c>
      <c r="O1074" s="2" t="str">
        <f t="shared" si="84"/>
        <v>Hermiswil</v>
      </c>
      <c r="P1074" s="2" t="str">
        <f t="shared" si="84"/>
        <v/>
      </c>
      <c r="Q1074" s="2" t="str">
        <f t="shared" si="84"/>
        <v/>
      </c>
      <c r="R1074" s="2" t="str">
        <f t="shared" si="84"/>
        <v/>
      </c>
      <c r="S1074" s="2" t="str">
        <f t="shared" si="84"/>
        <v/>
      </c>
      <c r="T1074" s="2" t="str">
        <f t="shared" si="84"/>
        <v/>
      </c>
      <c r="U1074" s="2" t="str">
        <f t="shared" si="84"/>
        <v/>
      </c>
      <c r="V1074" s="2" t="str">
        <f t="shared" si="84"/>
        <v/>
      </c>
      <c r="W1074" s="2" t="str">
        <f t="shared" si="84"/>
        <v/>
      </c>
      <c r="X1074" s="2" t="str">
        <f t="shared" si="84"/>
        <v/>
      </c>
      <c r="Y1074" s="2" t="str">
        <f t="shared" si="84"/>
        <v/>
      </c>
    </row>
    <row r="1075" spans="1:25" x14ac:dyDescent="0.2">
      <c r="A1075" s="2" t="s">
        <v>797</v>
      </c>
      <c r="B1075" s="2">
        <v>3099</v>
      </c>
      <c r="C1075" s="2">
        <v>0</v>
      </c>
      <c r="D1075" s="2" t="s">
        <v>798</v>
      </c>
      <c r="E1075" s="2">
        <v>879</v>
      </c>
      <c r="F1075" s="2" t="s">
        <v>309</v>
      </c>
      <c r="G1075" s="2">
        <v>2601573.2420000001</v>
      </c>
      <c r="H1075" s="2">
        <v>1178562.625</v>
      </c>
      <c r="I1075" s="2" t="s">
        <v>4896</v>
      </c>
      <c r="J1075" s="4">
        <v>39630</v>
      </c>
      <c r="K1075" s="230">
        <f t="shared" si="81"/>
        <v>3</v>
      </c>
      <c r="L1075" s="2" t="str">
        <f>$B1075&amp;"-"&amp;COUNTIF($B$2:$B1075, $B1075)</f>
        <v>3099-2</v>
      </c>
      <c r="M1075" s="2">
        <v>3476</v>
      </c>
      <c r="N1075" s="2" t="str">
        <f t="shared" si="84"/>
        <v>Oschwand</v>
      </c>
      <c r="O1075" s="2" t="str">
        <f t="shared" si="84"/>
        <v>Oschwand</v>
      </c>
      <c r="P1075" s="2" t="str">
        <f t="shared" si="84"/>
        <v>Oschwand</v>
      </c>
      <c r="Q1075" s="2" t="str">
        <f t="shared" si="84"/>
        <v/>
      </c>
      <c r="R1075" s="2" t="str">
        <f t="shared" si="84"/>
        <v/>
      </c>
      <c r="S1075" s="2" t="str">
        <f t="shared" si="84"/>
        <v/>
      </c>
      <c r="T1075" s="2" t="str">
        <f t="shared" si="84"/>
        <v/>
      </c>
      <c r="U1075" s="2" t="str">
        <f t="shared" si="84"/>
        <v/>
      </c>
      <c r="V1075" s="2" t="str">
        <f t="shared" si="84"/>
        <v/>
      </c>
      <c r="W1075" s="2" t="str">
        <f t="shared" si="84"/>
        <v/>
      </c>
      <c r="X1075" s="2" t="str">
        <f t="shared" si="84"/>
        <v/>
      </c>
      <c r="Y1075" s="2" t="str">
        <f t="shared" si="84"/>
        <v/>
      </c>
    </row>
    <row r="1076" spans="1:25" x14ac:dyDescent="0.2">
      <c r="A1076" s="2" t="s">
        <v>799</v>
      </c>
      <c r="B1076" s="2">
        <v>3128</v>
      </c>
      <c r="C1076" s="2">
        <v>2</v>
      </c>
      <c r="D1076" s="2" t="s">
        <v>798</v>
      </c>
      <c r="E1076" s="2">
        <v>879</v>
      </c>
      <c r="F1076" s="2" t="s">
        <v>309</v>
      </c>
      <c r="G1076" s="2">
        <v>2604034.5529999998</v>
      </c>
      <c r="H1076" s="2">
        <v>1186233.665</v>
      </c>
      <c r="I1076" s="2" t="s">
        <v>4896</v>
      </c>
      <c r="J1076" s="4">
        <v>39630</v>
      </c>
      <c r="K1076" s="230">
        <f t="shared" si="81"/>
        <v>3</v>
      </c>
      <c r="L1076" s="2" t="str">
        <f>$B1076&amp;"-"&amp;COUNTIF($B$2:$B1076, $B1076)</f>
        <v>3128-1</v>
      </c>
      <c r="M1076" s="2">
        <v>3503</v>
      </c>
      <c r="N1076" s="2" t="str">
        <f t="shared" si="84"/>
        <v>Gysenstein</v>
      </c>
      <c r="O1076" s="2" t="str">
        <f t="shared" si="84"/>
        <v/>
      </c>
      <c r="P1076" s="2" t="str">
        <f t="shared" si="84"/>
        <v/>
      </c>
      <c r="Q1076" s="2" t="str">
        <f t="shared" si="84"/>
        <v/>
      </c>
      <c r="R1076" s="2" t="str">
        <f t="shared" si="84"/>
        <v/>
      </c>
      <c r="S1076" s="2" t="str">
        <f t="shared" si="84"/>
        <v/>
      </c>
      <c r="T1076" s="2" t="str">
        <f t="shared" si="84"/>
        <v/>
      </c>
      <c r="U1076" s="2" t="str">
        <f t="shared" si="84"/>
        <v/>
      </c>
      <c r="V1076" s="2" t="str">
        <f t="shared" si="84"/>
        <v/>
      </c>
      <c r="W1076" s="2" t="str">
        <f t="shared" si="84"/>
        <v/>
      </c>
      <c r="X1076" s="2" t="str">
        <f t="shared" si="84"/>
        <v/>
      </c>
      <c r="Y1076" s="2" t="str">
        <f t="shared" si="84"/>
        <v/>
      </c>
    </row>
    <row r="1077" spans="1:25" x14ac:dyDescent="0.2">
      <c r="A1077" s="2" t="s">
        <v>798</v>
      </c>
      <c r="B1077" s="2">
        <v>3132</v>
      </c>
      <c r="C1077" s="2">
        <v>0</v>
      </c>
      <c r="D1077" s="2" t="s">
        <v>798</v>
      </c>
      <c r="E1077" s="2">
        <v>879</v>
      </c>
      <c r="F1077" s="2" t="s">
        <v>309</v>
      </c>
      <c r="G1077" s="2">
        <v>2602069.5469999998</v>
      </c>
      <c r="H1077" s="2">
        <v>1183969.851</v>
      </c>
      <c r="I1077" s="2" t="s">
        <v>4896</v>
      </c>
      <c r="J1077" s="4">
        <v>39630</v>
      </c>
      <c r="K1077" s="230">
        <f t="shared" si="81"/>
        <v>3</v>
      </c>
      <c r="L1077" s="2" t="str">
        <f>$B1077&amp;"-"&amp;COUNTIF($B$2:$B1077, $B1077)</f>
        <v>3132-1</v>
      </c>
      <c r="M1077" s="2">
        <v>3504</v>
      </c>
      <c r="N1077" s="2" t="str">
        <f t="shared" si="84"/>
        <v>Niederhünigen</v>
      </c>
      <c r="O1077" s="2" t="str">
        <f t="shared" si="84"/>
        <v>Oberhünigen</v>
      </c>
      <c r="P1077" s="2" t="str">
        <f t="shared" si="84"/>
        <v/>
      </c>
      <c r="Q1077" s="2" t="str">
        <f t="shared" si="84"/>
        <v/>
      </c>
      <c r="R1077" s="2" t="str">
        <f t="shared" si="84"/>
        <v/>
      </c>
      <c r="S1077" s="2" t="str">
        <f t="shared" si="84"/>
        <v/>
      </c>
      <c r="T1077" s="2" t="str">
        <f t="shared" si="84"/>
        <v/>
      </c>
      <c r="U1077" s="2" t="str">
        <f t="shared" si="84"/>
        <v/>
      </c>
      <c r="V1077" s="2" t="str">
        <f t="shared" si="84"/>
        <v/>
      </c>
      <c r="W1077" s="2" t="str">
        <f t="shared" si="84"/>
        <v/>
      </c>
      <c r="X1077" s="2" t="str">
        <f t="shared" si="84"/>
        <v/>
      </c>
      <c r="Y1077" s="2" t="str">
        <f t="shared" si="84"/>
        <v/>
      </c>
    </row>
    <row r="1078" spans="1:25" x14ac:dyDescent="0.2">
      <c r="A1078" s="2" t="s">
        <v>785</v>
      </c>
      <c r="B1078" s="2">
        <v>3664</v>
      </c>
      <c r="C1078" s="2">
        <v>0</v>
      </c>
      <c r="D1078" s="2" t="s">
        <v>798</v>
      </c>
      <c r="E1078" s="2">
        <v>879</v>
      </c>
      <c r="F1078" s="2" t="s">
        <v>309</v>
      </c>
      <c r="G1078" s="2">
        <v>2604015.2689999999</v>
      </c>
      <c r="H1078" s="2">
        <v>1181282.3729999999</v>
      </c>
      <c r="I1078" s="2" t="s">
        <v>4896</v>
      </c>
      <c r="J1078" s="4">
        <v>39630</v>
      </c>
      <c r="K1078" s="230">
        <f t="shared" si="81"/>
        <v>3</v>
      </c>
      <c r="L1078" s="2" t="str">
        <f>$B1078&amp;"-"&amp;COUNTIF($B$2:$B1078, $B1078)</f>
        <v>3664-3</v>
      </c>
      <c r="M1078" s="2">
        <v>3506</v>
      </c>
      <c r="N1078" s="2" t="str">
        <f t="shared" si="84"/>
        <v>Grosshöchstetten</v>
      </c>
      <c r="O1078" s="2" t="str">
        <f t="shared" si="84"/>
        <v>Grosshöchstetten</v>
      </c>
      <c r="P1078" s="2" t="str">
        <f t="shared" si="84"/>
        <v>Grosshöchstetten</v>
      </c>
      <c r="Q1078" s="2" t="str">
        <f t="shared" si="84"/>
        <v>Grosshöchstetten</v>
      </c>
      <c r="R1078" s="2" t="str">
        <f t="shared" si="84"/>
        <v/>
      </c>
      <c r="S1078" s="2" t="str">
        <f t="shared" si="84"/>
        <v/>
      </c>
      <c r="T1078" s="2" t="str">
        <f t="shared" si="84"/>
        <v/>
      </c>
      <c r="U1078" s="2" t="str">
        <f t="shared" si="84"/>
        <v/>
      </c>
      <c r="V1078" s="2" t="str">
        <f t="shared" si="84"/>
        <v/>
      </c>
      <c r="W1078" s="2" t="str">
        <f t="shared" si="84"/>
        <v/>
      </c>
      <c r="X1078" s="2" t="str">
        <f t="shared" si="84"/>
        <v/>
      </c>
      <c r="Y1078" s="2" t="str">
        <f t="shared" si="84"/>
        <v/>
      </c>
    </row>
    <row r="1079" spans="1:25" x14ac:dyDescent="0.2">
      <c r="A1079" s="2" t="s">
        <v>796</v>
      </c>
      <c r="B1079" s="2">
        <v>3087</v>
      </c>
      <c r="C1079" s="2">
        <v>0</v>
      </c>
      <c r="D1079" s="2" t="s">
        <v>800</v>
      </c>
      <c r="E1079" s="2">
        <v>880</v>
      </c>
      <c r="F1079" s="2" t="s">
        <v>309</v>
      </c>
      <c r="G1079" s="2">
        <v>2599738.5830000001</v>
      </c>
      <c r="H1079" s="2">
        <v>1188812.733</v>
      </c>
      <c r="I1079" s="2" t="s">
        <v>4896</v>
      </c>
      <c r="J1079" s="4">
        <v>39630</v>
      </c>
      <c r="K1079" s="230">
        <f t="shared" si="81"/>
        <v>3</v>
      </c>
      <c r="L1079" s="2" t="str">
        <f>$B1079&amp;"-"&amp;COUNTIF($B$2:$B1079, $B1079)</f>
        <v>3087-2</v>
      </c>
      <c r="M1079" s="2">
        <v>3507</v>
      </c>
      <c r="N1079" s="2" t="str">
        <f t="shared" si="84"/>
        <v>Biglen</v>
      </c>
      <c r="O1079" s="2" t="str">
        <f t="shared" si="84"/>
        <v>Biglen</v>
      </c>
      <c r="P1079" s="2" t="str">
        <f t="shared" si="84"/>
        <v/>
      </c>
      <c r="Q1079" s="2" t="str">
        <f t="shared" si="84"/>
        <v/>
      </c>
      <c r="R1079" s="2" t="str">
        <f t="shared" si="84"/>
        <v/>
      </c>
      <c r="S1079" s="2" t="str">
        <f t="shared" si="84"/>
        <v/>
      </c>
      <c r="T1079" s="2" t="str">
        <f t="shared" si="84"/>
        <v/>
      </c>
      <c r="U1079" s="2" t="str">
        <f t="shared" si="84"/>
        <v/>
      </c>
      <c r="V1079" s="2" t="str">
        <f t="shared" si="84"/>
        <v/>
      </c>
      <c r="W1079" s="2" t="str">
        <f t="shared" si="84"/>
        <v/>
      </c>
      <c r="X1079" s="2" t="str">
        <f t="shared" si="84"/>
        <v/>
      </c>
      <c r="Y1079" s="2" t="str">
        <f t="shared" si="84"/>
        <v/>
      </c>
    </row>
    <row r="1080" spans="1:25" x14ac:dyDescent="0.2">
      <c r="A1080" s="2" t="s">
        <v>800</v>
      </c>
      <c r="B1080" s="2">
        <v>3088</v>
      </c>
      <c r="C1080" s="2">
        <v>0</v>
      </c>
      <c r="D1080" s="2" t="s">
        <v>800</v>
      </c>
      <c r="E1080" s="2">
        <v>880</v>
      </c>
      <c r="F1080" s="2" t="s">
        <v>309</v>
      </c>
      <c r="G1080" s="2">
        <v>2599960.7250000001</v>
      </c>
      <c r="H1080" s="2">
        <v>1185892.558</v>
      </c>
      <c r="I1080" s="2" t="s">
        <v>4896</v>
      </c>
      <c r="J1080" s="4">
        <v>39630</v>
      </c>
      <c r="K1080" s="230">
        <f t="shared" si="81"/>
        <v>3</v>
      </c>
      <c r="L1080" s="2" t="str">
        <f>$B1080&amp;"-"&amp;COUNTIF($B$2:$B1080, $B1080)</f>
        <v>3088-1</v>
      </c>
      <c r="M1080" s="2">
        <v>3508</v>
      </c>
      <c r="N1080" s="2" t="str">
        <f t="shared" si="84"/>
        <v>Arni BE</v>
      </c>
      <c r="O1080" s="2" t="str">
        <f t="shared" si="84"/>
        <v>Arni BE</v>
      </c>
      <c r="P1080" s="2" t="str">
        <f t="shared" si="84"/>
        <v>Arni BE</v>
      </c>
      <c r="Q1080" s="2" t="str">
        <f t="shared" si="84"/>
        <v/>
      </c>
      <c r="R1080" s="2" t="str">
        <f t="shared" si="84"/>
        <v/>
      </c>
      <c r="S1080" s="2" t="str">
        <f t="shared" si="84"/>
        <v/>
      </c>
      <c r="T1080" s="2" t="str">
        <f t="shared" si="84"/>
        <v/>
      </c>
      <c r="U1080" s="2" t="str">
        <f t="shared" si="84"/>
        <v/>
      </c>
      <c r="V1080" s="2" t="str">
        <f t="shared" si="84"/>
        <v/>
      </c>
      <c r="W1080" s="2" t="str">
        <f t="shared" si="84"/>
        <v/>
      </c>
      <c r="X1080" s="2" t="str">
        <f t="shared" si="84"/>
        <v/>
      </c>
      <c r="Y1080" s="2" t="str">
        <f t="shared" si="84"/>
        <v/>
      </c>
    </row>
    <row r="1081" spans="1:25" x14ac:dyDescent="0.2">
      <c r="A1081" s="2" t="s">
        <v>801</v>
      </c>
      <c r="B1081" s="2">
        <v>3088</v>
      </c>
      <c r="C1081" s="2">
        <v>2</v>
      </c>
      <c r="D1081" s="2" t="s">
        <v>800</v>
      </c>
      <c r="E1081" s="2">
        <v>880</v>
      </c>
      <c r="F1081" s="2" t="s">
        <v>309</v>
      </c>
      <c r="G1081" s="2">
        <v>2601489.87</v>
      </c>
      <c r="H1081" s="2">
        <v>1187636.933</v>
      </c>
      <c r="I1081" s="2" t="s">
        <v>4896</v>
      </c>
      <c r="J1081" s="4">
        <v>39630</v>
      </c>
      <c r="K1081" s="230">
        <f t="shared" si="81"/>
        <v>3</v>
      </c>
      <c r="L1081" s="2" t="str">
        <f>$B1081&amp;"-"&amp;COUNTIF($B$2:$B1081, $B1081)</f>
        <v>3088-2</v>
      </c>
      <c r="M1081" s="2">
        <v>3510</v>
      </c>
      <c r="N1081" s="2" t="str">
        <f t="shared" si="84"/>
        <v>Freimettigen</v>
      </c>
      <c r="O1081" s="2" t="str">
        <f t="shared" si="84"/>
        <v>Häutligen</v>
      </c>
      <c r="P1081" s="2" t="str">
        <f t="shared" si="84"/>
        <v>Konolfingen</v>
      </c>
      <c r="Q1081" s="2" t="str">
        <f t="shared" si="84"/>
        <v>Häutligen</v>
      </c>
      <c r="R1081" s="2" t="str">
        <f t="shared" si="84"/>
        <v/>
      </c>
      <c r="S1081" s="2" t="str">
        <f t="shared" si="84"/>
        <v/>
      </c>
      <c r="T1081" s="2" t="str">
        <f t="shared" si="84"/>
        <v/>
      </c>
      <c r="U1081" s="2" t="str">
        <f t="shared" si="84"/>
        <v/>
      </c>
      <c r="V1081" s="2" t="str">
        <f t="shared" si="84"/>
        <v/>
      </c>
      <c r="W1081" s="2" t="str">
        <f t="shared" si="84"/>
        <v/>
      </c>
      <c r="X1081" s="2" t="str">
        <f t="shared" si="84"/>
        <v/>
      </c>
      <c r="Y1081" s="2" t="str">
        <f t="shared" si="84"/>
        <v/>
      </c>
    </row>
    <row r="1082" spans="1:25" x14ac:dyDescent="0.2">
      <c r="A1082" s="2" t="s">
        <v>802</v>
      </c>
      <c r="B1082" s="2">
        <v>3089</v>
      </c>
      <c r="C1082" s="2">
        <v>0</v>
      </c>
      <c r="D1082" s="2" t="s">
        <v>800</v>
      </c>
      <c r="E1082" s="2">
        <v>880</v>
      </c>
      <c r="F1082" s="2" t="s">
        <v>309</v>
      </c>
      <c r="G1082" s="2">
        <v>2597408.8029999998</v>
      </c>
      <c r="H1082" s="2">
        <v>1187409.527</v>
      </c>
      <c r="I1082" s="2" t="s">
        <v>4896</v>
      </c>
      <c r="J1082" s="4">
        <v>39630</v>
      </c>
      <c r="K1082" s="230">
        <f t="shared" si="81"/>
        <v>3</v>
      </c>
      <c r="L1082" s="2" t="str">
        <f>$B1082&amp;"-"&amp;COUNTIF($B$2:$B1082, $B1082)</f>
        <v>3089-1</v>
      </c>
      <c r="M1082" s="2">
        <v>3512</v>
      </c>
      <c r="N1082" s="2" t="str">
        <f t="shared" si="84"/>
        <v>Walkringen</v>
      </c>
      <c r="O1082" s="2" t="str">
        <f t="shared" si="84"/>
        <v/>
      </c>
      <c r="P1082" s="2" t="str">
        <f t="shared" si="84"/>
        <v/>
      </c>
      <c r="Q1082" s="2" t="str">
        <f t="shared" si="84"/>
        <v/>
      </c>
      <c r="R1082" s="2" t="str">
        <f t="shared" si="84"/>
        <v/>
      </c>
      <c r="S1082" s="2" t="str">
        <f t="shared" si="84"/>
        <v/>
      </c>
      <c r="T1082" s="2" t="str">
        <f t="shared" si="84"/>
        <v/>
      </c>
      <c r="U1082" s="2" t="str">
        <f t="shared" si="84"/>
        <v/>
      </c>
      <c r="V1082" s="2" t="str">
        <f t="shared" si="84"/>
        <v/>
      </c>
      <c r="W1082" s="2" t="str">
        <f t="shared" si="84"/>
        <v/>
      </c>
      <c r="X1082" s="2" t="str">
        <f t="shared" si="84"/>
        <v/>
      </c>
      <c r="Y1082" s="2" t="str">
        <f t="shared" si="84"/>
        <v/>
      </c>
    </row>
    <row r="1083" spans="1:25" x14ac:dyDescent="0.2">
      <c r="A1083" s="2" t="s">
        <v>797</v>
      </c>
      <c r="B1083" s="2">
        <v>3099</v>
      </c>
      <c r="C1083" s="2">
        <v>0</v>
      </c>
      <c r="D1083" s="2" t="s">
        <v>800</v>
      </c>
      <c r="E1083" s="2">
        <v>880</v>
      </c>
      <c r="F1083" s="2" t="s">
        <v>309</v>
      </c>
      <c r="G1083" s="2">
        <v>2601130.094</v>
      </c>
      <c r="H1083" s="2">
        <v>1174213.0260000001</v>
      </c>
      <c r="I1083" s="2" t="s">
        <v>4896</v>
      </c>
      <c r="J1083" s="4">
        <v>39630</v>
      </c>
      <c r="K1083" s="230">
        <f t="shared" si="81"/>
        <v>3</v>
      </c>
      <c r="L1083" s="2" t="str">
        <f>$B1083&amp;"-"&amp;COUNTIF($B$2:$B1083, $B1083)</f>
        <v>3099-3</v>
      </c>
      <c r="M1083" s="2">
        <v>3513</v>
      </c>
      <c r="N1083" s="2" t="str">
        <f t="shared" si="84"/>
        <v>Bigenthal</v>
      </c>
      <c r="O1083" s="2" t="str">
        <f t="shared" si="84"/>
        <v>Bigenthal</v>
      </c>
      <c r="P1083" s="2" t="str">
        <f t="shared" si="84"/>
        <v>Bigenthal</v>
      </c>
      <c r="Q1083" s="2" t="str">
        <f t="shared" si="84"/>
        <v/>
      </c>
      <c r="R1083" s="2" t="str">
        <f t="shared" si="84"/>
        <v/>
      </c>
      <c r="S1083" s="2" t="str">
        <f t="shared" si="84"/>
        <v/>
      </c>
      <c r="T1083" s="2" t="str">
        <f t="shared" si="84"/>
        <v/>
      </c>
      <c r="U1083" s="2" t="str">
        <f t="shared" si="84"/>
        <v/>
      </c>
      <c r="V1083" s="2" t="str">
        <f t="shared" si="84"/>
        <v/>
      </c>
      <c r="W1083" s="2" t="str">
        <f t="shared" si="84"/>
        <v/>
      </c>
      <c r="X1083" s="2" t="str">
        <f t="shared" si="84"/>
        <v/>
      </c>
      <c r="Y1083" s="2" t="str">
        <f t="shared" si="84"/>
        <v/>
      </c>
    </row>
    <row r="1084" spans="1:25" x14ac:dyDescent="0.2">
      <c r="A1084" s="2" t="s">
        <v>798</v>
      </c>
      <c r="B1084" s="2">
        <v>3132</v>
      </c>
      <c r="C1084" s="2">
        <v>0</v>
      </c>
      <c r="D1084" s="2" t="s">
        <v>800</v>
      </c>
      <c r="E1084" s="2">
        <v>880</v>
      </c>
      <c r="F1084" s="2" t="s">
        <v>309</v>
      </c>
      <c r="G1084" s="2">
        <v>2602834.5699999998</v>
      </c>
      <c r="H1084" s="2">
        <v>1185524.669</v>
      </c>
      <c r="I1084" s="2" t="s">
        <v>4896</v>
      </c>
      <c r="J1084" s="4">
        <v>39630</v>
      </c>
      <c r="K1084" s="230">
        <f t="shared" si="81"/>
        <v>3</v>
      </c>
      <c r="L1084" s="2" t="str">
        <f>$B1084&amp;"-"&amp;COUNTIF($B$2:$B1084, $B1084)</f>
        <v>3132-2</v>
      </c>
      <c r="M1084" s="2">
        <v>3531</v>
      </c>
      <c r="N1084" s="2" t="str">
        <f t="shared" si="84"/>
        <v>Oberthal</v>
      </c>
      <c r="O1084" s="2" t="str">
        <f t="shared" si="84"/>
        <v>Oberthal</v>
      </c>
      <c r="P1084" s="2" t="str">
        <f t="shared" si="84"/>
        <v>Oberthal</v>
      </c>
      <c r="Q1084" s="2" t="str">
        <f t="shared" si="84"/>
        <v/>
      </c>
      <c r="R1084" s="2" t="str">
        <f t="shared" si="84"/>
        <v/>
      </c>
      <c r="S1084" s="2" t="str">
        <f t="shared" si="84"/>
        <v/>
      </c>
      <c r="T1084" s="2" t="str">
        <f t="shared" si="84"/>
        <v/>
      </c>
      <c r="U1084" s="2" t="str">
        <f t="shared" si="84"/>
        <v/>
      </c>
      <c r="V1084" s="2" t="str">
        <f t="shared" si="84"/>
        <v/>
      </c>
      <c r="W1084" s="2" t="str">
        <f t="shared" si="84"/>
        <v/>
      </c>
      <c r="X1084" s="2" t="str">
        <f t="shared" si="84"/>
        <v/>
      </c>
      <c r="Y1084" s="2" t="str">
        <f t="shared" si="84"/>
        <v/>
      </c>
    </row>
    <row r="1085" spans="1:25" x14ac:dyDescent="0.2">
      <c r="A1085" s="2" t="s">
        <v>777</v>
      </c>
      <c r="B1085" s="2">
        <v>3154</v>
      </c>
      <c r="C1085" s="2">
        <v>0</v>
      </c>
      <c r="D1085" s="2" t="s">
        <v>800</v>
      </c>
      <c r="E1085" s="2">
        <v>880</v>
      </c>
      <c r="F1085" s="2" t="s">
        <v>309</v>
      </c>
      <c r="G1085" s="2">
        <v>2598625.0210000002</v>
      </c>
      <c r="H1085" s="2">
        <v>1182399.0589999999</v>
      </c>
      <c r="I1085" s="2" t="s">
        <v>4896</v>
      </c>
      <c r="J1085" s="4">
        <v>39630</v>
      </c>
      <c r="K1085" s="230">
        <f t="shared" si="81"/>
        <v>3</v>
      </c>
      <c r="L1085" s="2" t="str">
        <f>$B1085&amp;"-"&amp;COUNTIF($B$2:$B1085, $B1085)</f>
        <v>3154-3</v>
      </c>
      <c r="M1085" s="2">
        <v>3532</v>
      </c>
      <c r="N1085" s="2" t="str">
        <f t="shared" si="84"/>
        <v>Mirchel</v>
      </c>
      <c r="O1085" s="2" t="str">
        <f t="shared" si="84"/>
        <v>Zäziwil</v>
      </c>
      <c r="P1085" s="2" t="str">
        <f t="shared" si="84"/>
        <v>Zäziwil</v>
      </c>
      <c r="Q1085" s="2" t="str">
        <f t="shared" si="84"/>
        <v>Mirchel</v>
      </c>
      <c r="R1085" s="2" t="str">
        <f t="shared" si="84"/>
        <v/>
      </c>
      <c r="S1085" s="2" t="str">
        <f t="shared" si="84"/>
        <v/>
      </c>
      <c r="T1085" s="2" t="str">
        <f t="shared" si="84"/>
        <v/>
      </c>
      <c r="U1085" s="2" t="str">
        <f t="shared" si="84"/>
        <v/>
      </c>
      <c r="V1085" s="2" t="str">
        <f t="shared" si="84"/>
        <v/>
      </c>
      <c r="W1085" s="2" t="str">
        <f t="shared" si="84"/>
        <v/>
      </c>
      <c r="X1085" s="2" t="str">
        <f t="shared" si="84"/>
        <v/>
      </c>
      <c r="Y1085" s="2" t="str">
        <f t="shared" si="84"/>
        <v/>
      </c>
    </row>
    <row r="1086" spans="1:25" x14ac:dyDescent="0.2">
      <c r="A1086" s="2" t="s">
        <v>803</v>
      </c>
      <c r="B1086" s="2">
        <v>3155</v>
      </c>
      <c r="C1086" s="2">
        <v>0</v>
      </c>
      <c r="D1086" s="2" t="s">
        <v>800</v>
      </c>
      <c r="E1086" s="2">
        <v>880</v>
      </c>
      <c r="F1086" s="2" t="s">
        <v>309</v>
      </c>
      <c r="G1086" s="2">
        <v>2598367.5660000001</v>
      </c>
      <c r="H1086" s="2">
        <v>1184440.3589999999</v>
      </c>
      <c r="I1086" s="2" t="s">
        <v>4896</v>
      </c>
      <c r="J1086" s="4">
        <v>39630</v>
      </c>
      <c r="K1086" s="230">
        <f t="shared" si="81"/>
        <v>3</v>
      </c>
      <c r="L1086" s="2" t="str">
        <f>$B1086&amp;"-"&amp;COUNTIF($B$2:$B1086, $B1086)</f>
        <v>3155-1</v>
      </c>
      <c r="M1086" s="2">
        <v>3533</v>
      </c>
      <c r="N1086" s="2" t="str">
        <f t="shared" si="84"/>
        <v>Bowil</v>
      </c>
      <c r="O1086" s="2" t="str">
        <f t="shared" si="84"/>
        <v>Bowil</v>
      </c>
      <c r="P1086" s="2" t="str">
        <f t="shared" si="84"/>
        <v>Bowil</v>
      </c>
      <c r="Q1086" s="2" t="str">
        <f t="shared" si="84"/>
        <v>Bowil</v>
      </c>
      <c r="R1086" s="2" t="str">
        <f t="shared" si="84"/>
        <v/>
      </c>
      <c r="S1086" s="2" t="str">
        <f t="shared" si="84"/>
        <v/>
      </c>
      <c r="T1086" s="2" t="str">
        <f t="shared" si="84"/>
        <v/>
      </c>
      <c r="U1086" s="2" t="str">
        <f t="shared" si="84"/>
        <v/>
      </c>
      <c r="V1086" s="2" t="str">
        <f t="shared" si="84"/>
        <v/>
      </c>
      <c r="W1086" s="2" t="str">
        <f t="shared" si="84"/>
        <v/>
      </c>
      <c r="X1086" s="2" t="str">
        <f t="shared" si="84"/>
        <v/>
      </c>
      <c r="Y1086" s="2" t="str">
        <f t="shared" si="84"/>
        <v/>
      </c>
    </row>
    <row r="1087" spans="1:25" x14ac:dyDescent="0.2">
      <c r="A1087" s="2" t="s">
        <v>804</v>
      </c>
      <c r="B1087" s="2">
        <v>3662</v>
      </c>
      <c r="C1087" s="2">
        <v>0</v>
      </c>
      <c r="D1087" s="2" t="s">
        <v>804</v>
      </c>
      <c r="E1087" s="2">
        <v>883</v>
      </c>
      <c r="F1087" s="2" t="s">
        <v>309</v>
      </c>
      <c r="G1087" s="2">
        <v>2607691.7599999998</v>
      </c>
      <c r="H1087" s="2">
        <v>1182197.077</v>
      </c>
      <c r="I1087" s="2" t="s">
        <v>4896</v>
      </c>
      <c r="J1087" s="4">
        <v>39630</v>
      </c>
      <c r="K1087" s="230">
        <f t="shared" si="81"/>
        <v>3</v>
      </c>
      <c r="L1087" s="2" t="str">
        <f>$B1087&amp;"-"&amp;COUNTIF($B$2:$B1087, $B1087)</f>
        <v>3662-1</v>
      </c>
      <c r="M1087" s="2">
        <v>3534</v>
      </c>
      <c r="N1087" s="2" t="str">
        <f t="shared" si="84"/>
        <v>Signau</v>
      </c>
      <c r="O1087" s="2" t="str">
        <f t="shared" si="84"/>
        <v>Signau</v>
      </c>
      <c r="P1087" s="2" t="str">
        <f t="shared" si="84"/>
        <v/>
      </c>
      <c r="Q1087" s="2" t="str">
        <f t="shared" si="84"/>
        <v/>
      </c>
      <c r="R1087" s="2" t="str">
        <f t="shared" si="84"/>
        <v/>
      </c>
      <c r="S1087" s="2" t="str">
        <f t="shared" si="84"/>
        <v/>
      </c>
      <c r="T1087" s="2" t="str">
        <f t="shared" si="84"/>
        <v/>
      </c>
      <c r="U1087" s="2" t="str">
        <f t="shared" si="84"/>
        <v/>
      </c>
      <c r="V1087" s="2" t="str">
        <f t="shared" si="84"/>
        <v/>
      </c>
      <c r="W1087" s="2" t="str">
        <f t="shared" si="84"/>
        <v/>
      </c>
      <c r="X1087" s="2" t="str">
        <f t="shared" si="84"/>
        <v/>
      </c>
      <c r="Y1087" s="2" t="str">
        <f t="shared" si="84"/>
        <v/>
      </c>
    </row>
    <row r="1088" spans="1:25" x14ac:dyDescent="0.2">
      <c r="A1088" s="2" t="s">
        <v>783</v>
      </c>
      <c r="B1088" s="2">
        <v>3123</v>
      </c>
      <c r="C1088" s="2">
        <v>0</v>
      </c>
      <c r="D1088" s="2" t="s">
        <v>805</v>
      </c>
      <c r="E1088" s="2">
        <v>884</v>
      </c>
      <c r="F1088" s="2" t="s">
        <v>309</v>
      </c>
      <c r="G1088" s="2">
        <v>2604215.858</v>
      </c>
      <c r="H1088" s="2">
        <v>1191668.78</v>
      </c>
      <c r="I1088" s="2" t="s">
        <v>4896</v>
      </c>
      <c r="J1088" s="4">
        <v>39630</v>
      </c>
      <c r="K1088" s="230">
        <f t="shared" si="81"/>
        <v>3</v>
      </c>
      <c r="L1088" s="2" t="str">
        <f>$B1088&amp;"-"&amp;COUNTIF($B$2:$B1088, $B1088)</f>
        <v>3123-3</v>
      </c>
      <c r="M1088" s="2">
        <v>3535</v>
      </c>
      <c r="N1088" s="2" t="str">
        <f t="shared" si="84"/>
        <v>Schüpbach</v>
      </c>
      <c r="O1088" s="2" t="str">
        <f t="shared" si="84"/>
        <v>Schüpbach</v>
      </c>
      <c r="P1088" s="2" t="str">
        <f t="shared" si="84"/>
        <v/>
      </c>
      <c r="Q1088" s="2" t="str">
        <f t="shared" si="84"/>
        <v/>
      </c>
      <c r="R1088" s="2" t="str">
        <f t="shared" ref="O1088:Y1103" si="86">IFERROR(INDEX($A$2:$A$5744, MATCH($M1088&amp;"-"&amp;R$1, $L$2:$L$5744, 0)), "")</f>
        <v/>
      </c>
      <c r="S1088" s="2" t="str">
        <f t="shared" si="86"/>
        <v/>
      </c>
      <c r="T1088" s="2" t="str">
        <f t="shared" si="86"/>
        <v/>
      </c>
      <c r="U1088" s="2" t="str">
        <f t="shared" si="86"/>
        <v/>
      </c>
      <c r="V1088" s="2" t="str">
        <f t="shared" si="86"/>
        <v/>
      </c>
      <c r="W1088" s="2" t="str">
        <f t="shared" si="86"/>
        <v/>
      </c>
      <c r="X1088" s="2" t="str">
        <f t="shared" si="86"/>
        <v/>
      </c>
      <c r="Y1088" s="2" t="str">
        <f t="shared" si="86"/>
        <v/>
      </c>
    </row>
    <row r="1089" spans="1:25" x14ac:dyDescent="0.2">
      <c r="A1089" s="2" t="s">
        <v>805</v>
      </c>
      <c r="B1089" s="2">
        <v>3125</v>
      </c>
      <c r="C1089" s="2">
        <v>0</v>
      </c>
      <c r="D1089" s="2" t="s">
        <v>805</v>
      </c>
      <c r="E1089" s="2">
        <v>884</v>
      </c>
      <c r="F1089" s="2" t="s">
        <v>309</v>
      </c>
      <c r="G1089" s="2">
        <v>2604268.6690000002</v>
      </c>
      <c r="H1089" s="2">
        <v>1189966.152</v>
      </c>
      <c r="I1089" s="2" t="s">
        <v>4896</v>
      </c>
      <c r="J1089" s="4">
        <v>39630</v>
      </c>
      <c r="K1089" s="230">
        <f t="shared" si="81"/>
        <v>3</v>
      </c>
      <c r="L1089" s="2" t="str">
        <f>$B1089&amp;"-"&amp;COUNTIF($B$2:$B1089, $B1089)</f>
        <v>3125-3</v>
      </c>
      <c r="M1089" s="2">
        <v>3536</v>
      </c>
      <c r="N1089" s="2" t="str">
        <f t="shared" ref="N1089:Y1123" si="87">IFERROR(INDEX($A$2:$A$5744, MATCH($M1089&amp;"-"&amp;N$1, $L$2:$L$5744, 0)), "")</f>
        <v>Aeschau</v>
      </c>
      <c r="O1089" s="2" t="str">
        <f t="shared" si="86"/>
        <v/>
      </c>
      <c r="P1089" s="2" t="str">
        <f t="shared" si="86"/>
        <v/>
      </c>
      <c r="Q1089" s="2" t="str">
        <f t="shared" si="86"/>
        <v/>
      </c>
      <c r="R1089" s="2" t="str">
        <f t="shared" si="86"/>
        <v/>
      </c>
      <c r="S1089" s="2" t="str">
        <f t="shared" si="86"/>
        <v/>
      </c>
      <c r="T1089" s="2" t="str">
        <f t="shared" si="86"/>
        <v/>
      </c>
      <c r="U1089" s="2" t="str">
        <f t="shared" si="86"/>
        <v/>
      </c>
      <c r="V1089" s="2" t="str">
        <f t="shared" si="86"/>
        <v/>
      </c>
      <c r="W1089" s="2" t="str">
        <f t="shared" si="86"/>
        <v/>
      </c>
      <c r="X1089" s="2" t="str">
        <f t="shared" si="86"/>
        <v/>
      </c>
      <c r="Y1089" s="2" t="str">
        <f t="shared" si="86"/>
        <v/>
      </c>
    </row>
    <row r="1090" spans="1:25" x14ac:dyDescent="0.2">
      <c r="A1090" s="2" t="s">
        <v>806</v>
      </c>
      <c r="B1090" s="2">
        <v>3628</v>
      </c>
      <c r="C1090" s="2">
        <v>0</v>
      </c>
      <c r="D1090" s="2" t="s">
        <v>806</v>
      </c>
      <c r="E1090" s="2">
        <v>885</v>
      </c>
      <c r="F1090" s="2" t="s">
        <v>309</v>
      </c>
      <c r="G1090" s="2">
        <v>2610111.2429999998</v>
      </c>
      <c r="H1090" s="2">
        <v>1182849.7479999999</v>
      </c>
      <c r="I1090" s="2" t="s">
        <v>4896</v>
      </c>
      <c r="J1090" s="4">
        <v>39630</v>
      </c>
      <c r="K1090" s="230">
        <f t="shared" si="81"/>
        <v>3</v>
      </c>
      <c r="L1090" s="2" t="str">
        <f>$B1090&amp;"-"&amp;COUNTIF($B$2:$B1090, $B1090)</f>
        <v>3628-1</v>
      </c>
      <c r="M1090" s="2">
        <v>3537</v>
      </c>
      <c r="N1090" s="2" t="str">
        <f t="shared" si="87"/>
        <v>Eggiwil</v>
      </c>
      <c r="O1090" s="2" t="str">
        <f t="shared" si="86"/>
        <v>Eggiwil</v>
      </c>
      <c r="P1090" s="2" t="str">
        <f t="shared" si="86"/>
        <v>Eggiwil</v>
      </c>
      <c r="Q1090" s="2" t="str">
        <f t="shared" si="86"/>
        <v>Eggiwil</v>
      </c>
      <c r="R1090" s="2" t="str">
        <f t="shared" si="86"/>
        <v/>
      </c>
      <c r="S1090" s="2" t="str">
        <f t="shared" si="86"/>
        <v/>
      </c>
      <c r="T1090" s="2" t="str">
        <f t="shared" si="86"/>
        <v/>
      </c>
      <c r="U1090" s="2" t="str">
        <f t="shared" si="86"/>
        <v/>
      </c>
      <c r="V1090" s="2" t="str">
        <f t="shared" si="86"/>
        <v/>
      </c>
      <c r="W1090" s="2" t="str">
        <f t="shared" si="86"/>
        <v/>
      </c>
      <c r="X1090" s="2" t="str">
        <f t="shared" si="86"/>
        <v/>
      </c>
      <c r="Y1090" s="2" t="str">
        <f t="shared" si="86"/>
        <v/>
      </c>
    </row>
    <row r="1091" spans="1:25" x14ac:dyDescent="0.2">
      <c r="A1091" s="2" t="s">
        <v>785</v>
      </c>
      <c r="B1091" s="2">
        <v>3664</v>
      </c>
      <c r="C1091" s="2">
        <v>0</v>
      </c>
      <c r="D1091" s="2" t="s">
        <v>807</v>
      </c>
      <c r="E1091" s="2">
        <v>886</v>
      </c>
      <c r="F1091" s="2" t="s">
        <v>309</v>
      </c>
      <c r="G1091" s="2">
        <v>2605974.4950000001</v>
      </c>
      <c r="H1091" s="2">
        <v>1181407.1880000001</v>
      </c>
      <c r="I1091" s="2" t="s">
        <v>4896</v>
      </c>
      <c r="J1091" s="4">
        <v>39630</v>
      </c>
      <c r="K1091" s="230">
        <f t="shared" ref="K1091:K1154" si="88">IF(I1091="it", 1, IF(I1091="fr", 2, 3))</f>
        <v>3</v>
      </c>
      <c r="L1091" s="2" t="str">
        <f>$B1091&amp;"-"&amp;COUNTIF($B$2:$B1091, $B1091)</f>
        <v>3664-4</v>
      </c>
      <c r="M1091" s="2">
        <v>3538</v>
      </c>
      <c r="N1091" s="2" t="str">
        <f t="shared" si="87"/>
        <v>Röthenbach im Emmental</v>
      </c>
      <c r="O1091" s="2" t="str">
        <f t="shared" si="86"/>
        <v>Röthenbach im Emmental</v>
      </c>
      <c r="P1091" s="2" t="str">
        <f t="shared" si="86"/>
        <v>Röthenbach im Emmental</v>
      </c>
      <c r="Q1091" s="2" t="str">
        <f t="shared" si="86"/>
        <v/>
      </c>
      <c r="R1091" s="2" t="str">
        <f t="shared" si="86"/>
        <v/>
      </c>
      <c r="S1091" s="2" t="str">
        <f t="shared" si="86"/>
        <v/>
      </c>
      <c r="T1091" s="2" t="str">
        <f t="shared" si="86"/>
        <v/>
      </c>
      <c r="U1091" s="2" t="str">
        <f t="shared" si="86"/>
        <v/>
      </c>
      <c r="V1091" s="2" t="str">
        <f t="shared" si="86"/>
        <v/>
      </c>
      <c r="W1091" s="2" t="str">
        <f t="shared" si="86"/>
        <v/>
      </c>
      <c r="X1091" s="2" t="str">
        <f t="shared" si="86"/>
        <v/>
      </c>
      <c r="Y1091" s="2" t="str">
        <f t="shared" si="86"/>
        <v/>
      </c>
    </row>
    <row r="1092" spans="1:25" x14ac:dyDescent="0.2">
      <c r="A1092" s="2" t="s">
        <v>807</v>
      </c>
      <c r="B1092" s="2">
        <v>3665</v>
      </c>
      <c r="C1092" s="2">
        <v>0</v>
      </c>
      <c r="D1092" s="2" t="s">
        <v>807</v>
      </c>
      <c r="E1092" s="2">
        <v>886</v>
      </c>
      <c r="F1092" s="2" t="s">
        <v>309</v>
      </c>
      <c r="G1092" s="2">
        <v>2603821.4339999999</v>
      </c>
      <c r="H1092" s="2">
        <v>1178632.6540000001</v>
      </c>
      <c r="I1092" s="2" t="s">
        <v>4896</v>
      </c>
      <c r="J1092" s="4">
        <v>39630</v>
      </c>
      <c r="K1092" s="230">
        <f t="shared" si="88"/>
        <v>3</v>
      </c>
      <c r="L1092" s="2" t="str">
        <f>$B1092&amp;"-"&amp;COUNTIF($B$2:$B1092, $B1092)</f>
        <v>3665-2</v>
      </c>
      <c r="M1092" s="2">
        <v>3543</v>
      </c>
      <c r="N1092" s="2" t="str">
        <f t="shared" si="87"/>
        <v>Emmenmatt</v>
      </c>
      <c r="O1092" s="2" t="str">
        <f t="shared" si="86"/>
        <v>Emmenmatt</v>
      </c>
      <c r="P1092" s="2" t="str">
        <f t="shared" si="86"/>
        <v>Emmenmatt</v>
      </c>
      <c r="Q1092" s="2" t="str">
        <f t="shared" si="86"/>
        <v/>
      </c>
      <c r="R1092" s="2" t="str">
        <f t="shared" si="86"/>
        <v/>
      </c>
      <c r="S1092" s="2" t="str">
        <f t="shared" si="86"/>
        <v/>
      </c>
      <c r="T1092" s="2" t="str">
        <f t="shared" si="86"/>
        <v/>
      </c>
      <c r="U1092" s="2" t="str">
        <f t="shared" si="86"/>
        <v/>
      </c>
      <c r="V1092" s="2" t="str">
        <f t="shared" si="86"/>
        <v/>
      </c>
      <c r="W1092" s="2" t="str">
        <f t="shared" si="86"/>
        <v/>
      </c>
      <c r="X1092" s="2" t="str">
        <f t="shared" si="86"/>
        <v/>
      </c>
      <c r="Y1092" s="2" t="str">
        <f t="shared" si="86"/>
        <v/>
      </c>
    </row>
    <row r="1093" spans="1:25" x14ac:dyDescent="0.2">
      <c r="A1093" s="2" t="s">
        <v>808</v>
      </c>
      <c r="B1093" s="2">
        <v>3086</v>
      </c>
      <c r="C1093" s="2">
        <v>0</v>
      </c>
      <c r="D1093" s="2" t="s">
        <v>809</v>
      </c>
      <c r="E1093" s="2">
        <v>888</v>
      </c>
      <c r="F1093" s="2" t="s">
        <v>309</v>
      </c>
      <c r="G1093" s="2">
        <v>2601908.2829999998</v>
      </c>
      <c r="H1093" s="2">
        <v>1192065.7050000001</v>
      </c>
      <c r="I1093" s="2" t="s">
        <v>4896</v>
      </c>
      <c r="J1093" s="4">
        <v>39630</v>
      </c>
      <c r="K1093" s="230">
        <f t="shared" si="88"/>
        <v>3</v>
      </c>
      <c r="L1093" s="2" t="str">
        <f>$B1093&amp;"-"&amp;COUNTIF($B$2:$B1093, $B1093)</f>
        <v>3086-4</v>
      </c>
      <c r="M1093" s="2">
        <v>3550</v>
      </c>
      <c r="N1093" s="2" t="str">
        <f t="shared" si="87"/>
        <v>Langnau im Emmental</v>
      </c>
      <c r="O1093" s="2" t="str">
        <f t="shared" si="86"/>
        <v>Langnau im Emmental</v>
      </c>
      <c r="P1093" s="2" t="str">
        <f t="shared" si="86"/>
        <v>Langnau im Emmental</v>
      </c>
      <c r="Q1093" s="2" t="str">
        <f t="shared" si="86"/>
        <v/>
      </c>
      <c r="R1093" s="2" t="str">
        <f t="shared" si="86"/>
        <v/>
      </c>
      <c r="S1093" s="2" t="str">
        <f t="shared" si="86"/>
        <v/>
      </c>
      <c r="T1093" s="2" t="str">
        <f t="shared" si="86"/>
        <v/>
      </c>
      <c r="U1093" s="2" t="str">
        <f t="shared" si="86"/>
        <v/>
      </c>
      <c r="V1093" s="2" t="str">
        <f t="shared" si="86"/>
        <v/>
      </c>
      <c r="W1093" s="2" t="str">
        <f t="shared" si="86"/>
        <v/>
      </c>
      <c r="X1093" s="2" t="str">
        <f t="shared" si="86"/>
        <v/>
      </c>
      <c r="Y1093" s="2" t="str">
        <f t="shared" si="86"/>
        <v/>
      </c>
    </row>
    <row r="1094" spans="1:25" x14ac:dyDescent="0.2">
      <c r="A1094" s="2" t="s">
        <v>810</v>
      </c>
      <c r="B1094" s="2">
        <v>3086</v>
      </c>
      <c r="C1094" s="2">
        <v>2</v>
      </c>
      <c r="D1094" s="2" t="s">
        <v>809</v>
      </c>
      <c r="E1094" s="2">
        <v>888</v>
      </c>
      <c r="F1094" s="2" t="s">
        <v>309</v>
      </c>
      <c r="G1094" s="2">
        <v>2601910.193</v>
      </c>
      <c r="H1094" s="2">
        <v>1193801.405</v>
      </c>
      <c r="I1094" s="2" t="s">
        <v>4896</v>
      </c>
      <c r="J1094" s="4">
        <v>39630</v>
      </c>
      <c r="K1094" s="230">
        <f t="shared" si="88"/>
        <v>3</v>
      </c>
      <c r="L1094" s="2" t="str">
        <f>$B1094&amp;"-"&amp;COUNTIF($B$2:$B1094, $B1094)</f>
        <v>3086-5</v>
      </c>
      <c r="M1094" s="2">
        <v>3551</v>
      </c>
      <c r="N1094" s="2" t="str">
        <f t="shared" si="87"/>
        <v>Oberfrittenbach</v>
      </c>
      <c r="O1094" s="2" t="str">
        <f t="shared" si="86"/>
        <v>Oberfrittenbach</v>
      </c>
      <c r="P1094" s="2" t="str">
        <f t="shared" si="86"/>
        <v>Oberfrittenbach</v>
      </c>
      <c r="Q1094" s="2" t="str">
        <f t="shared" si="86"/>
        <v/>
      </c>
      <c r="R1094" s="2" t="str">
        <f t="shared" si="86"/>
        <v/>
      </c>
      <c r="S1094" s="2" t="str">
        <f t="shared" si="86"/>
        <v/>
      </c>
      <c r="T1094" s="2" t="str">
        <f t="shared" si="86"/>
        <v/>
      </c>
      <c r="U1094" s="2" t="str">
        <f t="shared" si="86"/>
        <v/>
      </c>
      <c r="V1094" s="2" t="str">
        <f t="shared" si="86"/>
        <v/>
      </c>
      <c r="W1094" s="2" t="str">
        <f t="shared" si="86"/>
        <v/>
      </c>
      <c r="X1094" s="2" t="str">
        <f t="shared" si="86"/>
        <v/>
      </c>
      <c r="Y1094" s="2" t="str">
        <f t="shared" si="86"/>
        <v/>
      </c>
    </row>
    <row r="1095" spans="1:25" x14ac:dyDescent="0.2">
      <c r="A1095" s="2" t="s">
        <v>796</v>
      </c>
      <c r="B1095" s="2">
        <v>3087</v>
      </c>
      <c r="C1095" s="2">
        <v>0</v>
      </c>
      <c r="D1095" s="2" t="s">
        <v>809</v>
      </c>
      <c r="E1095" s="2">
        <v>888</v>
      </c>
      <c r="F1095" s="2" t="s">
        <v>309</v>
      </c>
      <c r="G1095" s="2">
        <v>2600274.5219999999</v>
      </c>
      <c r="H1095" s="2">
        <v>1190461.1880000001</v>
      </c>
      <c r="I1095" s="2" t="s">
        <v>4896</v>
      </c>
      <c r="J1095" s="4">
        <v>39630</v>
      </c>
      <c r="K1095" s="230">
        <f t="shared" si="88"/>
        <v>3</v>
      </c>
      <c r="L1095" s="2" t="str">
        <f>$B1095&amp;"-"&amp;COUNTIF($B$2:$B1095, $B1095)</f>
        <v>3087-3</v>
      </c>
      <c r="M1095" s="2">
        <v>3552</v>
      </c>
      <c r="N1095" s="2" t="str">
        <f t="shared" si="87"/>
        <v>Bärau</v>
      </c>
      <c r="O1095" s="2" t="str">
        <f t="shared" si="86"/>
        <v>Bärau</v>
      </c>
      <c r="P1095" s="2" t="str">
        <f t="shared" si="86"/>
        <v/>
      </c>
      <c r="Q1095" s="2" t="str">
        <f t="shared" si="86"/>
        <v/>
      </c>
      <c r="R1095" s="2" t="str">
        <f t="shared" si="86"/>
        <v/>
      </c>
      <c r="S1095" s="2" t="str">
        <f t="shared" si="86"/>
        <v/>
      </c>
      <c r="T1095" s="2" t="str">
        <f t="shared" si="86"/>
        <v/>
      </c>
      <c r="U1095" s="2" t="str">
        <f t="shared" si="86"/>
        <v/>
      </c>
      <c r="V1095" s="2" t="str">
        <f t="shared" si="86"/>
        <v/>
      </c>
      <c r="W1095" s="2" t="str">
        <f t="shared" si="86"/>
        <v/>
      </c>
      <c r="X1095" s="2" t="str">
        <f t="shared" si="86"/>
        <v/>
      </c>
      <c r="Y1095" s="2" t="str">
        <f t="shared" si="86"/>
        <v/>
      </c>
    </row>
    <row r="1096" spans="1:25" x14ac:dyDescent="0.2">
      <c r="A1096" s="2" t="s">
        <v>387</v>
      </c>
      <c r="B1096" s="2">
        <v>3096</v>
      </c>
      <c r="C1096" s="2">
        <v>0</v>
      </c>
      <c r="D1096" s="2" t="s">
        <v>809</v>
      </c>
      <c r="E1096" s="2">
        <v>888</v>
      </c>
      <c r="F1096" s="2" t="s">
        <v>309</v>
      </c>
      <c r="G1096" s="2">
        <v>2599884.3020000001</v>
      </c>
      <c r="H1096" s="2">
        <v>1191209.473</v>
      </c>
      <c r="I1096" s="2" t="s">
        <v>4896</v>
      </c>
      <c r="J1096" s="4">
        <v>39630</v>
      </c>
      <c r="K1096" s="230">
        <f t="shared" si="88"/>
        <v>3</v>
      </c>
      <c r="L1096" s="2" t="str">
        <f>$B1096&amp;"-"&amp;COUNTIF($B$2:$B1096, $B1096)</f>
        <v>3096-2</v>
      </c>
      <c r="M1096" s="2">
        <v>3553</v>
      </c>
      <c r="N1096" s="2" t="str">
        <f t="shared" si="87"/>
        <v>Gohl</v>
      </c>
      <c r="O1096" s="2" t="str">
        <f t="shared" si="86"/>
        <v/>
      </c>
      <c r="P1096" s="2" t="str">
        <f t="shared" si="86"/>
        <v/>
      </c>
      <c r="Q1096" s="2" t="str">
        <f t="shared" si="86"/>
        <v/>
      </c>
      <c r="R1096" s="2" t="str">
        <f t="shared" si="86"/>
        <v/>
      </c>
      <c r="S1096" s="2" t="str">
        <f t="shared" si="86"/>
        <v/>
      </c>
      <c r="T1096" s="2" t="str">
        <f t="shared" si="86"/>
        <v/>
      </c>
      <c r="U1096" s="2" t="str">
        <f t="shared" si="86"/>
        <v/>
      </c>
      <c r="V1096" s="2" t="str">
        <f t="shared" si="86"/>
        <v/>
      </c>
      <c r="W1096" s="2" t="str">
        <f t="shared" si="86"/>
        <v/>
      </c>
      <c r="X1096" s="2" t="str">
        <f t="shared" si="86"/>
        <v/>
      </c>
      <c r="Y1096" s="2" t="str">
        <f t="shared" si="86"/>
        <v/>
      </c>
    </row>
    <row r="1097" spans="1:25" x14ac:dyDescent="0.2">
      <c r="A1097" s="2" t="s">
        <v>811</v>
      </c>
      <c r="B1097" s="2">
        <v>3127</v>
      </c>
      <c r="C1097" s="2">
        <v>0</v>
      </c>
      <c r="D1097" s="2" t="s">
        <v>812</v>
      </c>
      <c r="E1097" s="2">
        <v>889</v>
      </c>
      <c r="F1097" s="2" t="s">
        <v>309</v>
      </c>
      <c r="G1097" s="2">
        <v>2605420.199</v>
      </c>
      <c r="H1097" s="2">
        <v>1184974.8689999999</v>
      </c>
      <c r="I1097" s="2" t="s">
        <v>4896</v>
      </c>
      <c r="J1097" s="4">
        <v>39630</v>
      </c>
      <c r="K1097" s="230">
        <f t="shared" si="88"/>
        <v>3</v>
      </c>
      <c r="L1097" s="2" t="str">
        <f>$B1097&amp;"-"&amp;COUNTIF($B$2:$B1097, $B1097)</f>
        <v>3127-1</v>
      </c>
      <c r="M1097" s="2">
        <v>3555</v>
      </c>
      <c r="N1097" s="2" t="str">
        <f t="shared" si="87"/>
        <v>Trubschachen</v>
      </c>
      <c r="O1097" s="2" t="str">
        <f t="shared" si="86"/>
        <v>Trubschachen</v>
      </c>
      <c r="P1097" s="2" t="str">
        <f t="shared" si="86"/>
        <v>Trubschachen</v>
      </c>
      <c r="Q1097" s="2" t="str">
        <f t="shared" si="86"/>
        <v>Trubschachen</v>
      </c>
      <c r="R1097" s="2" t="str">
        <f t="shared" si="86"/>
        <v/>
      </c>
      <c r="S1097" s="2" t="str">
        <f t="shared" si="86"/>
        <v/>
      </c>
      <c r="T1097" s="2" t="str">
        <f t="shared" si="86"/>
        <v/>
      </c>
      <c r="U1097" s="2" t="str">
        <f t="shared" si="86"/>
        <v/>
      </c>
      <c r="V1097" s="2" t="str">
        <f t="shared" si="86"/>
        <v/>
      </c>
      <c r="W1097" s="2" t="str">
        <f t="shared" si="86"/>
        <v/>
      </c>
      <c r="X1097" s="2" t="str">
        <f t="shared" si="86"/>
        <v/>
      </c>
      <c r="Y1097" s="2" t="str">
        <f t="shared" si="86"/>
        <v/>
      </c>
    </row>
    <row r="1098" spans="1:25" x14ac:dyDescent="0.2">
      <c r="A1098" s="2" t="s">
        <v>813</v>
      </c>
      <c r="B1098" s="2">
        <v>3127</v>
      </c>
      <c r="C1098" s="2">
        <v>2</v>
      </c>
      <c r="D1098" s="2" t="s">
        <v>812</v>
      </c>
      <c r="E1098" s="2">
        <v>889</v>
      </c>
      <c r="F1098" s="2" t="s">
        <v>309</v>
      </c>
      <c r="G1098" s="2">
        <v>2605514.8810000001</v>
      </c>
      <c r="H1098" s="2">
        <v>1183939.764</v>
      </c>
      <c r="I1098" s="2" t="s">
        <v>4896</v>
      </c>
      <c r="J1098" s="4">
        <v>39630</v>
      </c>
      <c r="K1098" s="230">
        <f t="shared" si="88"/>
        <v>3</v>
      </c>
      <c r="L1098" s="2" t="str">
        <f>$B1098&amp;"-"&amp;COUNTIF($B$2:$B1098, $B1098)</f>
        <v>3127-2</v>
      </c>
      <c r="M1098" s="2">
        <v>3556</v>
      </c>
      <c r="N1098" s="2" t="str">
        <f t="shared" si="87"/>
        <v>Trub</v>
      </c>
      <c r="O1098" s="2" t="str">
        <f t="shared" si="86"/>
        <v>Trub</v>
      </c>
      <c r="P1098" s="2" t="str">
        <f t="shared" si="86"/>
        <v/>
      </c>
      <c r="Q1098" s="2" t="str">
        <f t="shared" si="86"/>
        <v/>
      </c>
      <c r="R1098" s="2" t="str">
        <f t="shared" si="86"/>
        <v/>
      </c>
      <c r="S1098" s="2" t="str">
        <f t="shared" si="86"/>
        <v/>
      </c>
      <c r="T1098" s="2" t="str">
        <f t="shared" si="86"/>
        <v/>
      </c>
      <c r="U1098" s="2" t="str">
        <f t="shared" si="86"/>
        <v/>
      </c>
      <c r="V1098" s="2" t="str">
        <f t="shared" si="86"/>
        <v/>
      </c>
      <c r="W1098" s="2" t="str">
        <f t="shared" si="86"/>
        <v/>
      </c>
      <c r="X1098" s="2" t="str">
        <f t="shared" si="86"/>
        <v/>
      </c>
      <c r="Y1098" s="2" t="str">
        <f t="shared" si="86"/>
        <v/>
      </c>
    </row>
    <row r="1099" spans="1:25" x14ac:dyDescent="0.2">
      <c r="A1099" s="2" t="s">
        <v>814</v>
      </c>
      <c r="B1099" s="2">
        <v>3128</v>
      </c>
      <c r="C1099" s="2">
        <v>0</v>
      </c>
      <c r="D1099" s="2" t="s">
        <v>812</v>
      </c>
      <c r="E1099" s="2">
        <v>889</v>
      </c>
      <c r="F1099" s="2" t="s">
        <v>309</v>
      </c>
      <c r="G1099" s="2">
        <v>2604993.5419999999</v>
      </c>
      <c r="H1099" s="2">
        <v>1185912.061</v>
      </c>
      <c r="I1099" s="2" t="s">
        <v>4896</v>
      </c>
      <c r="J1099" s="4">
        <v>39630</v>
      </c>
      <c r="K1099" s="230">
        <f t="shared" si="88"/>
        <v>3</v>
      </c>
      <c r="L1099" s="2" t="str">
        <f>$B1099&amp;"-"&amp;COUNTIF($B$2:$B1099, $B1099)</f>
        <v>3128-2</v>
      </c>
      <c r="M1099" s="2">
        <v>3557</v>
      </c>
      <c r="N1099" s="2" t="str">
        <f t="shared" si="87"/>
        <v>Fankhaus (Trub)</v>
      </c>
      <c r="O1099" s="2" t="str">
        <f t="shared" si="86"/>
        <v/>
      </c>
      <c r="P1099" s="2" t="str">
        <f t="shared" si="86"/>
        <v/>
      </c>
      <c r="Q1099" s="2" t="str">
        <f t="shared" si="86"/>
        <v/>
      </c>
      <c r="R1099" s="2" t="str">
        <f t="shared" si="86"/>
        <v/>
      </c>
      <c r="S1099" s="2" t="str">
        <f t="shared" si="86"/>
        <v/>
      </c>
      <c r="T1099" s="2" t="str">
        <f t="shared" si="86"/>
        <v/>
      </c>
      <c r="U1099" s="2" t="str">
        <f t="shared" si="86"/>
        <v/>
      </c>
      <c r="V1099" s="2" t="str">
        <f t="shared" si="86"/>
        <v/>
      </c>
      <c r="W1099" s="2" t="str">
        <f t="shared" si="86"/>
        <v/>
      </c>
      <c r="X1099" s="2" t="str">
        <f t="shared" si="86"/>
        <v/>
      </c>
      <c r="Y1099" s="2" t="str">
        <f t="shared" si="86"/>
        <v/>
      </c>
    </row>
    <row r="1100" spans="1:25" x14ac:dyDescent="0.2">
      <c r="A1100" s="2" t="s">
        <v>815</v>
      </c>
      <c r="B1100" s="2">
        <v>3536</v>
      </c>
      <c r="C1100" s="2">
        <v>0</v>
      </c>
      <c r="D1100" s="2" t="s">
        <v>816</v>
      </c>
      <c r="E1100" s="2">
        <v>901</v>
      </c>
      <c r="F1100" s="2" t="s">
        <v>309</v>
      </c>
      <c r="G1100" s="2">
        <v>2626307.8530000001</v>
      </c>
      <c r="H1100" s="2">
        <v>1195070.889</v>
      </c>
      <c r="I1100" s="2" t="s">
        <v>4896</v>
      </c>
      <c r="J1100" s="4">
        <v>39630</v>
      </c>
      <c r="K1100" s="230">
        <f t="shared" si="88"/>
        <v>3</v>
      </c>
      <c r="L1100" s="2" t="str">
        <f>$B1100&amp;"-"&amp;COUNTIF($B$2:$B1100, $B1100)</f>
        <v>3536-1</v>
      </c>
      <c r="M1100" s="2">
        <v>3600</v>
      </c>
      <c r="N1100" s="2" t="str">
        <f t="shared" si="87"/>
        <v>Thun</v>
      </c>
      <c r="O1100" s="2" t="str">
        <f t="shared" si="86"/>
        <v>Thun</v>
      </c>
      <c r="P1100" s="2" t="str">
        <f t="shared" si="86"/>
        <v/>
      </c>
      <c r="Q1100" s="2" t="str">
        <f t="shared" si="86"/>
        <v/>
      </c>
      <c r="R1100" s="2" t="str">
        <f t="shared" si="86"/>
        <v/>
      </c>
      <c r="S1100" s="2" t="str">
        <f t="shared" si="86"/>
        <v/>
      </c>
      <c r="T1100" s="2" t="str">
        <f t="shared" si="86"/>
        <v/>
      </c>
      <c r="U1100" s="2" t="str">
        <f t="shared" si="86"/>
        <v/>
      </c>
      <c r="V1100" s="2" t="str">
        <f t="shared" si="86"/>
        <v/>
      </c>
      <c r="W1100" s="2" t="str">
        <f t="shared" si="86"/>
        <v/>
      </c>
      <c r="X1100" s="2" t="str">
        <f t="shared" si="86"/>
        <v/>
      </c>
      <c r="Y1100" s="2" t="str">
        <f t="shared" si="86"/>
        <v/>
      </c>
    </row>
    <row r="1101" spans="1:25" x14ac:dyDescent="0.2">
      <c r="A1101" s="2" t="s">
        <v>816</v>
      </c>
      <c r="B1101" s="2">
        <v>3537</v>
      </c>
      <c r="C1101" s="2">
        <v>0</v>
      </c>
      <c r="D1101" s="2" t="s">
        <v>816</v>
      </c>
      <c r="E1101" s="2">
        <v>901</v>
      </c>
      <c r="F1101" s="2" t="s">
        <v>309</v>
      </c>
      <c r="G1101" s="2">
        <v>2628050.3509999998</v>
      </c>
      <c r="H1101" s="2">
        <v>1189460.5379999999</v>
      </c>
      <c r="I1101" s="2" t="s">
        <v>4896</v>
      </c>
      <c r="J1101" s="4">
        <v>39630</v>
      </c>
      <c r="K1101" s="230">
        <f t="shared" si="88"/>
        <v>3</v>
      </c>
      <c r="L1101" s="2" t="str">
        <f>$B1101&amp;"-"&amp;COUNTIF($B$2:$B1101, $B1101)</f>
        <v>3537-1</v>
      </c>
      <c r="M1101" s="2">
        <v>3603</v>
      </c>
      <c r="N1101" s="2" t="str">
        <f t="shared" si="87"/>
        <v>Thun</v>
      </c>
      <c r="O1101" s="2" t="str">
        <f t="shared" si="86"/>
        <v/>
      </c>
      <c r="P1101" s="2" t="str">
        <f t="shared" si="86"/>
        <v/>
      </c>
      <c r="Q1101" s="2" t="str">
        <f t="shared" si="86"/>
        <v/>
      </c>
      <c r="R1101" s="2" t="str">
        <f t="shared" si="86"/>
        <v/>
      </c>
      <c r="S1101" s="2" t="str">
        <f t="shared" si="86"/>
        <v/>
      </c>
      <c r="T1101" s="2" t="str">
        <f t="shared" si="86"/>
        <v/>
      </c>
      <c r="U1101" s="2" t="str">
        <f t="shared" si="86"/>
        <v/>
      </c>
      <c r="V1101" s="2" t="str">
        <f t="shared" si="86"/>
        <v/>
      </c>
      <c r="W1101" s="2" t="str">
        <f t="shared" si="86"/>
        <v/>
      </c>
      <c r="X1101" s="2" t="str">
        <f t="shared" si="86"/>
        <v/>
      </c>
      <c r="Y1101" s="2" t="str">
        <f t="shared" si="86"/>
        <v/>
      </c>
    </row>
    <row r="1102" spans="1:25" x14ac:dyDescent="0.2">
      <c r="A1102" s="2" t="s">
        <v>817</v>
      </c>
      <c r="B1102" s="2">
        <v>3550</v>
      </c>
      <c r="C1102" s="2">
        <v>0</v>
      </c>
      <c r="D1102" s="2" t="s">
        <v>816</v>
      </c>
      <c r="E1102" s="2">
        <v>901</v>
      </c>
      <c r="F1102" s="2" t="s">
        <v>309</v>
      </c>
      <c r="G1102" s="2">
        <v>2627084.548</v>
      </c>
      <c r="H1102" s="2">
        <v>1195625.236</v>
      </c>
      <c r="I1102" s="2" t="s">
        <v>4896</v>
      </c>
      <c r="J1102" s="4">
        <v>39630</v>
      </c>
      <c r="K1102" s="230">
        <f t="shared" si="88"/>
        <v>3</v>
      </c>
      <c r="L1102" s="2" t="str">
        <f>$B1102&amp;"-"&amp;COUNTIF($B$2:$B1102, $B1102)</f>
        <v>3550-1</v>
      </c>
      <c r="M1102" s="2">
        <v>3604</v>
      </c>
      <c r="N1102" s="2" t="str">
        <f t="shared" si="87"/>
        <v>Thun</v>
      </c>
      <c r="O1102" s="2" t="str">
        <f t="shared" si="86"/>
        <v/>
      </c>
      <c r="P1102" s="2" t="str">
        <f t="shared" si="86"/>
        <v/>
      </c>
      <c r="Q1102" s="2" t="str">
        <f t="shared" si="86"/>
        <v/>
      </c>
      <c r="R1102" s="2" t="str">
        <f t="shared" si="86"/>
        <v/>
      </c>
      <c r="S1102" s="2" t="str">
        <f t="shared" si="86"/>
        <v/>
      </c>
      <c r="T1102" s="2" t="str">
        <f t="shared" si="86"/>
        <v/>
      </c>
      <c r="U1102" s="2" t="str">
        <f t="shared" si="86"/>
        <v/>
      </c>
      <c r="V1102" s="2" t="str">
        <f t="shared" si="86"/>
        <v/>
      </c>
      <c r="W1102" s="2" t="str">
        <f t="shared" si="86"/>
        <v/>
      </c>
      <c r="X1102" s="2" t="str">
        <f t="shared" si="86"/>
        <v/>
      </c>
      <c r="Y1102" s="2" t="str">
        <f t="shared" si="86"/>
        <v/>
      </c>
    </row>
    <row r="1103" spans="1:25" x14ac:dyDescent="0.2">
      <c r="A1103" s="2" t="s">
        <v>870</v>
      </c>
      <c r="B1103" s="2">
        <v>3618</v>
      </c>
      <c r="C1103" s="2">
        <v>0</v>
      </c>
      <c r="D1103" s="2" t="s">
        <v>816</v>
      </c>
      <c r="E1103" s="2">
        <v>901</v>
      </c>
      <c r="F1103" s="2" t="s">
        <v>309</v>
      </c>
      <c r="G1103" s="2">
        <v>2628433.568</v>
      </c>
      <c r="H1103" s="2">
        <v>1184988.085</v>
      </c>
      <c r="I1103" s="2" t="s">
        <v>4896</v>
      </c>
      <c r="J1103" s="4">
        <v>39630</v>
      </c>
      <c r="K1103" s="230">
        <f t="shared" si="88"/>
        <v>3</v>
      </c>
      <c r="L1103" s="2" t="str">
        <f>$B1103&amp;"-"&amp;COUNTIF($B$2:$B1103, $B1103)</f>
        <v>3618-1</v>
      </c>
      <c r="M1103" s="2">
        <v>3608</v>
      </c>
      <c r="N1103" s="2" t="str">
        <f t="shared" si="87"/>
        <v>Thun</v>
      </c>
      <c r="O1103" s="2" t="str">
        <f t="shared" si="86"/>
        <v/>
      </c>
      <c r="P1103" s="2" t="str">
        <f t="shared" si="86"/>
        <v/>
      </c>
      <c r="Q1103" s="2" t="str">
        <f t="shared" si="86"/>
        <v/>
      </c>
      <c r="R1103" s="2" t="str">
        <f t="shared" si="86"/>
        <v/>
      </c>
      <c r="S1103" s="2" t="str">
        <f t="shared" si="86"/>
        <v/>
      </c>
      <c r="T1103" s="2" t="str">
        <f t="shared" si="86"/>
        <v/>
      </c>
      <c r="U1103" s="2" t="str">
        <f t="shared" si="86"/>
        <v/>
      </c>
      <c r="V1103" s="2" t="str">
        <f t="shared" si="86"/>
        <v/>
      </c>
      <c r="W1103" s="2" t="str">
        <f t="shared" si="86"/>
        <v/>
      </c>
      <c r="X1103" s="2" t="str">
        <f t="shared" si="86"/>
        <v/>
      </c>
      <c r="Y1103" s="2" t="str">
        <f t="shared" si="86"/>
        <v/>
      </c>
    </row>
    <row r="1104" spans="1:25" x14ac:dyDescent="0.2">
      <c r="A1104" s="2" t="s">
        <v>827</v>
      </c>
      <c r="B1104" s="2">
        <v>6197</v>
      </c>
      <c r="C1104" s="2">
        <v>0</v>
      </c>
      <c r="D1104" s="2" t="s">
        <v>816</v>
      </c>
      <c r="E1104" s="2">
        <v>901</v>
      </c>
      <c r="F1104" s="2" t="s">
        <v>309</v>
      </c>
      <c r="G1104" s="2">
        <v>2630550.716</v>
      </c>
      <c r="H1104" s="2">
        <v>1186715.764</v>
      </c>
      <c r="I1104" s="2" t="s">
        <v>4896</v>
      </c>
      <c r="J1104" s="4">
        <v>39630</v>
      </c>
      <c r="K1104" s="230">
        <f t="shared" si="88"/>
        <v>3</v>
      </c>
      <c r="L1104" s="2" t="str">
        <f>$B1104&amp;"-"&amp;COUNTIF($B$2:$B1104, $B1104)</f>
        <v>6197-2</v>
      </c>
      <c r="M1104" s="2">
        <v>3612</v>
      </c>
      <c r="N1104" s="2" t="str">
        <f t="shared" si="87"/>
        <v>Steffisburg</v>
      </c>
      <c r="O1104" s="2" t="str">
        <f t="shared" si="87"/>
        <v>Steffisburg</v>
      </c>
      <c r="P1104" s="2" t="str">
        <f t="shared" si="87"/>
        <v>Steffisburg</v>
      </c>
      <c r="Q1104" s="2" t="str">
        <f t="shared" si="87"/>
        <v/>
      </c>
      <c r="R1104" s="2" t="str">
        <f t="shared" si="87"/>
        <v/>
      </c>
      <c r="S1104" s="2" t="str">
        <f t="shared" si="87"/>
        <v/>
      </c>
      <c r="T1104" s="2" t="str">
        <f t="shared" si="87"/>
        <v/>
      </c>
      <c r="U1104" s="2" t="str">
        <f t="shared" si="87"/>
        <v/>
      </c>
      <c r="V1104" s="2" t="str">
        <f t="shared" si="87"/>
        <v/>
      </c>
      <c r="W1104" s="2" t="str">
        <f t="shared" si="87"/>
        <v/>
      </c>
      <c r="X1104" s="2" t="str">
        <f t="shared" si="87"/>
        <v/>
      </c>
      <c r="Y1104" s="2" t="str">
        <f t="shared" si="87"/>
        <v/>
      </c>
    </row>
    <row r="1105" spans="1:25" x14ac:dyDescent="0.2">
      <c r="A1105" s="2" t="s">
        <v>829</v>
      </c>
      <c r="B1105" s="2">
        <v>3535</v>
      </c>
      <c r="C1105" s="2">
        <v>0</v>
      </c>
      <c r="D1105" s="2" t="s">
        <v>817</v>
      </c>
      <c r="E1105" s="2">
        <v>902</v>
      </c>
      <c r="F1105" s="2" t="s">
        <v>309</v>
      </c>
      <c r="G1105" s="2">
        <v>2624267.1140000001</v>
      </c>
      <c r="H1105" s="2">
        <v>1198183.5079999999</v>
      </c>
      <c r="I1105" s="2" t="s">
        <v>4896</v>
      </c>
      <c r="J1105" s="4">
        <v>39630</v>
      </c>
      <c r="K1105" s="230">
        <f t="shared" si="88"/>
        <v>3</v>
      </c>
      <c r="L1105" s="2" t="str">
        <f>$B1105&amp;"-"&amp;COUNTIF($B$2:$B1105, $B1105)</f>
        <v>3535-1</v>
      </c>
      <c r="M1105" s="2">
        <v>3613</v>
      </c>
      <c r="N1105" s="2" t="str">
        <f t="shared" si="87"/>
        <v>Steffisburg</v>
      </c>
      <c r="O1105" s="2" t="str">
        <f t="shared" si="87"/>
        <v>Steffisburg</v>
      </c>
      <c r="P1105" s="2" t="str">
        <f t="shared" si="87"/>
        <v/>
      </c>
      <c r="Q1105" s="2" t="str">
        <f t="shared" si="87"/>
        <v/>
      </c>
      <c r="R1105" s="2" t="str">
        <f t="shared" si="87"/>
        <v/>
      </c>
      <c r="S1105" s="2" t="str">
        <f t="shared" si="87"/>
        <v/>
      </c>
      <c r="T1105" s="2" t="str">
        <f t="shared" si="87"/>
        <v/>
      </c>
      <c r="U1105" s="2" t="str">
        <f t="shared" si="87"/>
        <v/>
      </c>
      <c r="V1105" s="2" t="str">
        <f t="shared" si="87"/>
        <v/>
      </c>
      <c r="W1105" s="2" t="str">
        <f t="shared" si="87"/>
        <v/>
      </c>
      <c r="X1105" s="2" t="str">
        <f t="shared" si="87"/>
        <v/>
      </c>
      <c r="Y1105" s="2" t="str">
        <f t="shared" si="87"/>
        <v/>
      </c>
    </row>
    <row r="1106" spans="1:25" x14ac:dyDescent="0.2">
      <c r="A1106" s="2" t="s">
        <v>822</v>
      </c>
      <c r="B1106" s="2">
        <v>3543</v>
      </c>
      <c r="C1106" s="2">
        <v>0</v>
      </c>
      <c r="D1106" s="2" t="s">
        <v>817</v>
      </c>
      <c r="E1106" s="2">
        <v>902</v>
      </c>
      <c r="F1106" s="2" t="s">
        <v>309</v>
      </c>
      <c r="G1106" s="2">
        <v>2623956.63</v>
      </c>
      <c r="H1106" s="2">
        <v>1199750.068</v>
      </c>
      <c r="I1106" s="2" t="s">
        <v>4896</v>
      </c>
      <c r="J1106" s="4">
        <v>39630</v>
      </c>
      <c r="K1106" s="230">
        <f t="shared" si="88"/>
        <v>3</v>
      </c>
      <c r="L1106" s="2" t="str">
        <f>$B1106&amp;"-"&amp;COUNTIF($B$2:$B1106, $B1106)</f>
        <v>3543-1</v>
      </c>
      <c r="M1106" s="2">
        <v>3614</v>
      </c>
      <c r="N1106" s="2" t="str">
        <f t="shared" si="87"/>
        <v>Unterlangenegg</v>
      </c>
      <c r="O1106" s="2" t="str">
        <f t="shared" si="87"/>
        <v>Unterlangenegg</v>
      </c>
      <c r="P1106" s="2" t="str">
        <f t="shared" si="87"/>
        <v/>
      </c>
      <c r="Q1106" s="2" t="str">
        <f t="shared" si="87"/>
        <v/>
      </c>
      <c r="R1106" s="2" t="str">
        <f t="shared" si="87"/>
        <v/>
      </c>
      <c r="S1106" s="2" t="str">
        <f t="shared" si="87"/>
        <v/>
      </c>
      <c r="T1106" s="2" t="str">
        <f t="shared" si="87"/>
        <v/>
      </c>
      <c r="U1106" s="2" t="str">
        <f t="shared" si="87"/>
        <v/>
      </c>
      <c r="V1106" s="2" t="str">
        <f t="shared" si="87"/>
        <v/>
      </c>
      <c r="W1106" s="2" t="str">
        <f t="shared" si="87"/>
        <v/>
      </c>
      <c r="X1106" s="2" t="str">
        <f t="shared" si="87"/>
        <v/>
      </c>
      <c r="Y1106" s="2" t="str">
        <f t="shared" si="87"/>
        <v/>
      </c>
    </row>
    <row r="1107" spans="1:25" x14ac:dyDescent="0.2">
      <c r="A1107" s="2" t="s">
        <v>817</v>
      </c>
      <c r="B1107" s="2">
        <v>3550</v>
      </c>
      <c r="C1107" s="2">
        <v>0</v>
      </c>
      <c r="D1107" s="2" t="s">
        <v>817</v>
      </c>
      <c r="E1107" s="2">
        <v>902</v>
      </c>
      <c r="F1107" s="2" t="s">
        <v>309</v>
      </c>
      <c r="G1107" s="2">
        <v>2626464.3360000001</v>
      </c>
      <c r="H1107" s="2">
        <v>1198261.6669999999</v>
      </c>
      <c r="I1107" s="2" t="s">
        <v>4896</v>
      </c>
      <c r="J1107" s="4">
        <v>39630</v>
      </c>
      <c r="K1107" s="230">
        <f t="shared" si="88"/>
        <v>3</v>
      </c>
      <c r="L1107" s="2" t="str">
        <f>$B1107&amp;"-"&amp;COUNTIF($B$2:$B1107, $B1107)</f>
        <v>3550-2</v>
      </c>
      <c r="M1107" s="2">
        <v>3615</v>
      </c>
      <c r="N1107" s="2" t="str">
        <f t="shared" si="87"/>
        <v>Heimenschwand</v>
      </c>
      <c r="O1107" s="2" t="str">
        <f t="shared" si="87"/>
        <v>Heimenschwand</v>
      </c>
      <c r="P1107" s="2" t="str">
        <f t="shared" si="87"/>
        <v>Heimenschwand</v>
      </c>
      <c r="Q1107" s="2" t="str">
        <f t="shared" si="87"/>
        <v/>
      </c>
      <c r="R1107" s="2" t="str">
        <f t="shared" si="87"/>
        <v/>
      </c>
      <c r="S1107" s="2" t="str">
        <f t="shared" si="87"/>
        <v/>
      </c>
      <c r="T1107" s="2" t="str">
        <f t="shared" si="87"/>
        <v/>
      </c>
      <c r="U1107" s="2" t="str">
        <f t="shared" si="87"/>
        <v/>
      </c>
      <c r="V1107" s="2" t="str">
        <f t="shared" si="87"/>
        <v/>
      </c>
      <c r="W1107" s="2" t="str">
        <f t="shared" si="87"/>
        <v/>
      </c>
      <c r="X1107" s="2" t="str">
        <f t="shared" si="87"/>
        <v/>
      </c>
      <c r="Y1107" s="2" t="str">
        <f t="shared" si="87"/>
        <v/>
      </c>
    </row>
    <row r="1108" spans="1:25" x14ac:dyDescent="0.2">
      <c r="A1108" s="2" t="s">
        <v>818</v>
      </c>
      <c r="B1108" s="2">
        <v>3551</v>
      </c>
      <c r="C1108" s="2">
        <v>0</v>
      </c>
      <c r="D1108" s="2" t="s">
        <v>817</v>
      </c>
      <c r="E1108" s="2">
        <v>902</v>
      </c>
      <c r="F1108" s="2" t="s">
        <v>309</v>
      </c>
      <c r="G1108" s="2">
        <v>2627119.0869999998</v>
      </c>
      <c r="H1108" s="2">
        <v>1202562.379</v>
      </c>
      <c r="I1108" s="2" t="s">
        <v>4896</v>
      </c>
      <c r="J1108" s="4">
        <v>39630</v>
      </c>
      <c r="K1108" s="230">
        <f t="shared" si="88"/>
        <v>3</v>
      </c>
      <c r="L1108" s="2" t="str">
        <f>$B1108&amp;"-"&amp;COUNTIF($B$2:$B1108, $B1108)</f>
        <v>3551-1</v>
      </c>
      <c r="M1108" s="2">
        <v>3616</v>
      </c>
      <c r="N1108" s="2" t="str">
        <f t="shared" si="87"/>
        <v>Schwarzenegg</v>
      </c>
      <c r="O1108" s="2" t="str">
        <f t="shared" si="87"/>
        <v>Schwarzenegg</v>
      </c>
      <c r="P1108" s="2" t="str">
        <f t="shared" si="87"/>
        <v>Schwarzenegg</v>
      </c>
      <c r="Q1108" s="2" t="str">
        <f t="shared" si="87"/>
        <v/>
      </c>
      <c r="R1108" s="2" t="str">
        <f t="shared" si="87"/>
        <v/>
      </c>
      <c r="S1108" s="2" t="str">
        <f t="shared" si="87"/>
        <v/>
      </c>
      <c r="T1108" s="2" t="str">
        <f t="shared" si="87"/>
        <v/>
      </c>
      <c r="U1108" s="2" t="str">
        <f t="shared" si="87"/>
        <v/>
      </c>
      <c r="V1108" s="2" t="str">
        <f t="shared" si="87"/>
        <v/>
      </c>
      <c r="W1108" s="2" t="str">
        <f t="shared" si="87"/>
        <v/>
      </c>
      <c r="X1108" s="2" t="str">
        <f t="shared" si="87"/>
        <v/>
      </c>
      <c r="Y1108" s="2" t="str">
        <f t="shared" si="87"/>
        <v/>
      </c>
    </row>
    <row r="1109" spans="1:25" x14ac:dyDescent="0.2">
      <c r="A1109" s="2" t="s">
        <v>819</v>
      </c>
      <c r="B1109" s="2">
        <v>3552</v>
      </c>
      <c r="C1109" s="2">
        <v>0</v>
      </c>
      <c r="D1109" s="2" t="s">
        <v>817</v>
      </c>
      <c r="E1109" s="2">
        <v>902</v>
      </c>
      <c r="F1109" s="2" t="s">
        <v>309</v>
      </c>
      <c r="G1109" s="2">
        <v>2629404.92</v>
      </c>
      <c r="H1109" s="2">
        <v>1198387.952</v>
      </c>
      <c r="I1109" s="2" t="s">
        <v>4896</v>
      </c>
      <c r="J1109" s="4">
        <v>39630</v>
      </c>
      <c r="K1109" s="230">
        <f t="shared" si="88"/>
        <v>3</v>
      </c>
      <c r="L1109" s="2" t="str">
        <f>$B1109&amp;"-"&amp;COUNTIF($B$2:$B1109, $B1109)</f>
        <v>3552-1</v>
      </c>
      <c r="M1109" s="2">
        <v>3617</v>
      </c>
      <c r="N1109" s="2" t="str">
        <f t="shared" si="87"/>
        <v>Fahrni b. Thun</v>
      </c>
      <c r="O1109" s="2" t="str">
        <f t="shared" si="87"/>
        <v>Fahrni b. Thun</v>
      </c>
      <c r="P1109" s="2" t="str">
        <f t="shared" si="87"/>
        <v/>
      </c>
      <c r="Q1109" s="2" t="str">
        <f t="shared" si="87"/>
        <v/>
      </c>
      <c r="R1109" s="2" t="str">
        <f t="shared" si="87"/>
        <v/>
      </c>
      <c r="S1109" s="2" t="str">
        <f t="shared" si="87"/>
        <v/>
      </c>
      <c r="T1109" s="2" t="str">
        <f t="shared" si="87"/>
        <v/>
      </c>
      <c r="U1109" s="2" t="str">
        <f t="shared" si="87"/>
        <v/>
      </c>
      <c r="V1109" s="2" t="str">
        <f t="shared" si="87"/>
        <v/>
      </c>
      <c r="W1109" s="2" t="str">
        <f t="shared" si="87"/>
        <v/>
      </c>
      <c r="X1109" s="2" t="str">
        <f t="shared" si="87"/>
        <v/>
      </c>
      <c r="Y1109" s="2" t="str">
        <f t="shared" si="87"/>
        <v/>
      </c>
    </row>
    <row r="1110" spans="1:25" x14ac:dyDescent="0.2">
      <c r="A1110" s="2" t="s">
        <v>820</v>
      </c>
      <c r="B1110" s="2">
        <v>3553</v>
      </c>
      <c r="C1110" s="2">
        <v>0</v>
      </c>
      <c r="D1110" s="2" t="s">
        <v>817</v>
      </c>
      <c r="E1110" s="2">
        <v>902</v>
      </c>
      <c r="F1110" s="2" t="s">
        <v>309</v>
      </c>
      <c r="G1110" s="2">
        <v>2629898.3289999999</v>
      </c>
      <c r="H1110" s="2">
        <v>1203511.68</v>
      </c>
      <c r="I1110" s="2" t="s">
        <v>4896</v>
      </c>
      <c r="J1110" s="4">
        <v>39630</v>
      </c>
      <c r="K1110" s="230">
        <f t="shared" si="88"/>
        <v>3</v>
      </c>
      <c r="L1110" s="2" t="str">
        <f>$B1110&amp;"-"&amp;COUNTIF($B$2:$B1110, $B1110)</f>
        <v>3553-1</v>
      </c>
      <c r="M1110" s="2">
        <v>3618</v>
      </c>
      <c r="N1110" s="2" t="str">
        <f t="shared" si="87"/>
        <v>Süderen</v>
      </c>
      <c r="O1110" s="2" t="str">
        <f t="shared" si="87"/>
        <v>Süderen</v>
      </c>
      <c r="P1110" s="2" t="str">
        <f t="shared" si="87"/>
        <v>Süderen</v>
      </c>
      <c r="Q1110" s="2" t="str">
        <f t="shared" si="87"/>
        <v>Süderen</v>
      </c>
      <c r="R1110" s="2" t="str">
        <f t="shared" si="87"/>
        <v>Süderen</v>
      </c>
      <c r="S1110" s="2" t="str">
        <f t="shared" si="87"/>
        <v/>
      </c>
      <c r="T1110" s="2" t="str">
        <f t="shared" si="87"/>
        <v/>
      </c>
      <c r="U1110" s="2" t="str">
        <f t="shared" si="87"/>
        <v/>
      </c>
      <c r="V1110" s="2" t="str">
        <f t="shared" si="87"/>
        <v/>
      </c>
      <c r="W1110" s="2" t="str">
        <f t="shared" si="87"/>
        <v/>
      </c>
      <c r="X1110" s="2" t="str">
        <f t="shared" si="87"/>
        <v/>
      </c>
      <c r="Y1110" s="2" t="str">
        <f t="shared" si="87"/>
        <v/>
      </c>
    </row>
    <row r="1111" spans="1:25" x14ac:dyDescent="0.2">
      <c r="A1111" s="2" t="s">
        <v>832</v>
      </c>
      <c r="B1111" s="2">
        <v>3555</v>
      </c>
      <c r="C1111" s="2">
        <v>0</v>
      </c>
      <c r="D1111" s="2" t="s">
        <v>817</v>
      </c>
      <c r="E1111" s="2">
        <v>902</v>
      </c>
      <c r="F1111" s="2" t="s">
        <v>309</v>
      </c>
      <c r="G1111" s="2">
        <v>2629375.5430000001</v>
      </c>
      <c r="H1111" s="2">
        <v>1197018.7439999999</v>
      </c>
      <c r="I1111" s="2" t="s">
        <v>4896</v>
      </c>
      <c r="J1111" s="4">
        <v>39630</v>
      </c>
      <c r="K1111" s="230">
        <f t="shared" si="88"/>
        <v>3</v>
      </c>
      <c r="L1111" s="2" t="str">
        <f>$B1111&amp;"-"&amp;COUNTIF($B$2:$B1111, $B1111)</f>
        <v>3555-1</v>
      </c>
      <c r="M1111" s="2">
        <v>3619</v>
      </c>
      <c r="N1111" s="2" t="str">
        <f t="shared" si="87"/>
        <v>Eriz</v>
      </c>
      <c r="O1111" s="2" t="str">
        <f t="shared" si="87"/>
        <v>Eriz</v>
      </c>
      <c r="P1111" s="2" t="str">
        <f t="shared" si="87"/>
        <v>Eriz</v>
      </c>
      <c r="Q1111" s="2" t="str">
        <f t="shared" si="87"/>
        <v/>
      </c>
      <c r="R1111" s="2" t="str">
        <f t="shared" si="87"/>
        <v/>
      </c>
      <c r="S1111" s="2" t="str">
        <f t="shared" si="87"/>
        <v/>
      </c>
      <c r="T1111" s="2" t="str">
        <f t="shared" si="87"/>
        <v/>
      </c>
      <c r="U1111" s="2" t="str">
        <f t="shared" si="87"/>
        <v/>
      </c>
      <c r="V1111" s="2" t="str">
        <f t="shared" si="87"/>
        <v/>
      </c>
      <c r="W1111" s="2" t="str">
        <f t="shared" si="87"/>
        <v/>
      </c>
      <c r="X1111" s="2" t="str">
        <f t="shared" si="87"/>
        <v/>
      </c>
      <c r="Y1111" s="2" t="str">
        <f t="shared" si="87"/>
        <v/>
      </c>
    </row>
    <row r="1112" spans="1:25" x14ac:dyDescent="0.2">
      <c r="A1112" s="2" t="s">
        <v>605</v>
      </c>
      <c r="B1112" s="2">
        <v>3434</v>
      </c>
      <c r="C1112" s="2">
        <v>1</v>
      </c>
      <c r="D1112" s="2" t="s">
        <v>821</v>
      </c>
      <c r="E1112" s="2">
        <v>903</v>
      </c>
      <c r="F1112" s="2" t="s">
        <v>309</v>
      </c>
      <c r="G1112" s="2">
        <v>2620136.142</v>
      </c>
      <c r="H1112" s="2">
        <v>1200207.452</v>
      </c>
      <c r="I1112" s="2" t="s">
        <v>4896</v>
      </c>
      <c r="J1112" s="4">
        <v>40360</v>
      </c>
      <c r="K1112" s="230">
        <f t="shared" si="88"/>
        <v>3</v>
      </c>
      <c r="L1112" s="2" t="str">
        <f>$B1112&amp;"-"&amp;COUNTIF($B$2:$B1112, $B1112)</f>
        <v>3434-3</v>
      </c>
      <c r="M1112" s="2">
        <v>3622</v>
      </c>
      <c r="N1112" s="2" t="str">
        <f t="shared" si="87"/>
        <v>Homberg b. Thun</v>
      </c>
      <c r="O1112" s="2" t="str">
        <f t="shared" si="87"/>
        <v/>
      </c>
      <c r="P1112" s="2" t="str">
        <f t="shared" si="87"/>
        <v/>
      </c>
      <c r="Q1112" s="2" t="str">
        <f t="shared" si="87"/>
        <v/>
      </c>
      <c r="R1112" s="2" t="str">
        <f t="shared" si="87"/>
        <v/>
      </c>
      <c r="S1112" s="2" t="str">
        <f t="shared" si="87"/>
        <v/>
      </c>
      <c r="T1112" s="2" t="str">
        <f t="shared" si="87"/>
        <v/>
      </c>
      <c r="U1112" s="2" t="str">
        <f t="shared" si="87"/>
        <v/>
      </c>
      <c r="V1112" s="2" t="str">
        <f t="shared" si="87"/>
        <v/>
      </c>
      <c r="W1112" s="2" t="str">
        <f t="shared" si="87"/>
        <v/>
      </c>
      <c r="X1112" s="2" t="str">
        <f t="shared" si="87"/>
        <v/>
      </c>
      <c r="Y1112" s="2" t="str">
        <f t="shared" si="87"/>
        <v/>
      </c>
    </row>
    <row r="1113" spans="1:25" x14ac:dyDescent="0.2">
      <c r="A1113" s="2" t="s">
        <v>826</v>
      </c>
      <c r="B1113" s="2">
        <v>3436</v>
      </c>
      <c r="C1113" s="2">
        <v>0</v>
      </c>
      <c r="D1113" s="2" t="s">
        <v>821</v>
      </c>
      <c r="E1113" s="2">
        <v>903</v>
      </c>
      <c r="F1113" s="2" t="s">
        <v>309</v>
      </c>
      <c r="G1113" s="2">
        <v>2624505.0219999999</v>
      </c>
      <c r="H1113" s="2">
        <v>1202451.737</v>
      </c>
      <c r="I1113" s="2" t="s">
        <v>4896</v>
      </c>
      <c r="J1113" s="4">
        <v>39630</v>
      </c>
      <c r="K1113" s="230">
        <f t="shared" si="88"/>
        <v>3</v>
      </c>
      <c r="L1113" s="2" t="str">
        <f>$B1113&amp;"-"&amp;COUNTIF($B$2:$B1113, $B1113)</f>
        <v>3436-1</v>
      </c>
      <c r="M1113" s="2">
        <v>3623</v>
      </c>
      <c r="N1113" s="2" t="str">
        <f t="shared" si="87"/>
        <v>Horrenbach</v>
      </c>
      <c r="O1113" s="2" t="str">
        <f t="shared" si="87"/>
        <v>Buchen BE</v>
      </c>
      <c r="P1113" s="2" t="str">
        <f t="shared" si="87"/>
        <v>Teuffenthal b. Thun</v>
      </c>
      <c r="Q1113" s="2" t="str">
        <f t="shared" si="87"/>
        <v>Teuffenthal b. Thun</v>
      </c>
      <c r="R1113" s="2" t="str">
        <f t="shared" si="87"/>
        <v/>
      </c>
      <c r="S1113" s="2" t="str">
        <f t="shared" si="87"/>
        <v/>
      </c>
      <c r="T1113" s="2" t="str">
        <f t="shared" si="87"/>
        <v/>
      </c>
      <c r="U1113" s="2" t="str">
        <f t="shared" si="87"/>
        <v/>
      </c>
      <c r="V1113" s="2" t="str">
        <f t="shared" si="87"/>
        <v/>
      </c>
      <c r="W1113" s="2" t="str">
        <f t="shared" si="87"/>
        <v/>
      </c>
      <c r="X1113" s="2" t="str">
        <f t="shared" si="87"/>
        <v/>
      </c>
      <c r="Y1113" s="2" t="str">
        <f t="shared" si="87"/>
        <v/>
      </c>
    </row>
    <row r="1114" spans="1:25" x14ac:dyDescent="0.2">
      <c r="A1114" s="2" t="s">
        <v>821</v>
      </c>
      <c r="B1114" s="2">
        <v>3438</v>
      </c>
      <c r="C1114" s="2">
        <v>0</v>
      </c>
      <c r="D1114" s="2" t="s">
        <v>821</v>
      </c>
      <c r="E1114" s="2">
        <v>903</v>
      </c>
      <c r="F1114" s="2" t="s">
        <v>309</v>
      </c>
      <c r="G1114" s="2">
        <v>2622010.932</v>
      </c>
      <c r="H1114" s="2">
        <v>1201175.5419999999</v>
      </c>
      <c r="I1114" s="2" t="s">
        <v>4896</v>
      </c>
      <c r="J1114" s="4">
        <v>39630</v>
      </c>
      <c r="K1114" s="230">
        <f t="shared" si="88"/>
        <v>3</v>
      </c>
      <c r="L1114" s="2" t="str">
        <f>$B1114&amp;"-"&amp;COUNTIF($B$2:$B1114, $B1114)</f>
        <v>3438-1</v>
      </c>
      <c r="M1114" s="2">
        <v>3624</v>
      </c>
      <c r="N1114" s="2" t="str">
        <f t="shared" si="87"/>
        <v>Schwendibach</v>
      </c>
      <c r="O1114" s="2" t="str">
        <f t="shared" si="87"/>
        <v>Goldiwil (Thun)</v>
      </c>
      <c r="P1114" s="2" t="str">
        <f t="shared" si="87"/>
        <v/>
      </c>
      <c r="Q1114" s="2" t="str">
        <f t="shared" si="87"/>
        <v/>
      </c>
      <c r="R1114" s="2" t="str">
        <f t="shared" si="87"/>
        <v/>
      </c>
      <c r="S1114" s="2" t="str">
        <f t="shared" si="87"/>
        <v/>
      </c>
      <c r="T1114" s="2" t="str">
        <f t="shared" si="87"/>
        <v/>
      </c>
      <c r="U1114" s="2" t="str">
        <f t="shared" si="87"/>
        <v/>
      </c>
      <c r="V1114" s="2" t="str">
        <f t="shared" si="87"/>
        <v/>
      </c>
      <c r="W1114" s="2" t="str">
        <f t="shared" si="87"/>
        <v/>
      </c>
      <c r="X1114" s="2" t="str">
        <f t="shared" si="87"/>
        <v/>
      </c>
      <c r="Y1114" s="2" t="str">
        <f t="shared" si="87"/>
        <v/>
      </c>
    </row>
    <row r="1115" spans="1:25" x14ac:dyDescent="0.2">
      <c r="A1115" s="2" t="s">
        <v>822</v>
      </c>
      <c r="B1115" s="2">
        <v>3543</v>
      </c>
      <c r="C1115" s="2">
        <v>0</v>
      </c>
      <c r="D1115" s="2" t="s">
        <v>821</v>
      </c>
      <c r="E1115" s="2">
        <v>903</v>
      </c>
      <c r="F1115" s="2" t="s">
        <v>309</v>
      </c>
      <c r="G1115" s="2">
        <v>2621813.423</v>
      </c>
      <c r="H1115" s="2">
        <v>1199333.574</v>
      </c>
      <c r="I1115" s="2" t="s">
        <v>4896</v>
      </c>
      <c r="J1115" s="4">
        <v>39630</v>
      </c>
      <c r="K1115" s="230">
        <f t="shared" si="88"/>
        <v>3</v>
      </c>
      <c r="L1115" s="2" t="str">
        <f>$B1115&amp;"-"&amp;COUNTIF($B$2:$B1115, $B1115)</f>
        <v>3543-2</v>
      </c>
      <c r="M1115" s="2">
        <v>3625</v>
      </c>
      <c r="N1115" s="2" t="str">
        <f t="shared" si="87"/>
        <v>Heiligenschwendi</v>
      </c>
      <c r="O1115" s="2" t="str">
        <f t="shared" si="87"/>
        <v>Heiligenschwendi</v>
      </c>
      <c r="P1115" s="2" t="str">
        <f t="shared" si="87"/>
        <v/>
      </c>
      <c r="Q1115" s="2" t="str">
        <f t="shared" si="87"/>
        <v/>
      </c>
      <c r="R1115" s="2" t="str">
        <f t="shared" si="87"/>
        <v/>
      </c>
      <c r="S1115" s="2" t="str">
        <f t="shared" si="87"/>
        <v/>
      </c>
      <c r="T1115" s="2" t="str">
        <f t="shared" si="87"/>
        <v/>
      </c>
      <c r="U1115" s="2" t="str">
        <f t="shared" si="87"/>
        <v/>
      </c>
      <c r="V1115" s="2" t="str">
        <f t="shared" si="87"/>
        <v/>
      </c>
      <c r="W1115" s="2" t="str">
        <f t="shared" si="87"/>
        <v/>
      </c>
      <c r="X1115" s="2" t="str">
        <f t="shared" si="87"/>
        <v/>
      </c>
      <c r="Y1115" s="2" t="str">
        <f t="shared" si="87"/>
        <v/>
      </c>
    </row>
    <row r="1116" spans="1:25" x14ac:dyDescent="0.2">
      <c r="A1116" s="2" t="s">
        <v>817</v>
      </c>
      <c r="B1116" s="2">
        <v>3550</v>
      </c>
      <c r="C1116" s="2">
        <v>0</v>
      </c>
      <c r="D1116" s="2" t="s">
        <v>821</v>
      </c>
      <c r="E1116" s="2">
        <v>903</v>
      </c>
      <c r="F1116" s="2" t="s">
        <v>309</v>
      </c>
      <c r="G1116" s="2">
        <v>2624645.2230000002</v>
      </c>
      <c r="H1116" s="2">
        <v>1200422.5649999999</v>
      </c>
      <c r="I1116" s="2" t="s">
        <v>4896</v>
      </c>
      <c r="J1116" s="4">
        <v>39630</v>
      </c>
      <c r="K1116" s="230">
        <f t="shared" si="88"/>
        <v>3</v>
      </c>
      <c r="L1116" s="2" t="str">
        <f>$B1116&amp;"-"&amp;COUNTIF($B$2:$B1116, $B1116)</f>
        <v>3550-3</v>
      </c>
      <c r="M1116" s="2">
        <v>3626</v>
      </c>
      <c r="N1116" s="2" t="str">
        <f t="shared" si="87"/>
        <v>Hünibach</v>
      </c>
      <c r="O1116" s="2" t="str">
        <f t="shared" si="87"/>
        <v>Hünibach</v>
      </c>
      <c r="P1116" s="2" t="str">
        <f t="shared" si="87"/>
        <v/>
      </c>
      <c r="Q1116" s="2" t="str">
        <f t="shared" si="87"/>
        <v/>
      </c>
      <c r="R1116" s="2" t="str">
        <f t="shared" si="87"/>
        <v/>
      </c>
      <c r="S1116" s="2" t="str">
        <f t="shared" si="87"/>
        <v/>
      </c>
      <c r="T1116" s="2" t="str">
        <f t="shared" si="87"/>
        <v/>
      </c>
      <c r="U1116" s="2" t="str">
        <f t="shared" si="87"/>
        <v/>
      </c>
      <c r="V1116" s="2" t="str">
        <f t="shared" si="87"/>
        <v/>
      </c>
      <c r="W1116" s="2" t="str">
        <f t="shared" si="87"/>
        <v/>
      </c>
      <c r="X1116" s="2" t="str">
        <f t="shared" si="87"/>
        <v/>
      </c>
      <c r="Y1116" s="2" t="str">
        <f t="shared" si="87"/>
        <v/>
      </c>
    </row>
    <row r="1117" spans="1:25" x14ac:dyDescent="0.2">
      <c r="A1117" s="2" t="s">
        <v>818</v>
      </c>
      <c r="B1117" s="2">
        <v>3551</v>
      </c>
      <c r="C1117" s="2">
        <v>0</v>
      </c>
      <c r="D1117" s="2" t="s">
        <v>821</v>
      </c>
      <c r="E1117" s="2">
        <v>903</v>
      </c>
      <c r="F1117" s="2" t="s">
        <v>309</v>
      </c>
      <c r="G1117" s="2">
        <v>2626996.71</v>
      </c>
      <c r="H1117" s="2">
        <v>1203384.203</v>
      </c>
      <c r="I1117" s="2" t="s">
        <v>4896</v>
      </c>
      <c r="J1117" s="4">
        <v>39630</v>
      </c>
      <c r="K1117" s="230">
        <f t="shared" si="88"/>
        <v>3</v>
      </c>
      <c r="L1117" s="2" t="str">
        <f>$B1117&amp;"-"&amp;COUNTIF($B$2:$B1117, $B1117)</f>
        <v>3551-2</v>
      </c>
      <c r="M1117" s="2">
        <v>3627</v>
      </c>
      <c r="N1117" s="2" t="str">
        <f t="shared" si="87"/>
        <v>Heimberg</v>
      </c>
      <c r="O1117" s="2" t="str">
        <f t="shared" si="87"/>
        <v>Heimberg</v>
      </c>
      <c r="P1117" s="2" t="str">
        <f t="shared" si="87"/>
        <v/>
      </c>
      <c r="Q1117" s="2" t="str">
        <f t="shared" si="87"/>
        <v/>
      </c>
      <c r="R1117" s="2" t="str">
        <f t="shared" si="87"/>
        <v/>
      </c>
      <c r="S1117" s="2" t="str">
        <f t="shared" si="87"/>
        <v/>
      </c>
      <c r="T1117" s="2" t="str">
        <f t="shared" si="87"/>
        <v/>
      </c>
      <c r="U1117" s="2" t="str">
        <f t="shared" si="87"/>
        <v/>
      </c>
      <c r="V1117" s="2" t="str">
        <f t="shared" si="87"/>
        <v/>
      </c>
      <c r="W1117" s="2" t="str">
        <f t="shared" si="87"/>
        <v/>
      </c>
      <c r="X1117" s="2" t="str">
        <f t="shared" si="87"/>
        <v/>
      </c>
      <c r="Y1117" s="2" t="str">
        <f t="shared" si="87"/>
        <v/>
      </c>
    </row>
    <row r="1118" spans="1:25" x14ac:dyDescent="0.2">
      <c r="A1118" s="2" t="s">
        <v>594</v>
      </c>
      <c r="B1118" s="2">
        <v>3533</v>
      </c>
      <c r="C1118" s="2">
        <v>0</v>
      </c>
      <c r="D1118" s="2" t="s">
        <v>823</v>
      </c>
      <c r="E1118" s="2">
        <v>904</v>
      </c>
      <c r="F1118" s="2" t="s">
        <v>309</v>
      </c>
      <c r="G1118" s="2">
        <v>2621430.3390000002</v>
      </c>
      <c r="H1118" s="2">
        <v>1192530.118</v>
      </c>
      <c r="I1118" s="2" t="s">
        <v>4896</v>
      </c>
      <c r="J1118" s="4">
        <v>39630</v>
      </c>
      <c r="K1118" s="230">
        <f t="shared" si="88"/>
        <v>3</v>
      </c>
      <c r="L1118" s="2" t="str">
        <f>$B1118&amp;"-"&amp;COUNTIF($B$2:$B1118, $B1118)</f>
        <v>3533-4</v>
      </c>
      <c r="M1118" s="2">
        <v>3628</v>
      </c>
      <c r="N1118" s="2" t="str">
        <f t="shared" si="87"/>
        <v>Uttigen</v>
      </c>
      <c r="O1118" s="2" t="str">
        <f t="shared" si="87"/>
        <v/>
      </c>
      <c r="P1118" s="2" t="str">
        <f t="shared" si="87"/>
        <v/>
      </c>
      <c r="Q1118" s="2" t="str">
        <f t="shared" si="87"/>
        <v/>
      </c>
      <c r="R1118" s="2" t="str">
        <f t="shared" si="87"/>
        <v/>
      </c>
      <c r="S1118" s="2" t="str">
        <f t="shared" si="87"/>
        <v/>
      </c>
      <c r="T1118" s="2" t="str">
        <f t="shared" si="87"/>
        <v/>
      </c>
      <c r="U1118" s="2" t="str">
        <f t="shared" si="87"/>
        <v/>
      </c>
      <c r="V1118" s="2" t="str">
        <f t="shared" si="87"/>
        <v/>
      </c>
      <c r="W1118" s="2" t="str">
        <f t="shared" si="87"/>
        <v/>
      </c>
      <c r="X1118" s="2" t="str">
        <f t="shared" si="87"/>
        <v/>
      </c>
      <c r="Y1118" s="2" t="str">
        <f t="shared" si="87"/>
        <v/>
      </c>
    </row>
    <row r="1119" spans="1:25" x14ac:dyDescent="0.2">
      <c r="A1119" s="2" t="s">
        <v>816</v>
      </c>
      <c r="B1119" s="2">
        <v>3537</v>
      </c>
      <c r="C1119" s="2">
        <v>0</v>
      </c>
      <c r="D1119" s="2" t="s">
        <v>823</v>
      </c>
      <c r="E1119" s="2">
        <v>904</v>
      </c>
      <c r="F1119" s="2" t="s">
        <v>309</v>
      </c>
      <c r="G1119" s="2">
        <v>2627089.09</v>
      </c>
      <c r="H1119" s="2">
        <v>1186155.6340000001</v>
      </c>
      <c r="I1119" s="2" t="s">
        <v>4896</v>
      </c>
      <c r="J1119" s="4">
        <v>39630</v>
      </c>
      <c r="K1119" s="230">
        <f t="shared" si="88"/>
        <v>3</v>
      </c>
      <c r="L1119" s="2" t="str">
        <f>$B1119&amp;"-"&amp;COUNTIF($B$2:$B1119, $B1119)</f>
        <v>3537-2</v>
      </c>
      <c r="M1119" s="2">
        <v>3629</v>
      </c>
      <c r="N1119" s="2" t="str">
        <f t="shared" si="87"/>
        <v>Kiesen</v>
      </c>
      <c r="O1119" s="2" t="str">
        <f t="shared" si="87"/>
        <v>Oppligen</v>
      </c>
      <c r="P1119" s="2" t="str">
        <f t="shared" si="87"/>
        <v>Jaberg</v>
      </c>
      <c r="Q1119" s="2" t="str">
        <f t="shared" si="87"/>
        <v>Kiesen</v>
      </c>
      <c r="R1119" s="2" t="str">
        <f t="shared" si="87"/>
        <v/>
      </c>
      <c r="S1119" s="2" t="str">
        <f t="shared" si="87"/>
        <v/>
      </c>
      <c r="T1119" s="2" t="str">
        <f t="shared" si="87"/>
        <v/>
      </c>
      <c r="U1119" s="2" t="str">
        <f t="shared" si="87"/>
        <v/>
      </c>
      <c r="V1119" s="2" t="str">
        <f t="shared" si="87"/>
        <v/>
      </c>
      <c r="W1119" s="2" t="str">
        <f t="shared" si="87"/>
        <v/>
      </c>
      <c r="X1119" s="2" t="str">
        <f t="shared" si="87"/>
        <v/>
      </c>
      <c r="Y1119" s="2" t="str">
        <f t="shared" si="87"/>
        <v/>
      </c>
    </row>
    <row r="1120" spans="1:25" x14ac:dyDescent="0.2">
      <c r="A1120" s="2" t="s">
        <v>823</v>
      </c>
      <c r="B1120" s="2">
        <v>3538</v>
      </c>
      <c r="C1120" s="2">
        <v>0</v>
      </c>
      <c r="D1120" s="2" t="s">
        <v>823</v>
      </c>
      <c r="E1120" s="2">
        <v>904</v>
      </c>
      <c r="F1120" s="2" t="s">
        <v>309</v>
      </c>
      <c r="G1120" s="2">
        <v>2623306.2910000002</v>
      </c>
      <c r="H1120" s="2">
        <v>1189259.007</v>
      </c>
      <c r="I1120" s="2" t="s">
        <v>4896</v>
      </c>
      <c r="J1120" s="4">
        <v>39630</v>
      </c>
      <c r="K1120" s="230">
        <f t="shared" si="88"/>
        <v>3</v>
      </c>
      <c r="L1120" s="2" t="str">
        <f>$B1120&amp;"-"&amp;COUNTIF($B$2:$B1120, $B1120)</f>
        <v>3538-3</v>
      </c>
      <c r="M1120" s="2">
        <v>3631</v>
      </c>
      <c r="N1120" s="2" t="str">
        <f t="shared" si="87"/>
        <v>Höfen b. Thun</v>
      </c>
      <c r="O1120" s="2" t="str">
        <f t="shared" si="87"/>
        <v>Höfen b. Thun</v>
      </c>
      <c r="P1120" s="2" t="str">
        <f t="shared" si="87"/>
        <v/>
      </c>
      <c r="Q1120" s="2" t="str">
        <f t="shared" si="87"/>
        <v/>
      </c>
      <c r="R1120" s="2" t="str">
        <f t="shared" si="87"/>
        <v/>
      </c>
      <c r="S1120" s="2" t="str">
        <f t="shared" si="87"/>
        <v/>
      </c>
      <c r="T1120" s="2" t="str">
        <f t="shared" si="87"/>
        <v/>
      </c>
      <c r="U1120" s="2" t="str">
        <f t="shared" si="87"/>
        <v/>
      </c>
      <c r="V1120" s="2" t="str">
        <f t="shared" si="87"/>
        <v/>
      </c>
      <c r="W1120" s="2" t="str">
        <f t="shared" si="87"/>
        <v/>
      </c>
      <c r="X1120" s="2" t="str">
        <f t="shared" si="87"/>
        <v/>
      </c>
      <c r="Y1120" s="2" t="str">
        <f t="shared" si="87"/>
        <v/>
      </c>
    </row>
    <row r="1121" spans="1:25" x14ac:dyDescent="0.2">
      <c r="A1121" s="2" t="s">
        <v>835</v>
      </c>
      <c r="B1121" s="2">
        <v>3615</v>
      </c>
      <c r="C1121" s="2">
        <v>0</v>
      </c>
      <c r="D1121" s="2" t="s">
        <v>823</v>
      </c>
      <c r="E1121" s="2">
        <v>904</v>
      </c>
      <c r="F1121" s="2" t="s">
        <v>309</v>
      </c>
      <c r="G1121" s="2">
        <v>2621059.6510000001</v>
      </c>
      <c r="H1121" s="2">
        <v>1187741.4480000001</v>
      </c>
      <c r="I1121" s="2" t="s">
        <v>4896</v>
      </c>
      <c r="J1121" s="4">
        <v>39630</v>
      </c>
      <c r="K1121" s="230">
        <f t="shared" si="88"/>
        <v>3</v>
      </c>
      <c r="L1121" s="2" t="str">
        <f>$B1121&amp;"-"&amp;COUNTIF($B$2:$B1121, $B1121)</f>
        <v>3615-2</v>
      </c>
      <c r="M1121" s="2">
        <v>3632</v>
      </c>
      <c r="N1121" s="2" t="str">
        <f t="shared" si="87"/>
        <v>Niederstocken</v>
      </c>
      <c r="O1121" s="2" t="str">
        <f t="shared" si="87"/>
        <v>Oberstocken</v>
      </c>
      <c r="P1121" s="2" t="str">
        <f t="shared" si="87"/>
        <v/>
      </c>
      <c r="Q1121" s="2" t="str">
        <f t="shared" si="87"/>
        <v/>
      </c>
      <c r="R1121" s="2" t="str">
        <f t="shared" si="87"/>
        <v/>
      </c>
      <c r="S1121" s="2" t="str">
        <f t="shared" si="87"/>
        <v/>
      </c>
      <c r="T1121" s="2" t="str">
        <f t="shared" si="87"/>
        <v/>
      </c>
      <c r="U1121" s="2" t="str">
        <f t="shared" si="87"/>
        <v/>
      </c>
      <c r="V1121" s="2" t="str">
        <f t="shared" si="87"/>
        <v/>
      </c>
      <c r="W1121" s="2" t="str">
        <f t="shared" si="87"/>
        <v/>
      </c>
      <c r="X1121" s="2" t="str">
        <f t="shared" si="87"/>
        <v/>
      </c>
      <c r="Y1121" s="2" t="str">
        <f t="shared" si="87"/>
        <v/>
      </c>
    </row>
    <row r="1122" spans="1:25" x14ac:dyDescent="0.2">
      <c r="A1122" s="2" t="s">
        <v>870</v>
      </c>
      <c r="B1122" s="2">
        <v>3618</v>
      </c>
      <c r="C1122" s="2">
        <v>0</v>
      </c>
      <c r="D1122" s="2" t="s">
        <v>823</v>
      </c>
      <c r="E1122" s="2">
        <v>904</v>
      </c>
      <c r="F1122" s="2" t="s">
        <v>309</v>
      </c>
      <c r="G1122" s="2">
        <v>2624375.852</v>
      </c>
      <c r="H1122" s="2">
        <v>1185671.3810000001</v>
      </c>
      <c r="I1122" s="2" t="s">
        <v>4896</v>
      </c>
      <c r="J1122" s="4">
        <v>39630</v>
      </c>
      <c r="K1122" s="230">
        <f t="shared" si="88"/>
        <v>3</v>
      </c>
      <c r="L1122" s="2" t="str">
        <f>$B1122&amp;"-"&amp;COUNTIF($B$2:$B1122, $B1122)</f>
        <v>3618-2</v>
      </c>
      <c r="M1122" s="2">
        <v>3633</v>
      </c>
      <c r="N1122" s="2" t="str">
        <f t="shared" si="87"/>
        <v>Amsoldingen</v>
      </c>
      <c r="O1122" s="2" t="str">
        <f t="shared" si="87"/>
        <v>Amsoldingen</v>
      </c>
      <c r="P1122" s="2" t="str">
        <f t="shared" si="87"/>
        <v/>
      </c>
      <c r="Q1122" s="2" t="str">
        <f t="shared" si="87"/>
        <v/>
      </c>
      <c r="R1122" s="2" t="str">
        <f t="shared" si="87"/>
        <v/>
      </c>
      <c r="S1122" s="2" t="str">
        <f t="shared" si="87"/>
        <v/>
      </c>
      <c r="T1122" s="2" t="str">
        <f t="shared" si="87"/>
        <v/>
      </c>
      <c r="U1122" s="2" t="str">
        <f t="shared" si="87"/>
        <v/>
      </c>
      <c r="V1122" s="2" t="str">
        <f t="shared" si="87"/>
        <v/>
      </c>
      <c r="W1122" s="2" t="str">
        <f t="shared" si="87"/>
        <v/>
      </c>
      <c r="X1122" s="2" t="str">
        <f t="shared" si="87"/>
        <v/>
      </c>
      <c r="Y1122" s="2" t="str">
        <f t="shared" si="87"/>
        <v/>
      </c>
    </row>
    <row r="1123" spans="1:25" x14ac:dyDescent="0.2">
      <c r="A1123" s="2" t="s">
        <v>883</v>
      </c>
      <c r="B1123" s="2">
        <v>3432</v>
      </c>
      <c r="C1123" s="2">
        <v>0</v>
      </c>
      <c r="D1123" s="2" t="s">
        <v>825</v>
      </c>
      <c r="E1123" s="2">
        <v>905</v>
      </c>
      <c r="F1123" s="2" t="s">
        <v>309</v>
      </c>
      <c r="G1123" s="2">
        <v>2618875.3909999998</v>
      </c>
      <c r="H1123" s="2">
        <v>1204517.8359999999</v>
      </c>
      <c r="I1123" s="2" t="s">
        <v>4896</v>
      </c>
      <c r="J1123" s="4">
        <v>39630</v>
      </c>
      <c r="K1123" s="230">
        <f t="shared" si="88"/>
        <v>3</v>
      </c>
      <c r="L1123" s="2" t="str">
        <f>$B1123&amp;"-"&amp;COUNTIF($B$2:$B1123, $B1123)</f>
        <v>3432-2</v>
      </c>
      <c r="M1123" s="2">
        <v>3634</v>
      </c>
      <c r="N1123" s="2" t="str">
        <f t="shared" si="87"/>
        <v>Thierachern</v>
      </c>
      <c r="O1123" s="2" t="str">
        <f t="shared" si="87"/>
        <v/>
      </c>
      <c r="P1123" s="2" t="str">
        <f t="shared" si="87"/>
        <v/>
      </c>
      <c r="Q1123" s="2" t="str">
        <f t="shared" si="87"/>
        <v/>
      </c>
      <c r="R1123" s="2" t="str">
        <f t="shared" si="87"/>
        <v/>
      </c>
      <c r="S1123" s="2" t="str">
        <f t="shared" si="87"/>
        <v/>
      </c>
      <c r="T1123" s="2" t="str">
        <f t="shared" si="87"/>
        <v/>
      </c>
      <c r="U1123" s="2" t="str">
        <f t="shared" si="87"/>
        <v/>
      </c>
      <c r="V1123" s="2" t="str">
        <f t="shared" si="87"/>
        <v/>
      </c>
      <c r="W1123" s="2" t="str">
        <f t="shared" si="87"/>
        <v/>
      </c>
      <c r="X1123" s="2" t="str">
        <f t="shared" si="87"/>
        <v/>
      </c>
      <c r="Y1123" s="2" t="str">
        <f t="shared" si="87"/>
        <v/>
      </c>
    </row>
    <row r="1124" spans="1:25" x14ac:dyDescent="0.2">
      <c r="A1124" s="2" t="s">
        <v>824</v>
      </c>
      <c r="B1124" s="2">
        <v>3433</v>
      </c>
      <c r="C1124" s="2">
        <v>0</v>
      </c>
      <c r="D1124" s="2" t="s">
        <v>825</v>
      </c>
      <c r="E1124" s="2">
        <v>905</v>
      </c>
      <c r="F1124" s="2" t="s">
        <v>309</v>
      </c>
      <c r="G1124" s="2">
        <v>2619331.5660000001</v>
      </c>
      <c r="H1124" s="2">
        <v>1202745.2039999999</v>
      </c>
      <c r="I1124" s="2" t="s">
        <v>4896</v>
      </c>
      <c r="J1124" s="4">
        <v>39630</v>
      </c>
      <c r="K1124" s="230">
        <f t="shared" si="88"/>
        <v>3</v>
      </c>
      <c r="L1124" s="2" t="str">
        <f>$B1124&amp;"-"&amp;COUNTIF($B$2:$B1124, $B1124)</f>
        <v>3433-2</v>
      </c>
      <c r="M1124" s="2">
        <v>3635</v>
      </c>
      <c r="N1124" s="2" t="str">
        <f t="shared" ref="N1124:Y1145" si="89">IFERROR(INDEX($A$2:$A$5744, MATCH($M1124&amp;"-"&amp;N$1, $L$2:$L$5744, 0)), "")</f>
        <v>Uebeschi</v>
      </c>
      <c r="O1124" s="2" t="str">
        <f t="shared" si="89"/>
        <v>Uebeschi</v>
      </c>
      <c r="P1124" s="2" t="str">
        <f t="shared" si="89"/>
        <v/>
      </c>
      <c r="Q1124" s="2" t="str">
        <f t="shared" si="89"/>
        <v/>
      </c>
      <c r="R1124" s="2" t="str">
        <f t="shared" si="89"/>
        <v/>
      </c>
      <c r="S1124" s="2" t="str">
        <f t="shared" si="89"/>
        <v/>
      </c>
      <c r="T1124" s="2" t="str">
        <f t="shared" si="89"/>
        <v/>
      </c>
      <c r="U1124" s="2" t="str">
        <f t="shared" si="89"/>
        <v/>
      </c>
      <c r="V1124" s="2" t="str">
        <f t="shared" si="89"/>
        <v/>
      </c>
      <c r="W1124" s="2" t="str">
        <f t="shared" si="89"/>
        <v/>
      </c>
      <c r="X1124" s="2" t="str">
        <f t="shared" si="89"/>
        <v/>
      </c>
      <c r="Y1124" s="2" t="str">
        <f t="shared" si="89"/>
        <v/>
      </c>
    </row>
    <row r="1125" spans="1:25" x14ac:dyDescent="0.2">
      <c r="A1125" s="2" t="s">
        <v>826</v>
      </c>
      <c r="B1125" s="2">
        <v>3436</v>
      </c>
      <c r="C1125" s="2">
        <v>0</v>
      </c>
      <c r="D1125" s="2" t="s">
        <v>825</v>
      </c>
      <c r="E1125" s="2">
        <v>905</v>
      </c>
      <c r="F1125" s="2" t="s">
        <v>309</v>
      </c>
      <c r="G1125" s="2">
        <v>2625122.4569999999</v>
      </c>
      <c r="H1125" s="2">
        <v>1203584.6459999999</v>
      </c>
      <c r="I1125" s="2" t="s">
        <v>4896</v>
      </c>
      <c r="J1125" s="4">
        <v>39630</v>
      </c>
      <c r="K1125" s="230">
        <f t="shared" si="88"/>
        <v>3</v>
      </c>
      <c r="L1125" s="2" t="str">
        <f>$B1125&amp;"-"&amp;COUNTIF($B$2:$B1125, $B1125)</f>
        <v>3436-2</v>
      </c>
      <c r="M1125" s="2">
        <v>3636</v>
      </c>
      <c r="N1125" s="2" t="str">
        <f t="shared" si="89"/>
        <v>Längenbühl</v>
      </c>
      <c r="O1125" s="2" t="str">
        <f t="shared" si="89"/>
        <v>Längenbühl</v>
      </c>
      <c r="P1125" s="2" t="str">
        <f t="shared" si="89"/>
        <v>Forst b. Längenbühl</v>
      </c>
      <c r="Q1125" s="2" t="str">
        <f t="shared" si="89"/>
        <v/>
      </c>
      <c r="R1125" s="2" t="str">
        <f t="shared" si="89"/>
        <v/>
      </c>
      <c r="S1125" s="2" t="str">
        <f t="shared" si="89"/>
        <v/>
      </c>
      <c r="T1125" s="2" t="str">
        <f t="shared" si="89"/>
        <v/>
      </c>
      <c r="U1125" s="2" t="str">
        <f t="shared" si="89"/>
        <v/>
      </c>
      <c r="V1125" s="2" t="str">
        <f t="shared" si="89"/>
        <v/>
      </c>
      <c r="W1125" s="2" t="str">
        <f t="shared" si="89"/>
        <v/>
      </c>
      <c r="X1125" s="2" t="str">
        <f t="shared" si="89"/>
        <v/>
      </c>
      <c r="Y1125" s="2" t="str">
        <f t="shared" si="89"/>
        <v/>
      </c>
    </row>
    <row r="1126" spans="1:25" x14ac:dyDescent="0.2">
      <c r="A1126" s="2" t="s">
        <v>825</v>
      </c>
      <c r="B1126" s="2">
        <v>3437</v>
      </c>
      <c r="C1126" s="2">
        <v>0</v>
      </c>
      <c r="D1126" s="2" t="s">
        <v>825</v>
      </c>
      <c r="E1126" s="2">
        <v>905</v>
      </c>
      <c r="F1126" s="2" t="s">
        <v>309</v>
      </c>
      <c r="G1126" s="2">
        <v>2620919.4849999999</v>
      </c>
      <c r="H1126" s="2">
        <v>1203958.8529999999</v>
      </c>
      <c r="I1126" s="2" t="s">
        <v>4896</v>
      </c>
      <c r="J1126" s="4">
        <v>39630</v>
      </c>
      <c r="K1126" s="230">
        <f t="shared" si="88"/>
        <v>3</v>
      </c>
      <c r="L1126" s="2" t="str">
        <f>$B1126&amp;"-"&amp;COUNTIF($B$2:$B1126, $B1126)</f>
        <v>3437-1</v>
      </c>
      <c r="M1126" s="2">
        <v>3638</v>
      </c>
      <c r="N1126" s="2" t="str">
        <f t="shared" si="89"/>
        <v>Blumenstein</v>
      </c>
      <c r="O1126" s="2" t="str">
        <f t="shared" si="89"/>
        <v>Pohlern</v>
      </c>
      <c r="P1126" s="2" t="str">
        <f t="shared" si="89"/>
        <v/>
      </c>
      <c r="Q1126" s="2" t="str">
        <f t="shared" si="89"/>
        <v/>
      </c>
      <c r="R1126" s="2" t="str">
        <f t="shared" si="89"/>
        <v/>
      </c>
      <c r="S1126" s="2" t="str">
        <f t="shared" si="89"/>
        <v/>
      </c>
      <c r="T1126" s="2" t="str">
        <f t="shared" si="89"/>
        <v/>
      </c>
      <c r="U1126" s="2" t="str">
        <f t="shared" si="89"/>
        <v/>
      </c>
      <c r="V1126" s="2" t="str">
        <f t="shared" si="89"/>
        <v/>
      </c>
      <c r="W1126" s="2" t="str">
        <f t="shared" si="89"/>
        <v/>
      </c>
      <c r="X1126" s="2" t="str">
        <f t="shared" si="89"/>
        <v/>
      </c>
      <c r="Y1126" s="2" t="str">
        <f t="shared" si="89"/>
        <v/>
      </c>
    </row>
    <row r="1127" spans="1:25" x14ac:dyDescent="0.2">
      <c r="A1127" s="2" t="s">
        <v>821</v>
      </c>
      <c r="B1127" s="2">
        <v>3438</v>
      </c>
      <c r="C1127" s="2">
        <v>0</v>
      </c>
      <c r="D1127" s="2" t="s">
        <v>825</v>
      </c>
      <c r="E1127" s="2">
        <v>905</v>
      </c>
      <c r="F1127" s="2" t="s">
        <v>309</v>
      </c>
      <c r="G1127" s="2">
        <v>2621133.4780000001</v>
      </c>
      <c r="H1127" s="2">
        <v>1201084.9539999999</v>
      </c>
      <c r="I1127" s="2" t="s">
        <v>4896</v>
      </c>
      <c r="J1127" s="4">
        <v>39630</v>
      </c>
      <c r="K1127" s="230">
        <f t="shared" si="88"/>
        <v>3</v>
      </c>
      <c r="L1127" s="2" t="str">
        <f>$B1127&amp;"-"&amp;COUNTIF($B$2:$B1127, $B1127)</f>
        <v>3438-2</v>
      </c>
      <c r="M1127" s="2">
        <v>3645</v>
      </c>
      <c r="N1127" s="2" t="str">
        <f t="shared" si="89"/>
        <v>Zwieselberg</v>
      </c>
      <c r="O1127" s="2" t="str">
        <f t="shared" si="89"/>
        <v>Gwatt (Thun)</v>
      </c>
      <c r="P1127" s="2" t="str">
        <f t="shared" si="89"/>
        <v>Gwatt (Thun)</v>
      </c>
      <c r="Q1127" s="2" t="str">
        <f t="shared" si="89"/>
        <v/>
      </c>
      <c r="R1127" s="2" t="str">
        <f t="shared" si="89"/>
        <v/>
      </c>
      <c r="S1127" s="2" t="str">
        <f t="shared" si="89"/>
        <v/>
      </c>
      <c r="T1127" s="2" t="str">
        <f t="shared" si="89"/>
        <v/>
      </c>
      <c r="U1127" s="2" t="str">
        <f t="shared" si="89"/>
        <v/>
      </c>
      <c r="V1127" s="2" t="str">
        <f t="shared" si="89"/>
        <v/>
      </c>
      <c r="W1127" s="2" t="str">
        <f t="shared" si="89"/>
        <v/>
      </c>
      <c r="X1127" s="2" t="str">
        <f t="shared" si="89"/>
        <v/>
      </c>
      <c r="Y1127" s="2" t="str">
        <f t="shared" si="89"/>
        <v/>
      </c>
    </row>
    <row r="1128" spans="1:25" x14ac:dyDescent="0.2">
      <c r="A1128" s="2" t="s">
        <v>886</v>
      </c>
      <c r="B1128" s="2">
        <v>3439</v>
      </c>
      <c r="C1128" s="2">
        <v>0</v>
      </c>
      <c r="D1128" s="2" t="s">
        <v>825</v>
      </c>
      <c r="E1128" s="2">
        <v>905</v>
      </c>
      <c r="F1128" s="2" t="s">
        <v>309</v>
      </c>
      <c r="G1128" s="2">
        <v>2622640.665</v>
      </c>
      <c r="H1128" s="2">
        <v>1203874.6329999999</v>
      </c>
      <c r="I1128" s="2" t="s">
        <v>4896</v>
      </c>
      <c r="J1128" s="4">
        <v>39630</v>
      </c>
      <c r="K1128" s="230">
        <f t="shared" si="88"/>
        <v>3</v>
      </c>
      <c r="L1128" s="2" t="str">
        <f>$B1128&amp;"-"&amp;COUNTIF($B$2:$B1128, $B1128)</f>
        <v>3439-1</v>
      </c>
      <c r="M1128" s="2">
        <v>3646</v>
      </c>
      <c r="N1128" s="2" t="str">
        <f t="shared" si="89"/>
        <v>Einigen</v>
      </c>
      <c r="O1128" s="2" t="str">
        <f t="shared" si="89"/>
        <v/>
      </c>
      <c r="P1128" s="2" t="str">
        <f t="shared" si="89"/>
        <v/>
      </c>
      <c r="Q1128" s="2" t="str">
        <f t="shared" si="89"/>
        <v/>
      </c>
      <c r="R1128" s="2" t="str">
        <f t="shared" si="89"/>
        <v/>
      </c>
      <c r="S1128" s="2" t="str">
        <f t="shared" si="89"/>
        <v/>
      </c>
      <c r="T1128" s="2" t="str">
        <f t="shared" si="89"/>
        <v/>
      </c>
      <c r="U1128" s="2" t="str">
        <f t="shared" si="89"/>
        <v/>
      </c>
      <c r="V1128" s="2" t="str">
        <f t="shared" si="89"/>
        <v/>
      </c>
      <c r="W1128" s="2" t="str">
        <f t="shared" si="89"/>
        <v/>
      </c>
      <c r="X1128" s="2" t="str">
        <f t="shared" si="89"/>
        <v/>
      </c>
      <c r="Y1128" s="2" t="str">
        <f t="shared" si="89"/>
        <v/>
      </c>
    </row>
    <row r="1129" spans="1:25" x14ac:dyDescent="0.2">
      <c r="A1129" s="2" t="s">
        <v>894</v>
      </c>
      <c r="B1129" s="2">
        <v>3453</v>
      </c>
      <c r="C1129" s="2">
        <v>0</v>
      </c>
      <c r="D1129" s="2" t="s">
        <v>825</v>
      </c>
      <c r="E1129" s="2">
        <v>905</v>
      </c>
      <c r="F1129" s="2" t="s">
        <v>309</v>
      </c>
      <c r="G1129" s="2">
        <v>2625673.2420000001</v>
      </c>
      <c r="H1129" s="2">
        <v>1204510.439</v>
      </c>
      <c r="I1129" s="2" t="s">
        <v>4896</v>
      </c>
      <c r="J1129" s="4">
        <v>39630</v>
      </c>
      <c r="K1129" s="230">
        <f t="shared" si="88"/>
        <v>3</v>
      </c>
      <c r="L1129" s="2" t="str">
        <f>$B1129&amp;"-"&amp;COUNTIF($B$2:$B1129, $B1129)</f>
        <v>3453-1</v>
      </c>
      <c r="M1129" s="2">
        <v>3647</v>
      </c>
      <c r="N1129" s="2" t="str">
        <f t="shared" si="89"/>
        <v>Reutigen</v>
      </c>
      <c r="O1129" s="2" t="str">
        <f t="shared" si="89"/>
        <v/>
      </c>
      <c r="P1129" s="2" t="str">
        <f t="shared" si="89"/>
        <v/>
      </c>
      <c r="Q1129" s="2" t="str">
        <f t="shared" si="89"/>
        <v/>
      </c>
      <c r="R1129" s="2" t="str">
        <f t="shared" si="89"/>
        <v/>
      </c>
      <c r="S1129" s="2" t="str">
        <f t="shared" si="89"/>
        <v/>
      </c>
      <c r="T1129" s="2" t="str">
        <f t="shared" si="89"/>
        <v/>
      </c>
      <c r="U1129" s="2" t="str">
        <f t="shared" si="89"/>
        <v/>
      </c>
      <c r="V1129" s="2" t="str">
        <f t="shared" si="89"/>
        <v/>
      </c>
      <c r="W1129" s="2" t="str">
        <f t="shared" si="89"/>
        <v/>
      </c>
      <c r="X1129" s="2" t="str">
        <f t="shared" si="89"/>
        <v/>
      </c>
      <c r="Y1129" s="2" t="str">
        <f t="shared" si="89"/>
        <v/>
      </c>
    </row>
    <row r="1130" spans="1:25" x14ac:dyDescent="0.2">
      <c r="A1130" s="2" t="s">
        <v>827</v>
      </c>
      <c r="B1130" s="2">
        <v>6197</v>
      </c>
      <c r="C1130" s="2">
        <v>0</v>
      </c>
      <c r="D1130" s="2" t="s">
        <v>827</v>
      </c>
      <c r="E1130" s="2">
        <v>906</v>
      </c>
      <c r="F1130" s="2" t="s">
        <v>309</v>
      </c>
      <c r="G1130" s="2">
        <v>2633421.6919999998</v>
      </c>
      <c r="H1130" s="2">
        <v>1184701.9539999999</v>
      </c>
      <c r="I1130" s="2" t="s">
        <v>4896</v>
      </c>
      <c r="J1130" s="4">
        <v>39630</v>
      </c>
      <c r="K1130" s="230">
        <f t="shared" si="88"/>
        <v>3</v>
      </c>
      <c r="L1130" s="2" t="str">
        <f>$B1130&amp;"-"&amp;COUNTIF($B$2:$B1130, $B1130)</f>
        <v>6197-3</v>
      </c>
      <c r="M1130" s="2">
        <v>3652</v>
      </c>
      <c r="N1130" s="2" t="str">
        <f t="shared" si="89"/>
        <v>Hilterfingen</v>
      </c>
      <c r="O1130" s="2" t="str">
        <f t="shared" si="89"/>
        <v>Hilterfingen</v>
      </c>
      <c r="P1130" s="2" t="str">
        <f t="shared" si="89"/>
        <v/>
      </c>
      <c r="Q1130" s="2" t="str">
        <f t="shared" si="89"/>
        <v/>
      </c>
      <c r="R1130" s="2" t="str">
        <f t="shared" si="89"/>
        <v/>
      </c>
      <c r="S1130" s="2" t="str">
        <f t="shared" si="89"/>
        <v/>
      </c>
      <c r="T1130" s="2" t="str">
        <f t="shared" si="89"/>
        <v/>
      </c>
      <c r="U1130" s="2" t="str">
        <f t="shared" si="89"/>
        <v/>
      </c>
      <c r="V1130" s="2" t="str">
        <f t="shared" si="89"/>
        <v/>
      </c>
      <c r="W1130" s="2" t="str">
        <f t="shared" si="89"/>
        <v/>
      </c>
      <c r="X1130" s="2" t="str">
        <f t="shared" si="89"/>
        <v/>
      </c>
      <c r="Y1130" s="2" t="str">
        <f t="shared" si="89"/>
        <v/>
      </c>
    </row>
    <row r="1131" spans="1:25" x14ac:dyDescent="0.2">
      <c r="A1131" s="2" t="s">
        <v>828</v>
      </c>
      <c r="B1131" s="2">
        <v>3534</v>
      </c>
      <c r="C1131" s="2">
        <v>0</v>
      </c>
      <c r="D1131" s="2" t="s">
        <v>828</v>
      </c>
      <c r="E1131" s="2">
        <v>907</v>
      </c>
      <c r="F1131" s="2" t="s">
        <v>309</v>
      </c>
      <c r="G1131" s="2">
        <v>2622612.4730000002</v>
      </c>
      <c r="H1131" s="2">
        <v>1195471.2690000001</v>
      </c>
      <c r="I1131" s="2" t="s">
        <v>4896</v>
      </c>
      <c r="J1131" s="4">
        <v>39630</v>
      </c>
      <c r="K1131" s="230">
        <f t="shared" si="88"/>
        <v>3</v>
      </c>
      <c r="L1131" s="2" t="str">
        <f>$B1131&amp;"-"&amp;COUNTIF($B$2:$B1131, $B1131)</f>
        <v>3534-2</v>
      </c>
      <c r="M1131" s="2">
        <v>3653</v>
      </c>
      <c r="N1131" s="2" t="str">
        <f t="shared" si="89"/>
        <v>Oberhofen am Thunersee</v>
      </c>
      <c r="O1131" s="2" t="str">
        <f t="shared" si="89"/>
        <v/>
      </c>
      <c r="P1131" s="2" t="str">
        <f t="shared" si="89"/>
        <v/>
      </c>
      <c r="Q1131" s="2" t="str">
        <f t="shared" si="89"/>
        <v/>
      </c>
      <c r="R1131" s="2" t="str">
        <f t="shared" si="89"/>
        <v/>
      </c>
      <c r="S1131" s="2" t="str">
        <f t="shared" si="89"/>
        <v/>
      </c>
      <c r="T1131" s="2" t="str">
        <f t="shared" si="89"/>
        <v/>
      </c>
      <c r="U1131" s="2" t="str">
        <f t="shared" si="89"/>
        <v/>
      </c>
      <c r="V1131" s="2" t="str">
        <f t="shared" si="89"/>
        <v/>
      </c>
      <c r="W1131" s="2" t="str">
        <f t="shared" si="89"/>
        <v/>
      </c>
      <c r="X1131" s="2" t="str">
        <f t="shared" si="89"/>
        <v/>
      </c>
      <c r="Y1131" s="2" t="str">
        <f t="shared" si="89"/>
        <v/>
      </c>
    </row>
    <row r="1132" spans="1:25" x14ac:dyDescent="0.2">
      <c r="A1132" s="2" t="s">
        <v>829</v>
      </c>
      <c r="B1132" s="2">
        <v>3535</v>
      </c>
      <c r="C1132" s="2">
        <v>0</v>
      </c>
      <c r="D1132" s="2" t="s">
        <v>828</v>
      </c>
      <c r="E1132" s="2">
        <v>907</v>
      </c>
      <c r="F1132" s="2" t="s">
        <v>309</v>
      </c>
      <c r="G1132" s="2">
        <v>2623309.358</v>
      </c>
      <c r="H1132" s="2">
        <v>1197758.6769999999</v>
      </c>
      <c r="I1132" s="2" t="s">
        <v>4896</v>
      </c>
      <c r="J1132" s="4">
        <v>39630</v>
      </c>
      <c r="K1132" s="230">
        <f t="shared" si="88"/>
        <v>3</v>
      </c>
      <c r="L1132" s="2" t="str">
        <f>$B1132&amp;"-"&amp;COUNTIF($B$2:$B1132, $B1132)</f>
        <v>3535-2</v>
      </c>
      <c r="M1132" s="2">
        <v>3654</v>
      </c>
      <c r="N1132" s="2" t="str">
        <f t="shared" si="89"/>
        <v>Gunten</v>
      </c>
      <c r="O1132" s="2" t="str">
        <f t="shared" si="89"/>
        <v>Gunten</v>
      </c>
      <c r="P1132" s="2" t="str">
        <f t="shared" si="89"/>
        <v/>
      </c>
      <c r="Q1132" s="2" t="str">
        <f t="shared" si="89"/>
        <v/>
      </c>
      <c r="R1132" s="2" t="str">
        <f t="shared" si="89"/>
        <v/>
      </c>
      <c r="S1132" s="2" t="str">
        <f t="shared" si="89"/>
        <v/>
      </c>
      <c r="T1132" s="2" t="str">
        <f t="shared" si="89"/>
        <v/>
      </c>
      <c r="U1132" s="2" t="str">
        <f t="shared" si="89"/>
        <v/>
      </c>
      <c r="V1132" s="2" t="str">
        <f t="shared" si="89"/>
        <v/>
      </c>
      <c r="W1132" s="2" t="str">
        <f t="shared" si="89"/>
        <v/>
      </c>
      <c r="X1132" s="2" t="str">
        <f t="shared" si="89"/>
        <v/>
      </c>
      <c r="Y1132" s="2" t="str">
        <f t="shared" si="89"/>
        <v/>
      </c>
    </row>
    <row r="1133" spans="1:25" x14ac:dyDescent="0.2">
      <c r="A1133" s="2" t="s">
        <v>822</v>
      </c>
      <c r="B1133" s="2">
        <v>3543</v>
      </c>
      <c r="C1133" s="2">
        <v>0</v>
      </c>
      <c r="D1133" s="2" t="s">
        <v>828</v>
      </c>
      <c r="E1133" s="2">
        <v>907</v>
      </c>
      <c r="F1133" s="2" t="s">
        <v>309</v>
      </c>
      <c r="G1133" s="2">
        <v>2623800.625</v>
      </c>
      <c r="H1133" s="2">
        <v>1199844.0330000001</v>
      </c>
      <c r="I1133" s="2" t="s">
        <v>4896</v>
      </c>
      <c r="J1133" s="4">
        <v>39630</v>
      </c>
      <c r="K1133" s="230">
        <f t="shared" si="88"/>
        <v>3</v>
      </c>
      <c r="L1133" s="2" t="str">
        <f>$B1133&amp;"-"&amp;COUNTIF($B$2:$B1133, $B1133)</f>
        <v>3543-3</v>
      </c>
      <c r="M1133" s="2">
        <v>3655</v>
      </c>
      <c r="N1133" s="2" t="str">
        <f t="shared" si="89"/>
        <v>Sigriswil</v>
      </c>
      <c r="O1133" s="2" t="str">
        <f t="shared" si="89"/>
        <v/>
      </c>
      <c r="P1133" s="2" t="str">
        <f t="shared" si="89"/>
        <v/>
      </c>
      <c r="Q1133" s="2" t="str">
        <f t="shared" si="89"/>
        <v/>
      </c>
      <c r="R1133" s="2" t="str">
        <f t="shared" si="89"/>
        <v/>
      </c>
      <c r="S1133" s="2" t="str">
        <f t="shared" si="89"/>
        <v/>
      </c>
      <c r="T1133" s="2" t="str">
        <f t="shared" si="89"/>
        <v/>
      </c>
      <c r="U1133" s="2" t="str">
        <f t="shared" si="89"/>
        <v/>
      </c>
      <c r="V1133" s="2" t="str">
        <f t="shared" si="89"/>
        <v/>
      </c>
      <c r="W1133" s="2" t="str">
        <f t="shared" si="89"/>
        <v/>
      </c>
      <c r="X1133" s="2" t="str">
        <f t="shared" si="89"/>
        <v/>
      </c>
      <c r="Y1133" s="2" t="str">
        <f t="shared" si="89"/>
        <v/>
      </c>
    </row>
    <row r="1134" spans="1:25" x14ac:dyDescent="0.2">
      <c r="A1134" s="2" t="s">
        <v>816</v>
      </c>
      <c r="B1134" s="2">
        <v>3537</v>
      </c>
      <c r="C1134" s="2">
        <v>0</v>
      </c>
      <c r="D1134" s="2" t="s">
        <v>830</v>
      </c>
      <c r="E1134" s="2">
        <v>908</v>
      </c>
      <c r="F1134" s="2" t="s">
        <v>309</v>
      </c>
      <c r="G1134" s="2">
        <v>2632418.0380000002</v>
      </c>
      <c r="H1134" s="2">
        <v>1193036.179</v>
      </c>
      <c r="I1134" s="2" t="s">
        <v>4896</v>
      </c>
      <c r="J1134" s="4">
        <v>39630</v>
      </c>
      <c r="K1134" s="230">
        <f t="shared" si="88"/>
        <v>3</v>
      </c>
      <c r="L1134" s="2" t="str">
        <f>$B1134&amp;"-"&amp;COUNTIF($B$2:$B1134, $B1134)</f>
        <v>3537-3</v>
      </c>
      <c r="M1134" s="2">
        <v>3656</v>
      </c>
      <c r="N1134" s="2" t="str">
        <f t="shared" si="89"/>
        <v>Tschingel ob Gunten</v>
      </c>
      <c r="O1134" s="2" t="str">
        <f t="shared" si="89"/>
        <v>Aeschlen ob Gunten</v>
      </c>
      <c r="P1134" s="2" t="str">
        <f t="shared" si="89"/>
        <v>Ringoldswil</v>
      </c>
      <c r="Q1134" s="2" t="str">
        <f t="shared" si="89"/>
        <v/>
      </c>
      <c r="R1134" s="2" t="str">
        <f t="shared" si="89"/>
        <v/>
      </c>
      <c r="S1134" s="2" t="str">
        <f t="shared" si="89"/>
        <v/>
      </c>
      <c r="T1134" s="2" t="str">
        <f t="shared" si="89"/>
        <v/>
      </c>
      <c r="U1134" s="2" t="str">
        <f t="shared" si="89"/>
        <v/>
      </c>
      <c r="V1134" s="2" t="str">
        <f t="shared" si="89"/>
        <v/>
      </c>
      <c r="W1134" s="2" t="str">
        <f t="shared" si="89"/>
        <v/>
      </c>
      <c r="X1134" s="2" t="str">
        <f t="shared" si="89"/>
        <v/>
      </c>
      <c r="Y1134" s="2" t="str">
        <f t="shared" si="89"/>
        <v/>
      </c>
    </row>
    <row r="1135" spans="1:25" x14ac:dyDescent="0.2">
      <c r="A1135" s="2" t="s">
        <v>819</v>
      </c>
      <c r="B1135" s="2">
        <v>3552</v>
      </c>
      <c r="C1135" s="2">
        <v>0</v>
      </c>
      <c r="D1135" s="2" t="s">
        <v>830</v>
      </c>
      <c r="E1135" s="2">
        <v>908</v>
      </c>
      <c r="F1135" s="2" t="s">
        <v>309</v>
      </c>
      <c r="G1135" s="2">
        <v>2630663.531</v>
      </c>
      <c r="H1135" s="2">
        <v>1199953.3</v>
      </c>
      <c r="I1135" s="2" t="s">
        <v>4896</v>
      </c>
      <c r="J1135" s="4">
        <v>39630</v>
      </c>
      <c r="K1135" s="230">
        <f t="shared" si="88"/>
        <v>3</v>
      </c>
      <c r="L1135" s="2" t="str">
        <f>$B1135&amp;"-"&amp;COUNTIF($B$2:$B1135, $B1135)</f>
        <v>3552-2</v>
      </c>
      <c r="M1135" s="2">
        <v>3657</v>
      </c>
      <c r="N1135" s="2" t="str">
        <f t="shared" si="89"/>
        <v>Schwanden (Sigriswil)</v>
      </c>
      <c r="O1135" s="2" t="str">
        <f t="shared" si="89"/>
        <v/>
      </c>
      <c r="P1135" s="2" t="str">
        <f t="shared" si="89"/>
        <v/>
      </c>
      <c r="Q1135" s="2" t="str">
        <f t="shared" si="89"/>
        <v/>
      </c>
      <c r="R1135" s="2" t="str">
        <f t="shared" si="89"/>
        <v/>
      </c>
      <c r="S1135" s="2" t="str">
        <f t="shared" si="89"/>
        <v/>
      </c>
      <c r="T1135" s="2" t="str">
        <f t="shared" si="89"/>
        <v/>
      </c>
      <c r="U1135" s="2" t="str">
        <f t="shared" si="89"/>
        <v/>
      </c>
      <c r="V1135" s="2" t="str">
        <f t="shared" si="89"/>
        <v/>
      </c>
      <c r="W1135" s="2" t="str">
        <f t="shared" si="89"/>
        <v/>
      </c>
      <c r="X1135" s="2" t="str">
        <f t="shared" si="89"/>
        <v/>
      </c>
      <c r="Y1135" s="2" t="str">
        <f t="shared" si="89"/>
        <v/>
      </c>
    </row>
    <row r="1136" spans="1:25" x14ac:dyDescent="0.2">
      <c r="A1136" s="2" t="s">
        <v>832</v>
      </c>
      <c r="B1136" s="2">
        <v>3555</v>
      </c>
      <c r="C1136" s="2">
        <v>0</v>
      </c>
      <c r="D1136" s="2" t="s">
        <v>830</v>
      </c>
      <c r="E1136" s="2">
        <v>908</v>
      </c>
      <c r="F1136" s="2" t="s">
        <v>309</v>
      </c>
      <c r="G1136" s="2">
        <v>2634047.5729999999</v>
      </c>
      <c r="H1136" s="2">
        <v>1198127.0190000001</v>
      </c>
      <c r="I1136" s="2" t="s">
        <v>4896</v>
      </c>
      <c r="J1136" s="4">
        <v>39630</v>
      </c>
      <c r="K1136" s="230">
        <f t="shared" si="88"/>
        <v>3</v>
      </c>
      <c r="L1136" s="2" t="str">
        <f>$B1136&amp;"-"&amp;COUNTIF($B$2:$B1136, $B1136)</f>
        <v>3555-2</v>
      </c>
      <c r="M1136" s="2">
        <v>3658</v>
      </c>
      <c r="N1136" s="2" t="str">
        <f t="shared" si="89"/>
        <v>Merligen</v>
      </c>
      <c r="O1136" s="2" t="str">
        <f t="shared" si="89"/>
        <v/>
      </c>
      <c r="P1136" s="2" t="str">
        <f t="shared" si="89"/>
        <v/>
      </c>
      <c r="Q1136" s="2" t="str">
        <f t="shared" si="89"/>
        <v/>
      </c>
      <c r="R1136" s="2" t="str">
        <f t="shared" si="89"/>
        <v/>
      </c>
      <c r="S1136" s="2" t="str">
        <f t="shared" si="89"/>
        <v/>
      </c>
      <c r="T1136" s="2" t="str">
        <f t="shared" si="89"/>
        <v/>
      </c>
      <c r="U1136" s="2" t="str">
        <f t="shared" si="89"/>
        <v/>
      </c>
      <c r="V1136" s="2" t="str">
        <f t="shared" si="89"/>
        <v/>
      </c>
      <c r="W1136" s="2" t="str">
        <f t="shared" si="89"/>
        <v/>
      </c>
      <c r="X1136" s="2" t="str">
        <f t="shared" si="89"/>
        <v/>
      </c>
      <c r="Y1136" s="2" t="str">
        <f t="shared" si="89"/>
        <v/>
      </c>
    </row>
    <row r="1137" spans="1:25" x14ac:dyDescent="0.2">
      <c r="A1137" s="2" t="s">
        <v>830</v>
      </c>
      <c r="B1137" s="2">
        <v>3556</v>
      </c>
      <c r="C1137" s="2">
        <v>0</v>
      </c>
      <c r="D1137" s="2" t="s">
        <v>830</v>
      </c>
      <c r="E1137" s="2">
        <v>908</v>
      </c>
      <c r="F1137" s="2" t="s">
        <v>309</v>
      </c>
      <c r="G1137" s="2">
        <v>2633961.0129999998</v>
      </c>
      <c r="H1137" s="2">
        <v>1202211.5889999999</v>
      </c>
      <c r="I1137" s="2" t="s">
        <v>4896</v>
      </c>
      <c r="J1137" s="4">
        <v>39630</v>
      </c>
      <c r="K1137" s="230">
        <f t="shared" si="88"/>
        <v>3</v>
      </c>
      <c r="L1137" s="2" t="str">
        <f>$B1137&amp;"-"&amp;COUNTIF($B$2:$B1137, $B1137)</f>
        <v>3556-1</v>
      </c>
      <c r="M1137" s="2">
        <v>3661</v>
      </c>
      <c r="N1137" s="2" t="str">
        <f t="shared" si="89"/>
        <v>Uetendorf</v>
      </c>
      <c r="O1137" s="2" t="str">
        <f t="shared" si="89"/>
        <v/>
      </c>
      <c r="P1137" s="2" t="str">
        <f t="shared" si="89"/>
        <v/>
      </c>
      <c r="Q1137" s="2" t="str">
        <f t="shared" si="89"/>
        <v/>
      </c>
      <c r="R1137" s="2" t="str">
        <f t="shared" si="89"/>
        <v/>
      </c>
      <c r="S1137" s="2" t="str">
        <f t="shared" si="89"/>
        <v/>
      </c>
      <c r="T1137" s="2" t="str">
        <f t="shared" si="89"/>
        <v/>
      </c>
      <c r="U1137" s="2" t="str">
        <f t="shared" si="89"/>
        <v/>
      </c>
      <c r="V1137" s="2" t="str">
        <f t="shared" si="89"/>
        <v/>
      </c>
      <c r="W1137" s="2" t="str">
        <f t="shared" si="89"/>
        <v/>
      </c>
      <c r="X1137" s="2" t="str">
        <f t="shared" si="89"/>
        <v/>
      </c>
      <c r="Y1137" s="2" t="str">
        <f t="shared" si="89"/>
        <v/>
      </c>
    </row>
    <row r="1138" spans="1:25" x14ac:dyDescent="0.2">
      <c r="A1138" s="2" t="s">
        <v>831</v>
      </c>
      <c r="B1138" s="2">
        <v>3557</v>
      </c>
      <c r="C1138" s="2">
        <v>0</v>
      </c>
      <c r="D1138" s="2" t="s">
        <v>830</v>
      </c>
      <c r="E1138" s="2">
        <v>908</v>
      </c>
      <c r="F1138" s="2" t="s">
        <v>309</v>
      </c>
      <c r="G1138" s="2">
        <v>2636933.5430000001</v>
      </c>
      <c r="H1138" s="2">
        <v>1203490.253</v>
      </c>
      <c r="I1138" s="2" t="s">
        <v>4896</v>
      </c>
      <c r="J1138" s="4">
        <v>39630</v>
      </c>
      <c r="K1138" s="230">
        <f t="shared" si="88"/>
        <v>3</v>
      </c>
      <c r="L1138" s="2" t="str">
        <f>$B1138&amp;"-"&amp;COUNTIF($B$2:$B1138, $B1138)</f>
        <v>3557-1</v>
      </c>
      <c r="M1138" s="2">
        <v>3662</v>
      </c>
      <c r="N1138" s="2" t="str">
        <f t="shared" si="89"/>
        <v>Seftigen</v>
      </c>
      <c r="O1138" s="2" t="str">
        <f t="shared" si="89"/>
        <v/>
      </c>
      <c r="P1138" s="2" t="str">
        <f t="shared" si="89"/>
        <v/>
      </c>
      <c r="Q1138" s="2" t="str">
        <f t="shared" si="89"/>
        <v/>
      </c>
      <c r="R1138" s="2" t="str">
        <f t="shared" si="89"/>
        <v/>
      </c>
      <c r="S1138" s="2" t="str">
        <f t="shared" si="89"/>
        <v/>
      </c>
      <c r="T1138" s="2" t="str">
        <f t="shared" si="89"/>
        <v/>
      </c>
      <c r="U1138" s="2" t="str">
        <f t="shared" si="89"/>
        <v/>
      </c>
      <c r="V1138" s="2" t="str">
        <f t="shared" si="89"/>
        <v/>
      </c>
      <c r="W1138" s="2" t="str">
        <f t="shared" si="89"/>
        <v/>
      </c>
      <c r="X1138" s="2" t="str">
        <f t="shared" si="89"/>
        <v/>
      </c>
      <c r="Y1138" s="2" t="str">
        <f t="shared" si="89"/>
        <v/>
      </c>
    </row>
    <row r="1139" spans="1:25" x14ac:dyDescent="0.2">
      <c r="A1139" s="2" t="s">
        <v>816</v>
      </c>
      <c r="B1139" s="2">
        <v>3537</v>
      </c>
      <c r="C1139" s="2">
        <v>0</v>
      </c>
      <c r="D1139" s="2" t="s">
        <v>832</v>
      </c>
      <c r="E1139" s="2">
        <v>909</v>
      </c>
      <c r="F1139" s="2" t="s">
        <v>309</v>
      </c>
      <c r="G1139" s="2">
        <v>2629859.5419999999</v>
      </c>
      <c r="H1139" s="2">
        <v>1192857.422</v>
      </c>
      <c r="I1139" s="2" t="s">
        <v>4896</v>
      </c>
      <c r="J1139" s="4">
        <v>39630</v>
      </c>
      <c r="K1139" s="230">
        <f t="shared" si="88"/>
        <v>3</v>
      </c>
      <c r="L1139" s="2" t="str">
        <f>$B1139&amp;"-"&amp;COUNTIF($B$2:$B1139, $B1139)</f>
        <v>3537-4</v>
      </c>
      <c r="M1139" s="2">
        <v>3663</v>
      </c>
      <c r="N1139" s="2" t="str">
        <f t="shared" si="89"/>
        <v>Gurzelen</v>
      </c>
      <c r="O1139" s="2" t="str">
        <f t="shared" si="89"/>
        <v>Gurzelen</v>
      </c>
      <c r="P1139" s="2" t="str">
        <f t="shared" si="89"/>
        <v/>
      </c>
      <c r="Q1139" s="2" t="str">
        <f t="shared" si="89"/>
        <v/>
      </c>
      <c r="R1139" s="2" t="str">
        <f t="shared" si="89"/>
        <v/>
      </c>
      <c r="S1139" s="2" t="str">
        <f t="shared" si="89"/>
        <v/>
      </c>
      <c r="T1139" s="2" t="str">
        <f t="shared" si="89"/>
        <v/>
      </c>
      <c r="U1139" s="2" t="str">
        <f t="shared" si="89"/>
        <v/>
      </c>
      <c r="V1139" s="2" t="str">
        <f t="shared" si="89"/>
        <v/>
      </c>
      <c r="W1139" s="2" t="str">
        <f t="shared" si="89"/>
        <v/>
      </c>
      <c r="X1139" s="2" t="str">
        <f t="shared" si="89"/>
        <v/>
      </c>
      <c r="Y1139" s="2" t="str">
        <f t="shared" si="89"/>
        <v/>
      </c>
    </row>
    <row r="1140" spans="1:25" x14ac:dyDescent="0.2">
      <c r="A1140" s="2" t="s">
        <v>832</v>
      </c>
      <c r="B1140" s="2">
        <v>3555</v>
      </c>
      <c r="C1140" s="2">
        <v>0</v>
      </c>
      <c r="D1140" s="2" t="s">
        <v>832</v>
      </c>
      <c r="E1140" s="2">
        <v>909</v>
      </c>
      <c r="F1140" s="2" t="s">
        <v>309</v>
      </c>
      <c r="G1140" s="2">
        <v>2630786.0649999999</v>
      </c>
      <c r="H1140" s="2">
        <v>1195701.3700000001</v>
      </c>
      <c r="I1140" s="2" t="s">
        <v>4896</v>
      </c>
      <c r="J1140" s="4">
        <v>39630</v>
      </c>
      <c r="K1140" s="230">
        <f t="shared" si="88"/>
        <v>3</v>
      </c>
      <c r="L1140" s="2" t="str">
        <f>$B1140&amp;"-"&amp;COUNTIF($B$2:$B1140, $B1140)</f>
        <v>3555-3</v>
      </c>
      <c r="M1140" s="2">
        <v>3664</v>
      </c>
      <c r="N1140" s="2" t="str">
        <f t="shared" si="89"/>
        <v>Burgistein</v>
      </c>
      <c r="O1140" s="2" t="str">
        <f t="shared" si="89"/>
        <v>Burgistein</v>
      </c>
      <c r="P1140" s="2" t="str">
        <f t="shared" si="89"/>
        <v>Burgistein</v>
      </c>
      <c r="Q1140" s="2" t="str">
        <f t="shared" si="89"/>
        <v>Burgistein</v>
      </c>
      <c r="R1140" s="2" t="str">
        <f t="shared" si="89"/>
        <v/>
      </c>
      <c r="S1140" s="2" t="str">
        <f t="shared" si="89"/>
        <v/>
      </c>
      <c r="T1140" s="2" t="str">
        <f t="shared" si="89"/>
        <v/>
      </c>
      <c r="U1140" s="2" t="str">
        <f t="shared" si="89"/>
        <v/>
      </c>
      <c r="V1140" s="2" t="str">
        <f t="shared" si="89"/>
        <v/>
      </c>
      <c r="W1140" s="2" t="str">
        <f t="shared" si="89"/>
        <v/>
      </c>
      <c r="X1140" s="2" t="str">
        <f t="shared" si="89"/>
        <v/>
      </c>
      <c r="Y1140" s="2" t="str">
        <f t="shared" si="89"/>
        <v/>
      </c>
    </row>
    <row r="1141" spans="1:25" x14ac:dyDescent="0.2">
      <c r="A1141" s="2" t="s">
        <v>830</v>
      </c>
      <c r="B1141" s="2">
        <v>3556</v>
      </c>
      <c r="C1141" s="2">
        <v>0</v>
      </c>
      <c r="D1141" s="2" t="s">
        <v>832</v>
      </c>
      <c r="E1141" s="2">
        <v>909</v>
      </c>
      <c r="F1141" s="2" t="s">
        <v>309</v>
      </c>
      <c r="G1141" s="2">
        <v>2631508.4750000001</v>
      </c>
      <c r="H1141" s="2">
        <v>1198039.0519999999</v>
      </c>
      <c r="I1141" s="2" t="s">
        <v>4896</v>
      </c>
      <c r="J1141" s="4">
        <v>39630</v>
      </c>
      <c r="K1141" s="230">
        <f t="shared" si="88"/>
        <v>3</v>
      </c>
      <c r="L1141" s="2" t="str">
        <f>$B1141&amp;"-"&amp;COUNTIF($B$2:$B1141, $B1141)</f>
        <v>3556-2</v>
      </c>
      <c r="M1141" s="2">
        <v>3665</v>
      </c>
      <c r="N1141" s="2" t="str">
        <f t="shared" si="89"/>
        <v>Wattenwil</v>
      </c>
      <c r="O1141" s="2" t="str">
        <f t="shared" si="89"/>
        <v>Wattenwil</v>
      </c>
      <c r="P1141" s="2" t="str">
        <f t="shared" si="89"/>
        <v>Wattenwil</v>
      </c>
      <c r="Q1141" s="2" t="str">
        <f t="shared" si="89"/>
        <v/>
      </c>
      <c r="R1141" s="2" t="str">
        <f t="shared" si="89"/>
        <v/>
      </c>
      <c r="S1141" s="2" t="str">
        <f t="shared" si="89"/>
        <v/>
      </c>
      <c r="T1141" s="2" t="str">
        <f t="shared" si="89"/>
        <v/>
      </c>
      <c r="U1141" s="2" t="str">
        <f t="shared" si="89"/>
        <v/>
      </c>
      <c r="V1141" s="2" t="str">
        <f t="shared" si="89"/>
        <v/>
      </c>
      <c r="W1141" s="2" t="str">
        <f t="shared" si="89"/>
        <v/>
      </c>
      <c r="X1141" s="2" t="str">
        <f t="shared" si="89"/>
        <v/>
      </c>
      <c r="Y1141" s="2" t="str">
        <f t="shared" si="89"/>
        <v/>
      </c>
    </row>
    <row r="1142" spans="1:25" x14ac:dyDescent="0.2">
      <c r="A1142" s="2" t="s">
        <v>833</v>
      </c>
      <c r="B1142" s="2">
        <v>3633</v>
      </c>
      <c r="C1142" s="2">
        <v>0</v>
      </c>
      <c r="D1142" s="2" t="s">
        <v>833</v>
      </c>
      <c r="E1142" s="2">
        <v>921</v>
      </c>
      <c r="F1142" s="2" t="s">
        <v>309</v>
      </c>
      <c r="G1142" s="2">
        <v>2611362.3330000001</v>
      </c>
      <c r="H1142" s="2">
        <v>1174769.9909999999</v>
      </c>
      <c r="I1142" s="2" t="s">
        <v>4896</v>
      </c>
      <c r="J1142" s="4">
        <v>39630</v>
      </c>
      <c r="K1142" s="230">
        <f t="shared" si="88"/>
        <v>3</v>
      </c>
      <c r="L1142" s="2" t="str">
        <f>$B1142&amp;"-"&amp;COUNTIF($B$2:$B1142, $B1142)</f>
        <v>3633-1</v>
      </c>
      <c r="M1142" s="2">
        <v>3671</v>
      </c>
      <c r="N1142" s="2" t="str">
        <f t="shared" si="89"/>
        <v>Brenzikofen</v>
      </c>
      <c r="O1142" s="2" t="str">
        <f t="shared" si="89"/>
        <v>Herbligen</v>
      </c>
      <c r="P1142" s="2" t="str">
        <f t="shared" si="89"/>
        <v>Brenzikofen</v>
      </c>
      <c r="Q1142" s="2" t="str">
        <f t="shared" si="89"/>
        <v/>
      </c>
      <c r="R1142" s="2" t="str">
        <f t="shared" si="89"/>
        <v/>
      </c>
      <c r="S1142" s="2" t="str">
        <f t="shared" si="89"/>
        <v/>
      </c>
      <c r="T1142" s="2" t="str">
        <f t="shared" si="89"/>
        <v/>
      </c>
      <c r="U1142" s="2" t="str">
        <f t="shared" si="89"/>
        <v/>
      </c>
      <c r="V1142" s="2" t="str">
        <f t="shared" si="89"/>
        <v/>
      </c>
      <c r="W1142" s="2" t="str">
        <f t="shared" si="89"/>
        <v/>
      </c>
      <c r="X1142" s="2" t="str">
        <f t="shared" si="89"/>
        <v/>
      </c>
      <c r="Y1142" s="2" t="str">
        <f t="shared" si="89"/>
        <v/>
      </c>
    </row>
    <row r="1143" spans="1:25" x14ac:dyDescent="0.2">
      <c r="A1143" s="2" t="s">
        <v>834</v>
      </c>
      <c r="B1143" s="2">
        <v>3638</v>
      </c>
      <c r="C1143" s="2">
        <v>0</v>
      </c>
      <c r="D1143" s="2" t="s">
        <v>834</v>
      </c>
      <c r="E1143" s="2">
        <v>922</v>
      </c>
      <c r="F1143" s="2" t="s">
        <v>309</v>
      </c>
      <c r="G1143" s="2">
        <v>2604206.034</v>
      </c>
      <c r="H1143" s="2">
        <v>1175310.7779999999</v>
      </c>
      <c r="I1143" s="2" t="s">
        <v>4896</v>
      </c>
      <c r="J1143" s="4">
        <v>39630</v>
      </c>
      <c r="K1143" s="230">
        <f t="shared" si="88"/>
        <v>3</v>
      </c>
      <c r="L1143" s="2" t="str">
        <f>$B1143&amp;"-"&amp;COUNTIF($B$2:$B1143, $B1143)</f>
        <v>3638-1</v>
      </c>
      <c r="M1143" s="2">
        <v>3672</v>
      </c>
      <c r="N1143" s="2" t="str">
        <f t="shared" si="89"/>
        <v>Oberdiessbach</v>
      </c>
      <c r="O1143" s="2" t="str">
        <f t="shared" si="89"/>
        <v>Oberdiessbach</v>
      </c>
      <c r="P1143" s="2" t="str">
        <f t="shared" si="89"/>
        <v>Aeschlen b. Oberdiessbach</v>
      </c>
      <c r="Q1143" s="2" t="str">
        <f t="shared" si="89"/>
        <v/>
      </c>
      <c r="R1143" s="2" t="str">
        <f t="shared" si="89"/>
        <v/>
      </c>
      <c r="S1143" s="2" t="str">
        <f t="shared" si="89"/>
        <v/>
      </c>
      <c r="T1143" s="2" t="str">
        <f t="shared" si="89"/>
        <v/>
      </c>
      <c r="U1143" s="2" t="str">
        <f t="shared" si="89"/>
        <v/>
      </c>
      <c r="V1143" s="2" t="str">
        <f t="shared" si="89"/>
        <v/>
      </c>
      <c r="W1143" s="2" t="str">
        <f t="shared" si="89"/>
        <v/>
      </c>
      <c r="X1143" s="2" t="str">
        <f t="shared" si="89"/>
        <v/>
      </c>
      <c r="Y1143" s="2" t="str">
        <f t="shared" si="89"/>
        <v/>
      </c>
    </row>
    <row r="1144" spans="1:25" x14ac:dyDescent="0.2">
      <c r="A1144" s="2" t="s">
        <v>868</v>
      </c>
      <c r="B1144" s="2">
        <v>3614</v>
      </c>
      <c r="C1144" s="2">
        <v>0</v>
      </c>
      <c r="D1144" s="2" t="s">
        <v>836</v>
      </c>
      <c r="E1144" s="2">
        <v>923</v>
      </c>
      <c r="F1144" s="2" t="s">
        <v>309</v>
      </c>
      <c r="G1144" s="2">
        <v>2618776.9759999998</v>
      </c>
      <c r="H1144" s="2">
        <v>1183843.121</v>
      </c>
      <c r="I1144" s="2" t="s">
        <v>4896</v>
      </c>
      <c r="J1144" s="4">
        <v>39630</v>
      </c>
      <c r="K1144" s="230">
        <f t="shared" si="88"/>
        <v>3</v>
      </c>
      <c r="L1144" s="2" t="str">
        <f>$B1144&amp;"-"&amp;COUNTIF($B$2:$B1144, $B1144)</f>
        <v>3614-1</v>
      </c>
      <c r="M1144" s="2">
        <v>3673</v>
      </c>
      <c r="N1144" s="2" t="str">
        <f t="shared" si="89"/>
        <v>Linden</v>
      </c>
      <c r="O1144" s="2" t="str">
        <f t="shared" si="89"/>
        <v>Linden</v>
      </c>
      <c r="P1144" s="2" t="str">
        <f t="shared" si="89"/>
        <v>Linden</v>
      </c>
      <c r="Q1144" s="2" t="str">
        <f t="shared" si="89"/>
        <v/>
      </c>
      <c r="R1144" s="2" t="str">
        <f t="shared" si="89"/>
        <v/>
      </c>
      <c r="S1144" s="2" t="str">
        <f t="shared" si="89"/>
        <v/>
      </c>
      <c r="T1144" s="2" t="str">
        <f t="shared" si="89"/>
        <v/>
      </c>
      <c r="U1144" s="2" t="str">
        <f t="shared" si="89"/>
        <v/>
      </c>
      <c r="V1144" s="2" t="str">
        <f t="shared" si="89"/>
        <v/>
      </c>
      <c r="W1144" s="2" t="str">
        <f t="shared" si="89"/>
        <v/>
      </c>
      <c r="X1144" s="2" t="str">
        <f t="shared" si="89"/>
        <v/>
      </c>
      <c r="Y1144" s="2" t="str">
        <f t="shared" si="89"/>
        <v/>
      </c>
    </row>
    <row r="1145" spans="1:25" x14ac:dyDescent="0.2">
      <c r="A1145" s="2" t="s">
        <v>835</v>
      </c>
      <c r="B1145" s="2">
        <v>3615</v>
      </c>
      <c r="C1145" s="2">
        <v>0</v>
      </c>
      <c r="D1145" s="2" t="s">
        <v>836</v>
      </c>
      <c r="E1145" s="2">
        <v>923</v>
      </c>
      <c r="F1145" s="2" t="s">
        <v>309</v>
      </c>
      <c r="G1145" s="2">
        <v>2619658.4070000001</v>
      </c>
      <c r="H1145" s="2">
        <v>1186068.594</v>
      </c>
      <c r="I1145" s="2" t="s">
        <v>4896</v>
      </c>
      <c r="J1145" s="4">
        <v>39630</v>
      </c>
      <c r="K1145" s="230">
        <f t="shared" si="88"/>
        <v>3</v>
      </c>
      <c r="L1145" s="2" t="str">
        <f>$B1145&amp;"-"&amp;COUNTIF($B$2:$B1145, $B1145)</f>
        <v>3615-3</v>
      </c>
      <c r="M1145" s="2">
        <v>3674</v>
      </c>
      <c r="N1145" s="2" t="str">
        <f t="shared" si="89"/>
        <v>Bleiken b. Oberdiessbach</v>
      </c>
      <c r="O1145" s="2" t="str">
        <f t="shared" si="89"/>
        <v>Bleiken b. Oberdiessbach</v>
      </c>
      <c r="P1145" s="2" t="str">
        <f t="shared" si="89"/>
        <v/>
      </c>
      <c r="Q1145" s="2" t="str">
        <f t="shared" ref="O1145:Y1168" si="90">IFERROR(INDEX($A$2:$A$5744, MATCH($M1145&amp;"-"&amp;Q$1, $L$2:$L$5744, 0)), "")</f>
        <v/>
      </c>
      <c r="R1145" s="2" t="str">
        <f t="shared" si="90"/>
        <v/>
      </c>
      <c r="S1145" s="2" t="str">
        <f t="shared" si="90"/>
        <v/>
      </c>
      <c r="T1145" s="2" t="str">
        <f t="shared" si="90"/>
        <v/>
      </c>
      <c r="U1145" s="2" t="str">
        <f t="shared" si="90"/>
        <v/>
      </c>
      <c r="V1145" s="2" t="str">
        <f t="shared" si="90"/>
        <v/>
      </c>
      <c r="W1145" s="2" t="str">
        <f t="shared" si="90"/>
        <v/>
      </c>
      <c r="X1145" s="2" t="str">
        <f t="shared" si="90"/>
        <v/>
      </c>
      <c r="Y1145" s="2" t="str">
        <f t="shared" si="90"/>
        <v/>
      </c>
    </row>
    <row r="1146" spans="1:25" x14ac:dyDescent="0.2">
      <c r="A1146" s="2" t="s">
        <v>870</v>
      </c>
      <c r="B1146" s="2">
        <v>3618</v>
      </c>
      <c r="C1146" s="2">
        <v>0</v>
      </c>
      <c r="D1146" s="2" t="s">
        <v>836</v>
      </c>
      <c r="E1146" s="2">
        <v>923</v>
      </c>
      <c r="F1146" s="2" t="s">
        <v>309</v>
      </c>
      <c r="G1146" s="2">
        <v>2621329.6120000002</v>
      </c>
      <c r="H1146" s="2">
        <v>1185288.9920000001</v>
      </c>
      <c r="I1146" s="2" t="s">
        <v>4896</v>
      </c>
      <c r="J1146" s="4">
        <v>39630</v>
      </c>
      <c r="K1146" s="230">
        <f t="shared" si="88"/>
        <v>3</v>
      </c>
      <c r="L1146" s="2" t="str">
        <f>$B1146&amp;"-"&amp;COUNTIF($B$2:$B1146, $B1146)</f>
        <v>3618-3</v>
      </c>
      <c r="M1146" s="2">
        <v>3700</v>
      </c>
      <c r="N1146" s="2" t="str">
        <f t="shared" ref="N1146:Y1209" si="91">IFERROR(INDEX($A$2:$A$5744, MATCH($M1146&amp;"-"&amp;N$1, $L$2:$L$5744, 0)), "")</f>
        <v>Spiez</v>
      </c>
      <c r="O1146" s="2" t="str">
        <f t="shared" si="90"/>
        <v/>
      </c>
      <c r="P1146" s="2" t="str">
        <f t="shared" si="90"/>
        <v/>
      </c>
      <c r="Q1146" s="2" t="str">
        <f t="shared" si="90"/>
        <v/>
      </c>
      <c r="R1146" s="2" t="str">
        <f t="shared" si="90"/>
        <v/>
      </c>
      <c r="S1146" s="2" t="str">
        <f t="shared" si="90"/>
        <v/>
      </c>
      <c r="T1146" s="2" t="str">
        <f t="shared" si="90"/>
        <v/>
      </c>
      <c r="U1146" s="2" t="str">
        <f t="shared" si="90"/>
        <v/>
      </c>
      <c r="V1146" s="2" t="str">
        <f t="shared" si="90"/>
        <v/>
      </c>
      <c r="W1146" s="2" t="str">
        <f t="shared" si="90"/>
        <v/>
      </c>
      <c r="X1146" s="2" t="str">
        <f t="shared" si="90"/>
        <v/>
      </c>
      <c r="Y1146" s="2" t="str">
        <f t="shared" si="90"/>
        <v/>
      </c>
    </row>
    <row r="1147" spans="1:25" x14ac:dyDescent="0.2">
      <c r="A1147" s="2" t="s">
        <v>614</v>
      </c>
      <c r="B1147" s="2">
        <v>3674</v>
      </c>
      <c r="C1147" s="2">
        <v>0</v>
      </c>
      <c r="D1147" s="2" t="s">
        <v>836</v>
      </c>
      <c r="E1147" s="2">
        <v>923</v>
      </c>
      <c r="F1147" s="2" t="s">
        <v>309</v>
      </c>
      <c r="G1147" s="2">
        <v>2616563.7119999998</v>
      </c>
      <c r="H1147" s="2">
        <v>1185762.0049999999</v>
      </c>
      <c r="I1147" s="2" t="s">
        <v>4896</v>
      </c>
      <c r="J1147" s="4">
        <v>39630</v>
      </c>
      <c r="K1147" s="230">
        <f t="shared" si="88"/>
        <v>3</v>
      </c>
      <c r="L1147" s="2" t="str">
        <f>$B1147&amp;"-"&amp;COUNTIF($B$2:$B1147, $B1147)</f>
        <v>3674-2</v>
      </c>
      <c r="M1147" s="2">
        <v>3702</v>
      </c>
      <c r="N1147" s="2" t="str">
        <f t="shared" si="91"/>
        <v>Hondrich</v>
      </c>
      <c r="O1147" s="2" t="str">
        <f t="shared" si="90"/>
        <v>Hondrich</v>
      </c>
      <c r="P1147" s="2" t="str">
        <f t="shared" si="90"/>
        <v/>
      </c>
      <c r="Q1147" s="2" t="str">
        <f t="shared" si="90"/>
        <v/>
      </c>
      <c r="R1147" s="2" t="str">
        <f t="shared" si="90"/>
        <v/>
      </c>
      <c r="S1147" s="2" t="str">
        <f t="shared" si="90"/>
        <v/>
      </c>
      <c r="T1147" s="2" t="str">
        <f t="shared" si="90"/>
        <v/>
      </c>
      <c r="U1147" s="2" t="str">
        <f t="shared" si="90"/>
        <v/>
      </c>
      <c r="V1147" s="2" t="str">
        <f t="shared" si="90"/>
        <v/>
      </c>
      <c r="W1147" s="2" t="str">
        <f t="shared" si="90"/>
        <v/>
      </c>
      <c r="X1147" s="2" t="str">
        <f t="shared" si="90"/>
        <v/>
      </c>
      <c r="Y1147" s="2" t="str">
        <f t="shared" si="90"/>
        <v/>
      </c>
    </row>
    <row r="1148" spans="1:25" x14ac:dyDescent="0.2">
      <c r="A1148" s="2" t="s">
        <v>869</v>
      </c>
      <c r="B1148" s="2">
        <v>3616</v>
      </c>
      <c r="C1148" s="2">
        <v>0</v>
      </c>
      <c r="D1148" s="2" t="s">
        <v>837</v>
      </c>
      <c r="E1148" s="2">
        <v>924</v>
      </c>
      <c r="F1148" s="2" t="s">
        <v>309</v>
      </c>
      <c r="G1148" s="2">
        <v>2622180.94</v>
      </c>
      <c r="H1148" s="2">
        <v>1181263.3589999999</v>
      </c>
      <c r="I1148" s="2" t="s">
        <v>4896</v>
      </c>
      <c r="J1148" s="4">
        <v>39630</v>
      </c>
      <c r="K1148" s="230">
        <f t="shared" si="88"/>
        <v>3</v>
      </c>
      <c r="L1148" s="2" t="str">
        <f>$B1148&amp;"-"&amp;COUNTIF($B$2:$B1148, $B1148)</f>
        <v>3616-1</v>
      </c>
      <c r="M1148" s="2">
        <v>3703</v>
      </c>
      <c r="N1148" s="2" t="str">
        <f t="shared" si="91"/>
        <v>Aeschi b. Spiez</v>
      </c>
      <c r="O1148" s="2" t="str">
        <f t="shared" si="90"/>
        <v>Aeschiried</v>
      </c>
      <c r="P1148" s="2" t="str">
        <f t="shared" si="90"/>
        <v/>
      </c>
      <c r="Q1148" s="2" t="str">
        <f t="shared" si="90"/>
        <v/>
      </c>
      <c r="R1148" s="2" t="str">
        <f t="shared" si="90"/>
        <v/>
      </c>
      <c r="S1148" s="2" t="str">
        <f t="shared" si="90"/>
        <v/>
      </c>
      <c r="T1148" s="2" t="str">
        <f t="shared" si="90"/>
        <v/>
      </c>
      <c r="U1148" s="2" t="str">
        <f t="shared" si="90"/>
        <v/>
      </c>
      <c r="V1148" s="2" t="str">
        <f t="shared" si="90"/>
        <v/>
      </c>
      <c r="W1148" s="2" t="str">
        <f t="shared" si="90"/>
        <v/>
      </c>
      <c r="X1148" s="2" t="str">
        <f t="shared" si="90"/>
        <v/>
      </c>
      <c r="Y1148" s="2" t="str">
        <f t="shared" si="90"/>
        <v/>
      </c>
    </row>
    <row r="1149" spans="1:25" x14ac:dyDescent="0.2">
      <c r="A1149" s="2" t="s">
        <v>837</v>
      </c>
      <c r="B1149" s="2">
        <v>3619</v>
      </c>
      <c r="C1149" s="2">
        <v>0</v>
      </c>
      <c r="D1149" s="2" t="s">
        <v>837</v>
      </c>
      <c r="E1149" s="2">
        <v>924</v>
      </c>
      <c r="F1149" s="2" t="s">
        <v>309</v>
      </c>
      <c r="G1149" s="2">
        <v>2631313.9249999998</v>
      </c>
      <c r="H1149" s="2">
        <v>1181237.9550000001</v>
      </c>
      <c r="I1149" s="2" t="s">
        <v>4896</v>
      </c>
      <c r="J1149" s="4">
        <v>39630</v>
      </c>
      <c r="K1149" s="230">
        <f t="shared" si="88"/>
        <v>3</v>
      </c>
      <c r="L1149" s="2" t="str">
        <f>$B1149&amp;"-"&amp;COUNTIF($B$2:$B1149, $B1149)</f>
        <v>3619-1</v>
      </c>
      <c r="M1149" s="2">
        <v>3704</v>
      </c>
      <c r="N1149" s="2" t="str">
        <f t="shared" si="91"/>
        <v>Krattigen</v>
      </c>
      <c r="O1149" s="2" t="str">
        <f t="shared" si="90"/>
        <v>Krattigen</v>
      </c>
      <c r="P1149" s="2" t="str">
        <f t="shared" si="90"/>
        <v>Krattigen</v>
      </c>
      <c r="Q1149" s="2" t="str">
        <f t="shared" si="90"/>
        <v/>
      </c>
      <c r="R1149" s="2" t="str">
        <f t="shared" si="90"/>
        <v/>
      </c>
      <c r="S1149" s="2" t="str">
        <f t="shared" si="90"/>
        <v/>
      </c>
      <c r="T1149" s="2" t="str">
        <f t="shared" si="90"/>
        <v/>
      </c>
      <c r="U1149" s="2" t="str">
        <f t="shared" si="90"/>
        <v/>
      </c>
      <c r="V1149" s="2" t="str">
        <f t="shared" si="90"/>
        <v/>
      </c>
      <c r="W1149" s="2" t="str">
        <f t="shared" si="90"/>
        <v/>
      </c>
      <c r="X1149" s="2" t="str">
        <f t="shared" si="90"/>
        <v/>
      </c>
      <c r="Y1149" s="2" t="str">
        <f t="shared" si="90"/>
        <v/>
      </c>
    </row>
    <row r="1150" spans="1:25" x14ac:dyDescent="0.2">
      <c r="A1150" s="2" t="s">
        <v>827</v>
      </c>
      <c r="B1150" s="2">
        <v>6197</v>
      </c>
      <c r="C1150" s="2">
        <v>0</v>
      </c>
      <c r="D1150" s="2" t="s">
        <v>837</v>
      </c>
      <c r="E1150" s="2">
        <v>924</v>
      </c>
      <c r="F1150" s="2" t="s">
        <v>309</v>
      </c>
      <c r="G1150" s="2">
        <v>2630507.42</v>
      </c>
      <c r="H1150" s="2">
        <v>1183249.308</v>
      </c>
      <c r="I1150" s="2" t="s">
        <v>4896</v>
      </c>
      <c r="J1150" s="4">
        <v>39630</v>
      </c>
      <c r="K1150" s="230">
        <f t="shared" si="88"/>
        <v>3</v>
      </c>
      <c r="L1150" s="2" t="str">
        <f>$B1150&amp;"-"&amp;COUNTIF($B$2:$B1150, $B1150)</f>
        <v>6197-4</v>
      </c>
      <c r="M1150" s="2">
        <v>3705</v>
      </c>
      <c r="N1150" s="2" t="str">
        <f t="shared" si="91"/>
        <v>Faulensee</v>
      </c>
      <c r="O1150" s="2" t="str">
        <f t="shared" si="90"/>
        <v>Faulensee</v>
      </c>
      <c r="P1150" s="2" t="str">
        <f t="shared" si="90"/>
        <v/>
      </c>
      <c r="Q1150" s="2" t="str">
        <f t="shared" si="90"/>
        <v/>
      </c>
      <c r="R1150" s="2" t="str">
        <f t="shared" si="90"/>
        <v/>
      </c>
      <c r="S1150" s="2" t="str">
        <f t="shared" si="90"/>
        <v/>
      </c>
      <c r="T1150" s="2" t="str">
        <f t="shared" si="90"/>
        <v/>
      </c>
      <c r="U1150" s="2" t="str">
        <f t="shared" si="90"/>
        <v/>
      </c>
      <c r="V1150" s="2" t="str">
        <f t="shared" si="90"/>
        <v/>
      </c>
      <c r="W1150" s="2" t="str">
        <f t="shared" si="90"/>
        <v/>
      </c>
      <c r="X1150" s="2" t="str">
        <f t="shared" si="90"/>
        <v/>
      </c>
      <c r="Y1150" s="2" t="str">
        <f t="shared" si="90"/>
        <v/>
      </c>
    </row>
    <row r="1151" spans="1:25" x14ac:dyDescent="0.2">
      <c r="A1151" s="2" t="s">
        <v>858</v>
      </c>
      <c r="B1151" s="2">
        <v>3612</v>
      </c>
      <c r="C1151" s="2">
        <v>0</v>
      </c>
      <c r="D1151" s="2" t="s">
        <v>839</v>
      </c>
      <c r="E1151" s="2">
        <v>925</v>
      </c>
      <c r="F1151" s="2" t="s">
        <v>309</v>
      </c>
      <c r="G1151" s="2">
        <v>2616354.534</v>
      </c>
      <c r="H1151" s="2">
        <v>1181440.416</v>
      </c>
      <c r="I1151" s="2" t="s">
        <v>4896</v>
      </c>
      <c r="J1151" s="4">
        <v>39630</v>
      </c>
      <c r="K1151" s="230">
        <f t="shared" si="88"/>
        <v>3</v>
      </c>
      <c r="L1151" s="2" t="str">
        <f>$B1151&amp;"-"&amp;COUNTIF($B$2:$B1151, $B1151)</f>
        <v>3612-1</v>
      </c>
      <c r="M1151" s="2">
        <v>3706</v>
      </c>
      <c r="N1151" s="2" t="str">
        <f t="shared" si="91"/>
        <v>Leissigen</v>
      </c>
      <c r="O1151" s="2" t="str">
        <f t="shared" si="90"/>
        <v>Leissigen</v>
      </c>
      <c r="P1151" s="2" t="str">
        <f t="shared" si="90"/>
        <v/>
      </c>
      <c r="Q1151" s="2" t="str">
        <f t="shared" si="90"/>
        <v/>
      </c>
      <c r="R1151" s="2" t="str">
        <f t="shared" si="90"/>
        <v/>
      </c>
      <c r="S1151" s="2" t="str">
        <f t="shared" si="90"/>
        <v/>
      </c>
      <c r="T1151" s="2" t="str">
        <f t="shared" si="90"/>
        <v/>
      </c>
      <c r="U1151" s="2" t="str">
        <f t="shared" si="90"/>
        <v/>
      </c>
      <c r="V1151" s="2" t="str">
        <f t="shared" si="90"/>
        <v/>
      </c>
      <c r="W1151" s="2" t="str">
        <f t="shared" si="90"/>
        <v/>
      </c>
      <c r="X1151" s="2" t="str">
        <f t="shared" si="90"/>
        <v/>
      </c>
      <c r="Y1151" s="2" t="str">
        <f t="shared" si="90"/>
        <v/>
      </c>
    </row>
    <row r="1152" spans="1:25" x14ac:dyDescent="0.2">
      <c r="A1152" s="2" t="s">
        <v>838</v>
      </c>
      <c r="B1152" s="2">
        <v>3617</v>
      </c>
      <c r="C1152" s="2">
        <v>0</v>
      </c>
      <c r="D1152" s="2" t="s">
        <v>839</v>
      </c>
      <c r="E1152" s="2">
        <v>925</v>
      </c>
      <c r="F1152" s="2" t="s">
        <v>309</v>
      </c>
      <c r="G1152" s="2">
        <v>2616745.48</v>
      </c>
      <c r="H1152" s="2">
        <v>1182787.2749999999</v>
      </c>
      <c r="I1152" s="2" t="s">
        <v>4896</v>
      </c>
      <c r="J1152" s="4">
        <v>39630</v>
      </c>
      <c r="K1152" s="230">
        <f t="shared" si="88"/>
        <v>3</v>
      </c>
      <c r="L1152" s="2" t="str">
        <f>$B1152&amp;"-"&amp;COUNTIF($B$2:$B1152, $B1152)</f>
        <v>3617-1</v>
      </c>
      <c r="M1152" s="2">
        <v>3707</v>
      </c>
      <c r="N1152" s="2" t="str">
        <f t="shared" si="91"/>
        <v>Därligen</v>
      </c>
      <c r="O1152" s="2" t="str">
        <f t="shared" si="90"/>
        <v/>
      </c>
      <c r="P1152" s="2" t="str">
        <f t="shared" si="90"/>
        <v/>
      </c>
      <c r="Q1152" s="2" t="str">
        <f t="shared" si="90"/>
        <v/>
      </c>
      <c r="R1152" s="2" t="str">
        <f t="shared" si="90"/>
        <v/>
      </c>
      <c r="S1152" s="2" t="str">
        <f t="shared" si="90"/>
        <v/>
      </c>
      <c r="T1152" s="2" t="str">
        <f t="shared" si="90"/>
        <v/>
      </c>
      <c r="U1152" s="2" t="str">
        <f t="shared" si="90"/>
        <v/>
      </c>
      <c r="V1152" s="2" t="str">
        <f t="shared" si="90"/>
        <v/>
      </c>
      <c r="W1152" s="2" t="str">
        <f t="shared" si="90"/>
        <v/>
      </c>
      <c r="X1152" s="2" t="str">
        <f t="shared" si="90"/>
        <v/>
      </c>
      <c r="Y1152" s="2" t="str">
        <f t="shared" si="90"/>
        <v/>
      </c>
    </row>
    <row r="1153" spans="1:25" x14ac:dyDescent="0.2">
      <c r="A1153" s="2" t="s">
        <v>840</v>
      </c>
      <c r="B1153" s="2">
        <v>3625</v>
      </c>
      <c r="C1153" s="2">
        <v>0</v>
      </c>
      <c r="D1153" s="2" t="s">
        <v>840</v>
      </c>
      <c r="E1153" s="2">
        <v>927</v>
      </c>
      <c r="F1153" s="2" t="s">
        <v>309</v>
      </c>
      <c r="G1153" s="2">
        <v>2618352.821</v>
      </c>
      <c r="H1153" s="2">
        <v>1177908.206</v>
      </c>
      <c r="I1153" s="2" t="s">
        <v>4896</v>
      </c>
      <c r="J1153" s="4">
        <v>39630</v>
      </c>
      <c r="K1153" s="230">
        <f t="shared" si="88"/>
        <v>3</v>
      </c>
      <c r="L1153" s="2" t="str">
        <f>$B1153&amp;"-"&amp;COUNTIF($B$2:$B1153, $B1153)</f>
        <v>3625-1</v>
      </c>
      <c r="M1153" s="2">
        <v>3711</v>
      </c>
      <c r="N1153" s="2" t="str">
        <f t="shared" si="91"/>
        <v>Emdthal</v>
      </c>
      <c r="O1153" s="2" t="str">
        <f t="shared" si="90"/>
        <v>Mülenen</v>
      </c>
      <c r="P1153" s="2" t="str">
        <f t="shared" si="90"/>
        <v>Mülenen</v>
      </c>
      <c r="Q1153" s="2" t="str">
        <f t="shared" si="90"/>
        <v>Emdthal</v>
      </c>
      <c r="R1153" s="2" t="str">
        <f t="shared" si="90"/>
        <v/>
      </c>
      <c r="S1153" s="2" t="str">
        <f t="shared" si="90"/>
        <v/>
      </c>
      <c r="T1153" s="2" t="str">
        <f t="shared" si="90"/>
        <v/>
      </c>
      <c r="U1153" s="2" t="str">
        <f t="shared" si="90"/>
        <v/>
      </c>
      <c r="V1153" s="2" t="str">
        <f t="shared" si="90"/>
        <v/>
      </c>
      <c r="W1153" s="2" t="str">
        <f t="shared" si="90"/>
        <v/>
      </c>
      <c r="X1153" s="2" t="str">
        <f t="shared" si="90"/>
        <v/>
      </c>
      <c r="Y1153" s="2" t="str">
        <f t="shared" si="90"/>
        <v/>
      </c>
    </row>
    <row r="1154" spans="1:25" x14ac:dyDescent="0.2">
      <c r="A1154" s="2" t="s">
        <v>858</v>
      </c>
      <c r="B1154" s="2">
        <v>3613</v>
      </c>
      <c r="C1154" s="2">
        <v>0</v>
      </c>
      <c r="D1154" s="2" t="s">
        <v>841</v>
      </c>
      <c r="E1154" s="2">
        <v>928</v>
      </c>
      <c r="F1154" s="2" t="s">
        <v>309</v>
      </c>
      <c r="G1154" s="2">
        <v>2613216.594</v>
      </c>
      <c r="H1154" s="2">
        <v>1180408.862</v>
      </c>
      <c r="I1154" s="2" t="s">
        <v>4896</v>
      </c>
      <c r="J1154" s="4">
        <v>39630</v>
      </c>
      <c r="K1154" s="230">
        <f t="shared" si="88"/>
        <v>3</v>
      </c>
      <c r="L1154" s="2" t="str">
        <f>$B1154&amp;"-"&amp;COUNTIF($B$2:$B1154, $B1154)</f>
        <v>3613-1</v>
      </c>
      <c r="M1154" s="2">
        <v>3713</v>
      </c>
      <c r="N1154" s="2" t="str">
        <f t="shared" si="91"/>
        <v>Reichenbach im Kandertal</v>
      </c>
      <c r="O1154" s="2" t="str">
        <f t="shared" si="90"/>
        <v>Reichenbach im Kandertal</v>
      </c>
      <c r="P1154" s="2" t="str">
        <f t="shared" si="90"/>
        <v/>
      </c>
      <c r="Q1154" s="2" t="str">
        <f t="shared" si="90"/>
        <v/>
      </c>
      <c r="R1154" s="2" t="str">
        <f t="shared" si="90"/>
        <v/>
      </c>
      <c r="S1154" s="2" t="str">
        <f t="shared" si="90"/>
        <v/>
      </c>
      <c r="T1154" s="2" t="str">
        <f t="shared" si="90"/>
        <v/>
      </c>
      <c r="U1154" s="2" t="str">
        <f t="shared" si="90"/>
        <v/>
      </c>
      <c r="V1154" s="2" t="str">
        <f t="shared" si="90"/>
        <v/>
      </c>
      <c r="W1154" s="2" t="str">
        <f t="shared" si="90"/>
        <v/>
      </c>
      <c r="X1154" s="2" t="str">
        <f t="shared" si="90"/>
        <v/>
      </c>
      <c r="Y1154" s="2" t="str">
        <f t="shared" si="90"/>
        <v/>
      </c>
    </row>
    <row r="1155" spans="1:25" x14ac:dyDescent="0.2">
      <c r="A1155" s="2" t="s">
        <v>841</v>
      </c>
      <c r="B1155" s="2">
        <v>3627</v>
      </c>
      <c r="C1155" s="2">
        <v>0</v>
      </c>
      <c r="D1155" s="2" t="s">
        <v>841</v>
      </c>
      <c r="E1155" s="2">
        <v>928</v>
      </c>
      <c r="F1155" s="2" t="s">
        <v>309</v>
      </c>
      <c r="G1155" s="2">
        <v>2612622.3840000001</v>
      </c>
      <c r="H1155" s="2">
        <v>1182196.7169999999</v>
      </c>
      <c r="I1155" s="2" t="s">
        <v>4896</v>
      </c>
      <c r="J1155" s="4">
        <v>39630</v>
      </c>
      <c r="K1155" s="230">
        <f t="shared" ref="K1155:K1218" si="92">IF(I1155="it", 1, IF(I1155="fr", 2, 3))</f>
        <v>3</v>
      </c>
      <c r="L1155" s="2" t="str">
        <f>$B1155&amp;"-"&amp;COUNTIF($B$2:$B1155, $B1155)</f>
        <v>3627-1</v>
      </c>
      <c r="M1155" s="2">
        <v>3714</v>
      </c>
      <c r="N1155" s="2" t="str">
        <f t="shared" si="91"/>
        <v>Frutigen</v>
      </c>
      <c r="O1155" s="2" t="str">
        <f t="shared" si="90"/>
        <v>Wengi b. Frutigen</v>
      </c>
      <c r="P1155" s="2" t="str">
        <f t="shared" si="90"/>
        <v/>
      </c>
      <c r="Q1155" s="2" t="str">
        <f t="shared" si="90"/>
        <v/>
      </c>
      <c r="R1155" s="2" t="str">
        <f t="shared" si="90"/>
        <v/>
      </c>
      <c r="S1155" s="2" t="str">
        <f t="shared" si="90"/>
        <v/>
      </c>
      <c r="T1155" s="2" t="str">
        <f t="shared" si="90"/>
        <v/>
      </c>
      <c r="U1155" s="2" t="str">
        <f t="shared" si="90"/>
        <v/>
      </c>
      <c r="V1155" s="2" t="str">
        <f t="shared" si="90"/>
        <v/>
      </c>
      <c r="W1155" s="2" t="str">
        <f t="shared" si="90"/>
        <v/>
      </c>
      <c r="X1155" s="2" t="str">
        <f t="shared" si="90"/>
        <v/>
      </c>
      <c r="Y1155" s="2" t="str">
        <f t="shared" si="90"/>
        <v/>
      </c>
    </row>
    <row r="1156" spans="1:25" x14ac:dyDescent="0.2">
      <c r="A1156" s="2" t="s">
        <v>595</v>
      </c>
      <c r="B1156" s="2">
        <v>3671</v>
      </c>
      <c r="C1156" s="2">
        <v>0</v>
      </c>
      <c r="D1156" s="2" t="s">
        <v>841</v>
      </c>
      <c r="E1156" s="2">
        <v>928</v>
      </c>
      <c r="F1156" s="2" t="s">
        <v>309</v>
      </c>
      <c r="G1156" s="2">
        <v>2613233.4330000002</v>
      </c>
      <c r="H1156" s="2">
        <v>1184200.0959999999</v>
      </c>
      <c r="I1156" s="2" t="s">
        <v>4896</v>
      </c>
      <c r="J1156" s="4">
        <v>39630</v>
      </c>
      <c r="K1156" s="230">
        <f t="shared" si="92"/>
        <v>3</v>
      </c>
      <c r="L1156" s="2" t="str">
        <f>$B1156&amp;"-"&amp;COUNTIF($B$2:$B1156, $B1156)</f>
        <v>3671-3</v>
      </c>
      <c r="M1156" s="2">
        <v>3715</v>
      </c>
      <c r="N1156" s="2" t="str">
        <f t="shared" si="91"/>
        <v>Adelboden</v>
      </c>
      <c r="O1156" s="2" t="str">
        <f t="shared" si="90"/>
        <v>Adelboden</v>
      </c>
      <c r="P1156" s="2" t="str">
        <f t="shared" si="90"/>
        <v/>
      </c>
      <c r="Q1156" s="2" t="str">
        <f t="shared" si="90"/>
        <v/>
      </c>
      <c r="R1156" s="2" t="str">
        <f t="shared" si="90"/>
        <v/>
      </c>
      <c r="S1156" s="2" t="str">
        <f t="shared" si="90"/>
        <v/>
      </c>
      <c r="T1156" s="2" t="str">
        <f t="shared" si="90"/>
        <v/>
      </c>
      <c r="U1156" s="2" t="str">
        <f t="shared" si="90"/>
        <v/>
      </c>
      <c r="V1156" s="2" t="str">
        <f t="shared" si="90"/>
        <v/>
      </c>
      <c r="W1156" s="2" t="str">
        <f t="shared" si="90"/>
        <v/>
      </c>
      <c r="X1156" s="2" t="str">
        <f t="shared" si="90"/>
        <v/>
      </c>
      <c r="Y1156" s="2" t="str">
        <f t="shared" si="90"/>
        <v/>
      </c>
    </row>
    <row r="1157" spans="1:25" x14ac:dyDescent="0.2">
      <c r="A1157" s="2" t="s">
        <v>863</v>
      </c>
      <c r="B1157" s="2">
        <v>3600</v>
      </c>
      <c r="C1157" s="2">
        <v>0</v>
      </c>
      <c r="D1157" s="2" t="s">
        <v>843</v>
      </c>
      <c r="E1157" s="2">
        <v>929</v>
      </c>
      <c r="F1157" s="2" t="s">
        <v>309</v>
      </c>
      <c r="G1157" s="2">
        <v>2615305.1809999999</v>
      </c>
      <c r="H1157" s="2">
        <v>1177419.2420000001</v>
      </c>
      <c r="I1157" s="2" t="s">
        <v>4896</v>
      </c>
      <c r="J1157" s="4">
        <v>39630</v>
      </c>
      <c r="K1157" s="230">
        <f t="shared" si="92"/>
        <v>3</v>
      </c>
      <c r="L1157" s="2" t="str">
        <f>$B1157&amp;"-"&amp;COUNTIF($B$2:$B1157, $B1157)</f>
        <v>3600-1</v>
      </c>
      <c r="M1157" s="2">
        <v>3716</v>
      </c>
      <c r="N1157" s="2" t="str">
        <f t="shared" si="91"/>
        <v>Kandergrund</v>
      </c>
      <c r="O1157" s="2" t="str">
        <f t="shared" si="90"/>
        <v>Kandergrund</v>
      </c>
      <c r="P1157" s="2" t="str">
        <f t="shared" si="90"/>
        <v/>
      </c>
      <c r="Q1157" s="2" t="str">
        <f t="shared" si="90"/>
        <v/>
      </c>
      <c r="R1157" s="2" t="str">
        <f t="shared" si="90"/>
        <v/>
      </c>
      <c r="S1157" s="2" t="str">
        <f t="shared" si="90"/>
        <v/>
      </c>
      <c r="T1157" s="2" t="str">
        <f t="shared" si="90"/>
        <v/>
      </c>
      <c r="U1157" s="2" t="str">
        <f t="shared" si="90"/>
        <v/>
      </c>
      <c r="V1157" s="2" t="str">
        <f t="shared" si="90"/>
        <v/>
      </c>
      <c r="W1157" s="2" t="str">
        <f t="shared" si="90"/>
        <v/>
      </c>
      <c r="X1157" s="2" t="str">
        <f t="shared" si="90"/>
        <v/>
      </c>
      <c r="Y1157" s="2" t="str">
        <f t="shared" si="90"/>
        <v/>
      </c>
    </row>
    <row r="1158" spans="1:25" x14ac:dyDescent="0.2">
      <c r="A1158" s="2" t="s">
        <v>840</v>
      </c>
      <c r="B1158" s="2">
        <v>3625</v>
      </c>
      <c r="C1158" s="2">
        <v>0</v>
      </c>
      <c r="D1158" s="2" t="s">
        <v>843</v>
      </c>
      <c r="E1158" s="2">
        <v>929</v>
      </c>
      <c r="F1158" s="2" t="s">
        <v>309</v>
      </c>
      <c r="G1158" s="2">
        <v>2616620.2910000002</v>
      </c>
      <c r="H1158" s="2">
        <v>1177718.233</v>
      </c>
      <c r="I1158" s="2" t="s">
        <v>4896</v>
      </c>
      <c r="J1158" s="4">
        <v>39630</v>
      </c>
      <c r="K1158" s="230">
        <f t="shared" si="92"/>
        <v>3</v>
      </c>
      <c r="L1158" s="2" t="str">
        <f>$B1158&amp;"-"&amp;COUNTIF($B$2:$B1158, $B1158)</f>
        <v>3625-2</v>
      </c>
      <c r="M1158" s="2">
        <v>3717</v>
      </c>
      <c r="N1158" s="2" t="str">
        <f t="shared" si="91"/>
        <v>Blausee-Mitholz</v>
      </c>
      <c r="O1158" s="2" t="str">
        <f t="shared" si="90"/>
        <v/>
      </c>
      <c r="P1158" s="2" t="str">
        <f t="shared" si="90"/>
        <v/>
      </c>
      <c r="Q1158" s="2" t="str">
        <f t="shared" si="90"/>
        <v/>
      </c>
      <c r="R1158" s="2" t="str">
        <f t="shared" si="90"/>
        <v/>
      </c>
      <c r="S1158" s="2" t="str">
        <f t="shared" si="90"/>
        <v/>
      </c>
      <c r="T1158" s="2" t="str">
        <f t="shared" si="90"/>
        <v/>
      </c>
      <c r="U1158" s="2" t="str">
        <f t="shared" si="90"/>
        <v/>
      </c>
      <c r="V1158" s="2" t="str">
        <f t="shared" si="90"/>
        <v/>
      </c>
      <c r="W1158" s="2" t="str">
        <f t="shared" si="90"/>
        <v/>
      </c>
      <c r="X1158" s="2" t="str">
        <f t="shared" si="90"/>
        <v/>
      </c>
      <c r="Y1158" s="2" t="str">
        <f t="shared" si="90"/>
        <v/>
      </c>
    </row>
    <row r="1159" spans="1:25" x14ac:dyDescent="0.2">
      <c r="A1159" s="2" t="s">
        <v>842</v>
      </c>
      <c r="B1159" s="2">
        <v>3626</v>
      </c>
      <c r="C1159" s="2">
        <v>0</v>
      </c>
      <c r="D1159" s="2" t="s">
        <v>843</v>
      </c>
      <c r="E1159" s="2">
        <v>929</v>
      </c>
      <c r="F1159" s="2" t="s">
        <v>309</v>
      </c>
      <c r="G1159" s="2">
        <v>2616059.395</v>
      </c>
      <c r="H1159" s="2">
        <v>1177315.7150000001</v>
      </c>
      <c r="I1159" s="2" t="s">
        <v>4896</v>
      </c>
      <c r="J1159" s="4">
        <v>39630</v>
      </c>
      <c r="K1159" s="230">
        <f t="shared" si="92"/>
        <v>3</v>
      </c>
      <c r="L1159" s="2" t="str">
        <f>$B1159&amp;"-"&amp;COUNTIF($B$2:$B1159, $B1159)</f>
        <v>3626-1</v>
      </c>
      <c r="M1159" s="2">
        <v>3718</v>
      </c>
      <c r="N1159" s="2" t="str">
        <f t="shared" si="91"/>
        <v>Kandersteg</v>
      </c>
      <c r="O1159" s="2" t="str">
        <f t="shared" si="90"/>
        <v/>
      </c>
      <c r="P1159" s="2" t="str">
        <f t="shared" si="90"/>
        <v/>
      </c>
      <c r="Q1159" s="2" t="str">
        <f t="shared" si="90"/>
        <v/>
      </c>
      <c r="R1159" s="2" t="str">
        <f t="shared" si="90"/>
        <v/>
      </c>
      <c r="S1159" s="2" t="str">
        <f t="shared" si="90"/>
        <v/>
      </c>
      <c r="T1159" s="2" t="str">
        <f t="shared" si="90"/>
        <v/>
      </c>
      <c r="U1159" s="2" t="str">
        <f t="shared" si="90"/>
        <v/>
      </c>
      <c r="V1159" s="2" t="str">
        <f t="shared" si="90"/>
        <v/>
      </c>
      <c r="W1159" s="2" t="str">
        <f t="shared" si="90"/>
        <v/>
      </c>
      <c r="X1159" s="2" t="str">
        <f t="shared" si="90"/>
        <v/>
      </c>
      <c r="Y1159" s="2" t="str">
        <f t="shared" si="90"/>
        <v/>
      </c>
    </row>
    <row r="1160" spans="1:25" x14ac:dyDescent="0.2">
      <c r="A1160" s="2" t="s">
        <v>843</v>
      </c>
      <c r="B1160" s="2">
        <v>3652</v>
      </c>
      <c r="C1160" s="2">
        <v>0</v>
      </c>
      <c r="D1160" s="2" t="s">
        <v>843</v>
      </c>
      <c r="E1160" s="2">
        <v>929</v>
      </c>
      <c r="F1160" s="2" t="s">
        <v>309</v>
      </c>
      <c r="G1160" s="2">
        <v>2617127.1660000002</v>
      </c>
      <c r="H1160" s="2">
        <v>1176695.267</v>
      </c>
      <c r="I1160" s="2" t="s">
        <v>4896</v>
      </c>
      <c r="J1160" s="4">
        <v>39630</v>
      </c>
      <c r="K1160" s="230">
        <f t="shared" si="92"/>
        <v>3</v>
      </c>
      <c r="L1160" s="2" t="str">
        <f>$B1160&amp;"-"&amp;COUNTIF($B$2:$B1160, $B1160)</f>
        <v>3652-1</v>
      </c>
      <c r="M1160" s="2">
        <v>3722</v>
      </c>
      <c r="N1160" s="2" t="str">
        <f t="shared" si="91"/>
        <v>Scharnachtal</v>
      </c>
      <c r="O1160" s="2" t="str">
        <f t="shared" si="90"/>
        <v/>
      </c>
      <c r="P1160" s="2" t="str">
        <f t="shared" si="90"/>
        <v/>
      </c>
      <c r="Q1160" s="2" t="str">
        <f t="shared" si="90"/>
        <v/>
      </c>
      <c r="R1160" s="2" t="str">
        <f t="shared" si="90"/>
        <v/>
      </c>
      <c r="S1160" s="2" t="str">
        <f t="shared" si="90"/>
        <v/>
      </c>
      <c r="T1160" s="2" t="str">
        <f t="shared" si="90"/>
        <v/>
      </c>
      <c r="U1160" s="2" t="str">
        <f t="shared" si="90"/>
        <v/>
      </c>
      <c r="V1160" s="2" t="str">
        <f t="shared" si="90"/>
        <v/>
      </c>
      <c r="W1160" s="2" t="str">
        <f t="shared" si="90"/>
        <v/>
      </c>
      <c r="X1160" s="2" t="str">
        <f t="shared" si="90"/>
        <v/>
      </c>
      <c r="Y1160" s="2" t="str">
        <f t="shared" si="90"/>
        <v/>
      </c>
    </row>
    <row r="1161" spans="1:25" x14ac:dyDescent="0.2">
      <c r="A1161" s="2" t="s">
        <v>844</v>
      </c>
      <c r="B1161" s="2">
        <v>3622</v>
      </c>
      <c r="C1161" s="2">
        <v>0</v>
      </c>
      <c r="D1161" s="2" t="s">
        <v>845</v>
      </c>
      <c r="E1161" s="2">
        <v>931</v>
      </c>
      <c r="F1161" s="2" t="s">
        <v>309</v>
      </c>
      <c r="G1161" s="2">
        <v>2618657.4169999999</v>
      </c>
      <c r="H1161" s="2">
        <v>1180471.8929999999</v>
      </c>
      <c r="I1161" s="2" t="s">
        <v>4896</v>
      </c>
      <c r="J1161" s="4">
        <v>39630</v>
      </c>
      <c r="K1161" s="230">
        <f t="shared" si="92"/>
        <v>3</v>
      </c>
      <c r="L1161" s="2" t="str">
        <f>$B1161&amp;"-"&amp;COUNTIF($B$2:$B1161, $B1161)</f>
        <v>3622-1</v>
      </c>
      <c r="M1161" s="2">
        <v>3723</v>
      </c>
      <c r="N1161" s="2" t="str">
        <f t="shared" si="91"/>
        <v>Kiental</v>
      </c>
      <c r="O1161" s="2" t="str">
        <f t="shared" si="90"/>
        <v/>
      </c>
      <c r="P1161" s="2" t="str">
        <f t="shared" si="90"/>
        <v/>
      </c>
      <c r="Q1161" s="2" t="str">
        <f t="shared" si="90"/>
        <v/>
      </c>
      <c r="R1161" s="2" t="str">
        <f t="shared" si="90"/>
        <v/>
      </c>
      <c r="S1161" s="2" t="str">
        <f t="shared" si="90"/>
        <v/>
      </c>
      <c r="T1161" s="2" t="str">
        <f t="shared" si="90"/>
        <v/>
      </c>
      <c r="U1161" s="2" t="str">
        <f t="shared" si="90"/>
        <v/>
      </c>
      <c r="V1161" s="2" t="str">
        <f t="shared" si="90"/>
        <v/>
      </c>
      <c r="W1161" s="2" t="str">
        <f t="shared" si="90"/>
        <v/>
      </c>
      <c r="X1161" s="2" t="str">
        <f t="shared" si="90"/>
        <v/>
      </c>
      <c r="Y1161" s="2" t="str">
        <f t="shared" si="90"/>
        <v/>
      </c>
    </row>
    <row r="1162" spans="1:25" x14ac:dyDescent="0.2">
      <c r="A1162" s="2" t="s">
        <v>837</v>
      </c>
      <c r="B1162" s="2">
        <v>3619</v>
      </c>
      <c r="C1162" s="2">
        <v>0</v>
      </c>
      <c r="D1162" s="2" t="s">
        <v>847</v>
      </c>
      <c r="E1162" s="2">
        <v>932</v>
      </c>
      <c r="F1162" s="2" t="s">
        <v>309</v>
      </c>
      <c r="G1162" s="2">
        <v>2628299.358</v>
      </c>
      <c r="H1162" s="2">
        <v>1180826.122</v>
      </c>
      <c r="I1162" s="2" t="s">
        <v>4896</v>
      </c>
      <c r="J1162" s="4">
        <v>39630</v>
      </c>
      <c r="K1162" s="230">
        <f t="shared" si="92"/>
        <v>3</v>
      </c>
      <c r="L1162" s="2" t="str">
        <f>$B1162&amp;"-"&amp;COUNTIF($B$2:$B1162, $B1162)</f>
        <v>3619-2</v>
      </c>
      <c r="M1162" s="2">
        <v>3724</v>
      </c>
      <c r="N1162" s="2" t="str">
        <f t="shared" si="91"/>
        <v>Ried (Frutigen)</v>
      </c>
      <c r="O1162" s="2" t="str">
        <f t="shared" si="90"/>
        <v/>
      </c>
      <c r="P1162" s="2" t="str">
        <f t="shared" si="90"/>
        <v/>
      </c>
      <c r="Q1162" s="2" t="str">
        <f t="shared" si="90"/>
        <v/>
      </c>
      <c r="R1162" s="2" t="str">
        <f t="shared" si="90"/>
        <v/>
      </c>
      <c r="S1162" s="2" t="str">
        <f t="shared" si="90"/>
        <v/>
      </c>
      <c r="T1162" s="2" t="str">
        <f t="shared" si="90"/>
        <v/>
      </c>
      <c r="U1162" s="2" t="str">
        <f t="shared" si="90"/>
        <v/>
      </c>
      <c r="V1162" s="2" t="str">
        <f t="shared" si="90"/>
        <v/>
      </c>
      <c r="W1162" s="2" t="str">
        <f t="shared" si="90"/>
        <v/>
      </c>
      <c r="X1162" s="2" t="str">
        <f t="shared" si="90"/>
        <v/>
      </c>
      <c r="Y1162" s="2" t="str">
        <f t="shared" si="90"/>
        <v/>
      </c>
    </row>
    <row r="1163" spans="1:25" x14ac:dyDescent="0.2">
      <c r="A1163" s="2" t="s">
        <v>846</v>
      </c>
      <c r="B1163" s="2">
        <v>3623</v>
      </c>
      <c r="C1163" s="2">
        <v>2</v>
      </c>
      <c r="D1163" s="2" t="s">
        <v>847</v>
      </c>
      <c r="E1163" s="2">
        <v>932</v>
      </c>
      <c r="F1163" s="2" t="s">
        <v>309</v>
      </c>
      <c r="G1163" s="2">
        <v>2623395.7429999998</v>
      </c>
      <c r="H1163" s="2">
        <v>1180753.004</v>
      </c>
      <c r="I1163" s="2" t="s">
        <v>4896</v>
      </c>
      <c r="J1163" s="4">
        <v>39630</v>
      </c>
      <c r="K1163" s="230">
        <f t="shared" si="92"/>
        <v>3</v>
      </c>
      <c r="L1163" s="2" t="str">
        <f>$B1163&amp;"-"&amp;COUNTIF($B$2:$B1163, $B1163)</f>
        <v>3623-1</v>
      </c>
      <c r="M1163" s="2">
        <v>3725</v>
      </c>
      <c r="N1163" s="2" t="str">
        <f t="shared" si="91"/>
        <v>Achseten</v>
      </c>
      <c r="O1163" s="2" t="str">
        <f t="shared" si="90"/>
        <v>Achseten</v>
      </c>
      <c r="P1163" s="2" t="str">
        <f t="shared" si="90"/>
        <v/>
      </c>
      <c r="Q1163" s="2" t="str">
        <f t="shared" si="90"/>
        <v/>
      </c>
      <c r="R1163" s="2" t="str">
        <f t="shared" si="90"/>
        <v/>
      </c>
      <c r="S1163" s="2" t="str">
        <f t="shared" si="90"/>
        <v/>
      </c>
      <c r="T1163" s="2" t="str">
        <f t="shared" si="90"/>
        <v/>
      </c>
      <c r="U1163" s="2" t="str">
        <f t="shared" si="90"/>
        <v/>
      </c>
      <c r="V1163" s="2" t="str">
        <f t="shared" si="90"/>
        <v/>
      </c>
      <c r="W1163" s="2" t="str">
        <f t="shared" si="90"/>
        <v/>
      </c>
      <c r="X1163" s="2" t="str">
        <f t="shared" si="90"/>
        <v/>
      </c>
      <c r="Y1163" s="2" t="str">
        <f t="shared" si="90"/>
        <v/>
      </c>
    </row>
    <row r="1164" spans="1:25" x14ac:dyDescent="0.2">
      <c r="A1164" s="2" t="s">
        <v>848</v>
      </c>
      <c r="B1164" s="2">
        <v>3623</v>
      </c>
      <c r="C1164" s="2">
        <v>3</v>
      </c>
      <c r="D1164" s="2" t="s">
        <v>847</v>
      </c>
      <c r="E1164" s="2">
        <v>932</v>
      </c>
      <c r="F1164" s="2" t="s">
        <v>309</v>
      </c>
      <c r="G1164" s="2">
        <v>2620868.0440000002</v>
      </c>
      <c r="H1164" s="2">
        <v>1181073.804</v>
      </c>
      <c r="I1164" s="2" t="s">
        <v>4896</v>
      </c>
      <c r="J1164" s="4">
        <v>39630</v>
      </c>
      <c r="K1164" s="230">
        <f t="shared" si="92"/>
        <v>3</v>
      </c>
      <c r="L1164" s="2" t="str">
        <f>$B1164&amp;"-"&amp;COUNTIF($B$2:$B1164, $B1164)</f>
        <v>3623-2</v>
      </c>
      <c r="M1164" s="2">
        <v>3752</v>
      </c>
      <c r="N1164" s="2" t="str">
        <f t="shared" si="91"/>
        <v>Wimmis</v>
      </c>
      <c r="O1164" s="2" t="str">
        <f t="shared" si="90"/>
        <v/>
      </c>
      <c r="P1164" s="2" t="str">
        <f t="shared" si="90"/>
        <v/>
      </c>
      <c r="Q1164" s="2" t="str">
        <f t="shared" si="90"/>
        <v/>
      </c>
      <c r="R1164" s="2" t="str">
        <f t="shared" si="90"/>
        <v/>
      </c>
      <c r="S1164" s="2" t="str">
        <f t="shared" si="90"/>
        <v/>
      </c>
      <c r="T1164" s="2" t="str">
        <f t="shared" si="90"/>
        <v/>
      </c>
      <c r="U1164" s="2" t="str">
        <f t="shared" si="90"/>
        <v/>
      </c>
      <c r="V1164" s="2" t="str">
        <f t="shared" si="90"/>
        <v/>
      </c>
      <c r="W1164" s="2" t="str">
        <f t="shared" si="90"/>
        <v/>
      </c>
      <c r="X1164" s="2" t="str">
        <f t="shared" si="90"/>
        <v/>
      </c>
      <c r="Y1164" s="2" t="str">
        <f t="shared" si="90"/>
        <v/>
      </c>
    </row>
    <row r="1165" spans="1:25" x14ac:dyDescent="0.2">
      <c r="A1165" s="2" t="s">
        <v>843</v>
      </c>
      <c r="B1165" s="2">
        <v>3652</v>
      </c>
      <c r="C1165" s="2">
        <v>0</v>
      </c>
      <c r="D1165" s="2" t="s">
        <v>849</v>
      </c>
      <c r="E1165" s="2">
        <v>934</v>
      </c>
      <c r="F1165" s="2" t="s">
        <v>309</v>
      </c>
      <c r="G1165" s="2">
        <v>2617053.8309999998</v>
      </c>
      <c r="H1165" s="2">
        <v>1175881.3370000001</v>
      </c>
      <c r="I1165" s="2" t="s">
        <v>4896</v>
      </c>
      <c r="J1165" s="4">
        <v>39630</v>
      </c>
      <c r="K1165" s="230">
        <f t="shared" si="92"/>
        <v>3</v>
      </c>
      <c r="L1165" s="2" t="str">
        <f>$B1165&amp;"-"&amp;COUNTIF($B$2:$B1165, $B1165)</f>
        <v>3652-2</v>
      </c>
      <c r="M1165" s="2">
        <v>3753</v>
      </c>
      <c r="N1165" s="2" t="str">
        <f t="shared" si="91"/>
        <v>Oey</v>
      </c>
      <c r="O1165" s="2" t="str">
        <f t="shared" si="90"/>
        <v/>
      </c>
      <c r="P1165" s="2" t="str">
        <f t="shared" si="90"/>
        <v/>
      </c>
      <c r="Q1165" s="2" t="str">
        <f t="shared" si="90"/>
        <v/>
      </c>
      <c r="R1165" s="2" t="str">
        <f t="shared" si="90"/>
        <v/>
      </c>
      <c r="S1165" s="2" t="str">
        <f t="shared" si="90"/>
        <v/>
      </c>
      <c r="T1165" s="2" t="str">
        <f t="shared" si="90"/>
        <v/>
      </c>
      <c r="U1165" s="2" t="str">
        <f t="shared" si="90"/>
        <v/>
      </c>
      <c r="V1165" s="2" t="str">
        <f t="shared" si="90"/>
        <v/>
      </c>
      <c r="W1165" s="2" t="str">
        <f t="shared" si="90"/>
        <v/>
      </c>
      <c r="X1165" s="2" t="str">
        <f t="shared" si="90"/>
        <v/>
      </c>
      <c r="Y1165" s="2" t="str">
        <f t="shared" si="90"/>
        <v/>
      </c>
    </row>
    <row r="1166" spans="1:25" x14ac:dyDescent="0.2">
      <c r="A1166" s="2" t="s">
        <v>849</v>
      </c>
      <c r="B1166" s="2">
        <v>3653</v>
      </c>
      <c r="C1166" s="2">
        <v>0</v>
      </c>
      <c r="D1166" s="2" t="s">
        <v>849</v>
      </c>
      <c r="E1166" s="2">
        <v>934</v>
      </c>
      <c r="F1166" s="2" t="s">
        <v>309</v>
      </c>
      <c r="G1166" s="2">
        <v>2617985.8429999999</v>
      </c>
      <c r="H1166" s="2">
        <v>1175621.55</v>
      </c>
      <c r="I1166" s="2" t="s">
        <v>4896</v>
      </c>
      <c r="J1166" s="4">
        <v>39630</v>
      </c>
      <c r="K1166" s="230">
        <f t="shared" si="92"/>
        <v>3</v>
      </c>
      <c r="L1166" s="2" t="str">
        <f>$B1166&amp;"-"&amp;COUNTIF($B$2:$B1166, $B1166)</f>
        <v>3653-1</v>
      </c>
      <c r="M1166" s="2">
        <v>3754</v>
      </c>
      <c r="N1166" s="2" t="str">
        <f t="shared" si="91"/>
        <v>Diemtigen</v>
      </c>
      <c r="O1166" s="2" t="str">
        <f t="shared" si="90"/>
        <v>Diemtigen</v>
      </c>
      <c r="P1166" s="2" t="str">
        <f t="shared" si="90"/>
        <v/>
      </c>
      <c r="Q1166" s="2" t="str">
        <f t="shared" si="90"/>
        <v/>
      </c>
      <c r="R1166" s="2" t="str">
        <f t="shared" si="90"/>
        <v/>
      </c>
      <c r="S1166" s="2" t="str">
        <f t="shared" si="90"/>
        <v/>
      </c>
      <c r="T1166" s="2" t="str">
        <f t="shared" si="90"/>
        <v/>
      </c>
      <c r="U1166" s="2" t="str">
        <f t="shared" si="90"/>
        <v/>
      </c>
      <c r="V1166" s="2" t="str">
        <f t="shared" si="90"/>
        <v/>
      </c>
      <c r="W1166" s="2" t="str">
        <f t="shared" si="90"/>
        <v/>
      </c>
      <c r="X1166" s="2" t="str">
        <f t="shared" si="90"/>
        <v/>
      </c>
      <c r="Y1166" s="2" t="str">
        <f t="shared" si="90"/>
        <v/>
      </c>
    </row>
    <row r="1167" spans="1:25" x14ac:dyDescent="0.2">
      <c r="A1167" s="2" t="s">
        <v>851</v>
      </c>
      <c r="B1167" s="2">
        <v>3654</v>
      </c>
      <c r="C1167" s="2">
        <v>0</v>
      </c>
      <c r="D1167" s="2" t="s">
        <v>849</v>
      </c>
      <c r="E1167" s="2">
        <v>934</v>
      </c>
      <c r="F1167" s="2" t="s">
        <v>309</v>
      </c>
      <c r="G1167" s="2">
        <v>2619127.4109999998</v>
      </c>
      <c r="H1167" s="2">
        <v>1174078.94</v>
      </c>
      <c r="I1167" s="2" t="s">
        <v>4896</v>
      </c>
      <c r="J1167" s="4">
        <v>39630</v>
      </c>
      <c r="K1167" s="230">
        <f t="shared" si="92"/>
        <v>3</v>
      </c>
      <c r="L1167" s="2" t="str">
        <f>$B1167&amp;"-"&amp;COUNTIF($B$2:$B1167, $B1167)</f>
        <v>3654-1</v>
      </c>
      <c r="M1167" s="2">
        <v>3755</v>
      </c>
      <c r="N1167" s="2" t="str">
        <f t="shared" si="91"/>
        <v>Horboden</v>
      </c>
      <c r="O1167" s="2" t="str">
        <f t="shared" si="90"/>
        <v/>
      </c>
      <c r="P1167" s="2" t="str">
        <f t="shared" si="90"/>
        <v/>
      </c>
      <c r="Q1167" s="2" t="str">
        <f t="shared" si="90"/>
        <v/>
      </c>
      <c r="R1167" s="2" t="str">
        <f t="shared" si="90"/>
        <v/>
      </c>
      <c r="S1167" s="2" t="str">
        <f t="shared" si="90"/>
        <v/>
      </c>
      <c r="T1167" s="2" t="str">
        <f t="shared" si="90"/>
        <v/>
      </c>
      <c r="U1167" s="2" t="str">
        <f t="shared" si="90"/>
        <v/>
      </c>
      <c r="V1167" s="2" t="str">
        <f t="shared" si="90"/>
        <v/>
      </c>
      <c r="W1167" s="2" t="str">
        <f t="shared" si="90"/>
        <v/>
      </c>
      <c r="X1167" s="2" t="str">
        <f t="shared" si="90"/>
        <v/>
      </c>
      <c r="Y1167" s="2" t="str">
        <f t="shared" si="90"/>
        <v/>
      </c>
    </row>
    <row r="1168" spans="1:25" x14ac:dyDescent="0.2">
      <c r="A1168" s="2" t="s">
        <v>869</v>
      </c>
      <c r="B1168" s="2">
        <v>3616</v>
      </c>
      <c r="C1168" s="2">
        <v>0</v>
      </c>
      <c r="D1168" s="2" t="s">
        <v>4919</v>
      </c>
      <c r="E1168" s="2">
        <v>935</v>
      </c>
      <c r="F1168" s="2" t="s">
        <v>309</v>
      </c>
      <c r="G1168" s="2">
        <v>2622816.699</v>
      </c>
      <c r="H1168" s="2">
        <v>1183102.9550000001</v>
      </c>
      <c r="I1168" s="2" t="s">
        <v>4896</v>
      </c>
      <c r="J1168" s="4">
        <v>39630</v>
      </c>
      <c r="K1168" s="230">
        <f t="shared" si="92"/>
        <v>3</v>
      </c>
      <c r="L1168" s="2" t="str">
        <f>$B1168&amp;"-"&amp;COUNTIF($B$2:$B1168, $B1168)</f>
        <v>3616-2</v>
      </c>
      <c r="M1168" s="2">
        <v>3756</v>
      </c>
      <c r="N1168" s="2" t="str">
        <f t="shared" si="91"/>
        <v>Zwischenflüh</v>
      </c>
      <c r="O1168" s="2" t="str">
        <f t="shared" si="90"/>
        <v/>
      </c>
      <c r="P1168" s="2" t="str">
        <f t="shared" si="90"/>
        <v/>
      </c>
      <c r="Q1168" s="2" t="str">
        <f t="shared" si="90"/>
        <v/>
      </c>
      <c r="R1168" s="2" t="str">
        <f t="shared" si="90"/>
        <v/>
      </c>
      <c r="S1168" s="2" t="str">
        <f t="shared" ref="O1168:Y1191" si="93">IFERROR(INDEX($A$2:$A$5744, MATCH($M1168&amp;"-"&amp;S$1, $L$2:$L$5744, 0)), "")</f>
        <v/>
      </c>
      <c r="T1168" s="2" t="str">
        <f t="shared" si="93"/>
        <v/>
      </c>
      <c r="U1168" s="2" t="str">
        <f t="shared" si="93"/>
        <v/>
      </c>
      <c r="V1168" s="2" t="str">
        <f t="shared" si="93"/>
        <v/>
      </c>
      <c r="W1168" s="2" t="str">
        <f t="shared" si="93"/>
        <v/>
      </c>
      <c r="X1168" s="2" t="str">
        <f t="shared" si="93"/>
        <v/>
      </c>
      <c r="Y1168" s="2" t="str">
        <f t="shared" si="93"/>
        <v/>
      </c>
    </row>
    <row r="1169" spans="1:25" x14ac:dyDescent="0.2">
      <c r="A1169" s="2" t="s">
        <v>870</v>
      </c>
      <c r="B1169" s="2">
        <v>3618</v>
      </c>
      <c r="C1169" s="2">
        <v>0</v>
      </c>
      <c r="D1169" s="2" t="s">
        <v>4919</v>
      </c>
      <c r="E1169" s="2">
        <v>935</v>
      </c>
      <c r="F1169" s="2" t="s">
        <v>309</v>
      </c>
      <c r="G1169" s="2">
        <v>2624272.4539999999</v>
      </c>
      <c r="H1169" s="2">
        <v>1184502.5930000001</v>
      </c>
      <c r="I1169" s="2" t="s">
        <v>4896</v>
      </c>
      <c r="J1169" s="4">
        <v>39630</v>
      </c>
      <c r="K1169" s="230">
        <f t="shared" si="92"/>
        <v>3</v>
      </c>
      <c r="L1169" s="2" t="str">
        <f>$B1169&amp;"-"&amp;COUNTIF($B$2:$B1169, $B1169)</f>
        <v>3618-4</v>
      </c>
      <c r="M1169" s="2">
        <v>3757</v>
      </c>
      <c r="N1169" s="2" t="str">
        <f t="shared" si="91"/>
        <v>Schwenden im Diemtigtal</v>
      </c>
      <c r="O1169" s="2" t="str">
        <f t="shared" si="93"/>
        <v/>
      </c>
      <c r="P1169" s="2" t="str">
        <f t="shared" si="93"/>
        <v/>
      </c>
      <c r="Q1169" s="2" t="str">
        <f t="shared" si="93"/>
        <v/>
      </c>
      <c r="R1169" s="2" t="str">
        <f t="shared" si="93"/>
        <v/>
      </c>
      <c r="S1169" s="2" t="str">
        <f t="shared" si="93"/>
        <v/>
      </c>
      <c r="T1169" s="2" t="str">
        <f t="shared" si="93"/>
        <v/>
      </c>
      <c r="U1169" s="2" t="str">
        <f t="shared" si="93"/>
        <v/>
      </c>
      <c r="V1169" s="2" t="str">
        <f t="shared" si="93"/>
        <v/>
      </c>
      <c r="W1169" s="2" t="str">
        <f t="shared" si="93"/>
        <v/>
      </c>
      <c r="X1169" s="2" t="str">
        <f t="shared" si="93"/>
        <v/>
      </c>
      <c r="Y1169" s="2" t="str">
        <f t="shared" si="93"/>
        <v/>
      </c>
    </row>
    <row r="1170" spans="1:25" x14ac:dyDescent="0.2">
      <c r="A1170" s="2" t="s">
        <v>850</v>
      </c>
      <c r="B1170" s="2">
        <v>3638</v>
      </c>
      <c r="C1170" s="2">
        <v>1</v>
      </c>
      <c r="D1170" s="2" t="s">
        <v>850</v>
      </c>
      <c r="E1170" s="2">
        <v>936</v>
      </c>
      <c r="F1170" s="2" t="s">
        <v>309</v>
      </c>
      <c r="G1170" s="2">
        <v>2606501.9070000001</v>
      </c>
      <c r="H1170" s="2">
        <v>1174075.4809999999</v>
      </c>
      <c r="I1170" s="2" t="s">
        <v>4896</v>
      </c>
      <c r="J1170" s="4">
        <v>39630</v>
      </c>
      <c r="K1170" s="230">
        <f t="shared" si="92"/>
        <v>3</v>
      </c>
      <c r="L1170" s="2" t="str">
        <f>$B1170&amp;"-"&amp;COUNTIF($B$2:$B1170, $B1170)</f>
        <v>3638-2</v>
      </c>
      <c r="M1170" s="2">
        <v>3758</v>
      </c>
      <c r="N1170" s="2" t="str">
        <f t="shared" si="91"/>
        <v>Latterbach</v>
      </c>
      <c r="O1170" s="2" t="str">
        <f t="shared" si="93"/>
        <v/>
      </c>
      <c r="P1170" s="2" t="str">
        <f t="shared" si="93"/>
        <v/>
      </c>
      <c r="Q1170" s="2" t="str">
        <f t="shared" si="93"/>
        <v/>
      </c>
      <c r="R1170" s="2" t="str">
        <f t="shared" si="93"/>
        <v/>
      </c>
      <c r="S1170" s="2" t="str">
        <f t="shared" si="93"/>
        <v/>
      </c>
      <c r="T1170" s="2" t="str">
        <f t="shared" si="93"/>
        <v/>
      </c>
      <c r="U1170" s="2" t="str">
        <f t="shared" si="93"/>
        <v/>
      </c>
      <c r="V1170" s="2" t="str">
        <f t="shared" si="93"/>
        <v/>
      </c>
      <c r="W1170" s="2" t="str">
        <f t="shared" si="93"/>
        <v/>
      </c>
      <c r="X1170" s="2" t="str">
        <f t="shared" si="93"/>
        <v/>
      </c>
      <c r="Y1170" s="2" t="str">
        <f t="shared" si="93"/>
        <v/>
      </c>
    </row>
    <row r="1171" spans="1:25" x14ac:dyDescent="0.2">
      <c r="A1171" s="2" t="s">
        <v>837</v>
      </c>
      <c r="B1171" s="2">
        <v>3619</v>
      </c>
      <c r="C1171" s="2">
        <v>0</v>
      </c>
      <c r="D1171" s="2" t="s">
        <v>852</v>
      </c>
      <c r="E1171" s="2">
        <v>938</v>
      </c>
      <c r="F1171" s="2" t="s">
        <v>309</v>
      </c>
      <c r="G1171" s="2">
        <v>2626287.1060000001</v>
      </c>
      <c r="H1171" s="2">
        <v>1178953.561</v>
      </c>
      <c r="I1171" s="2" t="s">
        <v>4896</v>
      </c>
      <c r="J1171" s="4">
        <v>39630</v>
      </c>
      <c r="K1171" s="230">
        <f t="shared" si="92"/>
        <v>3</v>
      </c>
      <c r="L1171" s="2" t="str">
        <f>$B1171&amp;"-"&amp;COUNTIF($B$2:$B1171, $B1171)</f>
        <v>3619-3</v>
      </c>
      <c r="M1171" s="2">
        <v>3762</v>
      </c>
      <c r="N1171" s="2" t="str">
        <f t="shared" si="91"/>
        <v>Erlenbach im Simmental</v>
      </c>
      <c r="O1171" s="2" t="str">
        <f t="shared" si="93"/>
        <v/>
      </c>
      <c r="P1171" s="2" t="str">
        <f t="shared" si="93"/>
        <v/>
      </c>
      <c r="Q1171" s="2" t="str">
        <f t="shared" si="93"/>
        <v/>
      </c>
      <c r="R1171" s="2" t="str">
        <f t="shared" si="93"/>
        <v/>
      </c>
      <c r="S1171" s="2" t="str">
        <f t="shared" si="93"/>
        <v/>
      </c>
      <c r="T1171" s="2" t="str">
        <f t="shared" si="93"/>
        <v/>
      </c>
      <c r="U1171" s="2" t="str">
        <f t="shared" si="93"/>
        <v/>
      </c>
      <c r="V1171" s="2" t="str">
        <f t="shared" si="93"/>
        <v/>
      </c>
      <c r="W1171" s="2" t="str">
        <f t="shared" si="93"/>
        <v/>
      </c>
      <c r="X1171" s="2" t="str">
        <f t="shared" si="93"/>
        <v/>
      </c>
      <c r="Y1171" s="2" t="str">
        <f t="shared" si="93"/>
        <v/>
      </c>
    </row>
    <row r="1172" spans="1:25" x14ac:dyDescent="0.2">
      <c r="A1172" s="2" t="s">
        <v>860</v>
      </c>
      <c r="B1172" s="2">
        <v>3623</v>
      </c>
      <c r="C1172" s="2">
        <v>0</v>
      </c>
      <c r="D1172" s="2" t="s">
        <v>852</v>
      </c>
      <c r="E1172" s="2">
        <v>938</v>
      </c>
      <c r="F1172" s="2" t="s">
        <v>309</v>
      </c>
      <c r="G1172" s="2">
        <v>2623644.9040000001</v>
      </c>
      <c r="H1172" s="2">
        <v>1179953.43</v>
      </c>
      <c r="I1172" s="2" t="s">
        <v>4896</v>
      </c>
      <c r="J1172" s="4">
        <v>39630</v>
      </c>
      <c r="K1172" s="230">
        <f t="shared" si="92"/>
        <v>3</v>
      </c>
      <c r="L1172" s="2" t="str">
        <f>$B1172&amp;"-"&amp;COUNTIF($B$2:$B1172, $B1172)</f>
        <v>3623-3</v>
      </c>
      <c r="M1172" s="2">
        <v>3763</v>
      </c>
      <c r="N1172" s="2" t="str">
        <f t="shared" si="91"/>
        <v>Därstetten</v>
      </c>
      <c r="O1172" s="2" t="str">
        <f t="shared" si="93"/>
        <v/>
      </c>
      <c r="P1172" s="2" t="str">
        <f t="shared" si="93"/>
        <v/>
      </c>
      <c r="Q1172" s="2" t="str">
        <f t="shared" si="93"/>
        <v/>
      </c>
      <c r="R1172" s="2" t="str">
        <f t="shared" si="93"/>
        <v/>
      </c>
      <c r="S1172" s="2" t="str">
        <f t="shared" si="93"/>
        <v/>
      </c>
      <c r="T1172" s="2" t="str">
        <f t="shared" si="93"/>
        <v/>
      </c>
      <c r="U1172" s="2" t="str">
        <f t="shared" si="93"/>
        <v/>
      </c>
      <c r="V1172" s="2" t="str">
        <f t="shared" si="93"/>
        <v/>
      </c>
      <c r="W1172" s="2" t="str">
        <f t="shared" si="93"/>
        <v/>
      </c>
      <c r="X1172" s="2" t="str">
        <f t="shared" si="93"/>
        <v/>
      </c>
      <c r="Y1172" s="2" t="str">
        <f t="shared" si="93"/>
        <v/>
      </c>
    </row>
    <row r="1173" spans="1:25" x14ac:dyDescent="0.2">
      <c r="A1173" s="2" t="s">
        <v>851</v>
      </c>
      <c r="B1173" s="2">
        <v>3654</v>
      </c>
      <c r="C1173" s="2">
        <v>0</v>
      </c>
      <c r="D1173" s="2" t="s">
        <v>852</v>
      </c>
      <c r="E1173" s="2">
        <v>938</v>
      </c>
      <c r="F1173" s="2" t="s">
        <v>309</v>
      </c>
      <c r="G1173" s="2">
        <v>2620339.7609999999</v>
      </c>
      <c r="H1173" s="2">
        <v>1173827.861</v>
      </c>
      <c r="I1173" s="2" t="s">
        <v>4896</v>
      </c>
      <c r="J1173" s="4">
        <v>39630</v>
      </c>
      <c r="K1173" s="230">
        <f t="shared" si="92"/>
        <v>3</v>
      </c>
      <c r="L1173" s="2" t="str">
        <f>$B1173&amp;"-"&amp;COUNTIF($B$2:$B1173, $B1173)</f>
        <v>3654-2</v>
      </c>
      <c r="M1173" s="2">
        <v>3764</v>
      </c>
      <c r="N1173" s="2" t="str">
        <f t="shared" si="91"/>
        <v>Weissenburg</v>
      </c>
      <c r="O1173" s="2" t="str">
        <f t="shared" si="93"/>
        <v>Weissenburg</v>
      </c>
      <c r="P1173" s="2" t="str">
        <f t="shared" si="93"/>
        <v/>
      </c>
      <c r="Q1173" s="2" t="str">
        <f t="shared" si="93"/>
        <v/>
      </c>
      <c r="R1173" s="2" t="str">
        <f t="shared" si="93"/>
        <v/>
      </c>
      <c r="S1173" s="2" t="str">
        <f t="shared" si="93"/>
        <v/>
      </c>
      <c r="T1173" s="2" t="str">
        <f t="shared" si="93"/>
        <v/>
      </c>
      <c r="U1173" s="2" t="str">
        <f t="shared" si="93"/>
        <v/>
      </c>
      <c r="V1173" s="2" t="str">
        <f t="shared" si="93"/>
        <v/>
      </c>
      <c r="W1173" s="2" t="str">
        <f t="shared" si="93"/>
        <v/>
      </c>
      <c r="X1173" s="2" t="str">
        <f t="shared" si="93"/>
        <v/>
      </c>
      <c r="Y1173" s="2" t="str">
        <f t="shared" si="93"/>
        <v/>
      </c>
    </row>
    <row r="1174" spans="1:25" x14ac:dyDescent="0.2">
      <c r="A1174" s="2" t="s">
        <v>852</v>
      </c>
      <c r="B1174" s="2">
        <v>3655</v>
      </c>
      <c r="C1174" s="2">
        <v>0</v>
      </c>
      <c r="D1174" s="2" t="s">
        <v>852</v>
      </c>
      <c r="E1174" s="2">
        <v>938</v>
      </c>
      <c r="F1174" s="2" t="s">
        <v>309</v>
      </c>
      <c r="G1174" s="2">
        <v>2622645.4890000001</v>
      </c>
      <c r="H1174" s="2">
        <v>1174330.3419999999</v>
      </c>
      <c r="I1174" s="2" t="s">
        <v>4896</v>
      </c>
      <c r="J1174" s="4">
        <v>39630</v>
      </c>
      <c r="K1174" s="230">
        <f t="shared" si="92"/>
        <v>3</v>
      </c>
      <c r="L1174" s="2" t="str">
        <f>$B1174&amp;"-"&amp;COUNTIF($B$2:$B1174, $B1174)</f>
        <v>3655-1</v>
      </c>
      <c r="M1174" s="2">
        <v>3765</v>
      </c>
      <c r="N1174" s="2" t="str">
        <f t="shared" si="91"/>
        <v>Oberwil im Simmental</v>
      </c>
      <c r="O1174" s="2" t="str">
        <f t="shared" si="93"/>
        <v/>
      </c>
      <c r="P1174" s="2" t="str">
        <f t="shared" si="93"/>
        <v/>
      </c>
      <c r="Q1174" s="2" t="str">
        <f t="shared" si="93"/>
        <v/>
      </c>
      <c r="R1174" s="2" t="str">
        <f t="shared" si="93"/>
        <v/>
      </c>
      <c r="S1174" s="2" t="str">
        <f t="shared" si="93"/>
        <v/>
      </c>
      <c r="T1174" s="2" t="str">
        <f t="shared" si="93"/>
        <v/>
      </c>
      <c r="U1174" s="2" t="str">
        <f t="shared" si="93"/>
        <v/>
      </c>
      <c r="V1174" s="2" t="str">
        <f t="shared" si="93"/>
        <v/>
      </c>
      <c r="W1174" s="2" t="str">
        <f t="shared" si="93"/>
        <v/>
      </c>
      <c r="X1174" s="2" t="str">
        <f t="shared" si="93"/>
        <v/>
      </c>
      <c r="Y1174" s="2" t="str">
        <f t="shared" si="93"/>
        <v/>
      </c>
    </row>
    <row r="1175" spans="1:25" x14ac:dyDescent="0.2">
      <c r="A1175" s="2" t="s">
        <v>853</v>
      </c>
      <c r="B1175" s="2">
        <v>3656</v>
      </c>
      <c r="C1175" s="2">
        <v>0</v>
      </c>
      <c r="D1175" s="2" t="s">
        <v>852</v>
      </c>
      <c r="E1175" s="2">
        <v>938</v>
      </c>
      <c r="F1175" s="2" t="s">
        <v>309</v>
      </c>
      <c r="G1175" s="2">
        <v>2621000.406</v>
      </c>
      <c r="H1175" s="2">
        <v>1174972.5090000001</v>
      </c>
      <c r="I1175" s="2" t="s">
        <v>4896</v>
      </c>
      <c r="J1175" s="4">
        <v>39630</v>
      </c>
      <c r="K1175" s="230">
        <f t="shared" si="92"/>
        <v>3</v>
      </c>
      <c r="L1175" s="2" t="str">
        <f>$B1175&amp;"-"&amp;COUNTIF($B$2:$B1175, $B1175)</f>
        <v>3656-1</v>
      </c>
      <c r="M1175" s="2">
        <v>3766</v>
      </c>
      <c r="N1175" s="2" t="str">
        <f t="shared" si="91"/>
        <v>Boltigen</v>
      </c>
      <c r="O1175" s="2" t="str">
        <f t="shared" si="93"/>
        <v>Boltigen</v>
      </c>
      <c r="P1175" s="2" t="str">
        <f t="shared" si="93"/>
        <v/>
      </c>
      <c r="Q1175" s="2" t="str">
        <f t="shared" si="93"/>
        <v/>
      </c>
      <c r="R1175" s="2" t="str">
        <f t="shared" si="93"/>
        <v/>
      </c>
      <c r="S1175" s="2" t="str">
        <f t="shared" si="93"/>
        <v/>
      </c>
      <c r="T1175" s="2" t="str">
        <f t="shared" si="93"/>
        <v/>
      </c>
      <c r="U1175" s="2" t="str">
        <f t="shared" si="93"/>
        <v/>
      </c>
      <c r="V1175" s="2" t="str">
        <f t="shared" si="93"/>
        <v/>
      </c>
      <c r="W1175" s="2" t="str">
        <f t="shared" si="93"/>
        <v/>
      </c>
      <c r="X1175" s="2" t="str">
        <f t="shared" si="93"/>
        <v/>
      </c>
      <c r="Y1175" s="2" t="str">
        <f t="shared" si="93"/>
        <v/>
      </c>
    </row>
    <row r="1176" spans="1:25" x14ac:dyDescent="0.2">
      <c r="A1176" s="2" t="s">
        <v>854</v>
      </c>
      <c r="B1176" s="2">
        <v>3656</v>
      </c>
      <c r="C1176" s="2">
        <v>1</v>
      </c>
      <c r="D1176" s="2" t="s">
        <v>852</v>
      </c>
      <c r="E1176" s="2">
        <v>938</v>
      </c>
      <c r="F1176" s="2" t="s">
        <v>309</v>
      </c>
      <c r="G1176" s="2">
        <v>2619655.0839999998</v>
      </c>
      <c r="H1176" s="2">
        <v>1174534.0819999999</v>
      </c>
      <c r="I1176" s="2" t="s">
        <v>4896</v>
      </c>
      <c r="J1176" s="4">
        <v>39630</v>
      </c>
      <c r="K1176" s="230">
        <f t="shared" si="92"/>
        <v>3</v>
      </c>
      <c r="L1176" s="2" t="str">
        <f>$B1176&amp;"-"&amp;COUNTIF($B$2:$B1176, $B1176)</f>
        <v>3656-2</v>
      </c>
      <c r="M1176" s="2">
        <v>3770</v>
      </c>
      <c r="N1176" s="2" t="str">
        <f t="shared" si="91"/>
        <v>Zweisimmen</v>
      </c>
      <c r="O1176" s="2" t="str">
        <f t="shared" si="93"/>
        <v>Zweisimmen</v>
      </c>
      <c r="P1176" s="2" t="str">
        <f t="shared" si="93"/>
        <v/>
      </c>
      <c r="Q1176" s="2" t="str">
        <f t="shared" si="93"/>
        <v/>
      </c>
      <c r="R1176" s="2" t="str">
        <f t="shared" si="93"/>
        <v/>
      </c>
      <c r="S1176" s="2" t="str">
        <f t="shared" si="93"/>
        <v/>
      </c>
      <c r="T1176" s="2" t="str">
        <f t="shared" si="93"/>
        <v/>
      </c>
      <c r="U1176" s="2" t="str">
        <f t="shared" si="93"/>
        <v/>
      </c>
      <c r="V1176" s="2" t="str">
        <f t="shared" si="93"/>
        <v/>
      </c>
      <c r="W1176" s="2" t="str">
        <f t="shared" si="93"/>
        <v/>
      </c>
      <c r="X1176" s="2" t="str">
        <f t="shared" si="93"/>
        <v/>
      </c>
      <c r="Y1176" s="2" t="str">
        <f t="shared" si="93"/>
        <v/>
      </c>
    </row>
    <row r="1177" spans="1:25" x14ac:dyDescent="0.2">
      <c r="A1177" s="2" t="s">
        <v>855</v>
      </c>
      <c r="B1177" s="2">
        <v>3656</v>
      </c>
      <c r="C1177" s="2">
        <v>2</v>
      </c>
      <c r="D1177" s="2" t="s">
        <v>852</v>
      </c>
      <c r="E1177" s="2">
        <v>938</v>
      </c>
      <c r="F1177" s="2" t="s">
        <v>309</v>
      </c>
      <c r="G1177" s="2">
        <v>2619636.2390000001</v>
      </c>
      <c r="H1177" s="2">
        <v>1176341.3870000001</v>
      </c>
      <c r="I1177" s="2" t="s">
        <v>4896</v>
      </c>
      <c r="J1177" s="4">
        <v>39630</v>
      </c>
      <c r="K1177" s="230">
        <f t="shared" si="92"/>
        <v>3</v>
      </c>
      <c r="L1177" s="2" t="str">
        <f>$B1177&amp;"-"&amp;COUNTIF($B$2:$B1177, $B1177)</f>
        <v>3656-3</v>
      </c>
      <c r="M1177" s="2">
        <v>3771</v>
      </c>
      <c r="N1177" s="2" t="str">
        <f t="shared" si="91"/>
        <v>Blankenburg</v>
      </c>
      <c r="O1177" s="2" t="str">
        <f t="shared" si="93"/>
        <v/>
      </c>
      <c r="P1177" s="2" t="str">
        <f t="shared" si="93"/>
        <v/>
      </c>
      <c r="Q1177" s="2" t="str">
        <f t="shared" si="93"/>
        <v/>
      </c>
      <c r="R1177" s="2" t="str">
        <f t="shared" si="93"/>
        <v/>
      </c>
      <c r="S1177" s="2" t="str">
        <f t="shared" si="93"/>
        <v/>
      </c>
      <c r="T1177" s="2" t="str">
        <f t="shared" si="93"/>
        <v/>
      </c>
      <c r="U1177" s="2" t="str">
        <f t="shared" si="93"/>
        <v/>
      </c>
      <c r="V1177" s="2" t="str">
        <f t="shared" si="93"/>
        <v/>
      </c>
      <c r="W1177" s="2" t="str">
        <f t="shared" si="93"/>
        <v/>
      </c>
      <c r="X1177" s="2" t="str">
        <f t="shared" si="93"/>
        <v/>
      </c>
      <c r="Y1177" s="2" t="str">
        <f t="shared" si="93"/>
        <v/>
      </c>
    </row>
    <row r="1178" spans="1:25" x14ac:dyDescent="0.2">
      <c r="A1178" s="2" t="s">
        <v>856</v>
      </c>
      <c r="B1178" s="2">
        <v>3657</v>
      </c>
      <c r="C1178" s="2">
        <v>0</v>
      </c>
      <c r="D1178" s="2" t="s">
        <v>852</v>
      </c>
      <c r="E1178" s="2">
        <v>938</v>
      </c>
      <c r="F1178" s="2" t="s">
        <v>309</v>
      </c>
      <c r="G1178" s="2">
        <v>2624335.7680000002</v>
      </c>
      <c r="H1178" s="2">
        <v>1177070.4850000001</v>
      </c>
      <c r="I1178" s="2" t="s">
        <v>4896</v>
      </c>
      <c r="J1178" s="4">
        <v>39630</v>
      </c>
      <c r="K1178" s="230">
        <f t="shared" si="92"/>
        <v>3</v>
      </c>
      <c r="L1178" s="2" t="str">
        <f>$B1178&amp;"-"&amp;COUNTIF($B$2:$B1178, $B1178)</f>
        <v>3657-1</v>
      </c>
      <c r="M1178" s="2">
        <v>3772</v>
      </c>
      <c r="N1178" s="2" t="str">
        <f t="shared" si="91"/>
        <v>St. Stephan</v>
      </c>
      <c r="O1178" s="2" t="str">
        <f t="shared" si="93"/>
        <v/>
      </c>
      <c r="P1178" s="2" t="str">
        <f t="shared" si="93"/>
        <v/>
      </c>
      <c r="Q1178" s="2" t="str">
        <f t="shared" si="93"/>
        <v/>
      </c>
      <c r="R1178" s="2" t="str">
        <f t="shared" si="93"/>
        <v/>
      </c>
      <c r="S1178" s="2" t="str">
        <f t="shared" si="93"/>
        <v/>
      </c>
      <c r="T1178" s="2" t="str">
        <f t="shared" si="93"/>
        <v/>
      </c>
      <c r="U1178" s="2" t="str">
        <f t="shared" si="93"/>
        <v/>
      </c>
      <c r="V1178" s="2" t="str">
        <f t="shared" si="93"/>
        <v/>
      </c>
      <c r="W1178" s="2" t="str">
        <f t="shared" si="93"/>
        <v/>
      </c>
      <c r="X1178" s="2" t="str">
        <f t="shared" si="93"/>
        <v/>
      </c>
      <c r="Y1178" s="2" t="str">
        <f t="shared" si="93"/>
        <v/>
      </c>
    </row>
    <row r="1179" spans="1:25" x14ac:dyDescent="0.2">
      <c r="A1179" s="2" t="s">
        <v>857</v>
      </c>
      <c r="B1179" s="2">
        <v>3658</v>
      </c>
      <c r="C1179" s="2">
        <v>0</v>
      </c>
      <c r="D1179" s="2" t="s">
        <v>852</v>
      </c>
      <c r="E1179" s="2">
        <v>938</v>
      </c>
      <c r="F1179" s="2" t="s">
        <v>309</v>
      </c>
      <c r="G1179" s="2">
        <v>2623591.7230000002</v>
      </c>
      <c r="H1179" s="2">
        <v>1172260.236</v>
      </c>
      <c r="I1179" s="2" t="s">
        <v>4896</v>
      </c>
      <c r="J1179" s="4">
        <v>39630</v>
      </c>
      <c r="K1179" s="230">
        <f t="shared" si="92"/>
        <v>3</v>
      </c>
      <c r="L1179" s="2" t="str">
        <f>$B1179&amp;"-"&amp;COUNTIF($B$2:$B1179, $B1179)</f>
        <v>3658-1</v>
      </c>
      <c r="M1179" s="2">
        <v>3773</v>
      </c>
      <c r="N1179" s="2" t="str">
        <f t="shared" si="91"/>
        <v>Matten (St. Stephan)</v>
      </c>
      <c r="O1179" s="2" t="str">
        <f t="shared" si="93"/>
        <v>Matten (St. Stephan)</v>
      </c>
      <c r="P1179" s="2" t="str">
        <f t="shared" si="93"/>
        <v/>
      </c>
      <c r="Q1179" s="2" t="str">
        <f t="shared" si="93"/>
        <v/>
      </c>
      <c r="R1179" s="2" t="str">
        <f t="shared" si="93"/>
        <v/>
      </c>
      <c r="S1179" s="2" t="str">
        <f t="shared" si="93"/>
        <v/>
      </c>
      <c r="T1179" s="2" t="str">
        <f t="shared" si="93"/>
        <v/>
      </c>
      <c r="U1179" s="2" t="str">
        <f t="shared" si="93"/>
        <v/>
      </c>
      <c r="V1179" s="2" t="str">
        <f t="shared" si="93"/>
        <v/>
      </c>
      <c r="W1179" s="2" t="str">
        <f t="shared" si="93"/>
        <v/>
      </c>
      <c r="X1179" s="2" t="str">
        <f t="shared" si="93"/>
        <v/>
      </c>
      <c r="Y1179" s="2" t="str">
        <f t="shared" si="93"/>
        <v/>
      </c>
    </row>
    <row r="1180" spans="1:25" x14ac:dyDescent="0.2">
      <c r="A1180" s="2" t="s">
        <v>858</v>
      </c>
      <c r="B1180" s="2">
        <v>3612</v>
      </c>
      <c r="C1180" s="2">
        <v>0</v>
      </c>
      <c r="D1180" s="2" t="s">
        <v>858</v>
      </c>
      <c r="E1180" s="2">
        <v>939</v>
      </c>
      <c r="F1180" s="2" t="s">
        <v>309</v>
      </c>
      <c r="G1180" s="2">
        <v>2615243.5630000001</v>
      </c>
      <c r="H1180" s="2">
        <v>1181298.3089999999</v>
      </c>
      <c r="I1180" s="2" t="s">
        <v>4896</v>
      </c>
      <c r="J1180" s="4">
        <v>39630</v>
      </c>
      <c r="K1180" s="230">
        <f t="shared" si="92"/>
        <v>3</v>
      </c>
      <c r="L1180" s="2" t="str">
        <f>$B1180&amp;"-"&amp;COUNTIF($B$2:$B1180, $B1180)</f>
        <v>3612-2</v>
      </c>
      <c r="M1180" s="2">
        <v>3775</v>
      </c>
      <c r="N1180" s="2" t="str">
        <f t="shared" si="91"/>
        <v>Lenk im Simmental</v>
      </c>
      <c r="O1180" s="2" t="str">
        <f t="shared" si="93"/>
        <v/>
      </c>
      <c r="P1180" s="2" t="str">
        <f t="shared" si="93"/>
        <v/>
      </c>
      <c r="Q1180" s="2" t="str">
        <f t="shared" si="93"/>
        <v/>
      </c>
      <c r="R1180" s="2" t="str">
        <f t="shared" si="93"/>
        <v/>
      </c>
      <c r="S1180" s="2" t="str">
        <f t="shared" si="93"/>
        <v/>
      </c>
      <c r="T1180" s="2" t="str">
        <f t="shared" si="93"/>
        <v/>
      </c>
      <c r="U1180" s="2" t="str">
        <f t="shared" si="93"/>
        <v/>
      </c>
      <c r="V1180" s="2" t="str">
        <f t="shared" si="93"/>
        <v/>
      </c>
      <c r="W1180" s="2" t="str">
        <f t="shared" si="93"/>
        <v/>
      </c>
      <c r="X1180" s="2" t="str">
        <f t="shared" si="93"/>
        <v/>
      </c>
      <c r="Y1180" s="2" t="str">
        <f t="shared" si="93"/>
        <v/>
      </c>
    </row>
    <row r="1181" spans="1:25" x14ac:dyDescent="0.2">
      <c r="A1181" s="2" t="s">
        <v>858</v>
      </c>
      <c r="B1181" s="2">
        <v>3613</v>
      </c>
      <c r="C1181" s="2">
        <v>0</v>
      </c>
      <c r="D1181" s="2" t="s">
        <v>858</v>
      </c>
      <c r="E1181" s="2">
        <v>939</v>
      </c>
      <c r="F1181" s="2" t="s">
        <v>309</v>
      </c>
      <c r="G1181" s="2">
        <v>2613435.0589999999</v>
      </c>
      <c r="H1181" s="2">
        <v>1179999.652</v>
      </c>
      <c r="I1181" s="2" t="s">
        <v>4896</v>
      </c>
      <c r="J1181" s="4">
        <v>39630</v>
      </c>
      <c r="K1181" s="230">
        <f t="shared" si="92"/>
        <v>3</v>
      </c>
      <c r="L1181" s="2" t="str">
        <f>$B1181&amp;"-"&amp;COUNTIF($B$2:$B1181, $B1181)</f>
        <v>3613-2</v>
      </c>
      <c r="M1181" s="2">
        <v>3776</v>
      </c>
      <c r="N1181" s="2" t="str">
        <f t="shared" si="91"/>
        <v>Oeschseite</v>
      </c>
      <c r="O1181" s="2" t="str">
        <f t="shared" si="93"/>
        <v/>
      </c>
      <c r="P1181" s="2" t="str">
        <f t="shared" si="93"/>
        <v/>
      </c>
      <c r="Q1181" s="2" t="str">
        <f t="shared" si="93"/>
        <v/>
      </c>
      <c r="R1181" s="2" t="str">
        <f t="shared" si="93"/>
        <v/>
      </c>
      <c r="S1181" s="2" t="str">
        <f t="shared" si="93"/>
        <v/>
      </c>
      <c r="T1181" s="2" t="str">
        <f t="shared" si="93"/>
        <v/>
      </c>
      <c r="U1181" s="2" t="str">
        <f t="shared" si="93"/>
        <v/>
      </c>
      <c r="V1181" s="2" t="str">
        <f t="shared" si="93"/>
        <v/>
      </c>
      <c r="W1181" s="2" t="str">
        <f t="shared" si="93"/>
        <v/>
      </c>
      <c r="X1181" s="2" t="str">
        <f t="shared" si="93"/>
        <v/>
      </c>
      <c r="Y1181" s="2" t="str">
        <f t="shared" si="93"/>
        <v/>
      </c>
    </row>
    <row r="1182" spans="1:25" x14ac:dyDescent="0.2">
      <c r="A1182" s="2" t="s">
        <v>838</v>
      </c>
      <c r="B1182" s="2">
        <v>3617</v>
      </c>
      <c r="C1182" s="2">
        <v>0</v>
      </c>
      <c r="D1182" s="2" t="s">
        <v>858</v>
      </c>
      <c r="E1182" s="2">
        <v>939</v>
      </c>
      <c r="F1182" s="2" t="s">
        <v>309</v>
      </c>
      <c r="G1182" s="2">
        <v>2616735.4619999998</v>
      </c>
      <c r="H1182" s="2">
        <v>1182057.2690000001</v>
      </c>
      <c r="I1182" s="2" t="s">
        <v>4896</v>
      </c>
      <c r="J1182" s="4">
        <v>39630</v>
      </c>
      <c r="K1182" s="230">
        <f t="shared" si="92"/>
        <v>3</v>
      </c>
      <c r="L1182" s="2" t="str">
        <f>$B1182&amp;"-"&amp;COUNTIF($B$2:$B1182, $B1182)</f>
        <v>3617-2</v>
      </c>
      <c r="M1182" s="2">
        <v>3777</v>
      </c>
      <c r="N1182" s="2" t="str">
        <f t="shared" si="91"/>
        <v>Saanenmöser</v>
      </c>
      <c r="O1182" s="2" t="str">
        <f t="shared" si="93"/>
        <v>Saanenmöser</v>
      </c>
      <c r="P1182" s="2" t="str">
        <f t="shared" si="93"/>
        <v/>
      </c>
      <c r="Q1182" s="2" t="str">
        <f t="shared" si="93"/>
        <v/>
      </c>
      <c r="R1182" s="2" t="str">
        <f t="shared" si="93"/>
        <v/>
      </c>
      <c r="S1182" s="2" t="str">
        <f t="shared" si="93"/>
        <v/>
      </c>
      <c r="T1182" s="2" t="str">
        <f t="shared" si="93"/>
        <v/>
      </c>
      <c r="U1182" s="2" t="str">
        <f t="shared" si="93"/>
        <v/>
      </c>
      <c r="V1182" s="2" t="str">
        <f t="shared" si="93"/>
        <v/>
      </c>
      <c r="W1182" s="2" t="str">
        <f t="shared" si="93"/>
        <v/>
      </c>
      <c r="X1182" s="2" t="str">
        <f t="shared" si="93"/>
        <v/>
      </c>
      <c r="Y1182" s="2" t="str">
        <f t="shared" si="93"/>
        <v/>
      </c>
    </row>
    <row r="1183" spans="1:25" x14ac:dyDescent="0.2">
      <c r="A1183" s="2" t="s">
        <v>859</v>
      </c>
      <c r="B1183" s="2">
        <v>3624</v>
      </c>
      <c r="C1183" s="2">
        <v>2</v>
      </c>
      <c r="D1183" s="2" t="s">
        <v>858</v>
      </c>
      <c r="E1183" s="2">
        <v>939</v>
      </c>
      <c r="F1183" s="2" t="s">
        <v>309</v>
      </c>
      <c r="G1183" s="2">
        <v>2616872.017</v>
      </c>
      <c r="H1183" s="2">
        <v>1179984.6029999999</v>
      </c>
      <c r="I1183" s="2" t="s">
        <v>4896</v>
      </c>
      <c r="J1183" s="4">
        <v>39630</v>
      </c>
      <c r="K1183" s="230">
        <f t="shared" si="92"/>
        <v>3</v>
      </c>
      <c r="L1183" s="2" t="str">
        <f>$B1183&amp;"-"&amp;COUNTIF($B$2:$B1183, $B1183)</f>
        <v>3624-1</v>
      </c>
      <c r="M1183" s="2">
        <v>3778</v>
      </c>
      <c r="N1183" s="2" t="str">
        <f t="shared" si="91"/>
        <v>Schönried</v>
      </c>
      <c r="O1183" s="2" t="str">
        <f t="shared" si="93"/>
        <v/>
      </c>
      <c r="P1183" s="2" t="str">
        <f t="shared" si="93"/>
        <v/>
      </c>
      <c r="Q1183" s="2" t="str">
        <f t="shared" si="93"/>
        <v/>
      </c>
      <c r="R1183" s="2" t="str">
        <f t="shared" si="93"/>
        <v/>
      </c>
      <c r="S1183" s="2" t="str">
        <f t="shared" si="93"/>
        <v/>
      </c>
      <c r="T1183" s="2" t="str">
        <f t="shared" si="93"/>
        <v/>
      </c>
      <c r="U1183" s="2" t="str">
        <f t="shared" si="93"/>
        <v/>
      </c>
      <c r="V1183" s="2" t="str">
        <f t="shared" si="93"/>
        <v/>
      </c>
      <c r="W1183" s="2" t="str">
        <f t="shared" si="93"/>
        <v/>
      </c>
      <c r="X1183" s="2" t="str">
        <f t="shared" si="93"/>
        <v/>
      </c>
      <c r="Y1183" s="2" t="str">
        <f t="shared" si="93"/>
        <v/>
      </c>
    </row>
    <row r="1184" spans="1:25" x14ac:dyDescent="0.2">
      <c r="A1184" s="2" t="s">
        <v>841</v>
      </c>
      <c r="B1184" s="2">
        <v>3627</v>
      </c>
      <c r="C1184" s="2">
        <v>0</v>
      </c>
      <c r="D1184" s="2" t="s">
        <v>858</v>
      </c>
      <c r="E1184" s="2">
        <v>939</v>
      </c>
      <c r="F1184" s="2" t="s">
        <v>309</v>
      </c>
      <c r="G1184" s="2">
        <v>2613000.2319999998</v>
      </c>
      <c r="H1184" s="2">
        <v>1181901.3500000001</v>
      </c>
      <c r="I1184" s="2" t="s">
        <v>4896</v>
      </c>
      <c r="J1184" s="4">
        <v>39630</v>
      </c>
      <c r="K1184" s="230">
        <f t="shared" si="92"/>
        <v>3</v>
      </c>
      <c r="L1184" s="2" t="str">
        <f>$B1184&amp;"-"&amp;COUNTIF($B$2:$B1184, $B1184)</f>
        <v>3627-2</v>
      </c>
      <c r="M1184" s="2">
        <v>3780</v>
      </c>
      <c r="N1184" s="2" t="str">
        <f t="shared" si="91"/>
        <v>Gstaad</v>
      </c>
      <c r="O1184" s="2" t="str">
        <f t="shared" si="93"/>
        <v/>
      </c>
      <c r="P1184" s="2" t="str">
        <f t="shared" si="93"/>
        <v/>
      </c>
      <c r="Q1184" s="2" t="str">
        <f t="shared" si="93"/>
        <v/>
      </c>
      <c r="R1184" s="2" t="str">
        <f t="shared" si="93"/>
        <v/>
      </c>
      <c r="S1184" s="2" t="str">
        <f t="shared" si="93"/>
        <v/>
      </c>
      <c r="T1184" s="2" t="str">
        <f t="shared" si="93"/>
        <v/>
      </c>
      <c r="U1184" s="2" t="str">
        <f t="shared" si="93"/>
        <v/>
      </c>
      <c r="V1184" s="2" t="str">
        <f t="shared" si="93"/>
        <v/>
      </c>
      <c r="W1184" s="2" t="str">
        <f t="shared" si="93"/>
        <v/>
      </c>
      <c r="X1184" s="2" t="str">
        <f t="shared" si="93"/>
        <v/>
      </c>
      <c r="Y1184" s="2" t="str">
        <f t="shared" si="93"/>
        <v/>
      </c>
    </row>
    <row r="1185" spans="1:25" x14ac:dyDescent="0.2">
      <c r="A1185" s="2" t="s">
        <v>860</v>
      </c>
      <c r="B1185" s="2">
        <v>3623</v>
      </c>
      <c r="C1185" s="2">
        <v>0</v>
      </c>
      <c r="D1185" s="2" t="s">
        <v>861</v>
      </c>
      <c r="E1185" s="2">
        <v>940</v>
      </c>
      <c r="F1185" s="2" t="s">
        <v>309</v>
      </c>
      <c r="G1185" s="2">
        <v>2620598.9789999998</v>
      </c>
      <c r="H1185" s="2">
        <v>1179300.3500000001</v>
      </c>
      <c r="I1185" s="2" t="s">
        <v>4896</v>
      </c>
      <c r="J1185" s="4">
        <v>39630</v>
      </c>
      <c r="K1185" s="230">
        <f t="shared" si="92"/>
        <v>3</v>
      </c>
      <c r="L1185" s="2" t="str">
        <f>$B1185&amp;"-"&amp;COUNTIF($B$2:$B1185, $B1185)</f>
        <v>3623-4</v>
      </c>
      <c r="M1185" s="2">
        <v>3781</v>
      </c>
      <c r="N1185" s="2" t="str">
        <f t="shared" si="91"/>
        <v>Turbach</v>
      </c>
      <c r="O1185" s="2" t="str">
        <f t="shared" si="93"/>
        <v/>
      </c>
      <c r="P1185" s="2" t="str">
        <f t="shared" si="93"/>
        <v/>
      </c>
      <c r="Q1185" s="2" t="str">
        <f t="shared" si="93"/>
        <v/>
      </c>
      <c r="R1185" s="2" t="str">
        <f t="shared" si="93"/>
        <v/>
      </c>
      <c r="S1185" s="2" t="str">
        <f t="shared" si="93"/>
        <v/>
      </c>
      <c r="T1185" s="2" t="str">
        <f t="shared" si="93"/>
        <v/>
      </c>
      <c r="U1185" s="2" t="str">
        <f t="shared" si="93"/>
        <v/>
      </c>
      <c r="V1185" s="2" t="str">
        <f t="shared" si="93"/>
        <v/>
      </c>
      <c r="W1185" s="2" t="str">
        <f t="shared" si="93"/>
        <v/>
      </c>
      <c r="X1185" s="2" t="str">
        <f t="shared" si="93"/>
        <v/>
      </c>
      <c r="Y1185" s="2" t="str">
        <f t="shared" si="93"/>
        <v/>
      </c>
    </row>
    <row r="1186" spans="1:25" x14ac:dyDescent="0.2">
      <c r="A1186" s="2" t="s">
        <v>833</v>
      </c>
      <c r="B1186" s="2">
        <v>3633</v>
      </c>
      <c r="C1186" s="2">
        <v>0</v>
      </c>
      <c r="D1186" s="2" t="s">
        <v>862</v>
      </c>
      <c r="E1186" s="2">
        <v>941</v>
      </c>
      <c r="F1186" s="2" t="s">
        <v>309</v>
      </c>
      <c r="G1186" s="2">
        <v>2610850.128</v>
      </c>
      <c r="H1186" s="2">
        <v>1176048.1569999999</v>
      </c>
      <c r="I1186" s="2" t="s">
        <v>4896</v>
      </c>
      <c r="J1186" s="4">
        <v>39630</v>
      </c>
      <c r="K1186" s="230">
        <f t="shared" si="92"/>
        <v>3</v>
      </c>
      <c r="L1186" s="2" t="str">
        <f>$B1186&amp;"-"&amp;COUNTIF($B$2:$B1186, $B1186)</f>
        <v>3633-2</v>
      </c>
      <c r="M1186" s="2">
        <v>3782</v>
      </c>
      <c r="N1186" s="2" t="str">
        <f t="shared" si="91"/>
        <v>Lauenen b. Gstaad</v>
      </c>
      <c r="O1186" s="2" t="str">
        <f t="shared" si="93"/>
        <v/>
      </c>
      <c r="P1186" s="2" t="str">
        <f t="shared" si="93"/>
        <v/>
      </c>
      <c r="Q1186" s="2" t="str">
        <f t="shared" si="93"/>
        <v/>
      </c>
      <c r="R1186" s="2" t="str">
        <f t="shared" si="93"/>
        <v/>
      </c>
      <c r="S1186" s="2" t="str">
        <f t="shared" si="93"/>
        <v/>
      </c>
      <c r="T1186" s="2" t="str">
        <f t="shared" si="93"/>
        <v/>
      </c>
      <c r="U1186" s="2" t="str">
        <f t="shared" si="93"/>
        <v/>
      </c>
      <c r="V1186" s="2" t="str">
        <f t="shared" si="93"/>
        <v/>
      </c>
      <c r="W1186" s="2" t="str">
        <f t="shared" si="93"/>
        <v/>
      </c>
      <c r="X1186" s="2" t="str">
        <f t="shared" si="93"/>
        <v/>
      </c>
      <c r="Y1186" s="2" t="str">
        <f t="shared" si="93"/>
        <v/>
      </c>
    </row>
    <row r="1187" spans="1:25" x14ac:dyDescent="0.2">
      <c r="A1187" s="2" t="s">
        <v>862</v>
      </c>
      <c r="B1187" s="2">
        <v>3634</v>
      </c>
      <c r="C1187" s="2">
        <v>0</v>
      </c>
      <c r="D1187" s="2" t="s">
        <v>862</v>
      </c>
      <c r="E1187" s="2">
        <v>941</v>
      </c>
      <c r="F1187" s="2" t="s">
        <v>309</v>
      </c>
      <c r="G1187" s="2">
        <v>2610117.415</v>
      </c>
      <c r="H1187" s="2">
        <v>1177646.1850000001</v>
      </c>
      <c r="I1187" s="2" t="s">
        <v>4896</v>
      </c>
      <c r="J1187" s="4">
        <v>39630</v>
      </c>
      <c r="K1187" s="230">
        <f t="shared" si="92"/>
        <v>3</v>
      </c>
      <c r="L1187" s="2" t="str">
        <f>$B1187&amp;"-"&amp;COUNTIF($B$2:$B1187, $B1187)</f>
        <v>3634-1</v>
      </c>
      <c r="M1187" s="2">
        <v>3783</v>
      </c>
      <c r="N1187" s="2" t="str">
        <f t="shared" si="91"/>
        <v>Grund b. Gstaad</v>
      </c>
      <c r="O1187" s="2" t="str">
        <f t="shared" si="93"/>
        <v/>
      </c>
      <c r="P1187" s="2" t="str">
        <f t="shared" si="93"/>
        <v/>
      </c>
      <c r="Q1187" s="2" t="str">
        <f t="shared" si="93"/>
        <v/>
      </c>
      <c r="R1187" s="2" t="str">
        <f t="shared" si="93"/>
        <v/>
      </c>
      <c r="S1187" s="2" t="str">
        <f t="shared" si="93"/>
        <v/>
      </c>
      <c r="T1187" s="2" t="str">
        <f t="shared" si="93"/>
        <v/>
      </c>
      <c r="U1187" s="2" t="str">
        <f t="shared" si="93"/>
        <v/>
      </c>
      <c r="V1187" s="2" t="str">
        <f t="shared" si="93"/>
        <v/>
      </c>
      <c r="W1187" s="2" t="str">
        <f t="shared" si="93"/>
        <v/>
      </c>
      <c r="X1187" s="2" t="str">
        <f t="shared" si="93"/>
        <v/>
      </c>
      <c r="Y1187" s="2" t="str">
        <f t="shared" si="93"/>
        <v/>
      </c>
    </row>
    <row r="1188" spans="1:25" x14ac:dyDescent="0.2">
      <c r="A1188" s="2" t="s">
        <v>866</v>
      </c>
      <c r="B1188" s="2">
        <v>3635</v>
      </c>
      <c r="C1188" s="2">
        <v>0</v>
      </c>
      <c r="D1188" s="2" t="s">
        <v>862</v>
      </c>
      <c r="E1188" s="2">
        <v>941</v>
      </c>
      <c r="F1188" s="2" t="s">
        <v>309</v>
      </c>
      <c r="G1188" s="2">
        <v>2608146.3160000001</v>
      </c>
      <c r="H1188" s="2">
        <v>1177697.544</v>
      </c>
      <c r="I1188" s="2" t="s">
        <v>4896</v>
      </c>
      <c r="J1188" s="4">
        <v>39630</v>
      </c>
      <c r="K1188" s="230">
        <f t="shared" si="92"/>
        <v>3</v>
      </c>
      <c r="L1188" s="2" t="str">
        <f>$B1188&amp;"-"&amp;COUNTIF($B$2:$B1188, $B1188)</f>
        <v>3635-1</v>
      </c>
      <c r="M1188" s="2">
        <v>3784</v>
      </c>
      <c r="N1188" s="2" t="str">
        <f t="shared" si="91"/>
        <v>Feutersoey</v>
      </c>
      <c r="O1188" s="2" t="str">
        <f t="shared" si="93"/>
        <v/>
      </c>
      <c r="P1188" s="2" t="str">
        <f t="shared" si="93"/>
        <v/>
      </c>
      <c r="Q1188" s="2" t="str">
        <f t="shared" si="93"/>
        <v/>
      </c>
      <c r="R1188" s="2" t="str">
        <f t="shared" si="93"/>
        <v/>
      </c>
      <c r="S1188" s="2" t="str">
        <f t="shared" si="93"/>
        <v/>
      </c>
      <c r="T1188" s="2" t="str">
        <f t="shared" si="93"/>
        <v/>
      </c>
      <c r="U1188" s="2" t="str">
        <f t="shared" si="93"/>
        <v/>
      </c>
      <c r="V1188" s="2" t="str">
        <f t="shared" si="93"/>
        <v/>
      </c>
      <c r="W1188" s="2" t="str">
        <f t="shared" si="93"/>
        <v/>
      </c>
      <c r="X1188" s="2" t="str">
        <f t="shared" si="93"/>
        <v/>
      </c>
      <c r="Y1188" s="2" t="str">
        <f t="shared" si="93"/>
        <v/>
      </c>
    </row>
    <row r="1189" spans="1:25" x14ac:dyDescent="0.2">
      <c r="A1189" s="2" t="s">
        <v>873</v>
      </c>
      <c r="B1189" s="2">
        <v>3636</v>
      </c>
      <c r="C1189" s="2">
        <v>0</v>
      </c>
      <c r="D1189" s="2" t="s">
        <v>862</v>
      </c>
      <c r="E1189" s="2">
        <v>941</v>
      </c>
      <c r="F1189" s="2" t="s">
        <v>309</v>
      </c>
      <c r="G1189" s="2">
        <v>2608426.2340000002</v>
      </c>
      <c r="H1189" s="2">
        <v>1178331.4890000001</v>
      </c>
      <c r="I1189" s="2" t="s">
        <v>4896</v>
      </c>
      <c r="J1189" s="4">
        <v>39630</v>
      </c>
      <c r="K1189" s="230">
        <f t="shared" si="92"/>
        <v>3</v>
      </c>
      <c r="L1189" s="2" t="str">
        <f>$B1189&amp;"-"&amp;COUNTIF($B$2:$B1189, $B1189)</f>
        <v>3636-1</v>
      </c>
      <c r="M1189" s="2">
        <v>3785</v>
      </c>
      <c r="N1189" s="2" t="str">
        <f t="shared" si="91"/>
        <v>Gsteig b. Gstaad</v>
      </c>
      <c r="O1189" s="2" t="str">
        <f t="shared" si="93"/>
        <v/>
      </c>
      <c r="P1189" s="2" t="str">
        <f t="shared" si="93"/>
        <v/>
      </c>
      <c r="Q1189" s="2" t="str">
        <f t="shared" si="93"/>
        <v/>
      </c>
      <c r="R1189" s="2" t="str">
        <f t="shared" si="93"/>
        <v/>
      </c>
      <c r="S1189" s="2" t="str">
        <f t="shared" si="93"/>
        <v/>
      </c>
      <c r="T1189" s="2" t="str">
        <f t="shared" si="93"/>
        <v/>
      </c>
      <c r="U1189" s="2" t="str">
        <f t="shared" si="93"/>
        <v/>
      </c>
      <c r="V1189" s="2" t="str">
        <f t="shared" si="93"/>
        <v/>
      </c>
      <c r="W1189" s="2" t="str">
        <f t="shared" si="93"/>
        <v/>
      </c>
      <c r="X1189" s="2" t="str">
        <f t="shared" si="93"/>
        <v/>
      </c>
      <c r="Y1189" s="2" t="str">
        <f t="shared" si="93"/>
        <v/>
      </c>
    </row>
    <row r="1190" spans="1:25" x14ac:dyDescent="0.2">
      <c r="A1190" s="2" t="s">
        <v>863</v>
      </c>
      <c r="B1190" s="2">
        <v>3600</v>
      </c>
      <c r="C1190" s="2">
        <v>0</v>
      </c>
      <c r="D1190" s="2" t="s">
        <v>863</v>
      </c>
      <c r="E1190" s="2">
        <v>942</v>
      </c>
      <c r="F1190" s="2" t="s">
        <v>309</v>
      </c>
      <c r="G1190" s="2">
        <v>2614140.0329999998</v>
      </c>
      <c r="H1190" s="2">
        <v>1178276.4879999999</v>
      </c>
      <c r="I1190" s="2" t="s">
        <v>4896</v>
      </c>
      <c r="J1190" s="4">
        <v>39630</v>
      </c>
      <c r="K1190" s="230">
        <f t="shared" si="92"/>
        <v>3</v>
      </c>
      <c r="L1190" s="2" t="str">
        <f>$B1190&amp;"-"&amp;COUNTIF($B$2:$B1190, $B1190)</f>
        <v>3600-2</v>
      </c>
      <c r="M1190" s="2">
        <v>3792</v>
      </c>
      <c r="N1190" s="2" t="str">
        <f t="shared" si="91"/>
        <v>Saanen</v>
      </c>
      <c r="O1190" s="2" t="str">
        <f t="shared" si="93"/>
        <v/>
      </c>
      <c r="P1190" s="2" t="str">
        <f t="shared" si="93"/>
        <v/>
      </c>
      <c r="Q1190" s="2" t="str">
        <f t="shared" si="93"/>
        <v/>
      </c>
      <c r="R1190" s="2" t="str">
        <f t="shared" si="93"/>
        <v/>
      </c>
      <c r="S1190" s="2" t="str">
        <f t="shared" si="93"/>
        <v/>
      </c>
      <c r="T1190" s="2" t="str">
        <f t="shared" si="93"/>
        <v/>
      </c>
      <c r="U1190" s="2" t="str">
        <f t="shared" si="93"/>
        <v/>
      </c>
      <c r="V1190" s="2" t="str">
        <f t="shared" si="93"/>
        <v/>
      </c>
      <c r="W1190" s="2" t="str">
        <f t="shared" si="93"/>
        <v/>
      </c>
      <c r="X1190" s="2" t="str">
        <f t="shared" si="93"/>
        <v/>
      </c>
      <c r="Y1190" s="2" t="str">
        <f t="shared" si="93"/>
        <v/>
      </c>
    </row>
    <row r="1191" spans="1:25" x14ac:dyDescent="0.2">
      <c r="A1191" s="2" t="s">
        <v>863</v>
      </c>
      <c r="B1191" s="2">
        <v>3603</v>
      </c>
      <c r="C1191" s="2">
        <v>0</v>
      </c>
      <c r="D1191" s="2" t="s">
        <v>863</v>
      </c>
      <c r="E1191" s="2">
        <v>942</v>
      </c>
      <c r="F1191" s="2" t="s">
        <v>309</v>
      </c>
      <c r="G1191" s="2">
        <v>2612338.344</v>
      </c>
      <c r="H1191" s="2">
        <v>1178997.0870000001</v>
      </c>
      <c r="I1191" s="2" t="s">
        <v>4896</v>
      </c>
      <c r="J1191" s="4">
        <v>39630</v>
      </c>
      <c r="K1191" s="230">
        <f t="shared" si="92"/>
        <v>3</v>
      </c>
      <c r="L1191" s="2" t="str">
        <f>$B1191&amp;"-"&amp;COUNTIF($B$2:$B1191, $B1191)</f>
        <v>3603-1</v>
      </c>
      <c r="M1191" s="2">
        <v>3800</v>
      </c>
      <c r="N1191" s="2" t="str">
        <f t="shared" si="91"/>
        <v>Sundlauenen</v>
      </c>
      <c r="O1191" s="2" t="str">
        <f t="shared" si="93"/>
        <v>Interlaken</v>
      </c>
      <c r="P1191" s="2" t="str">
        <f t="shared" si="93"/>
        <v>Interlaken</v>
      </c>
      <c r="Q1191" s="2" t="str">
        <f t="shared" si="93"/>
        <v>Matten b. Interlaken</v>
      </c>
      <c r="R1191" s="2" t="str">
        <f t="shared" si="93"/>
        <v>Unterseen</v>
      </c>
      <c r="S1191" s="2" t="str">
        <f t="shared" si="93"/>
        <v/>
      </c>
      <c r="T1191" s="2" t="str">
        <f t="shared" si="93"/>
        <v/>
      </c>
      <c r="U1191" s="2" t="str">
        <f t="shared" ref="U1191:Y1191" si="94">IFERROR(INDEX($A$2:$A$5744, MATCH($M1191&amp;"-"&amp;U$1, $L$2:$L$5744, 0)), "")</f>
        <v/>
      </c>
      <c r="V1191" s="2" t="str">
        <f t="shared" si="94"/>
        <v/>
      </c>
      <c r="W1191" s="2" t="str">
        <f t="shared" si="94"/>
        <v/>
      </c>
      <c r="X1191" s="2" t="str">
        <f t="shared" si="94"/>
        <v/>
      </c>
      <c r="Y1191" s="2" t="str">
        <f t="shared" si="94"/>
        <v/>
      </c>
    </row>
    <row r="1192" spans="1:25" x14ac:dyDescent="0.2">
      <c r="A1192" s="2" t="s">
        <v>863</v>
      </c>
      <c r="B1192" s="2">
        <v>3604</v>
      </c>
      <c r="C1192" s="2">
        <v>0</v>
      </c>
      <c r="D1192" s="2" t="s">
        <v>863</v>
      </c>
      <c r="E1192" s="2">
        <v>942</v>
      </c>
      <c r="F1192" s="2" t="s">
        <v>309</v>
      </c>
      <c r="G1192" s="2">
        <v>2613669.0440000002</v>
      </c>
      <c r="H1192" s="2">
        <v>1176606.7560000001</v>
      </c>
      <c r="I1192" s="2" t="s">
        <v>4896</v>
      </c>
      <c r="J1192" s="4">
        <v>39630</v>
      </c>
      <c r="K1192" s="230">
        <f t="shared" si="92"/>
        <v>3</v>
      </c>
      <c r="L1192" s="2" t="str">
        <f>$B1192&amp;"-"&amp;COUNTIF($B$2:$B1192, $B1192)</f>
        <v>3604-1</v>
      </c>
      <c r="M1192" s="2">
        <v>3801</v>
      </c>
      <c r="N1192" s="2" t="str">
        <f t="shared" si="91"/>
        <v>Jungfraujoch</v>
      </c>
      <c r="O1192" s="2" t="str">
        <f t="shared" si="91"/>
        <v>Jungfraujoch</v>
      </c>
      <c r="P1192" s="2" t="str">
        <f t="shared" si="91"/>
        <v/>
      </c>
      <c r="Q1192" s="2" t="str">
        <f t="shared" si="91"/>
        <v/>
      </c>
      <c r="R1192" s="2" t="str">
        <f t="shared" si="91"/>
        <v/>
      </c>
      <c r="S1192" s="2" t="str">
        <f t="shared" si="91"/>
        <v/>
      </c>
      <c r="T1192" s="2" t="str">
        <f t="shared" si="91"/>
        <v/>
      </c>
      <c r="U1192" s="2" t="str">
        <f t="shared" si="91"/>
        <v/>
      </c>
      <c r="V1192" s="2" t="str">
        <f t="shared" si="91"/>
        <v/>
      </c>
      <c r="W1192" s="2" t="str">
        <f t="shared" si="91"/>
        <v/>
      </c>
      <c r="X1192" s="2" t="str">
        <f t="shared" si="91"/>
        <v/>
      </c>
      <c r="Y1192" s="2" t="str">
        <f t="shared" si="91"/>
        <v/>
      </c>
    </row>
    <row r="1193" spans="1:25" x14ac:dyDescent="0.2">
      <c r="A1193" s="2" t="s">
        <v>863</v>
      </c>
      <c r="B1193" s="2">
        <v>3608</v>
      </c>
      <c r="C1193" s="2">
        <v>0</v>
      </c>
      <c r="D1193" s="2" t="s">
        <v>863</v>
      </c>
      <c r="E1193" s="2">
        <v>942</v>
      </c>
      <c r="F1193" s="2" t="s">
        <v>309</v>
      </c>
      <c r="G1193" s="2">
        <v>2612244.04</v>
      </c>
      <c r="H1193" s="2">
        <v>1176539.5919999999</v>
      </c>
      <c r="I1193" s="2" t="s">
        <v>4896</v>
      </c>
      <c r="J1193" s="4">
        <v>39630</v>
      </c>
      <c r="K1193" s="230">
        <f t="shared" si="92"/>
        <v>3</v>
      </c>
      <c r="L1193" s="2" t="str">
        <f>$B1193&amp;"-"&amp;COUNTIF($B$2:$B1193, $B1193)</f>
        <v>3608-1</v>
      </c>
      <c r="M1193" s="2">
        <v>3803</v>
      </c>
      <c r="N1193" s="2" t="str">
        <f t="shared" si="91"/>
        <v>Beatenberg</v>
      </c>
      <c r="O1193" s="2" t="str">
        <f t="shared" si="91"/>
        <v/>
      </c>
      <c r="P1193" s="2" t="str">
        <f t="shared" si="91"/>
        <v/>
      </c>
      <c r="Q1193" s="2" t="str">
        <f t="shared" si="91"/>
        <v/>
      </c>
      <c r="R1193" s="2" t="str">
        <f t="shared" si="91"/>
        <v/>
      </c>
      <c r="S1193" s="2" t="str">
        <f t="shared" si="91"/>
        <v/>
      </c>
      <c r="T1193" s="2" t="str">
        <f t="shared" si="91"/>
        <v/>
      </c>
      <c r="U1193" s="2" t="str">
        <f t="shared" si="91"/>
        <v/>
      </c>
      <c r="V1193" s="2" t="str">
        <f t="shared" si="91"/>
        <v/>
      </c>
      <c r="W1193" s="2" t="str">
        <f t="shared" si="91"/>
        <v/>
      </c>
      <c r="X1193" s="2" t="str">
        <f t="shared" si="91"/>
        <v/>
      </c>
      <c r="Y1193" s="2" t="str">
        <f t="shared" si="91"/>
        <v/>
      </c>
    </row>
    <row r="1194" spans="1:25" x14ac:dyDescent="0.2">
      <c r="A1194" s="2" t="s">
        <v>858</v>
      </c>
      <c r="B1194" s="2">
        <v>3612</v>
      </c>
      <c r="C1194" s="2">
        <v>0</v>
      </c>
      <c r="D1194" s="2" t="s">
        <v>863</v>
      </c>
      <c r="E1194" s="2">
        <v>942</v>
      </c>
      <c r="F1194" s="2" t="s">
        <v>309</v>
      </c>
      <c r="G1194" s="2">
        <v>2615412.5550000002</v>
      </c>
      <c r="H1194" s="2">
        <v>1179415.108</v>
      </c>
      <c r="I1194" s="2" t="s">
        <v>4896</v>
      </c>
      <c r="J1194" s="4">
        <v>39630</v>
      </c>
      <c r="K1194" s="230">
        <f t="shared" si="92"/>
        <v>3</v>
      </c>
      <c r="L1194" s="2" t="str">
        <f>$B1194&amp;"-"&amp;COUNTIF($B$2:$B1194, $B1194)</f>
        <v>3612-3</v>
      </c>
      <c r="M1194" s="2">
        <v>3804</v>
      </c>
      <c r="N1194" s="2" t="str">
        <f t="shared" si="91"/>
        <v>Habkern</v>
      </c>
      <c r="O1194" s="2" t="str">
        <f t="shared" si="91"/>
        <v/>
      </c>
      <c r="P1194" s="2" t="str">
        <f t="shared" si="91"/>
        <v/>
      </c>
      <c r="Q1194" s="2" t="str">
        <f t="shared" si="91"/>
        <v/>
      </c>
      <c r="R1194" s="2" t="str">
        <f t="shared" si="91"/>
        <v/>
      </c>
      <c r="S1194" s="2" t="str">
        <f t="shared" si="91"/>
        <v/>
      </c>
      <c r="T1194" s="2" t="str">
        <f t="shared" si="91"/>
        <v/>
      </c>
      <c r="U1194" s="2" t="str">
        <f t="shared" si="91"/>
        <v/>
      </c>
      <c r="V1194" s="2" t="str">
        <f t="shared" si="91"/>
        <v/>
      </c>
      <c r="W1194" s="2" t="str">
        <f t="shared" si="91"/>
        <v/>
      </c>
      <c r="X1194" s="2" t="str">
        <f t="shared" si="91"/>
        <v/>
      </c>
      <c r="Y1194" s="2" t="str">
        <f t="shared" si="91"/>
        <v/>
      </c>
    </row>
    <row r="1195" spans="1:25" x14ac:dyDescent="0.2">
      <c r="A1195" s="2" t="s">
        <v>864</v>
      </c>
      <c r="B1195" s="2">
        <v>3624</v>
      </c>
      <c r="C1195" s="2">
        <v>0</v>
      </c>
      <c r="D1195" s="2" t="s">
        <v>863</v>
      </c>
      <c r="E1195" s="2">
        <v>942</v>
      </c>
      <c r="F1195" s="2" t="s">
        <v>309</v>
      </c>
      <c r="G1195" s="2">
        <v>2617481.7930000001</v>
      </c>
      <c r="H1195" s="2">
        <v>1178805.298</v>
      </c>
      <c r="I1195" s="2" t="s">
        <v>4896</v>
      </c>
      <c r="J1195" s="4">
        <v>39630</v>
      </c>
      <c r="K1195" s="230">
        <f t="shared" si="92"/>
        <v>3</v>
      </c>
      <c r="L1195" s="2" t="str">
        <f>$B1195&amp;"-"&amp;COUNTIF($B$2:$B1195, $B1195)</f>
        <v>3624-2</v>
      </c>
      <c r="M1195" s="2">
        <v>3805</v>
      </c>
      <c r="N1195" s="2" t="str">
        <f t="shared" si="91"/>
        <v>Goldswil b. Interlaken</v>
      </c>
      <c r="O1195" s="2" t="str">
        <f t="shared" si="91"/>
        <v/>
      </c>
      <c r="P1195" s="2" t="str">
        <f t="shared" si="91"/>
        <v/>
      </c>
      <c r="Q1195" s="2" t="str">
        <f t="shared" si="91"/>
        <v/>
      </c>
      <c r="R1195" s="2" t="str">
        <f t="shared" si="91"/>
        <v/>
      </c>
      <c r="S1195" s="2" t="str">
        <f t="shared" si="91"/>
        <v/>
      </c>
      <c r="T1195" s="2" t="str">
        <f t="shared" si="91"/>
        <v/>
      </c>
      <c r="U1195" s="2" t="str">
        <f t="shared" si="91"/>
        <v/>
      </c>
      <c r="V1195" s="2" t="str">
        <f t="shared" si="91"/>
        <v/>
      </c>
      <c r="W1195" s="2" t="str">
        <f t="shared" si="91"/>
        <v/>
      </c>
      <c r="X1195" s="2" t="str">
        <f t="shared" si="91"/>
        <v/>
      </c>
      <c r="Y1195" s="2" t="str">
        <f t="shared" si="91"/>
        <v/>
      </c>
    </row>
    <row r="1196" spans="1:25" x14ac:dyDescent="0.2">
      <c r="A1196" s="2" t="s">
        <v>842</v>
      </c>
      <c r="B1196" s="2">
        <v>3626</v>
      </c>
      <c r="C1196" s="2">
        <v>0</v>
      </c>
      <c r="D1196" s="2" t="s">
        <v>863</v>
      </c>
      <c r="E1196" s="2">
        <v>942</v>
      </c>
      <c r="F1196" s="2" t="s">
        <v>309</v>
      </c>
      <c r="G1196" s="2">
        <v>2616050.1880000001</v>
      </c>
      <c r="H1196" s="2">
        <v>1177547.709</v>
      </c>
      <c r="I1196" s="2" t="s">
        <v>4896</v>
      </c>
      <c r="J1196" s="4">
        <v>39630</v>
      </c>
      <c r="K1196" s="230">
        <f t="shared" si="92"/>
        <v>3</v>
      </c>
      <c r="L1196" s="2" t="str">
        <f>$B1196&amp;"-"&amp;COUNTIF($B$2:$B1196, $B1196)</f>
        <v>3626-2</v>
      </c>
      <c r="M1196" s="2">
        <v>3806</v>
      </c>
      <c r="N1196" s="2" t="str">
        <f t="shared" si="91"/>
        <v>Bönigen b. Interlaken</v>
      </c>
      <c r="O1196" s="2" t="str">
        <f t="shared" si="91"/>
        <v/>
      </c>
      <c r="P1196" s="2" t="str">
        <f t="shared" si="91"/>
        <v/>
      </c>
      <c r="Q1196" s="2" t="str">
        <f t="shared" si="91"/>
        <v/>
      </c>
      <c r="R1196" s="2" t="str">
        <f t="shared" si="91"/>
        <v/>
      </c>
      <c r="S1196" s="2" t="str">
        <f t="shared" si="91"/>
        <v/>
      </c>
      <c r="T1196" s="2" t="str">
        <f t="shared" si="91"/>
        <v/>
      </c>
      <c r="U1196" s="2" t="str">
        <f t="shared" si="91"/>
        <v/>
      </c>
      <c r="V1196" s="2" t="str">
        <f t="shared" si="91"/>
        <v/>
      </c>
      <c r="W1196" s="2" t="str">
        <f t="shared" si="91"/>
        <v/>
      </c>
      <c r="X1196" s="2" t="str">
        <f t="shared" si="91"/>
        <v/>
      </c>
      <c r="Y1196" s="2" t="str">
        <f t="shared" si="91"/>
        <v/>
      </c>
    </row>
    <row r="1197" spans="1:25" x14ac:dyDescent="0.2">
      <c r="A1197" s="2" t="s">
        <v>865</v>
      </c>
      <c r="B1197" s="2">
        <v>3645</v>
      </c>
      <c r="C1197" s="2">
        <v>0</v>
      </c>
      <c r="D1197" s="2" t="s">
        <v>863</v>
      </c>
      <c r="E1197" s="2">
        <v>942</v>
      </c>
      <c r="F1197" s="2" t="s">
        <v>309</v>
      </c>
      <c r="G1197" s="2">
        <v>2613925.2829999998</v>
      </c>
      <c r="H1197" s="2">
        <v>1174779.1459999999</v>
      </c>
      <c r="I1197" s="2" t="s">
        <v>4896</v>
      </c>
      <c r="J1197" s="4">
        <v>39630</v>
      </c>
      <c r="K1197" s="230">
        <f t="shared" si="92"/>
        <v>3</v>
      </c>
      <c r="L1197" s="2" t="str">
        <f>$B1197&amp;"-"&amp;COUNTIF($B$2:$B1197, $B1197)</f>
        <v>3645-3</v>
      </c>
      <c r="M1197" s="2">
        <v>3807</v>
      </c>
      <c r="N1197" s="2" t="str">
        <f t="shared" si="91"/>
        <v>Iseltwald</v>
      </c>
      <c r="O1197" s="2" t="str">
        <f t="shared" si="91"/>
        <v/>
      </c>
      <c r="P1197" s="2" t="str">
        <f t="shared" si="91"/>
        <v/>
      </c>
      <c r="Q1197" s="2" t="str">
        <f t="shared" si="91"/>
        <v/>
      </c>
      <c r="R1197" s="2" t="str">
        <f t="shared" si="91"/>
        <v/>
      </c>
      <c r="S1197" s="2" t="str">
        <f t="shared" si="91"/>
        <v/>
      </c>
      <c r="T1197" s="2" t="str">
        <f t="shared" si="91"/>
        <v/>
      </c>
      <c r="U1197" s="2" t="str">
        <f t="shared" si="91"/>
        <v/>
      </c>
      <c r="V1197" s="2" t="str">
        <f t="shared" si="91"/>
        <v/>
      </c>
      <c r="W1197" s="2" t="str">
        <f t="shared" si="91"/>
        <v/>
      </c>
      <c r="X1197" s="2" t="str">
        <f t="shared" si="91"/>
        <v/>
      </c>
      <c r="Y1197" s="2" t="str">
        <f t="shared" si="91"/>
        <v/>
      </c>
    </row>
    <row r="1198" spans="1:25" x14ac:dyDescent="0.2">
      <c r="A1198" s="2" t="s">
        <v>734</v>
      </c>
      <c r="B1198" s="2">
        <v>3631</v>
      </c>
      <c r="C1198" s="2">
        <v>0</v>
      </c>
      <c r="D1198" s="2" t="s">
        <v>866</v>
      </c>
      <c r="E1198" s="2">
        <v>943</v>
      </c>
      <c r="F1198" s="2" t="s">
        <v>309</v>
      </c>
      <c r="G1198" s="2">
        <v>2608096.5550000002</v>
      </c>
      <c r="H1198" s="2">
        <v>1175386.284</v>
      </c>
      <c r="I1198" s="2" t="s">
        <v>4896</v>
      </c>
      <c r="J1198" s="4">
        <v>39630</v>
      </c>
      <c r="K1198" s="230">
        <f t="shared" si="92"/>
        <v>3</v>
      </c>
      <c r="L1198" s="2" t="str">
        <f>$B1198&amp;"-"&amp;COUNTIF($B$2:$B1198, $B1198)</f>
        <v>3631-2</v>
      </c>
      <c r="M1198" s="2">
        <v>3812</v>
      </c>
      <c r="N1198" s="2" t="str">
        <f t="shared" si="91"/>
        <v>Wilderswil</v>
      </c>
      <c r="O1198" s="2" t="str">
        <f t="shared" si="91"/>
        <v>Wilderswil</v>
      </c>
      <c r="P1198" s="2" t="str">
        <f t="shared" si="91"/>
        <v>Wilderswil</v>
      </c>
      <c r="Q1198" s="2" t="str">
        <f t="shared" si="91"/>
        <v>Wilderswil</v>
      </c>
      <c r="R1198" s="2" t="str">
        <f t="shared" si="91"/>
        <v/>
      </c>
      <c r="S1198" s="2" t="str">
        <f t="shared" si="91"/>
        <v/>
      </c>
      <c r="T1198" s="2" t="str">
        <f t="shared" si="91"/>
        <v/>
      </c>
      <c r="U1198" s="2" t="str">
        <f t="shared" si="91"/>
        <v/>
      </c>
      <c r="V1198" s="2" t="str">
        <f t="shared" si="91"/>
        <v/>
      </c>
      <c r="W1198" s="2" t="str">
        <f t="shared" si="91"/>
        <v/>
      </c>
      <c r="X1198" s="2" t="str">
        <f t="shared" si="91"/>
        <v/>
      </c>
      <c r="Y1198" s="2" t="str">
        <f t="shared" si="91"/>
        <v/>
      </c>
    </row>
    <row r="1199" spans="1:25" x14ac:dyDescent="0.2">
      <c r="A1199" s="2" t="s">
        <v>866</v>
      </c>
      <c r="B1199" s="2">
        <v>3635</v>
      </c>
      <c r="C1199" s="2">
        <v>0</v>
      </c>
      <c r="D1199" s="2" t="s">
        <v>866</v>
      </c>
      <c r="E1199" s="2">
        <v>943</v>
      </c>
      <c r="F1199" s="2" t="s">
        <v>309</v>
      </c>
      <c r="G1199" s="2">
        <v>2608452.287</v>
      </c>
      <c r="H1199" s="2">
        <v>1176549.5190000001</v>
      </c>
      <c r="I1199" s="2" t="s">
        <v>4896</v>
      </c>
      <c r="J1199" s="4">
        <v>39630</v>
      </c>
      <c r="K1199" s="230">
        <f t="shared" si="92"/>
        <v>3</v>
      </c>
      <c r="L1199" s="2" t="str">
        <f>$B1199&amp;"-"&amp;COUNTIF($B$2:$B1199, $B1199)</f>
        <v>3635-2</v>
      </c>
      <c r="M1199" s="2">
        <v>3813</v>
      </c>
      <c r="N1199" s="2" t="str">
        <f t="shared" si="91"/>
        <v>Saxeten</v>
      </c>
      <c r="O1199" s="2" t="str">
        <f t="shared" si="91"/>
        <v/>
      </c>
      <c r="P1199" s="2" t="str">
        <f t="shared" si="91"/>
        <v/>
      </c>
      <c r="Q1199" s="2" t="str">
        <f t="shared" si="91"/>
        <v/>
      </c>
      <c r="R1199" s="2" t="str">
        <f t="shared" si="91"/>
        <v/>
      </c>
      <c r="S1199" s="2" t="str">
        <f t="shared" si="91"/>
        <v/>
      </c>
      <c r="T1199" s="2" t="str">
        <f t="shared" si="91"/>
        <v/>
      </c>
      <c r="U1199" s="2" t="str">
        <f t="shared" si="91"/>
        <v/>
      </c>
      <c r="V1199" s="2" t="str">
        <f t="shared" si="91"/>
        <v/>
      </c>
      <c r="W1199" s="2" t="str">
        <f t="shared" si="91"/>
        <v/>
      </c>
      <c r="X1199" s="2" t="str">
        <f t="shared" si="91"/>
        <v/>
      </c>
      <c r="Y1199" s="2" t="str">
        <f t="shared" si="91"/>
        <v/>
      </c>
    </row>
    <row r="1200" spans="1:25" x14ac:dyDescent="0.2">
      <c r="A1200" s="2" t="s">
        <v>867</v>
      </c>
      <c r="B1200" s="2">
        <v>3661</v>
      </c>
      <c r="C1200" s="2">
        <v>0</v>
      </c>
      <c r="D1200" s="2" t="s">
        <v>867</v>
      </c>
      <c r="E1200" s="2">
        <v>944</v>
      </c>
      <c r="F1200" s="2" t="s">
        <v>309</v>
      </c>
      <c r="G1200" s="2">
        <v>2610583.202</v>
      </c>
      <c r="H1200" s="2">
        <v>1180526.51</v>
      </c>
      <c r="I1200" s="2" t="s">
        <v>4896</v>
      </c>
      <c r="J1200" s="4">
        <v>39630</v>
      </c>
      <c r="K1200" s="230">
        <f t="shared" si="92"/>
        <v>3</v>
      </c>
      <c r="L1200" s="2" t="str">
        <f>$B1200&amp;"-"&amp;COUNTIF($B$2:$B1200, $B1200)</f>
        <v>3661-1</v>
      </c>
      <c r="M1200" s="2">
        <v>3814</v>
      </c>
      <c r="N1200" s="2" t="str">
        <f t="shared" si="91"/>
        <v>Gsteigwiler</v>
      </c>
      <c r="O1200" s="2" t="str">
        <f t="shared" si="91"/>
        <v/>
      </c>
      <c r="P1200" s="2" t="str">
        <f t="shared" si="91"/>
        <v/>
      </c>
      <c r="Q1200" s="2" t="str">
        <f t="shared" si="91"/>
        <v/>
      </c>
      <c r="R1200" s="2" t="str">
        <f t="shared" si="91"/>
        <v/>
      </c>
      <c r="S1200" s="2" t="str">
        <f t="shared" si="91"/>
        <v/>
      </c>
      <c r="T1200" s="2" t="str">
        <f t="shared" si="91"/>
        <v/>
      </c>
      <c r="U1200" s="2" t="str">
        <f t="shared" si="91"/>
        <v/>
      </c>
      <c r="V1200" s="2" t="str">
        <f t="shared" si="91"/>
        <v/>
      </c>
      <c r="W1200" s="2" t="str">
        <f t="shared" si="91"/>
        <v/>
      </c>
      <c r="X1200" s="2" t="str">
        <f t="shared" si="91"/>
        <v/>
      </c>
      <c r="Y1200" s="2" t="str">
        <f t="shared" si="91"/>
        <v/>
      </c>
    </row>
    <row r="1201" spans="1:25" x14ac:dyDescent="0.2">
      <c r="A1201" s="2" t="s">
        <v>868</v>
      </c>
      <c r="B1201" s="2">
        <v>3614</v>
      </c>
      <c r="C1201" s="2">
        <v>0</v>
      </c>
      <c r="D1201" s="2" t="s">
        <v>868</v>
      </c>
      <c r="E1201" s="2">
        <v>945</v>
      </c>
      <c r="F1201" s="2" t="s">
        <v>309</v>
      </c>
      <c r="G1201" s="2">
        <v>2619332.6710000001</v>
      </c>
      <c r="H1201" s="2">
        <v>1183234.8799999999</v>
      </c>
      <c r="I1201" s="2" t="s">
        <v>4896</v>
      </c>
      <c r="J1201" s="4">
        <v>39630</v>
      </c>
      <c r="K1201" s="230">
        <f t="shared" si="92"/>
        <v>3</v>
      </c>
      <c r="L1201" s="2" t="str">
        <f>$B1201&amp;"-"&amp;COUNTIF($B$2:$B1201, $B1201)</f>
        <v>3614-2</v>
      </c>
      <c r="M1201" s="2">
        <v>3815</v>
      </c>
      <c r="N1201" s="2" t="str">
        <f t="shared" si="91"/>
        <v>Zweilütschinen</v>
      </c>
      <c r="O1201" s="2" t="str">
        <f t="shared" si="91"/>
        <v>Gündlischwand</v>
      </c>
      <c r="P1201" s="2" t="str">
        <f t="shared" si="91"/>
        <v/>
      </c>
      <c r="Q1201" s="2" t="str">
        <f t="shared" si="91"/>
        <v/>
      </c>
      <c r="R1201" s="2" t="str">
        <f t="shared" si="91"/>
        <v/>
      </c>
      <c r="S1201" s="2" t="str">
        <f t="shared" si="91"/>
        <v/>
      </c>
      <c r="T1201" s="2" t="str">
        <f t="shared" si="91"/>
        <v/>
      </c>
      <c r="U1201" s="2" t="str">
        <f t="shared" si="91"/>
        <v/>
      </c>
      <c r="V1201" s="2" t="str">
        <f t="shared" si="91"/>
        <v/>
      </c>
      <c r="W1201" s="2" t="str">
        <f t="shared" si="91"/>
        <v/>
      </c>
      <c r="X1201" s="2" t="str">
        <f t="shared" si="91"/>
        <v/>
      </c>
      <c r="Y1201" s="2" t="str">
        <f t="shared" si="91"/>
        <v/>
      </c>
    </row>
    <row r="1202" spans="1:25" x14ac:dyDescent="0.2">
      <c r="A1202" s="2" t="s">
        <v>869</v>
      </c>
      <c r="B1202" s="2">
        <v>3616</v>
      </c>
      <c r="C1202" s="2">
        <v>0</v>
      </c>
      <c r="D1202" s="2" t="s">
        <v>868</v>
      </c>
      <c r="E1202" s="2">
        <v>945</v>
      </c>
      <c r="F1202" s="2" t="s">
        <v>309</v>
      </c>
      <c r="G1202" s="2">
        <v>2621166.4580000001</v>
      </c>
      <c r="H1202" s="2">
        <v>1183347.503</v>
      </c>
      <c r="I1202" s="2" t="s">
        <v>4896</v>
      </c>
      <c r="J1202" s="4">
        <v>39630</v>
      </c>
      <c r="K1202" s="230">
        <f t="shared" si="92"/>
        <v>3</v>
      </c>
      <c r="L1202" s="2" t="str">
        <f>$B1202&amp;"-"&amp;COUNTIF($B$2:$B1202, $B1202)</f>
        <v>3616-3</v>
      </c>
      <c r="M1202" s="2">
        <v>3816</v>
      </c>
      <c r="N1202" s="2" t="str">
        <f t="shared" si="91"/>
        <v>Lütschental</v>
      </c>
      <c r="O1202" s="2" t="str">
        <f t="shared" si="91"/>
        <v>Burglauenen</v>
      </c>
      <c r="P1202" s="2" t="str">
        <f t="shared" si="91"/>
        <v>Lütschental</v>
      </c>
      <c r="Q1202" s="2" t="str">
        <f t="shared" si="91"/>
        <v/>
      </c>
      <c r="R1202" s="2" t="str">
        <f t="shared" si="91"/>
        <v/>
      </c>
      <c r="S1202" s="2" t="str">
        <f t="shared" si="91"/>
        <v/>
      </c>
      <c r="T1202" s="2" t="str">
        <f t="shared" si="91"/>
        <v/>
      </c>
      <c r="U1202" s="2" t="str">
        <f t="shared" si="91"/>
        <v/>
      </c>
      <c r="V1202" s="2" t="str">
        <f t="shared" si="91"/>
        <v/>
      </c>
      <c r="W1202" s="2" t="str">
        <f t="shared" si="91"/>
        <v/>
      </c>
      <c r="X1202" s="2" t="str">
        <f t="shared" si="91"/>
        <v/>
      </c>
      <c r="Y1202" s="2" t="str">
        <f t="shared" si="91"/>
        <v/>
      </c>
    </row>
    <row r="1203" spans="1:25" x14ac:dyDescent="0.2">
      <c r="A1203" s="2" t="s">
        <v>870</v>
      </c>
      <c r="B1203" s="2">
        <v>3618</v>
      </c>
      <c r="C1203" s="2">
        <v>0</v>
      </c>
      <c r="D1203" s="2" t="s">
        <v>871</v>
      </c>
      <c r="E1203" s="2">
        <v>946</v>
      </c>
      <c r="F1203" s="2" t="s">
        <v>309</v>
      </c>
      <c r="G1203" s="2">
        <v>2622794.696</v>
      </c>
      <c r="H1203" s="2">
        <v>1185341.1769999999</v>
      </c>
      <c r="I1203" s="2" t="s">
        <v>4896</v>
      </c>
      <c r="J1203" s="4">
        <v>39630</v>
      </c>
      <c r="K1203" s="230">
        <f t="shared" si="92"/>
        <v>3</v>
      </c>
      <c r="L1203" s="2" t="str">
        <f>$B1203&amp;"-"&amp;COUNTIF($B$2:$B1203, $B1203)</f>
        <v>3618-5</v>
      </c>
      <c r="M1203" s="2">
        <v>3818</v>
      </c>
      <c r="N1203" s="2" t="str">
        <f t="shared" si="91"/>
        <v>Grindelwald</v>
      </c>
      <c r="O1203" s="2" t="str">
        <f t="shared" si="91"/>
        <v/>
      </c>
      <c r="P1203" s="2" t="str">
        <f t="shared" si="91"/>
        <v/>
      </c>
      <c r="Q1203" s="2" t="str">
        <f t="shared" si="91"/>
        <v/>
      </c>
      <c r="R1203" s="2" t="str">
        <f t="shared" si="91"/>
        <v/>
      </c>
      <c r="S1203" s="2" t="str">
        <f t="shared" si="91"/>
        <v/>
      </c>
      <c r="T1203" s="2" t="str">
        <f t="shared" si="91"/>
        <v/>
      </c>
      <c r="U1203" s="2" t="str">
        <f t="shared" si="91"/>
        <v/>
      </c>
      <c r="V1203" s="2" t="str">
        <f t="shared" si="91"/>
        <v/>
      </c>
      <c r="W1203" s="2" t="str">
        <f t="shared" si="91"/>
        <v/>
      </c>
      <c r="X1203" s="2" t="str">
        <f t="shared" si="91"/>
        <v/>
      </c>
      <c r="Y1203" s="2" t="str">
        <f t="shared" si="91"/>
        <v/>
      </c>
    </row>
    <row r="1204" spans="1:25" x14ac:dyDescent="0.2">
      <c r="A1204" s="2" t="s">
        <v>873</v>
      </c>
      <c r="B1204" s="2">
        <v>3636</v>
      </c>
      <c r="C1204" s="2">
        <v>0</v>
      </c>
      <c r="D1204" s="2" t="s">
        <v>874</v>
      </c>
      <c r="E1204" s="2">
        <v>948</v>
      </c>
      <c r="F1204" s="2" t="s">
        <v>309</v>
      </c>
      <c r="G1204" s="2">
        <v>2607614.423</v>
      </c>
      <c r="H1204" s="2">
        <v>1178559.8670000001</v>
      </c>
      <c r="I1204" s="2" t="s">
        <v>4896</v>
      </c>
      <c r="J1204" s="4">
        <v>39630</v>
      </c>
      <c r="K1204" s="230">
        <f t="shared" si="92"/>
        <v>3</v>
      </c>
      <c r="L1204" s="2" t="str">
        <f>$B1204&amp;"-"&amp;COUNTIF($B$2:$B1204, $B1204)</f>
        <v>3636-2</v>
      </c>
      <c r="M1204" s="2">
        <v>3822</v>
      </c>
      <c r="N1204" s="2" t="str">
        <f t="shared" si="91"/>
        <v>Lauterbrunnen</v>
      </c>
      <c r="O1204" s="2" t="str">
        <f t="shared" si="91"/>
        <v>Isenfluh</v>
      </c>
      <c r="P1204" s="2" t="str">
        <f t="shared" si="91"/>
        <v/>
      </c>
      <c r="Q1204" s="2" t="str">
        <f t="shared" si="91"/>
        <v/>
      </c>
      <c r="R1204" s="2" t="str">
        <f t="shared" si="91"/>
        <v/>
      </c>
      <c r="S1204" s="2" t="str">
        <f t="shared" si="91"/>
        <v/>
      </c>
      <c r="T1204" s="2" t="str">
        <f t="shared" si="91"/>
        <v/>
      </c>
      <c r="U1204" s="2" t="str">
        <f t="shared" si="91"/>
        <v/>
      </c>
      <c r="V1204" s="2" t="str">
        <f t="shared" si="91"/>
        <v/>
      </c>
      <c r="W1204" s="2" t="str">
        <f t="shared" si="91"/>
        <v/>
      </c>
      <c r="X1204" s="2" t="str">
        <f t="shared" si="91"/>
        <v/>
      </c>
      <c r="Y1204" s="2" t="str">
        <f t="shared" si="91"/>
        <v/>
      </c>
    </row>
    <row r="1205" spans="1:25" x14ac:dyDescent="0.2">
      <c r="A1205" s="2" t="s">
        <v>875</v>
      </c>
      <c r="B1205" s="2">
        <v>3636</v>
      </c>
      <c r="C1205" s="2">
        <v>2</v>
      </c>
      <c r="D1205" s="2" t="s">
        <v>874</v>
      </c>
      <c r="E1205" s="2">
        <v>948</v>
      </c>
      <c r="F1205" s="2" t="s">
        <v>309</v>
      </c>
      <c r="G1205" s="2">
        <v>2606566.6949999998</v>
      </c>
      <c r="H1205" s="2">
        <v>1179287.456</v>
      </c>
      <c r="I1205" s="2" t="s">
        <v>4896</v>
      </c>
      <c r="J1205" s="4">
        <v>39630</v>
      </c>
      <c r="K1205" s="230">
        <f t="shared" si="92"/>
        <v>3</v>
      </c>
      <c r="L1205" s="2" t="str">
        <f>$B1205&amp;"-"&amp;COUNTIF($B$2:$B1205, $B1205)</f>
        <v>3636-3</v>
      </c>
      <c r="M1205" s="2">
        <v>3823</v>
      </c>
      <c r="N1205" s="2" t="str">
        <f t="shared" si="91"/>
        <v>Kleine Scheidegg</v>
      </c>
      <c r="O1205" s="2" t="str">
        <f t="shared" si="91"/>
        <v>Wengen</v>
      </c>
      <c r="P1205" s="2" t="str">
        <f t="shared" si="91"/>
        <v>Kleine Scheidegg</v>
      </c>
      <c r="Q1205" s="2" t="str">
        <f t="shared" si="91"/>
        <v>Eigergletscher</v>
      </c>
      <c r="R1205" s="2" t="str">
        <f t="shared" si="91"/>
        <v/>
      </c>
      <c r="S1205" s="2" t="str">
        <f t="shared" si="91"/>
        <v/>
      </c>
      <c r="T1205" s="2" t="str">
        <f t="shared" si="91"/>
        <v/>
      </c>
      <c r="U1205" s="2" t="str">
        <f t="shared" si="91"/>
        <v/>
      </c>
      <c r="V1205" s="2" t="str">
        <f t="shared" si="91"/>
        <v/>
      </c>
      <c r="W1205" s="2" t="str">
        <f t="shared" si="91"/>
        <v/>
      </c>
      <c r="X1205" s="2" t="str">
        <f t="shared" si="91"/>
        <v/>
      </c>
      <c r="Y1205" s="2" t="str">
        <f t="shared" si="91"/>
        <v/>
      </c>
    </row>
    <row r="1206" spans="1:25" x14ac:dyDescent="0.2">
      <c r="A1206" s="2" t="s">
        <v>787</v>
      </c>
      <c r="B1206" s="2">
        <v>3663</v>
      </c>
      <c r="C1206" s="2">
        <v>0</v>
      </c>
      <c r="D1206" s="2" t="s">
        <v>874</v>
      </c>
      <c r="E1206" s="2">
        <v>948</v>
      </c>
      <c r="F1206" s="2" t="s">
        <v>309</v>
      </c>
      <c r="G1206" s="2">
        <v>2606424.389</v>
      </c>
      <c r="H1206" s="2">
        <v>1180076.4040000001</v>
      </c>
      <c r="I1206" s="2" t="s">
        <v>4896</v>
      </c>
      <c r="J1206" s="4">
        <v>39630</v>
      </c>
      <c r="K1206" s="230">
        <f t="shared" si="92"/>
        <v>3</v>
      </c>
      <c r="L1206" s="2" t="str">
        <f>$B1206&amp;"-"&amp;COUNTIF($B$2:$B1206, $B1206)</f>
        <v>3663-2</v>
      </c>
      <c r="M1206" s="2">
        <v>3824</v>
      </c>
      <c r="N1206" s="2" t="str">
        <f t="shared" si="91"/>
        <v>Stechelberg</v>
      </c>
      <c r="O1206" s="2" t="str">
        <f t="shared" si="91"/>
        <v/>
      </c>
      <c r="P1206" s="2" t="str">
        <f t="shared" si="91"/>
        <v/>
      </c>
      <c r="Q1206" s="2" t="str">
        <f t="shared" si="91"/>
        <v/>
      </c>
      <c r="R1206" s="2" t="str">
        <f t="shared" si="91"/>
        <v/>
      </c>
      <c r="S1206" s="2" t="str">
        <f t="shared" si="91"/>
        <v/>
      </c>
      <c r="T1206" s="2" t="str">
        <f t="shared" si="91"/>
        <v/>
      </c>
      <c r="U1206" s="2" t="str">
        <f t="shared" si="91"/>
        <v/>
      </c>
      <c r="V1206" s="2" t="str">
        <f t="shared" si="91"/>
        <v/>
      </c>
      <c r="W1206" s="2" t="str">
        <f t="shared" si="91"/>
        <v/>
      </c>
      <c r="X1206" s="2" t="str">
        <f t="shared" si="91"/>
        <v/>
      </c>
      <c r="Y1206" s="2" t="str">
        <f t="shared" si="91"/>
        <v/>
      </c>
    </row>
    <row r="1207" spans="1:25" x14ac:dyDescent="0.2">
      <c r="A1207" s="2" t="s">
        <v>807</v>
      </c>
      <c r="B1207" s="2">
        <v>3665</v>
      </c>
      <c r="C1207" s="2">
        <v>0</v>
      </c>
      <c r="D1207" s="2" t="s">
        <v>874</v>
      </c>
      <c r="E1207" s="2">
        <v>948</v>
      </c>
      <c r="F1207" s="2" t="s">
        <v>309</v>
      </c>
      <c r="G1207" s="2">
        <v>2606287.7609999999</v>
      </c>
      <c r="H1207" s="2">
        <v>1180158.075</v>
      </c>
      <c r="I1207" s="2" t="s">
        <v>4896</v>
      </c>
      <c r="J1207" s="4">
        <v>39630</v>
      </c>
      <c r="K1207" s="230">
        <f t="shared" si="92"/>
        <v>3</v>
      </c>
      <c r="L1207" s="2" t="str">
        <f>$B1207&amp;"-"&amp;COUNTIF($B$2:$B1207, $B1207)</f>
        <v>3665-3</v>
      </c>
      <c r="M1207" s="2">
        <v>3825</v>
      </c>
      <c r="N1207" s="2" t="str">
        <f t="shared" si="91"/>
        <v>Mürren</v>
      </c>
      <c r="O1207" s="2" t="str">
        <f t="shared" si="91"/>
        <v/>
      </c>
      <c r="P1207" s="2" t="str">
        <f t="shared" si="91"/>
        <v/>
      </c>
      <c r="Q1207" s="2" t="str">
        <f t="shared" si="91"/>
        <v/>
      </c>
      <c r="R1207" s="2" t="str">
        <f t="shared" si="91"/>
        <v/>
      </c>
      <c r="S1207" s="2" t="str">
        <f t="shared" si="91"/>
        <v/>
      </c>
      <c r="T1207" s="2" t="str">
        <f t="shared" si="91"/>
        <v/>
      </c>
      <c r="U1207" s="2" t="str">
        <f t="shared" si="91"/>
        <v/>
      </c>
      <c r="V1207" s="2" t="str">
        <f t="shared" si="91"/>
        <v/>
      </c>
      <c r="W1207" s="2" t="str">
        <f t="shared" si="91"/>
        <v/>
      </c>
      <c r="X1207" s="2" t="str">
        <f t="shared" si="91"/>
        <v/>
      </c>
      <c r="Y1207" s="2" t="str">
        <f t="shared" si="91"/>
        <v/>
      </c>
    </row>
    <row r="1208" spans="1:25" x14ac:dyDescent="0.2">
      <c r="A1208" s="2" t="s">
        <v>437</v>
      </c>
      <c r="B1208" s="2">
        <v>3413</v>
      </c>
      <c r="C1208" s="2">
        <v>0</v>
      </c>
      <c r="D1208" s="2" t="s">
        <v>876</v>
      </c>
      <c r="E1208" s="2">
        <v>951</v>
      </c>
      <c r="F1208" s="2" t="s">
        <v>309</v>
      </c>
      <c r="G1208" s="2">
        <v>2619784.054</v>
      </c>
      <c r="H1208" s="2">
        <v>1213991.773</v>
      </c>
      <c r="I1208" s="2" t="s">
        <v>4896</v>
      </c>
      <c r="J1208" s="4">
        <v>39630</v>
      </c>
      <c r="K1208" s="230">
        <f t="shared" si="92"/>
        <v>3</v>
      </c>
      <c r="L1208" s="2" t="str">
        <f>$B1208&amp;"-"&amp;COUNTIF($B$2:$B1208, $B1208)</f>
        <v>3413-3</v>
      </c>
      <c r="M1208" s="2">
        <v>3826</v>
      </c>
      <c r="N1208" s="2" t="str">
        <f t="shared" si="91"/>
        <v>Gimmelwald</v>
      </c>
      <c r="O1208" s="2" t="str">
        <f t="shared" si="91"/>
        <v/>
      </c>
      <c r="P1208" s="2" t="str">
        <f t="shared" si="91"/>
        <v/>
      </c>
      <c r="Q1208" s="2" t="str">
        <f t="shared" si="91"/>
        <v/>
      </c>
      <c r="R1208" s="2" t="str">
        <f t="shared" si="91"/>
        <v/>
      </c>
      <c r="S1208" s="2" t="str">
        <f t="shared" si="91"/>
        <v/>
      </c>
      <c r="T1208" s="2" t="str">
        <f t="shared" si="91"/>
        <v/>
      </c>
      <c r="U1208" s="2" t="str">
        <f t="shared" si="91"/>
        <v/>
      </c>
      <c r="V1208" s="2" t="str">
        <f t="shared" si="91"/>
        <v/>
      </c>
      <c r="W1208" s="2" t="str">
        <f t="shared" si="91"/>
        <v/>
      </c>
      <c r="X1208" s="2" t="str">
        <f t="shared" si="91"/>
        <v/>
      </c>
      <c r="Y1208" s="2" t="str">
        <f t="shared" si="91"/>
        <v/>
      </c>
    </row>
    <row r="1209" spans="1:25" x14ac:dyDescent="0.2">
      <c r="A1209" s="2" t="s">
        <v>876</v>
      </c>
      <c r="B1209" s="2">
        <v>3416</v>
      </c>
      <c r="C1209" s="2">
        <v>0</v>
      </c>
      <c r="D1209" s="2" t="s">
        <v>876</v>
      </c>
      <c r="E1209" s="2">
        <v>951</v>
      </c>
      <c r="F1209" s="2" t="s">
        <v>309</v>
      </c>
      <c r="G1209" s="2">
        <v>2621724.3309999998</v>
      </c>
      <c r="H1209" s="2">
        <v>1213032.56</v>
      </c>
      <c r="I1209" s="2" t="s">
        <v>4896</v>
      </c>
      <c r="J1209" s="4">
        <v>39630</v>
      </c>
      <c r="K1209" s="230">
        <f t="shared" si="92"/>
        <v>3</v>
      </c>
      <c r="L1209" s="2" t="str">
        <f>$B1209&amp;"-"&amp;COUNTIF($B$2:$B1209, $B1209)</f>
        <v>3416-2</v>
      </c>
      <c r="M1209" s="2">
        <v>3852</v>
      </c>
      <c r="N1209" s="2" t="str">
        <f t="shared" si="91"/>
        <v>Ringgenberg BE</v>
      </c>
      <c r="O1209" s="2" t="str">
        <f t="shared" si="91"/>
        <v/>
      </c>
      <c r="P1209" s="2" t="str">
        <f t="shared" si="91"/>
        <v/>
      </c>
      <c r="Q1209" s="2" t="str">
        <f t="shared" si="91"/>
        <v/>
      </c>
      <c r="R1209" s="2" t="str">
        <f t="shared" si="91"/>
        <v/>
      </c>
      <c r="S1209" s="2" t="str">
        <f t="shared" ref="O1209:Y1232" si="95">IFERROR(INDEX($A$2:$A$5744, MATCH($M1209&amp;"-"&amp;S$1, $L$2:$L$5744, 0)), "")</f>
        <v/>
      </c>
      <c r="T1209" s="2" t="str">
        <f t="shared" si="95"/>
        <v/>
      </c>
      <c r="U1209" s="2" t="str">
        <f t="shared" si="95"/>
        <v/>
      </c>
      <c r="V1209" s="2" t="str">
        <f t="shared" si="95"/>
        <v/>
      </c>
      <c r="W1209" s="2" t="str">
        <f t="shared" si="95"/>
        <v/>
      </c>
      <c r="X1209" s="2" t="str">
        <f t="shared" si="95"/>
        <v/>
      </c>
      <c r="Y1209" s="2" t="str">
        <f t="shared" si="95"/>
        <v/>
      </c>
    </row>
    <row r="1210" spans="1:25" x14ac:dyDescent="0.2">
      <c r="A1210" s="2" t="s">
        <v>890</v>
      </c>
      <c r="B1210" s="2">
        <v>3418</v>
      </c>
      <c r="C1210" s="2">
        <v>0</v>
      </c>
      <c r="D1210" s="2" t="s">
        <v>876</v>
      </c>
      <c r="E1210" s="2">
        <v>951</v>
      </c>
      <c r="F1210" s="2" t="s">
        <v>309</v>
      </c>
      <c r="G1210" s="2">
        <v>2621135.858</v>
      </c>
      <c r="H1210" s="2">
        <v>1211635.6599999999</v>
      </c>
      <c r="I1210" s="2" t="s">
        <v>4896</v>
      </c>
      <c r="J1210" s="4">
        <v>39630</v>
      </c>
      <c r="K1210" s="230">
        <f t="shared" si="92"/>
        <v>3</v>
      </c>
      <c r="L1210" s="2" t="str">
        <f>$B1210&amp;"-"&amp;COUNTIF($B$2:$B1210, $B1210)</f>
        <v>3418-2</v>
      </c>
      <c r="M1210" s="2">
        <v>3853</v>
      </c>
      <c r="N1210" s="2" t="str">
        <f t="shared" ref="N1210:Y1252" si="96">IFERROR(INDEX($A$2:$A$5744, MATCH($M1210&amp;"-"&amp;N$1, $L$2:$L$5744, 0)), "")</f>
        <v>Niederried b. Interlaken</v>
      </c>
      <c r="O1210" s="2" t="str">
        <f t="shared" si="95"/>
        <v/>
      </c>
      <c r="P1210" s="2" t="str">
        <f t="shared" si="95"/>
        <v/>
      </c>
      <c r="Q1210" s="2" t="str">
        <f t="shared" si="95"/>
        <v/>
      </c>
      <c r="R1210" s="2" t="str">
        <f t="shared" si="95"/>
        <v/>
      </c>
      <c r="S1210" s="2" t="str">
        <f t="shared" si="95"/>
        <v/>
      </c>
      <c r="T1210" s="2" t="str">
        <f t="shared" si="95"/>
        <v/>
      </c>
      <c r="U1210" s="2" t="str">
        <f t="shared" si="95"/>
        <v/>
      </c>
      <c r="V1210" s="2" t="str">
        <f t="shared" si="95"/>
        <v/>
      </c>
      <c r="W1210" s="2" t="str">
        <f t="shared" si="95"/>
        <v/>
      </c>
      <c r="X1210" s="2" t="str">
        <f t="shared" si="95"/>
        <v/>
      </c>
      <c r="Y1210" s="2" t="str">
        <f t="shared" si="95"/>
        <v/>
      </c>
    </row>
    <row r="1211" spans="1:25" x14ac:dyDescent="0.2">
      <c r="A1211" s="2" t="s">
        <v>877</v>
      </c>
      <c r="B1211" s="2">
        <v>3462</v>
      </c>
      <c r="C1211" s="2">
        <v>0</v>
      </c>
      <c r="D1211" s="2" t="s">
        <v>876</v>
      </c>
      <c r="E1211" s="2">
        <v>951</v>
      </c>
      <c r="F1211" s="2" t="s">
        <v>309</v>
      </c>
      <c r="G1211" s="2">
        <v>2623724.773</v>
      </c>
      <c r="H1211" s="2">
        <v>1212476.0009999999</v>
      </c>
      <c r="I1211" s="2" t="s">
        <v>4896</v>
      </c>
      <c r="J1211" s="4">
        <v>39630</v>
      </c>
      <c r="K1211" s="230">
        <f t="shared" si="92"/>
        <v>3</v>
      </c>
      <c r="L1211" s="2" t="str">
        <f>$B1211&amp;"-"&amp;COUNTIF($B$2:$B1211, $B1211)</f>
        <v>3462-1</v>
      </c>
      <c r="M1211" s="2">
        <v>3854</v>
      </c>
      <c r="N1211" s="2" t="str">
        <f t="shared" si="96"/>
        <v>Oberried am Brienzersee</v>
      </c>
      <c r="O1211" s="2" t="str">
        <f t="shared" si="95"/>
        <v/>
      </c>
      <c r="P1211" s="2" t="str">
        <f t="shared" si="95"/>
        <v/>
      </c>
      <c r="Q1211" s="2" t="str">
        <f t="shared" si="95"/>
        <v/>
      </c>
      <c r="R1211" s="2" t="str">
        <f t="shared" si="95"/>
        <v/>
      </c>
      <c r="S1211" s="2" t="str">
        <f t="shared" si="95"/>
        <v/>
      </c>
      <c r="T1211" s="2" t="str">
        <f t="shared" si="95"/>
        <v/>
      </c>
      <c r="U1211" s="2" t="str">
        <f t="shared" si="95"/>
        <v/>
      </c>
      <c r="V1211" s="2" t="str">
        <f t="shared" si="95"/>
        <v/>
      </c>
      <c r="W1211" s="2" t="str">
        <f t="shared" si="95"/>
        <v/>
      </c>
      <c r="X1211" s="2" t="str">
        <f t="shared" si="95"/>
        <v/>
      </c>
      <c r="Y1211" s="2" t="str">
        <f t="shared" si="95"/>
        <v/>
      </c>
    </row>
    <row r="1212" spans="1:25" x14ac:dyDescent="0.2">
      <c r="A1212" s="2" t="s">
        <v>878</v>
      </c>
      <c r="B1212" s="2">
        <v>3463</v>
      </c>
      <c r="C1212" s="2">
        <v>0</v>
      </c>
      <c r="D1212" s="2" t="s">
        <v>876</v>
      </c>
      <c r="E1212" s="2">
        <v>951</v>
      </c>
      <c r="F1212" s="2" t="s">
        <v>309</v>
      </c>
      <c r="G1212" s="2">
        <v>2623125.2140000002</v>
      </c>
      <c r="H1212" s="2">
        <v>1214167.9029999999</v>
      </c>
      <c r="I1212" s="2" t="s">
        <v>4896</v>
      </c>
      <c r="J1212" s="4">
        <v>39630</v>
      </c>
      <c r="K1212" s="230">
        <f t="shared" si="92"/>
        <v>3</v>
      </c>
      <c r="L1212" s="2" t="str">
        <f>$B1212&amp;"-"&amp;COUNTIF($B$2:$B1212, $B1212)</f>
        <v>3463-1</v>
      </c>
      <c r="M1212" s="2">
        <v>3855</v>
      </c>
      <c r="N1212" s="2" t="str">
        <f t="shared" si="96"/>
        <v>Brienz BE</v>
      </c>
      <c r="O1212" s="2" t="str">
        <f t="shared" si="95"/>
        <v>Axalp</v>
      </c>
      <c r="P1212" s="2" t="str">
        <f t="shared" si="95"/>
        <v>Brienz BE</v>
      </c>
      <c r="Q1212" s="2" t="str">
        <f t="shared" si="95"/>
        <v>Schwanden b. Brienz</v>
      </c>
      <c r="R1212" s="2" t="str">
        <f t="shared" si="95"/>
        <v/>
      </c>
      <c r="S1212" s="2" t="str">
        <f t="shared" si="95"/>
        <v/>
      </c>
      <c r="T1212" s="2" t="str">
        <f t="shared" si="95"/>
        <v/>
      </c>
      <c r="U1212" s="2" t="str">
        <f t="shared" si="95"/>
        <v/>
      </c>
      <c r="V1212" s="2" t="str">
        <f t="shared" si="95"/>
        <v/>
      </c>
      <c r="W1212" s="2" t="str">
        <f t="shared" si="95"/>
        <v/>
      </c>
      <c r="X1212" s="2" t="str">
        <f t="shared" si="95"/>
        <v/>
      </c>
      <c r="Y1212" s="2" t="str">
        <f t="shared" si="95"/>
        <v/>
      </c>
    </row>
    <row r="1213" spans="1:25" x14ac:dyDescent="0.2">
      <c r="A1213" s="2" t="s">
        <v>896</v>
      </c>
      <c r="B1213" s="2">
        <v>3464</v>
      </c>
      <c r="C1213" s="2">
        <v>0</v>
      </c>
      <c r="D1213" s="2" t="s">
        <v>876</v>
      </c>
      <c r="E1213" s="2">
        <v>951</v>
      </c>
      <c r="F1213" s="2" t="s">
        <v>309</v>
      </c>
      <c r="G1213" s="2">
        <v>2623302.4380000001</v>
      </c>
      <c r="H1213" s="2">
        <v>1215098.0789999999</v>
      </c>
      <c r="I1213" s="2" t="s">
        <v>4896</v>
      </c>
      <c r="J1213" s="4">
        <v>39630</v>
      </c>
      <c r="K1213" s="230">
        <f t="shared" si="92"/>
        <v>3</v>
      </c>
      <c r="L1213" s="2" t="str">
        <f>$B1213&amp;"-"&amp;COUNTIF($B$2:$B1213, $B1213)</f>
        <v>3464-2</v>
      </c>
      <c r="M1213" s="2">
        <v>3856</v>
      </c>
      <c r="N1213" s="2" t="str">
        <f t="shared" si="96"/>
        <v>Brienzwiler</v>
      </c>
      <c r="O1213" s="2" t="str">
        <f t="shared" si="95"/>
        <v>Brienzwiler</v>
      </c>
      <c r="P1213" s="2" t="str">
        <f t="shared" si="95"/>
        <v/>
      </c>
      <c r="Q1213" s="2" t="str">
        <f t="shared" si="95"/>
        <v/>
      </c>
      <c r="R1213" s="2" t="str">
        <f t="shared" si="95"/>
        <v/>
      </c>
      <c r="S1213" s="2" t="str">
        <f t="shared" si="95"/>
        <v/>
      </c>
      <c r="T1213" s="2" t="str">
        <f t="shared" si="95"/>
        <v/>
      </c>
      <c r="U1213" s="2" t="str">
        <f t="shared" si="95"/>
        <v/>
      </c>
      <c r="V1213" s="2" t="str">
        <f t="shared" si="95"/>
        <v/>
      </c>
      <c r="W1213" s="2" t="str">
        <f t="shared" si="95"/>
        <v/>
      </c>
      <c r="X1213" s="2" t="str">
        <f t="shared" si="95"/>
        <v/>
      </c>
      <c r="Y1213" s="2" t="str">
        <f t="shared" si="95"/>
        <v/>
      </c>
    </row>
    <row r="1214" spans="1:25" x14ac:dyDescent="0.2">
      <c r="A1214" s="2" t="s">
        <v>878</v>
      </c>
      <c r="B1214" s="2">
        <v>3463</v>
      </c>
      <c r="C1214" s="2">
        <v>0</v>
      </c>
      <c r="D1214" s="2" t="s">
        <v>879</v>
      </c>
      <c r="E1214" s="2">
        <v>952</v>
      </c>
      <c r="F1214" s="2" t="s">
        <v>309</v>
      </c>
      <c r="G1214" s="2">
        <v>2623648.8709999998</v>
      </c>
      <c r="H1214" s="2">
        <v>1214610.1610000001</v>
      </c>
      <c r="I1214" s="2" t="s">
        <v>4896</v>
      </c>
      <c r="J1214" s="4">
        <v>39630</v>
      </c>
      <c r="K1214" s="230">
        <f t="shared" si="92"/>
        <v>3</v>
      </c>
      <c r="L1214" s="2" t="str">
        <f>$B1214&amp;"-"&amp;COUNTIF($B$2:$B1214, $B1214)</f>
        <v>3463-2</v>
      </c>
      <c r="M1214" s="2">
        <v>3857</v>
      </c>
      <c r="N1214" s="2" t="str">
        <f t="shared" si="96"/>
        <v>Unterbach BE</v>
      </c>
      <c r="O1214" s="2" t="str">
        <f t="shared" si="95"/>
        <v/>
      </c>
      <c r="P1214" s="2" t="str">
        <f t="shared" si="95"/>
        <v/>
      </c>
      <c r="Q1214" s="2" t="str">
        <f t="shared" si="95"/>
        <v/>
      </c>
      <c r="R1214" s="2" t="str">
        <f t="shared" si="95"/>
        <v/>
      </c>
      <c r="S1214" s="2" t="str">
        <f t="shared" si="95"/>
        <v/>
      </c>
      <c r="T1214" s="2" t="str">
        <f t="shared" si="95"/>
        <v/>
      </c>
      <c r="U1214" s="2" t="str">
        <f t="shared" si="95"/>
        <v/>
      </c>
      <c r="V1214" s="2" t="str">
        <f t="shared" si="95"/>
        <v/>
      </c>
      <c r="W1214" s="2" t="str">
        <f t="shared" si="95"/>
        <v/>
      </c>
      <c r="X1214" s="2" t="str">
        <f t="shared" si="95"/>
        <v/>
      </c>
      <c r="Y1214" s="2" t="str">
        <f t="shared" si="95"/>
        <v/>
      </c>
    </row>
    <row r="1215" spans="1:25" x14ac:dyDescent="0.2">
      <c r="A1215" s="2" t="s">
        <v>896</v>
      </c>
      <c r="B1215" s="2">
        <v>3464</v>
      </c>
      <c r="C1215" s="2">
        <v>0</v>
      </c>
      <c r="D1215" s="2" t="s">
        <v>879</v>
      </c>
      <c r="E1215" s="2">
        <v>952</v>
      </c>
      <c r="F1215" s="2" t="s">
        <v>309</v>
      </c>
      <c r="G1215" s="2">
        <v>2623518.3020000001</v>
      </c>
      <c r="H1215" s="2">
        <v>1215463.8289999999</v>
      </c>
      <c r="I1215" s="2" t="s">
        <v>4896</v>
      </c>
      <c r="J1215" s="4">
        <v>39630</v>
      </c>
      <c r="K1215" s="230">
        <f t="shared" si="92"/>
        <v>3</v>
      </c>
      <c r="L1215" s="2" t="str">
        <f>$B1215&amp;"-"&amp;COUNTIF($B$2:$B1215, $B1215)</f>
        <v>3464-3</v>
      </c>
      <c r="M1215" s="2">
        <v>3858</v>
      </c>
      <c r="N1215" s="2" t="str">
        <f t="shared" si="96"/>
        <v>Hofstetten b. Brienz</v>
      </c>
      <c r="O1215" s="2" t="str">
        <f t="shared" si="95"/>
        <v/>
      </c>
      <c r="P1215" s="2" t="str">
        <f t="shared" si="95"/>
        <v/>
      </c>
      <c r="Q1215" s="2" t="str">
        <f t="shared" si="95"/>
        <v/>
      </c>
      <c r="R1215" s="2" t="str">
        <f t="shared" si="95"/>
        <v/>
      </c>
      <c r="S1215" s="2" t="str">
        <f t="shared" si="95"/>
        <v/>
      </c>
      <c r="T1215" s="2" t="str">
        <f t="shared" si="95"/>
        <v/>
      </c>
      <c r="U1215" s="2" t="str">
        <f t="shared" si="95"/>
        <v/>
      </c>
      <c r="V1215" s="2" t="str">
        <f t="shared" si="95"/>
        <v/>
      </c>
      <c r="W1215" s="2" t="str">
        <f t="shared" si="95"/>
        <v/>
      </c>
      <c r="X1215" s="2" t="str">
        <f t="shared" si="95"/>
        <v/>
      </c>
      <c r="Y1215" s="2" t="str">
        <f t="shared" si="95"/>
        <v/>
      </c>
    </row>
    <row r="1216" spans="1:25" x14ac:dyDescent="0.2">
      <c r="A1216" s="2" t="s">
        <v>879</v>
      </c>
      <c r="B1216" s="2">
        <v>3465</v>
      </c>
      <c r="C1216" s="2">
        <v>0</v>
      </c>
      <c r="D1216" s="2" t="s">
        <v>879</v>
      </c>
      <c r="E1216" s="2">
        <v>952</v>
      </c>
      <c r="F1216" s="2" t="s">
        <v>309</v>
      </c>
      <c r="G1216" s="2">
        <v>2626290.6140000001</v>
      </c>
      <c r="H1216" s="2">
        <v>1214408.453</v>
      </c>
      <c r="I1216" s="2" t="s">
        <v>4896</v>
      </c>
      <c r="J1216" s="4">
        <v>39630</v>
      </c>
      <c r="K1216" s="230">
        <f t="shared" si="92"/>
        <v>3</v>
      </c>
      <c r="L1216" s="2" t="str">
        <f>$B1216&amp;"-"&amp;COUNTIF($B$2:$B1216, $B1216)</f>
        <v>3465-1</v>
      </c>
      <c r="M1216" s="2">
        <v>3860</v>
      </c>
      <c r="N1216" s="2" t="str">
        <f t="shared" si="96"/>
        <v>Meiringen</v>
      </c>
      <c r="O1216" s="2" t="str">
        <f t="shared" si="95"/>
        <v>Meiringen</v>
      </c>
      <c r="P1216" s="2" t="str">
        <f t="shared" si="95"/>
        <v>Brünig</v>
      </c>
      <c r="Q1216" s="2" t="str">
        <f t="shared" si="95"/>
        <v>Rosenlaui</v>
      </c>
      <c r="R1216" s="2" t="str">
        <f t="shared" si="95"/>
        <v>Schattenhalb</v>
      </c>
      <c r="S1216" s="2" t="str">
        <f t="shared" si="95"/>
        <v/>
      </c>
      <c r="T1216" s="2" t="str">
        <f t="shared" si="95"/>
        <v/>
      </c>
      <c r="U1216" s="2" t="str">
        <f t="shared" si="95"/>
        <v/>
      </c>
      <c r="V1216" s="2" t="str">
        <f t="shared" si="95"/>
        <v/>
      </c>
      <c r="W1216" s="2" t="str">
        <f t="shared" si="95"/>
        <v/>
      </c>
      <c r="X1216" s="2" t="str">
        <f t="shared" si="95"/>
        <v/>
      </c>
      <c r="Y1216" s="2" t="str">
        <f t="shared" si="95"/>
        <v/>
      </c>
    </row>
    <row r="1217" spans="1:25" x14ac:dyDescent="0.2">
      <c r="A1217" s="2" t="s">
        <v>898</v>
      </c>
      <c r="B1217" s="2">
        <v>4942</v>
      </c>
      <c r="C1217" s="2">
        <v>0</v>
      </c>
      <c r="D1217" s="2" t="s">
        <v>879</v>
      </c>
      <c r="E1217" s="2">
        <v>952</v>
      </c>
      <c r="F1217" s="2" t="s">
        <v>309</v>
      </c>
      <c r="G1217" s="2">
        <v>2625500.9980000001</v>
      </c>
      <c r="H1217" s="2">
        <v>1215596.6189999999</v>
      </c>
      <c r="I1217" s="2" t="s">
        <v>4896</v>
      </c>
      <c r="J1217" s="4">
        <v>39630</v>
      </c>
      <c r="K1217" s="230">
        <f t="shared" si="92"/>
        <v>3</v>
      </c>
      <c r="L1217" s="2" t="str">
        <f>$B1217&amp;"-"&amp;COUNTIF($B$2:$B1217, $B1217)</f>
        <v>4942-2</v>
      </c>
      <c r="M1217" s="2">
        <v>3862</v>
      </c>
      <c r="N1217" s="2" t="str">
        <f t="shared" si="96"/>
        <v>Innertkirchen</v>
      </c>
      <c r="O1217" s="2" t="str">
        <f t="shared" si="95"/>
        <v/>
      </c>
      <c r="P1217" s="2" t="str">
        <f t="shared" si="95"/>
        <v/>
      </c>
      <c r="Q1217" s="2" t="str">
        <f t="shared" si="95"/>
        <v/>
      </c>
      <c r="R1217" s="2" t="str">
        <f t="shared" si="95"/>
        <v/>
      </c>
      <c r="S1217" s="2" t="str">
        <f t="shared" si="95"/>
        <v/>
      </c>
      <c r="T1217" s="2" t="str">
        <f t="shared" si="95"/>
        <v/>
      </c>
      <c r="U1217" s="2" t="str">
        <f t="shared" si="95"/>
        <v/>
      </c>
      <c r="V1217" s="2" t="str">
        <f t="shared" si="95"/>
        <v/>
      </c>
      <c r="W1217" s="2" t="str">
        <f t="shared" si="95"/>
        <v/>
      </c>
      <c r="X1217" s="2" t="str">
        <f t="shared" si="95"/>
        <v/>
      </c>
      <c r="Y1217" s="2" t="str">
        <f t="shared" si="95"/>
        <v/>
      </c>
    </row>
    <row r="1218" spans="1:25" x14ac:dyDescent="0.2">
      <c r="A1218" s="2" t="s">
        <v>881</v>
      </c>
      <c r="B1218" s="2">
        <v>4950</v>
      </c>
      <c r="C1218" s="2">
        <v>0</v>
      </c>
      <c r="D1218" s="2" t="s">
        <v>880</v>
      </c>
      <c r="E1218" s="2">
        <v>953</v>
      </c>
      <c r="F1218" s="2" t="s">
        <v>309</v>
      </c>
      <c r="G1218" s="2">
        <v>2631443.4610000001</v>
      </c>
      <c r="H1218" s="2">
        <v>1215628.176</v>
      </c>
      <c r="I1218" s="2" t="s">
        <v>4896</v>
      </c>
      <c r="J1218" s="4">
        <v>39630</v>
      </c>
      <c r="K1218" s="230">
        <f t="shared" si="92"/>
        <v>3</v>
      </c>
      <c r="L1218" s="2" t="str">
        <f>$B1218&amp;"-"&amp;COUNTIF($B$2:$B1218, $B1218)</f>
        <v>4950-1</v>
      </c>
      <c r="M1218" s="2">
        <v>3863</v>
      </c>
      <c r="N1218" s="2" t="str">
        <f t="shared" si="96"/>
        <v>Gadmen</v>
      </c>
      <c r="O1218" s="2" t="str">
        <f t="shared" si="95"/>
        <v/>
      </c>
      <c r="P1218" s="2" t="str">
        <f t="shared" si="95"/>
        <v/>
      </c>
      <c r="Q1218" s="2" t="str">
        <f t="shared" si="95"/>
        <v/>
      </c>
      <c r="R1218" s="2" t="str">
        <f t="shared" si="95"/>
        <v/>
      </c>
      <c r="S1218" s="2" t="str">
        <f t="shared" si="95"/>
        <v/>
      </c>
      <c r="T1218" s="2" t="str">
        <f t="shared" si="95"/>
        <v/>
      </c>
      <c r="U1218" s="2" t="str">
        <f t="shared" si="95"/>
        <v/>
      </c>
      <c r="V1218" s="2" t="str">
        <f t="shared" si="95"/>
        <v/>
      </c>
      <c r="W1218" s="2" t="str">
        <f t="shared" si="95"/>
        <v/>
      </c>
      <c r="X1218" s="2" t="str">
        <f t="shared" si="95"/>
        <v/>
      </c>
      <c r="Y1218" s="2" t="str">
        <f t="shared" si="95"/>
        <v/>
      </c>
    </row>
    <row r="1219" spans="1:25" x14ac:dyDescent="0.2">
      <c r="A1219" s="2" t="s">
        <v>880</v>
      </c>
      <c r="B1219" s="2">
        <v>4952</v>
      </c>
      <c r="C1219" s="2">
        <v>0</v>
      </c>
      <c r="D1219" s="2" t="s">
        <v>880</v>
      </c>
      <c r="E1219" s="2">
        <v>953</v>
      </c>
      <c r="F1219" s="2" t="s">
        <v>309</v>
      </c>
      <c r="G1219" s="2">
        <v>2631942.4389999998</v>
      </c>
      <c r="H1219" s="2">
        <v>1213235.726</v>
      </c>
      <c r="I1219" s="2" t="s">
        <v>4896</v>
      </c>
      <c r="J1219" s="4">
        <v>39630</v>
      </c>
      <c r="K1219" s="230">
        <f t="shared" ref="K1219:K1282" si="97">IF(I1219="it", 1, IF(I1219="fr", 2, 3))</f>
        <v>3</v>
      </c>
      <c r="L1219" s="2" t="str">
        <f>$B1219&amp;"-"&amp;COUNTIF($B$2:$B1219, $B1219)</f>
        <v>4952-1</v>
      </c>
      <c r="M1219" s="2">
        <v>3864</v>
      </c>
      <c r="N1219" s="2" t="str">
        <f t="shared" si="96"/>
        <v>Guttannen</v>
      </c>
      <c r="O1219" s="2" t="str">
        <f t="shared" si="95"/>
        <v/>
      </c>
      <c r="P1219" s="2" t="str">
        <f t="shared" si="95"/>
        <v/>
      </c>
      <c r="Q1219" s="2" t="str">
        <f t="shared" si="95"/>
        <v/>
      </c>
      <c r="R1219" s="2" t="str">
        <f t="shared" si="95"/>
        <v/>
      </c>
      <c r="S1219" s="2" t="str">
        <f t="shared" si="95"/>
        <v/>
      </c>
      <c r="T1219" s="2" t="str">
        <f t="shared" si="95"/>
        <v/>
      </c>
      <c r="U1219" s="2" t="str">
        <f t="shared" si="95"/>
        <v/>
      </c>
      <c r="V1219" s="2" t="str">
        <f t="shared" si="95"/>
        <v/>
      </c>
      <c r="W1219" s="2" t="str">
        <f t="shared" si="95"/>
        <v/>
      </c>
      <c r="X1219" s="2" t="str">
        <f t="shared" si="95"/>
        <v/>
      </c>
      <c r="Y1219" s="2" t="str">
        <f t="shared" si="95"/>
        <v/>
      </c>
    </row>
    <row r="1220" spans="1:25" x14ac:dyDescent="0.2">
      <c r="A1220" s="2" t="s">
        <v>361</v>
      </c>
      <c r="B1220" s="2">
        <v>4938</v>
      </c>
      <c r="C1220" s="2">
        <v>2</v>
      </c>
      <c r="D1220" s="2" t="s">
        <v>881</v>
      </c>
      <c r="E1220" s="2">
        <v>954</v>
      </c>
      <c r="F1220" s="2" t="s">
        <v>309</v>
      </c>
      <c r="G1220" s="2">
        <v>2628253.483</v>
      </c>
      <c r="H1220" s="2">
        <v>1216736.6399999999</v>
      </c>
      <c r="I1220" s="2" t="s">
        <v>4896</v>
      </c>
      <c r="J1220" s="4">
        <v>39630</v>
      </c>
      <c r="K1220" s="230">
        <f t="shared" si="97"/>
        <v>3</v>
      </c>
      <c r="L1220" s="2" t="str">
        <f>$B1220&amp;"-"&amp;COUNTIF($B$2:$B1220, $B1220)</f>
        <v>4938-4</v>
      </c>
      <c r="M1220" s="2">
        <v>3900</v>
      </c>
      <c r="N1220" s="2" t="str">
        <f t="shared" si="96"/>
        <v>Brig</v>
      </c>
      <c r="O1220" s="2" t="str">
        <f t="shared" si="95"/>
        <v>Gamsen</v>
      </c>
      <c r="P1220" s="2" t="str">
        <f t="shared" si="95"/>
        <v>Brigerbad</v>
      </c>
      <c r="Q1220" s="2" t="str">
        <f t="shared" si="95"/>
        <v>Brig</v>
      </c>
      <c r="R1220" s="2" t="str">
        <f t="shared" si="95"/>
        <v>Brig</v>
      </c>
      <c r="S1220" s="2" t="str">
        <f t="shared" si="95"/>
        <v>Brig</v>
      </c>
      <c r="T1220" s="2" t="str">
        <f t="shared" si="95"/>
        <v/>
      </c>
      <c r="U1220" s="2" t="str">
        <f t="shared" si="95"/>
        <v/>
      </c>
      <c r="V1220" s="2" t="str">
        <f t="shared" si="95"/>
        <v/>
      </c>
      <c r="W1220" s="2" t="str">
        <f t="shared" si="95"/>
        <v/>
      </c>
      <c r="X1220" s="2" t="str">
        <f t="shared" si="95"/>
        <v/>
      </c>
      <c r="Y1220" s="2" t="str">
        <f t="shared" si="95"/>
        <v/>
      </c>
    </row>
    <row r="1221" spans="1:25" x14ac:dyDescent="0.2">
      <c r="A1221" s="2" t="s">
        <v>881</v>
      </c>
      <c r="B1221" s="2">
        <v>4950</v>
      </c>
      <c r="C1221" s="2">
        <v>0</v>
      </c>
      <c r="D1221" s="2" t="s">
        <v>881</v>
      </c>
      <c r="E1221" s="2">
        <v>954</v>
      </c>
      <c r="F1221" s="2" t="s">
        <v>309</v>
      </c>
      <c r="G1221" s="2">
        <v>2631395.3429999999</v>
      </c>
      <c r="H1221" s="2">
        <v>1217771.3060000001</v>
      </c>
      <c r="I1221" s="2" t="s">
        <v>4896</v>
      </c>
      <c r="J1221" s="4">
        <v>39630</v>
      </c>
      <c r="K1221" s="230">
        <f t="shared" si="97"/>
        <v>3</v>
      </c>
      <c r="L1221" s="2" t="str">
        <f>$B1221&amp;"-"&amp;COUNTIF($B$2:$B1221, $B1221)</f>
        <v>4950-2</v>
      </c>
      <c r="M1221" s="2">
        <v>3901</v>
      </c>
      <c r="N1221" s="2" t="str">
        <f t="shared" si="96"/>
        <v>Rothwald</v>
      </c>
      <c r="O1221" s="2" t="str">
        <f t="shared" si="95"/>
        <v/>
      </c>
      <c r="P1221" s="2" t="str">
        <f t="shared" si="95"/>
        <v/>
      </c>
      <c r="Q1221" s="2" t="str">
        <f t="shared" si="95"/>
        <v/>
      </c>
      <c r="R1221" s="2" t="str">
        <f t="shared" si="95"/>
        <v/>
      </c>
      <c r="S1221" s="2" t="str">
        <f t="shared" si="95"/>
        <v/>
      </c>
      <c r="T1221" s="2" t="str">
        <f t="shared" si="95"/>
        <v/>
      </c>
      <c r="U1221" s="2" t="str">
        <f t="shared" si="95"/>
        <v/>
      </c>
      <c r="V1221" s="2" t="str">
        <f t="shared" si="95"/>
        <v/>
      </c>
      <c r="W1221" s="2" t="str">
        <f t="shared" si="95"/>
        <v/>
      </c>
      <c r="X1221" s="2" t="str">
        <f t="shared" si="95"/>
        <v/>
      </c>
      <c r="Y1221" s="2" t="str">
        <f t="shared" si="95"/>
        <v/>
      </c>
    </row>
    <row r="1222" spans="1:25" x14ac:dyDescent="0.2">
      <c r="A1222" s="2" t="s">
        <v>880</v>
      </c>
      <c r="B1222" s="2">
        <v>4952</v>
      </c>
      <c r="C1222" s="2">
        <v>0</v>
      </c>
      <c r="D1222" s="2" t="s">
        <v>881</v>
      </c>
      <c r="E1222" s="2">
        <v>954</v>
      </c>
      <c r="F1222" s="2" t="s">
        <v>309</v>
      </c>
      <c r="G1222" s="2">
        <v>2632792.1230000001</v>
      </c>
      <c r="H1222" s="2">
        <v>1215474.4790000001</v>
      </c>
      <c r="I1222" s="2" t="s">
        <v>4896</v>
      </c>
      <c r="J1222" s="4">
        <v>39630</v>
      </c>
      <c r="K1222" s="230">
        <f t="shared" si="97"/>
        <v>3</v>
      </c>
      <c r="L1222" s="2" t="str">
        <f>$B1222&amp;"-"&amp;COUNTIF($B$2:$B1222, $B1222)</f>
        <v>4952-2</v>
      </c>
      <c r="M1222" s="2">
        <v>3902</v>
      </c>
      <c r="N1222" s="2" t="str">
        <f t="shared" si="96"/>
        <v>Glis</v>
      </c>
      <c r="O1222" s="2" t="str">
        <f t="shared" si="95"/>
        <v/>
      </c>
      <c r="P1222" s="2" t="str">
        <f t="shared" si="95"/>
        <v/>
      </c>
      <c r="Q1222" s="2" t="str">
        <f t="shared" si="95"/>
        <v/>
      </c>
      <c r="R1222" s="2" t="str">
        <f t="shared" si="95"/>
        <v/>
      </c>
      <c r="S1222" s="2" t="str">
        <f t="shared" si="95"/>
        <v/>
      </c>
      <c r="T1222" s="2" t="str">
        <f t="shared" si="95"/>
        <v/>
      </c>
      <c r="U1222" s="2" t="str">
        <f t="shared" si="95"/>
        <v/>
      </c>
      <c r="V1222" s="2" t="str">
        <f t="shared" si="95"/>
        <v/>
      </c>
      <c r="W1222" s="2" t="str">
        <f t="shared" si="95"/>
        <v/>
      </c>
      <c r="X1222" s="2" t="str">
        <f t="shared" si="95"/>
        <v/>
      </c>
      <c r="Y1222" s="2" t="str">
        <f t="shared" si="95"/>
        <v/>
      </c>
    </row>
    <row r="1223" spans="1:25" x14ac:dyDescent="0.2">
      <c r="A1223" s="2" t="s">
        <v>882</v>
      </c>
      <c r="B1223" s="2">
        <v>4953</v>
      </c>
      <c r="C1223" s="2">
        <v>0</v>
      </c>
      <c r="D1223" s="2" t="s">
        <v>881</v>
      </c>
      <c r="E1223" s="2">
        <v>954</v>
      </c>
      <c r="F1223" s="2" t="s">
        <v>309</v>
      </c>
      <c r="G1223" s="2">
        <v>2629472.412</v>
      </c>
      <c r="H1223" s="2">
        <v>1217250.2890000001</v>
      </c>
      <c r="I1223" s="2" t="s">
        <v>4896</v>
      </c>
      <c r="J1223" s="4">
        <v>39630</v>
      </c>
      <c r="K1223" s="230">
        <f t="shared" si="97"/>
        <v>3</v>
      </c>
      <c r="L1223" s="2" t="str">
        <f>$B1223&amp;"-"&amp;COUNTIF($B$2:$B1223, $B1223)</f>
        <v>4953-1</v>
      </c>
      <c r="M1223" s="2">
        <v>3903</v>
      </c>
      <c r="N1223" s="2" t="str">
        <f t="shared" si="96"/>
        <v>Mund</v>
      </c>
      <c r="O1223" s="2" t="str">
        <f t="shared" si="95"/>
        <v>Birgisch</v>
      </c>
      <c r="P1223" s="2" t="str">
        <f t="shared" si="95"/>
        <v/>
      </c>
      <c r="Q1223" s="2" t="str">
        <f t="shared" si="95"/>
        <v/>
      </c>
      <c r="R1223" s="2" t="str">
        <f t="shared" si="95"/>
        <v/>
      </c>
      <c r="S1223" s="2" t="str">
        <f t="shared" si="95"/>
        <v/>
      </c>
      <c r="T1223" s="2" t="str">
        <f t="shared" si="95"/>
        <v/>
      </c>
      <c r="U1223" s="2" t="str">
        <f t="shared" si="95"/>
        <v/>
      </c>
      <c r="V1223" s="2" t="str">
        <f t="shared" si="95"/>
        <v/>
      </c>
      <c r="W1223" s="2" t="str">
        <f t="shared" si="95"/>
        <v/>
      </c>
      <c r="X1223" s="2" t="str">
        <f t="shared" si="95"/>
        <v/>
      </c>
      <c r="Y1223" s="2" t="str">
        <f t="shared" si="95"/>
        <v/>
      </c>
    </row>
    <row r="1224" spans="1:25" x14ac:dyDescent="0.2">
      <c r="A1224" s="2" t="s">
        <v>449</v>
      </c>
      <c r="B1224" s="2">
        <v>3414</v>
      </c>
      <c r="C1224" s="2">
        <v>0</v>
      </c>
      <c r="D1224" s="2" t="s">
        <v>884</v>
      </c>
      <c r="E1224" s="2">
        <v>955</v>
      </c>
      <c r="F1224" s="2" t="s">
        <v>309</v>
      </c>
      <c r="G1224" s="2">
        <v>2611882.5499999998</v>
      </c>
      <c r="H1224" s="2">
        <v>1205469.622</v>
      </c>
      <c r="I1224" s="2" t="s">
        <v>4896</v>
      </c>
      <c r="J1224" s="4">
        <v>39630</v>
      </c>
      <c r="K1224" s="230">
        <f t="shared" si="97"/>
        <v>3</v>
      </c>
      <c r="L1224" s="2" t="str">
        <f>$B1224&amp;"-"&amp;COUNTIF($B$2:$B1224, $B1224)</f>
        <v>3414-3</v>
      </c>
      <c r="M1224" s="2">
        <v>3904</v>
      </c>
      <c r="N1224" s="2" t="str">
        <f t="shared" si="96"/>
        <v>Naters</v>
      </c>
      <c r="O1224" s="2" t="str">
        <f t="shared" si="95"/>
        <v/>
      </c>
      <c r="P1224" s="2" t="str">
        <f t="shared" si="95"/>
        <v/>
      </c>
      <c r="Q1224" s="2" t="str">
        <f t="shared" si="95"/>
        <v/>
      </c>
      <c r="R1224" s="2" t="str">
        <f t="shared" si="95"/>
        <v/>
      </c>
      <c r="S1224" s="2" t="str">
        <f t="shared" si="95"/>
        <v/>
      </c>
      <c r="T1224" s="2" t="str">
        <f t="shared" si="95"/>
        <v/>
      </c>
      <c r="U1224" s="2" t="str">
        <f t="shared" si="95"/>
        <v/>
      </c>
      <c r="V1224" s="2" t="str">
        <f t="shared" si="95"/>
        <v/>
      </c>
      <c r="W1224" s="2" t="str">
        <f t="shared" si="95"/>
        <v/>
      </c>
      <c r="X1224" s="2" t="str">
        <f t="shared" si="95"/>
        <v/>
      </c>
      <c r="Y1224" s="2" t="str">
        <f t="shared" si="95"/>
        <v/>
      </c>
    </row>
    <row r="1225" spans="1:25" x14ac:dyDescent="0.2">
      <c r="A1225" s="2" t="s">
        <v>888</v>
      </c>
      <c r="B1225" s="2">
        <v>3415</v>
      </c>
      <c r="C1225" s="2">
        <v>3</v>
      </c>
      <c r="D1225" s="2" t="s">
        <v>884</v>
      </c>
      <c r="E1225" s="2">
        <v>955</v>
      </c>
      <c r="F1225" s="2" t="s">
        <v>309</v>
      </c>
      <c r="G1225" s="2">
        <v>2617323.949</v>
      </c>
      <c r="H1225" s="2">
        <v>1207034.2949999999</v>
      </c>
      <c r="I1225" s="2" t="s">
        <v>4896</v>
      </c>
      <c r="J1225" s="4">
        <v>39630</v>
      </c>
      <c r="K1225" s="230">
        <f t="shared" si="97"/>
        <v>3</v>
      </c>
      <c r="L1225" s="2" t="str">
        <f>$B1225&amp;"-"&amp;COUNTIF($B$2:$B1225, $B1225)</f>
        <v>3415-5</v>
      </c>
      <c r="M1225" s="2">
        <v>3905</v>
      </c>
      <c r="N1225" s="2" t="str">
        <f t="shared" si="96"/>
        <v>Saas-Almagell</v>
      </c>
      <c r="O1225" s="2" t="str">
        <f t="shared" si="95"/>
        <v/>
      </c>
      <c r="P1225" s="2" t="str">
        <f t="shared" si="95"/>
        <v/>
      </c>
      <c r="Q1225" s="2" t="str">
        <f t="shared" si="95"/>
        <v/>
      </c>
      <c r="R1225" s="2" t="str">
        <f t="shared" si="95"/>
        <v/>
      </c>
      <c r="S1225" s="2" t="str">
        <f t="shared" si="95"/>
        <v/>
      </c>
      <c r="T1225" s="2" t="str">
        <f t="shared" si="95"/>
        <v/>
      </c>
      <c r="U1225" s="2" t="str">
        <f t="shared" si="95"/>
        <v/>
      </c>
      <c r="V1225" s="2" t="str">
        <f t="shared" si="95"/>
        <v/>
      </c>
      <c r="W1225" s="2" t="str">
        <f t="shared" si="95"/>
        <v/>
      </c>
      <c r="X1225" s="2" t="str">
        <f t="shared" si="95"/>
        <v/>
      </c>
      <c r="Y1225" s="2" t="str">
        <f t="shared" si="95"/>
        <v/>
      </c>
    </row>
    <row r="1226" spans="1:25" x14ac:dyDescent="0.2">
      <c r="A1226" s="2" t="s">
        <v>890</v>
      </c>
      <c r="B1226" s="2">
        <v>3418</v>
      </c>
      <c r="C1226" s="2">
        <v>0</v>
      </c>
      <c r="D1226" s="2" t="s">
        <v>884</v>
      </c>
      <c r="E1226" s="2">
        <v>955</v>
      </c>
      <c r="F1226" s="2" t="s">
        <v>309</v>
      </c>
      <c r="G1226" s="2">
        <v>2620456.4479999999</v>
      </c>
      <c r="H1226" s="2">
        <v>1209343.4539999999</v>
      </c>
      <c r="I1226" s="2" t="s">
        <v>4896</v>
      </c>
      <c r="J1226" s="4">
        <v>39630</v>
      </c>
      <c r="K1226" s="230">
        <f t="shared" si="97"/>
        <v>3</v>
      </c>
      <c r="L1226" s="2" t="str">
        <f>$B1226&amp;"-"&amp;COUNTIF($B$2:$B1226, $B1226)</f>
        <v>3418-3</v>
      </c>
      <c r="M1226" s="2">
        <v>3906</v>
      </c>
      <c r="N1226" s="2" t="str">
        <f t="shared" si="96"/>
        <v>Saas-Fee</v>
      </c>
      <c r="O1226" s="2" t="str">
        <f t="shared" si="95"/>
        <v>Saas-Fee</v>
      </c>
      <c r="P1226" s="2" t="str">
        <f t="shared" si="95"/>
        <v/>
      </c>
      <c r="Q1226" s="2" t="str">
        <f t="shared" si="95"/>
        <v/>
      </c>
      <c r="R1226" s="2" t="str">
        <f t="shared" si="95"/>
        <v/>
      </c>
      <c r="S1226" s="2" t="str">
        <f t="shared" si="95"/>
        <v/>
      </c>
      <c r="T1226" s="2" t="str">
        <f t="shared" si="95"/>
        <v/>
      </c>
      <c r="U1226" s="2" t="str">
        <f t="shared" si="95"/>
        <v/>
      </c>
      <c r="V1226" s="2" t="str">
        <f t="shared" si="95"/>
        <v/>
      </c>
      <c r="W1226" s="2" t="str">
        <f t="shared" si="95"/>
        <v/>
      </c>
      <c r="X1226" s="2" t="str">
        <f t="shared" si="95"/>
        <v/>
      </c>
      <c r="Y1226" s="2" t="str">
        <f t="shared" si="95"/>
        <v/>
      </c>
    </row>
    <row r="1227" spans="1:25" x14ac:dyDescent="0.2">
      <c r="A1227" s="2" t="s">
        <v>435</v>
      </c>
      <c r="B1227" s="2">
        <v>3419</v>
      </c>
      <c r="C1227" s="2">
        <v>0</v>
      </c>
      <c r="D1227" s="2" t="s">
        <v>884</v>
      </c>
      <c r="E1227" s="2">
        <v>955</v>
      </c>
      <c r="F1227" s="2" t="s">
        <v>309</v>
      </c>
      <c r="G1227" s="2">
        <v>2612200.4010000001</v>
      </c>
      <c r="H1227" s="2">
        <v>1204730.6599999999</v>
      </c>
      <c r="I1227" s="2" t="s">
        <v>4896</v>
      </c>
      <c r="J1227" s="4">
        <v>39630</v>
      </c>
      <c r="K1227" s="230">
        <f t="shared" si="97"/>
        <v>3</v>
      </c>
      <c r="L1227" s="2" t="str">
        <f>$B1227&amp;"-"&amp;COUNTIF($B$2:$B1227, $B1227)</f>
        <v>3419-2</v>
      </c>
      <c r="M1227" s="2">
        <v>3907</v>
      </c>
      <c r="N1227" s="2" t="str">
        <f t="shared" si="96"/>
        <v>Simplon Dorf</v>
      </c>
      <c r="O1227" s="2" t="str">
        <f t="shared" si="95"/>
        <v>Simplon Hospiz</v>
      </c>
      <c r="P1227" s="2" t="str">
        <f t="shared" si="95"/>
        <v>Gabi (Simplon)</v>
      </c>
      <c r="Q1227" s="2" t="str">
        <f t="shared" si="95"/>
        <v>Simplon Dorf</v>
      </c>
      <c r="R1227" s="2" t="str">
        <f t="shared" si="95"/>
        <v>Gabi (Simplon)</v>
      </c>
      <c r="S1227" s="2" t="str">
        <f t="shared" si="95"/>
        <v>Gondo</v>
      </c>
      <c r="T1227" s="2" t="str">
        <f t="shared" si="95"/>
        <v/>
      </c>
      <c r="U1227" s="2" t="str">
        <f t="shared" si="95"/>
        <v/>
      </c>
      <c r="V1227" s="2" t="str">
        <f t="shared" si="95"/>
        <v/>
      </c>
      <c r="W1227" s="2" t="str">
        <f t="shared" si="95"/>
        <v/>
      </c>
      <c r="X1227" s="2" t="str">
        <f t="shared" si="95"/>
        <v/>
      </c>
      <c r="Y1227" s="2" t="str">
        <f t="shared" si="95"/>
        <v/>
      </c>
    </row>
    <row r="1228" spans="1:25" x14ac:dyDescent="0.2">
      <c r="A1228" s="2" t="s">
        <v>883</v>
      </c>
      <c r="B1228" s="2">
        <v>3432</v>
      </c>
      <c r="C1228" s="2">
        <v>0</v>
      </c>
      <c r="D1228" s="2" t="s">
        <v>884</v>
      </c>
      <c r="E1228" s="2">
        <v>955</v>
      </c>
      <c r="F1228" s="2" t="s">
        <v>309</v>
      </c>
      <c r="G1228" s="2">
        <v>2618714.6719999998</v>
      </c>
      <c r="H1228" s="2">
        <v>1206175.2150000001</v>
      </c>
      <c r="I1228" s="2" t="s">
        <v>4896</v>
      </c>
      <c r="J1228" s="4">
        <v>39630</v>
      </c>
      <c r="K1228" s="230">
        <f t="shared" si="97"/>
        <v>3</v>
      </c>
      <c r="L1228" s="2" t="str">
        <f>$B1228&amp;"-"&amp;COUNTIF($B$2:$B1228, $B1228)</f>
        <v>3432-3</v>
      </c>
      <c r="M1228" s="2">
        <v>3908</v>
      </c>
      <c r="N1228" s="2" t="str">
        <f t="shared" si="96"/>
        <v>Saas-Balen</v>
      </c>
      <c r="O1228" s="2" t="str">
        <f t="shared" si="95"/>
        <v>Saas-Balen</v>
      </c>
      <c r="P1228" s="2" t="str">
        <f t="shared" si="95"/>
        <v/>
      </c>
      <c r="Q1228" s="2" t="str">
        <f t="shared" si="95"/>
        <v/>
      </c>
      <c r="R1228" s="2" t="str">
        <f t="shared" si="95"/>
        <v/>
      </c>
      <c r="S1228" s="2" t="str">
        <f t="shared" si="95"/>
        <v/>
      </c>
      <c r="T1228" s="2" t="str">
        <f t="shared" si="95"/>
        <v/>
      </c>
      <c r="U1228" s="2" t="str">
        <f t="shared" si="95"/>
        <v/>
      </c>
      <c r="V1228" s="2" t="str">
        <f t="shared" si="95"/>
        <v/>
      </c>
      <c r="W1228" s="2" t="str">
        <f t="shared" si="95"/>
        <v/>
      </c>
      <c r="X1228" s="2" t="str">
        <f t="shared" si="95"/>
        <v/>
      </c>
      <c r="Y1228" s="2" t="str">
        <f t="shared" si="95"/>
        <v/>
      </c>
    </row>
    <row r="1229" spans="1:25" x14ac:dyDescent="0.2">
      <c r="A1229" s="2" t="s">
        <v>824</v>
      </c>
      <c r="B1229" s="2">
        <v>3433</v>
      </c>
      <c r="C1229" s="2">
        <v>0</v>
      </c>
      <c r="D1229" s="2" t="s">
        <v>884</v>
      </c>
      <c r="E1229" s="2">
        <v>955</v>
      </c>
      <c r="F1229" s="2" t="s">
        <v>309</v>
      </c>
      <c r="G1229" s="2">
        <v>2618383.1069999998</v>
      </c>
      <c r="H1229" s="2">
        <v>1202771.6540000001</v>
      </c>
      <c r="I1229" s="2" t="s">
        <v>4896</v>
      </c>
      <c r="J1229" s="4">
        <v>39630</v>
      </c>
      <c r="K1229" s="230">
        <f t="shared" si="97"/>
        <v>3</v>
      </c>
      <c r="L1229" s="2" t="str">
        <f>$B1229&amp;"-"&amp;COUNTIF($B$2:$B1229, $B1229)</f>
        <v>3433-3</v>
      </c>
      <c r="M1229" s="2">
        <v>3910</v>
      </c>
      <c r="N1229" s="2" t="str">
        <f t="shared" si="96"/>
        <v>Saas-Grund</v>
      </c>
      <c r="O1229" s="2" t="str">
        <f t="shared" si="95"/>
        <v>Saas-Grund</v>
      </c>
      <c r="P1229" s="2" t="str">
        <f t="shared" si="95"/>
        <v>Saas-Grund</v>
      </c>
      <c r="Q1229" s="2" t="str">
        <f t="shared" si="95"/>
        <v/>
      </c>
      <c r="R1229" s="2" t="str">
        <f t="shared" si="95"/>
        <v/>
      </c>
      <c r="S1229" s="2" t="str">
        <f t="shared" si="95"/>
        <v/>
      </c>
      <c r="T1229" s="2" t="str">
        <f t="shared" si="95"/>
        <v/>
      </c>
      <c r="U1229" s="2" t="str">
        <f t="shared" si="95"/>
        <v/>
      </c>
      <c r="V1229" s="2" t="str">
        <f t="shared" si="95"/>
        <v/>
      </c>
      <c r="W1229" s="2" t="str">
        <f t="shared" si="95"/>
        <v/>
      </c>
      <c r="X1229" s="2" t="str">
        <f t="shared" si="95"/>
        <v/>
      </c>
      <c r="Y1229" s="2" t="str">
        <f t="shared" si="95"/>
        <v/>
      </c>
    </row>
    <row r="1230" spans="1:25" x14ac:dyDescent="0.2">
      <c r="A1230" s="2" t="s">
        <v>604</v>
      </c>
      <c r="B1230" s="2">
        <v>3434</v>
      </c>
      <c r="C1230" s="2">
        <v>0</v>
      </c>
      <c r="D1230" s="2" t="s">
        <v>884</v>
      </c>
      <c r="E1230" s="2">
        <v>955</v>
      </c>
      <c r="F1230" s="2" t="s">
        <v>309</v>
      </c>
      <c r="G1230" s="2">
        <v>2617306.3840000001</v>
      </c>
      <c r="H1230" s="2">
        <v>1201732.348</v>
      </c>
      <c r="I1230" s="2" t="s">
        <v>4896</v>
      </c>
      <c r="J1230" s="4">
        <v>39630</v>
      </c>
      <c r="K1230" s="230">
        <f t="shared" si="97"/>
        <v>3</v>
      </c>
      <c r="L1230" s="2" t="str">
        <f>$B1230&amp;"-"&amp;COUNTIF($B$2:$B1230, $B1230)</f>
        <v>3434-4</v>
      </c>
      <c r="M1230" s="2">
        <v>3911</v>
      </c>
      <c r="N1230" s="2" t="str">
        <f t="shared" si="96"/>
        <v>Ried-Brig</v>
      </c>
      <c r="O1230" s="2" t="str">
        <f t="shared" si="95"/>
        <v/>
      </c>
      <c r="P1230" s="2" t="str">
        <f t="shared" si="95"/>
        <v/>
      </c>
      <c r="Q1230" s="2" t="str">
        <f t="shared" si="95"/>
        <v/>
      </c>
      <c r="R1230" s="2" t="str">
        <f t="shared" si="95"/>
        <v/>
      </c>
      <c r="S1230" s="2" t="str">
        <f t="shared" si="95"/>
        <v/>
      </c>
      <c r="T1230" s="2" t="str">
        <f t="shared" si="95"/>
        <v/>
      </c>
      <c r="U1230" s="2" t="str">
        <f t="shared" si="95"/>
        <v/>
      </c>
      <c r="V1230" s="2" t="str">
        <f t="shared" si="95"/>
        <v/>
      </c>
      <c r="W1230" s="2" t="str">
        <f t="shared" si="95"/>
        <v/>
      </c>
      <c r="X1230" s="2" t="str">
        <f t="shared" si="95"/>
        <v/>
      </c>
      <c r="Y1230" s="2" t="str">
        <f t="shared" si="95"/>
        <v/>
      </c>
    </row>
    <row r="1231" spans="1:25" x14ac:dyDescent="0.2">
      <c r="A1231" s="2" t="s">
        <v>885</v>
      </c>
      <c r="B1231" s="2">
        <v>3435</v>
      </c>
      <c r="C1231" s="2">
        <v>0</v>
      </c>
      <c r="D1231" s="2" t="s">
        <v>884</v>
      </c>
      <c r="E1231" s="2">
        <v>955</v>
      </c>
      <c r="F1231" s="2" t="s">
        <v>309</v>
      </c>
      <c r="G1231" s="2">
        <v>2620592.2910000002</v>
      </c>
      <c r="H1231" s="2">
        <v>1205467.608</v>
      </c>
      <c r="I1231" s="2" t="s">
        <v>4896</v>
      </c>
      <c r="J1231" s="4">
        <v>39630</v>
      </c>
      <c r="K1231" s="230">
        <f t="shared" si="97"/>
        <v>3</v>
      </c>
      <c r="L1231" s="2" t="str">
        <f>$B1231&amp;"-"&amp;COUNTIF($B$2:$B1231, $B1231)</f>
        <v>3435-1</v>
      </c>
      <c r="M1231" s="2">
        <v>3912</v>
      </c>
      <c r="N1231" s="2" t="str">
        <f t="shared" si="96"/>
        <v>Termen</v>
      </c>
      <c r="O1231" s="2" t="str">
        <f t="shared" si="95"/>
        <v/>
      </c>
      <c r="P1231" s="2" t="str">
        <f t="shared" si="95"/>
        <v/>
      </c>
      <c r="Q1231" s="2" t="str">
        <f t="shared" si="95"/>
        <v/>
      </c>
      <c r="R1231" s="2" t="str">
        <f t="shared" si="95"/>
        <v/>
      </c>
      <c r="S1231" s="2" t="str">
        <f t="shared" si="95"/>
        <v/>
      </c>
      <c r="T1231" s="2" t="str">
        <f t="shared" si="95"/>
        <v/>
      </c>
      <c r="U1231" s="2" t="str">
        <f t="shared" si="95"/>
        <v/>
      </c>
      <c r="V1231" s="2" t="str">
        <f t="shared" si="95"/>
        <v/>
      </c>
      <c r="W1231" s="2" t="str">
        <f t="shared" si="95"/>
        <v/>
      </c>
      <c r="X1231" s="2" t="str">
        <f t="shared" si="95"/>
        <v/>
      </c>
      <c r="Y1231" s="2" t="str">
        <f t="shared" si="95"/>
        <v/>
      </c>
    </row>
    <row r="1232" spans="1:25" x14ac:dyDescent="0.2">
      <c r="A1232" s="2" t="s">
        <v>886</v>
      </c>
      <c r="B1232" s="2">
        <v>3439</v>
      </c>
      <c r="C1232" s="2">
        <v>0</v>
      </c>
      <c r="D1232" s="2" t="s">
        <v>884</v>
      </c>
      <c r="E1232" s="2">
        <v>955</v>
      </c>
      <c r="F1232" s="2" t="s">
        <v>309</v>
      </c>
      <c r="G1232" s="2">
        <v>2623384.2220000001</v>
      </c>
      <c r="H1232" s="2">
        <v>1204281.1459999999</v>
      </c>
      <c r="I1232" s="2" t="s">
        <v>4896</v>
      </c>
      <c r="J1232" s="4">
        <v>39630</v>
      </c>
      <c r="K1232" s="230">
        <f t="shared" si="97"/>
        <v>3</v>
      </c>
      <c r="L1232" s="2" t="str">
        <f>$B1232&amp;"-"&amp;COUNTIF($B$2:$B1232, $B1232)</f>
        <v>3439-2</v>
      </c>
      <c r="M1232" s="2">
        <v>3913</v>
      </c>
      <c r="N1232" s="2" t="str">
        <f t="shared" si="96"/>
        <v>Rosswald</v>
      </c>
      <c r="O1232" s="2" t="str">
        <f t="shared" si="95"/>
        <v/>
      </c>
      <c r="P1232" s="2" t="str">
        <f t="shared" si="95"/>
        <v/>
      </c>
      <c r="Q1232" s="2" t="str">
        <f t="shared" si="95"/>
        <v/>
      </c>
      <c r="R1232" s="2" t="str">
        <f t="shared" si="95"/>
        <v/>
      </c>
      <c r="S1232" s="2" t="str">
        <f t="shared" si="95"/>
        <v/>
      </c>
      <c r="T1232" s="2" t="str">
        <f t="shared" si="95"/>
        <v/>
      </c>
      <c r="U1232" s="2" t="str">
        <f t="shared" ref="U1232:Y1232" si="98">IFERROR(INDEX($A$2:$A$5744, MATCH($M1232&amp;"-"&amp;U$1, $L$2:$L$5744, 0)), "")</f>
        <v/>
      </c>
      <c r="V1232" s="2" t="str">
        <f t="shared" si="98"/>
        <v/>
      </c>
      <c r="W1232" s="2" t="str">
        <f t="shared" si="98"/>
        <v/>
      </c>
      <c r="X1232" s="2" t="str">
        <f t="shared" si="98"/>
        <v/>
      </c>
      <c r="Y1232" s="2" t="str">
        <f t="shared" si="98"/>
        <v/>
      </c>
    </row>
    <row r="1233" spans="1:25" x14ac:dyDescent="0.2">
      <c r="A1233" s="2" t="s">
        <v>887</v>
      </c>
      <c r="B1233" s="2">
        <v>3452</v>
      </c>
      <c r="C1233" s="2">
        <v>0</v>
      </c>
      <c r="D1233" s="2" t="s">
        <v>884</v>
      </c>
      <c r="E1233" s="2">
        <v>955</v>
      </c>
      <c r="F1233" s="2" t="s">
        <v>309</v>
      </c>
      <c r="G1233" s="2">
        <v>2622062.7710000002</v>
      </c>
      <c r="H1233" s="2">
        <v>1206554.6969999999</v>
      </c>
      <c r="I1233" s="2" t="s">
        <v>4896</v>
      </c>
      <c r="J1233" s="4">
        <v>39630</v>
      </c>
      <c r="K1233" s="230">
        <f t="shared" si="97"/>
        <v>3</v>
      </c>
      <c r="L1233" s="2" t="str">
        <f>$B1233&amp;"-"&amp;COUNTIF($B$2:$B1233, $B1233)</f>
        <v>3452-1</v>
      </c>
      <c r="M1233" s="2">
        <v>3914</v>
      </c>
      <c r="N1233" s="2" t="str">
        <f t="shared" si="96"/>
        <v>Blatten b. Naters</v>
      </c>
      <c r="O1233" s="2" t="str">
        <f t="shared" si="96"/>
        <v>Belalp</v>
      </c>
      <c r="P1233" s="2" t="str">
        <f t="shared" si="96"/>
        <v>Blatten b. Naters</v>
      </c>
      <c r="Q1233" s="2" t="str">
        <f t="shared" si="96"/>
        <v/>
      </c>
      <c r="R1233" s="2" t="str">
        <f t="shared" si="96"/>
        <v/>
      </c>
      <c r="S1233" s="2" t="str">
        <f t="shared" si="96"/>
        <v/>
      </c>
      <c r="T1233" s="2" t="str">
        <f t="shared" si="96"/>
        <v/>
      </c>
      <c r="U1233" s="2" t="str">
        <f t="shared" si="96"/>
        <v/>
      </c>
      <c r="V1233" s="2" t="str">
        <f t="shared" si="96"/>
        <v/>
      </c>
      <c r="W1233" s="2" t="str">
        <f t="shared" si="96"/>
        <v/>
      </c>
      <c r="X1233" s="2" t="str">
        <f t="shared" si="96"/>
        <v/>
      </c>
      <c r="Y1233" s="2" t="str">
        <f t="shared" si="96"/>
        <v/>
      </c>
    </row>
    <row r="1234" spans="1:25" x14ac:dyDescent="0.2">
      <c r="A1234" s="2" t="s">
        <v>894</v>
      </c>
      <c r="B1234" s="2">
        <v>3453</v>
      </c>
      <c r="C1234" s="2">
        <v>0</v>
      </c>
      <c r="D1234" s="2" t="s">
        <v>884</v>
      </c>
      <c r="E1234" s="2">
        <v>955</v>
      </c>
      <c r="F1234" s="2" t="s">
        <v>309</v>
      </c>
      <c r="G1234" s="2">
        <v>2623368.8160000001</v>
      </c>
      <c r="H1234" s="2">
        <v>1205974.345</v>
      </c>
      <c r="I1234" s="2" t="s">
        <v>4896</v>
      </c>
      <c r="J1234" s="4">
        <v>39630</v>
      </c>
      <c r="K1234" s="230">
        <f t="shared" si="97"/>
        <v>3</v>
      </c>
      <c r="L1234" s="2" t="str">
        <f>$B1234&amp;"-"&amp;COUNTIF($B$2:$B1234, $B1234)</f>
        <v>3453-2</v>
      </c>
      <c r="M1234" s="2">
        <v>3916</v>
      </c>
      <c r="N1234" s="2" t="str">
        <f t="shared" si="96"/>
        <v>Ferden</v>
      </c>
      <c r="O1234" s="2" t="str">
        <f t="shared" si="96"/>
        <v/>
      </c>
      <c r="P1234" s="2" t="str">
        <f t="shared" si="96"/>
        <v/>
      </c>
      <c r="Q1234" s="2" t="str">
        <f t="shared" si="96"/>
        <v/>
      </c>
      <c r="R1234" s="2" t="str">
        <f t="shared" si="96"/>
        <v/>
      </c>
      <c r="S1234" s="2" t="str">
        <f t="shared" si="96"/>
        <v/>
      </c>
      <c r="T1234" s="2" t="str">
        <f t="shared" si="96"/>
        <v/>
      </c>
      <c r="U1234" s="2" t="str">
        <f t="shared" si="96"/>
        <v/>
      </c>
      <c r="V1234" s="2" t="str">
        <f t="shared" si="96"/>
        <v/>
      </c>
      <c r="W1234" s="2" t="str">
        <f t="shared" si="96"/>
        <v/>
      </c>
      <c r="X1234" s="2" t="str">
        <f t="shared" si="96"/>
        <v/>
      </c>
      <c r="Y1234" s="2" t="str">
        <f t="shared" si="96"/>
        <v/>
      </c>
    </row>
    <row r="1235" spans="1:25" x14ac:dyDescent="0.2">
      <c r="A1235" s="2" t="s">
        <v>891</v>
      </c>
      <c r="B1235" s="2">
        <v>3454</v>
      </c>
      <c r="C1235" s="2">
        <v>0</v>
      </c>
      <c r="D1235" s="2" t="s">
        <v>884</v>
      </c>
      <c r="E1235" s="2">
        <v>955</v>
      </c>
      <c r="F1235" s="2" t="s">
        <v>309</v>
      </c>
      <c r="G1235" s="2">
        <v>2621300.841</v>
      </c>
      <c r="H1235" s="2">
        <v>1210263.2879999999</v>
      </c>
      <c r="I1235" s="2" t="s">
        <v>4896</v>
      </c>
      <c r="J1235" s="4">
        <v>39630</v>
      </c>
      <c r="K1235" s="230">
        <f t="shared" si="97"/>
        <v>3</v>
      </c>
      <c r="L1235" s="2" t="str">
        <f>$B1235&amp;"-"&amp;COUNTIF($B$2:$B1235, $B1235)</f>
        <v>3454-1</v>
      </c>
      <c r="M1235" s="2">
        <v>3917</v>
      </c>
      <c r="N1235" s="2" t="str">
        <f t="shared" si="96"/>
        <v>Goppenstein</v>
      </c>
      <c r="O1235" s="2" t="str">
        <f t="shared" si="96"/>
        <v>Kippel</v>
      </c>
      <c r="P1235" s="2" t="str">
        <f t="shared" si="96"/>
        <v/>
      </c>
      <c r="Q1235" s="2" t="str">
        <f t="shared" si="96"/>
        <v/>
      </c>
      <c r="R1235" s="2" t="str">
        <f t="shared" si="96"/>
        <v/>
      </c>
      <c r="S1235" s="2" t="str">
        <f t="shared" si="96"/>
        <v/>
      </c>
      <c r="T1235" s="2" t="str">
        <f t="shared" si="96"/>
        <v/>
      </c>
      <c r="U1235" s="2" t="str">
        <f t="shared" si="96"/>
        <v/>
      </c>
      <c r="V1235" s="2" t="str">
        <f t="shared" si="96"/>
        <v/>
      </c>
      <c r="W1235" s="2" t="str">
        <f t="shared" si="96"/>
        <v/>
      </c>
      <c r="X1235" s="2" t="str">
        <f t="shared" si="96"/>
        <v/>
      </c>
      <c r="Y1235" s="2" t="str">
        <f t="shared" si="96"/>
        <v/>
      </c>
    </row>
    <row r="1236" spans="1:25" x14ac:dyDescent="0.2">
      <c r="A1236" s="2" t="s">
        <v>895</v>
      </c>
      <c r="B1236" s="2">
        <v>3456</v>
      </c>
      <c r="C1236" s="2">
        <v>0</v>
      </c>
      <c r="D1236" s="2" t="s">
        <v>884</v>
      </c>
      <c r="E1236" s="2">
        <v>955</v>
      </c>
      <c r="F1236" s="2" t="s">
        <v>309</v>
      </c>
      <c r="G1236" s="2">
        <v>2622690.4160000002</v>
      </c>
      <c r="H1236" s="2">
        <v>1207127.5179999999</v>
      </c>
      <c r="I1236" s="2" t="s">
        <v>4896</v>
      </c>
      <c r="J1236" s="4">
        <v>39630</v>
      </c>
      <c r="K1236" s="230">
        <f t="shared" si="97"/>
        <v>3</v>
      </c>
      <c r="L1236" s="2" t="str">
        <f>$B1236&amp;"-"&amp;COUNTIF($B$2:$B1236, $B1236)</f>
        <v>3456-1</v>
      </c>
      <c r="M1236" s="2">
        <v>3918</v>
      </c>
      <c r="N1236" s="2" t="str">
        <f t="shared" si="96"/>
        <v>Wiler (Lötschen)</v>
      </c>
      <c r="O1236" s="2" t="str">
        <f t="shared" si="96"/>
        <v/>
      </c>
      <c r="P1236" s="2" t="str">
        <f t="shared" si="96"/>
        <v/>
      </c>
      <c r="Q1236" s="2" t="str">
        <f t="shared" si="96"/>
        <v/>
      </c>
      <c r="R1236" s="2" t="str">
        <f t="shared" si="96"/>
        <v/>
      </c>
      <c r="S1236" s="2" t="str">
        <f t="shared" si="96"/>
        <v/>
      </c>
      <c r="T1236" s="2" t="str">
        <f t="shared" si="96"/>
        <v/>
      </c>
      <c r="U1236" s="2" t="str">
        <f t="shared" si="96"/>
        <v/>
      </c>
      <c r="V1236" s="2" t="str">
        <f t="shared" si="96"/>
        <v/>
      </c>
      <c r="W1236" s="2" t="str">
        <f t="shared" si="96"/>
        <v/>
      </c>
      <c r="X1236" s="2" t="str">
        <f t="shared" si="96"/>
        <v/>
      </c>
      <c r="Y1236" s="2" t="str">
        <f t="shared" si="96"/>
        <v/>
      </c>
    </row>
    <row r="1237" spans="1:25" x14ac:dyDescent="0.2">
      <c r="A1237" s="2" t="s">
        <v>888</v>
      </c>
      <c r="B1237" s="2">
        <v>3415</v>
      </c>
      <c r="C1237" s="2">
        <v>3</v>
      </c>
      <c r="D1237" s="2" t="s">
        <v>889</v>
      </c>
      <c r="E1237" s="2">
        <v>956</v>
      </c>
      <c r="F1237" s="2" t="s">
        <v>309</v>
      </c>
      <c r="G1237" s="2">
        <v>2616571.2209999999</v>
      </c>
      <c r="H1237" s="2">
        <v>1208008.625</v>
      </c>
      <c r="I1237" s="2" t="s">
        <v>4896</v>
      </c>
      <c r="J1237" s="4">
        <v>39630</v>
      </c>
      <c r="K1237" s="230">
        <f t="shared" si="97"/>
        <v>3</v>
      </c>
      <c r="L1237" s="2" t="str">
        <f>$B1237&amp;"-"&amp;COUNTIF($B$2:$B1237, $B1237)</f>
        <v>3415-6</v>
      </c>
      <c r="M1237" s="2">
        <v>3919</v>
      </c>
      <c r="N1237" s="2" t="str">
        <f t="shared" si="96"/>
        <v>Blatten (Lötschen)</v>
      </c>
      <c r="O1237" s="2" t="str">
        <f t="shared" si="96"/>
        <v/>
      </c>
      <c r="P1237" s="2" t="str">
        <f t="shared" si="96"/>
        <v/>
      </c>
      <c r="Q1237" s="2" t="str">
        <f t="shared" si="96"/>
        <v/>
      </c>
      <c r="R1237" s="2" t="str">
        <f t="shared" si="96"/>
        <v/>
      </c>
      <c r="S1237" s="2" t="str">
        <f t="shared" si="96"/>
        <v/>
      </c>
      <c r="T1237" s="2" t="str">
        <f t="shared" si="96"/>
        <v/>
      </c>
      <c r="U1237" s="2" t="str">
        <f t="shared" si="96"/>
        <v/>
      </c>
      <c r="V1237" s="2" t="str">
        <f t="shared" si="96"/>
        <v/>
      </c>
      <c r="W1237" s="2" t="str">
        <f t="shared" si="96"/>
        <v/>
      </c>
      <c r="X1237" s="2" t="str">
        <f t="shared" si="96"/>
        <v/>
      </c>
      <c r="Y1237" s="2" t="str">
        <f t="shared" si="96"/>
        <v/>
      </c>
    </row>
    <row r="1238" spans="1:25" x14ac:dyDescent="0.2">
      <c r="A1238" s="2" t="s">
        <v>876</v>
      </c>
      <c r="B1238" s="2">
        <v>3416</v>
      </c>
      <c r="C1238" s="2">
        <v>0</v>
      </c>
      <c r="D1238" s="2" t="s">
        <v>889</v>
      </c>
      <c r="E1238" s="2">
        <v>956</v>
      </c>
      <c r="F1238" s="2" t="s">
        <v>309</v>
      </c>
      <c r="G1238" s="2">
        <v>2620655.9610000001</v>
      </c>
      <c r="H1238" s="2">
        <v>1212805.8740000001</v>
      </c>
      <c r="I1238" s="2" t="s">
        <v>4896</v>
      </c>
      <c r="J1238" s="4">
        <v>39630</v>
      </c>
      <c r="K1238" s="230">
        <f t="shared" si="97"/>
        <v>3</v>
      </c>
      <c r="L1238" s="2" t="str">
        <f>$B1238&amp;"-"&amp;COUNTIF($B$2:$B1238, $B1238)</f>
        <v>3416-3</v>
      </c>
      <c r="M1238" s="2">
        <v>3920</v>
      </c>
      <c r="N1238" s="2" t="str">
        <f t="shared" si="96"/>
        <v>Zermatt</v>
      </c>
      <c r="O1238" s="2" t="str">
        <f t="shared" si="96"/>
        <v/>
      </c>
      <c r="P1238" s="2" t="str">
        <f t="shared" si="96"/>
        <v/>
      </c>
      <c r="Q1238" s="2" t="str">
        <f t="shared" si="96"/>
        <v/>
      </c>
      <c r="R1238" s="2" t="str">
        <f t="shared" si="96"/>
        <v/>
      </c>
      <c r="S1238" s="2" t="str">
        <f t="shared" si="96"/>
        <v/>
      </c>
      <c r="T1238" s="2" t="str">
        <f t="shared" si="96"/>
        <v/>
      </c>
      <c r="U1238" s="2" t="str">
        <f t="shared" si="96"/>
        <v/>
      </c>
      <c r="V1238" s="2" t="str">
        <f t="shared" si="96"/>
        <v/>
      </c>
      <c r="W1238" s="2" t="str">
        <f t="shared" si="96"/>
        <v/>
      </c>
      <c r="X1238" s="2" t="str">
        <f t="shared" si="96"/>
        <v/>
      </c>
      <c r="Y1238" s="2" t="str">
        <f t="shared" si="96"/>
        <v/>
      </c>
    </row>
    <row r="1239" spans="1:25" x14ac:dyDescent="0.2">
      <c r="A1239" s="2" t="s">
        <v>889</v>
      </c>
      <c r="B1239" s="2">
        <v>3417</v>
      </c>
      <c r="C1239" s="2">
        <v>0</v>
      </c>
      <c r="D1239" s="2" t="s">
        <v>889</v>
      </c>
      <c r="E1239" s="2">
        <v>956</v>
      </c>
      <c r="F1239" s="2" t="s">
        <v>309</v>
      </c>
      <c r="G1239" s="2">
        <v>2618527.5090000001</v>
      </c>
      <c r="H1239" s="2">
        <v>1208514.581</v>
      </c>
      <c r="I1239" s="2" t="s">
        <v>4896</v>
      </c>
      <c r="J1239" s="4">
        <v>39630</v>
      </c>
      <c r="K1239" s="230">
        <f t="shared" si="97"/>
        <v>3</v>
      </c>
      <c r="L1239" s="2" t="str">
        <f>$B1239&amp;"-"&amp;COUNTIF($B$2:$B1239, $B1239)</f>
        <v>3417-1</v>
      </c>
      <c r="M1239" s="2">
        <v>3922</v>
      </c>
      <c r="N1239" s="2" t="str">
        <f t="shared" si="96"/>
        <v>Eisten</v>
      </c>
      <c r="O1239" s="2" t="str">
        <f t="shared" si="96"/>
        <v>Kalpetran</v>
      </c>
      <c r="P1239" s="2" t="str">
        <f t="shared" si="96"/>
        <v>Stalden VS</v>
      </c>
      <c r="Q1239" s="2" t="str">
        <f t="shared" si="96"/>
        <v>Eisten</v>
      </c>
      <c r="R1239" s="2" t="str">
        <f t="shared" si="96"/>
        <v>Kalpetran</v>
      </c>
      <c r="S1239" s="2" t="str">
        <f t="shared" si="96"/>
        <v>Stalden VS</v>
      </c>
      <c r="T1239" s="2" t="str">
        <f t="shared" si="96"/>
        <v/>
      </c>
      <c r="U1239" s="2" t="str">
        <f t="shared" si="96"/>
        <v/>
      </c>
      <c r="V1239" s="2" t="str">
        <f t="shared" si="96"/>
        <v/>
      </c>
      <c r="W1239" s="2" t="str">
        <f t="shared" si="96"/>
        <v/>
      </c>
      <c r="X1239" s="2" t="str">
        <f t="shared" si="96"/>
        <v/>
      </c>
      <c r="Y1239" s="2" t="str">
        <f t="shared" si="96"/>
        <v/>
      </c>
    </row>
    <row r="1240" spans="1:25" x14ac:dyDescent="0.2">
      <c r="A1240" s="2" t="s">
        <v>890</v>
      </c>
      <c r="B1240" s="2">
        <v>3418</v>
      </c>
      <c r="C1240" s="2">
        <v>0</v>
      </c>
      <c r="D1240" s="2" t="s">
        <v>889</v>
      </c>
      <c r="E1240" s="2">
        <v>956</v>
      </c>
      <c r="F1240" s="2" t="s">
        <v>309</v>
      </c>
      <c r="G1240" s="2">
        <v>2619831.841</v>
      </c>
      <c r="H1240" s="2">
        <v>1210756.236</v>
      </c>
      <c r="I1240" s="2" t="s">
        <v>4896</v>
      </c>
      <c r="J1240" s="4">
        <v>39630</v>
      </c>
      <c r="K1240" s="230">
        <f t="shared" si="97"/>
        <v>3</v>
      </c>
      <c r="L1240" s="2" t="str">
        <f>$B1240&amp;"-"&amp;COUNTIF($B$2:$B1240, $B1240)</f>
        <v>3418-4</v>
      </c>
      <c r="M1240" s="2">
        <v>3923</v>
      </c>
      <c r="N1240" s="2" t="str">
        <f t="shared" si="96"/>
        <v>Törbel</v>
      </c>
      <c r="O1240" s="2" t="str">
        <f t="shared" si="96"/>
        <v>Törbel</v>
      </c>
      <c r="P1240" s="2" t="str">
        <f t="shared" si="96"/>
        <v/>
      </c>
      <c r="Q1240" s="2" t="str">
        <f t="shared" si="96"/>
        <v/>
      </c>
      <c r="R1240" s="2" t="str">
        <f t="shared" si="96"/>
        <v/>
      </c>
      <c r="S1240" s="2" t="str">
        <f t="shared" si="96"/>
        <v/>
      </c>
      <c r="T1240" s="2" t="str">
        <f t="shared" si="96"/>
        <v/>
      </c>
      <c r="U1240" s="2" t="str">
        <f t="shared" si="96"/>
        <v/>
      </c>
      <c r="V1240" s="2" t="str">
        <f t="shared" si="96"/>
        <v/>
      </c>
      <c r="W1240" s="2" t="str">
        <f t="shared" si="96"/>
        <v/>
      </c>
      <c r="X1240" s="2" t="str">
        <f t="shared" si="96"/>
        <v/>
      </c>
      <c r="Y1240" s="2" t="str">
        <f t="shared" si="96"/>
        <v/>
      </c>
    </row>
    <row r="1241" spans="1:25" x14ac:dyDescent="0.2">
      <c r="A1241" s="2" t="s">
        <v>891</v>
      </c>
      <c r="B1241" s="2">
        <v>3454</v>
      </c>
      <c r="C1241" s="2">
        <v>0</v>
      </c>
      <c r="D1241" s="2" t="s">
        <v>889</v>
      </c>
      <c r="E1241" s="2">
        <v>956</v>
      </c>
      <c r="F1241" s="2" t="s">
        <v>309</v>
      </c>
      <c r="G1241" s="2">
        <v>2621719.3360000001</v>
      </c>
      <c r="H1241" s="2">
        <v>1210095.7009999999</v>
      </c>
      <c r="I1241" s="2" t="s">
        <v>4896</v>
      </c>
      <c r="J1241" s="4">
        <v>39630</v>
      </c>
      <c r="K1241" s="230">
        <f t="shared" si="97"/>
        <v>3</v>
      </c>
      <c r="L1241" s="2" t="str">
        <f>$B1241&amp;"-"&amp;COUNTIF($B$2:$B1241, $B1241)</f>
        <v>3454-2</v>
      </c>
      <c r="M1241" s="2">
        <v>3924</v>
      </c>
      <c r="N1241" s="2" t="str">
        <f t="shared" si="96"/>
        <v>St. Niklaus VS</v>
      </c>
      <c r="O1241" s="2" t="str">
        <f t="shared" si="96"/>
        <v/>
      </c>
      <c r="P1241" s="2" t="str">
        <f t="shared" si="96"/>
        <v/>
      </c>
      <c r="Q1241" s="2" t="str">
        <f t="shared" si="96"/>
        <v/>
      </c>
      <c r="R1241" s="2" t="str">
        <f t="shared" si="96"/>
        <v/>
      </c>
      <c r="S1241" s="2" t="str">
        <f t="shared" si="96"/>
        <v/>
      </c>
      <c r="T1241" s="2" t="str">
        <f t="shared" si="96"/>
        <v/>
      </c>
      <c r="U1241" s="2" t="str">
        <f t="shared" si="96"/>
        <v/>
      </c>
      <c r="V1241" s="2" t="str">
        <f t="shared" si="96"/>
        <v/>
      </c>
      <c r="W1241" s="2" t="str">
        <f t="shared" si="96"/>
        <v/>
      </c>
      <c r="X1241" s="2" t="str">
        <f t="shared" si="96"/>
        <v/>
      </c>
      <c r="Y1241" s="2" t="str">
        <f t="shared" si="96"/>
        <v/>
      </c>
    </row>
    <row r="1242" spans="1:25" x14ac:dyDescent="0.2">
      <c r="A1242" s="2" t="s">
        <v>876</v>
      </c>
      <c r="B1242" s="2">
        <v>3416</v>
      </c>
      <c r="C1242" s="2">
        <v>0</v>
      </c>
      <c r="D1242" s="2" t="s">
        <v>891</v>
      </c>
      <c r="E1242" s="2">
        <v>957</v>
      </c>
      <c r="F1242" s="2" t="s">
        <v>309</v>
      </c>
      <c r="G1242" s="2">
        <v>2622053.233</v>
      </c>
      <c r="H1242" s="2">
        <v>1211086.811</v>
      </c>
      <c r="I1242" s="2" t="s">
        <v>4896</v>
      </c>
      <c r="J1242" s="4">
        <v>39630</v>
      </c>
      <c r="K1242" s="230">
        <f t="shared" si="97"/>
        <v>3</v>
      </c>
      <c r="L1242" s="2" t="str">
        <f>$B1242&amp;"-"&amp;COUNTIF($B$2:$B1242, $B1242)</f>
        <v>3416-4</v>
      </c>
      <c r="M1242" s="2">
        <v>3925</v>
      </c>
      <c r="N1242" s="2" t="str">
        <f t="shared" si="96"/>
        <v>Grächen</v>
      </c>
      <c r="O1242" s="2" t="str">
        <f t="shared" si="96"/>
        <v/>
      </c>
      <c r="P1242" s="2" t="str">
        <f t="shared" si="96"/>
        <v/>
      </c>
      <c r="Q1242" s="2" t="str">
        <f t="shared" si="96"/>
        <v/>
      </c>
      <c r="R1242" s="2" t="str">
        <f t="shared" si="96"/>
        <v/>
      </c>
      <c r="S1242" s="2" t="str">
        <f t="shared" si="96"/>
        <v/>
      </c>
      <c r="T1242" s="2" t="str">
        <f t="shared" si="96"/>
        <v/>
      </c>
      <c r="U1242" s="2" t="str">
        <f t="shared" si="96"/>
        <v/>
      </c>
      <c r="V1242" s="2" t="str">
        <f t="shared" si="96"/>
        <v/>
      </c>
      <c r="W1242" s="2" t="str">
        <f t="shared" si="96"/>
        <v/>
      </c>
      <c r="X1242" s="2" t="str">
        <f t="shared" si="96"/>
        <v/>
      </c>
      <c r="Y1242" s="2" t="str">
        <f t="shared" si="96"/>
        <v/>
      </c>
    </row>
    <row r="1243" spans="1:25" x14ac:dyDescent="0.2">
      <c r="A1243" s="2" t="s">
        <v>891</v>
      </c>
      <c r="B1243" s="2">
        <v>3454</v>
      </c>
      <c r="C1243" s="2">
        <v>0</v>
      </c>
      <c r="D1243" s="2" t="s">
        <v>891</v>
      </c>
      <c r="E1243" s="2">
        <v>957</v>
      </c>
      <c r="F1243" s="2" t="s">
        <v>309</v>
      </c>
      <c r="G1243" s="2">
        <v>2623165.8820000002</v>
      </c>
      <c r="H1243" s="2">
        <v>1209540.3049999999</v>
      </c>
      <c r="I1243" s="2" t="s">
        <v>4896</v>
      </c>
      <c r="J1243" s="4">
        <v>39630</v>
      </c>
      <c r="K1243" s="230">
        <f t="shared" si="97"/>
        <v>3</v>
      </c>
      <c r="L1243" s="2" t="str">
        <f>$B1243&amp;"-"&amp;COUNTIF($B$2:$B1243, $B1243)</f>
        <v>3454-3</v>
      </c>
      <c r="M1243" s="2">
        <v>3926</v>
      </c>
      <c r="N1243" s="2" t="str">
        <f t="shared" si="96"/>
        <v>Embd</v>
      </c>
      <c r="O1243" s="2" t="str">
        <f t="shared" si="96"/>
        <v/>
      </c>
      <c r="P1243" s="2" t="str">
        <f t="shared" si="96"/>
        <v/>
      </c>
      <c r="Q1243" s="2" t="str">
        <f t="shared" si="96"/>
        <v/>
      </c>
      <c r="R1243" s="2" t="str">
        <f t="shared" si="96"/>
        <v/>
      </c>
      <c r="S1243" s="2" t="str">
        <f t="shared" si="96"/>
        <v/>
      </c>
      <c r="T1243" s="2" t="str">
        <f t="shared" si="96"/>
        <v/>
      </c>
      <c r="U1243" s="2" t="str">
        <f t="shared" si="96"/>
        <v/>
      </c>
      <c r="V1243" s="2" t="str">
        <f t="shared" si="96"/>
        <v/>
      </c>
      <c r="W1243" s="2" t="str">
        <f t="shared" si="96"/>
        <v/>
      </c>
      <c r="X1243" s="2" t="str">
        <f t="shared" si="96"/>
        <v/>
      </c>
      <c r="Y1243" s="2" t="str">
        <f t="shared" si="96"/>
        <v/>
      </c>
    </row>
    <row r="1244" spans="1:25" x14ac:dyDescent="0.2">
      <c r="A1244" s="2" t="s">
        <v>892</v>
      </c>
      <c r="B1244" s="2">
        <v>3455</v>
      </c>
      <c r="C1244" s="2">
        <v>0</v>
      </c>
      <c r="D1244" s="2" t="s">
        <v>891</v>
      </c>
      <c r="E1244" s="2">
        <v>957</v>
      </c>
      <c r="F1244" s="2" t="s">
        <v>309</v>
      </c>
      <c r="G1244" s="2">
        <v>2622765.8280000002</v>
      </c>
      <c r="H1244" s="2">
        <v>1207897.2860000001</v>
      </c>
      <c r="I1244" s="2" t="s">
        <v>4896</v>
      </c>
      <c r="J1244" s="4">
        <v>39630</v>
      </c>
      <c r="K1244" s="230">
        <f t="shared" si="97"/>
        <v>3</v>
      </c>
      <c r="L1244" s="2" t="str">
        <f>$B1244&amp;"-"&amp;COUNTIF($B$2:$B1244, $B1244)</f>
        <v>3455-1</v>
      </c>
      <c r="M1244" s="2">
        <v>3927</v>
      </c>
      <c r="N1244" s="2" t="str">
        <f t="shared" si="96"/>
        <v>Herbriggen</v>
      </c>
      <c r="O1244" s="2" t="str">
        <f t="shared" si="96"/>
        <v/>
      </c>
      <c r="P1244" s="2" t="str">
        <f t="shared" si="96"/>
        <v/>
      </c>
      <c r="Q1244" s="2" t="str">
        <f t="shared" si="96"/>
        <v/>
      </c>
      <c r="R1244" s="2" t="str">
        <f t="shared" si="96"/>
        <v/>
      </c>
      <c r="S1244" s="2" t="str">
        <f t="shared" si="96"/>
        <v/>
      </c>
      <c r="T1244" s="2" t="str">
        <f t="shared" si="96"/>
        <v/>
      </c>
      <c r="U1244" s="2" t="str">
        <f t="shared" si="96"/>
        <v/>
      </c>
      <c r="V1244" s="2" t="str">
        <f t="shared" si="96"/>
        <v/>
      </c>
      <c r="W1244" s="2" t="str">
        <f t="shared" si="96"/>
        <v/>
      </c>
      <c r="X1244" s="2" t="str">
        <f t="shared" si="96"/>
        <v/>
      </c>
      <c r="Y1244" s="2" t="str">
        <f t="shared" si="96"/>
        <v/>
      </c>
    </row>
    <row r="1245" spans="1:25" x14ac:dyDescent="0.2">
      <c r="A1245" s="2" t="s">
        <v>893</v>
      </c>
      <c r="B1245" s="2">
        <v>3457</v>
      </c>
      <c r="C1245" s="2">
        <v>0</v>
      </c>
      <c r="D1245" s="2" t="s">
        <v>891</v>
      </c>
      <c r="E1245" s="2">
        <v>957</v>
      </c>
      <c r="F1245" s="2" t="s">
        <v>309</v>
      </c>
      <c r="G1245" s="2">
        <v>2630515.02</v>
      </c>
      <c r="H1245" s="2">
        <v>1208785.747</v>
      </c>
      <c r="I1245" s="2" t="s">
        <v>4896</v>
      </c>
      <c r="J1245" s="4">
        <v>39630</v>
      </c>
      <c r="K1245" s="230">
        <f t="shared" si="97"/>
        <v>3</v>
      </c>
      <c r="L1245" s="2" t="str">
        <f>$B1245&amp;"-"&amp;COUNTIF($B$2:$B1245, $B1245)</f>
        <v>3457-1</v>
      </c>
      <c r="M1245" s="2">
        <v>3928</v>
      </c>
      <c r="N1245" s="2" t="str">
        <f t="shared" si="96"/>
        <v>Randa</v>
      </c>
      <c r="O1245" s="2" t="str">
        <f t="shared" si="96"/>
        <v/>
      </c>
      <c r="P1245" s="2" t="str">
        <f t="shared" si="96"/>
        <v/>
      </c>
      <c r="Q1245" s="2" t="str">
        <f t="shared" si="96"/>
        <v/>
      </c>
      <c r="R1245" s="2" t="str">
        <f t="shared" si="96"/>
        <v/>
      </c>
      <c r="S1245" s="2" t="str">
        <f t="shared" si="96"/>
        <v/>
      </c>
      <c r="T1245" s="2" t="str">
        <f t="shared" si="96"/>
        <v/>
      </c>
      <c r="U1245" s="2" t="str">
        <f t="shared" si="96"/>
        <v/>
      </c>
      <c r="V1245" s="2" t="str">
        <f t="shared" si="96"/>
        <v/>
      </c>
      <c r="W1245" s="2" t="str">
        <f t="shared" si="96"/>
        <v/>
      </c>
      <c r="X1245" s="2" t="str">
        <f t="shared" si="96"/>
        <v/>
      </c>
      <c r="Y1245" s="2" t="str">
        <f t="shared" si="96"/>
        <v/>
      </c>
    </row>
    <row r="1246" spans="1:25" x14ac:dyDescent="0.2">
      <c r="A1246" s="2" t="s">
        <v>877</v>
      </c>
      <c r="B1246" s="2">
        <v>3462</v>
      </c>
      <c r="C1246" s="2">
        <v>0</v>
      </c>
      <c r="D1246" s="2" t="s">
        <v>891</v>
      </c>
      <c r="E1246" s="2">
        <v>957</v>
      </c>
      <c r="F1246" s="2" t="s">
        <v>309</v>
      </c>
      <c r="G1246" s="2">
        <v>2625066.2230000002</v>
      </c>
      <c r="H1246" s="2">
        <v>1212280.81</v>
      </c>
      <c r="I1246" s="2" t="s">
        <v>4896</v>
      </c>
      <c r="J1246" s="4">
        <v>39630</v>
      </c>
      <c r="K1246" s="230">
        <f t="shared" si="97"/>
        <v>3</v>
      </c>
      <c r="L1246" s="2" t="str">
        <f>$B1246&amp;"-"&amp;COUNTIF($B$2:$B1246, $B1246)</f>
        <v>3462-2</v>
      </c>
      <c r="M1246" s="2">
        <v>3929</v>
      </c>
      <c r="N1246" s="2" t="str">
        <f t="shared" si="96"/>
        <v>Täsch</v>
      </c>
      <c r="O1246" s="2" t="str">
        <f t="shared" si="96"/>
        <v/>
      </c>
      <c r="P1246" s="2" t="str">
        <f t="shared" si="96"/>
        <v/>
      </c>
      <c r="Q1246" s="2" t="str">
        <f t="shared" si="96"/>
        <v/>
      </c>
      <c r="R1246" s="2" t="str">
        <f t="shared" si="96"/>
        <v/>
      </c>
      <c r="S1246" s="2" t="str">
        <f t="shared" si="96"/>
        <v/>
      </c>
      <c r="T1246" s="2" t="str">
        <f t="shared" si="96"/>
        <v/>
      </c>
      <c r="U1246" s="2" t="str">
        <f t="shared" si="96"/>
        <v/>
      </c>
      <c r="V1246" s="2" t="str">
        <f t="shared" si="96"/>
        <v/>
      </c>
      <c r="W1246" s="2" t="str">
        <f t="shared" si="96"/>
        <v/>
      </c>
      <c r="X1246" s="2" t="str">
        <f t="shared" si="96"/>
        <v/>
      </c>
      <c r="Y1246" s="2" t="str">
        <f t="shared" si="96"/>
        <v/>
      </c>
    </row>
    <row r="1247" spans="1:25" x14ac:dyDescent="0.2">
      <c r="A1247" s="2" t="s">
        <v>880</v>
      </c>
      <c r="B1247" s="2">
        <v>4952</v>
      </c>
      <c r="C1247" s="2">
        <v>0</v>
      </c>
      <c r="D1247" s="2" t="s">
        <v>891</v>
      </c>
      <c r="E1247" s="2">
        <v>957</v>
      </c>
      <c r="F1247" s="2" t="s">
        <v>309</v>
      </c>
      <c r="G1247" s="2">
        <v>2632636.9780000001</v>
      </c>
      <c r="H1247" s="2">
        <v>1210555.561</v>
      </c>
      <c r="I1247" s="2" t="s">
        <v>4896</v>
      </c>
      <c r="J1247" s="4">
        <v>39630</v>
      </c>
      <c r="K1247" s="230">
        <f t="shared" si="97"/>
        <v>3</v>
      </c>
      <c r="L1247" s="2" t="str">
        <f>$B1247&amp;"-"&amp;COUNTIF($B$2:$B1247, $B1247)</f>
        <v>4952-3</v>
      </c>
      <c r="M1247" s="2">
        <v>3930</v>
      </c>
      <c r="N1247" s="2" t="str">
        <f t="shared" si="96"/>
        <v>Visp</v>
      </c>
      <c r="O1247" s="2" t="str">
        <f t="shared" si="96"/>
        <v>Visp</v>
      </c>
      <c r="P1247" s="2" t="str">
        <f t="shared" si="96"/>
        <v>Eyholz</v>
      </c>
      <c r="Q1247" s="2" t="str">
        <f t="shared" si="96"/>
        <v>Visp</v>
      </c>
      <c r="R1247" s="2" t="str">
        <f t="shared" si="96"/>
        <v/>
      </c>
      <c r="S1247" s="2" t="str">
        <f t="shared" si="96"/>
        <v/>
      </c>
      <c r="T1247" s="2" t="str">
        <f t="shared" si="96"/>
        <v/>
      </c>
      <c r="U1247" s="2" t="str">
        <f t="shared" si="96"/>
        <v/>
      </c>
      <c r="V1247" s="2" t="str">
        <f t="shared" si="96"/>
        <v/>
      </c>
      <c r="W1247" s="2" t="str">
        <f t="shared" si="96"/>
        <v/>
      </c>
      <c r="X1247" s="2" t="str">
        <f t="shared" si="96"/>
        <v/>
      </c>
      <c r="Y1247" s="2" t="str">
        <f t="shared" si="96"/>
        <v/>
      </c>
    </row>
    <row r="1248" spans="1:25" x14ac:dyDescent="0.2">
      <c r="A1248" s="2" t="s">
        <v>899</v>
      </c>
      <c r="B1248" s="2">
        <v>4954</v>
      </c>
      <c r="C1248" s="2">
        <v>0</v>
      </c>
      <c r="D1248" s="2" t="s">
        <v>891</v>
      </c>
      <c r="E1248" s="2">
        <v>957</v>
      </c>
      <c r="F1248" s="2" t="s">
        <v>309</v>
      </c>
      <c r="G1248" s="2">
        <v>2627460.4249999998</v>
      </c>
      <c r="H1248" s="2">
        <v>1212067.3589999999</v>
      </c>
      <c r="I1248" s="2" t="s">
        <v>4896</v>
      </c>
      <c r="J1248" s="4">
        <v>39630</v>
      </c>
      <c r="K1248" s="230">
        <f t="shared" si="97"/>
        <v>3</v>
      </c>
      <c r="L1248" s="2" t="str">
        <f>$B1248&amp;"-"&amp;COUNTIF($B$2:$B1248, $B1248)</f>
        <v>4954-1</v>
      </c>
      <c r="M1248" s="2">
        <v>3931</v>
      </c>
      <c r="N1248" s="2" t="str">
        <f t="shared" si="96"/>
        <v>Lalden</v>
      </c>
      <c r="O1248" s="2" t="str">
        <f t="shared" si="96"/>
        <v/>
      </c>
      <c r="P1248" s="2" t="str">
        <f t="shared" si="96"/>
        <v/>
      </c>
      <c r="Q1248" s="2" t="str">
        <f t="shared" si="96"/>
        <v/>
      </c>
      <c r="R1248" s="2" t="str">
        <f t="shared" si="96"/>
        <v/>
      </c>
      <c r="S1248" s="2" t="str">
        <f t="shared" si="96"/>
        <v/>
      </c>
      <c r="T1248" s="2" t="str">
        <f t="shared" si="96"/>
        <v/>
      </c>
      <c r="U1248" s="2" t="str">
        <f t="shared" si="96"/>
        <v/>
      </c>
      <c r="V1248" s="2" t="str">
        <f t="shared" si="96"/>
        <v/>
      </c>
      <c r="W1248" s="2" t="str">
        <f t="shared" si="96"/>
        <v/>
      </c>
      <c r="X1248" s="2" t="str">
        <f t="shared" si="96"/>
        <v/>
      </c>
      <c r="Y1248" s="2" t="str">
        <f t="shared" si="96"/>
        <v/>
      </c>
    </row>
    <row r="1249" spans="1:25" x14ac:dyDescent="0.2">
      <c r="A1249" s="2" t="s">
        <v>894</v>
      </c>
      <c r="B1249" s="2">
        <v>3453</v>
      </c>
      <c r="C1249" s="2">
        <v>0</v>
      </c>
      <c r="D1249" s="2" t="s">
        <v>895</v>
      </c>
      <c r="E1249" s="2">
        <v>958</v>
      </c>
      <c r="F1249" s="2" t="s">
        <v>309</v>
      </c>
      <c r="G1249" s="2">
        <v>2626046.4939999999</v>
      </c>
      <c r="H1249" s="2">
        <v>1206528.652</v>
      </c>
      <c r="I1249" s="2" t="s">
        <v>4896</v>
      </c>
      <c r="J1249" s="4">
        <v>39630</v>
      </c>
      <c r="K1249" s="230">
        <f t="shared" si="97"/>
        <v>3</v>
      </c>
      <c r="L1249" s="2" t="str">
        <f>$B1249&amp;"-"&amp;COUNTIF($B$2:$B1249, $B1249)</f>
        <v>3453-3</v>
      </c>
      <c r="M1249" s="2">
        <v>3932</v>
      </c>
      <c r="N1249" s="2" t="str">
        <f t="shared" si="96"/>
        <v>Visperterminen</v>
      </c>
      <c r="O1249" s="2" t="str">
        <f t="shared" si="96"/>
        <v/>
      </c>
      <c r="P1249" s="2" t="str">
        <f t="shared" si="96"/>
        <v/>
      </c>
      <c r="Q1249" s="2" t="str">
        <f t="shared" si="96"/>
        <v/>
      </c>
      <c r="R1249" s="2" t="str">
        <f t="shared" si="96"/>
        <v/>
      </c>
      <c r="S1249" s="2" t="str">
        <f t="shared" si="96"/>
        <v/>
      </c>
      <c r="T1249" s="2" t="str">
        <f t="shared" si="96"/>
        <v/>
      </c>
      <c r="U1249" s="2" t="str">
        <f t="shared" si="96"/>
        <v/>
      </c>
      <c r="V1249" s="2" t="str">
        <f t="shared" si="96"/>
        <v/>
      </c>
      <c r="W1249" s="2" t="str">
        <f t="shared" si="96"/>
        <v/>
      </c>
      <c r="X1249" s="2" t="str">
        <f t="shared" si="96"/>
        <v/>
      </c>
      <c r="Y1249" s="2" t="str">
        <f t="shared" si="96"/>
        <v/>
      </c>
    </row>
    <row r="1250" spans="1:25" x14ac:dyDescent="0.2">
      <c r="A1250" s="2" t="s">
        <v>895</v>
      </c>
      <c r="B1250" s="2">
        <v>3456</v>
      </c>
      <c r="C1250" s="2">
        <v>0</v>
      </c>
      <c r="D1250" s="2" t="s">
        <v>895</v>
      </c>
      <c r="E1250" s="2">
        <v>958</v>
      </c>
      <c r="F1250" s="2" t="s">
        <v>309</v>
      </c>
      <c r="G1250" s="2">
        <v>2623476.7459999998</v>
      </c>
      <c r="H1250" s="2">
        <v>1207042.162</v>
      </c>
      <c r="I1250" s="2" t="s">
        <v>4896</v>
      </c>
      <c r="J1250" s="4">
        <v>39630</v>
      </c>
      <c r="K1250" s="230">
        <f t="shared" si="97"/>
        <v>3</v>
      </c>
      <c r="L1250" s="2" t="str">
        <f>$B1250&amp;"-"&amp;COUNTIF($B$2:$B1250, $B1250)</f>
        <v>3456-2</v>
      </c>
      <c r="M1250" s="2">
        <v>3933</v>
      </c>
      <c r="N1250" s="2" t="str">
        <f t="shared" si="96"/>
        <v>Staldenried</v>
      </c>
      <c r="O1250" s="2" t="str">
        <f t="shared" si="96"/>
        <v/>
      </c>
      <c r="P1250" s="2" t="str">
        <f t="shared" si="96"/>
        <v/>
      </c>
      <c r="Q1250" s="2" t="str">
        <f t="shared" si="96"/>
        <v/>
      </c>
      <c r="R1250" s="2" t="str">
        <f t="shared" si="96"/>
        <v/>
      </c>
      <c r="S1250" s="2" t="str">
        <f t="shared" si="96"/>
        <v/>
      </c>
      <c r="T1250" s="2" t="str">
        <f t="shared" si="96"/>
        <v/>
      </c>
      <c r="U1250" s="2" t="str">
        <f t="shared" si="96"/>
        <v/>
      </c>
      <c r="V1250" s="2" t="str">
        <f t="shared" si="96"/>
        <v/>
      </c>
      <c r="W1250" s="2" t="str">
        <f t="shared" si="96"/>
        <v/>
      </c>
      <c r="X1250" s="2" t="str">
        <f t="shared" si="96"/>
        <v/>
      </c>
      <c r="Y1250" s="2" t="str">
        <f t="shared" si="96"/>
        <v/>
      </c>
    </row>
    <row r="1251" spans="1:25" x14ac:dyDescent="0.2">
      <c r="A1251" s="2" t="s">
        <v>818</v>
      </c>
      <c r="B1251" s="2">
        <v>3551</v>
      </c>
      <c r="C1251" s="2">
        <v>0</v>
      </c>
      <c r="D1251" s="2" t="s">
        <v>895</v>
      </c>
      <c r="E1251" s="2">
        <v>958</v>
      </c>
      <c r="F1251" s="2" t="s">
        <v>309</v>
      </c>
      <c r="G1251" s="2">
        <v>2627964.9900000002</v>
      </c>
      <c r="H1251" s="2">
        <v>1205327.003</v>
      </c>
      <c r="I1251" s="2" t="s">
        <v>4896</v>
      </c>
      <c r="J1251" s="4">
        <v>39630</v>
      </c>
      <c r="K1251" s="230">
        <f t="shared" si="97"/>
        <v>3</v>
      </c>
      <c r="L1251" s="2" t="str">
        <f>$B1251&amp;"-"&amp;COUNTIF($B$2:$B1251, $B1251)</f>
        <v>3551-3</v>
      </c>
      <c r="M1251" s="2">
        <v>3934</v>
      </c>
      <c r="N1251" s="2" t="str">
        <f t="shared" si="96"/>
        <v>Zeneggen</v>
      </c>
      <c r="O1251" s="2" t="str">
        <f t="shared" si="96"/>
        <v/>
      </c>
      <c r="P1251" s="2" t="str">
        <f t="shared" si="96"/>
        <v/>
      </c>
      <c r="Q1251" s="2" t="str">
        <f t="shared" si="96"/>
        <v/>
      </c>
      <c r="R1251" s="2" t="str">
        <f t="shared" si="96"/>
        <v/>
      </c>
      <c r="S1251" s="2" t="str">
        <f t="shared" si="96"/>
        <v/>
      </c>
      <c r="T1251" s="2" t="str">
        <f t="shared" si="96"/>
        <v/>
      </c>
      <c r="U1251" s="2" t="str">
        <f t="shared" si="96"/>
        <v/>
      </c>
      <c r="V1251" s="2" t="str">
        <f t="shared" si="96"/>
        <v/>
      </c>
      <c r="W1251" s="2" t="str">
        <f t="shared" si="96"/>
        <v/>
      </c>
      <c r="X1251" s="2" t="str">
        <f t="shared" si="96"/>
        <v/>
      </c>
      <c r="Y1251" s="2" t="str">
        <f t="shared" si="96"/>
        <v/>
      </c>
    </row>
    <row r="1252" spans="1:25" x14ac:dyDescent="0.2">
      <c r="A1252" s="2" t="s">
        <v>878</v>
      </c>
      <c r="B1252" s="2">
        <v>3463</v>
      </c>
      <c r="C1252" s="2">
        <v>0</v>
      </c>
      <c r="D1252" s="2" t="s">
        <v>897</v>
      </c>
      <c r="E1252" s="2">
        <v>959</v>
      </c>
      <c r="F1252" s="2" t="s">
        <v>309</v>
      </c>
      <c r="G1252" s="2">
        <v>2624574.7769999998</v>
      </c>
      <c r="H1252" s="2">
        <v>1215887.1170000001</v>
      </c>
      <c r="I1252" s="2" t="s">
        <v>4896</v>
      </c>
      <c r="J1252" s="4">
        <v>39630</v>
      </c>
      <c r="K1252" s="230">
        <f t="shared" si="97"/>
        <v>3</v>
      </c>
      <c r="L1252" s="2" t="str">
        <f>$B1252&amp;"-"&amp;COUNTIF($B$2:$B1252, $B1252)</f>
        <v>3463-3</v>
      </c>
      <c r="M1252" s="2">
        <v>3935</v>
      </c>
      <c r="N1252" s="2" t="str">
        <f t="shared" si="96"/>
        <v>Bürchen</v>
      </c>
      <c r="O1252" s="2" t="str">
        <f t="shared" si="96"/>
        <v/>
      </c>
      <c r="P1252" s="2" t="str">
        <f t="shared" si="96"/>
        <v/>
      </c>
      <c r="Q1252" s="2" t="str">
        <f t="shared" si="96"/>
        <v/>
      </c>
      <c r="R1252" s="2" t="str">
        <f t="shared" ref="O1252:Y1275" si="99">IFERROR(INDEX($A$2:$A$5744, MATCH($M1252&amp;"-"&amp;R$1, $L$2:$L$5744, 0)), "")</f>
        <v/>
      </c>
      <c r="S1252" s="2" t="str">
        <f t="shared" si="99"/>
        <v/>
      </c>
      <c r="T1252" s="2" t="str">
        <f t="shared" si="99"/>
        <v/>
      </c>
      <c r="U1252" s="2" t="str">
        <f t="shared" si="99"/>
        <v/>
      </c>
      <c r="V1252" s="2" t="str">
        <f t="shared" si="99"/>
        <v/>
      </c>
      <c r="W1252" s="2" t="str">
        <f t="shared" si="99"/>
        <v/>
      </c>
      <c r="X1252" s="2" t="str">
        <f t="shared" si="99"/>
        <v/>
      </c>
      <c r="Y1252" s="2" t="str">
        <f t="shared" si="99"/>
        <v/>
      </c>
    </row>
    <row r="1253" spans="1:25" x14ac:dyDescent="0.2">
      <c r="A1253" s="2" t="s">
        <v>896</v>
      </c>
      <c r="B1253" s="2">
        <v>3464</v>
      </c>
      <c r="C1253" s="2">
        <v>0</v>
      </c>
      <c r="D1253" s="2" t="s">
        <v>897</v>
      </c>
      <c r="E1253" s="2">
        <v>959</v>
      </c>
      <c r="F1253" s="2" t="s">
        <v>309</v>
      </c>
      <c r="G1253" s="2">
        <v>2622879.5180000002</v>
      </c>
      <c r="H1253" s="2">
        <v>1215873.2279999999</v>
      </c>
      <c r="I1253" s="2" t="s">
        <v>4896</v>
      </c>
      <c r="J1253" s="4">
        <v>39630</v>
      </c>
      <c r="K1253" s="230">
        <f t="shared" si="97"/>
        <v>3</v>
      </c>
      <c r="L1253" s="2" t="str">
        <f>$B1253&amp;"-"&amp;COUNTIF($B$2:$B1253, $B1253)</f>
        <v>3464-4</v>
      </c>
      <c r="M1253" s="2">
        <v>3937</v>
      </c>
      <c r="N1253" s="2" t="str">
        <f t="shared" ref="N1253:Y1316" si="100">IFERROR(INDEX($A$2:$A$5744, MATCH($M1253&amp;"-"&amp;N$1, $L$2:$L$5744, 0)), "")</f>
        <v>Baltschieder</v>
      </c>
      <c r="O1253" s="2" t="str">
        <f t="shared" si="99"/>
        <v>Baltschieder</v>
      </c>
      <c r="P1253" s="2" t="str">
        <f t="shared" si="99"/>
        <v/>
      </c>
      <c r="Q1253" s="2" t="str">
        <f t="shared" si="99"/>
        <v/>
      </c>
      <c r="R1253" s="2" t="str">
        <f t="shared" si="99"/>
        <v/>
      </c>
      <c r="S1253" s="2" t="str">
        <f t="shared" si="99"/>
        <v/>
      </c>
      <c r="T1253" s="2" t="str">
        <f t="shared" si="99"/>
        <v/>
      </c>
      <c r="U1253" s="2" t="str">
        <f t="shared" si="99"/>
        <v/>
      </c>
      <c r="V1253" s="2" t="str">
        <f t="shared" si="99"/>
        <v/>
      </c>
      <c r="W1253" s="2" t="str">
        <f t="shared" si="99"/>
        <v/>
      </c>
      <c r="X1253" s="2" t="str">
        <f t="shared" si="99"/>
        <v/>
      </c>
      <c r="Y1253" s="2" t="str">
        <f t="shared" si="99"/>
        <v/>
      </c>
    </row>
    <row r="1254" spans="1:25" x14ac:dyDescent="0.2">
      <c r="A1254" s="2" t="s">
        <v>361</v>
      </c>
      <c r="B1254" s="2">
        <v>4938</v>
      </c>
      <c r="C1254" s="2">
        <v>2</v>
      </c>
      <c r="D1254" s="2" t="s">
        <v>897</v>
      </c>
      <c r="E1254" s="2">
        <v>959</v>
      </c>
      <c r="F1254" s="2" t="s">
        <v>309</v>
      </c>
      <c r="G1254" s="2">
        <v>2626738.898</v>
      </c>
      <c r="H1254" s="2">
        <v>1217987.56</v>
      </c>
      <c r="I1254" s="2" t="s">
        <v>4896</v>
      </c>
      <c r="J1254" s="4">
        <v>39630</v>
      </c>
      <c r="K1254" s="230">
        <f t="shared" si="97"/>
        <v>3</v>
      </c>
      <c r="L1254" s="2" t="str">
        <f>$B1254&amp;"-"&amp;COUNTIF($B$2:$B1254, $B1254)</f>
        <v>4938-5</v>
      </c>
      <c r="M1254" s="2">
        <v>3938</v>
      </c>
      <c r="N1254" s="2" t="str">
        <f t="shared" si="100"/>
        <v>Ausserberg</v>
      </c>
      <c r="O1254" s="2" t="str">
        <f t="shared" si="99"/>
        <v/>
      </c>
      <c r="P1254" s="2" t="str">
        <f t="shared" si="99"/>
        <v/>
      </c>
      <c r="Q1254" s="2" t="str">
        <f t="shared" si="99"/>
        <v/>
      </c>
      <c r="R1254" s="2" t="str">
        <f t="shared" si="99"/>
        <v/>
      </c>
      <c r="S1254" s="2" t="str">
        <f t="shared" si="99"/>
        <v/>
      </c>
      <c r="T1254" s="2" t="str">
        <f t="shared" si="99"/>
        <v/>
      </c>
      <c r="U1254" s="2" t="str">
        <f t="shared" si="99"/>
        <v/>
      </c>
      <c r="V1254" s="2" t="str">
        <f t="shared" si="99"/>
        <v/>
      </c>
      <c r="W1254" s="2" t="str">
        <f t="shared" si="99"/>
        <v/>
      </c>
      <c r="X1254" s="2" t="str">
        <f t="shared" si="99"/>
        <v/>
      </c>
      <c r="Y1254" s="2" t="str">
        <f t="shared" si="99"/>
        <v/>
      </c>
    </row>
    <row r="1255" spans="1:25" x14ac:dyDescent="0.2">
      <c r="A1255" s="2" t="s">
        <v>898</v>
      </c>
      <c r="B1255" s="2">
        <v>4942</v>
      </c>
      <c r="C1255" s="2">
        <v>0</v>
      </c>
      <c r="D1255" s="2" t="s">
        <v>897</v>
      </c>
      <c r="E1255" s="2">
        <v>959</v>
      </c>
      <c r="F1255" s="2" t="s">
        <v>309</v>
      </c>
      <c r="G1255" s="2">
        <v>2625437.7140000002</v>
      </c>
      <c r="H1255" s="2">
        <v>1217200.6040000001</v>
      </c>
      <c r="I1255" s="2" t="s">
        <v>4896</v>
      </c>
      <c r="J1255" s="4">
        <v>39630</v>
      </c>
      <c r="K1255" s="230">
        <f t="shared" si="97"/>
        <v>3</v>
      </c>
      <c r="L1255" s="2" t="str">
        <f>$B1255&amp;"-"&amp;COUNTIF($B$2:$B1255, $B1255)</f>
        <v>4942-3</v>
      </c>
      <c r="M1255" s="2">
        <v>3939</v>
      </c>
      <c r="N1255" s="2" t="str">
        <f t="shared" si="100"/>
        <v>Eggerberg</v>
      </c>
      <c r="O1255" s="2" t="str">
        <f t="shared" si="99"/>
        <v/>
      </c>
      <c r="P1255" s="2" t="str">
        <f t="shared" si="99"/>
        <v/>
      </c>
      <c r="Q1255" s="2" t="str">
        <f t="shared" si="99"/>
        <v/>
      </c>
      <c r="R1255" s="2" t="str">
        <f t="shared" si="99"/>
        <v/>
      </c>
      <c r="S1255" s="2" t="str">
        <f t="shared" si="99"/>
        <v/>
      </c>
      <c r="T1255" s="2" t="str">
        <f t="shared" si="99"/>
        <v/>
      </c>
      <c r="U1255" s="2" t="str">
        <f t="shared" si="99"/>
        <v/>
      </c>
      <c r="V1255" s="2" t="str">
        <f t="shared" si="99"/>
        <v/>
      </c>
      <c r="W1255" s="2" t="str">
        <f t="shared" si="99"/>
        <v/>
      </c>
      <c r="X1255" s="2" t="str">
        <f t="shared" si="99"/>
        <v/>
      </c>
      <c r="Y1255" s="2" t="str">
        <f t="shared" si="99"/>
        <v/>
      </c>
    </row>
    <row r="1256" spans="1:25" x14ac:dyDescent="0.2">
      <c r="A1256" s="2" t="s">
        <v>356</v>
      </c>
      <c r="B1256" s="2">
        <v>4943</v>
      </c>
      <c r="C1256" s="2">
        <v>0</v>
      </c>
      <c r="D1256" s="2" t="s">
        <v>897</v>
      </c>
      <c r="E1256" s="2">
        <v>959</v>
      </c>
      <c r="F1256" s="2" t="s">
        <v>309</v>
      </c>
      <c r="G1256" s="2">
        <v>2623520.906</v>
      </c>
      <c r="H1256" s="2">
        <v>1216509.1070000001</v>
      </c>
      <c r="I1256" s="2" t="s">
        <v>4896</v>
      </c>
      <c r="J1256" s="4">
        <v>39630</v>
      </c>
      <c r="K1256" s="230">
        <f t="shared" si="97"/>
        <v>3</v>
      </c>
      <c r="L1256" s="2" t="str">
        <f>$B1256&amp;"-"&amp;COUNTIF($B$2:$B1256, $B1256)</f>
        <v>4943-3</v>
      </c>
      <c r="M1256" s="2">
        <v>3940</v>
      </c>
      <c r="N1256" s="2" t="str">
        <f t="shared" si="100"/>
        <v>Steg VS</v>
      </c>
      <c r="O1256" s="2" t="str">
        <f t="shared" si="99"/>
        <v>Steg VS</v>
      </c>
      <c r="P1256" s="2" t="str">
        <f t="shared" si="99"/>
        <v>Steg VS</v>
      </c>
      <c r="Q1256" s="2" t="str">
        <f t="shared" si="99"/>
        <v/>
      </c>
      <c r="R1256" s="2" t="str">
        <f t="shared" si="99"/>
        <v/>
      </c>
      <c r="S1256" s="2" t="str">
        <f t="shared" si="99"/>
        <v/>
      </c>
      <c r="T1256" s="2" t="str">
        <f t="shared" si="99"/>
        <v/>
      </c>
      <c r="U1256" s="2" t="str">
        <f t="shared" si="99"/>
        <v/>
      </c>
      <c r="V1256" s="2" t="str">
        <f t="shared" si="99"/>
        <v/>
      </c>
      <c r="W1256" s="2" t="str">
        <f t="shared" si="99"/>
        <v/>
      </c>
      <c r="X1256" s="2" t="str">
        <f t="shared" si="99"/>
        <v/>
      </c>
      <c r="Y1256" s="2" t="str">
        <f t="shared" si="99"/>
        <v/>
      </c>
    </row>
    <row r="1257" spans="1:25" x14ac:dyDescent="0.2">
      <c r="A1257" s="2" t="s">
        <v>893</v>
      </c>
      <c r="B1257" s="2">
        <v>3457</v>
      </c>
      <c r="C1257" s="2">
        <v>0</v>
      </c>
      <c r="D1257" s="2" t="s">
        <v>899</v>
      </c>
      <c r="E1257" s="2">
        <v>960</v>
      </c>
      <c r="F1257" s="2" t="s">
        <v>309</v>
      </c>
      <c r="G1257" s="2">
        <v>2628815.858</v>
      </c>
      <c r="H1257" s="2">
        <v>1211757.844</v>
      </c>
      <c r="I1257" s="2" t="s">
        <v>4896</v>
      </c>
      <c r="J1257" s="4">
        <v>39630</v>
      </c>
      <c r="K1257" s="230">
        <f t="shared" si="97"/>
        <v>3</v>
      </c>
      <c r="L1257" s="2" t="str">
        <f>$B1257&amp;"-"&amp;COUNTIF($B$2:$B1257, $B1257)</f>
        <v>3457-2</v>
      </c>
      <c r="M1257" s="2">
        <v>3942</v>
      </c>
      <c r="N1257" s="2" t="str">
        <f t="shared" si="100"/>
        <v>St. German</v>
      </c>
      <c r="O1257" s="2" t="str">
        <f t="shared" si="99"/>
        <v>Raron</v>
      </c>
      <c r="P1257" s="2" t="str">
        <f t="shared" si="99"/>
        <v>Niedergesteln</v>
      </c>
      <c r="Q1257" s="2" t="str">
        <f t="shared" si="99"/>
        <v>Raron</v>
      </c>
      <c r="R1257" s="2" t="str">
        <f t="shared" si="99"/>
        <v>Niedergesteln</v>
      </c>
      <c r="S1257" s="2" t="str">
        <f t="shared" si="99"/>
        <v>St. German</v>
      </c>
      <c r="T1257" s="2" t="str">
        <f t="shared" si="99"/>
        <v>Raron</v>
      </c>
      <c r="U1257" s="2" t="str">
        <f t="shared" si="99"/>
        <v/>
      </c>
      <c r="V1257" s="2" t="str">
        <f t="shared" si="99"/>
        <v/>
      </c>
      <c r="W1257" s="2" t="str">
        <f t="shared" si="99"/>
        <v/>
      </c>
      <c r="X1257" s="2" t="str">
        <f t="shared" si="99"/>
        <v/>
      </c>
      <c r="Y1257" s="2" t="str">
        <f t="shared" si="99"/>
        <v/>
      </c>
    </row>
    <row r="1258" spans="1:25" x14ac:dyDescent="0.2">
      <c r="A1258" s="2" t="s">
        <v>882</v>
      </c>
      <c r="B1258" s="2">
        <v>4953</v>
      </c>
      <c r="C1258" s="2">
        <v>0</v>
      </c>
      <c r="D1258" s="2" t="s">
        <v>899</v>
      </c>
      <c r="E1258" s="2">
        <v>960</v>
      </c>
      <c r="F1258" s="2" t="s">
        <v>309</v>
      </c>
      <c r="G1258" s="2">
        <v>2628555.7179999999</v>
      </c>
      <c r="H1258" s="2">
        <v>1215690.774</v>
      </c>
      <c r="I1258" s="2" t="s">
        <v>4896</v>
      </c>
      <c r="J1258" s="4">
        <v>39630</v>
      </c>
      <c r="K1258" s="230">
        <f t="shared" si="97"/>
        <v>3</v>
      </c>
      <c r="L1258" s="2" t="str">
        <f>$B1258&amp;"-"&amp;COUNTIF($B$2:$B1258, $B1258)</f>
        <v>4953-2</v>
      </c>
      <c r="M1258" s="2">
        <v>3943</v>
      </c>
      <c r="N1258" s="2" t="str">
        <f t="shared" si="100"/>
        <v>Eischoll</v>
      </c>
      <c r="O1258" s="2" t="str">
        <f t="shared" si="99"/>
        <v>Eischoll</v>
      </c>
      <c r="P1258" s="2" t="str">
        <f t="shared" si="99"/>
        <v>Eischoll</v>
      </c>
      <c r="Q1258" s="2" t="str">
        <f t="shared" si="99"/>
        <v/>
      </c>
      <c r="R1258" s="2" t="str">
        <f t="shared" si="99"/>
        <v/>
      </c>
      <c r="S1258" s="2" t="str">
        <f t="shared" si="99"/>
        <v/>
      </c>
      <c r="T1258" s="2" t="str">
        <f t="shared" si="99"/>
        <v/>
      </c>
      <c r="U1258" s="2" t="str">
        <f t="shared" si="99"/>
        <v/>
      </c>
      <c r="V1258" s="2" t="str">
        <f t="shared" si="99"/>
        <v/>
      </c>
      <c r="W1258" s="2" t="str">
        <f t="shared" si="99"/>
        <v/>
      </c>
      <c r="X1258" s="2" t="str">
        <f t="shared" si="99"/>
        <v/>
      </c>
      <c r="Y1258" s="2" t="str">
        <f t="shared" si="99"/>
        <v/>
      </c>
    </row>
    <row r="1259" spans="1:25" x14ac:dyDescent="0.2">
      <c r="A1259" s="2" t="s">
        <v>899</v>
      </c>
      <c r="B1259" s="2">
        <v>4954</v>
      </c>
      <c r="C1259" s="2">
        <v>0</v>
      </c>
      <c r="D1259" s="2" t="s">
        <v>899</v>
      </c>
      <c r="E1259" s="2">
        <v>960</v>
      </c>
      <c r="F1259" s="2" t="s">
        <v>309</v>
      </c>
      <c r="G1259" s="2">
        <v>2629022.8530000001</v>
      </c>
      <c r="H1259" s="2">
        <v>1213764.9650000001</v>
      </c>
      <c r="I1259" s="2" t="s">
        <v>4896</v>
      </c>
      <c r="J1259" s="4">
        <v>39630</v>
      </c>
      <c r="K1259" s="230">
        <f t="shared" si="97"/>
        <v>3</v>
      </c>
      <c r="L1259" s="2" t="str">
        <f>$B1259&amp;"-"&amp;COUNTIF($B$2:$B1259, $B1259)</f>
        <v>4954-2</v>
      </c>
      <c r="M1259" s="2">
        <v>3944</v>
      </c>
      <c r="N1259" s="2" t="str">
        <f t="shared" si="100"/>
        <v>Unterbäch VS</v>
      </c>
      <c r="O1259" s="2" t="str">
        <f t="shared" si="99"/>
        <v/>
      </c>
      <c r="P1259" s="2" t="str">
        <f t="shared" si="99"/>
        <v/>
      </c>
      <c r="Q1259" s="2" t="str">
        <f t="shared" si="99"/>
        <v/>
      </c>
      <c r="R1259" s="2" t="str">
        <f t="shared" si="99"/>
        <v/>
      </c>
      <c r="S1259" s="2" t="str">
        <f t="shared" si="99"/>
        <v/>
      </c>
      <c r="T1259" s="2" t="str">
        <f t="shared" si="99"/>
        <v/>
      </c>
      <c r="U1259" s="2" t="str">
        <f t="shared" si="99"/>
        <v/>
      </c>
      <c r="V1259" s="2" t="str">
        <f t="shared" si="99"/>
        <v/>
      </c>
      <c r="W1259" s="2" t="str">
        <f t="shared" si="99"/>
        <v/>
      </c>
      <c r="X1259" s="2" t="str">
        <f t="shared" si="99"/>
        <v/>
      </c>
      <c r="Y1259" s="2" t="str">
        <f t="shared" si="99"/>
        <v/>
      </c>
    </row>
    <row r="1260" spans="1:25" x14ac:dyDescent="0.2">
      <c r="A1260" s="2" t="s">
        <v>900</v>
      </c>
      <c r="B1260" s="2">
        <v>4536</v>
      </c>
      <c r="C1260" s="2">
        <v>0</v>
      </c>
      <c r="D1260" s="2" t="s">
        <v>900</v>
      </c>
      <c r="E1260" s="2">
        <v>971</v>
      </c>
      <c r="F1260" s="2" t="s">
        <v>309</v>
      </c>
      <c r="G1260" s="2">
        <v>2612819.9559999998</v>
      </c>
      <c r="H1260" s="2">
        <v>1233291.382</v>
      </c>
      <c r="I1260" s="2" t="s">
        <v>4896</v>
      </c>
      <c r="J1260" s="4">
        <v>39630</v>
      </c>
      <c r="K1260" s="230">
        <f t="shared" si="97"/>
        <v>3</v>
      </c>
      <c r="L1260" s="2" t="str">
        <f>$B1260&amp;"-"&amp;COUNTIF($B$2:$B1260, $B1260)</f>
        <v>4536-1</v>
      </c>
      <c r="M1260" s="2">
        <v>3945</v>
      </c>
      <c r="N1260" s="2" t="str">
        <f t="shared" si="100"/>
        <v>Niedergampel</v>
      </c>
      <c r="O1260" s="2" t="str">
        <f t="shared" si="99"/>
        <v>Gampel</v>
      </c>
      <c r="P1260" s="2" t="str">
        <f t="shared" si="99"/>
        <v/>
      </c>
      <c r="Q1260" s="2" t="str">
        <f t="shared" si="99"/>
        <v/>
      </c>
      <c r="R1260" s="2" t="str">
        <f t="shared" si="99"/>
        <v/>
      </c>
      <c r="S1260" s="2" t="str">
        <f t="shared" si="99"/>
        <v/>
      </c>
      <c r="T1260" s="2" t="str">
        <f t="shared" si="99"/>
        <v/>
      </c>
      <c r="U1260" s="2" t="str">
        <f t="shared" si="99"/>
        <v/>
      </c>
      <c r="V1260" s="2" t="str">
        <f t="shared" si="99"/>
        <v/>
      </c>
      <c r="W1260" s="2" t="str">
        <f t="shared" si="99"/>
        <v/>
      </c>
      <c r="X1260" s="2" t="str">
        <f t="shared" si="99"/>
        <v/>
      </c>
      <c r="Y1260" s="2" t="str">
        <f t="shared" si="99"/>
        <v/>
      </c>
    </row>
    <row r="1261" spans="1:25" x14ac:dyDescent="0.2">
      <c r="A1261" s="2" t="s">
        <v>901</v>
      </c>
      <c r="B1261" s="2">
        <v>3376</v>
      </c>
      <c r="C1261" s="2">
        <v>2</v>
      </c>
      <c r="D1261" s="2" t="s">
        <v>901</v>
      </c>
      <c r="E1261" s="2">
        <v>972</v>
      </c>
      <c r="F1261" s="2" t="s">
        <v>309</v>
      </c>
      <c r="G1261" s="2">
        <v>2620124.537</v>
      </c>
      <c r="H1261" s="2">
        <v>1230523.355</v>
      </c>
      <c r="I1261" s="2" t="s">
        <v>4896</v>
      </c>
      <c r="J1261" s="4">
        <v>39630</v>
      </c>
      <c r="K1261" s="230">
        <f t="shared" si="97"/>
        <v>3</v>
      </c>
      <c r="L1261" s="2" t="str">
        <f>$B1261&amp;"-"&amp;COUNTIF($B$2:$B1261, $B1261)</f>
        <v>3376-1</v>
      </c>
      <c r="M1261" s="2">
        <v>3946</v>
      </c>
      <c r="N1261" s="2" t="str">
        <f t="shared" si="100"/>
        <v>Turtmann</v>
      </c>
      <c r="O1261" s="2" t="str">
        <f t="shared" si="99"/>
        <v>Gruben</v>
      </c>
      <c r="P1261" s="2" t="str">
        <f t="shared" si="99"/>
        <v/>
      </c>
      <c r="Q1261" s="2" t="str">
        <f t="shared" si="99"/>
        <v/>
      </c>
      <c r="R1261" s="2" t="str">
        <f t="shared" si="99"/>
        <v/>
      </c>
      <c r="S1261" s="2" t="str">
        <f t="shared" si="99"/>
        <v/>
      </c>
      <c r="T1261" s="2" t="str">
        <f t="shared" si="99"/>
        <v/>
      </c>
      <c r="U1261" s="2" t="str">
        <f t="shared" si="99"/>
        <v/>
      </c>
      <c r="V1261" s="2" t="str">
        <f t="shared" si="99"/>
        <v/>
      </c>
      <c r="W1261" s="2" t="str">
        <f t="shared" si="99"/>
        <v/>
      </c>
      <c r="X1261" s="2" t="str">
        <f t="shared" si="99"/>
        <v/>
      </c>
      <c r="Y1261" s="2" t="str">
        <f t="shared" si="99"/>
        <v/>
      </c>
    </row>
    <row r="1262" spans="1:25" x14ac:dyDescent="0.2">
      <c r="A1262" s="2" t="s">
        <v>902</v>
      </c>
      <c r="B1262" s="2">
        <v>3366</v>
      </c>
      <c r="C1262" s="2">
        <v>0</v>
      </c>
      <c r="D1262" s="2" t="s">
        <v>902</v>
      </c>
      <c r="E1262" s="2">
        <v>973</v>
      </c>
      <c r="F1262" s="2" t="s">
        <v>309</v>
      </c>
      <c r="G1262" s="2">
        <v>2620542.31</v>
      </c>
      <c r="H1262" s="2">
        <v>1224819.9040000001</v>
      </c>
      <c r="I1262" s="2" t="s">
        <v>4896</v>
      </c>
      <c r="J1262" s="4">
        <v>39630</v>
      </c>
      <c r="K1262" s="230">
        <f t="shared" si="97"/>
        <v>3</v>
      </c>
      <c r="L1262" s="2" t="str">
        <f>$B1262&amp;"-"&amp;COUNTIF($B$2:$B1262, $B1262)</f>
        <v>3366-1</v>
      </c>
      <c r="M1262" s="2">
        <v>3947</v>
      </c>
      <c r="N1262" s="2" t="str">
        <f t="shared" si="100"/>
        <v>Ergisch</v>
      </c>
      <c r="O1262" s="2" t="str">
        <f t="shared" si="99"/>
        <v/>
      </c>
      <c r="P1262" s="2" t="str">
        <f t="shared" si="99"/>
        <v/>
      </c>
      <c r="Q1262" s="2" t="str">
        <f t="shared" si="99"/>
        <v/>
      </c>
      <c r="R1262" s="2" t="str">
        <f t="shared" si="99"/>
        <v/>
      </c>
      <c r="S1262" s="2" t="str">
        <f t="shared" si="99"/>
        <v/>
      </c>
      <c r="T1262" s="2" t="str">
        <f t="shared" si="99"/>
        <v/>
      </c>
      <c r="U1262" s="2" t="str">
        <f t="shared" si="99"/>
        <v/>
      </c>
      <c r="V1262" s="2" t="str">
        <f t="shared" si="99"/>
        <v/>
      </c>
      <c r="W1262" s="2" t="str">
        <f t="shared" si="99"/>
        <v/>
      </c>
      <c r="X1262" s="2" t="str">
        <f t="shared" si="99"/>
        <v/>
      </c>
      <c r="Y1262" s="2" t="str">
        <f t="shared" si="99"/>
        <v/>
      </c>
    </row>
    <row r="1263" spans="1:25" x14ac:dyDescent="0.2">
      <c r="A1263" s="2" t="s">
        <v>903</v>
      </c>
      <c r="B1263" s="2">
        <v>3366</v>
      </c>
      <c r="C1263" s="2">
        <v>2</v>
      </c>
      <c r="D1263" s="2" t="s">
        <v>902</v>
      </c>
      <c r="E1263" s="2">
        <v>973</v>
      </c>
      <c r="F1263" s="2" t="s">
        <v>309</v>
      </c>
      <c r="G1263" s="2">
        <v>2620156.7200000002</v>
      </c>
      <c r="H1263" s="2">
        <v>1223843.409</v>
      </c>
      <c r="I1263" s="2" t="s">
        <v>4896</v>
      </c>
      <c r="J1263" s="4">
        <v>39630</v>
      </c>
      <c r="K1263" s="230">
        <f t="shared" si="97"/>
        <v>3</v>
      </c>
      <c r="L1263" s="2" t="str">
        <f>$B1263&amp;"-"&amp;COUNTIF($B$2:$B1263, $B1263)</f>
        <v>3366-2</v>
      </c>
      <c r="M1263" s="2">
        <v>3948</v>
      </c>
      <c r="N1263" s="2" t="str">
        <f t="shared" si="100"/>
        <v>Unterems</v>
      </c>
      <c r="O1263" s="2" t="str">
        <f t="shared" si="99"/>
        <v>Oberems</v>
      </c>
      <c r="P1263" s="2" t="str">
        <f t="shared" si="99"/>
        <v>Unterems</v>
      </c>
      <c r="Q1263" s="2" t="str">
        <f t="shared" si="99"/>
        <v/>
      </c>
      <c r="R1263" s="2" t="str">
        <f t="shared" si="99"/>
        <v/>
      </c>
      <c r="S1263" s="2" t="str">
        <f t="shared" si="99"/>
        <v/>
      </c>
      <c r="T1263" s="2" t="str">
        <f t="shared" si="99"/>
        <v/>
      </c>
      <c r="U1263" s="2" t="str">
        <f t="shared" si="99"/>
        <v/>
      </c>
      <c r="V1263" s="2" t="str">
        <f t="shared" si="99"/>
        <v/>
      </c>
      <c r="W1263" s="2" t="str">
        <f t="shared" si="99"/>
        <v/>
      </c>
      <c r="X1263" s="2" t="str">
        <f t="shared" si="99"/>
        <v/>
      </c>
      <c r="Y1263" s="2" t="str">
        <f t="shared" si="99"/>
        <v/>
      </c>
    </row>
    <row r="1264" spans="1:25" x14ac:dyDescent="0.2">
      <c r="A1264" s="2" t="s">
        <v>904</v>
      </c>
      <c r="B1264" s="2">
        <v>4539</v>
      </c>
      <c r="C1264" s="2">
        <v>2</v>
      </c>
      <c r="D1264" s="2" t="s">
        <v>904</v>
      </c>
      <c r="E1264" s="2">
        <v>975</v>
      </c>
      <c r="F1264" s="2" t="s">
        <v>309</v>
      </c>
      <c r="G1264" s="2">
        <v>2612768.1510000001</v>
      </c>
      <c r="H1264" s="2">
        <v>1235434.9350000001</v>
      </c>
      <c r="I1264" s="2" t="s">
        <v>4896</v>
      </c>
      <c r="J1264" s="4">
        <v>39630</v>
      </c>
      <c r="K1264" s="230">
        <f t="shared" si="97"/>
        <v>3</v>
      </c>
      <c r="L1264" s="2" t="str">
        <f>$B1264&amp;"-"&amp;COUNTIF($B$2:$B1264, $B1264)</f>
        <v>4539-1</v>
      </c>
      <c r="M1264" s="2">
        <v>3949</v>
      </c>
      <c r="N1264" s="2" t="str">
        <f t="shared" si="100"/>
        <v>Hohtenn</v>
      </c>
      <c r="O1264" s="2" t="str">
        <f t="shared" si="99"/>
        <v>Hohtenn</v>
      </c>
      <c r="P1264" s="2" t="str">
        <f t="shared" si="99"/>
        <v/>
      </c>
      <c r="Q1264" s="2" t="str">
        <f t="shared" si="99"/>
        <v/>
      </c>
      <c r="R1264" s="2" t="str">
        <f t="shared" si="99"/>
        <v/>
      </c>
      <c r="S1264" s="2" t="str">
        <f t="shared" si="99"/>
        <v/>
      </c>
      <c r="T1264" s="2" t="str">
        <f t="shared" si="99"/>
        <v/>
      </c>
      <c r="U1264" s="2" t="str">
        <f t="shared" si="99"/>
        <v/>
      </c>
      <c r="V1264" s="2" t="str">
        <f t="shared" si="99"/>
        <v/>
      </c>
      <c r="W1264" s="2" t="str">
        <f t="shared" si="99"/>
        <v/>
      </c>
      <c r="X1264" s="2" t="str">
        <f t="shared" si="99"/>
        <v/>
      </c>
      <c r="Y1264" s="2" t="str">
        <f t="shared" si="99"/>
        <v/>
      </c>
    </row>
    <row r="1265" spans="1:25" x14ac:dyDescent="0.2">
      <c r="A1265" s="2" t="s">
        <v>905</v>
      </c>
      <c r="B1265" s="2">
        <v>3376</v>
      </c>
      <c r="C1265" s="2">
        <v>0</v>
      </c>
      <c r="D1265" s="2" t="s">
        <v>905</v>
      </c>
      <c r="E1265" s="2">
        <v>976</v>
      </c>
      <c r="F1265" s="2" t="s">
        <v>309</v>
      </c>
      <c r="G1265" s="2">
        <v>2621344.872</v>
      </c>
      <c r="H1265" s="2">
        <v>1229701.8149999999</v>
      </c>
      <c r="I1265" s="2" t="s">
        <v>4896</v>
      </c>
      <c r="J1265" s="4">
        <v>39630</v>
      </c>
      <c r="K1265" s="230">
        <f t="shared" si="97"/>
        <v>3</v>
      </c>
      <c r="L1265" s="2" t="str">
        <f>$B1265&amp;"-"&amp;COUNTIF($B$2:$B1265, $B1265)</f>
        <v>3376-2</v>
      </c>
      <c r="M1265" s="2">
        <v>3951</v>
      </c>
      <c r="N1265" s="2" t="str">
        <f t="shared" si="100"/>
        <v>Agarn</v>
      </c>
      <c r="O1265" s="2" t="str">
        <f t="shared" si="99"/>
        <v>Agarn</v>
      </c>
      <c r="P1265" s="2" t="str">
        <f t="shared" si="99"/>
        <v>Agarn</v>
      </c>
      <c r="Q1265" s="2" t="str">
        <f t="shared" si="99"/>
        <v/>
      </c>
      <c r="R1265" s="2" t="str">
        <f t="shared" si="99"/>
        <v/>
      </c>
      <c r="S1265" s="2" t="str">
        <f t="shared" si="99"/>
        <v/>
      </c>
      <c r="T1265" s="2" t="str">
        <f t="shared" si="99"/>
        <v/>
      </c>
      <c r="U1265" s="2" t="str">
        <f t="shared" si="99"/>
        <v/>
      </c>
      <c r="V1265" s="2" t="str">
        <f t="shared" si="99"/>
        <v/>
      </c>
      <c r="W1265" s="2" t="str">
        <f t="shared" si="99"/>
        <v/>
      </c>
      <c r="X1265" s="2" t="str">
        <f t="shared" si="99"/>
        <v/>
      </c>
      <c r="Y1265" s="2" t="str">
        <f t="shared" si="99"/>
        <v/>
      </c>
    </row>
    <row r="1266" spans="1:25" x14ac:dyDescent="0.2">
      <c r="A1266" s="2" t="s">
        <v>906</v>
      </c>
      <c r="B1266" s="2">
        <v>3372</v>
      </c>
      <c r="C1266" s="2">
        <v>0</v>
      </c>
      <c r="D1266" s="2" t="s">
        <v>907</v>
      </c>
      <c r="E1266" s="2">
        <v>977</v>
      </c>
      <c r="F1266" s="2" t="s">
        <v>309</v>
      </c>
      <c r="G1266" s="2">
        <v>2619111.4759999998</v>
      </c>
      <c r="H1266" s="2">
        <v>1227559.2180000001</v>
      </c>
      <c r="I1266" s="2" t="s">
        <v>4896</v>
      </c>
      <c r="J1266" s="4">
        <v>39630</v>
      </c>
      <c r="K1266" s="230">
        <f t="shared" si="97"/>
        <v>3</v>
      </c>
      <c r="L1266" s="2" t="str">
        <f>$B1266&amp;"-"&amp;COUNTIF($B$2:$B1266, $B1266)</f>
        <v>3372-1</v>
      </c>
      <c r="M1266" s="2">
        <v>3952</v>
      </c>
      <c r="N1266" s="2" t="str">
        <f t="shared" si="100"/>
        <v>Susten</v>
      </c>
      <c r="O1266" s="2" t="str">
        <f t="shared" si="99"/>
        <v/>
      </c>
      <c r="P1266" s="2" t="str">
        <f t="shared" si="99"/>
        <v/>
      </c>
      <c r="Q1266" s="2" t="str">
        <f t="shared" si="99"/>
        <v/>
      </c>
      <c r="R1266" s="2" t="str">
        <f t="shared" si="99"/>
        <v/>
      </c>
      <c r="S1266" s="2" t="str">
        <f t="shared" si="99"/>
        <v/>
      </c>
      <c r="T1266" s="2" t="str">
        <f t="shared" si="99"/>
        <v/>
      </c>
      <c r="U1266" s="2" t="str">
        <f t="shared" si="99"/>
        <v/>
      </c>
      <c r="V1266" s="2" t="str">
        <f t="shared" si="99"/>
        <v/>
      </c>
      <c r="W1266" s="2" t="str">
        <f t="shared" si="99"/>
        <v/>
      </c>
      <c r="X1266" s="2" t="str">
        <f t="shared" si="99"/>
        <v/>
      </c>
      <c r="Y1266" s="2" t="str">
        <f t="shared" si="99"/>
        <v/>
      </c>
    </row>
    <row r="1267" spans="1:25" x14ac:dyDescent="0.2">
      <c r="A1267" s="2" t="s">
        <v>908</v>
      </c>
      <c r="B1267" s="2">
        <v>3373</v>
      </c>
      <c r="C1267" s="2">
        <v>0</v>
      </c>
      <c r="D1267" s="2" t="s">
        <v>907</v>
      </c>
      <c r="E1267" s="2">
        <v>977</v>
      </c>
      <c r="F1267" s="2" t="s">
        <v>309</v>
      </c>
      <c r="G1267" s="2">
        <v>2618489.4530000002</v>
      </c>
      <c r="H1267" s="2">
        <v>1228324.9750000001</v>
      </c>
      <c r="I1267" s="2" t="s">
        <v>4896</v>
      </c>
      <c r="J1267" s="4">
        <v>39630</v>
      </c>
      <c r="K1267" s="230">
        <f t="shared" si="97"/>
        <v>3</v>
      </c>
      <c r="L1267" s="2" t="str">
        <f>$B1267&amp;"-"&amp;COUNTIF($B$2:$B1267, $B1267)</f>
        <v>3373-1</v>
      </c>
      <c r="M1267" s="2">
        <v>3953</v>
      </c>
      <c r="N1267" s="2" t="str">
        <f t="shared" si="100"/>
        <v>Inden</v>
      </c>
      <c r="O1267" s="2" t="str">
        <f t="shared" si="99"/>
        <v>Leuk Stadt</v>
      </c>
      <c r="P1267" s="2" t="str">
        <f t="shared" si="99"/>
        <v>Inden</v>
      </c>
      <c r="Q1267" s="2" t="str">
        <f t="shared" si="99"/>
        <v>Inden</v>
      </c>
      <c r="R1267" s="2" t="str">
        <f t="shared" si="99"/>
        <v>Leuk Stadt</v>
      </c>
      <c r="S1267" s="2" t="str">
        <f t="shared" si="99"/>
        <v>Varen</v>
      </c>
      <c r="T1267" s="2" t="str">
        <f t="shared" si="99"/>
        <v/>
      </c>
      <c r="U1267" s="2" t="str">
        <f t="shared" si="99"/>
        <v/>
      </c>
      <c r="V1267" s="2" t="str">
        <f t="shared" si="99"/>
        <v/>
      </c>
      <c r="W1267" s="2" t="str">
        <f t="shared" si="99"/>
        <v/>
      </c>
      <c r="X1267" s="2" t="str">
        <f t="shared" si="99"/>
        <v/>
      </c>
      <c r="Y1267" s="2" t="str">
        <f t="shared" si="99"/>
        <v/>
      </c>
    </row>
    <row r="1268" spans="1:25" x14ac:dyDescent="0.2">
      <c r="A1268" s="2" t="s">
        <v>907</v>
      </c>
      <c r="B1268" s="2">
        <v>3373</v>
      </c>
      <c r="C1268" s="2">
        <v>2</v>
      </c>
      <c r="D1268" s="2" t="s">
        <v>907</v>
      </c>
      <c r="E1268" s="2">
        <v>977</v>
      </c>
      <c r="F1268" s="2" t="s">
        <v>309</v>
      </c>
      <c r="G1268" s="2">
        <v>2619463.7319999998</v>
      </c>
      <c r="H1268" s="2">
        <v>1229311.956</v>
      </c>
      <c r="I1268" s="2" t="s">
        <v>4896</v>
      </c>
      <c r="J1268" s="4">
        <v>39630</v>
      </c>
      <c r="K1268" s="230">
        <f t="shared" si="97"/>
        <v>3</v>
      </c>
      <c r="L1268" s="2" t="str">
        <f>$B1268&amp;"-"&amp;COUNTIF($B$2:$B1268, $B1268)</f>
        <v>3373-2</v>
      </c>
      <c r="M1268" s="2">
        <v>3954</v>
      </c>
      <c r="N1268" s="2" t="str">
        <f t="shared" si="100"/>
        <v>Leukerbad</v>
      </c>
      <c r="O1268" s="2" t="str">
        <f t="shared" si="99"/>
        <v/>
      </c>
      <c r="P1268" s="2" t="str">
        <f t="shared" si="99"/>
        <v/>
      </c>
      <c r="Q1268" s="2" t="str">
        <f t="shared" si="99"/>
        <v/>
      </c>
      <c r="R1268" s="2" t="str">
        <f t="shared" si="99"/>
        <v/>
      </c>
      <c r="S1268" s="2" t="str">
        <f t="shared" si="99"/>
        <v/>
      </c>
      <c r="T1268" s="2" t="str">
        <f t="shared" si="99"/>
        <v/>
      </c>
      <c r="U1268" s="2" t="str">
        <f t="shared" si="99"/>
        <v/>
      </c>
      <c r="V1268" s="2" t="str">
        <f t="shared" si="99"/>
        <v/>
      </c>
      <c r="W1268" s="2" t="str">
        <f t="shared" si="99"/>
        <v/>
      </c>
      <c r="X1268" s="2" t="str">
        <f t="shared" si="99"/>
        <v/>
      </c>
      <c r="Y1268" s="2" t="str">
        <f t="shared" si="99"/>
        <v/>
      </c>
    </row>
    <row r="1269" spans="1:25" x14ac:dyDescent="0.2">
      <c r="A1269" s="2" t="s">
        <v>909</v>
      </c>
      <c r="B1269" s="2">
        <v>3360</v>
      </c>
      <c r="C1269" s="2">
        <v>0</v>
      </c>
      <c r="D1269" s="2" t="s">
        <v>909</v>
      </c>
      <c r="E1269" s="2">
        <v>979</v>
      </c>
      <c r="F1269" s="2" t="s">
        <v>309</v>
      </c>
      <c r="G1269" s="2">
        <v>2620810.7009999999</v>
      </c>
      <c r="H1269" s="2">
        <v>1227164.443</v>
      </c>
      <c r="I1269" s="2" t="s">
        <v>4896</v>
      </c>
      <c r="J1269" s="4">
        <v>39630</v>
      </c>
      <c r="K1269" s="230">
        <f t="shared" si="97"/>
        <v>3</v>
      </c>
      <c r="L1269" s="2" t="str">
        <f>$B1269&amp;"-"&amp;COUNTIF($B$2:$B1269, $B1269)</f>
        <v>3360-1</v>
      </c>
      <c r="M1269" s="2">
        <v>3955</v>
      </c>
      <c r="N1269" s="2" t="str">
        <f t="shared" si="100"/>
        <v>Albinen</v>
      </c>
      <c r="O1269" s="2" t="str">
        <f t="shared" si="99"/>
        <v/>
      </c>
      <c r="P1269" s="2" t="str">
        <f t="shared" si="99"/>
        <v/>
      </c>
      <c r="Q1269" s="2" t="str">
        <f t="shared" si="99"/>
        <v/>
      </c>
      <c r="R1269" s="2" t="str">
        <f t="shared" si="99"/>
        <v/>
      </c>
      <c r="S1269" s="2" t="str">
        <f t="shared" si="99"/>
        <v/>
      </c>
      <c r="T1269" s="2" t="str">
        <f t="shared" si="99"/>
        <v/>
      </c>
      <c r="U1269" s="2" t="str">
        <f t="shared" si="99"/>
        <v/>
      </c>
      <c r="V1269" s="2" t="str">
        <f t="shared" si="99"/>
        <v/>
      </c>
      <c r="W1269" s="2" t="str">
        <f t="shared" si="99"/>
        <v/>
      </c>
      <c r="X1269" s="2" t="str">
        <f t="shared" si="99"/>
        <v/>
      </c>
      <c r="Y1269" s="2" t="str">
        <f t="shared" si="99"/>
        <v/>
      </c>
    </row>
    <row r="1270" spans="1:25" x14ac:dyDescent="0.2">
      <c r="A1270" s="2" t="s">
        <v>910</v>
      </c>
      <c r="B1270" s="2">
        <v>3363</v>
      </c>
      <c r="C1270" s="2">
        <v>0</v>
      </c>
      <c r="D1270" s="2" t="s">
        <v>909</v>
      </c>
      <c r="E1270" s="2">
        <v>979</v>
      </c>
      <c r="F1270" s="2" t="s">
        <v>309</v>
      </c>
      <c r="G1270" s="2">
        <v>2618968.7710000002</v>
      </c>
      <c r="H1270" s="2">
        <v>1224862.0290000001</v>
      </c>
      <c r="I1270" s="2" t="s">
        <v>4896</v>
      </c>
      <c r="J1270" s="4">
        <v>39630</v>
      </c>
      <c r="K1270" s="230">
        <f t="shared" si="97"/>
        <v>3</v>
      </c>
      <c r="L1270" s="2" t="str">
        <f>$B1270&amp;"-"&amp;COUNTIF($B$2:$B1270, $B1270)</f>
        <v>3363-1</v>
      </c>
      <c r="M1270" s="2">
        <v>3956</v>
      </c>
      <c r="N1270" s="2" t="str">
        <f t="shared" si="100"/>
        <v>Guttet-Feschel</v>
      </c>
      <c r="O1270" s="2" t="str">
        <f t="shared" si="99"/>
        <v>Guttet-Feschel</v>
      </c>
      <c r="P1270" s="2" t="str">
        <f t="shared" si="99"/>
        <v/>
      </c>
      <c r="Q1270" s="2" t="str">
        <f t="shared" si="99"/>
        <v/>
      </c>
      <c r="R1270" s="2" t="str">
        <f t="shared" si="99"/>
        <v/>
      </c>
      <c r="S1270" s="2" t="str">
        <f t="shared" si="99"/>
        <v/>
      </c>
      <c r="T1270" s="2" t="str">
        <f t="shared" si="99"/>
        <v/>
      </c>
      <c r="U1270" s="2" t="str">
        <f t="shared" si="99"/>
        <v/>
      </c>
      <c r="V1270" s="2" t="str">
        <f t="shared" si="99"/>
        <v/>
      </c>
      <c r="W1270" s="2" t="str">
        <f t="shared" si="99"/>
        <v/>
      </c>
      <c r="X1270" s="2" t="str">
        <f t="shared" si="99"/>
        <v/>
      </c>
      <c r="Y1270" s="2" t="str">
        <f t="shared" si="99"/>
        <v/>
      </c>
    </row>
    <row r="1271" spans="1:25" x14ac:dyDescent="0.2">
      <c r="A1271" s="2" t="s">
        <v>911</v>
      </c>
      <c r="B1271" s="2">
        <v>3375</v>
      </c>
      <c r="C1271" s="2">
        <v>0</v>
      </c>
      <c r="D1271" s="2" t="s">
        <v>911</v>
      </c>
      <c r="E1271" s="2">
        <v>980</v>
      </c>
      <c r="F1271" s="2" t="s">
        <v>309</v>
      </c>
      <c r="G1271" s="2">
        <v>2616987.1090000002</v>
      </c>
      <c r="H1271" s="2">
        <v>1227908.0009999999</v>
      </c>
      <c r="I1271" s="2" t="s">
        <v>4896</v>
      </c>
      <c r="J1271" s="4">
        <v>39630</v>
      </c>
      <c r="K1271" s="230">
        <f t="shared" si="97"/>
        <v>3</v>
      </c>
      <c r="L1271" s="2" t="str">
        <f>$B1271&amp;"-"&amp;COUNTIF($B$2:$B1271, $B1271)</f>
        <v>3375-1</v>
      </c>
      <c r="M1271" s="2">
        <v>3957</v>
      </c>
      <c r="N1271" s="2" t="str">
        <f t="shared" si="100"/>
        <v>Erschmatt</v>
      </c>
      <c r="O1271" s="2" t="str">
        <f t="shared" si="99"/>
        <v>Bratsch</v>
      </c>
      <c r="P1271" s="2" t="str">
        <f t="shared" si="99"/>
        <v/>
      </c>
      <c r="Q1271" s="2" t="str">
        <f t="shared" si="99"/>
        <v/>
      </c>
      <c r="R1271" s="2" t="str">
        <f t="shared" si="99"/>
        <v/>
      </c>
      <c r="S1271" s="2" t="str">
        <f t="shared" si="99"/>
        <v/>
      </c>
      <c r="T1271" s="2" t="str">
        <f t="shared" si="99"/>
        <v/>
      </c>
      <c r="U1271" s="2" t="str">
        <f t="shared" si="99"/>
        <v/>
      </c>
      <c r="V1271" s="2" t="str">
        <f t="shared" si="99"/>
        <v/>
      </c>
      <c r="W1271" s="2" t="str">
        <f t="shared" si="99"/>
        <v/>
      </c>
      <c r="X1271" s="2" t="str">
        <f t="shared" si="99"/>
        <v/>
      </c>
      <c r="Y1271" s="2" t="str">
        <f t="shared" si="99"/>
        <v/>
      </c>
    </row>
    <row r="1272" spans="1:25" x14ac:dyDescent="0.2">
      <c r="A1272" s="2" t="s">
        <v>912</v>
      </c>
      <c r="B1272" s="2">
        <v>4704</v>
      </c>
      <c r="C1272" s="2">
        <v>0</v>
      </c>
      <c r="D1272" s="2" t="s">
        <v>912</v>
      </c>
      <c r="E1272" s="2">
        <v>981</v>
      </c>
      <c r="F1272" s="2" t="s">
        <v>309</v>
      </c>
      <c r="G1272" s="2">
        <v>2619873.92</v>
      </c>
      <c r="H1272" s="2">
        <v>1235156.2830000001</v>
      </c>
      <c r="I1272" s="2" t="s">
        <v>4896</v>
      </c>
      <c r="J1272" s="4">
        <v>39630</v>
      </c>
      <c r="K1272" s="230">
        <f t="shared" si="97"/>
        <v>3</v>
      </c>
      <c r="L1272" s="2" t="str">
        <f>$B1272&amp;"-"&amp;COUNTIF($B$2:$B1272, $B1272)</f>
        <v>4704-1</v>
      </c>
      <c r="M1272" s="2">
        <v>3960</v>
      </c>
      <c r="N1272" s="2" t="str">
        <f t="shared" si="100"/>
        <v>Sierre</v>
      </c>
      <c r="O1272" s="2" t="str">
        <f t="shared" si="99"/>
        <v>Muraz (Sierre)</v>
      </c>
      <c r="P1272" s="2" t="str">
        <f t="shared" si="99"/>
        <v>Niouc</v>
      </c>
      <c r="Q1272" s="2" t="str">
        <f t="shared" si="99"/>
        <v>Sierre</v>
      </c>
      <c r="R1272" s="2" t="str">
        <f t="shared" si="99"/>
        <v>Corin-de-la-Crête</v>
      </c>
      <c r="S1272" s="2" t="str">
        <f t="shared" si="99"/>
        <v>Loc</v>
      </c>
      <c r="T1272" s="2" t="str">
        <f t="shared" si="99"/>
        <v>Sierre</v>
      </c>
      <c r="U1272" s="2" t="str">
        <f t="shared" si="99"/>
        <v/>
      </c>
      <c r="V1272" s="2" t="str">
        <f t="shared" si="99"/>
        <v/>
      </c>
      <c r="W1272" s="2" t="str">
        <f t="shared" si="99"/>
        <v/>
      </c>
      <c r="X1272" s="2" t="str">
        <f t="shared" si="99"/>
        <v/>
      </c>
      <c r="Y1272" s="2" t="str">
        <f t="shared" si="99"/>
        <v/>
      </c>
    </row>
    <row r="1273" spans="1:25" x14ac:dyDescent="0.2">
      <c r="A1273" s="2" t="s">
        <v>913</v>
      </c>
      <c r="B1273" s="2">
        <v>4704</v>
      </c>
      <c r="C1273" s="2">
        <v>2</v>
      </c>
      <c r="D1273" s="2" t="s">
        <v>912</v>
      </c>
      <c r="E1273" s="2">
        <v>981</v>
      </c>
      <c r="F1273" s="2" t="s">
        <v>309</v>
      </c>
      <c r="G1273" s="2">
        <v>2616549.3810000001</v>
      </c>
      <c r="H1273" s="2">
        <v>1236266.4380000001</v>
      </c>
      <c r="I1273" s="2" t="s">
        <v>4896</v>
      </c>
      <c r="J1273" s="4">
        <v>39630</v>
      </c>
      <c r="K1273" s="230">
        <f t="shared" si="97"/>
        <v>3</v>
      </c>
      <c r="L1273" s="2" t="str">
        <f>$B1273&amp;"-"&amp;COUNTIF($B$2:$B1273, $B1273)</f>
        <v>4704-2</v>
      </c>
      <c r="M1273" s="2">
        <v>3961</v>
      </c>
      <c r="N1273" s="2" t="str">
        <f t="shared" si="100"/>
        <v>Vissoie</v>
      </c>
      <c r="O1273" s="2" t="str">
        <f t="shared" si="99"/>
        <v>St-Luc</v>
      </c>
      <c r="P1273" s="2" t="str">
        <f t="shared" si="99"/>
        <v>Chandolin</v>
      </c>
      <c r="Q1273" s="2" t="str">
        <f t="shared" si="99"/>
        <v>Ayer</v>
      </c>
      <c r="R1273" s="2" t="str">
        <f t="shared" si="99"/>
        <v>Zinal</v>
      </c>
      <c r="S1273" s="2" t="str">
        <f t="shared" si="99"/>
        <v>Grimentz</v>
      </c>
      <c r="T1273" s="2" t="str">
        <f t="shared" si="99"/>
        <v>Mission</v>
      </c>
      <c r="U1273" s="2" t="str">
        <f t="shared" si="99"/>
        <v>St-Jean VS</v>
      </c>
      <c r="V1273" s="2" t="str">
        <f t="shared" si="99"/>
        <v/>
      </c>
      <c r="W1273" s="2" t="str">
        <f t="shared" si="99"/>
        <v/>
      </c>
      <c r="X1273" s="2" t="str">
        <f t="shared" si="99"/>
        <v/>
      </c>
      <c r="Y1273" s="2" t="str">
        <f t="shared" si="99"/>
        <v/>
      </c>
    </row>
    <row r="1274" spans="1:25" x14ac:dyDescent="0.2">
      <c r="A1274" s="2" t="s">
        <v>914</v>
      </c>
      <c r="B1274" s="2">
        <v>3362</v>
      </c>
      <c r="C1274" s="2">
        <v>0</v>
      </c>
      <c r="D1274" s="2" t="s">
        <v>914</v>
      </c>
      <c r="E1274" s="2">
        <v>982</v>
      </c>
      <c r="F1274" s="2" t="s">
        <v>309</v>
      </c>
      <c r="G1274" s="2">
        <v>2618617.7719999999</v>
      </c>
      <c r="H1274" s="2">
        <v>1226403.7139999999</v>
      </c>
      <c r="I1274" s="2" t="s">
        <v>4896</v>
      </c>
      <c r="J1274" s="4">
        <v>39630</v>
      </c>
      <c r="K1274" s="230">
        <f t="shared" si="97"/>
        <v>3</v>
      </c>
      <c r="L1274" s="2" t="str">
        <f>$B1274&amp;"-"&amp;COUNTIF($B$2:$B1274, $B1274)</f>
        <v>3362-1</v>
      </c>
      <c r="M1274" s="2">
        <v>3963</v>
      </c>
      <c r="N1274" s="2" t="str">
        <f t="shared" si="100"/>
        <v>Crans-Montana</v>
      </c>
      <c r="O1274" s="2" t="str">
        <f t="shared" si="99"/>
        <v>Crans VS</v>
      </c>
      <c r="P1274" s="2" t="str">
        <f t="shared" si="99"/>
        <v>Crans-Montana</v>
      </c>
      <c r="Q1274" s="2" t="str">
        <f t="shared" si="99"/>
        <v>Crans VS</v>
      </c>
      <c r="R1274" s="2" t="str">
        <f t="shared" si="99"/>
        <v>Crans-Montana</v>
      </c>
      <c r="S1274" s="2" t="str">
        <f t="shared" si="99"/>
        <v>Montana</v>
      </c>
      <c r="T1274" s="2" t="str">
        <f t="shared" si="99"/>
        <v>Aminona</v>
      </c>
      <c r="U1274" s="2" t="str">
        <f t="shared" si="99"/>
        <v/>
      </c>
      <c r="V1274" s="2" t="str">
        <f t="shared" si="99"/>
        <v/>
      </c>
      <c r="W1274" s="2" t="str">
        <f t="shared" si="99"/>
        <v/>
      </c>
      <c r="X1274" s="2" t="str">
        <f t="shared" si="99"/>
        <v/>
      </c>
      <c r="Y1274" s="2" t="str">
        <f t="shared" si="99"/>
        <v/>
      </c>
    </row>
    <row r="1275" spans="1:25" x14ac:dyDescent="0.2">
      <c r="A1275" s="2" t="s">
        <v>1690</v>
      </c>
      <c r="B1275" s="2">
        <v>4556</v>
      </c>
      <c r="C1275" s="2">
        <v>3</v>
      </c>
      <c r="D1275" s="2" t="s">
        <v>914</v>
      </c>
      <c r="E1275" s="2">
        <v>982</v>
      </c>
      <c r="F1275" s="2" t="s">
        <v>309</v>
      </c>
      <c r="G1275" s="2">
        <v>2617943.8849999998</v>
      </c>
      <c r="H1275" s="2">
        <v>1224872.3370000001</v>
      </c>
      <c r="I1275" s="2" t="s">
        <v>4896</v>
      </c>
      <c r="J1275" s="4">
        <v>39630</v>
      </c>
      <c r="K1275" s="230">
        <f t="shared" si="97"/>
        <v>3</v>
      </c>
      <c r="L1275" s="2" t="str">
        <f>$B1275&amp;"-"&amp;COUNTIF($B$2:$B1275, $B1275)</f>
        <v>4556-1</v>
      </c>
      <c r="M1275" s="2">
        <v>3965</v>
      </c>
      <c r="N1275" s="2" t="str">
        <f t="shared" si="100"/>
        <v>Chippis</v>
      </c>
      <c r="O1275" s="2" t="str">
        <f t="shared" si="99"/>
        <v>Chippis</v>
      </c>
      <c r="P1275" s="2" t="str">
        <f t="shared" si="99"/>
        <v/>
      </c>
      <c r="Q1275" s="2" t="str">
        <f t="shared" si="99"/>
        <v/>
      </c>
      <c r="R1275" s="2" t="str">
        <f t="shared" si="99"/>
        <v/>
      </c>
      <c r="S1275" s="2" t="str">
        <f t="shared" si="99"/>
        <v/>
      </c>
      <c r="T1275" s="2" t="str">
        <f t="shared" ref="O1275:Y1298" si="101">IFERROR(INDEX($A$2:$A$5744, MATCH($M1275&amp;"-"&amp;T$1, $L$2:$L$5744, 0)), "")</f>
        <v/>
      </c>
      <c r="U1275" s="2" t="str">
        <f t="shared" si="101"/>
        <v/>
      </c>
      <c r="V1275" s="2" t="str">
        <f t="shared" si="101"/>
        <v/>
      </c>
      <c r="W1275" s="2" t="str">
        <f t="shared" si="101"/>
        <v/>
      </c>
      <c r="X1275" s="2" t="str">
        <f t="shared" si="101"/>
        <v/>
      </c>
      <c r="Y1275" s="2" t="str">
        <f t="shared" si="101"/>
        <v/>
      </c>
    </row>
    <row r="1276" spans="1:25" x14ac:dyDescent="0.2">
      <c r="A1276" s="2" t="s">
        <v>915</v>
      </c>
      <c r="B1276" s="2">
        <v>4538</v>
      </c>
      <c r="C1276" s="2">
        <v>0</v>
      </c>
      <c r="D1276" s="2" t="s">
        <v>915</v>
      </c>
      <c r="E1276" s="2">
        <v>983</v>
      </c>
      <c r="F1276" s="2" t="s">
        <v>309</v>
      </c>
      <c r="G1276" s="2">
        <v>2617806.1460000002</v>
      </c>
      <c r="H1276" s="2">
        <v>1233557.149</v>
      </c>
      <c r="I1276" s="2" t="s">
        <v>4896</v>
      </c>
      <c r="J1276" s="4">
        <v>39630</v>
      </c>
      <c r="K1276" s="230">
        <f t="shared" si="97"/>
        <v>3</v>
      </c>
      <c r="L1276" s="2" t="str">
        <f>$B1276&amp;"-"&amp;COUNTIF($B$2:$B1276, $B1276)</f>
        <v>4538-1</v>
      </c>
      <c r="M1276" s="2">
        <v>3966</v>
      </c>
      <c r="N1276" s="2" t="str">
        <f t="shared" si="100"/>
        <v>Chalais</v>
      </c>
      <c r="O1276" s="2" t="str">
        <f t="shared" si="101"/>
        <v>Réchy</v>
      </c>
      <c r="P1276" s="2" t="str">
        <f t="shared" si="101"/>
        <v>Chalais</v>
      </c>
      <c r="Q1276" s="2" t="str">
        <f t="shared" si="101"/>
        <v>Réchy</v>
      </c>
      <c r="R1276" s="2" t="str">
        <f t="shared" si="101"/>
        <v/>
      </c>
      <c r="S1276" s="2" t="str">
        <f t="shared" si="101"/>
        <v/>
      </c>
      <c r="T1276" s="2" t="str">
        <f t="shared" si="101"/>
        <v/>
      </c>
      <c r="U1276" s="2" t="str">
        <f t="shared" si="101"/>
        <v/>
      </c>
      <c r="V1276" s="2" t="str">
        <f t="shared" si="101"/>
        <v/>
      </c>
      <c r="W1276" s="2" t="str">
        <f t="shared" si="101"/>
        <v/>
      </c>
      <c r="X1276" s="2" t="str">
        <f t="shared" si="101"/>
        <v/>
      </c>
      <c r="Y1276" s="2" t="str">
        <f t="shared" si="101"/>
        <v/>
      </c>
    </row>
    <row r="1277" spans="1:25" x14ac:dyDescent="0.2">
      <c r="A1277" s="2" t="s">
        <v>916</v>
      </c>
      <c r="B1277" s="2">
        <v>3367</v>
      </c>
      <c r="C1277" s="2">
        <v>2</v>
      </c>
      <c r="D1277" s="2" t="s">
        <v>916</v>
      </c>
      <c r="E1277" s="2">
        <v>985</v>
      </c>
      <c r="F1277" s="2" t="s">
        <v>309</v>
      </c>
      <c r="G1277" s="2">
        <v>2622883.014</v>
      </c>
      <c r="H1277" s="2">
        <v>1222397.568</v>
      </c>
      <c r="I1277" s="2" t="s">
        <v>4896</v>
      </c>
      <c r="J1277" s="4">
        <v>39630</v>
      </c>
      <c r="K1277" s="230">
        <f t="shared" si="97"/>
        <v>3</v>
      </c>
      <c r="L1277" s="2" t="str">
        <f>$B1277&amp;"-"&amp;COUNTIF($B$2:$B1277, $B1277)</f>
        <v>3367-1</v>
      </c>
      <c r="M1277" s="2">
        <v>3967</v>
      </c>
      <c r="N1277" s="2" t="str">
        <f t="shared" si="100"/>
        <v>Vercorin</v>
      </c>
      <c r="O1277" s="2" t="str">
        <f t="shared" si="101"/>
        <v>Vercorin</v>
      </c>
      <c r="P1277" s="2" t="str">
        <f t="shared" si="101"/>
        <v>Vercorin</v>
      </c>
      <c r="Q1277" s="2" t="str">
        <f t="shared" si="101"/>
        <v/>
      </c>
      <c r="R1277" s="2" t="str">
        <f t="shared" si="101"/>
        <v/>
      </c>
      <c r="S1277" s="2" t="str">
        <f t="shared" si="101"/>
        <v/>
      </c>
      <c r="T1277" s="2" t="str">
        <f t="shared" si="101"/>
        <v/>
      </c>
      <c r="U1277" s="2" t="str">
        <f t="shared" si="101"/>
        <v/>
      </c>
      <c r="V1277" s="2" t="str">
        <f t="shared" si="101"/>
        <v/>
      </c>
      <c r="W1277" s="2" t="str">
        <f t="shared" si="101"/>
        <v/>
      </c>
      <c r="X1277" s="2" t="str">
        <f t="shared" si="101"/>
        <v/>
      </c>
      <c r="Y1277" s="2" t="str">
        <f t="shared" si="101"/>
        <v/>
      </c>
    </row>
    <row r="1278" spans="1:25" x14ac:dyDescent="0.2">
      <c r="A1278" s="2" t="s">
        <v>917</v>
      </c>
      <c r="B1278" s="2">
        <v>3476</v>
      </c>
      <c r="C1278" s="2">
        <v>0</v>
      </c>
      <c r="D1278" s="2" t="s">
        <v>916</v>
      </c>
      <c r="E1278" s="2">
        <v>985</v>
      </c>
      <c r="F1278" s="2" t="s">
        <v>309</v>
      </c>
      <c r="G1278" s="2">
        <v>2621494.4619999998</v>
      </c>
      <c r="H1278" s="2">
        <v>1220698.3910000001</v>
      </c>
      <c r="I1278" s="2" t="s">
        <v>4896</v>
      </c>
      <c r="J1278" s="4">
        <v>39630</v>
      </c>
      <c r="K1278" s="230">
        <f t="shared" si="97"/>
        <v>3</v>
      </c>
      <c r="L1278" s="2" t="str">
        <f>$B1278&amp;"-"&amp;COUNTIF($B$2:$B1278, $B1278)</f>
        <v>3476-1</v>
      </c>
      <c r="M1278" s="2">
        <v>3968</v>
      </c>
      <c r="N1278" s="2" t="str">
        <f t="shared" si="100"/>
        <v>Veyras</v>
      </c>
      <c r="O1278" s="2" t="str">
        <f t="shared" si="101"/>
        <v/>
      </c>
      <c r="P1278" s="2" t="str">
        <f t="shared" si="101"/>
        <v/>
      </c>
      <c r="Q1278" s="2" t="str">
        <f t="shared" si="101"/>
        <v/>
      </c>
      <c r="R1278" s="2" t="str">
        <f t="shared" si="101"/>
        <v/>
      </c>
      <c r="S1278" s="2" t="str">
        <f t="shared" si="101"/>
        <v/>
      </c>
      <c r="T1278" s="2" t="str">
        <f t="shared" si="101"/>
        <v/>
      </c>
      <c r="U1278" s="2" t="str">
        <f t="shared" si="101"/>
        <v/>
      </c>
      <c r="V1278" s="2" t="str">
        <f t="shared" si="101"/>
        <v/>
      </c>
      <c r="W1278" s="2" t="str">
        <f t="shared" si="101"/>
        <v/>
      </c>
      <c r="X1278" s="2" t="str">
        <f t="shared" si="101"/>
        <v/>
      </c>
      <c r="Y1278" s="2" t="str">
        <f t="shared" si="101"/>
        <v/>
      </c>
    </row>
    <row r="1279" spans="1:25" x14ac:dyDescent="0.2">
      <c r="A1279" s="2" t="s">
        <v>918</v>
      </c>
      <c r="B1279" s="2">
        <v>4539</v>
      </c>
      <c r="C1279" s="2">
        <v>0</v>
      </c>
      <c r="D1279" s="2" t="s">
        <v>918</v>
      </c>
      <c r="E1279" s="2">
        <v>987</v>
      </c>
      <c r="F1279" s="2" t="s">
        <v>309</v>
      </c>
      <c r="G1279" s="2">
        <v>2615254.6949999998</v>
      </c>
      <c r="H1279" s="2">
        <v>1235361.182</v>
      </c>
      <c r="I1279" s="2" t="s">
        <v>4896</v>
      </c>
      <c r="J1279" s="4">
        <v>39630</v>
      </c>
      <c r="K1279" s="230">
        <f t="shared" si="97"/>
        <v>3</v>
      </c>
      <c r="L1279" s="2" t="str">
        <f>$B1279&amp;"-"&amp;COUNTIF($B$2:$B1279, $B1279)</f>
        <v>4539-2</v>
      </c>
      <c r="M1279" s="2">
        <v>3970</v>
      </c>
      <c r="N1279" s="2" t="str">
        <f t="shared" si="100"/>
        <v>Salgesch</v>
      </c>
      <c r="O1279" s="2" t="str">
        <f t="shared" si="101"/>
        <v>Salgesch</v>
      </c>
      <c r="P1279" s="2" t="str">
        <f t="shared" si="101"/>
        <v>Salgesch</v>
      </c>
      <c r="Q1279" s="2" t="str">
        <f t="shared" si="101"/>
        <v>Salgesch</v>
      </c>
      <c r="R1279" s="2" t="str">
        <f t="shared" si="101"/>
        <v>Salgesch</v>
      </c>
      <c r="S1279" s="2" t="str">
        <f t="shared" si="101"/>
        <v/>
      </c>
      <c r="T1279" s="2" t="str">
        <f t="shared" si="101"/>
        <v/>
      </c>
      <c r="U1279" s="2" t="str">
        <f t="shared" si="101"/>
        <v/>
      </c>
      <c r="V1279" s="2" t="str">
        <f t="shared" si="101"/>
        <v/>
      </c>
      <c r="W1279" s="2" t="str">
        <f t="shared" si="101"/>
        <v/>
      </c>
      <c r="X1279" s="2" t="str">
        <f t="shared" si="101"/>
        <v/>
      </c>
      <c r="Y1279" s="2" t="str">
        <f t="shared" si="101"/>
        <v/>
      </c>
    </row>
    <row r="1280" spans="1:25" x14ac:dyDescent="0.2">
      <c r="A1280" s="2" t="s">
        <v>904</v>
      </c>
      <c r="B1280" s="2">
        <v>4539</v>
      </c>
      <c r="C1280" s="2">
        <v>2</v>
      </c>
      <c r="D1280" s="2" t="s">
        <v>918</v>
      </c>
      <c r="E1280" s="2">
        <v>987</v>
      </c>
      <c r="F1280" s="2" t="s">
        <v>309</v>
      </c>
      <c r="G1280" s="2">
        <v>2613994.145</v>
      </c>
      <c r="H1280" s="2">
        <v>1235826.629</v>
      </c>
      <c r="I1280" s="2" t="s">
        <v>4896</v>
      </c>
      <c r="J1280" s="4">
        <v>39630</v>
      </c>
      <c r="K1280" s="230">
        <f t="shared" si="97"/>
        <v>3</v>
      </c>
      <c r="L1280" s="2" t="str">
        <f>$B1280&amp;"-"&amp;COUNTIF($B$2:$B1280, $B1280)</f>
        <v>4539-3</v>
      </c>
      <c r="M1280" s="2">
        <v>3971</v>
      </c>
      <c r="N1280" s="2" t="str">
        <f t="shared" si="100"/>
        <v>Chermignon-d'en-Bas</v>
      </c>
      <c r="O1280" s="2" t="str">
        <f t="shared" si="101"/>
        <v>Ollon VS</v>
      </c>
      <c r="P1280" s="2" t="str">
        <f t="shared" si="101"/>
        <v>Ollon VS</v>
      </c>
      <c r="Q1280" s="2" t="str">
        <f t="shared" si="101"/>
        <v>Chermignon</v>
      </c>
      <c r="R1280" s="2" t="str">
        <f t="shared" si="101"/>
        <v>Chermignon-d'en-Bas</v>
      </c>
      <c r="S1280" s="2" t="str">
        <f t="shared" si="101"/>
        <v>Ollon VS</v>
      </c>
      <c r="T1280" s="2" t="str">
        <f t="shared" si="101"/>
        <v/>
      </c>
      <c r="U1280" s="2" t="str">
        <f t="shared" si="101"/>
        <v/>
      </c>
      <c r="V1280" s="2" t="str">
        <f t="shared" si="101"/>
        <v/>
      </c>
      <c r="W1280" s="2" t="str">
        <f t="shared" si="101"/>
        <v/>
      </c>
      <c r="X1280" s="2" t="str">
        <f t="shared" si="101"/>
        <v/>
      </c>
      <c r="Y1280" s="2" t="str">
        <f t="shared" si="101"/>
        <v/>
      </c>
    </row>
    <row r="1281" spans="1:25" x14ac:dyDescent="0.2">
      <c r="A1281" s="2" t="s">
        <v>919</v>
      </c>
      <c r="B1281" s="2">
        <v>3365</v>
      </c>
      <c r="C1281" s="2">
        <v>0</v>
      </c>
      <c r="D1281" s="2" t="s">
        <v>920</v>
      </c>
      <c r="E1281" s="2">
        <v>988</v>
      </c>
      <c r="F1281" s="2" t="s">
        <v>309</v>
      </c>
      <c r="G1281" s="2">
        <v>2617485.6529999999</v>
      </c>
      <c r="H1281" s="2">
        <v>1220983.8910000001</v>
      </c>
      <c r="I1281" s="2" t="s">
        <v>4896</v>
      </c>
      <c r="J1281" s="4">
        <v>39630</v>
      </c>
      <c r="K1281" s="230">
        <f t="shared" si="97"/>
        <v>3</v>
      </c>
      <c r="L1281" s="2" t="str">
        <f>$B1281&amp;"-"&amp;COUNTIF($B$2:$B1281, $B1281)</f>
        <v>3365-1</v>
      </c>
      <c r="M1281" s="2">
        <v>3972</v>
      </c>
      <c r="N1281" s="2" t="str">
        <f t="shared" si="100"/>
        <v>Miège</v>
      </c>
      <c r="O1281" s="2" t="str">
        <f t="shared" si="101"/>
        <v>Miège</v>
      </c>
      <c r="P1281" s="2" t="str">
        <f t="shared" si="101"/>
        <v/>
      </c>
      <c r="Q1281" s="2" t="str">
        <f t="shared" si="101"/>
        <v/>
      </c>
      <c r="R1281" s="2" t="str">
        <f t="shared" si="101"/>
        <v/>
      </c>
      <c r="S1281" s="2" t="str">
        <f t="shared" si="101"/>
        <v/>
      </c>
      <c r="T1281" s="2" t="str">
        <f t="shared" si="101"/>
        <v/>
      </c>
      <c r="U1281" s="2" t="str">
        <f t="shared" si="101"/>
        <v/>
      </c>
      <c r="V1281" s="2" t="str">
        <f t="shared" si="101"/>
        <v/>
      </c>
      <c r="W1281" s="2" t="str">
        <f t="shared" si="101"/>
        <v/>
      </c>
      <c r="X1281" s="2" t="str">
        <f t="shared" si="101"/>
        <v/>
      </c>
      <c r="Y1281" s="2" t="str">
        <f t="shared" si="101"/>
        <v/>
      </c>
    </row>
    <row r="1282" spans="1:25" x14ac:dyDescent="0.2">
      <c r="A1282" s="2" t="s">
        <v>920</v>
      </c>
      <c r="B1282" s="2">
        <v>3365</v>
      </c>
      <c r="C1282" s="2">
        <v>2</v>
      </c>
      <c r="D1282" s="2" t="s">
        <v>920</v>
      </c>
      <c r="E1282" s="2">
        <v>988</v>
      </c>
      <c r="F1282" s="2" t="s">
        <v>309</v>
      </c>
      <c r="G1282" s="2">
        <v>2617176.8930000002</v>
      </c>
      <c r="H1282" s="2">
        <v>1223240.632</v>
      </c>
      <c r="I1282" s="2" t="s">
        <v>4896</v>
      </c>
      <c r="J1282" s="4">
        <v>39630</v>
      </c>
      <c r="K1282" s="230">
        <f t="shared" si="97"/>
        <v>3</v>
      </c>
      <c r="L1282" s="2" t="str">
        <f>$B1282&amp;"-"&amp;COUNTIF($B$2:$B1282, $B1282)</f>
        <v>3365-2</v>
      </c>
      <c r="M1282" s="2">
        <v>3973</v>
      </c>
      <c r="N1282" s="2" t="str">
        <f t="shared" si="100"/>
        <v>Venthône</v>
      </c>
      <c r="O1282" s="2" t="str">
        <f t="shared" si="101"/>
        <v>Venthône</v>
      </c>
      <c r="P1282" s="2" t="str">
        <f t="shared" si="101"/>
        <v/>
      </c>
      <c r="Q1282" s="2" t="str">
        <f t="shared" si="101"/>
        <v/>
      </c>
      <c r="R1282" s="2" t="str">
        <f t="shared" si="101"/>
        <v/>
      </c>
      <c r="S1282" s="2" t="str">
        <f t="shared" si="101"/>
        <v/>
      </c>
      <c r="T1282" s="2" t="str">
        <f t="shared" si="101"/>
        <v/>
      </c>
      <c r="U1282" s="2" t="str">
        <f t="shared" si="101"/>
        <v/>
      </c>
      <c r="V1282" s="2" t="str">
        <f t="shared" si="101"/>
        <v/>
      </c>
      <c r="W1282" s="2" t="str">
        <f t="shared" si="101"/>
        <v/>
      </c>
      <c r="X1282" s="2" t="str">
        <f t="shared" si="101"/>
        <v/>
      </c>
      <c r="Y1282" s="2" t="str">
        <f t="shared" si="101"/>
        <v/>
      </c>
    </row>
    <row r="1283" spans="1:25" x14ac:dyDescent="0.2">
      <c r="A1283" s="2" t="s">
        <v>458</v>
      </c>
      <c r="B1283" s="2">
        <v>3474</v>
      </c>
      <c r="C1283" s="2">
        <v>0</v>
      </c>
      <c r="D1283" s="2" t="s">
        <v>920</v>
      </c>
      <c r="E1283" s="2">
        <v>988</v>
      </c>
      <c r="F1283" s="2" t="s">
        <v>309</v>
      </c>
      <c r="G1283" s="2">
        <v>2619629.219</v>
      </c>
      <c r="H1283" s="2">
        <v>1220599.601</v>
      </c>
      <c r="I1283" s="2" t="s">
        <v>4896</v>
      </c>
      <c r="J1283" s="4">
        <v>39630</v>
      </c>
      <c r="K1283" s="230">
        <f t="shared" ref="K1283:K1346" si="102">IF(I1283="it", 1, IF(I1283="fr", 2, 3))</f>
        <v>3</v>
      </c>
      <c r="L1283" s="2" t="str">
        <f>$B1283&amp;"-"&amp;COUNTIF($B$2:$B1283, $B1283)</f>
        <v>3474-2</v>
      </c>
      <c r="M1283" s="2">
        <v>3974</v>
      </c>
      <c r="N1283" s="2" t="str">
        <f t="shared" si="100"/>
        <v>Mollens VS</v>
      </c>
      <c r="O1283" s="2" t="str">
        <f t="shared" si="101"/>
        <v/>
      </c>
      <c r="P1283" s="2" t="str">
        <f t="shared" si="101"/>
        <v/>
      </c>
      <c r="Q1283" s="2" t="str">
        <f t="shared" si="101"/>
        <v/>
      </c>
      <c r="R1283" s="2" t="str">
        <f t="shared" si="101"/>
        <v/>
      </c>
      <c r="S1283" s="2" t="str">
        <f t="shared" si="101"/>
        <v/>
      </c>
      <c r="T1283" s="2" t="str">
        <f t="shared" si="101"/>
        <v/>
      </c>
      <c r="U1283" s="2" t="str">
        <f t="shared" si="101"/>
        <v/>
      </c>
      <c r="V1283" s="2" t="str">
        <f t="shared" si="101"/>
        <v/>
      </c>
      <c r="W1283" s="2" t="str">
        <f t="shared" si="101"/>
        <v/>
      </c>
      <c r="X1283" s="2" t="str">
        <f t="shared" si="101"/>
        <v/>
      </c>
      <c r="Y1283" s="2" t="str">
        <f t="shared" si="101"/>
        <v/>
      </c>
    </row>
    <row r="1284" spans="1:25" x14ac:dyDescent="0.2">
      <c r="A1284" s="2" t="s">
        <v>921</v>
      </c>
      <c r="B1284" s="2">
        <v>3475</v>
      </c>
      <c r="C1284" s="2">
        <v>0</v>
      </c>
      <c r="D1284" s="2" t="s">
        <v>920</v>
      </c>
      <c r="E1284" s="2">
        <v>988</v>
      </c>
      <c r="F1284" s="2" t="s">
        <v>309</v>
      </c>
      <c r="G1284" s="2">
        <v>2619398.997</v>
      </c>
      <c r="H1284" s="2">
        <v>1221021.081</v>
      </c>
      <c r="I1284" s="2" t="s">
        <v>4896</v>
      </c>
      <c r="J1284" s="4">
        <v>39630</v>
      </c>
      <c r="K1284" s="230">
        <f t="shared" si="102"/>
        <v>3</v>
      </c>
      <c r="L1284" s="2" t="str">
        <f>$B1284&amp;"-"&amp;COUNTIF($B$2:$B1284, $B1284)</f>
        <v>3475-1</v>
      </c>
      <c r="M1284" s="2">
        <v>3975</v>
      </c>
      <c r="N1284" s="2" t="str">
        <f t="shared" si="100"/>
        <v>Randogne</v>
      </c>
      <c r="O1284" s="2" t="str">
        <f t="shared" si="101"/>
        <v/>
      </c>
      <c r="P1284" s="2" t="str">
        <f t="shared" si="101"/>
        <v/>
      </c>
      <c r="Q1284" s="2" t="str">
        <f t="shared" si="101"/>
        <v/>
      </c>
      <c r="R1284" s="2" t="str">
        <f t="shared" si="101"/>
        <v/>
      </c>
      <c r="S1284" s="2" t="str">
        <f t="shared" si="101"/>
        <v/>
      </c>
      <c r="T1284" s="2" t="str">
        <f t="shared" si="101"/>
        <v/>
      </c>
      <c r="U1284" s="2" t="str">
        <f t="shared" si="101"/>
        <v/>
      </c>
      <c r="V1284" s="2" t="str">
        <f t="shared" si="101"/>
        <v/>
      </c>
      <c r="W1284" s="2" t="str">
        <f t="shared" si="101"/>
        <v/>
      </c>
      <c r="X1284" s="2" t="str">
        <f t="shared" si="101"/>
        <v/>
      </c>
      <c r="Y1284" s="2" t="str">
        <f t="shared" si="101"/>
        <v/>
      </c>
    </row>
    <row r="1285" spans="1:25" x14ac:dyDescent="0.2">
      <c r="A1285" s="2" t="s">
        <v>922</v>
      </c>
      <c r="B1285" s="2">
        <v>3475</v>
      </c>
      <c r="C1285" s="2">
        <v>1</v>
      </c>
      <c r="D1285" s="2" t="s">
        <v>920</v>
      </c>
      <c r="E1285" s="2">
        <v>988</v>
      </c>
      <c r="F1285" s="2" t="s">
        <v>309</v>
      </c>
      <c r="G1285" s="2">
        <v>2619756.5750000002</v>
      </c>
      <c r="H1285" s="2">
        <v>1222757.246</v>
      </c>
      <c r="I1285" s="2" t="s">
        <v>4896</v>
      </c>
      <c r="J1285" s="4">
        <v>39630</v>
      </c>
      <c r="K1285" s="230">
        <f t="shared" si="102"/>
        <v>3</v>
      </c>
      <c r="L1285" s="2" t="str">
        <f>$B1285&amp;"-"&amp;COUNTIF($B$2:$B1285, $B1285)</f>
        <v>3475-2</v>
      </c>
      <c r="M1285" s="2">
        <v>3976</v>
      </c>
      <c r="N1285" s="2" t="str">
        <f t="shared" si="100"/>
        <v>Noës</v>
      </c>
      <c r="O1285" s="2" t="str">
        <f t="shared" si="101"/>
        <v>Champzabé</v>
      </c>
      <c r="P1285" s="2" t="str">
        <f t="shared" si="101"/>
        <v>Noës</v>
      </c>
      <c r="Q1285" s="2" t="str">
        <f t="shared" si="101"/>
        <v>Champzabé</v>
      </c>
      <c r="R1285" s="2" t="str">
        <f t="shared" si="101"/>
        <v/>
      </c>
      <c r="S1285" s="2" t="str">
        <f t="shared" si="101"/>
        <v/>
      </c>
      <c r="T1285" s="2" t="str">
        <f t="shared" si="101"/>
        <v/>
      </c>
      <c r="U1285" s="2" t="str">
        <f t="shared" si="101"/>
        <v/>
      </c>
      <c r="V1285" s="2" t="str">
        <f t="shared" si="101"/>
        <v/>
      </c>
      <c r="W1285" s="2" t="str">
        <f t="shared" si="101"/>
        <v/>
      </c>
      <c r="X1285" s="2" t="str">
        <f t="shared" si="101"/>
        <v/>
      </c>
      <c r="Y1285" s="2" t="str">
        <f t="shared" si="101"/>
        <v/>
      </c>
    </row>
    <row r="1286" spans="1:25" x14ac:dyDescent="0.2">
      <c r="A1286" s="2" t="s">
        <v>917</v>
      </c>
      <c r="B1286" s="2">
        <v>3476</v>
      </c>
      <c r="C1286" s="2">
        <v>0</v>
      </c>
      <c r="D1286" s="2" t="s">
        <v>920</v>
      </c>
      <c r="E1286" s="2">
        <v>988</v>
      </c>
      <c r="F1286" s="2" t="s">
        <v>309</v>
      </c>
      <c r="G1286" s="2">
        <v>2620979.61</v>
      </c>
      <c r="H1286" s="2">
        <v>1219781.139</v>
      </c>
      <c r="I1286" s="2" t="s">
        <v>4896</v>
      </c>
      <c r="J1286" s="4">
        <v>39630</v>
      </c>
      <c r="K1286" s="230">
        <f t="shared" si="102"/>
        <v>3</v>
      </c>
      <c r="L1286" s="2" t="str">
        <f>$B1286&amp;"-"&amp;COUNTIF($B$2:$B1286, $B1286)</f>
        <v>3476-2</v>
      </c>
      <c r="M1286" s="2">
        <v>3977</v>
      </c>
      <c r="N1286" s="2" t="str">
        <f t="shared" si="100"/>
        <v>Granges VS</v>
      </c>
      <c r="O1286" s="2" t="str">
        <f t="shared" si="101"/>
        <v/>
      </c>
      <c r="P1286" s="2" t="str">
        <f t="shared" si="101"/>
        <v/>
      </c>
      <c r="Q1286" s="2" t="str">
        <f t="shared" si="101"/>
        <v/>
      </c>
      <c r="R1286" s="2" t="str">
        <f t="shared" si="101"/>
        <v/>
      </c>
      <c r="S1286" s="2" t="str">
        <f t="shared" si="101"/>
        <v/>
      </c>
      <c r="T1286" s="2" t="str">
        <f t="shared" si="101"/>
        <v/>
      </c>
      <c r="U1286" s="2" t="str">
        <f t="shared" si="101"/>
        <v/>
      </c>
      <c r="V1286" s="2" t="str">
        <f t="shared" si="101"/>
        <v/>
      </c>
      <c r="W1286" s="2" t="str">
        <f t="shared" si="101"/>
        <v/>
      </c>
      <c r="X1286" s="2" t="str">
        <f t="shared" si="101"/>
        <v/>
      </c>
      <c r="Y1286" s="2" t="str">
        <f t="shared" si="101"/>
        <v/>
      </c>
    </row>
    <row r="1287" spans="1:25" x14ac:dyDescent="0.2">
      <c r="A1287" s="2" t="s">
        <v>356</v>
      </c>
      <c r="B1287" s="2">
        <v>4943</v>
      </c>
      <c r="C1287" s="2">
        <v>0</v>
      </c>
      <c r="D1287" s="2" t="s">
        <v>920</v>
      </c>
      <c r="E1287" s="2">
        <v>988</v>
      </c>
      <c r="F1287" s="2" t="s">
        <v>309</v>
      </c>
      <c r="G1287" s="2">
        <v>2621991.0109999999</v>
      </c>
      <c r="H1287" s="2">
        <v>1218092.0560000001</v>
      </c>
      <c r="I1287" s="2" t="s">
        <v>4896</v>
      </c>
      <c r="J1287" s="4">
        <v>39630</v>
      </c>
      <c r="K1287" s="230">
        <f t="shared" si="102"/>
        <v>3</v>
      </c>
      <c r="L1287" s="2" t="str">
        <f>$B1287&amp;"-"&amp;COUNTIF($B$2:$B1287, $B1287)</f>
        <v>4943-4</v>
      </c>
      <c r="M1287" s="2">
        <v>3978</v>
      </c>
      <c r="N1287" s="2" t="str">
        <f t="shared" si="100"/>
        <v>Flanthey</v>
      </c>
      <c r="O1287" s="2" t="str">
        <f t="shared" si="101"/>
        <v>Flanthey</v>
      </c>
      <c r="P1287" s="2" t="str">
        <f t="shared" si="101"/>
        <v/>
      </c>
      <c r="Q1287" s="2" t="str">
        <f t="shared" si="101"/>
        <v/>
      </c>
      <c r="R1287" s="2" t="str">
        <f t="shared" si="101"/>
        <v/>
      </c>
      <c r="S1287" s="2" t="str">
        <f t="shared" si="101"/>
        <v/>
      </c>
      <c r="T1287" s="2" t="str">
        <f t="shared" si="101"/>
        <v/>
      </c>
      <c r="U1287" s="2" t="str">
        <f t="shared" si="101"/>
        <v/>
      </c>
      <c r="V1287" s="2" t="str">
        <f t="shared" si="101"/>
        <v/>
      </c>
      <c r="W1287" s="2" t="str">
        <f t="shared" si="101"/>
        <v/>
      </c>
      <c r="X1287" s="2" t="str">
        <f t="shared" si="101"/>
        <v/>
      </c>
      <c r="Y1287" s="2" t="str">
        <f t="shared" si="101"/>
        <v/>
      </c>
    </row>
    <row r="1288" spans="1:25" x14ac:dyDescent="0.2">
      <c r="A1288" s="2" t="s">
        <v>909</v>
      </c>
      <c r="B1288" s="2">
        <v>3360</v>
      </c>
      <c r="C1288" s="2">
        <v>0</v>
      </c>
      <c r="D1288" s="2" t="s">
        <v>923</v>
      </c>
      <c r="E1288" s="2">
        <v>989</v>
      </c>
      <c r="F1288" s="2" t="s">
        <v>309</v>
      </c>
      <c r="G1288" s="2">
        <v>2621049.1579999998</v>
      </c>
      <c r="H1288" s="2">
        <v>1225807.6100000001</v>
      </c>
      <c r="I1288" s="2" t="s">
        <v>4896</v>
      </c>
      <c r="J1288" s="4">
        <v>39630</v>
      </c>
      <c r="K1288" s="230">
        <f t="shared" si="102"/>
        <v>3</v>
      </c>
      <c r="L1288" s="2" t="str">
        <f>$B1288&amp;"-"&amp;COUNTIF($B$2:$B1288, $B1288)</f>
        <v>3360-2</v>
      </c>
      <c r="M1288" s="2">
        <v>3979</v>
      </c>
      <c r="N1288" s="2" t="str">
        <f t="shared" si="100"/>
        <v>Grône</v>
      </c>
      <c r="O1288" s="2" t="str">
        <f t="shared" si="101"/>
        <v>Grône</v>
      </c>
      <c r="P1288" s="2" t="str">
        <f t="shared" si="101"/>
        <v/>
      </c>
      <c r="Q1288" s="2" t="str">
        <f t="shared" si="101"/>
        <v/>
      </c>
      <c r="R1288" s="2" t="str">
        <f t="shared" si="101"/>
        <v/>
      </c>
      <c r="S1288" s="2" t="str">
        <f t="shared" si="101"/>
        <v/>
      </c>
      <c r="T1288" s="2" t="str">
        <f t="shared" si="101"/>
        <v/>
      </c>
      <c r="U1288" s="2" t="str">
        <f t="shared" si="101"/>
        <v/>
      </c>
      <c r="V1288" s="2" t="str">
        <f t="shared" si="101"/>
        <v/>
      </c>
      <c r="W1288" s="2" t="str">
        <f t="shared" si="101"/>
        <v/>
      </c>
      <c r="X1288" s="2" t="str">
        <f t="shared" si="101"/>
        <v/>
      </c>
      <c r="Y1288" s="2" t="str">
        <f t="shared" si="101"/>
        <v/>
      </c>
    </row>
    <row r="1289" spans="1:25" x14ac:dyDescent="0.2">
      <c r="A1289" s="2" t="s">
        <v>923</v>
      </c>
      <c r="B1289" s="2">
        <v>3367</v>
      </c>
      <c r="C1289" s="2">
        <v>0</v>
      </c>
      <c r="D1289" s="2" t="s">
        <v>923</v>
      </c>
      <c r="E1289" s="2">
        <v>989</v>
      </c>
      <c r="F1289" s="2" t="s">
        <v>309</v>
      </c>
      <c r="G1289" s="2">
        <v>2622304.057</v>
      </c>
      <c r="H1289" s="2">
        <v>1224983.969</v>
      </c>
      <c r="I1289" s="2" t="s">
        <v>4896</v>
      </c>
      <c r="J1289" s="4">
        <v>39630</v>
      </c>
      <c r="K1289" s="230">
        <f t="shared" si="102"/>
        <v>3</v>
      </c>
      <c r="L1289" s="2" t="str">
        <f>$B1289&amp;"-"&amp;COUNTIF($B$2:$B1289, $B1289)</f>
        <v>3367-2</v>
      </c>
      <c r="M1289" s="2">
        <v>3982</v>
      </c>
      <c r="N1289" s="2" t="str">
        <f t="shared" si="100"/>
        <v>Bitsch</v>
      </c>
      <c r="O1289" s="2" t="str">
        <f t="shared" si="101"/>
        <v>Bitsch</v>
      </c>
      <c r="P1289" s="2" t="str">
        <f t="shared" si="101"/>
        <v>Bitsch</v>
      </c>
      <c r="Q1289" s="2" t="str">
        <f t="shared" si="101"/>
        <v/>
      </c>
      <c r="R1289" s="2" t="str">
        <f t="shared" si="101"/>
        <v/>
      </c>
      <c r="S1289" s="2" t="str">
        <f t="shared" si="101"/>
        <v/>
      </c>
      <c r="T1289" s="2" t="str">
        <f t="shared" si="101"/>
        <v/>
      </c>
      <c r="U1289" s="2" t="str">
        <f t="shared" si="101"/>
        <v/>
      </c>
      <c r="V1289" s="2" t="str">
        <f t="shared" si="101"/>
        <v/>
      </c>
      <c r="W1289" s="2" t="str">
        <f t="shared" si="101"/>
        <v/>
      </c>
      <c r="X1289" s="2" t="str">
        <f t="shared" si="101"/>
        <v/>
      </c>
      <c r="Y1289" s="2" t="str">
        <f t="shared" si="101"/>
        <v/>
      </c>
    </row>
    <row r="1290" spans="1:25" x14ac:dyDescent="0.2">
      <c r="A1290" s="2" t="s">
        <v>917</v>
      </c>
      <c r="B1290" s="2">
        <v>3476</v>
      </c>
      <c r="C1290" s="2">
        <v>0</v>
      </c>
      <c r="D1290" s="2" t="s">
        <v>923</v>
      </c>
      <c r="E1290" s="2">
        <v>989</v>
      </c>
      <c r="F1290" s="2" t="s">
        <v>309</v>
      </c>
      <c r="G1290" s="2">
        <v>2621549.7790000001</v>
      </c>
      <c r="H1290" s="2">
        <v>1223141.6159999999</v>
      </c>
      <c r="I1290" s="2" t="s">
        <v>4896</v>
      </c>
      <c r="J1290" s="4">
        <v>39630</v>
      </c>
      <c r="K1290" s="230">
        <f t="shared" si="102"/>
        <v>3</v>
      </c>
      <c r="L1290" s="2" t="str">
        <f>$B1290&amp;"-"&amp;COUNTIF($B$2:$B1290, $B1290)</f>
        <v>3476-3</v>
      </c>
      <c r="M1290" s="2">
        <v>3983</v>
      </c>
      <c r="N1290" s="2" t="str">
        <f t="shared" si="100"/>
        <v>Bister</v>
      </c>
      <c r="O1290" s="2" t="str">
        <f t="shared" si="101"/>
        <v>Goppisberg</v>
      </c>
      <c r="P1290" s="2" t="str">
        <f t="shared" si="101"/>
        <v>Greich</v>
      </c>
      <c r="Q1290" s="2" t="str">
        <f t="shared" si="101"/>
        <v>Mörel</v>
      </c>
      <c r="R1290" s="2" t="str">
        <f t="shared" si="101"/>
        <v>Filet</v>
      </c>
      <c r="S1290" s="2" t="str">
        <f t="shared" si="101"/>
        <v>Goppisberg</v>
      </c>
      <c r="T1290" s="2" t="str">
        <f t="shared" si="101"/>
        <v/>
      </c>
      <c r="U1290" s="2" t="str">
        <f t="shared" si="101"/>
        <v/>
      </c>
      <c r="V1290" s="2" t="str">
        <f t="shared" si="101"/>
        <v/>
      </c>
      <c r="W1290" s="2" t="str">
        <f t="shared" si="101"/>
        <v/>
      </c>
      <c r="X1290" s="2" t="str">
        <f t="shared" si="101"/>
        <v/>
      </c>
      <c r="Y1290" s="2" t="str">
        <f t="shared" si="101"/>
        <v/>
      </c>
    </row>
    <row r="1291" spans="1:25" x14ac:dyDescent="0.2">
      <c r="A1291" s="2" t="s">
        <v>924</v>
      </c>
      <c r="B1291" s="2">
        <v>3380</v>
      </c>
      <c r="C1291" s="2">
        <v>2</v>
      </c>
      <c r="D1291" s="2" t="s">
        <v>925</v>
      </c>
      <c r="E1291" s="2">
        <v>990</v>
      </c>
      <c r="F1291" s="2" t="s">
        <v>309</v>
      </c>
      <c r="G1291" s="2">
        <v>2619459.273</v>
      </c>
      <c r="H1291" s="2">
        <v>1231581.216</v>
      </c>
      <c r="I1291" s="2" t="s">
        <v>4896</v>
      </c>
      <c r="J1291" s="4">
        <v>39630</v>
      </c>
      <c r="K1291" s="230">
        <f t="shared" si="102"/>
        <v>3</v>
      </c>
      <c r="L1291" s="2" t="str">
        <f>$B1291&amp;"-"&amp;COUNTIF($B$2:$B1291, $B1291)</f>
        <v>3380-1</v>
      </c>
      <c r="M1291" s="2">
        <v>3984</v>
      </c>
      <c r="N1291" s="2" t="str">
        <f t="shared" si="100"/>
        <v>Fiesch</v>
      </c>
      <c r="O1291" s="2" t="str">
        <f t="shared" si="101"/>
        <v>Fiesch</v>
      </c>
      <c r="P1291" s="2" t="str">
        <f t="shared" si="101"/>
        <v>Fieschertal</v>
      </c>
      <c r="Q1291" s="2" t="str">
        <f t="shared" si="101"/>
        <v/>
      </c>
      <c r="R1291" s="2" t="str">
        <f t="shared" si="101"/>
        <v/>
      </c>
      <c r="S1291" s="2" t="str">
        <f t="shared" si="101"/>
        <v/>
      </c>
      <c r="T1291" s="2" t="str">
        <f t="shared" si="101"/>
        <v/>
      </c>
      <c r="U1291" s="2" t="str">
        <f t="shared" si="101"/>
        <v/>
      </c>
      <c r="V1291" s="2" t="str">
        <f t="shared" si="101"/>
        <v/>
      </c>
      <c r="W1291" s="2" t="str">
        <f t="shared" si="101"/>
        <v/>
      </c>
      <c r="X1291" s="2" t="str">
        <f t="shared" si="101"/>
        <v/>
      </c>
      <c r="Y1291" s="2" t="str">
        <f t="shared" si="101"/>
        <v/>
      </c>
    </row>
    <row r="1292" spans="1:25" x14ac:dyDescent="0.2">
      <c r="A1292" s="2" t="s">
        <v>926</v>
      </c>
      <c r="B1292" s="2">
        <v>3377</v>
      </c>
      <c r="C1292" s="2">
        <v>0</v>
      </c>
      <c r="D1292" s="2" t="s">
        <v>927</v>
      </c>
      <c r="E1292" s="2">
        <v>991</v>
      </c>
      <c r="F1292" s="2" t="s">
        <v>309</v>
      </c>
      <c r="G1292" s="2">
        <v>2618743.7039999999</v>
      </c>
      <c r="H1292" s="2">
        <v>1230786.0419999999</v>
      </c>
      <c r="I1292" s="2" t="s">
        <v>4896</v>
      </c>
      <c r="J1292" s="4">
        <v>39630</v>
      </c>
      <c r="K1292" s="230">
        <f t="shared" si="102"/>
        <v>3</v>
      </c>
      <c r="L1292" s="2" t="str">
        <f>$B1292&amp;"-"&amp;COUNTIF($B$2:$B1292, $B1292)</f>
        <v>3377-1</v>
      </c>
      <c r="M1292" s="2">
        <v>3985</v>
      </c>
      <c r="N1292" s="2" t="str">
        <f t="shared" si="100"/>
        <v>Münster VS</v>
      </c>
      <c r="O1292" s="2" t="str">
        <f t="shared" si="101"/>
        <v>Geschinen</v>
      </c>
      <c r="P1292" s="2" t="str">
        <f t="shared" si="101"/>
        <v/>
      </c>
      <c r="Q1292" s="2" t="str">
        <f t="shared" si="101"/>
        <v/>
      </c>
      <c r="R1292" s="2" t="str">
        <f t="shared" si="101"/>
        <v/>
      </c>
      <c r="S1292" s="2" t="str">
        <f t="shared" si="101"/>
        <v/>
      </c>
      <c r="T1292" s="2" t="str">
        <f t="shared" si="101"/>
        <v/>
      </c>
      <c r="U1292" s="2" t="str">
        <f t="shared" si="101"/>
        <v/>
      </c>
      <c r="V1292" s="2" t="str">
        <f t="shared" si="101"/>
        <v/>
      </c>
      <c r="W1292" s="2" t="str">
        <f t="shared" si="101"/>
        <v/>
      </c>
      <c r="X1292" s="2" t="str">
        <f t="shared" si="101"/>
        <v/>
      </c>
      <c r="Y1292" s="2" t="str">
        <f t="shared" si="101"/>
        <v/>
      </c>
    </row>
    <row r="1293" spans="1:25" x14ac:dyDescent="0.2">
      <c r="A1293" s="2" t="s">
        <v>929</v>
      </c>
      <c r="B1293" s="2">
        <v>3374</v>
      </c>
      <c r="C1293" s="2">
        <v>0</v>
      </c>
      <c r="D1293" s="2" t="s">
        <v>928</v>
      </c>
      <c r="E1293" s="2">
        <v>992</v>
      </c>
      <c r="F1293" s="2" t="s">
        <v>309</v>
      </c>
      <c r="G1293" s="2">
        <v>2616879.8810000001</v>
      </c>
      <c r="H1293" s="2">
        <v>1229706.973</v>
      </c>
      <c r="I1293" s="2" t="s">
        <v>4896</v>
      </c>
      <c r="J1293" s="4">
        <v>39630</v>
      </c>
      <c r="K1293" s="230">
        <f t="shared" si="102"/>
        <v>3</v>
      </c>
      <c r="L1293" s="2" t="str">
        <f>$B1293&amp;"-"&amp;COUNTIF($B$2:$B1293, $B1293)</f>
        <v>3374-1</v>
      </c>
      <c r="M1293" s="2">
        <v>3986</v>
      </c>
      <c r="N1293" s="2" t="str">
        <f t="shared" si="100"/>
        <v>Ried-Mörel</v>
      </c>
      <c r="O1293" s="2" t="str">
        <f t="shared" si="101"/>
        <v/>
      </c>
      <c r="P1293" s="2" t="str">
        <f t="shared" si="101"/>
        <v/>
      </c>
      <c r="Q1293" s="2" t="str">
        <f t="shared" si="101"/>
        <v/>
      </c>
      <c r="R1293" s="2" t="str">
        <f t="shared" si="101"/>
        <v/>
      </c>
      <c r="S1293" s="2" t="str">
        <f t="shared" si="101"/>
        <v/>
      </c>
      <c r="T1293" s="2" t="str">
        <f t="shared" si="101"/>
        <v/>
      </c>
      <c r="U1293" s="2" t="str">
        <f t="shared" si="101"/>
        <v/>
      </c>
      <c r="V1293" s="2" t="str">
        <f t="shared" si="101"/>
        <v/>
      </c>
      <c r="W1293" s="2" t="str">
        <f t="shared" si="101"/>
        <v/>
      </c>
      <c r="X1293" s="2" t="str">
        <f t="shared" si="101"/>
        <v/>
      </c>
      <c r="Y1293" s="2" t="str">
        <f t="shared" si="101"/>
        <v/>
      </c>
    </row>
    <row r="1294" spans="1:25" x14ac:dyDescent="0.2">
      <c r="A1294" s="2" t="s">
        <v>928</v>
      </c>
      <c r="B1294" s="2">
        <v>3380</v>
      </c>
      <c r="C1294" s="2">
        <v>0</v>
      </c>
      <c r="D1294" s="2" t="s">
        <v>928</v>
      </c>
      <c r="E1294" s="2">
        <v>992</v>
      </c>
      <c r="F1294" s="2" t="s">
        <v>309</v>
      </c>
      <c r="G1294" s="2">
        <v>2615817.2579999999</v>
      </c>
      <c r="H1294" s="2">
        <v>1231212.307</v>
      </c>
      <c r="I1294" s="2" t="s">
        <v>4896</v>
      </c>
      <c r="J1294" s="4">
        <v>39630</v>
      </c>
      <c r="K1294" s="230">
        <f t="shared" si="102"/>
        <v>3</v>
      </c>
      <c r="L1294" s="2" t="str">
        <f>$B1294&amp;"-"&amp;COUNTIF($B$2:$B1294, $B1294)</f>
        <v>3380-2</v>
      </c>
      <c r="M1294" s="2">
        <v>3987</v>
      </c>
      <c r="N1294" s="2" t="str">
        <f t="shared" si="100"/>
        <v>Riederalp</v>
      </c>
      <c r="O1294" s="2" t="str">
        <f t="shared" si="101"/>
        <v/>
      </c>
      <c r="P1294" s="2" t="str">
        <f t="shared" si="101"/>
        <v/>
      </c>
      <c r="Q1294" s="2" t="str">
        <f t="shared" si="101"/>
        <v/>
      </c>
      <c r="R1294" s="2" t="str">
        <f t="shared" si="101"/>
        <v/>
      </c>
      <c r="S1294" s="2" t="str">
        <f t="shared" si="101"/>
        <v/>
      </c>
      <c r="T1294" s="2" t="str">
        <f t="shared" si="101"/>
        <v/>
      </c>
      <c r="U1294" s="2" t="str">
        <f t="shared" si="101"/>
        <v/>
      </c>
      <c r="V1294" s="2" t="str">
        <f t="shared" si="101"/>
        <v/>
      </c>
      <c r="W1294" s="2" t="str">
        <f t="shared" si="101"/>
        <v/>
      </c>
      <c r="X1294" s="2" t="str">
        <f t="shared" si="101"/>
        <v/>
      </c>
      <c r="Y1294" s="2" t="str">
        <f t="shared" si="101"/>
        <v/>
      </c>
    </row>
    <row r="1295" spans="1:25" x14ac:dyDescent="0.2">
      <c r="A1295" s="2" t="s">
        <v>900</v>
      </c>
      <c r="B1295" s="2">
        <v>4536</v>
      </c>
      <c r="C1295" s="2">
        <v>0</v>
      </c>
      <c r="D1295" s="2" t="s">
        <v>928</v>
      </c>
      <c r="E1295" s="2">
        <v>992</v>
      </c>
      <c r="F1295" s="2" t="s">
        <v>309</v>
      </c>
      <c r="G1295" s="2">
        <v>2613783.3259999999</v>
      </c>
      <c r="H1295" s="2">
        <v>1231350.895</v>
      </c>
      <c r="I1295" s="2" t="s">
        <v>4896</v>
      </c>
      <c r="J1295" s="4">
        <v>39630</v>
      </c>
      <c r="K1295" s="230">
        <f t="shared" si="102"/>
        <v>3</v>
      </c>
      <c r="L1295" s="2" t="str">
        <f>$B1295&amp;"-"&amp;COUNTIF($B$2:$B1295, $B1295)</f>
        <v>4536-2</v>
      </c>
      <c r="M1295" s="2">
        <v>3988</v>
      </c>
      <c r="N1295" s="2" t="str">
        <f t="shared" si="100"/>
        <v>Ulrichen</v>
      </c>
      <c r="O1295" s="2" t="str">
        <f t="shared" si="101"/>
        <v>Obergesteln</v>
      </c>
      <c r="P1295" s="2" t="str">
        <f t="shared" si="101"/>
        <v/>
      </c>
      <c r="Q1295" s="2" t="str">
        <f t="shared" si="101"/>
        <v/>
      </c>
      <c r="R1295" s="2" t="str">
        <f t="shared" si="101"/>
        <v/>
      </c>
      <c r="S1295" s="2" t="str">
        <f t="shared" si="101"/>
        <v/>
      </c>
      <c r="T1295" s="2" t="str">
        <f t="shared" si="101"/>
        <v/>
      </c>
      <c r="U1295" s="2" t="str">
        <f t="shared" si="101"/>
        <v/>
      </c>
      <c r="V1295" s="2" t="str">
        <f t="shared" si="101"/>
        <v/>
      </c>
      <c r="W1295" s="2" t="str">
        <f t="shared" si="101"/>
        <v/>
      </c>
      <c r="X1295" s="2" t="str">
        <f t="shared" si="101"/>
        <v/>
      </c>
      <c r="Y1295" s="2" t="str">
        <f t="shared" si="101"/>
        <v/>
      </c>
    </row>
    <row r="1296" spans="1:25" x14ac:dyDescent="0.2">
      <c r="A1296" s="2" t="s">
        <v>928</v>
      </c>
      <c r="B1296" s="2">
        <v>3380</v>
      </c>
      <c r="C1296" s="2">
        <v>0</v>
      </c>
      <c r="D1296" s="2" t="s">
        <v>930</v>
      </c>
      <c r="E1296" s="2">
        <v>995</v>
      </c>
      <c r="F1296" s="2" t="s">
        <v>309</v>
      </c>
      <c r="G1296" s="2">
        <v>2616704.2489999998</v>
      </c>
      <c r="H1296" s="2">
        <v>1232044.915</v>
      </c>
      <c r="I1296" s="2" t="s">
        <v>4896</v>
      </c>
      <c r="J1296" s="4">
        <v>39630</v>
      </c>
      <c r="K1296" s="230">
        <f t="shared" si="102"/>
        <v>3</v>
      </c>
      <c r="L1296" s="2" t="str">
        <f>$B1296&amp;"-"&amp;COUNTIF($B$2:$B1296, $B1296)</f>
        <v>3380-3</v>
      </c>
      <c r="M1296" s="2">
        <v>3989</v>
      </c>
      <c r="N1296" s="2" t="str">
        <f t="shared" si="100"/>
        <v>Biel VS</v>
      </c>
      <c r="O1296" s="2" t="str">
        <f t="shared" si="101"/>
        <v>Ritzingen</v>
      </c>
      <c r="P1296" s="2" t="str">
        <f t="shared" si="101"/>
        <v>Selkingen</v>
      </c>
      <c r="Q1296" s="2" t="str">
        <f t="shared" si="101"/>
        <v>Niederwald</v>
      </c>
      <c r="R1296" s="2" t="str">
        <f t="shared" si="101"/>
        <v>Blitzingen</v>
      </c>
      <c r="S1296" s="2" t="str">
        <f t="shared" si="101"/>
        <v/>
      </c>
      <c r="T1296" s="2" t="str">
        <f t="shared" si="101"/>
        <v/>
      </c>
      <c r="U1296" s="2" t="str">
        <f t="shared" si="101"/>
        <v/>
      </c>
      <c r="V1296" s="2" t="str">
        <f t="shared" si="101"/>
        <v/>
      </c>
      <c r="W1296" s="2" t="str">
        <f t="shared" si="101"/>
        <v/>
      </c>
      <c r="X1296" s="2" t="str">
        <f t="shared" si="101"/>
        <v/>
      </c>
      <c r="Y1296" s="2" t="str">
        <f t="shared" si="101"/>
        <v/>
      </c>
    </row>
    <row r="1297" spans="1:25" x14ac:dyDescent="0.2">
      <c r="A1297" s="2" t="s">
        <v>930</v>
      </c>
      <c r="B1297" s="2">
        <v>4537</v>
      </c>
      <c r="C1297" s="2">
        <v>0</v>
      </c>
      <c r="D1297" s="2" t="s">
        <v>930</v>
      </c>
      <c r="E1297" s="2">
        <v>995</v>
      </c>
      <c r="F1297" s="2" t="s">
        <v>309</v>
      </c>
      <c r="G1297" s="2">
        <v>2615816.662</v>
      </c>
      <c r="H1297" s="2">
        <v>1232959.426</v>
      </c>
      <c r="I1297" s="2" t="s">
        <v>4896</v>
      </c>
      <c r="J1297" s="4">
        <v>39630</v>
      </c>
      <c r="K1297" s="230">
        <f t="shared" si="102"/>
        <v>3</v>
      </c>
      <c r="L1297" s="2" t="str">
        <f>$B1297&amp;"-"&amp;COUNTIF($B$2:$B1297, $B1297)</f>
        <v>4537-1</v>
      </c>
      <c r="M1297" s="2">
        <v>3991</v>
      </c>
      <c r="N1297" s="2" t="str">
        <f t="shared" si="100"/>
        <v>Betten</v>
      </c>
      <c r="O1297" s="2" t="str">
        <f t="shared" si="101"/>
        <v/>
      </c>
      <c r="P1297" s="2" t="str">
        <f t="shared" si="101"/>
        <v/>
      </c>
      <c r="Q1297" s="2" t="str">
        <f t="shared" si="101"/>
        <v/>
      </c>
      <c r="R1297" s="2" t="str">
        <f t="shared" si="101"/>
        <v/>
      </c>
      <c r="S1297" s="2" t="str">
        <f t="shared" si="101"/>
        <v/>
      </c>
      <c r="T1297" s="2" t="str">
        <f t="shared" si="101"/>
        <v/>
      </c>
      <c r="U1297" s="2" t="str">
        <f t="shared" si="101"/>
        <v/>
      </c>
      <c r="V1297" s="2" t="str">
        <f t="shared" si="101"/>
        <v/>
      </c>
      <c r="W1297" s="2" t="str">
        <f t="shared" si="101"/>
        <v/>
      </c>
      <c r="X1297" s="2" t="str">
        <f t="shared" si="101"/>
        <v/>
      </c>
      <c r="Y1297" s="2" t="str">
        <f t="shared" si="101"/>
        <v/>
      </c>
    </row>
    <row r="1298" spans="1:25" x14ac:dyDescent="0.2">
      <c r="A1298" s="2" t="s">
        <v>918</v>
      </c>
      <c r="B1298" s="2">
        <v>4539</v>
      </c>
      <c r="C1298" s="2">
        <v>0</v>
      </c>
      <c r="D1298" s="2" t="s">
        <v>930</v>
      </c>
      <c r="E1298" s="2">
        <v>995</v>
      </c>
      <c r="F1298" s="2" t="s">
        <v>309</v>
      </c>
      <c r="G1298" s="2">
        <v>2614748.2829999998</v>
      </c>
      <c r="H1298" s="2">
        <v>1234011.108</v>
      </c>
      <c r="I1298" s="2" t="s">
        <v>4896</v>
      </c>
      <c r="J1298" s="4">
        <v>39630</v>
      </c>
      <c r="K1298" s="230">
        <f t="shared" si="102"/>
        <v>3</v>
      </c>
      <c r="L1298" s="2" t="str">
        <f>$B1298&amp;"-"&amp;COUNTIF($B$2:$B1298, $B1298)</f>
        <v>4539-4</v>
      </c>
      <c r="M1298" s="2">
        <v>3992</v>
      </c>
      <c r="N1298" s="2" t="str">
        <f t="shared" si="100"/>
        <v>Bettmeralp</v>
      </c>
      <c r="O1298" s="2" t="str">
        <f t="shared" si="101"/>
        <v/>
      </c>
      <c r="P1298" s="2" t="str">
        <f t="shared" si="101"/>
        <v/>
      </c>
      <c r="Q1298" s="2" t="str">
        <f t="shared" si="101"/>
        <v/>
      </c>
      <c r="R1298" s="2" t="str">
        <f t="shared" si="101"/>
        <v/>
      </c>
      <c r="S1298" s="2" t="str">
        <f t="shared" si="101"/>
        <v/>
      </c>
      <c r="T1298" s="2" t="str">
        <f t="shared" si="101"/>
        <v/>
      </c>
      <c r="U1298" s="2" t="str">
        <f t="shared" si="101"/>
        <v/>
      </c>
      <c r="V1298" s="2" t="str">
        <f t="shared" ref="V1298:Y1298" si="103">IFERROR(INDEX($A$2:$A$5744, MATCH($M1298&amp;"-"&amp;V$1, $L$2:$L$5744, 0)), "")</f>
        <v/>
      </c>
      <c r="W1298" s="2" t="str">
        <f t="shared" si="103"/>
        <v/>
      </c>
      <c r="X1298" s="2" t="str">
        <f t="shared" si="103"/>
        <v/>
      </c>
      <c r="Y1298" s="2" t="str">
        <f t="shared" si="103"/>
        <v/>
      </c>
    </row>
    <row r="1299" spans="1:25" x14ac:dyDescent="0.2">
      <c r="A1299" s="2" t="s">
        <v>1040</v>
      </c>
      <c r="B1299" s="2">
        <v>6110</v>
      </c>
      <c r="C1299" s="2">
        <v>0</v>
      </c>
      <c r="D1299" s="2" t="s">
        <v>931</v>
      </c>
      <c r="E1299" s="2">
        <v>1001</v>
      </c>
      <c r="F1299" s="2" t="s">
        <v>932</v>
      </c>
      <c r="G1299" s="2">
        <v>2647115.1379999998</v>
      </c>
      <c r="H1299" s="2">
        <v>1208819.4669999999</v>
      </c>
      <c r="I1299" s="2" t="s">
        <v>4896</v>
      </c>
      <c r="J1299" s="4">
        <v>39630</v>
      </c>
      <c r="K1299" s="230">
        <f t="shared" si="102"/>
        <v>3</v>
      </c>
      <c r="L1299" s="2" t="str">
        <f>$B1299&amp;"-"&amp;COUNTIF($B$2:$B1299, $B1299)</f>
        <v>6110-1</v>
      </c>
      <c r="M1299" s="2">
        <v>3993</v>
      </c>
      <c r="N1299" s="2" t="str">
        <f t="shared" si="100"/>
        <v>Grengiols</v>
      </c>
      <c r="O1299" s="2" t="str">
        <f t="shared" si="100"/>
        <v>Grengiols</v>
      </c>
      <c r="P1299" s="2" t="str">
        <f t="shared" si="100"/>
        <v/>
      </c>
      <c r="Q1299" s="2" t="str">
        <f t="shared" si="100"/>
        <v/>
      </c>
      <c r="R1299" s="2" t="str">
        <f t="shared" si="100"/>
        <v/>
      </c>
      <c r="S1299" s="2" t="str">
        <f t="shared" si="100"/>
        <v/>
      </c>
      <c r="T1299" s="2" t="str">
        <f t="shared" si="100"/>
        <v/>
      </c>
      <c r="U1299" s="2" t="str">
        <f t="shared" si="100"/>
        <v/>
      </c>
      <c r="V1299" s="2" t="str">
        <f t="shared" si="100"/>
        <v/>
      </c>
      <c r="W1299" s="2" t="str">
        <f t="shared" si="100"/>
        <v/>
      </c>
      <c r="X1299" s="2" t="str">
        <f t="shared" si="100"/>
        <v/>
      </c>
      <c r="Y1299" s="2" t="str">
        <f t="shared" si="100"/>
        <v/>
      </c>
    </row>
    <row r="1300" spans="1:25" x14ac:dyDescent="0.2">
      <c r="A1300" s="2" t="s">
        <v>931</v>
      </c>
      <c r="B1300" s="2">
        <v>6112</v>
      </c>
      <c r="C1300" s="2">
        <v>0</v>
      </c>
      <c r="D1300" s="2" t="s">
        <v>931</v>
      </c>
      <c r="E1300" s="2">
        <v>1001</v>
      </c>
      <c r="F1300" s="2" t="s">
        <v>932</v>
      </c>
      <c r="G1300" s="2">
        <v>2646451.554</v>
      </c>
      <c r="H1300" s="2">
        <v>1206730.8259999999</v>
      </c>
      <c r="I1300" s="2" t="s">
        <v>4896</v>
      </c>
      <c r="J1300" s="4">
        <v>39630</v>
      </c>
      <c r="K1300" s="230">
        <f t="shared" si="102"/>
        <v>3</v>
      </c>
      <c r="L1300" s="2" t="str">
        <f>$B1300&amp;"-"&amp;COUNTIF($B$2:$B1300, $B1300)</f>
        <v>6112-1</v>
      </c>
      <c r="M1300" s="2">
        <v>3994</v>
      </c>
      <c r="N1300" s="2" t="str">
        <f t="shared" si="100"/>
        <v>Lax</v>
      </c>
      <c r="O1300" s="2" t="str">
        <f t="shared" si="100"/>
        <v>Martisberg</v>
      </c>
      <c r="P1300" s="2" t="str">
        <f t="shared" si="100"/>
        <v/>
      </c>
      <c r="Q1300" s="2" t="str">
        <f t="shared" si="100"/>
        <v/>
      </c>
      <c r="R1300" s="2" t="str">
        <f t="shared" si="100"/>
        <v/>
      </c>
      <c r="S1300" s="2" t="str">
        <f t="shared" si="100"/>
        <v/>
      </c>
      <c r="T1300" s="2" t="str">
        <f t="shared" si="100"/>
        <v/>
      </c>
      <c r="U1300" s="2" t="str">
        <f t="shared" si="100"/>
        <v/>
      </c>
      <c r="V1300" s="2" t="str">
        <f t="shared" si="100"/>
        <v/>
      </c>
      <c r="W1300" s="2" t="str">
        <f t="shared" si="100"/>
        <v/>
      </c>
      <c r="X1300" s="2" t="str">
        <f t="shared" si="100"/>
        <v/>
      </c>
      <c r="Y1300" s="2" t="str">
        <f t="shared" si="100"/>
        <v/>
      </c>
    </row>
    <row r="1301" spans="1:25" x14ac:dyDescent="0.2">
      <c r="A1301" s="2" t="s">
        <v>946</v>
      </c>
      <c r="B1301" s="2">
        <v>6105</v>
      </c>
      <c r="C1301" s="2">
        <v>0</v>
      </c>
      <c r="D1301" s="2" t="s">
        <v>933</v>
      </c>
      <c r="E1301" s="2">
        <v>1002</v>
      </c>
      <c r="F1301" s="2" t="s">
        <v>932</v>
      </c>
      <c r="G1301" s="2">
        <v>2651765.17</v>
      </c>
      <c r="H1301" s="2">
        <v>1206458.3529999999</v>
      </c>
      <c r="I1301" s="2" t="s">
        <v>4896</v>
      </c>
      <c r="J1301" s="4">
        <v>39630</v>
      </c>
      <c r="K1301" s="230">
        <f t="shared" si="102"/>
        <v>3</v>
      </c>
      <c r="L1301" s="2" t="str">
        <f>$B1301&amp;"-"&amp;COUNTIF($B$2:$B1301, $B1301)</f>
        <v>6105-1</v>
      </c>
      <c r="M1301" s="2">
        <v>3995</v>
      </c>
      <c r="N1301" s="2" t="str">
        <f t="shared" si="100"/>
        <v>Ernen</v>
      </c>
      <c r="O1301" s="2" t="str">
        <f t="shared" si="100"/>
        <v>Ausserbinn</v>
      </c>
      <c r="P1301" s="2" t="str">
        <f t="shared" si="100"/>
        <v>Mühlebach (Goms)</v>
      </c>
      <c r="Q1301" s="2" t="str">
        <f t="shared" si="100"/>
        <v>Steinhaus</v>
      </c>
      <c r="R1301" s="2" t="str">
        <f t="shared" si="100"/>
        <v/>
      </c>
      <c r="S1301" s="2" t="str">
        <f t="shared" si="100"/>
        <v/>
      </c>
      <c r="T1301" s="2" t="str">
        <f t="shared" si="100"/>
        <v/>
      </c>
      <c r="U1301" s="2" t="str">
        <f t="shared" si="100"/>
        <v/>
      </c>
      <c r="V1301" s="2" t="str">
        <f t="shared" si="100"/>
        <v/>
      </c>
      <c r="W1301" s="2" t="str">
        <f t="shared" si="100"/>
        <v/>
      </c>
      <c r="X1301" s="2" t="str">
        <f t="shared" si="100"/>
        <v/>
      </c>
      <c r="Y1301" s="2" t="str">
        <f t="shared" si="100"/>
        <v/>
      </c>
    </row>
    <row r="1302" spans="1:25" x14ac:dyDescent="0.2">
      <c r="A1302" s="2" t="s">
        <v>1040</v>
      </c>
      <c r="B1302" s="2">
        <v>6110</v>
      </c>
      <c r="C1302" s="2">
        <v>0</v>
      </c>
      <c r="D1302" s="2" t="s">
        <v>933</v>
      </c>
      <c r="E1302" s="2">
        <v>1002</v>
      </c>
      <c r="F1302" s="2" t="s">
        <v>932</v>
      </c>
      <c r="G1302" s="2">
        <v>2647835.0159999998</v>
      </c>
      <c r="H1302" s="2">
        <v>1209085.3030000001</v>
      </c>
      <c r="I1302" s="2" t="s">
        <v>4896</v>
      </c>
      <c r="J1302" s="4">
        <v>39630</v>
      </c>
      <c r="K1302" s="230">
        <f t="shared" si="102"/>
        <v>3</v>
      </c>
      <c r="L1302" s="2" t="str">
        <f>$B1302&amp;"-"&amp;COUNTIF($B$2:$B1302, $B1302)</f>
        <v>6110-2</v>
      </c>
      <c r="M1302" s="2">
        <v>3996</v>
      </c>
      <c r="N1302" s="2" t="str">
        <f t="shared" si="100"/>
        <v>Binn</v>
      </c>
      <c r="O1302" s="2" t="str">
        <f t="shared" si="100"/>
        <v>Binn</v>
      </c>
      <c r="P1302" s="2" t="str">
        <f t="shared" si="100"/>
        <v/>
      </c>
      <c r="Q1302" s="2" t="str">
        <f t="shared" si="100"/>
        <v/>
      </c>
      <c r="R1302" s="2" t="str">
        <f t="shared" si="100"/>
        <v/>
      </c>
      <c r="S1302" s="2" t="str">
        <f t="shared" si="100"/>
        <v/>
      </c>
      <c r="T1302" s="2" t="str">
        <f t="shared" si="100"/>
        <v/>
      </c>
      <c r="U1302" s="2" t="str">
        <f t="shared" si="100"/>
        <v/>
      </c>
      <c r="V1302" s="2" t="str">
        <f t="shared" si="100"/>
        <v/>
      </c>
      <c r="W1302" s="2" t="str">
        <f t="shared" si="100"/>
        <v/>
      </c>
      <c r="X1302" s="2" t="str">
        <f t="shared" si="100"/>
        <v/>
      </c>
      <c r="Y1302" s="2" t="str">
        <f t="shared" si="100"/>
        <v/>
      </c>
    </row>
    <row r="1303" spans="1:25" x14ac:dyDescent="0.2">
      <c r="A1303" s="2" t="s">
        <v>933</v>
      </c>
      <c r="B1303" s="2">
        <v>6162</v>
      </c>
      <c r="C1303" s="2">
        <v>0</v>
      </c>
      <c r="D1303" s="2" t="s">
        <v>933</v>
      </c>
      <c r="E1303" s="2">
        <v>1002</v>
      </c>
      <c r="F1303" s="2" t="s">
        <v>932</v>
      </c>
      <c r="G1303" s="2">
        <v>2648181.5090000001</v>
      </c>
      <c r="H1303" s="2">
        <v>1204613.219</v>
      </c>
      <c r="I1303" s="2" t="s">
        <v>4896</v>
      </c>
      <c r="J1303" s="4">
        <v>39630</v>
      </c>
      <c r="K1303" s="230">
        <f t="shared" si="102"/>
        <v>3</v>
      </c>
      <c r="L1303" s="2" t="str">
        <f>$B1303&amp;"-"&amp;COUNTIF($B$2:$B1303, $B1303)</f>
        <v>6162-1</v>
      </c>
      <c r="M1303" s="2">
        <v>3997</v>
      </c>
      <c r="N1303" s="2" t="str">
        <f t="shared" si="100"/>
        <v>Bellwald</v>
      </c>
      <c r="O1303" s="2" t="str">
        <f t="shared" si="100"/>
        <v>Bellwald</v>
      </c>
      <c r="P1303" s="2" t="str">
        <f t="shared" si="100"/>
        <v/>
      </c>
      <c r="Q1303" s="2" t="str">
        <f t="shared" si="100"/>
        <v/>
      </c>
      <c r="R1303" s="2" t="str">
        <f t="shared" si="100"/>
        <v/>
      </c>
      <c r="S1303" s="2" t="str">
        <f t="shared" si="100"/>
        <v/>
      </c>
      <c r="T1303" s="2" t="str">
        <f t="shared" si="100"/>
        <v/>
      </c>
      <c r="U1303" s="2" t="str">
        <f t="shared" si="100"/>
        <v/>
      </c>
      <c r="V1303" s="2" t="str">
        <f t="shared" si="100"/>
        <v/>
      </c>
      <c r="W1303" s="2" t="str">
        <f t="shared" si="100"/>
        <v/>
      </c>
      <c r="X1303" s="2" t="str">
        <f t="shared" si="100"/>
        <v/>
      </c>
      <c r="Y1303" s="2" t="str">
        <f t="shared" si="100"/>
        <v/>
      </c>
    </row>
    <row r="1304" spans="1:25" x14ac:dyDescent="0.2">
      <c r="A1304" s="2" t="s">
        <v>934</v>
      </c>
      <c r="B1304" s="2">
        <v>6162</v>
      </c>
      <c r="C1304" s="2">
        <v>2</v>
      </c>
      <c r="D1304" s="2" t="s">
        <v>933</v>
      </c>
      <c r="E1304" s="2">
        <v>1002</v>
      </c>
      <c r="F1304" s="2" t="s">
        <v>932</v>
      </c>
      <c r="G1304" s="2">
        <v>2651085.33</v>
      </c>
      <c r="H1304" s="2">
        <v>1206090.284</v>
      </c>
      <c r="I1304" s="2" t="s">
        <v>4896</v>
      </c>
      <c r="J1304" s="4">
        <v>39630</v>
      </c>
      <c r="K1304" s="230">
        <f t="shared" si="102"/>
        <v>3</v>
      </c>
      <c r="L1304" s="2" t="str">
        <f>$B1304&amp;"-"&amp;COUNTIF($B$2:$B1304, $B1304)</f>
        <v>6162-2</v>
      </c>
      <c r="M1304" s="2">
        <v>3998</v>
      </c>
      <c r="N1304" s="2" t="str">
        <f t="shared" si="100"/>
        <v>Reckingen VS</v>
      </c>
      <c r="O1304" s="2" t="str">
        <f t="shared" si="100"/>
        <v>Gluringen</v>
      </c>
      <c r="P1304" s="2" t="str">
        <f t="shared" si="100"/>
        <v/>
      </c>
      <c r="Q1304" s="2" t="str">
        <f t="shared" si="100"/>
        <v/>
      </c>
      <c r="R1304" s="2" t="str">
        <f t="shared" si="100"/>
        <v/>
      </c>
      <c r="S1304" s="2" t="str">
        <f t="shared" si="100"/>
        <v/>
      </c>
      <c r="T1304" s="2" t="str">
        <f t="shared" si="100"/>
        <v/>
      </c>
      <c r="U1304" s="2" t="str">
        <f t="shared" si="100"/>
        <v/>
      </c>
      <c r="V1304" s="2" t="str">
        <f t="shared" si="100"/>
        <v/>
      </c>
      <c r="W1304" s="2" t="str">
        <f t="shared" si="100"/>
        <v/>
      </c>
      <c r="X1304" s="2" t="str">
        <f t="shared" si="100"/>
        <v/>
      </c>
      <c r="Y1304" s="2" t="str">
        <f t="shared" si="100"/>
        <v/>
      </c>
    </row>
    <row r="1305" spans="1:25" x14ac:dyDescent="0.2">
      <c r="A1305" s="2" t="s">
        <v>935</v>
      </c>
      <c r="B1305" s="2">
        <v>6162</v>
      </c>
      <c r="C1305" s="2">
        <v>3</v>
      </c>
      <c r="D1305" s="2" t="s">
        <v>933</v>
      </c>
      <c r="E1305" s="2">
        <v>1002</v>
      </c>
      <c r="F1305" s="2" t="s">
        <v>932</v>
      </c>
      <c r="G1305" s="2">
        <v>2651397.9219999998</v>
      </c>
      <c r="H1305" s="2">
        <v>1196309.5</v>
      </c>
      <c r="I1305" s="2" t="s">
        <v>4896</v>
      </c>
      <c r="J1305" s="4">
        <v>39630</v>
      </c>
      <c r="K1305" s="230">
        <f t="shared" si="102"/>
        <v>3</v>
      </c>
      <c r="L1305" s="2" t="str">
        <f>$B1305&amp;"-"&amp;COUNTIF($B$2:$B1305, $B1305)</f>
        <v>6162-3</v>
      </c>
      <c r="M1305" s="2">
        <v>3999</v>
      </c>
      <c r="N1305" s="2" t="str">
        <f t="shared" si="100"/>
        <v>Oberwald</v>
      </c>
      <c r="O1305" s="2" t="str">
        <f t="shared" si="100"/>
        <v/>
      </c>
      <c r="P1305" s="2" t="str">
        <f t="shared" si="100"/>
        <v/>
      </c>
      <c r="Q1305" s="2" t="str">
        <f t="shared" si="100"/>
        <v/>
      </c>
      <c r="R1305" s="2" t="str">
        <f t="shared" si="100"/>
        <v/>
      </c>
      <c r="S1305" s="2" t="str">
        <f t="shared" si="100"/>
        <v/>
      </c>
      <c r="T1305" s="2" t="str">
        <f t="shared" si="100"/>
        <v/>
      </c>
      <c r="U1305" s="2" t="str">
        <f t="shared" si="100"/>
        <v/>
      </c>
      <c r="V1305" s="2" t="str">
        <f t="shared" si="100"/>
        <v/>
      </c>
      <c r="W1305" s="2" t="str">
        <f t="shared" si="100"/>
        <v/>
      </c>
      <c r="X1305" s="2" t="str">
        <f t="shared" si="100"/>
        <v/>
      </c>
      <c r="Y1305" s="2" t="str">
        <f t="shared" si="100"/>
        <v/>
      </c>
    </row>
    <row r="1306" spans="1:25" x14ac:dyDescent="0.2">
      <c r="A1306" s="2" t="s">
        <v>936</v>
      </c>
      <c r="B1306" s="2">
        <v>6163</v>
      </c>
      <c r="C1306" s="2">
        <v>0</v>
      </c>
      <c r="D1306" s="2" t="s">
        <v>933</v>
      </c>
      <c r="E1306" s="2">
        <v>1002</v>
      </c>
      <c r="F1306" s="2" t="s">
        <v>932</v>
      </c>
      <c r="G1306" s="2">
        <v>2649189.42</v>
      </c>
      <c r="H1306" s="2">
        <v>1207868.916</v>
      </c>
      <c r="I1306" s="2" t="s">
        <v>4896</v>
      </c>
      <c r="J1306" s="4">
        <v>39630</v>
      </c>
      <c r="K1306" s="230">
        <f t="shared" si="102"/>
        <v>3</v>
      </c>
      <c r="L1306" s="2" t="str">
        <f>$B1306&amp;"-"&amp;COUNTIF($B$2:$B1306, $B1306)</f>
        <v>6163-1</v>
      </c>
      <c r="M1306" s="2">
        <v>4001</v>
      </c>
      <c r="N1306" s="2" t="str">
        <f t="shared" si="100"/>
        <v>Basel</v>
      </c>
      <c r="O1306" s="2" t="str">
        <f t="shared" si="100"/>
        <v/>
      </c>
      <c r="P1306" s="2" t="str">
        <f t="shared" si="100"/>
        <v/>
      </c>
      <c r="Q1306" s="2" t="str">
        <f t="shared" si="100"/>
        <v/>
      </c>
      <c r="R1306" s="2" t="str">
        <f t="shared" si="100"/>
        <v/>
      </c>
      <c r="S1306" s="2" t="str">
        <f t="shared" si="100"/>
        <v/>
      </c>
      <c r="T1306" s="2" t="str">
        <f t="shared" si="100"/>
        <v/>
      </c>
      <c r="U1306" s="2" t="str">
        <f t="shared" si="100"/>
        <v/>
      </c>
      <c r="V1306" s="2" t="str">
        <f t="shared" si="100"/>
        <v/>
      </c>
      <c r="W1306" s="2" t="str">
        <f t="shared" si="100"/>
        <v/>
      </c>
      <c r="X1306" s="2" t="str">
        <f t="shared" si="100"/>
        <v/>
      </c>
      <c r="Y1306" s="2" t="str">
        <f t="shared" si="100"/>
        <v/>
      </c>
    </row>
    <row r="1307" spans="1:25" x14ac:dyDescent="0.2">
      <c r="A1307" s="2" t="s">
        <v>940</v>
      </c>
      <c r="B1307" s="2">
        <v>6166</v>
      </c>
      <c r="C1307" s="2">
        <v>0</v>
      </c>
      <c r="D1307" s="2" t="s">
        <v>933</v>
      </c>
      <c r="E1307" s="2">
        <v>1002</v>
      </c>
      <c r="F1307" s="2" t="s">
        <v>932</v>
      </c>
      <c r="G1307" s="2">
        <v>2643949.81</v>
      </c>
      <c r="H1307" s="2">
        <v>1203182.068</v>
      </c>
      <c r="I1307" s="2" t="s">
        <v>4896</v>
      </c>
      <c r="J1307" s="4">
        <v>39630</v>
      </c>
      <c r="K1307" s="230">
        <f t="shared" si="102"/>
        <v>3</v>
      </c>
      <c r="L1307" s="2" t="str">
        <f>$B1307&amp;"-"&amp;COUNTIF($B$2:$B1307, $B1307)</f>
        <v>6166-1</v>
      </c>
      <c r="M1307" s="2">
        <v>4031</v>
      </c>
      <c r="N1307" s="2" t="str">
        <f t="shared" si="100"/>
        <v>Basel</v>
      </c>
      <c r="O1307" s="2" t="str">
        <f t="shared" si="100"/>
        <v>Basel</v>
      </c>
      <c r="P1307" s="2" t="str">
        <f t="shared" si="100"/>
        <v/>
      </c>
      <c r="Q1307" s="2" t="str">
        <f t="shared" si="100"/>
        <v/>
      </c>
      <c r="R1307" s="2" t="str">
        <f t="shared" si="100"/>
        <v/>
      </c>
      <c r="S1307" s="2" t="str">
        <f t="shared" si="100"/>
        <v/>
      </c>
      <c r="T1307" s="2" t="str">
        <f t="shared" si="100"/>
        <v/>
      </c>
      <c r="U1307" s="2" t="str">
        <f t="shared" si="100"/>
        <v/>
      </c>
      <c r="V1307" s="2" t="str">
        <f t="shared" si="100"/>
        <v/>
      </c>
      <c r="W1307" s="2" t="str">
        <f t="shared" si="100"/>
        <v/>
      </c>
      <c r="X1307" s="2" t="str">
        <f t="shared" si="100"/>
        <v/>
      </c>
      <c r="Y1307" s="2" t="str">
        <f t="shared" si="100"/>
        <v/>
      </c>
    </row>
    <row r="1308" spans="1:25" x14ac:dyDescent="0.2">
      <c r="A1308" s="2" t="s">
        <v>945</v>
      </c>
      <c r="B1308" s="2">
        <v>6170</v>
      </c>
      <c r="C1308" s="2">
        <v>0</v>
      </c>
      <c r="D1308" s="2" t="s">
        <v>933</v>
      </c>
      <c r="E1308" s="2">
        <v>1002</v>
      </c>
      <c r="F1308" s="2" t="s">
        <v>932</v>
      </c>
      <c r="G1308" s="2">
        <v>2643913.5980000002</v>
      </c>
      <c r="H1308" s="2">
        <v>1202607.0419999999</v>
      </c>
      <c r="I1308" s="2" t="s">
        <v>4896</v>
      </c>
      <c r="J1308" s="4">
        <v>39630</v>
      </c>
      <c r="K1308" s="230">
        <f t="shared" si="102"/>
        <v>3</v>
      </c>
      <c r="L1308" s="2" t="str">
        <f>$B1308&amp;"-"&amp;COUNTIF($B$2:$B1308, $B1308)</f>
        <v>6170-1</v>
      </c>
      <c r="M1308" s="2">
        <v>4051</v>
      </c>
      <c r="N1308" s="2" t="str">
        <f t="shared" si="100"/>
        <v>Basel</v>
      </c>
      <c r="O1308" s="2" t="str">
        <f t="shared" si="100"/>
        <v/>
      </c>
      <c r="P1308" s="2" t="str">
        <f t="shared" si="100"/>
        <v/>
      </c>
      <c r="Q1308" s="2" t="str">
        <f t="shared" si="100"/>
        <v/>
      </c>
      <c r="R1308" s="2" t="str">
        <f t="shared" si="100"/>
        <v/>
      </c>
      <c r="S1308" s="2" t="str">
        <f t="shared" si="100"/>
        <v/>
      </c>
      <c r="T1308" s="2" t="str">
        <f t="shared" si="100"/>
        <v/>
      </c>
      <c r="U1308" s="2" t="str">
        <f t="shared" si="100"/>
        <v/>
      </c>
      <c r="V1308" s="2" t="str">
        <f t="shared" si="100"/>
        <v/>
      </c>
      <c r="W1308" s="2" t="str">
        <f t="shared" si="100"/>
        <v/>
      </c>
      <c r="X1308" s="2" t="str">
        <f t="shared" si="100"/>
        <v/>
      </c>
      <c r="Y1308" s="2" t="str">
        <f t="shared" si="100"/>
        <v/>
      </c>
    </row>
    <row r="1309" spans="1:25" x14ac:dyDescent="0.2">
      <c r="A1309" s="2" t="s">
        <v>945</v>
      </c>
      <c r="B1309" s="2">
        <v>6170</v>
      </c>
      <c r="C1309" s="2">
        <v>0</v>
      </c>
      <c r="D1309" s="2" t="s">
        <v>938</v>
      </c>
      <c r="E1309" s="2">
        <v>1004</v>
      </c>
      <c r="F1309" s="2" t="s">
        <v>932</v>
      </c>
      <c r="G1309" s="2">
        <v>2645937.6069999998</v>
      </c>
      <c r="H1309" s="2">
        <v>1195973.4720000001</v>
      </c>
      <c r="I1309" s="2" t="s">
        <v>4896</v>
      </c>
      <c r="J1309" s="4">
        <v>39630</v>
      </c>
      <c r="K1309" s="230">
        <f t="shared" si="102"/>
        <v>3</v>
      </c>
      <c r="L1309" s="2" t="str">
        <f>$B1309&amp;"-"&amp;COUNTIF($B$2:$B1309, $B1309)</f>
        <v>6170-2</v>
      </c>
      <c r="M1309" s="2">
        <v>4052</v>
      </c>
      <c r="N1309" s="2" t="str">
        <f t="shared" si="100"/>
        <v>Basel</v>
      </c>
      <c r="O1309" s="2" t="str">
        <f t="shared" si="100"/>
        <v>Basel</v>
      </c>
      <c r="P1309" s="2" t="str">
        <f t="shared" si="100"/>
        <v>Basel</v>
      </c>
      <c r="Q1309" s="2" t="str">
        <f t="shared" si="100"/>
        <v/>
      </c>
      <c r="R1309" s="2" t="str">
        <f t="shared" si="100"/>
        <v/>
      </c>
      <c r="S1309" s="2" t="str">
        <f t="shared" si="100"/>
        <v/>
      </c>
      <c r="T1309" s="2" t="str">
        <f t="shared" si="100"/>
        <v/>
      </c>
      <c r="U1309" s="2" t="str">
        <f t="shared" si="100"/>
        <v/>
      </c>
      <c r="V1309" s="2" t="str">
        <f t="shared" si="100"/>
        <v/>
      </c>
      <c r="W1309" s="2" t="str">
        <f t="shared" si="100"/>
        <v/>
      </c>
      <c r="X1309" s="2" t="str">
        <f t="shared" si="100"/>
        <v/>
      </c>
      <c r="Y1309" s="2" t="str">
        <f t="shared" si="100"/>
        <v/>
      </c>
    </row>
    <row r="1310" spans="1:25" x14ac:dyDescent="0.2">
      <c r="A1310" s="2" t="s">
        <v>937</v>
      </c>
      <c r="B1310" s="2">
        <v>6173</v>
      </c>
      <c r="C1310" s="2">
        <v>0</v>
      </c>
      <c r="D1310" s="2" t="s">
        <v>938</v>
      </c>
      <c r="E1310" s="2">
        <v>1004</v>
      </c>
      <c r="F1310" s="2" t="s">
        <v>932</v>
      </c>
      <c r="G1310" s="2">
        <v>2644299.71</v>
      </c>
      <c r="H1310" s="2">
        <v>1192165.07</v>
      </c>
      <c r="I1310" s="2" t="s">
        <v>4896</v>
      </c>
      <c r="J1310" s="4">
        <v>39630</v>
      </c>
      <c r="K1310" s="230">
        <f t="shared" si="102"/>
        <v>3</v>
      </c>
      <c r="L1310" s="2" t="str">
        <f>$B1310&amp;"-"&amp;COUNTIF($B$2:$B1310, $B1310)</f>
        <v>6173-1</v>
      </c>
      <c r="M1310" s="2">
        <v>4053</v>
      </c>
      <c r="N1310" s="2" t="str">
        <f t="shared" si="100"/>
        <v>Basel</v>
      </c>
      <c r="O1310" s="2" t="str">
        <f t="shared" si="100"/>
        <v>Basel</v>
      </c>
      <c r="P1310" s="2" t="str">
        <f t="shared" si="100"/>
        <v/>
      </c>
      <c r="Q1310" s="2" t="str">
        <f t="shared" si="100"/>
        <v/>
      </c>
      <c r="R1310" s="2" t="str">
        <f t="shared" si="100"/>
        <v/>
      </c>
      <c r="S1310" s="2" t="str">
        <f t="shared" si="100"/>
        <v/>
      </c>
      <c r="T1310" s="2" t="str">
        <f t="shared" si="100"/>
        <v/>
      </c>
      <c r="U1310" s="2" t="str">
        <f t="shared" si="100"/>
        <v/>
      </c>
      <c r="V1310" s="2" t="str">
        <f t="shared" si="100"/>
        <v/>
      </c>
      <c r="W1310" s="2" t="str">
        <f t="shared" si="100"/>
        <v/>
      </c>
      <c r="X1310" s="2" t="str">
        <f t="shared" si="100"/>
        <v/>
      </c>
      <c r="Y1310" s="2" t="str">
        <f t="shared" si="100"/>
        <v/>
      </c>
    </row>
    <row r="1311" spans="1:25" x14ac:dyDescent="0.2">
      <c r="A1311" s="2" t="s">
        <v>939</v>
      </c>
      <c r="B1311" s="2">
        <v>6174</v>
      </c>
      <c r="C1311" s="2">
        <v>0</v>
      </c>
      <c r="D1311" s="2" t="s">
        <v>938</v>
      </c>
      <c r="E1311" s="2">
        <v>1004</v>
      </c>
      <c r="F1311" s="2" t="s">
        <v>932</v>
      </c>
      <c r="G1311" s="2">
        <v>2643083.7409999999</v>
      </c>
      <c r="H1311" s="2">
        <v>1185259.433</v>
      </c>
      <c r="I1311" s="2" t="s">
        <v>4896</v>
      </c>
      <c r="J1311" s="4">
        <v>39630</v>
      </c>
      <c r="K1311" s="230">
        <f t="shared" si="102"/>
        <v>3</v>
      </c>
      <c r="L1311" s="2" t="str">
        <f>$B1311&amp;"-"&amp;COUNTIF($B$2:$B1311, $B1311)</f>
        <v>6174-1</v>
      </c>
      <c r="M1311" s="2">
        <v>4054</v>
      </c>
      <c r="N1311" s="2" t="str">
        <f t="shared" si="100"/>
        <v>Basel</v>
      </c>
      <c r="O1311" s="2" t="str">
        <f t="shared" si="100"/>
        <v/>
      </c>
      <c r="P1311" s="2" t="str">
        <f t="shared" si="100"/>
        <v/>
      </c>
      <c r="Q1311" s="2" t="str">
        <f t="shared" si="100"/>
        <v/>
      </c>
      <c r="R1311" s="2" t="str">
        <f t="shared" si="100"/>
        <v/>
      </c>
      <c r="S1311" s="2" t="str">
        <f t="shared" si="100"/>
        <v/>
      </c>
      <c r="T1311" s="2" t="str">
        <f t="shared" si="100"/>
        <v/>
      </c>
      <c r="U1311" s="2" t="str">
        <f t="shared" si="100"/>
        <v/>
      </c>
      <c r="V1311" s="2" t="str">
        <f t="shared" si="100"/>
        <v/>
      </c>
      <c r="W1311" s="2" t="str">
        <f t="shared" si="100"/>
        <v/>
      </c>
      <c r="X1311" s="2" t="str">
        <f t="shared" si="100"/>
        <v/>
      </c>
      <c r="Y1311" s="2" t="str">
        <f t="shared" si="100"/>
        <v/>
      </c>
    </row>
    <row r="1312" spans="1:25" x14ac:dyDescent="0.2">
      <c r="A1312" s="2" t="s">
        <v>950</v>
      </c>
      <c r="B1312" s="2">
        <v>6192</v>
      </c>
      <c r="C1312" s="2">
        <v>0</v>
      </c>
      <c r="D1312" s="2" t="s">
        <v>938</v>
      </c>
      <c r="E1312" s="2">
        <v>1004</v>
      </c>
      <c r="F1312" s="2" t="s">
        <v>932</v>
      </c>
      <c r="G1312" s="2">
        <v>2640897.7289999998</v>
      </c>
      <c r="H1312" s="2">
        <v>1190981.3289999999</v>
      </c>
      <c r="I1312" s="2" t="s">
        <v>4896</v>
      </c>
      <c r="J1312" s="4">
        <v>39630</v>
      </c>
      <c r="K1312" s="230">
        <f t="shared" si="102"/>
        <v>3</v>
      </c>
      <c r="L1312" s="2" t="str">
        <f>$B1312&amp;"-"&amp;COUNTIF($B$2:$B1312, $B1312)</f>
        <v>6192-1</v>
      </c>
      <c r="M1312" s="2">
        <v>4055</v>
      </c>
      <c r="N1312" s="2" t="str">
        <f t="shared" si="100"/>
        <v>Basel</v>
      </c>
      <c r="O1312" s="2" t="str">
        <f t="shared" si="100"/>
        <v/>
      </c>
      <c r="P1312" s="2" t="str">
        <f t="shared" si="100"/>
        <v/>
      </c>
      <c r="Q1312" s="2" t="str">
        <f t="shared" si="100"/>
        <v/>
      </c>
      <c r="R1312" s="2" t="str">
        <f t="shared" si="100"/>
        <v/>
      </c>
      <c r="S1312" s="2" t="str">
        <f t="shared" si="100"/>
        <v/>
      </c>
      <c r="T1312" s="2" t="str">
        <f t="shared" si="100"/>
        <v/>
      </c>
      <c r="U1312" s="2" t="str">
        <f t="shared" si="100"/>
        <v/>
      </c>
      <c r="V1312" s="2" t="str">
        <f t="shared" si="100"/>
        <v/>
      </c>
      <c r="W1312" s="2" t="str">
        <f t="shared" si="100"/>
        <v/>
      </c>
      <c r="X1312" s="2" t="str">
        <f t="shared" si="100"/>
        <v/>
      </c>
      <c r="Y1312" s="2" t="str">
        <f t="shared" si="100"/>
        <v/>
      </c>
    </row>
    <row r="1313" spans="1:25" x14ac:dyDescent="0.2">
      <c r="A1313" s="2" t="s">
        <v>827</v>
      </c>
      <c r="B1313" s="2">
        <v>6197</v>
      </c>
      <c r="C1313" s="2">
        <v>0</v>
      </c>
      <c r="D1313" s="2" t="s">
        <v>938</v>
      </c>
      <c r="E1313" s="2">
        <v>1004</v>
      </c>
      <c r="F1313" s="2" t="s">
        <v>932</v>
      </c>
      <c r="G1313" s="2">
        <v>2640459.906</v>
      </c>
      <c r="H1313" s="2">
        <v>1182285.3640000001</v>
      </c>
      <c r="I1313" s="2" t="s">
        <v>4896</v>
      </c>
      <c r="J1313" s="4">
        <v>39630</v>
      </c>
      <c r="K1313" s="230">
        <f t="shared" si="102"/>
        <v>3</v>
      </c>
      <c r="L1313" s="2" t="str">
        <f>$B1313&amp;"-"&amp;COUNTIF($B$2:$B1313, $B1313)</f>
        <v>6197-5</v>
      </c>
      <c r="M1313" s="2">
        <v>4056</v>
      </c>
      <c r="N1313" s="2" t="str">
        <f t="shared" si="100"/>
        <v>Basel</v>
      </c>
      <c r="O1313" s="2" t="str">
        <f t="shared" si="100"/>
        <v/>
      </c>
      <c r="P1313" s="2" t="str">
        <f t="shared" si="100"/>
        <v/>
      </c>
      <c r="Q1313" s="2" t="str">
        <f t="shared" si="100"/>
        <v/>
      </c>
      <c r="R1313" s="2" t="str">
        <f t="shared" si="100"/>
        <v/>
      </c>
      <c r="S1313" s="2" t="str">
        <f t="shared" si="100"/>
        <v/>
      </c>
      <c r="T1313" s="2" t="str">
        <f t="shared" si="100"/>
        <v/>
      </c>
      <c r="U1313" s="2" t="str">
        <f t="shared" si="100"/>
        <v/>
      </c>
      <c r="V1313" s="2" t="str">
        <f t="shared" si="100"/>
        <v/>
      </c>
      <c r="W1313" s="2" t="str">
        <f t="shared" si="100"/>
        <v/>
      </c>
      <c r="X1313" s="2" t="str">
        <f t="shared" si="100"/>
        <v/>
      </c>
      <c r="Y1313" s="2" t="str">
        <f t="shared" si="100"/>
        <v/>
      </c>
    </row>
    <row r="1314" spans="1:25" x14ac:dyDescent="0.2">
      <c r="A1314" s="2" t="s">
        <v>933</v>
      </c>
      <c r="B1314" s="2">
        <v>6162</v>
      </c>
      <c r="C1314" s="2">
        <v>0</v>
      </c>
      <c r="D1314" s="2" t="s">
        <v>941</v>
      </c>
      <c r="E1314" s="2">
        <v>1005</v>
      </c>
      <c r="F1314" s="2" t="s">
        <v>932</v>
      </c>
      <c r="G1314" s="2">
        <v>2647203.7259999998</v>
      </c>
      <c r="H1314" s="2">
        <v>1204928.665</v>
      </c>
      <c r="I1314" s="2" t="s">
        <v>4896</v>
      </c>
      <c r="J1314" s="4">
        <v>39630</v>
      </c>
      <c r="K1314" s="230">
        <f t="shared" si="102"/>
        <v>3</v>
      </c>
      <c r="L1314" s="2" t="str">
        <f>$B1314&amp;"-"&amp;COUNTIF($B$2:$B1314, $B1314)</f>
        <v>6162-4</v>
      </c>
      <c r="M1314" s="2">
        <v>4057</v>
      </c>
      <c r="N1314" s="2" t="str">
        <f t="shared" si="100"/>
        <v>Basel</v>
      </c>
      <c r="O1314" s="2" t="str">
        <f t="shared" si="100"/>
        <v/>
      </c>
      <c r="P1314" s="2" t="str">
        <f t="shared" si="100"/>
        <v/>
      </c>
      <c r="Q1314" s="2" t="str">
        <f t="shared" si="100"/>
        <v/>
      </c>
      <c r="R1314" s="2" t="str">
        <f t="shared" si="100"/>
        <v/>
      </c>
      <c r="S1314" s="2" t="str">
        <f t="shared" si="100"/>
        <v/>
      </c>
      <c r="T1314" s="2" t="str">
        <f t="shared" si="100"/>
        <v/>
      </c>
      <c r="U1314" s="2" t="str">
        <f t="shared" si="100"/>
        <v/>
      </c>
      <c r="V1314" s="2" t="str">
        <f t="shared" si="100"/>
        <v/>
      </c>
      <c r="W1314" s="2" t="str">
        <f t="shared" si="100"/>
        <v/>
      </c>
      <c r="X1314" s="2" t="str">
        <f t="shared" si="100"/>
        <v/>
      </c>
      <c r="Y1314" s="2" t="str">
        <f t="shared" si="100"/>
        <v/>
      </c>
    </row>
    <row r="1315" spans="1:25" x14ac:dyDescent="0.2">
      <c r="A1315" s="2" t="s">
        <v>935</v>
      </c>
      <c r="B1315" s="2">
        <v>6162</v>
      </c>
      <c r="C1315" s="2">
        <v>3</v>
      </c>
      <c r="D1315" s="2" t="s">
        <v>941</v>
      </c>
      <c r="E1315" s="2">
        <v>1005</v>
      </c>
      <c r="F1315" s="2" t="s">
        <v>932</v>
      </c>
      <c r="G1315" s="2">
        <v>2650613.747</v>
      </c>
      <c r="H1315" s="2">
        <v>1197616.7390000001</v>
      </c>
      <c r="I1315" s="2" t="s">
        <v>4896</v>
      </c>
      <c r="J1315" s="4">
        <v>39630</v>
      </c>
      <c r="K1315" s="230">
        <f t="shared" si="102"/>
        <v>3</v>
      </c>
      <c r="L1315" s="2" t="str">
        <f>$B1315&amp;"-"&amp;COUNTIF($B$2:$B1315, $B1315)</f>
        <v>6162-5</v>
      </c>
      <c r="M1315" s="2">
        <v>4058</v>
      </c>
      <c r="N1315" s="2" t="str">
        <f t="shared" si="100"/>
        <v>Basel</v>
      </c>
      <c r="O1315" s="2" t="str">
        <f t="shared" si="100"/>
        <v>Basel</v>
      </c>
      <c r="P1315" s="2" t="str">
        <f t="shared" si="100"/>
        <v/>
      </c>
      <c r="Q1315" s="2" t="str">
        <f t="shared" si="100"/>
        <v/>
      </c>
      <c r="R1315" s="2" t="str">
        <f t="shared" si="100"/>
        <v/>
      </c>
      <c r="S1315" s="2" t="str">
        <f t="shared" si="100"/>
        <v/>
      </c>
      <c r="T1315" s="2" t="str">
        <f t="shared" si="100"/>
        <v/>
      </c>
      <c r="U1315" s="2" t="str">
        <f t="shared" si="100"/>
        <v/>
      </c>
      <c r="V1315" s="2" t="str">
        <f t="shared" si="100"/>
        <v/>
      </c>
      <c r="W1315" s="2" t="str">
        <f t="shared" si="100"/>
        <v/>
      </c>
      <c r="X1315" s="2" t="str">
        <f t="shared" si="100"/>
        <v/>
      </c>
      <c r="Y1315" s="2" t="str">
        <f t="shared" si="100"/>
        <v/>
      </c>
    </row>
    <row r="1316" spans="1:25" x14ac:dyDescent="0.2">
      <c r="A1316" s="2" t="s">
        <v>940</v>
      </c>
      <c r="B1316" s="2">
        <v>6166</v>
      </c>
      <c r="C1316" s="2">
        <v>0</v>
      </c>
      <c r="D1316" s="2" t="s">
        <v>941</v>
      </c>
      <c r="E1316" s="2">
        <v>1005</v>
      </c>
      <c r="F1316" s="2" t="s">
        <v>932</v>
      </c>
      <c r="G1316" s="2">
        <v>2649053.4019999998</v>
      </c>
      <c r="H1316" s="2">
        <v>1201287.5060000001</v>
      </c>
      <c r="I1316" s="2" t="s">
        <v>4896</v>
      </c>
      <c r="J1316" s="4">
        <v>39630</v>
      </c>
      <c r="K1316" s="230">
        <f t="shared" si="102"/>
        <v>3</v>
      </c>
      <c r="L1316" s="2" t="str">
        <f>$B1316&amp;"-"&amp;COUNTIF($B$2:$B1316, $B1316)</f>
        <v>6166-2</v>
      </c>
      <c r="M1316" s="2">
        <v>4059</v>
      </c>
      <c r="N1316" s="2" t="str">
        <f t="shared" si="100"/>
        <v>Basel</v>
      </c>
      <c r="O1316" s="2" t="str">
        <f t="shared" si="100"/>
        <v/>
      </c>
      <c r="P1316" s="2" t="str">
        <f t="shared" si="100"/>
        <v/>
      </c>
      <c r="Q1316" s="2" t="str">
        <f t="shared" si="100"/>
        <v/>
      </c>
      <c r="R1316" s="2" t="str">
        <f t="shared" si="100"/>
        <v/>
      </c>
      <c r="S1316" s="2" t="str">
        <f t="shared" ref="O1316:Y1339" si="104">IFERROR(INDEX($A$2:$A$5744, MATCH($M1316&amp;"-"&amp;S$1, $L$2:$L$5744, 0)), "")</f>
        <v/>
      </c>
      <c r="T1316" s="2" t="str">
        <f t="shared" si="104"/>
        <v/>
      </c>
      <c r="U1316" s="2" t="str">
        <f t="shared" si="104"/>
        <v/>
      </c>
      <c r="V1316" s="2" t="str">
        <f t="shared" si="104"/>
        <v/>
      </c>
      <c r="W1316" s="2" t="str">
        <f t="shared" si="104"/>
        <v/>
      </c>
      <c r="X1316" s="2" t="str">
        <f t="shared" si="104"/>
        <v/>
      </c>
      <c r="Y1316" s="2" t="str">
        <f t="shared" si="104"/>
        <v/>
      </c>
    </row>
    <row r="1317" spans="1:25" x14ac:dyDescent="0.2">
      <c r="A1317" s="2" t="s">
        <v>945</v>
      </c>
      <c r="B1317" s="2">
        <v>6170</v>
      </c>
      <c r="C1317" s="2">
        <v>0</v>
      </c>
      <c r="D1317" s="2" t="s">
        <v>941</v>
      </c>
      <c r="E1317" s="2">
        <v>1005</v>
      </c>
      <c r="F1317" s="2" t="s">
        <v>932</v>
      </c>
      <c r="G1317" s="2">
        <v>2648166.41</v>
      </c>
      <c r="H1317" s="2">
        <v>1197059.5220000001</v>
      </c>
      <c r="I1317" s="2" t="s">
        <v>4896</v>
      </c>
      <c r="J1317" s="4">
        <v>39630</v>
      </c>
      <c r="K1317" s="230">
        <f t="shared" si="102"/>
        <v>3</v>
      </c>
      <c r="L1317" s="2" t="str">
        <f>$B1317&amp;"-"&amp;COUNTIF($B$2:$B1317, $B1317)</f>
        <v>6170-3</v>
      </c>
      <c r="M1317" s="2">
        <v>4101</v>
      </c>
      <c r="N1317" s="2" t="str">
        <f t="shared" ref="N1317:Y1359" si="105">IFERROR(INDEX($A$2:$A$5744, MATCH($M1317&amp;"-"&amp;N$1, $L$2:$L$5744, 0)), "")</f>
        <v>Bruderholz</v>
      </c>
      <c r="O1317" s="2" t="str">
        <f t="shared" si="104"/>
        <v>Bruderholz</v>
      </c>
      <c r="P1317" s="2" t="str">
        <f t="shared" si="104"/>
        <v/>
      </c>
      <c r="Q1317" s="2" t="str">
        <f t="shared" si="104"/>
        <v/>
      </c>
      <c r="R1317" s="2" t="str">
        <f t="shared" si="104"/>
        <v/>
      </c>
      <c r="S1317" s="2" t="str">
        <f t="shared" si="104"/>
        <v/>
      </c>
      <c r="T1317" s="2" t="str">
        <f t="shared" si="104"/>
        <v/>
      </c>
      <c r="U1317" s="2" t="str">
        <f t="shared" si="104"/>
        <v/>
      </c>
      <c r="V1317" s="2" t="str">
        <f t="shared" si="104"/>
        <v/>
      </c>
      <c r="W1317" s="2" t="str">
        <f t="shared" si="104"/>
        <v/>
      </c>
      <c r="X1317" s="2" t="str">
        <f t="shared" si="104"/>
        <v/>
      </c>
      <c r="Y1317" s="2" t="str">
        <f t="shared" si="104"/>
        <v/>
      </c>
    </row>
    <row r="1318" spans="1:25" x14ac:dyDescent="0.2">
      <c r="A1318" s="2" t="s">
        <v>942</v>
      </c>
      <c r="B1318" s="2">
        <v>6110</v>
      </c>
      <c r="C1318" s="2">
        <v>2</v>
      </c>
      <c r="D1318" s="2" t="s">
        <v>943</v>
      </c>
      <c r="E1318" s="2">
        <v>1007</v>
      </c>
      <c r="F1318" s="2" t="s">
        <v>932</v>
      </c>
      <c r="G1318" s="2">
        <v>2640253.253</v>
      </c>
      <c r="H1318" s="2">
        <v>1207841.45</v>
      </c>
      <c r="I1318" s="2" t="s">
        <v>4896</v>
      </c>
      <c r="J1318" s="4">
        <v>39630</v>
      </c>
      <c r="K1318" s="230">
        <f t="shared" si="102"/>
        <v>3</v>
      </c>
      <c r="L1318" s="2" t="str">
        <f>$B1318&amp;"-"&amp;COUNTIF($B$2:$B1318, $B1318)</f>
        <v>6110-3</v>
      </c>
      <c r="M1318" s="2">
        <v>4102</v>
      </c>
      <c r="N1318" s="2" t="str">
        <f t="shared" si="105"/>
        <v>Binningen</v>
      </c>
      <c r="O1318" s="2" t="str">
        <f t="shared" si="104"/>
        <v>Binningen</v>
      </c>
      <c r="P1318" s="2" t="str">
        <f t="shared" si="104"/>
        <v/>
      </c>
      <c r="Q1318" s="2" t="str">
        <f t="shared" si="104"/>
        <v/>
      </c>
      <c r="R1318" s="2" t="str">
        <f t="shared" si="104"/>
        <v/>
      </c>
      <c r="S1318" s="2" t="str">
        <f t="shared" si="104"/>
        <v/>
      </c>
      <c r="T1318" s="2" t="str">
        <f t="shared" si="104"/>
        <v/>
      </c>
      <c r="U1318" s="2" t="str">
        <f t="shared" si="104"/>
        <v/>
      </c>
      <c r="V1318" s="2" t="str">
        <f t="shared" si="104"/>
        <v/>
      </c>
      <c r="W1318" s="2" t="str">
        <f t="shared" si="104"/>
        <v/>
      </c>
      <c r="X1318" s="2" t="str">
        <f t="shared" si="104"/>
        <v/>
      </c>
      <c r="Y1318" s="2" t="str">
        <f t="shared" si="104"/>
        <v/>
      </c>
    </row>
    <row r="1319" spans="1:25" x14ac:dyDescent="0.2">
      <c r="A1319" s="2" t="s">
        <v>943</v>
      </c>
      <c r="B1319" s="2">
        <v>6113</v>
      </c>
      <c r="C1319" s="2">
        <v>0</v>
      </c>
      <c r="D1319" s="2" t="s">
        <v>943</v>
      </c>
      <c r="E1319" s="2">
        <v>1007</v>
      </c>
      <c r="F1319" s="2" t="s">
        <v>932</v>
      </c>
      <c r="G1319" s="2">
        <v>2642999.7280000001</v>
      </c>
      <c r="H1319" s="2">
        <v>1206003.25</v>
      </c>
      <c r="I1319" s="2" t="s">
        <v>4896</v>
      </c>
      <c r="J1319" s="4">
        <v>39630</v>
      </c>
      <c r="K1319" s="230">
        <f t="shared" si="102"/>
        <v>3</v>
      </c>
      <c r="L1319" s="2" t="str">
        <f>$B1319&amp;"-"&amp;COUNTIF($B$2:$B1319, $B1319)</f>
        <v>6113-1</v>
      </c>
      <c r="M1319" s="2">
        <v>4103</v>
      </c>
      <c r="N1319" s="2" t="str">
        <f t="shared" si="105"/>
        <v>Bottmingen</v>
      </c>
      <c r="O1319" s="2" t="str">
        <f t="shared" si="104"/>
        <v/>
      </c>
      <c r="P1319" s="2" t="str">
        <f t="shared" si="104"/>
        <v/>
      </c>
      <c r="Q1319" s="2" t="str">
        <f t="shared" si="104"/>
        <v/>
      </c>
      <c r="R1319" s="2" t="str">
        <f t="shared" si="104"/>
        <v/>
      </c>
      <c r="S1319" s="2" t="str">
        <f t="shared" si="104"/>
        <v/>
      </c>
      <c r="T1319" s="2" t="str">
        <f t="shared" si="104"/>
        <v/>
      </c>
      <c r="U1319" s="2" t="str">
        <f t="shared" si="104"/>
        <v/>
      </c>
      <c r="V1319" s="2" t="str">
        <f t="shared" si="104"/>
        <v/>
      </c>
      <c r="W1319" s="2" t="str">
        <f t="shared" si="104"/>
        <v/>
      </c>
      <c r="X1319" s="2" t="str">
        <f t="shared" si="104"/>
        <v/>
      </c>
      <c r="Y1319" s="2" t="str">
        <f t="shared" si="104"/>
        <v/>
      </c>
    </row>
    <row r="1320" spans="1:25" x14ac:dyDescent="0.2">
      <c r="A1320" s="2" t="s">
        <v>940</v>
      </c>
      <c r="B1320" s="2">
        <v>6166</v>
      </c>
      <c r="C1320" s="2">
        <v>0</v>
      </c>
      <c r="D1320" s="2" t="s">
        <v>943</v>
      </c>
      <c r="E1320" s="2">
        <v>1007</v>
      </c>
      <c r="F1320" s="2" t="s">
        <v>932</v>
      </c>
      <c r="G1320" s="2">
        <v>2644849.9559999998</v>
      </c>
      <c r="H1320" s="2">
        <v>1204670.4539999999</v>
      </c>
      <c r="I1320" s="2" t="s">
        <v>4896</v>
      </c>
      <c r="J1320" s="4">
        <v>39630</v>
      </c>
      <c r="K1320" s="230">
        <f t="shared" si="102"/>
        <v>3</v>
      </c>
      <c r="L1320" s="2" t="str">
        <f>$B1320&amp;"-"&amp;COUNTIF($B$2:$B1320, $B1320)</f>
        <v>6166-3</v>
      </c>
      <c r="M1320" s="2">
        <v>4104</v>
      </c>
      <c r="N1320" s="2" t="str">
        <f t="shared" si="105"/>
        <v>Oberwil BL</v>
      </c>
      <c r="O1320" s="2" t="str">
        <f t="shared" si="104"/>
        <v/>
      </c>
      <c r="P1320" s="2" t="str">
        <f t="shared" si="104"/>
        <v/>
      </c>
      <c r="Q1320" s="2" t="str">
        <f t="shared" si="104"/>
        <v/>
      </c>
      <c r="R1320" s="2" t="str">
        <f t="shared" si="104"/>
        <v/>
      </c>
      <c r="S1320" s="2" t="str">
        <f t="shared" si="104"/>
        <v/>
      </c>
      <c r="T1320" s="2" t="str">
        <f t="shared" si="104"/>
        <v/>
      </c>
      <c r="U1320" s="2" t="str">
        <f t="shared" si="104"/>
        <v/>
      </c>
      <c r="V1320" s="2" t="str">
        <f t="shared" si="104"/>
        <v/>
      </c>
      <c r="W1320" s="2" t="str">
        <f t="shared" si="104"/>
        <v/>
      </c>
      <c r="X1320" s="2" t="str">
        <f t="shared" si="104"/>
        <v/>
      </c>
      <c r="Y1320" s="2" t="str">
        <f t="shared" si="104"/>
        <v/>
      </c>
    </row>
    <row r="1321" spans="1:25" x14ac:dyDescent="0.2">
      <c r="A1321" s="2" t="s">
        <v>944</v>
      </c>
      <c r="B1321" s="2">
        <v>6167</v>
      </c>
      <c r="C1321" s="2">
        <v>0</v>
      </c>
      <c r="D1321" s="2" t="s">
        <v>943</v>
      </c>
      <c r="E1321" s="2">
        <v>1007</v>
      </c>
      <c r="F1321" s="2" t="s">
        <v>932</v>
      </c>
      <c r="G1321" s="2">
        <v>2639997.5819999999</v>
      </c>
      <c r="H1321" s="2">
        <v>1204290.868</v>
      </c>
      <c r="I1321" s="2" t="s">
        <v>4896</v>
      </c>
      <c r="J1321" s="4">
        <v>39630</v>
      </c>
      <c r="K1321" s="230">
        <f t="shared" si="102"/>
        <v>3</v>
      </c>
      <c r="L1321" s="2" t="str">
        <f>$B1321&amp;"-"&amp;COUNTIF($B$2:$B1321, $B1321)</f>
        <v>6167-1</v>
      </c>
      <c r="M1321" s="2">
        <v>4105</v>
      </c>
      <c r="N1321" s="2" t="str">
        <f t="shared" si="105"/>
        <v>Biel-Benken BL</v>
      </c>
      <c r="O1321" s="2" t="str">
        <f t="shared" si="104"/>
        <v>Biel-Benken BL</v>
      </c>
      <c r="P1321" s="2" t="str">
        <f t="shared" si="104"/>
        <v/>
      </c>
      <c r="Q1321" s="2" t="str">
        <f t="shared" si="104"/>
        <v/>
      </c>
      <c r="R1321" s="2" t="str">
        <f t="shared" si="104"/>
        <v/>
      </c>
      <c r="S1321" s="2" t="str">
        <f t="shared" si="104"/>
        <v/>
      </c>
      <c r="T1321" s="2" t="str">
        <f t="shared" si="104"/>
        <v/>
      </c>
      <c r="U1321" s="2" t="str">
        <f t="shared" si="104"/>
        <v/>
      </c>
      <c r="V1321" s="2" t="str">
        <f t="shared" si="104"/>
        <v/>
      </c>
      <c r="W1321" s="2" t="str">
        <f t="shared" si="104"/>
        <v/>
      </c>
      <c r="X1321" s="2" t="str">
        <f t="shared" si="104"/>
        <v/>
      </c>
      <c r="Y1321" s="2" t="str">
        <f t="shared" si="104"/>
        <v/>
      </c>
    </row>
    <row r="1322" spans="1:25" x14ac:dyDescent="0.2">
      <c r="A1322" s="2" t="s">
        <v>945</v>
      </c>
      <c r="B1322" s="2">
        <v>6170</v>
      </c>
      <c r="C1322" s="2">
        <v>0</v>
      </c>
      <c r="D1322" s="2" t="s">
        <v>943</v>
      </c>
      <c r="E1322" s="2">
        <v>1007</v>
      </c>
      <c r="F1322" s="2" t="s">
        <v>932</v>
      </c>
      <c r="G1322" s="2">
        <v>2640705.1949999998</v>
      </c>
      <c r="H1322" s="2">
        <v>1202720.9809999999</v>
      </c>
      <c r="I1322" s="2" t="s">
        <v>4896</v>
      </c>
      <c r="J1322" s="4">
        <v>39630</v>
      </c>
      <c r="K1322" s="230">
        <f t="shared" si="102"/>
        <v>3</v>
      </c>
      <c r="L1322" s="2" t="str">
        <f>$B1322&amp;"-"&amp;COUNTIF($B$2:$B1322, $B1322)</f>
        <v>6170-4</v>
      </c>
      <c r="M1322" s="2">
        <v>4106</v>
      </c>
      <c r="N1322" s="2" t="str">
        <f t="shared" si="105"/>
        <v>Therwil</v>
      </c>
      <c r="O1322" s="2" t="str">
        <f t="shared" si="104"/>
        <v/>
      </c>
      <c r="P1322" s="2" t="str">
        <f t="shared" si="104"/>
        <v/>
      </c>
      <c r="Q1322" s="2" t="str">
        <f t="shared" si="104"/>
        <v/>
      </c>
      <c r="R1322" s="2" t="str">
        <f t="shared" si="104"/>
        <v/>
      </c>
      <c r="S1322" s="2" t="str">
        <f t="shared" si="104"/>
        <v/>
      </c>
      <c r="T1322" s="2" t="str">
        <f t="shared" si="104"/>
        <v/>
      </c>
      <c r="U1322" s="2" t="str">
        <f t="shared" si="104"/>
        <v/>
      </c>
      <c r="V1322" s="2" t="str">
        <f t="shared" si="104"/>
        <v/>
      </c>
      <c r="W1322" s="2" t="str">
        <f t="shared" si="104"/>
        <v/>
      </c>
      <c r="X1322" s="2" t="str">
        <f t="shared" si="104"/>
        <v/>
      </c>
      <c r="Y1322" s="2" t="str">
        <f t="shared" si="104"/>
        <v/>
      </c>
    </row>
    <row r="1323" spans="1:25" x14ac:dyDescent="0.2">
      <c r="A1323" s="2" t="s">
        <v>945</v>
      </c>
      <c r="B1323" s="2">
        <v>6170</v>
      </c>
      <c r="C1323" s="2">
        <v>0</v>
      </c>
      <c r="D1323" s="2" t="s">
        <v>945</v>
      </c>
      <c r="E1323" s="2">
        <v>1008</v>
      </c>
      <c r="F1323" s="2" t="s">
        <v>932</v>
      </c>
      <c r="G1323" s="2">
        <v>2643174.5959999999</v>
      </c>
      <c r="H1323" s="2">
        <v>1199364.2679999999</v>
      </c>
      <c r="I1323" s="2" t="s">
        <v>4896</v>
      </c>
      <c r="J1323" s="4">
        <v>39630</v>
      </c>
      <c r="K1323" s="230">
        <f t="shared" si="102"/>
        <v>3</v>
      </c>
      <c r="L1323" s="2" t="str">
        <f>$B1323&amp;"-"&amp;COUNTIF($B$2:$B1323, $B1323)</f>
        <v>6170-5</v>
      </c>
      <c r="M1323" s="2">
        <v>4107</v>
      </c>
      <c r="N1323" s="2" t="str">
        <f t="shared" si="105"/>
        <v>Ettingen</v>
      </c>
      <c r="O1323" s="2" t="str">
        <f t="shared" si="104"/>
        <v/>
      </c>
      <c r="P1323" s="2" t="str">
        <f t="shared" si="104"/>
        <v/>
      </c>
      <c r="Q1323" s="2" t="str">
        <f t="shared" si="104"/>
        <v/>
      </c>
      <c r="R1323" s="2" t="str">
        <f t="shared" si="104"/>
        <v/>
      </c>
      <c r="S1323" s="2" t="str">
        <f t="shared" si="104"/>
        <v/>
      </c>
      <c r="T1323" s="2" t="str">
        <f t="shared" si="104"/>
        <v/>
      </c>
      <c r="U1323" s="2" t="str">
        <f t="shared" si="104"/>
        <v/>
      </c>
      <c r="V1323" s="2" t="str">
        <f t="shared" si="104"/>
        <v/>
      </c>
      <c r="W1323" s="2" t="str">
        <f t="shared" si="104"/>
        <v/>
      </c>
      <c r="X1323" s="2" t="str">
        <f t="shared" si="104"/>
        <v/>
      </c>
      <c r="Y1323" s="2" t="str">
        <f t="shared" si="104"/>
        <v/>
      </c>
    </row>
    <row r="1324" spans="1:25" x14ac:dyDescent="0.2">
      <c r="A1324" s="2" t="s">
        <v>946</v>
      </c>
      <c r="B1324" s="2">
        <v>6105</v>
      </c>
      <c r="C1324" s="2">
        <v>0</v>
      </c>
      <c r="D1324" s="2" t="s">
        <v>947</v>
      </c>
      <c r="E1324" s="2">
        <v>1009</v>
      </c>
      <c r="F1324" s="2" t="s">
        <v>932</v>
      </c>
      <c r="G1324" s="2">
        <v>2652724.983</v>
      </c>
      <c r="H1324" s="2">
        <v>1209007.003</v>
      </c>
      <c r="I1324" s="2" t="s">
        <v>4896</v>
      </c>
      <c r="J1324" s="4">
        <v>39630</v>
      </c>
      <c r="K1324" s="230">
        <f t="shared" si="102"/>
        <v>3</v>
      </c>
      <c r="L1324" s="2" t="str">
        <f>$B1324&amp;"-"&amp;COUNTIF($B$2:$B1324, $B1324)</f>
        <v>6105-2</v>
      </c>
      <c r="M1324" s="2">
        <v>4108</v>
      </c>
      <c r="N1324" s="2" t="str">
        <f t="shared" si="105"/>
        <v>Witterswil</v>
      </c>
      <c r="O1324" s="2" t="str">
        <f t="shared" si="104"/>
        <v/>
      </c>
      <c r="P1324" s="2" t="str">
        <f t="shared" si="104"/>
        <v/>
      </c>
      <c r="Q1324" s="2" t="str">
        <f t="shared" si="104"/>
        <v/>
      </c>
      <c r="R1324" s="2" t="str">
        <f t="shared" si="104"/>
        <v/>
      </c>
      <c r="S1324" s="2" t="str">
        <f t="shared" si="104"/>
        <v/>
      </c>
      <c r="T1324" s="2" t="str">
        <f t="shared" si="104"/>
        <v/>
      </c>
      <c r="U1324" s="2" t="str">
        <f t="shared" si="104"/>
        <v/>
      </c>
      <c r="V1324" s="2" t="str">
        <f t="shared" si="104"/>
        <v/>
      </c>
      <c r="W1324" s="2" t="str">
        <f t="shared" si="104"/>
        <v/>
      </c>
      <c r="X1324" s="2" t="str">
        <f t="shared" si="104"/>
        <v/>
      </c>
      <c r="Y1324" s="2" t="str">
        <f t="shared" si="104"/>
        <v/>
      </c>
    </row>
    <row r="1325" spans="1:25" x14ac:dyDescent="0.2">
      <c r="A1325" s="2" t="s">
        <v>947</v>
      </c>
      <c r="B1325" s="2">
        <v>6106</v>
      </c>
      <c r="C1325" s="2">
        <v>0</v>
      </c>
      <c r="D1325" s="2" t="s">
        <v>947</v>
      </c>
      <c r="E1325" s="2">
        <v>1009</v>
      </c>
      <c r="F1325" s="2" t="s">
        <v>932</v>
      </c>
      <c r="G1325" s="2">
        <v>2650828.0120000001</v>
      </c>
      <c r="H1325" s="2">
        <v>1210764.031</v>
      </c>
      <c r="I1325" s="2" t="s">
        <v>4896</v>
      </c>
      <c r="J1325" s="4">
        <v>39630</v>
      </c>
      <c r="K1325" s="230">
        <f t="shared" si="102"/>
        <v>3</v>
      </c>
      <c r="L1325" s="2" t="str">
        <f>$B1325&amp;"-"&amp;COUNTIF($B$2:$B1325, $B1325)</f>
        <v>6106-1</v>
      </c>
      <c r="M1325" s="2">
        <v>4112</v>
      </c>
      <c r="N1325" s="2" t="str">
        <f t="shared" si="105"/>
        <v>Bättwil</v>
      </c>
      <c r="O1325" s="2" t="str">
        <f t="shared" si="104"/>
        <v>Flüh</v>
      </c>
      <c r="P1325" s="2" t="str">
        <f t="shared" si="104"/>
        <v>Bättwil</v>
      </c>
      <c r="Q1325" s="2" t="str">
        <f t="shared" si="104"/>
        <v/>
      </c>
      <c r="R1325" s="2" t="str">
        <f t="shared" si="104"/>
        <v/>
      </c>
      <c r="S1325" s="2" t="str">
        <f t="shared" si="104"/>
        <v/>
      </c>
      <c r="T1325" s="2" t="str">
        <f t="shared" si="104"/>
        <v/>
      </c>
      <c r="U1325" s="2" t="str">
        <f t="shared" si="104"/>
        <v/>
      </c>
      <c r="V1325" s="2" t="str">
        <f t="shared" si="104"/>
        <v/>
      </c>
      <c r="W1325" s="2" t="str">
        <f t="shared" si="104"/>
        <v/>
      </c>
      <c r="X1325" s="2" t="str">
        <f t="shared" si="104"/>
        <v/>
      </c>
      <c r="Y1325" s="2" t="str">
        <f t="shared" si="104"/>
        <v/>
      </c>
    </row>
    <row r="1326" spans="1:25" x14ac:dyDescent="0.2">
      <c r="A1326" s="2" t="s">
        <v>1040</v>
      </c>
      <c r="B1326" s="2">
        <v>6110</v>
      </c>
      <c r="C1326" s="2">
        <v>0</v>
      </c>
      <c r="D1326" s="2" t="s">
        <v>947</v>
      </c>
      <c r="E1326" s="2">
        <v>1009</v>
      </c>
      <c r="F1326" s="2" t="s">
        <v>932</v>
      </c>
      <c r="G1326" s="2">
        <v>2648102.7599999998</v>
      </c>
      <c r="H1326" s="2">
        <v>1211460.361</v>
      </c>
      <c r="I1326" s="2" t="s">
        <v>4896</v>
      </c>
      <c r="J1326" s="4">
        <v>39630</v>
      </c>
      <c r="K1326" s="230">
        <f t="shared" si="102"/>
        <v>3</v>
      </c>
      <c r="L1326" s="2" t="str">
        <f>$B1326&amp;"-"&amp;COUNTIF($B$2:$B1326, $B1326)</f>
        <v>6110-4</v>
      </c>
      <c r="M1326" s="2">
        <v>4114</v>
      </c>
      <c r="N1326" s="2" t="str">
        <f t="shared" si="105"/>
        <v>Hofstetten SO</v>
      </c>
      <c r="O1326" s="2" t="str">
        <f t="shared" si="104"/>
        <v/>
      </c>
      <c r="P1326" s="2" t="str">
        <f t="shared" si="104"/>
        <v/>
      </c>
      <c r="Q1326" s="2" t="str">
        <f t="shared" si="104"/>
        <v/>
      </c>
      <c r="R1326" s="2" t="str">
        <f t="shared" si="104"/>
        <v/>
      </c>
      <c r="S1326" s="2" t="str">
        <f t="shared" si="104"/>
        <v/>
      </c>
      <c r="T1326" s="2" t="str">
        <f t="shared" si="104"/>
        <v/>
      </c>
      <c r="U1326" s="2" t="str">
        <f t="shared" si="104"/>
        <v/>
      </c>
      <c r="V1326" s="2" t="str">
        <f t="shared" si="104"/>
        <v/>
      </c>
      <c r="W1326" s="2" t="str">
        <f t="shared" si="104"/>
        <v/>
      </c>
      <c r="X1326" s="2" t="str">
        <f t="shared" si="104"/>
        <v/>
      </c>
      <c r="Y1326" s="2" t="str">
        <f t="shared" si="104"/>
        <v/>
      </c>
    </row>
    <row r="1327" spans="1:25" x14ac:dyDescent="0.2">
      <c r="A1327" s="2" t="s">
        <v>832</v>
      </c>
      <c r="B1327" s="2">
        <v>3555</v>
      </c>
      <c r="C1327" s="2">
        <v>0</v>
      </c>
      <c r="D1327" s="2" t="s">
        <v>949</v>
      </c>
      <c r="E1327" s="2">
        <v>1010</v>
      </c>
      <c r="F1327" s="2" t="s">
        <v>932</v>
      </c>
      <c r="G1327" s="2">
        <v>2632867.6349999998</v>
      </c>
      <c r="H1327" s="2">
        <v>1192916.034</v>
      </c>
      <c r="I1327" s="2" t="s">
        <v>4896</v>
      </c>
      <c r="J1327" s="4">
        <v>39630</v>
      </c>
      <c r="K1327" s="230">
        <f t="shared" si="102"/>
        <v>3</v>
      </c>
      <c r="L1327" s="2" t="str">
        <f>$B1327&amp;"-"&amp;COUNTIF($B$2:$B1327, $B1327)</f>
        <v>3555-4</v>
      </c>
      <c r="M1327" s="2">
        <v>4115</v>
      </c>
      <c r="N1327" s="2" t="str">
        <f t="shared" si="105"/>
        <v>Mariastein</v>
      </c>
      <c r="O1327" s="2" t="str">
        <f t="shared" si="104"/>
        <v>Mariastein</v>
      </c>
      <c r="P1327" s="2" t="str">
        <f t="shared" si="104"/>
        <v/>
      </c>
      <c r="Q1327" s="2" t="str">
        <f t="shared" si="104"/>
        <v/>
      </c>
      <c r="R1327" s="2" t="str">
        <f t="shared" si="104"/>
        <v/>
      </c>
      <c r="S1327" s="2" t="str">
        <f t="shared" si="104"/>
        <v/>
      </c>
      <c r="T1327" s="2" t="str">
        <f t="shared" si="104"/>
        <v/>
      </c>
      <c r="U1327" s="2" t="str">
        <f t="shared" si="104"/>
        <v/>
      </c>
      <c r="V1327" s="2" t="str">
        <f t="shared" si="104"/>
        <v/>
      </c>
      <c r="W1327" s="2" t="str">
        <f t="shared" si="104"/>
        <v/>
      </c>
      <c r="X1327" s="2" t="str">
        <f t="shared" si="104"/>
        <v/>
      </c>
      <c r="Y1327" s="2" t="str">
        <f t="shared" si="104"/>
        <v/>
      </c>
    </row>
    <row r="1328" spans="1:25" x14ac:dyDescent="0.2">
      <c r="A1328" s="2" t="s">
        <v>945</v>
      </c>
      <c r="B1328" s="2">
        <v>6170</v>
      </c>
      <c r="C1328" s="2">
        <v>0</v>
      </c>
      <c r="D1328" s="2" t="s">
        <v>949</v>
      </c>
      <c r="E1328" s="2">
        <v>1010</v>
      </c>
      <c r="F1328" s="2" t="s">
        <v>932</v>
      </c>
      <c r="G1328" s="2">
        <v>2642035.3530000001</v>
      </c>
      <c r="H1328" s="2">
        <v>1197237.1850000001</v>
      </c>
      <c r="I1328" s="2" t="s">
        <v>4896</v>
      </c>
      <c r="J1328" s="4">
        <v>39630</v>
      </c>
      <c r="K1328" s="230">
        <f t="shared" si="102"/>
        <v>3</v>
      </c>
      <c r="L1328" s="2" t="str">
        <f>$B1328&amp;"-"&amp;COUNTIF($B$2:$B1328, $B1328)</f>
        <v>6170-6</v>
      </c>
      <c r="M1328" s="2">
        <v>4116</v>
      </c>
      <c r="N1328" s="2" t="str">
        <f t="shared" si="105"/>
        <v>Metzerlen</v>
      </c>
      <c r="O1328" s="2" t="str">
        <f t="shared" si="104"/>
        <v/>
      </c>
      <c r="P1328" s="2" t="str">
        <f t="shared" si="104"/>
        <v/>
      </c>
      <c r="Q1328" s="2" t="str">
        <f t="shared" si="104"/>
        <v/>
      </c>
      <c r="R1328" s="2" t="str">
        <f t="shared" si="104"/>
        <v/>
      </c>
      <c r="S1328" s="2" t="str">
        <f t="shared" si="104"/>
        <v/>
      </c>
      <c r="T1328" s="2" t="str">
        <f t="shared" si="104"/>
        <v/>
      </c>
      <c r="U1328" s="2" t="str">
        <f t="shared" si="104"/>
        <v/>
      </c>
      <c r="V1328" s="2" t="str">
        <f t="shared" si="104"/>
        <v/>
      </c>
      <c r="W1328" s="2" t="str">
        <f t="shared" si="104"/>
        <v/>
      </c>
      <c r="X1328" s="2" t="str">
        <f t="shared" si="104"/>
        <v/>
      </c>
      <c r="Y1328" s="2" t="str">
        <f t="shared" si="104"/>
        <v/>
      </c>
    </row>
    <row r="1329" spans="1:25" x14ac:dyDescent="0.2">
      <c r="A1329" s="2" t="s">
        <v>937</v>
      </c>
      <c r="B1329" s="2">
        <v>6173</v>
      </c>
      <c r="C1329" s="2">
        <v>0</v>
      </c>
      <c r="D1329" s="2" t="s">
        <v>949</v>
      </c>
      <c r="E1329" s="2">
        <v>1010</v>
      </c>
      <c r="F1329" s="2" t="s">
        <v>932</v>
      </c>
      <c r="G1329" s="2">
        <v>2643407.358</v>
      </c>
      <c r="H1329" s="2">
        <v>1196701.5759999999</v>
      </c>
      <c r="I1329" s="2" t="s">
        <v>4896</v>
      </c>
      <c r="J1329" s="4">
        <v>39630</v>
      </c>
      <c r="K1329" s="230">
        <f t="shared" si="102"/>
        <v>3</v>
      </c>
      <c r="L1329" s="2" t="str">
        <f>$B1329&amp;"-"&amp;COUNTIF($B$2:$B1329, $B1329)</f>
        <v>6173-2</v>
      </c>
      <c r="M1329" s="2">
        <v>4117</v>
      </c>
      <c r="N1329" s="2" t="str">
        <f t="shared" si="105"/>
        <v>Burg im Leimental</v>
      </c>
      <c r="O1329" s="2" t="str">
        <f t="shared" si="104"/>
        <v/>
      </c>
      <c r="P1329" s="2" t="str">
        <f t="shared" si="104"/>
        <v/>
      </c>
      <c r="Q1329" s="2" t="str">
        <f t="shared" si="104"/>
        <v/>
      </c>
      <c r="R1329" s="2" t="str">
        <f t="shared" si="104"/>
        <v/>
      </c>
      <c r="S1329" s="2" t="str">
        <f t="shared" si="104"/>
        <v/>
      </c>
      <c r="T1329" s="2" t="str">
        <f t="shared" si="104"/>
        <v/>
      </c>
      <c r="U1329" s="2" t="str">
        <f t="shared" si="104"/>
        <v/>
      </c>
      <c r="V1329" s="2" t="str">
        <f t="shared" si="104"/>
        <v/>
      </c>
      <c r="W1329" s="2" t="str">
        <f t="shared" si="104"/>
        <v/>
      </c>
      <c r="X1329" s="2" t="str">
        <f t="shared" si="104"/>
        <v/>
      </c>
      <c r="Y1329" s="2" t="str">
        <f t="shared" si="104"/>
        <v/>
      </c>
    </row>
    <row r="1330" spans="1:25" x14ac:dyDescent="0.2">
      <c r="A1330" s="2" t="s">
        <v>948</v>
      </c>
      <c r="B1330" s="2">
        <v>6182</v>
      </c>
      <c r="C1330" s="2">
        <v>0</v>
      </c>
      <c r="D1330" s="2" t="s">
        <v>949</v>
      </c>
      <c r="E1330" s="2">
        <v>1010</v>
      </c>
      <c r="F1330" s="2" t="s">
        <v>932</v>
      </c>
      <c r="G1330" s="2">
        <v>2637866.0550000002</v>
      </c>
      <c r="H1330" s="2">
        <v>1197548.872</v>
      </c>
      <c r="I1330" s="2" t="s">
        <v>4896</v>
      </c>
      <c r="J1330" s="4">
        <v>39630</v>
      </c>
      <c r="K1330" s="230">
        <f t="shared" si="102"/>
        <v>3</v>
      </c>
      <c r="L1330" s="2" t="str">
        <f>$B1330&amp;"-"&amp;COUNTIF($B$2:$B1330, $B1330)</f>
        <v>6182-1</v>
      </c>
      <c r="M1330" s="2">
        <v>4118</v>
      </c>
      <c r="N1330" s="2" t="str">
        <f t="shared" si="105"/>
        <v>Rodersdorf</v>
      </c>
      <c r="O1330" s="2" t="str">
        <f t="shared" si="104"/>
        <v/>
      </c>
      <c r="P1330" s="2" t="str">
        <f t="shared" si="104"/>
        <v/>
      </c>
      <c r="Q1330" s="2" t="str">
        <f t="shared" si="104"/>
        <v/>
      </c>
      <c r="R1330" s="2" t="str">
        <f t="shared" si="104"/>
        <v/>
      </c>
      <c r="S1330" s="2" t="str">
        <f t="shared" si="104"/>
        <v/>
      </c>
      <c r="T1330" s="2" t="str">
        <f t="shared" si="104"/>
        <v/>
      </c>
      <c r="U1330" s="2" t="str">
        <f t="shared" si="104"/>
        <v/>
      </c>
      <c r="V1330" s="2" t="str">
        <f t="shared" si="104"/>
        <v/>
      </c>
      <c r="W1330" s="2" t="str">
        <f t="shared" si="104"/>
        <v/>
      </c>
      <c r="X1330" s="2" t="str">
        <f t="shared" si="104"/>
        <v/>
      </c>
      <c r="Y1330" s="2" t="str">
        <f t="shared" si="104"/>
        <v/>
      </c>
    </row>
    <row r="1331" spans="1:25" x14ac:dyDescent="0.2">
      <c r="A1331" s="2" t="s">
        <v>950</v>
      </c>
      <c r="B1331" s="2">
        <v>6192</v>
      </c>
      <c r="C1331" s="2">
        <v>0</v>
      </c>
      <c r="D1331" s="2" t="s">
        <v>949</v>
      </c>
      <c r="E1331" s="2">
        <v>1010</v>
      </c>
      <c r="F1331" s="2" t="s">
        <v>932</v>
      </c>
      <c r="G1331" s="2">
        <v>2638772.7949999999</v>
      </c>
      <c r="H1331" s="2">
        <v>1192059.3640000001</v>
      </c>
      <c r="I1331" s="2" t="s">
        <v>4896</v>
      </c>
      <c r="J1331" s="4">
        <v>39630</v>
      </c>
      <c r="K1331" s="230">
        <f t="shared" si="102"/>
        <v>3</v>
      </c>
      <c r="L1331" s="2" t="str">
        <f>$B1331&amp;"-"&amp;COUNTIF($B$2:$B1331, $B1331)</f>
        <v>6192-2</v>
      </c>
      <c r="M1331" s="2">
        <v>4123</v>
      </c>
      <c r="N1331" s="2" t="str">
        <f t="shared" si="105"/>
        <v>Allschwil</v>
      </c>
      <c r="O1331" s="2" t="str">
        <f t="shared" si="104"/>
        <v/>
      </c>
      <c r="P1331" s="2" t="str">
        <f t="shared" si="104"/>
        <v/>
      </c>
      <c r="Q1331" s="2" t="str">
        <f t="shared" si="104"/>
        <v/>
      </c>
      <c r="R1331" s="2" t="str">
        <f t="shared" si="104"/>
        <v/>
      </c>
      <c r="S1331" s="2" t="str">
        <f t="shared" si="104"/>
        <v/>
      </c>
      <c r="T1331" s="2" t="str">
        <f t="shared" si="104"/>
        <v/>
      </c>
      <c r="U1331" s="2" t="str">
        <f t="shared" si="104"/>
        <v/>
      </c>
      <c r="V1331" s="2" t="str">
        <f t="shared" si="104"/>
        <v/>
      </c>
      <c r="W1331" s="2" t="str">
        <f t="shared" si="104"/>
        <v/>
      </c>
      <c r="X1331" s="2" t="str">
        <f t="shared" si="104"/>
        <v/>
      </c>
      <c r="Y1331" s="2" t="str">
        <f t="shared" si="104"/>
        <v/>
      </c>
    </row>
    <row r="1332" spans="1:25" x14ac:dyDescent="0.2">
      <c r="A1332" s="2" t="s">
        <v>951</v>
      </c>
      <c r="B1332" s="2">
        <v>6196</v>
      </c>
      <c r="C1332" s="2">
        <v>0</v>
      </c>
      <c r="D1332" s="2" t="s">
        <v>949</v>
      </c>
      <c r="E1332" s="2">
        <v>1010</v>
      </c>
      <c r="F1332" s="2" t="s">
        <v>932</v>
      </c>
      <c r="G1332" s="2">
        <v>2635857.2039999999</v>
      </c>
      <c r="H1332" s="2">
        <v>1189978.459</v>
      </c>
      <c r="I1332" s="2" t="s">
        <v>4896</v>
      </c>
      <c r="J1332" s="4">
        <v>39630</v>
      </c>
      <c r="K1332" s="230">
        <f t="shared" si="102"/>
        <v>3</v>
      </c>
      <c r="L1332" s="2" t="str">
        <f>$B1332&amp;"-"&amp;COUNTIF($B$2:$B1332, $B1332)</f>
        <v>6196-1</v>
      </c>
      <c r="M1332" s="2">
        <v>4124</v>
      </c>
      <c r="N1332" s="2" t="str">
        <f t="shared" si="105"/>
        <v>Schönenbuch</v>
      </c>
      <c r="O1332" s="2" t="str">
        <f t="shared" si="104"/>
        <v/>
      </c>
      <c r="P1332" s="2" t="str">
        <f t="shared" si="104"/>
        <v/>
      </c>
      <c r="Q1332" s="2" t="str">
        <f t="shared" si="104"/>
        <v/>
      </c>
      <c r="R1332" s="2" t="str">
        <f t="shared" si="104"/>
        <v/>
      </c>
      <c r="S1332" s="2" t="str">
        <f t="shared" si="104"/>
        <v/>
      </c>
      <c r="T1332" s="2" t="str">
        <f t="shared" si="104"/>
        <v/>
      </c>
      <c r="U1332" s="2" t="str">
        <f t="shared" si="104"/>
        <v/>
      </c>
      <c r="V1332" s="2" t="str">
        <f t="shared" si="104"/>
        <v/>
      </c>
      <c r="W1332" s="2" t="str">
        <f t="shared" si="104"/>
        <v/>
      </c>
      <c r="X1332" s="2" t="str">
        <f t="shared" si="104"/>
        <v/>
      </c>
      <c r="Y1332" s="2" t="str">
        <f t="shared" si="104"/>
        <v/>
      </c>
    </row>
    <row r="1333" spans="1:25" x14ac:dyDescent="0.2">
      <c r="A1333" s="2" t="s">
        <v>827</v>
      </c>
      <c r="B1333" s="2">
        <v>6197</v>
      </c>
      <c r="C1333" s="2">
        <v>0</v>
      </c>
      <c r="D1333" s="2" t="s">
        <v>949</v>
      </c>
      <c r="E1333" s="2">
        <v>1010</v>
      </c>
      <c r="F1333" s="2" t="s">
        <v>932</v>
      </c>
      <c r="G1333" s="2">
        <v>2636682.1740000001</v>
      </c>
      <c r="H1333" s="2">
        <v>1186100.939</v>
      </c>
      <c r="I1333" s="2" t="s">
        <v>4896</v>
      </c>
      <c r="J1333" s="4">
        <v>39630</v>
      </c>
      <c r="K1333" s="230">
        <f t="shared" si="102"/>
        <v>3</v>
      </c>
      <c r="L1333" s="2" t="str">
        <f>$B1333&amp;"-"&amp;COUNTIF($B$2:$B1333, $B1333)</f>
        <v>6197-6</v>
      </c>
      <c r="M1333" s="2">
        <v>4125</v>
      </c>
      <c r="N1333" s="2" t="str">
        <f t="shared" si="105"/>
        <v>Riehen</v>
      </c>
      <c r="O1333" s="2" t="str">
        <f t="shared" si="104"/>
        <v/>
      </c>
      <c r="P1333" s="2" t="str">
        <f t="shared" si="104"/>
        <v/>
      </c>
      <c r="Q1333" s="2" t="str">
        <f t="shared" si="104"/>
        <v/>
      </c>
      <c r="R1333" s="2" t="str">
        <f t="shared" si="104"/>
        <v/>
      </c>
      <c r="S1333" s="2" t="str">
        <f t="shared" si="104"/>
        <v/>
      </c>
      <c r="T1333" s="2" t="str">
        <f t="shared" si="104"/>
        <v/>
      </c>
      <c r="U1333" s="2" t="str">
        <f t="shared" si="104"/>
        <v/>
      </c>
      <c r="V1333" s="2" t="str">
        <f t="shared" si="104"/>
        <v/>
      </c>
      <c r="W1333" s="2" t="str">
        <f t="shared" si="104"/>
        <v/>
      </c>
      <c r="X1333" s="2" t="str">
        <f t="shared" si="104"/>
        <v/>
      </c>
      <c r="Y1333" s="2" t="str">
        <f t="shared" si="104"/>
        <v/>
      </c>
    </row>
    <row r="1334" spans="1:25" x14ac:dyDescent="0.2">
      <c r="A1334" s="2" t="s">
        <v>952</v>
      </c>
      <c r="B1334" s="2">
        <v>6287</v>
      </c>
      <c r="C1334" s="2">
        <v>0</v>
      </c>
      <c r="D1334" s="2" t="s">
        <v>953</v>
      </c>
      <c r="E1334" s="2">
        <v>1021</v>
      </c>
      <c r="F1334" s="2" t="s">
        <v>932</v>
      </c>
      <c r="G1334" s="2">
        <v>2661113.9109999998</v>
      </c>
      <c r="H1334" s="2">
        <v>1234433.0789999999</v>
      </c>
      <c r="I1334" s="2" t="s">
        <v>4896</v>
      </c>
      <c r="J1334" s="4">
        <v>39630</v>
      </c>
      <c r="K1334" s="230">
        <f t="shared" si="102"/>
        <v>3</v>
      </c>
      <c r="L1334" s="2" t="str">
        <f>$B1334&amp;"-"&amp;COUNTIF($B$2:$B1334, $B1334)</f>
        <v>6287-1</v>
      </c>
      <c r="M1334" s="2">
        <v>4126</v>
      </c>
      <c r="N1334" s="2" t="str">
        <f t="shared" si="105"/>
        <v>Bettingen</v>
      </c>
      <c r="O1334" s="2" t="str">
        <f t="shared" si="104"/>
        <v/>
      </c>
      <c r="P1334" s="2" t="str">
        <f t="shared" si="104"/>
        <v/>
      </c>
      <c r="Q1334" s="2" t="str">
        <f t="shared" si="104"/>
        <v/>
      </c>
      <c r="R1334" s="2" t="str">
        <f t="shared" si="104"/>
        <v/>
      </c>
      <c r="S1334" s="2" t="str">
        <f t="shared" si="104"/>
        <v/>
      </c>
      <c r="T1334" s="2" t="str">
        <f t="shared" si="104"/>
        <v/>
      </c>
      <c r="U1334" s="2" t="str">
        <f t="shared" si="104"/>
        <v/>
      </c>
      <c r="V1334" s="2" t="str">
        <f t="shared" si="104"/>
        <v/>
      </c>
      <c r="W1334" s="2" t="str">
        <f t="shared" si="104"/>
        <v/>
      </c>
      <c r="X1334" s="2" t="str">
        <f t="shared" si="104"/>
        <v/>
      </c>
      <c r="Y1334" s="2" t="str">
        <f t="shared" si="104"/>
        <v/>
      </c>
    </row>
    <row r="1335" spans="1:25" x14ac:dyDescent="0.2">
      <c r="A1335" s="2" t="s">
        <v>974</v>
      </c>
      <c r="B1335" s="2">
        <v>6034</v>
      </c>
      <c r="C1335" s="2">
        <v>0</v>
      </c>
      <c r="D1335" s="2" t="s">
        <v>954</v>
      </c>
      <c r="E1335" s="2">
        <v>1023</v>
      </c>
      <c r="F1335" s="2" t="s">
        <v>932</v>
      </c>
      <c r="G1335" s="2">
        <v>2669095.696</v>
      </c>
      <c r="H1335" s="2">
        <v>1221336.673</v>
      </c>
      <c r="I1335" s="2" t="s">
        <v>4896</v>
      </c>
      <c r="J1335" s="4">
        <v>39630</v>
      </c>
      <c r="K1335" s="230">
        <f t="shared" si="102"/>
        <v>3</v>
      </c>
      <c r="L1335" s="2" t="str">
        <f>$B1335&amp;"-"&amp;COUNTIF($B$2:$B1335, $B1335)</f>
        <v>6034-1</v>
      </c>
      <c r="M1335" s="2">
        <v>4127</v>
      </c>
      <c r="N1335" s="2" t="str">
        <f t="shared" si="105"/>
        <v>Birsfelden</v>
      </c>
      <c r="O1335" s="2" t="str">
        <f t="shared" si="104"/>
        <v>Birsfelden</v>
      </c>
      <c r="P1335" s="2" t="str">
        <f t="shared" si="104"/>
        <v/>
      </c>
      <c r="Q1335" s="2" t="str">
        <f t="shared" si="104"/>
        <v/>
      </c>
      <c r="R1335" s="2" t="str">
        <f t="shared" si="104"/>
        <v/>
      </c>
      <c r="S1335" s="2" t="str">
        <f t="shared" si="104"/>
        <v/>
      </c>
      <c r="T1335" s="2" t="str">
        <f t="shared" si="104"/>
        <v/>
      </c>
      <c r="U1335" s="2" t="str">
        <f t="shared" si="104"/>
        <v/>
      </c>
      <c r="V1335" s="2" t="str">
        <f t="shared" si="104"/>
        <v/>
      </c>
      <c r="W1335" s="2" t="str">
        <f t="shared" si="104"/>
        <v/>
      </c>
      <c r="X1335" s="2" t="str">
        <f t="shared" si="104"/>
        <v/>
      </c>
      <c r="Y1335" s="2" t="str">
        <f t="shared" si="104"/>
        <v/>
      </c>
    </row>
    <row r="1336" spans="1:25" x14ac:dyDescent="0.2">
      <c r="A1336" s="2" t="s">
        <v>958</v>
      </c>
      <c r="B1336" s="2">
        <v>6274</v>
      </c>
      <c r="C1336" s="2">
        <v>0</v>
      </c>
      <c r="D1336" s="2" t="s">
        <v>954</v>
      </c>
      <c r="E1336" s="2">
        <v>1023</v>
      </c>
      <c r="F1336" s="2" t="s">
        <v>932</v>
      </c>
      <c r="G1336" s="2">
        <v>2668123.727</v>
      </c>
      <c r="H1336" s="2">
        <v>1221000.737</v>
      </c>
      <c r="I1336" s="2" t="s">
        <v>4896</v>
      </c>
      <c r="J1336" s="4">
        <v>39630</v>
      </c>
      <c r="K1336" s="230">
        <f t="shared" si="102"/>
        <v>3</v>
      </c>
      <c r="L1336" s="2" t="str">
        <f>$B1336&amp;"-"&amp;COUNTIF($B$2:$B1336, $B1336)</f>
        <v>6274-1</v>
      </c>
      <c r="M1336" s="2">
        <v>4132</v>
      </c>
      <c r="N1336" s="2" t="str">
        <f t="shared" si="105"/>
        <v>Muttenz</v>
      </c>
      <c r="O1336" s="2" t="str">
        <f t="shared" si="104"/>
        <v/>
      </c>
      <c r="P1336" s="2" t="str">
        <f t="shared" si="104"/>
        <v/>
      </c>
      <c r="Q1336" s="2" t="str">
        <f t="shared" si="104"/>
        <v/>
      </c>
      <c r="R1336" s="2" t="str">
        <f t="shared" si="104"/>
        <v/>
      </c>
      <c r="S1336" s="2" t="str">
        <f t="shared" si="104"/>
        <v/>
      </c>
      <c r="T1336" s="2" t="str">
        <f t="shared" si="104"/>
        <v/>
      </c>
      <c r="U1336" s="2" t="str">
        <f t="shared" si="104"/>
        <v/>
      </c>
      <c r="V1336" s="2" t="str">
        <f t="shared" si="104"/>
        <v/>
      </c>
      <c r="W1336" s="2" t="str">
        <f t="shared" si="104"/>
        <v/>
      </c>
      <c r="X1336" s="2" t="str">
        <f t="shared" si="104"/>
        <v/>
      </c>
      <c r="Y1336" s="2" t="str">
        <f t="shared" si="104"/>
        <v/>
      </c>
    </row>
    <row r="1337" spans="1:25" x14ac:dyDescent="0.2">
      <c r="A1337" s="2" t="s">
        <v>954</v>
      </c>
      <c r="B1337" s="2">
        <v>6275</v>
      </c>
      <c r="C1337" s="2">
        <v>0</v>
      </c>
      <c r="D1337" s="2" t="s">
        <v>954</v>
      </c>
      <c r="E1337" s="2">
        <v>1023</v>
      </c>
      <c r="F1337" s="2" t="s">
        <v>932</v>
      </c>
      <c r="G1337" s="2">
        <v>2667787.4040000001</v>
      </c>
      <c r="H1337" s="2">
        <v>1223190.2250000001</v>
      </c>
      <c r="I1337" s="2" t="s">
        <v>4896</v>
      </c>
      <c r="J1337" s="4">
        <v>39630</v>
      </c>
      <c r="K1337" s="230">
        <f t="shared" si="102"/>
        <v>3</v>
      </c>
      <c r="L1337" s="2" t="str">
        <f>$B1337&amp;"-"&amp;COUNTIF($B$2:$B1337, $B1337)</f>
        <v>6275-1</v>
      </c>
      <c r="M1337" s="2">
        <v>4133</v>
      </c>
      <c r="N1337" s="2" t="str">
        <f t="shared" si="105"/>
        <v>Pratteln</v>
      </c>
      <c r="O1337" s="2" t="str">
        <f t="shared" si="104"/>
        <v>Pratteln</v>
      </c>
      <c r="P1337" s="2" t="str">
        <f t="shared" si="104"/>
        <v>Pratteln</v>
      </c>
      <c r="Q1337" s="2" t="str">
        <f t="shared" si="104"/>
        <v>Pratteln</v>
      </c>
      <c r="R1337" s="2" t="str">
        <f t="shared" si="104"/>
        <v/>
      </c>
      <c r="S1337" s="2" t="str">
        <f t="shared" si="104"/>
        <v/>
      </c>
      <c r="T1337" s="2" t="str">
        <f t="shared" si="104"/>
        <v/>
      </c>
      <c r="U1337" s="2" t="str">
        <f t="shared" si="104"/>
        <v/>
      </c>
      <c r="V1337" s="2" t="str">
        <f t="shared" si="104"/>
        <v/>
      </c>
      <c r="W1337" s="2" t="str">
        <f t="shared" si="104"/>
        <v/>
      </c>
      <c r="X1337" s="2" t="str">
        <f t="shared" si="104"/>
        <v/>
      </c>
      <c r="Y1337" s="2" t="str">
        <f t="shared" si="104"/>
        <v/>
      </c>
    </row>
    <row r="1338" spans="1:25" x14ac:dyDescent="0.2">
      <c r="A1338" s="2" t="s">
        <v>955</v>
      </c>
      <c r="B1338" s="2">
        <v>6020</v>
      </c>
      <c r="C1338" s="2">
        <v>0</v>
      </c>
      <c r="D1338" s="2" t="s">
        <v>956</v>
      </c>
      <c r="E1338" s="2">
        <v>1024</v>
      </c>
      <c r="F1338" s="2" t="s">
        <v>932</v>
      </c>
      <c r="G1338" s="2">
        <v>2662494.398</v>
      </c>
      <c r="H1338" s="2">
        <v>1214233.4509999999</v>
      </c>
      <c r="I1338" s="2" t="s">
        <v>4896</v>
      </c>
      <c r="J1338" s="4">
        <v>39630</v>
      </c>
      <c r="K1338" s="230">
        <f t="shared" si="102"/>
        <v>3</v>
      </c>
      <c r="L1338" s="2" t="str">
        <f>$B1338&amp;"-"&amp;COUNTIF($B$2:$B1338, $B1338)</f>
        <v>6020-1</v>
      </c>
      <c r="M1338" s="2">
        <v>4142</v>
      </c>
      <c r="N1338" s="2" t="str">
        <f t="shared" si="105"/>
        <v>Münchenstein</v>
      </c>
      <c r="O1338" s="2" t="str">
        <f t="shared" si="104"/>
        <v>Münchenstein</v>
      </c>
      <c r="P1338" s="2" t="str">
        <f t="shared" si="104"/>
        <v/>
      </c>
      <c r="Q1338" s="2" t="str">
        <f t="shared" si="104"/>
        <v/>
      </c>
      <c r="R1338" s="2" t="str">
        <f t="shared" si="104"/>
        <v/>
      </c>
      <c r="S1338" s="2" t="str">
        <f t="shared" si="104"/>
        <v/>
      </c>
      <c r="T1338" s="2" t="str">
        <f t="shared" si="104"/>
        <v/>
      </c>
      <c r="U1338" s="2" t="str">
        <f t="shared" si="104"/>
        <v/>
      </c>
      <c r="V1338" s="2" t="str">
        <f t="shared" si="104"/>
        <v/>
      </c>
      <c r="W1338" s="2" t="str">
        <f t="shared" si="104"/>
        <v/>
      </c>
      <c r="X1338" s="2" t="str">
        <f t="shared" si="104"/>
        <v/>
      </c>
      <c r="Y1338" s="2" t="str">
        <f t="shared" si="104"/>
        <v/>
      </c>
    </row>
    <row r="1339" spans="1:25" x14ac:dyDescent="0.2">
      <c r="A1339" s="2" t="s">
        <v>979</v>
      </c>
      <c r="B1339" s="2">
        <v>6023</v>
      </c>
      <c r="C1339" s="2">
        <v>0</v>
      </c>
      <c r="D1339" s="2" t="s">
        <v>956</v>
      </c>
      <c r="E1339" s="2">
        <v>1024</v>
      </c>
      <c r="F1339" s="2" t="s">
        <v>932</v>
      </c>
      <c r="G1339" s="2">
        <v>2661401.1090000002</v>
      </c>
      <c r="H1339" s="2">
        <v>1215191.6950000001</v>
      </c>
      <c r="I1339" s="2" t="s">
        <v>4896</v>
      </c>
      <c r="J1339" s="4">
        <v>39630</v>
      </c>
      <c r="K1339" s="230">
        <f t="shared" si="102"/>
        <v>3</v>
      </c>
      <c r="L1339" s="2" t="str">
        <f>$B1339&amp;"-"&amp;COUNTIF($B$2:$B1339, $B1339)</f>
        <v>6023-1</v>
      </c>
      <c r="M1339" s="2">
        <v>4143</v>
      </c>
      <c r="N1339" s="2" t="str">
        <f t="shared" si="105"/>
        <v>Dornach</v>
      </c>
      <c r="O1339" s="2" t="str">
        <f t="shared" si="104"/>
        <v/>
      </c>
      <c r="P1339" s="2" t="str">
        <f t="shared" si="104"/>
        <v/>
      </c>
      <c r="Q1339" s="2" t="str">
        <f t="shared" si="104"/>
        <v/>
      </c>
      <c r="R1339" s="2" t="str">
        <f t="shared" si="104"/>
        <v/>
      </c>
      <c r="S1339" s="2" t="str">
        <f t="shared" si="104"/>
        <v/>
      </c>
      <c r="T1339" s="2" t="str">
        <f t="shared" si="104"/>
        <v/>
      </c>
      <c r="U1339" s="2" t="str">
        <f t="shared" ref="U1339:Y1339" si="106">IFERROR(INDEX($A$2:$A$5744, MATCH($M1339&amp;"-"&amp;U$1, $L$2:$L$5744, 0)), "")</f>
        <v/>
      </c>
      <c r="V1339" s="2" t="str">
        <f t="shared" si="106"/>
        <v/>
      </c>
      <c r="W1339" s="2" t="str">
        <f t="shared" si="106"/>
        <v/>
      </c>
      <c r="X1339" s="2" t="str">
        <f t="shared" si="106"/>
        <v/>
      </c>
      <c r="Y1339" s="2" t="str">
        <f t="shared" si="106"/>
        <v/>
      </c>
    </row>
    <row r="1340" spans="1:25" x14ac:dyDescent="0.2">
      <c r="A1340" s="2" t="s">
        <v>956</v>
      </c>
      <c r="B1340" s="2">
        <v>6032</v>
      </c>
      <c r="C1340" s="2">
        <v>0</v>
      </c>
      <c r="D1340" s="2" t="s">
        <v>956</v>
      </c>
      <c r="E1340" s="2">
        <v>1024</v>
      </c>
      <c r="F1340" s="2" t="s">
        <v>932</v>
      </c>
      <c r="G1340" s="2">
        <v>2666125.713</v>
      </c>
      <c r="H1340" s="2">
        <v>1215556.341</v>
      </c>
      <c r="I1340" s="2" t="s">
        <v>4896</v>
      </c>
      <c r="J1340" s="4">
        <v>39630</v>
      </c>
      <c r="K1340" s="230">
        <f t="shared" si="102"/>
        <v>3</v>
      </c>
      <c r="L1340" s="2" t="str">
        <f>$B1340&amp;"-"&amp;COUNTIF($B$2:$B1340, $B1340)</f>
        <v>6032-1</v>
      </c>
      <c r="M1340" s="2">
        <v>4144</v>
      </c>
      <c r="N1340" s="2" t="str">
        <f t="shared" si="105"/>
        <v>Arlesheim</v>
      </c>
      <c r="O1340" s="2" t="str">
        <f t="shared" si="105"/>
        <v>Arlesheim</v>
      </c>
      <c r="P1340" s="2" t="str">
        <f t="shared" si="105"/>
        <v/>
      </c>
      <c r="Q1340" s="2" t="str">
        <f t="shared" si="105"/>
        <v/>
      </c>
      <c r="R1340" s="2" t="str">
        <f t="shared" si="105"/>
        <v/>
      </c>
      <c r="S1340" s="2" t="str">
        <f t="shared" si="105"/>
        <v/>
      </c>
      <c r="T1340" s="2" t="str">
        <f t="shared" si="105"/>
        <v/>
      </c>
      <c r="U1340" s="2" t="str">
        <f t="shared" si="105"/>
        <v/>
      </c>
      <c r="V1340" s="2" t="str">
        <f t="shared" si="105"/>
        <v/>
      </c>
      <c r="W1340" s="2" t="str">
        <f t="shared" si="105"/>
        <v/>
      </c>
      <c r="X1340" s="2" t="str">
        <f t="shared" si="105"/>
        <v/>
      </c>
      <c r="Y1340" s="2" t="str">
        <f t="shared" si="105"/>
        <v/>
      </c>
    </row>
    <row r="1341" spans="1:25" x14ac:dyDescent="0.2">
      <c r="A1341" s="2" t="s">
        <v>1022</v>
      </c>
      <c r="B1341" s="2">
        <v>6206</v>
      </c>
      <c r="C1341" s="2">
        <v>0</v>
      </c>
      <c r="D1341" s="2" t="s">
        <v>956</v>
      </c>
      <c r="E1341" s="2">
        <v>1024</v>
      </c>
      <c r="F1341" s="2" t="s">
        <v>932</v>
      </c>
      <c r="G1341" s="2">
        <v>2660225.16</v>
      </c>
      <c r="H1341" s="2">
        <v>1215510.0319999999</v>
      </c>
      <c r="I1341" s="2" t="s">
        <v>4896</v>
      </c>
      <c r="J1341" s="4">
        <v>39630</v>
      </c>
      <c r="K1341" s="230">
        <f t="shared" si="102"/>
        <v>3</v>
      </c>
      <c r="L1341" s="2" t="str">
        <f>$B1341&amp;"-"&amp;COUNTIF($B$2:$B1341, $B1341)</f>
        <v>6206-1</v>
      </c>
      <c r="M1341" s="2">
        <v>4145</v>
      </c>
      <c r="N1341" s="2" t="str">
        <f t="shared" si="105"/>
        <v>Gempen</v>
      </c>
      <c r="O1341" s="2" t="str">
        <f t="shared" si="105"/>
        <v/>
      </c>
      <c r="P1341" s="2" t="str">
        <f t="shared" si="105"/>
        <v/>
      </c>
      <c r="Q1341" s="2" t="str">
        <f t="shared" si="105"/>
        <v/>
      </c>
      <c r="R1341" s="2" t="str">
        <f t="shared" si="105"/>
        <v/>
      </c>
      <c r="S1341" s="2" t="str">
        <f t="shared" si="105"/>
        <v/>
      </c>
      <c r="T1341" s="2" t="str">
        <f t="shared" si="105"/>
        <v/>
      </c>
      <c r="U1341" s="2" t="str">
        <f t="shared" si="105"/>
        <v/>
      </c>
      <c r="V1341" s="2" t="str">
        <f t="shared" si="105"/>
        <v/>
      </c>
      <c r="W1341" s="2" t="str">
        <f t="shared" si="105"/>
        <v/>
      </c>
      <c r="X1341" s="2" t="str">
        <f t="shared" si="105"/>
        <v/>
      </c>
      <c r="Y1341" s="2" t="str">
        <f t="shared" si="105"/>
        <v/>
      </c>
    </row>
    <row r="1342" spans="1:25" x14ac:dyDescent="0.2">
      <c r="A1342" s="2" t="s">
        <v>957</v>
      </c>
      <c r="B1342" s="2">
        <v>6294</v>
      </c>
      <c r="C1342" s="2">
        <v>0</v>
      </c>
      <c r="D1342" s="2" t="s">
        <v>957</v>
      </c>
      <c r="E1342" s="2">
        <v>1025</v>
      </c>
      <c r="F1342" s="2" t="s">
        <v>932</v>
      </c>
      <c r="G1342" s="2">
        <v>2660448.5070000002</v>
      </c>
      <c r="H1342" s="2">
        <v>1230695.4920000001</v>
      </c>
      <c r="I1342" s="2" t="s">
        <v>4896</v>
      </c>
      <c r="J1342" s="4">
        <v>39630</v>
      </c>
      <c r="K1342" s="230">
        <f t="shared" si="102"/>
        <v>3</v>
      </c>
      <c r="L1342" s="2" t="str">
        <f>$B1342&amp;"-"&amp;COUNTIF($B$2:$B1342, $B1342)</f>
        <v>6294-1</v>
      </c>
      <c r="M1342" s="2">
        <v>4146</v>
      </c>
      <c r="N1342" s="2" t="str">
        <f t="shared" si="105"/>
        <v>Hochwald</v>
      </c>
      <c r="O1342" s="2" t="str">
        <f t="shared" si="105"/>
        <v/>
      </c>
      <c r="P1342" s="2" t="str">
        <f t="shared" si="105"/>
        <v/>
      </c>
      <c r="Q1342" s="2" t="str">
        <f t="shared" si="105"/>
        <v/>
      </c>
      <c r="R1342" s="2" t="str">
        <f t="shared" si="105"/>
        <v/>
      </c>
      <c r="S1342" s="2" t="str">
        <f t="shared" si="105"/>
        <v/>
      </c>
      <c r="T1342" s="2" t="str">
        <f t="shared" si="105"/>
        <v/>
      </c>
      <c r="U1342" s="2" t="str">
        <f t="shared" si="105"/>
        <v/>
      </c>
      <c r="V1342" s="2" t="str">
        <f t="shared" si="105"/>
        <v/>
      </c>
      <c r="W1342" s="2" t="str">
        <f t="shared" si="105"/>
        <v/>
      </c>
      <c r="X1342" s="2" t="str">
        <f t="shared" si="105"/>
        <v/>
      </c>
      <c r="Y1342" s="2" t="str">
        <f t="shared" si="105"/>
        <v/>
      </c>
    </row>
    <row r="1343" spans="1:25" x14ac:dyDescent="0.2">
      <c r="A1343" s="2" t="s">
        <v>975</v>
      </c>
      <c r="B1343" s="2">
        <v>6026</v>
      </c>
      <c r="C1343" s="2">
        <v>0</v>
      </c>
      <c r="D1343" s="2" t="s">
        <v>959</v>
      </c>
      <c r="E1343" s="2">
        <v>1026</v>
      </c>
      <c r="F1343" s="2" t="s">
        <v>932</v>
      </c>
      <c r="G1343" s="2">
        <v>2664050.2859999998</v>
      </c>
      <c r="H1343" s="2">
        <v>1219981.8859999999</v>
      </c>
      <c r="I1343" s="2" t="s">
        <v>4896</v>
      </c>
      <c r="J1343" s="4">
        <v>39630</v>
      </c>
      <c r="K1343" s="230">
        <f t="shared" si="102"/>
        <v>3</v>
      </c>
      <c r="L1343" s="2" t="str">
        <f>$B1343&amp;"-"&amp;COUNTIF($B$2:$B1343, $B1343)</f>
        <v>6026-1</v>
      </c>
      <c r="M1343" s="2">
        <v>4147</v>
      </c>
      <c r="N1343" s="2" t="str">
        <f t="shared" si="105"/>
        <v>Aesch BL</v>
      </c>
      <c r="O1343" s="2" t="str">
        <f t="shared" si="105"/>
        <v>Aesch BL</v>
      </c>
      <c r="P1343" s="2" t="str">
        <f t="shared" si="105"/>
        <v/>
      </c>
      <c r="Q1343" s="2" t="str">
        <f t="shared" si="105"/>
        <v/>
      </c>
      <c r="R1343" s="2" t="str">
        <f t="shared" si="105"/>
        <v/>
      </c>
      <c r="S1343" s="2" t="str">
        <f t="shared" si="105"/>
        <v/>
      </c>
      <c r="T1343" s="2" t="str">
        <f t="shared" si="105"/>
        <v/>
      </c>
      <c r="U1343" s="2" t="str">
        <f t="shared" si="105"/>
        <v/>
      </c>
      <c r="V1343" s="2" t="str">
        <f t="shared" si="105"/>
        <v/>
      </c>
      <c r="W1343" s="2" t="str">
        <f t="shared" si="105"/>
        <v/>
      </c>
      <c r="X1343" s="2" t="str">
        <f t="shared" si="105"/>
        <v/>
      </c>
      <c r="Y1343" s="2" t="str">
        <f t="shared" si="105"/>
        <v/>
      </c>
    </row>
    <row r="1344" spans="1:25" x14ac:dyDescent="0.2">
      <c r="A1344" s="2" t="s">
        <v>974</v>
      </c>
      <c r="B1344" s="2">
        <v>6034</v>
      </c>
      <c r="C1344" s="2">
        <v>0</v>
      </c>
      <c r="D1344" s="2" t="s">
        <v>959</v>
      </c>
      <c r="E1344" s="2">
        <v>1026</v>
      </c>
      <c r="F1344" s="2" t="s">
        <v>932</v>
      </c>
      <c r="G1344" s="2">
        <v>2668229.4709999999</v>
      </c>
      <c r="H1344" s="2">
        <v>1218572.618</v>
      </c>
      <c r="I1344" s="2" t="s">
        <v>4896</v>
      </c>
      <c r="J1344" s="4">
        <v>39630</v>
      </c>
      <c r="K1344" s="230">
        <f t="shared" si="102"/>
        <v>3</v>
      </c>
      <c r="L1344" s="2" t="str">
        <f>$B1344&amp;"-"&amp;COUNTIF($B$2:$B1344, $B1344)</f>
        <v>6034-2</v>
      </c>
      <c r="M1344" s="2">
        <v>4148</v>
      </c>
      <c r="N1344" s="2" t="str">
        <f t="shared" si="105"/>
        <v>Pfeffingen</v>
      </c>
      <c r="O1344" s="2" t="str">
        <f t="shared" si="105"/>
        <v/>
      </c>
      <c r="P1344" s="2" t="str">
        <f t="shared" si="105"/>
        <v/>
      </c>
      <c r="Q1344" s="2" t="str">
        <f t="shared" si="105"/>
        <v/>
      </c>
      <c r="R1344" s="2" t="str">
        <f t="shared" si="105"/>
        <v/>
      </c>
      <c r="S1344" s="2" t="str">
        <f t="shared" si="105"/>
        <v/>
      </c>
      <c r="T1344" s="2" t="str">
        <f t="shared" si="105"/>
        <v/>
      </c>
      <c r="U1344" s="2" t="str">
        <f t="shared" si="105"/>
        <v/>
      </c>
      <c r="V1344" s="2" t="str">
        <f t="shared" si="105"/>
        <v/>
      </c>
      <c r="W1344" s="2" t="str">
        <f t="shared" si="105"/>
        <v/>
      </c>
      <c r="X1344" s="2" t="str">
        <f t="shared" si="105"/>
        <v/>
      </c>
      <c r="Y1344" s="2" t="str">
        <f t="shared" si="105"/>
        <v/>
      </c>
    </row>
    <row r="1345" spans="1:25" x14ac:dyDescent="0.2">
      <c r="A1345" s="2" t="s">
        <v>958</v>
      </c>
      <c r="B1345" s="2">
        <v>6274</v>
      </c>
      <c r="C1345" s="2">
        <v>0</v>
      </c>
      <c r="D1345" s="2" t="s">
        <v>959</v>
      </c>
      <c r="E1345" s="2">
        <v>1026</v>
      </c>
      <c r="F1345" s="2" t="s">
        <v>932</v>
      </c>
      <c r="G1345" s="2">
        <v>2666412.0040000002</v>
      </c>
      <c r="H1345" s="2">
        <v>1219734.301</v>
      </c>
      <c r="I1345" s="2" t="s">
        <v>4896</v>
      </c>
      <c r="J1345" s="4">
        <v>39630</v>
      </c>
      <c r="K1345" s="230">
        <f t="shared" si="102"/>
        <v>3</v>
      </c>
      <c r="L1345" s="2" t="str">
        <f>$B1345&amp;"-"&amp;COUNTIF($B$2:$B1345, $B1345)</f>
        <v>6274-2</v>
      </c>
      <c r="M1345" s="2">
        <v>4153</v>
      </c>
      <c r="N1345" s="2" t="str">
        <f t="shared" si="105"/>
        <v>Reinach BL</v>
      </c>
      <c r="O1345" s="2" t="str">
        <f t="shared" si="105"/>
        <v>Reinach BL</v>
      </c>
      <c r="P1345" s="2" t="str">
        <f t="shared" si="105"/>
        <v>Reinach BL</v>
      </c>
      <c r="Q1345" s="2" t="str">
        <f t="shared" si="105"/>
        <v>Reinach BL</v>
      </c>
      <c r="R1345" s="2" t="str">
        <f t="shared" si="105"/>
        <v/>
      </c>
      <c r="S1345" s="2" t="str">
        <f t="shared" si="105"/>
        <v/>
      </c>
      <c r="T1345" s="2" t="str">
        <f t="shared" si="105"/>
        <v/>
      </c>
      <c r="U1345" s="2" t="str">
        <f t="shared" si="105"/>
        <v/>
      </c>
      <c r="V1345" s="2" t="str">
        <f t="shared" si="105"/>
        <v/>
      </c>
      <c r="W1345" s="2" t="str">
        <f t="shared" si="105"/>
        <v/>
      </c>
      <c r="X1345" s="2" t="str">
        <f t="shared" si="105"/>
        <v/>
      </c>
      <c r="Y1345" s="2" t="str">
        <f t="shared" si="105"/>
        <v/>
      </c>
    </row>
    <row r="1346" spans="1:25" x14ac:dyDescent="0.2">
      <c r="A1346" s="2" t="s">
        <v>960</v>
      </c>
      <c r="B1346" s="2">
        <v>6284</v>
      </c>
      <c r="C1346" s="2">
        <v>0</v>
      </c>
      <c r="D1346" s="2" t="s">
        <v>961</v>
      </c>
      <c r="E1346" s="2">
        <v>1030</v>
      </c>
      <c r="F1346" s="2" t="s">
        <v>932</v>
      </c>
      <c r="G1346" s="2">
        <v>2663346.8590000002</v>
      </c>
      <c r="H1346" s="2">
        <v>1228871.639</v>
      </c>
      <c r="I1346" s="2" t="s">
        <v>4896</v>
      </c>
      <c r="J1346" s="4">
        <v>39630</v>
      </c>
      <c r="K1346" s="230">
        <f t="shared" si="102"/>
        <v>3</v>
      </c>
      <c r="L1346" s="2" t="str">
        <f>$B1346&amp;"-"&amp;COUNTIF($B$2:$B1346, $B1346)</f>
        <v>6284-1</v>
      </c>
      <c r="M1346" s="2">
        <v>4202</v>
      </c>
      <c r="N1346" s="2" t="str">
        <f t="shared" si="105"/>
        <v>Duggingen</v>
      </c>
      <c r="O1346" s="2" t="str">
        <f t="shared" si="105"/>
        <v/>
      </c>
      <c r="P1346" s="2" t="str">
        <f t="shared" si="105"/>
        <v/>
      </c>
      <c r="Q1346" s="2" t="str">
        <f t="shared" si="105"/>
        <v/>
      </c>
      <c r="R1346" s="2" t="str">
        <f t="shared" si="105"/>
        <v/>
      </c>
      <c r="S1346" s="2" t="str">
        <f t="shared" si="105"/>
        <v/>
      </c>
      <c r="T1346" s="2" t="str">
        <f t="shared" si="105"/>
        <v/>
      </c>
      <c r="U1346" s="2" t="str">
        <f t="shared" si="105"/>
        <v/>
      </c>
      <c r="V1346" s="2" t="str">
        <f t="shared" si="105"/>
        <v/>
      </c>
      <c r="W1346" s="2" t="str">
        <f t="shared" si="105"/>
        <v/>
      </c>
      <c r="X1346" s="2" t="str">
        <f t="shared" si="105"/>
        <v/>
      </c>
      <c r="Y1346" s="2" t="str">
        <f t="shared" si="105"/>
        <v/>
      </c>
    </row>
    <row r="1347" spans="1:25" x14ac:dyDescent="0.2">
      <c r="A1347" s="2" t="s">
        <v>962</v>
      </c>
      <c r="B1347" s="2">
        <v>6284</v>
      </c>
      <c r="C1347" s="2">
        <v>2</v>
      </c>
      <c r="D1347" s="2" t="s">
        <v>961</v>
      </c>
      <c r="E1347" s="2">
        <v>1030</v>
      </c>
      <c r="F1347" s="2" t="s">
        <v>932</v>
      </c>
      <c r="G1347" s="2">
        <v>2664409.0419999999</v>
      </c>
      <c r="H1347" s="2">
        <v>1230473.3559999999</v>
      </c>
      <c r="I1347" s="2" t="s">
        <v>4896</v>
      </c>
      <c r="J1347" s="4">
        <v>39630</v>
      </c>
      <c r="K1347" s="230">
        <f t="shared" ref="K1347:K1410" si="107">IF(I1347="it", 1, IF(I1347="fr", 2, 3))</f>
        <v>3</v>
      </c>
      <c r="L1347" s="2" t="str">
        <f>$B1347&amp;"-"&amp;COUNTIF($B$2:$B1347, $B1347)</f>
        <v>6284-2</v>
      </c>
      <c r="M1347" s="2">
        <v>4203</v>
      </c>
      <c r="N1347" s="2" t="str">
        <f t="shared" si="105"/>
        <v>Grellingen</v>
      </c>
      <c r="O1347" s="2" t="str">
        <f t="shared" si="105"/>
        <v/>
      </c>
      <c r="P1347" s="2" t="str">
        <f t="shared" si="105"/>
        <v/>
      </c>
      <c r="Q1347" s="2" t="str">
        <f t="shared" si="105"/>
        <v/>
      </c>
      <c r="R1347" s="2" t="str">
        <f t="shared" si="105"/>
        <v/>
      </c>
      <c r="S1347" s="2" t="str">
        <f t="shared" si="105"/>
        <v/>
      </c>
      <c r="T1347" s="2" t="str">
        <f t="shared" si="105"/>
        <v/>
      </c>
      <c r="U1347" s="2" t="str">
        <f t="shared" si="105"/>
        <v/>
      </c>
      <c r="V1347" s="2" t="str">
        <f t="shared" si="105"/>
        <v/>
      </c>
      <c r="W1347" s="2" t="str">
        <f t="shared" si="105"/>
        <v/>
      </c>
      <c r="X1347" s="2" t="str">
        <f t="shared" si="105"/>
        <v/>
      </c>
      <c r="Y1347" s="2" t="str">
        <f t="shared" si="105"/>
        <v/>
      </c>
    </row>
    <row r="1348" spans="1:25" x14ac:dyDescent="0.2">
      <c r="A1348" s="2" t="s">
        <v>961</v>
      </c>
      <c r="B1348" s="2">
        <v>6285</v>
      </c>
      <c r="C1348" s="2">
        <v>0</v>
      </c>
      <c r="D1348" s="2" t="s">
        <v>961</v>
      </c>
      <c r="E1348" s="2">
        <v>1030</v>
      </c>
      <c r="F1348" s="2" t="s">
        <v>932</v>
      </c>
      <c r="G1348" s="2">
        <v>2662498.341</v>
      </c>
      <c r="H1348" s="2">
        <v>1230659.4990000001</v>
      </c>
      <c r="I1348" s="2" t="s">
        <v>4896</v>
      </c>
      <c r="J1348" s="4">
        <v>39630</v>
      </c>
      <c r="K1348" s="230">
        <f t="shared" si="107"/>
        <v>3</v>
      </c>
      <c r="L1348" s="2" t="str">
        <f>$B1348&amp;"-"&amp;COUNTIF($B$2:$B1348, $B1348)</f>
        <v>6285-1</v>
      </c>
      <c r="M1348" s="2">
        <v>4204</v>
      </c>
      <c r="N1348" s="2" t="str">
        <f t="shared" si="105"/>
        <v>Himmelried</v>
      </c>
      <c r="O1348" s="2" t="str">
        <f t="shared" si="105"/>
        <v>Himmelried</v>
      </c>
      <c r="P1348" s="2" t="str">
        <f t="shared" si="105"/>
        <v>Himmelried</v>
      </c>
      <c r="Q1348" s="2" t="str">
        <f t="shared" si="105"/>
        <v/>
      </c>
      <c r="R1348" s="2" t="str">
        <f t="shared" si="105"/>
        <v/>
      </c>
      <c r="S1348" s="2" t="str">
        <f t="shared" si="105"/>
        <v/>
      </c>
      <c r="T1348" s="2" t="str">
        <f t="shared" si="105"/>
        <v/>
      </c>
      <c r="U1348" s="2" t="str">
        <f t="shared" si="105"/>
        <v/>
      </c>
      <c r="V1348" s="2" t="str">
        <f t="shared" si="105"/>
        <v/>
      </c>
      <c r="W1348" s="2" t="str">
        <f t="shared" si="105"/>
        <v/>
      </c>
      <c r="X1348" s="2" t="str">
        <f t="shared" si="105"/>
        <v/>
      </c>
      <c r="Y1348" s="2" t="str">
        <f t="shared" si="105"/>
        <v/>
      </c>
    </row>
    <row r="1349" spans="1:25" x14ac:dyDescent="0.2">
      <c r="A1349" s="2" t="s">
        <v>963</v>
      </c>
      <c r="B1349" s="2">
        <v>6285</v>
      </c>
      <c r="C1349" s="2">
        <v>2</v>
      </c>
      <c r="D1349" s="2" t="s">
        <v>961</v>
      </c>
      <c r="E1349" s="2">
        <v>1030</v>
      </c>
      <c r="F1349" s="2" t="s">
        <v>932</v>
      </c>
      <c r="G1349" s="2">
        <v>2660909.7200000002</v>
      </c>
      <c r="H1349" s="2">
        <v>1227890.8119999999</v>
      </c>
      <c r="I1349" s="2" t="s">
        <v>4896</v>
      </c>
      <c r="J1349" s="4">
        <v>39630</v>
      </c>
      <c r="K1349" s="230">
        <f t="shared" si="107"/>
        <v>3</v>
      </c>
      <c r="L1349" s="2" t="str">
        <f>$B1349&amp;"-"&amp;COUNTIF($B$2:$B1349, $B1349)</f>
        <v>6285-2</v>
      </c>
      <c r="M1349" s="2">
        <v>4206</v>
      </c>
      <c r="N1349" s="2" t="str">
        <f t="shared" si="105"/>
        <v>Seewen SO</v>
      </c>
      <c r="O1349" s="2" t="str">
        <f t="shared" si="105"/>
        <v>Seewen SO</v>
      </c>
      <c r="P1349" s="2" t="str">
        <f t="shared" si="105"/>
        <v/>
      </c>
      <c r="Q1349" s="2" t="str">
        <f t="shared" si="105"/>
        <v/>
      </c>
      <c r="R1349" s="2" t="str">
        <f t="shared" si="105"/>
        <v/>
      </c>
      <c r="S1349" s="2" t="str">
        <f t="shared" si="105"/>
        <v/>
      </c>
      <c r="T1349" s="2" t="str">
        <f t="shared" si="105"/>
        <v/>
      </c>
      <c r="U1349" s="2" t="str">
        <f t="shared" si="105"/>
        <v/>
      </c>
      <c r="V1349" s="2" t="str">
        <f t="shared" si="105"/>
        <v/>
      </c>
      <c r="W1349" s="2" t="str">
        <f t="shared" si="105"/>
        <v/>
      </c>
      <c r="X1349" s="2" t="str">
        <f t="shared" si="105"/>
        <v/>
      </c>
      <c r="Y1349" s="2" t="str">
        <f t="shared" si="105"/>
        <v/>
      </c>
    </row>
    <row r="1350" spans="1:25" x14ac:dyDescent="0.2">
      <c r="A1350" s="2" t="s">
        <v>964</v>
      </c>
      <c r="B1350" s="2">
        <v>6286</v>
      </c>
      <c r="C1350" s="2">
        <v>0</v>
      </c>
      <c r="D1350" s="2" t="s">
        <v>961</v>
      </c>
      <c r="E1350" s="2">
        <v>1030</v>
      </c>
      <c r="F1350" s="2" t="s">
        <v>932</v>
      </c>
      <c r="G1350" s="2">
        <v>2661512.3650000002</v>
      </c>
      <c r="H1350" s="2">
        <v>1232514.4609999999</v>
      </c>
      <c r="I1350" s="2" t="s">
        <v>4896</v>
      </c>
      <c r="J1350" s="4">
        <v>39630</v>
      </c>
      <c r="K1350" s="230">
        <f t="shared" si="107"/>
        <v>3</v>
      </c>
      <c r="L1350" s="2" t="str">
        <f>$B1350&amp;"-"&amp;COUNTIF($B$2:$B1350, $B1350)</f>
        <v>6286-1</v>
      </c>
      <c r="M1350" s="2">
        <v>4207</v>
      </c>
      <c r="N1350" s="2" t="str">
        <f t="shared" si="105"/>
        <v>Bretzwil</v>
      </c>
      <c r="O1350" s="2" t="str">
        <f t="shared" si="105"/>
        <v/>
      </c>
      <c r="P1350" s="2" t="str">
        <f t="shared" si="105"/>
        <v/>
      </c>
      <c r="Q1350" s="2" t="str">
        <f t="shared" si="105"/>
        <v/>
      </c>
      <c r="R1350" s="2" t="str">
        <f t="shared" si="105"/>
        <v/>
      </c>
      <c r="S1350" s="2" t="str">
        <f t="shared" si="105"/>
        <v/>
      </c>
      <c r="T1350" s="2" t="str">
        <f t="shared" si="105"/>
        <v/>
      </c>
      <c r="U1350" s="2" t="str">
        <f t="shared" si="105"/>
        <v/>
      </c>
      <c r="V1350" s="2" t="str">
        <f t="shared" si="105"/>
        <v/>
      </c>
      <c r="W1350" s="2" t="str">
        <f t="shared" si="105"/>
        <v/>
      </c>
      <c r="X1350" s="2" t="str">
        <f t="shared" si="105"/>
        <v/>
      </c>
      <c r="Y1350" s="2" t="str">
        <f t="shared" si="105"/>
        <v/>
      </c>
    </row>
    <row r="1351" spans="1:25" x14ac:dyDescent="0.2">
      <c r="A1351" s="2" t="s">
        <v>980</v>
      </c>
      <c r="B1351" s="2">
        <v>6288</v>
      </c>
      <c r="C1351" s="2">
        <v>0</v>
      </c>
      <c r="D1351" s="2" t="s">
        <v>961</v>
      </c>
      <c r="E1351" s="2">
        <v>1030</v>
      </c>
      <c r="F1351" s="2" t="s">
        <v>932</v>
      </c>
      <c r="G1351" s="2">
        <v>2664693.6639999999</v>
      </c>
      <c r="H1351" s="2">
        <v>1233670.0079999999</v>
      </c>
      <c r="I1351" s="2" t="s">
        <v>4896</v>
      </c>
      <c r="J1351" s="4">
        <v>39630</v>
      </c>
      <c r="K1351" s="230">
        <f t="shared" si="107"/>
        <v>3</v>
      </c>
      <c r="L1351" s="2" t="str">
        <f>$B1351&amp;"-"&amp;COUNTIF($B$2:$B1351, $B1351)</f>
        <v>6288-1</v>
      </c>
      <c r="M1351" s="2">
        <v>4208</v>
      </c>
      <c r="N1351" s="2" t="str">
        <f t="shared" si="105"/>
        <v>Nunningen</v>
      </c>
      <c r="O1351" s="2" t="str">
        <f t="shared" si="105"/>
        <v/>
      </c>
      <c r="P1351" s="2" t="str">
        <f t="shared" si="105"/>
        <v/>
      </c>
      <c r="Q1351" s="2" t="str">
        <f t="shared" si="105"/>
        <v/>
      </c>
      <c r="R1351" s="2" t="str">
        <f t="shared" si="105"/>
        <v/>
      </c>
      <c r="S1351" s="2" t="str">
        <f t="shared" si="105"/>
        <v/>
      </c>
      <c r="T1351" s="2" t="str">
        <f t="shared" si="105"/>
        <v/>
      </c>
      <c r="U1351" s="2" t="str">
        <f t="shared" si="105"/>
        <v/>
      </c>
      <c r="V1351" s="2" t="str">
        <f t="shared" si="105"/>
        <v/>
      </c>
      <c r="W1351" s="2" t="str">
        <f t="shared" si="105"/>
        <v/>
      </c>
      <c r="X1351" s="2" t="str">
        <f t="shared" si="105"/>
        <v/>
      </c>
      <c r="Y1351" s="2" t="str">
        <f t="shared" si="105"/>
        <v/>
      </c>
    </row>
    <row r="1352" spans="1:25" x14ac:dyDescent="0.2">
      <c r="A1352" s="2" t="s">
        <v>965</v>
      </c>
      <c r="B1352" s="2">
        <v>6289</v>
      </c>
      <c r="C1352" s="2">
        <v>0</v>
      </c>
      <c r="D1352" s="2" t="s">
        <v>961</v>
      </c>
      <c r="E1352" s="2">
        <v>1030</v>
      </c>
      <c r="F1352" s="2" t="s">
        <v>932</v>
      </c>
      <c r="G1352" s="2">
        <v>2664875.0860000001</v>
      </c>
      <c r="H1352" s="2">
        <v>1231802.213</v>
      </c>
      <c r="I1352" s="2" t="s">
        <v>4896</v>
      </c>
      <c r="J1352" s="4">
        <v>39630</v>
      </c>
      <c r="K1352" s="230">
        <f t="shared" si="107"/>
        <v>3</v>
      </c>
      <c r="L1352" s="2" t="str">
        <f>$B1352&amp;"-"&amp;COUNTIF($B$2:$B1352, $B1352)</f>
        <v>6289-1</v>
      </c>
      <c r="M1352" s="2">
        <v>4222</v>
      </c>
      <c r="N1352" s="2" t="str">
        <f t="shared" si="105"/>
        <v>Zwingen</v>
      </c>
      <c r="O1352" s="2" t="str">
        <f t="shared" si="105"/>
        <v/>
      </c>
      <c r="P1352" s="2" t="str">
        <f t="shared" si="105"/>
        <v/>
      </c>
      <c r="Q1352" s="2" t="str">
        <f t="shared" si="105"/>
        <v/>
      </c>
      <c r="R1352" s="2" t="str">
        <f t="shared" si="105"/>
        <v/>
      </c>
      <c r="S1352" s="2" t="str">
        <f t="shared" si="105"/>
        <v/>
      </c>
      <c r="T1352" s="2" t="str">
        <f t="shared" si="105"/>
        <v/>
      </c>
      <c r="U1352" s="2" t="str">
        <f t="shared" si="105"/>
        <v/>
      </c>
      <c r="V1352" s="2" t="str">
        <f t="shared" si="105"/>
        <v/>
      </c>
      <c r="W1352" s="2" t="str">
        <f t="shared" si="105"/>
        <v/>
      </c>
      <c r="X1352" s="2" t="str">
        <f t="shared" si="105"/>
        <v/>
      </c>
      <c r="Y1352" s="2" t="str">
        <f t="shared" si="105"/>
        <v/>
      </c>
    </row>
    <row r="1353" spans="1:25" x14ac:dyDescent="0.2">
      <c r="A1353" s="2" t="s">
        <v>966</v>
      </c>
      <c r="B1353" s="2">
        <v>6289</v>
      </c>
      <c r="C1353" s="2">
        <v>2</v>
      </c>
      <c r="D1353" s="2" t="s">
        <v>961</v>
      </c>
      <c r="E1353" s="2">
        <v>1030</v>
      </c>
      <c r="F1353" s="2" t="s">
        <v>932</v>
      </c>
      <c r="G1353" s="2">
        <v>2663293.2540000002</v>
      </c>
      <c r="H1353" s="2">
        <v>1232545.7930000001</v>
      </c>
      <c r="I1353" s="2" t="s">
        <v>4896</v>
      </c>
      <c r="J1353" s="4">
        <v>39630</v>
      </c>
      <c r="K1353" s="230">
        <f t="shared" si="107"/>
        <v>3</v>
      </c>
      <c r="L1353" s="2" t="str">
        <f>$B1353&amp;"-"&amp;COUNTIF($B$2:$B1353, $B1353)</f>
        <v>6289-2</v>
      </c>
      <c r="M1353" s="2">
        <v>4223</v>
      </c>
      <c r="N1353" s="2" t="str">
        <f t="shared" si="105"/>
        <v>Blauen</v>
      </c>
      <c r="O1353" s="2" t="str">
        <f t="shared" si="105"/>
        <v/>
      </c>
      <c r="P1353" s="2" t="str">
        <f t="shared" si="105"/>
        <v/>
      </c>
      <c r="Q1353" s="2" t="str">
        <f t="shared" si="105"/>
        <v/>
      </c>
      <c r="R1353" s="2" t="str">
        <f t="shared" si="105"/>
        <v/>
      </c>
      <c r="S1353" s="2" t="str">
        <f t="shared" si="105"/>
        <v/>
      </c>
      <c r="T1353" s="2" t="str">
        <f t="shared" si="105"/>
        <v/>
      </c>
      <c r="U1353" s="2" t="str">
        <f t="shared" si="105"/>
        <v/>
      </c>
      <c r="V1353" s="2" t="str">
        <f t="shared" si="105"/>
        <v/>
      </c>
      <c r="W1353" s="2" t="str">
        <f t="shared" si="105"/>
        <v/>
      </c>
      <c r="X1353" s="2" t="str">
        <f t="shared" si="105"/>
        <v/>
      </c>
      <c r="Y1353" s="2" t="str">
        <f t="shared" si="105"/>
        <v/>
      </c>
    </row>
    <row r="1354" spans="1:25" x14ac:dyDescent="0.2">
      <c r="A1354" s="2" t="s">
        <v>966</v>
      </c>
      <c r="B1354" s="2">
        <v>6289</v>
      </c>
      <c r="C1354" s="2">
        <v>2</v>
      </c>
      <c r="D1354" s="2" t="s">
        <v>961</v>
      </c>
      <c r="E1354" s="2">
        <v>1030</v>
      </c>
      <c r="F1354" s="2" t="s">
        <v>932</v>
      </c>
      <c r="G1354" s="2">
        <v>2665226.784</v>
      </c>
      <c r="H1354" s="2">
        <v>1233185.1129999999</v>
      </c>
      <c r="I1354" s="2" t="s">
        <v>4896</v>
      </c>
      <c r="J1354" s="4">
        <v>39630</v>
      </c>
      <c r="K1354" s="230">
        <f t="shared" si="107"/>
        <v>3</v>
      </c>
      <c r="L1354" s="2" t="str">
        <f>$B1354&amp;"-"&amp;COUNTIF($B$2:$B1354, $B1354)</f>
        <v>6289-3</v>
      </c>
      <c r="M1354" s="2">
        <v>4224</v>
      </c>
      <c r="N1354" s="2" t="str">
        <f t="shared" si="105"/>
        <v>Nenzlingen</v>
      </c>
      <c r="O1354" s="2" t="str">
        <f t="shared" si="105"/>
        <v/>
      </c>
      <c r="P1354" s="2" t="str">
        <f t="shared" si="105"/>
        <v/>
      </c>
      <c r="Q1354" s="2" t="str">
        <f t="shared" si="105"/>
        <v/>
      </c>
      <c r="R1354" s="2" t="str">
        <f t="shared" si="105"/>
        <v/>
      </c>
      <c r="S1354" s="2" t="str">
        <f t="shared" si="105"/>
        <v/>
      </c>
      <c r="T1354" s="2" t="str">
        <f t="shared" si="105"/>
        <v/>
      </c>
      <c r="U1354" s="2" t="str">
        <f t="shared" si="105"/>
        <v/>
      </c>
      <c r="V1354" s="2" t="str">
        <f t="shared" si="105"/>
        <v/>
      </c>
      <c r="W1354" s="2" t="str">
        <f t="shared" si="105"/>
        <v/>
      </c>
      <c r="X1354" s="2" t="str">
        <f t="shared" si="105"/>
        <v/>
      </c>
      <c r="Y1354" s="2" t="str">
        <f t="shared" si="105"/>
        <v/>
      </c>
    </row>
    <row r="1355" spans="1:25" x14ac:dyDescent="0.2">
      <c r="A1355" s="2" t="s">
        <v>967</v>
      </c>
      <c r="B1355" s="2">
        <v>6295</v>
      </c>
      <c r="C1355" s="2">
        <v>0</v>
      </c>
      <c r="D1355" s="2" t="s">
        <v>961</v>
      </c>
      <c r="E1355" s="2">
        <v>1030</v>
      </c>
      <c r="F1355" s="2" t="s">
        <v>932</v>
      </c>
      <c r="G1355" s="2">
        <v>2659821.7859999998</v>
      </c>
      <c r="H1355" s="2">
        <v>1232531.9180000001</v>
      </c>
      <c r="I1355" s="2" t="s">
        <v>4896</v>
      </c>
      <c r="J1355" s="4">
        <v>39630</v>
      </c>
      <c r="K1355" s="230">
        <f t="shared" si="107"/>
        <v>3</v>
      </c>
      <c r="L1355" s="2" t="str">
        <f>$B1355&amp;"-"&amp;COUNTIF($B$2:$B1355, $B1355)</f>
        <v>6295-1</v>
      </c>
      <c r="M1355" s="2">
        <v>4225</v>
      </c>
      <c r="N1355" s="2" t="str">
        <f t="shared" si="105"/>
        <v>Brislach</v>
      </c>
      <c r="O1355" s="2" t="str">
        <f t="shared" si="105"/>
        <v/>
      </c>
      <c r="P1355" s="2" t="str">
        <f t="shared" si="105"/>
        <v/>
      </c>
      <c r="Q1355" s="2" t="str">
        <f t="shared" si="105"/>
        <v/>
      </c>
      <c r="R1355" s="2" t="str">
        <f t="shared" si="105"/>
        <v/>
      </c>
      <c r="S1355" s="2" t="str">
        <f t="shared" si="105"/>
        <v/>
      </c>
      <c r="T1355" s="2" t="str">
        <f t="shared" si="105"/>
        <v/>
      </c>
      <c r="U1355" s="2" t="str">
        <f t="shared" si="105"/>
        <v/>
      </c>
      <c r="V1355" s="2" t="str">
        <f t="shared" si="105"/>
        <v/>
      </c>
      <c r="W1355" s="2" t="str">
        <f t="shared" si="105"/>
        <v/>
      </c>
      <c r="X1355" s="2" t="str">
        <f t="shared" si="105"/>
        <v/>
      </c>
      <c r="Y1355" s="2" t="str">
        <f t="shared" si="105"/>
        <v/>
      </c>
    </row>
    <row r="1356" spans="1:25" x14ac:dyDescent="0.2">
      <c r="A1356" s="2" t="s">
        <v>958</v>
      </c>
      <c r="B1356" s="2">
        <v>6274</v>
      </c>
      <c r="C1356" s="2">
        <v>0</v>
      </c>
      <c r="D1356" s="2" t="s">
        <v>968</v>
      </c>
      <c r="E1356" s="2">
        <v>1031</v>
      </c>
      <c r="F1356" s="2" t="s">
        <v>932</v>
      </c>
      <c r="G1356" s="2">
        <v>2666029.5789999999</v>
      </c>
      <c r="H1356" s="2">
        <v>1221912.5789999999</v>
      </c>
      <c r="I1356" s="2" t="s">
        <v>4896</v>
      </c>
      <c r="J1356" s="4">
        <v>39630</v>
      </c>
      <c r="K1356" s="230">
        <f t="shared" si="107"/>
        <v>3</v>
      </c>
      <c r="L1356" s="2" t="str">
        <f>$B1356&amp;"-"&amp;COUNTIF($B$2:$B1356, $B1356)</f>
        <v>6274-3</v>
      </c>
      <c r="M1356" s="2">
        <v>4226</v>
      </c>
      <c r="N1356" s="2" t="str">
        <f t="shared" si="105"/>
        <v>Breitenbach</v>
      </c>
      <c r="O1356" s="2" t="str">
        <f t="shared" si="105"/>
        <v/>
      </c>
      <c r="P1356" s="2" t="str">
        <f t="shared" si="105"/>
        <v/>
      </c>
      <c r="Q1356" s="2" t="str">
        <f t="shared" si="105"/>
        <v/>
      </c>
      <c r="R1356" s="2" t="str">
        <f t="shared" si="105"/>
        <v/>
      </c>
      <c r="S1356" s="2" t="str">
        <f t="shared" si="105"/>
        <v/>
      </c>
      <c r="T1356" s="2" t="str">
        <f t="shared" si="105"/>
        <v/>
      </c>
      <c r="U1356" s="2" t="str">
        <f t="shared" si="105"/>
        <v/>
      </c>
      <c r="V1356" s="2" t="str">
        <f t="shared" si="105"/>
        <v/>
      </c>
      <c r="W1356" s="2" t="str">
        <f t="shared" si="105"/>
        <v/>
      </c>
      <c r="X1356" s="2" t="str">
        <f t="shared" si="105"/>
        <v/>
      </c>
      <c r="Y1356" s="2" t="str">
        <f t="shared" si="105"/>
        <v/>
      </c>
    </row>
    <row r="1357" spans="1:25" x14ac:dyDescent="0.2">
      <c r="A1357" s="2" t="s">
        <v>954</v>
      </c>
      <c r="B1357" s="2">
        <v>6275</v>
      </c>
      <c r="C1357" s="2">
        <v>0</v>
      </c>
      <c r="D1357" s="2" t="s">
        <v>968</v>
      </c>
      <c r="E1357" s="2">
        <v>1031</v>
      </c>
      <c r="F1357" s="2" t="s">
        <v>932</v>
      </c>
      <c r="G1357" s="2">
        <v>2665896.861</v>
      </c>
      <c r="H1357" s="2">
        <v>1222764.949</v>
      </c>
      <c r="I1357" s="2" t="s">
        <v>4896</v>
      </c>
      <c r="J1357" s="4">
        <v>39630</v>
      </c>
      <c r="K1357" s="230">
        <f t="shared" si="107"/>
        <v>3</v>
      </c>
      <c r="L1357" s="2" t="str">
        <f>$B1357&amp;"-"&amp;COUNTIF($B$2:$B1357, $B1357)</f>
        <v>6275-2</v>
      </c>
      <c r="M1357" s="2">
        <v>4227</v>
      </c>
      <c r="N1357" s="2" t="str">
        <f t="shared" si="105"/>
        <v>Büsserach</v>
      </c>
      <c r="O1357" s="2" t="str">
        <f t="shared" si="105"/>
        <v/>
      </c>
      <c r="P1357" s="2" t="str">
        <f t="shared" si="105"/>
        <v/>
      </c>
      <c r="Q1357" s="2" t="str">
        <f t="shared" si="105"/>
        <v/>
      </c>
      <c r="R1357" s="2" t="str">
        <f t="shared" si="105"/>
        <v/>
      </c>
      <c r="S1357" s="2" t="str">
        <f t="shared" si="105"/>
        <v/>
      </c>
      <c r="T1357" s="2" t="str">
        <f t="shared" si="105"/>
        <v/>
      </c>
      <c r="U1357" s="2" t="str">
        <f t="shared" si="105"/>
        <v/>
      </c>
      <c r="V1357" s="2" t="str">
        <f t="shared" si="105"/>
        <v/>
      </c>
      <c r="W1357" s="2" t="str">
        <f t="shared" si="105"/>
        <v/>
      </c>
      <c r="X1357" s="2" t="str">
        <f t="shared" si="105"/>
        <v/>
      </c>
      <c r="Y1357" s="2" t="str">
        <f t="shared" si="105"/>
        <v/>
      </c>
    </row>
    <row r="1358" spans="1:25" x14ac:dyDescent="0.2">
      <c r="A1358" s="2" t="s">
        <v>968</v>
      </c>
      <c r="B1358" s="2">
        <v>6280</v>
      </c>
      <c r="C1358" s="2">
        <v>0</v>
      </c>
      <c r="D1358" s="2" t="s">
        <v>968</v>
      </c>
      <c r="E1358" s="2">
        <v>1031</v>
      </c>
      <c r="F1358" s="2" t="s">
        <v>932</v>
      </c>
      <c r="G1358" s="2">
        <v>2664167.983</v>
      </c>
      <c r="H1358" s="2">
        <v>1224656.264</v>
      </c>
      <c r="I1358" s="2" t="s">
        <v>4896</v>
      </c>
      <c r="J1358" s="4">
        <v>39630</v>
      </c>
      <c r="K1358" s="230">
        <f t="shared" si="107"/>
        <v>3</v>
      </c>
      <c r="L1358" s="2" t="str">
        <f>$B1358&amp;"-"&amp;COUNTIF($B$2:$B1358, $B1358)</f>
        <v>6280-1</v>
      </c>
      <c r="M1358" s="2">
        <v>4228</v>
      </c>
      <c r="N1358" s="2" t="str">
        <f t="shared" si="105"/>
        <v>Erschwil</v>
      </c>
      <c r="O1358" s="2" t="str">
        <f t="shared" si="105"/>
        <v/>
      </c>
      <c r="P1358" s="2" t="str">
        <f t="shared" si="105"/>
        <v/>
      </c>
      <c r="Q1358" s="2" t="str">
        <f t="shared" si="105"/>
        <v/>
      </c>
      <c r="R1358" s="2" t="str">
        <f t="shared" si="105"/>
        <v/>
      </c>
      <c r="S1358" s="2" t="str">
        <f t="shared" si="105"/>
        <v/>
      </c>
      <c r="T1358" s="2" t="str">
        <f t="shared" si="105"/>
        <v/>
      </c>
      <c r="U1358" s="2" t="str">
        <f t="shared" si="105"/>
        <v/>
      </c>
      <c r="V1358" s="2" t="str">
        <f t="shared" si="105"/>
        <v/>
      </c>
      <c r="W1358" s="2" t="str">
        <f t="shared" si="105"/>
        <v/>
      </c>
      <c r="X1358" s="2" t="str">
        <f t="shared" si="105"/>
        <v/>
      </c>
      <c r="Y1358" s="2" t="str">
        <f t="shared" si="105"/>
        <v/>
      </c>
    </row>
    <row r="1359" spans="1:25" x14ac:dyDescent="0.2">
      <c r="A1359" s="2" t="s">
        <v>969</v>
      </c>
      <c r="B1359" s="2">
        <v>6280</v>
      </c>
      <c r="C1359" s="2">
        <v>2</v>
      </c>
      <c r="D1359" s="2" t="s">
        <v>968</v>
      </c>
      <c r="E1359" s="2">
        <v>1031</v>
      </c>
      <c r="F1359" s="2" t="s">
        <v>932</v>
      </c>
      <c r="G1359" s="2">
        <v>2664315.3679999998</v>
      </c>
      <c r="H1359" s="2">
        <v>1222205.257</v>
      </c>
      <c r="I1359" s="2" t="s">
        <v>4896</v>
      </c>
      <c r="J1359" s="4">
        <v>39630</v>
      </c>
      <c r="K1359" s="230">
        <f t="shared" si="107"/>
        <v>3</v>
      </c>
      <c r="L1359" s="2" t="str">
        <f>$B1359&amp;"-"&amp;COUNTIF($B$2:$B1359, $B1359)</f>
        <v>6280-2</v>
      </c>
      <c r="M1359" s="2">
        <v>4229</v>
      </c>
      <c r="N1359" s="2" t="str">
        <f t="shared" si="105"/>
        <v>Beinwil SO</v>
      </c>
      <c r="O1359" s="2" t="str">
        <f t="shared" si="105"/>
        <v>Beinwil SO</v>
      </c>
      <c r="P1359" s="2" t="str">
        <f t="shared" si="105"/>
        <v>Beinwil SO</v>
      </c>
      <c r="Q1359" s="2" t="str">
        <f t="shared" si="105"/>
        <v>Beinwil SO</v>
      </c>
      <c r="R1359" s="2" t="str">
        <f t="shared" ref="O1359:Y1374" si="108">IFERROR(INDEX($A$2:$A$5744, MATCH($M1359&amp;"-"&amp;R$1, $L$2:$L$5744, 0)), "")</f>
        <v/>
      </c>
      <c r="S1359" s="2" t="str">
        <f t="shared" si="108"/>
        <v/>
      </c>
      <c r="T1359" s="2" t="str">
        <f t="shared" si="108"/>
        <v/>
      </c>
      <c r="U1359" s="2" t="str">
        <f t="shared" si="108"/>
        <v/>
      </c>
      <c r="V1359" s="2" t="str">
        <f t="shared" si="108"/>
        <v/>
      </c>
      <c r="W1359" s="2" t="str">
        <f t="shared" si="108"/>
        <v/>
      </c>
      <c r="X1359" s="2" t="str">
        <f t="shared" si="108"/>
        <v/>
      </c>
      <c r="Y1359" s="2" t="str">
        <f t="shared" si="108"/>
        <v/>
      </c>
    </row>
    <row r="1360" spans="1:25" x14ac:dyDescent="0.2">
      <c r="A1360" s="2" t="s">
        <v>970</v>
      </c>
      <c r="B1360" s="2">
        <v>6283</v>
      </c>
      <c r="C1360" s="2">
        <v>0</v>
      </c>
      <c r="D1360" s="2" t="s">
        <v>968</v>
      </c>
      <c r="E1360" s="2">
        <v>1031</v>
      </c>
      <c r="F1360" s="2" t="s">
        <v>932</v>
      </c>
      <c r="G1360" s="2">
        <v>2664028.4849999999</v>
      </c>
      <c r="H1360" s="2">
        <v>1226279.2009999999</v>
      </c>
      <c r="I1360" s="2" t="s">
        <v>4896</v>
      </c>
      <c r="J1360" s="4">
        <v>39630</v>
      </c>
      <c r="K1360" s="230">
        <f t="shared" si="107"/>
        <v>3</v>
      </c>
      <c r="L1360" s="2" t="str">
        <f>$B1360&amp;"-"&amp;COUNTIF($B$2:$B1360, $B1360)</f>
        <v>6283-1</v>
      </c>
      <c r="M1360" s="2">
        <v>4232</v>
      </c>
      <c r="N1360" s="2" t="str">
        <f t="shared" ref="N1360:Y1394" si="109">IFERROR(INDEX($A$2:$A$5744, MATCH($M1360&amp;"-"&amp;N$1, $L$2:$L$5744, 0)), "")</f>
        <v>Fehren</v>
      </c>
      <c r="O1360" s="2" t="str">
        <f t="shared" si="108"/>
        <v>Fehren</v>
      </c>
      <c r="P1360" s="2" t="str">
        <f t="shared" si="108"/>
        <v/>
      </c>
      <c r="Q1360" s="2" t="str">
        <f t="shared" si="108"/>
        <v/>
      </c>
      <c r="R1360" s="2" t="str">
        <f t="shared" si="108"/>
        <v/>
      </c>
      <c r="S1360" s="2" t="str">
        <f t="shared" si="108"/>
        <v/>
      </c>
      <c r="T1360" s="2" t="str">
        <f t="shared" si="108"/>
        <v/>
      </c>
      <c r="U1360" s="2" t="str">
        <f t="shared" si="108"/>
        <v/>
      </c>
      <c r="V1360" s="2" t="str">
        <f t="shared" si="108"/>
        <v/>
      </c>
      <c r="W1360" s="2" t="str">
        <f t="shared" si="108"/>
        <v/>
      </c>
      <c r="X1360" s="2" t="str">
        <f t="shared" si="108"/>
        <v/>
      </c>
      <c r="Y1360" s="2" t="str">
        <f t="shared" si="108"/>
        <v/>
      </c>
    </row>
    <row r="1361" spans="1:25" x14ac:dyDescent="0.2">
      <c r="A1361" s="2" t="s">
        <v>954</v>
      </c>
      <c r="B1361" s="2">
        <v>6275</v>
      </c>
      <c r="C1361" s="2">
        <v>0</v>
      </c>
      <c r="D1361" s="2" t="s">
        <v>971</v>
      </c>
      <c r="E1361" s="2">
        <v>1032</v>
      </c>
      <c r="F1361" s="2" t="s">
        <v>932</v>
      </c>
      <c r="G1361" s="2">
        <v>2667946.7149999999</v>
      </c>
      <c r="H1361" s="2">
        <v>1223933.3060000001</v>
      </c>
      <c r="I1361" s="2" t="s">
        <v>4896</v>
      </c>
      <c r="J1361" s="4">
        <v>39630</v>
      </c>
      <c r="K1361" s="230">
        <f t="shared" si="107"/>
        <v>3</v>
      </c>
      <c r="L1361" s="2" t="str">
        <f>$B1361&amp;"-"&amp;COUNTIF($B$2:$B1361, $B1361)</f>
        <v>6275-3</v>
      </c>
      <c r="M1361" s="2">
        <v>4233</v>
      </c>
      <c r="N1361" s="2" t="str">
        <f t="shared" si="109"/>
        <v>Meltingen</v>
      </c>
      <c r="O1361" s="2" t="str">
        <f t="shared" si="108"/>
        <v>Meltingen</v>
      </c>
      <c r="P1361" s="2" t="str">
        <f t="shared" si="108"/>
        <v>Meltingen</v>
      </c>
      <c r="Q1361" s="2" t="str">
        <f t="shared" si="108"/>
        <v/>
      </c>
      <c r="R1361" s="2" t="str">
        <f t="shared" si="108"/>
        <v/>
      </c>
      <c r="S1361" s="2" t="str">
        <f t="shared" si="108"/>
        <v/>
      </c>
      <c r="T1361" s="2" t="str">
        <f t="shared" si="108"/>
        <v/>
      </c>
      <c r="U1361" s="2" t="str">
        <f t="shared" si="108"/>
        <v/>
      </c>
      <c r="V1361" s="2" t="str">
        <f t="shared" si="108"/>
        <v/>
      </c>
      <c r="W1361" s="2" t="str">
        <f t="shared" si="108"/>
        <v/>
      </c>
      <c r="X1361" s="2" t="str">
        <f t="shared" si="108"/>
        <v/>
      </c>
      <c r="Y1361" s="2" t="str">
        <f t="shared" si="108"/>
        <v/>
      </c>
    </row>
    <row r="1362" spans="1:25" x14ac:dyDescent="0.2">
      <c r="A1362" s="2" t="s">
        <v>971</v>
      </c>
      <c r="B1362" s="2">
        <v>6276</v>
      </c>
      <c r="C1362" s="2">
        <v>0</v>
      </c>
      <c r="D1362" s="2" t="s">
        <v>971</v>
      </c>
      <c r="E1362" s="2">
        <v>1032</v>
      </c>
      <c r="F1362" s="2" t="s">
        <v>932</v>
      </c>
      <c r="G1362" s="2">
        <v>2666657.4040000001</v>
      </c>
      <c r="H1362" s="2">
        <v>1225710.206</v>
      </c>
      <c r="I1362" s="2" t="s">
        <v>4896</v>
      </c>
      <c r="J1362" s="4">
        <v>39630</v>
      </c>
      <c r="K1362" s="230">
        <f t="shared" si="107"/>
        <v>3</v>
      </c>
      <c r="L1362" s="2" t="str">
        <f>$B1362&amp;"-"&amp;COUNTIF($B$2:$B1362, $B1362)</f>
        <v>6276-1</v>
      </c>
      <c r="M1362" s="2">
        <v>4234</v>
      </c>
      <c r="N1362" s="2" t="str">
        <f t="shared" si="109"/>
        <v>Zullwil</v>
      </c>
      <c r="O1362" s="2" t="str">
        <f t="shared" si="108"/>
        <v/>
      </c>
      <c r="P1362" s="2" t="str">
        <f t="shared" si="108"/>
        <v/>
      </c>
      <c r="Q1362" s="2" t="str">
        <f t="shared" si="108"/>
        <v/>
      </c>
      <c r="R1362" s="2" t="str">
        <f t="shared" si="108"/>
        <v/>
      </c>
      <c r="S1362" s="2" t="str">
        <f t="shared" si="108"/>
        <v/>
      </c>
      <c r="T1362" s="2" t="str">
        <f t="shared" si="108"/>
        <v/>
      </c>
      <c r="U1362" s="2" t="str">
        <f t="shared" si="108"/>
        <v/>
      </c>
      <c r="V1362" s="2" t="str">
        <f t="shared" si="108"/>
        <v/>
      </c>
      <c r="W1362" s="2" t="str">
        <f t="shared" si="108"/>
        <v/>
      </c>
      <c r="X1362" s="2" t="str">
        <f t="shared" si="108"/>
        <v/>
      </c>
      <c r="Y1362" s="2" t="str">
        <f t="shared" si="108"/>
        <v/>
      </c>
    </row>
    <row r="1363" spans="1:25" x14ac:dyDescent="0.2">
      <c r="A1363" s="2" t="s">
        <v>972</v>
      </c>
      <c r="B1363" s="2">
        <v>6277</v>
      </c>
      <c r="C1363" s="2">
        <v>0</v>
      </c>
      <c r="D1363" s="2" t="s">
        <v>971</v>
      </c>
      <c r="E1363" s="2">
        <v>1032</v>
      </c>
      <c r="F1363" s="2" t="s">
        <v>932</v>
      </c>
      <c r="G1363" s="2">
        <v>2665263.7170000002</v>
      </c>
      <c r="H1363" s="2">
        <v>1227756.784</v>
      </c>
      <c r="I1363" s="2" t="s">
        <v>4896</v>
      </c>
      <c r="J1363" s="4">
        <v>39630</v>
      </c>
      <c r="K1363" s="230">
        <f t="shared" si="107"/>
        <v>3</v>
      </c>
      <c r="L1363" s="2" t="str">
        <f>$B1363&amp;"-"&amp;COUNTIF($B$2:$B1363, $B1363)</f>
        <v>6277-1</v>
      </c>
      <c r="M1363" s="2">
        <v>4242</v>
      </c>
      <c r="N1363" s="2" t="str">
        <f t="shared" si="109"/>
        <v>Laufen</v>
      </c>
      <c r="O1363" s="2" t="str">
        <f t="shared" si="108"/>
        <v>Laufen</v>
      </c>
      <c r="P1363" s="2" t="str">
        <f t="shared" si="108"/>
        <v>Laufen</v>
      </c>
      <c r="Q1363" s="2" t="str">
        <f t="shared" si="108"/>
        <v/>
      </c>
      <c r="R1363" s="2" t="str">
        <f t="shared" si="108"/>
        <v/>
      </c>
      <c r="S1363" s="2" t="str">
        <f t="shared" si="108"/>
        <v/>
      </c>
      <c r="T1363" s="2" t="str">
        <f t="shared" si="108"/>
        <v/>
      </c>
      <c r="U1363" s="2" t="str">
        <f t="shared" si="108"/>
        <v/>
      </c>
      <c r="V1363" s="2" t="str">
        <f t="shared" si="108"/>
        <v/>
      </c>
      <c r="W1363" s="2" t="str">
        <f t="shared" si="108"/>
        <v/>
      </c>
      <c r="X1363" s="2" t="str">
        <f t="shared" si="108"/>
        <v/>
      </c>
      <c r="Y1363" s="2" t="str">
        <f t="shared" si="108"/>
        <v/>
      </c>
    </row>
    <row r="1364" spans="1:25" x14ac:dyDescent="0.2">
      <c r="A1364" s="2" t="s">
        <v>973</v>
      </c>
      <c r="B1364" s="2">
        <v>6277</v>
      </c>
      <c r="C1364" s="2">
        <v>2</v>
      </c>
      <c r="D1364" s="2" t="s">
        <v>971</v>
      </c>
      <c r="E1364" s="2">
        <v>1032</v>
      </c>
      <c r="F1364" s="2" t="s">
        <v>932</v>
      </c>
      <c r="G1364" s="2">
        <v>2665723.8289999999</v>
      </c>
      <c r="H1364" s="2">
        <v>1229446.7120000001</v>
      </c>
      <c r="I1364" s="2" t="s">
        <v>4896</v>
      </c>
      <c r="J1364" s="4">
        <v>39630</v>
      </c>
      <c r="K1364" s="230">
        <f t="shared" si="107"/>
        <v>3</v>
      </c>
      <c r="L1364" s="2" t="str">
        <f>$B1364&amp;"-"&amp;COUNTIF($B$2:$B1364, $B1364)</f>
        <v>6277-2</v>
      </c>
      <c r="M1364" s="2">
        <v>4243</v>
      </c>
      <c r="N1364" s="2" t="str">
        <f t="shared" si="109"/>
        <v>Dittingen</v>
      </c>
      <c r="O1364" s="2" t="str">
        <f t="shared" si="108"/>
        <v/>
      </c>
      <c r="P1364" s="2" t="str">
        <f t="shared" si="108"/>
        <v/>
      </c>
      <c r="Q1364" s="2" t="str">
        <f t="shared" si="108"/>
        <v/>
      </c>
      <c r="R1364" s="2" t="str">
        <f t="shared" si="108"/>
        <v/>
      </c>
      <c r="S1364" s="2" t="str">
        <f t="shared" si="108"/>
        <v/>
      </c>
      <c r="T1364" s="2" t="str">
        <f t="shared" si="108"/>
        <v/>
      </c>
      <c r="U1364" s="2" t="str">
        <f t="shared" si="108"/>
        <v/>
      </c>
      <c r="V1364" s="2" t="str">
        <f t="shared" si="108"/>
        <v/>
      </c>
      <c r="W1364" s="2" t="str">
        <f t="shared" si="108"/>
        <v/>
      </c>
      <c r="X1364" s="2" t="str">
        <f t="shared" si="108"/>
        <v/>
      </c>
      <c r="Y1364" s="2" t="str">
        <f t="shared" si="108"/>
        <v/>
      </c>
    </row>
    <row r="1365" spans="1:25" x14ac:dyDescent="0.2">
      <c r="A1365" s="2" t="s">
        <v>968</v>
      </c>
      <c r="B1365" s="2">
        <v>6280</v>
      </c>
      <c r="C1365" s="2">
        <v>0</v>
      </c>
      <c r="D1365" s="2" t="s">
        <v>971</v>
      </c>
      <c r="E1365" s="2">
        <v>1032</v>
      </c>
      <c r="F1365" s="2" t="s">
        <v>932</v>
      </c>
      <c r="G1365" s="2">
        <v>2665611.6060000001</v>
      </c>
      <c r="H1365" s="2">
        <v>1224471.7339999999</v>
      </c>
      <c r="I1365" s="2" t="s">
        <v>4896</v>
      </c>
      <c r="J1365" s="4">
        <v>39630</v>
      </c>
      <c r="K1365" s="230">
        <f t="shared" si="107"/>
        <v>3</v>
      </c>
      <c r="L1365" s="2" t="str">
        <f>$B1365&amp;"-"&amp;COUNTIF($B$2:$B1365, $B1365)</f>
        <v>6280-3</v>
      </c>
      <c r="M1365" s="2">
        <v>4244</v>
      </c>
      <c r="N1365" s="2" t="str">
        <f t="shared" si="109"/>
        <v>Röschenz</v>
      </c>
      <c r="O1365" s="2" t="str">
        <f t="shared" si="108"/>
        <v/>
      </c>
      <c r="P1365" s="2" t="str">
        <f t="shared" si="108"/>
        <v/>
      </c>
      <c r="Q1365" s="2" t="str">
        <f t="shared" si="108"/>
        <v/>
      </c>
      <c r="R1365" s="2" t="str">
        <f t="shared" si="108"/>
        <v/>
      </c>
      <c r="S1365" s="2" t="str">
        <f t="shared" si="108"/>
        <v/>
      </c>
      <c r="T1365" s="2" t="str">
        <f t="shared" si="108"/>
        <v/>
      </c>
      <c r="U1365" s="2" t="str">
        <f t="shared" si="108"/>
        <v/>
      </c>
      <c r="V1365" s="2" t="str">
        <f t="shared" si="108"/>
        <v/>
      </c>
      <c r="W1365" s="2" t="str">
        <f t="shared" si="108"/>
        <v/>
      </c>
      <c r="X1365" s="2" t="str">
        <f t="shared" si="108"/>
        <v/>
      </c>
      <c r="Y1365" s="2" t="str">
        <f t="shared" si="108"/>
        <v/>
      </c>
    </row>
    <row r="1366" spans="1:25" x14ac:dyDescent="0.2">
      <c r="A1366" s="2" t="s">
        <v>970</v>
      </c>
      <c r="B1366" s="2">
        <v>6283</v>
      </c>
      <c r="C1366" s="2">
        <v>0</v>
      </c>
      <c r="D1366" s="2" t="s">
        <v>971</v>
      </c>
      <c r="E1366" s="2">
        <v>1032</v>
      </c>
      <c r="F1366" s="2" t="s">
        <v>932</v>
      </c>
      <c r="G1366" s="2">
        <v>2663426.1290000002</v>
      </c>
      <c r="H1366" s="2">
        <v>1227563.943</v>
      </c>
      <c r="I1366" s="2" t="s">
        <v>4896</v>
      </c>
      <c r="J1366" s="4">
        <v>39630</v>
      </c>
      <c r="K1366" s="230">
        <f t="shared" si="107"/>
        <v>3</v>
      </c>
      <c r="L1366" s="2" t="str">
        <f>$B1366&amp;"-"&amp;COUNTIF($B$2:$B1366, $B1366)</f>
        <v>6283-2</v>
      </c>
      <c r="M1366" s="2">
        <v>4245</v>
      </c>
      <c r="N1366" s="2" t="str">
        <f t="shared" si="109"/>
        <v>Kleinlützel</v>
      </c>
      <c r="O1366" s="2" t="str">
        <f t="shared" si="108"/>
        <v>Kleinlützel</v>
      </c>
      <c r="P1366" s="2" t="str">
        <f t="shared" si="108"/>
        <v/>
      </c>
      <c r="Q1366" s="2" t="str">
        <f t="shared" si="108"/>
        <v/>
      </c>
      <c r="R1366" s="2" t="str">
        <f t="shared" si="108"/>
        <v/>
      </c>
      <c r="S1366" s="2" t="str">
        <f t="shared" si="108"/>
        <v/>
      </c>
      <c r="T1366" s="2" t="str">
        <f t="shared" si="108"/>
        <v/>
      </c>
      <c r="U1366" s="2" t="str">
        <f t="shared" si="108"/>
        <v/>
      </c>
      <c r="V1366" s="2" t="str">
        <f t="shared" si="108"/>
        <v/>
      </c>
      <c r="W1366" s="2" t="str">
        <f t="shared" si="108"/>
        <v/>
      </c>
      <c r="X1366" s="2" t="str">
        <f t="shared" si="108"/>
        <v/>
      </c>
      <c r="Y1366" s="2" t="str">
        <f t="shared" si="108"/>
        <v/>
      </c>
    </row>
    <row r="1367" spans="1:25" x14ac:dyDescent="0.2">
      <c r="A1367" s="2" t="s">
        <v>974</v>
      </c>
      <c r="B1367" s="2">
        <v>6034</v>
      </c>
      <c r="C1367" s="2">
        <v>0</v>
      </c>
      <c r="D1367" s="2" t="s">
        <v>974</v>
      </c>
      <c r="E1367" s="2">
        <v>1033</v>
      </c>
      <c r="F1367" s="2" t="s">
        <v>932</v>
      </c>
      <c r="G1367" s="2">
        <v>2670188.3289999999</v>
      </c>
      <c r="H1367" s="2">
        <v>1220062.04</v>
      </c>
      <c r="I1367" s="2" t="s">
        <v>4896</v>
      </c>
      <c r="J1367" s="4">
        <v>39630</v>
      </c>
      <c r="K1367" s="230">
        <f t="shared" si="107"/>
        <v>3</v>
      </c>
      <c r="L1367" s="2" t="str">
        <f>$B1367&amp;"-"&amp;COUNTIF($B$2:$B1367, $B1367)</f>
        <v>6034-3</v>
      </c>
      <c r="M1367" s="2">
        <v>4246</v>
      </c>
      <c r="N1367" s="2" t="str">
        <f t="shared" si="109"/>
        <v>Wahlen b. Laufen</v>
      </c>
      <c r="O1367" s="2" t="str">
        <f t="shared" si="108"/>
        <v>Wahlen b. Laufen</v>
      </c>
      <c r="P1367" s="2" t="str">
        <f t="shared" si="108"/>
        <v/>
      </c>
      <c r="Q1367" s="2" t="str">
        <f t="shared" si="108"/>
        <v/>
      </c>
      <c r="R1367" s="2" t="str">
        <f t="shared" si="108"/>
        <v/>
      </c>
      <c r="S1367" s="2" t="str">
        <f t="shared" si="108"/>
        <v/>
      </c>
      <c r="T1367" s="2" t="str">
        <f t="shared" si="108"/>
        <v/>
      </c>
      <c r="U1367" s="2" t="str">
        <f t="shared" si="108"/>
        <v/>
      </c>
      <c r="V1367" s="2" t="str">
        <f t="shared" si="108"/>
        <v/>
      </c>
      <c r="W1367" s="2" t="str">
        <f t="shared" si="108"/>
        <v/>
      </c>
      <c r="X1367" s="2" t="str">
        <f t="shared" si="108"/>
        <v/>
      </c>
      <c r="Y1367" s="2" t="str">
        <f t="shared" si="108"/>
        <v/>
      </c>
    </row>
    <row r="1368" spans="1:25" x14ac:dyDescent="0.2">
      <c r="A1368" s="2" t="s">
        <v>986</v>
      </c>
      <c r="B1368" s="2">
        <v>6038</v>
      </c>
      <c r="C1368" s="2">
        <v>0</v>
      </c>
      <c r="D1368" s="2" t="s">
        <v>974</v>
      </c>
      <c r="E1368" s="2">
        <v>1033</v>
      </c>
      <c r="F1368" s="2" t="s">
        <v>932</v>
      </c>
      <c r="G1368" s="2">
        <v>2672619.4210000001</v>
      </c>
      <c r="H1368" s="2">
        <v>1220734.932</v>
      </c>
      <c r="I1368" s="2" t="s">
        <v>4896</v>
      </c>
      <c r="J1368" s="4">
        <v>39630</v>
      </c>
      <c r="K1368" s="230">
        <f t="shared" si="107"/>
        <v>3</v>
      </c>
      <c r="L1368" s="2" t="str">
        <f>$B1368&amp;"-"&amp;COUNTIF($B$2:$B1368, $B1368)</f>
        <v>6038-1</v>
      </c>
      <c r="M1368" s="2">
        <v>4247</v>
      </c>
      <c r="N1368" s="2" t="str">
        <f t="shared" si="109"/>
        <v>Grindel</v>
      </c>
      <c r="O1368" s="2" t="str">
        <f t="shared" si="108"/>
        <v/>
      </c>
      <c r="P1368" s="2" t="str">
        <f t="shared" si="108"/>
        <v/>
      </c>
      <c r="Q1368" s="2" t="str">
        <f t="shared" si="108"/>
        <v/>
      </c>
      <c r="R1368" s="2" t="str">
        <f t="shared" si="108"/>
        <v/>
      </c>
      <c r="S1368" s="2" t="str">
        <f t="shared" si="108"/>
        <v/>
      </c>
      <c r="T1368" s="2" t="str">
        <f t="shared" si="108"/>
        <v/>
      </c>
      <c r="U1368" s="2" t="str">
        <f t="shared" si="108"/>
        <v/>
      </c>
      <c r="V1368" s="2" t="str">
        <f t="shared" si="108"/>
        <v/>
      </c>
      <c r="W1368" s="2" t="str">
        <f t="shared" si="108"/>
        <v/>
      </c>
      <c r="X1368" s="2" t="str">
        <f t="shared" si="108"/>
        <v/>
      </c>
      <c r="Y1368" s="2" t="str">
        <f t="shared" si="108"/>
        <v/>
      </c>
    </row>
    <row r="1369" spans="1:25" x14ac:dyDescent="0.2">
      <c r="A1369" s="2" t="s">
        <v>975</v>
      </c>
      <c r="B1369" s="2">
        <v>6026</v>
      </c>
      <c r="C1369" s="2">
        <v>0</v>
      </c>
      <c r="D1369" s="2" t="s">
        <v>975</v>
      </c>
      <c r="E1369" s="2">
        <v>1037</v>
      </c>
      <c r="F1369" s="2" t="s">
        <v>932</v>
      </c>
      <c r="G1369" s="2">
        <v>2662671.5819999999</v>
      </c>
      <c r="H1369" s="2">
        <v>1220548.406</v>
      </c>
      <c r="I1369" s="2" t="s">
        <v>4896</v>
      </c>
      <c r="J1369" s="4">
        <v>39630</v>
      </c>
      <c r="K1369" s="230">
        <f t="shared" si="107"/>
        <v>3</v>
      </c>
      <c r="L1369" s="2" t="str">
        <f>$B1369&amp;"-"&amp;COUNTIF($B$2:$B1369, $B1369)</f>
        <v>6026-2</v>
      </c>
      <c r="M1369" s="2">
        <v>4252</v>
      </c>
      <c r="N1369" s="2" t="str">
        <f t="shared" si="109"/>
        <v>Bärschwil</v>
      </c>
      <c r="O1369" s="2" t="str">
        <f t="shared" si="108"/>
        <v>Bärschwil</v>
      </c>
      <c r="P1369" s="2" t="str">
        <f t="shared" si="108"/>
        <v/>
      </c>
      <c r="Q1369" s="2" t="str">
        <f t="shared" si="108"/>
        <v/>
      </c>
      <c r="R1369" s="2" t="str">
        <f t="shared" si="108"/>
        <v/>
      </c>
      <c r="S1369" s="2" t="str">
        <f t="shared" si="108"/>
        <v/>
      </c>
      <c r="T1369" s="2" t="str">
        <f t="shared" si="108"/>
        <v/>
      </c>
      <c r="U1369" s="2" t="str">
        <f t="shared" si="108"/>
        <v/>
      </c>
      <c r="V1369" s="2" t="str">
        <f t="shared" si="108"/>
        <v/>
      </c>
      <c r="W1369" s="2" t="str">
        <f t="shared" si="108"/>
        <v/>
      </c>
      <c r="X1369" s="2" t="str">
        <f t="shared" si="108"/>
        <v/>
      </c>
      <c r="Y1369" s="2" t="str">
        <f t="shared" si="108"/>
        <v/>
      </c>
    </row>
    <row r="1370" spans="1:25" x14ac:dyDescent="0.2">
      <c r="A1370" s="2" t="s">
        <v>975</v>
      </c>
      <c r="B1370" s="2">
        <v>6026</v>
      </c>
      <c r="C1370" s="2">
        <v>0</v>
      </c>
      <c r="D1370" s="2" t="s">
        <v>977</v>
      </c>
      <c r="E1370" s="2">
        <v>1039</v>
      </c>
      <c r="F1370" s="2" t="s">
        <v>932</v>
      </c>
      <c r="G1370" s="2">
        <v>2661965.6239999998</v>
      </c>
      <c r="H1370" s="2">
        <v>1222039.0079999999</v>
      </c>
      <c r="I1370" s="2" t="s">
        <v>4896</v>
      </c>
      <c r="J1370" s="4">
        <v>39630</v>
      </c>
      <c r="K1370" s="230">
        <f t="shared" si="107"/>
        <v>3</v>
      </c>
      <c r="L1370" s="2" t="str">
        <f>$B1370&amp;"-"&amp;COUNTIF($B$2:$B1370, $B1370)</f>
        <v>6026-3</v>
      </c>
      <c r="M1370" s="2">
        <v>4253</v>
      </c>
      <c r="N1370" s="2" t="str">
        <f t="shared" si="109"/>
        <v>Liesberg</v>
      </c>
      <c r="O1370" s="2" t="str">
        <f t="shared" si="108"/>
        <v>Liesberg</v>
      </c>
      <c r="P1370" s="2" t="str">
        <f t="shared" si="108"/>
        <v/>
      </c>
      <c r="Q1370" s="2" t="str">
        <f t="shared" si="108"/>
        <v/>
      </c>
      <c r="R1370" s="2" t="str">
        <f t="shared" si="108"/>
        <v/>
      </c>
      <c r="S1370" s="2" t="str">
        <f t="shared" si="108"/>
        <v/>
      </c>
      <c r="T1370" s="2" t="str">
        <f t="shared" si="108"/>
        <v/>
      </c>
      <c r="U1370" s="2" t="str">
        <f t="shared" si="108"/>
        <v/>
      </c>
      <c r="V1370" s="2" t="str">
        <f t="shared" si="108"/>
        <v/>
      </c>
      <c r="W1370" s="2" t="str">
        <f t="shared" si="108"/>
        <v/>
      </c>
      <c r="X1370" s="2" t="str">
        <f t="shared" si="108"/>
        <v/>
      </c>
      <c r="Y1370" s="2" t="str">
        <f t="shared" si="108"/>
        <v/>
      </c>
    </row>
    <row r="1371" spans="1:25" x14ac:dyDescent="0.2">
      <c r="A1371" s="2" t="s">
        <v>976</v>
      </c>
      <c r="B1371" s="2">
        <v>6027</v>
      </c>
      <c r="C1371" s="2">
        <v>0</v>
      </c>
      <c r="D1371" s="2" t="s">
        <v>977</v>
      </c>
      <c r="E1371" s="2">
        <v>1039</v>
      </c>
      <c r="F1371" s="2" t="s">
        <v>932</v>
      </c>
      <c r="G1371" s="2">
        <v>2661472.3470000001</v>
      </c>
      <c r="H1371" s="2">
        <v>1225006.3729999999</v>
      </c>
      <c r="I1371" s="2" t="s">
        <v>4896</v>
      </c>
      <c r="J1371" s="4">
        <v>39630</v>
      </c>
      <c r="K1371" s="230">
        <f t="shared" si="107"/>
        <v>3</v>
      </c>
      <c r="L1371" s="2" t="str">
        <f>$B1371&amp;"-"&amp;COUNTIF($B$2:$B1371, $B1371)</f>
        <v>6027-1</v>
      </c>
      <c r="M1371" s="2">
        <v>4254</v>
      </c>
      <c r="N1371" s="2" t="str">
        <f t="shared" si="109"/>
        <v>Liesberg Dorf</v>
      </c>
      <c r="O1371" s="2" t="str">
        <f t="shared" si="108"/>
        <v/>
      </c>
      <c r="P1371" s="2" t="str">
        <f t="shared" si="108"/>
        <v/>
      </c>
      <c r="Q1371" s="2" t="str">
        <f t="shared" si="108"/>
        <v/>
      </c>
      <c r="R1371" s="2" t="str">
        <f t="shared" si="108"/>
        <v/>
      </c>
      <c r="S1371" s="2" t="str">
        <f t="shared" si="108"/>
        <v/>
      </c>
      <c r="T1371" s="2" t="str">
        <f t="shared" si="108"/>
        <v/>
      </c>
      <c r="U1371" s="2" t="str">
        <f t="shared" si="108"/>
        <v/>
      </c>
      <c r="V1371" s="2" t="str">
        <f t="shared" si="108"/>
        <v/>
      </c>
      <c r="W1371" s="2" t="str">
        <f t="shared" si="108"/>
        <v/>
      </c>
      <c r="X1371" s="2" t="str">
        <f t="shared" si="108"/>
        <v/>
      </c>
      <c r="Y1371" s="2" t="str">
        <f t="shared" si="108"/>
        <v/>
      </c>
    </row>
    <row r="1372" spans="1:25" x14ac:dyDescent="0.2">
      <c r="A1372" s="2" t="s">
        <v>978</v>
      </c>
      <c r="B1372" s="2">
        <v>6028</v>
      </c>
      <c r="C1372" s="2">
        <v>0</v>
      </c>
      <c r="D1372" s="2" t="s">
        <v>977</v>
      </c>
      <c r="E1372" s="2">
        <v>1039</v>
      </c>
      <c r="F1372" s="2" t="s">
        <v>932</v>
      </c>
      <c r="G1372" s="2">
        <v>2659936.3050000002</v>
      </c>
      <c r="H1372" s="2">
        <v>1227531.47</v>
      </c>
      <c r="I1372" s="2" t="s">
        <v>4896</v>
      </c>
      <c r="J1372" s="4">
        <v>39630</v>
      </c>
      <c r="K1372" s="230">
        <f t="shared" si="107"/>
        <v>3</v>
      </c>
      <c r="L1372" s="2" t="str">
        <f>$B1372&amp;"-"&amp;COUNTIF($B$2:$B1372, $B1372)</f>
        <v>6028-1</v>
      </c>
      <c r="M1372" s="2">
        <v>4302</v>
      </c>
      <c r="N1372" s="2" t="str">
        <f t="shared" si="109"/>
        <v>Augst BL</v>
      </c>
      <c r="O1372" s="2" t="str">
        <f t="shared" si="108"/>
        <v>Augst BL</v>
      </c>
      <c r="P1372" s="2" t="str">
        <f t="shared" si="108"/>
        <v/>
      </c>
      <c r="Q1372" s="2" t="str">
        <f t="shared" si="108"/>
        <v/>
      </c>
      <c r="R1372" s="2" t="str">
        <f t="shared" si="108"/>
        <v/>
      </c>
      <c r="S1372" s="2" t="str">
        <f t="shared" si="108"/>
        <v/>
      </c>
      <c r="T1372" s="2" t="str">
        <f t="shared" si="108"/>
        <v/>
      </c>
      <c r="U1372" s="2" t="str">
        <f t="shared" si="108"/>
        <v/>
      </c>
      <c r="V1372" s="2" t="str">
        <f t="shared" si="108"/>
        <v/>
      </c>
      <c r="W1372" s="2" t="str">
        <f t="shared" si="108"/>
        <v/>
      </c>
      <c r="X1372" s="2" t="str">
        <f t="shared" si="108"/>
        <v/>
      </c>
      <c r="Y1372" s="2" t="str">
        <f t="shared" si="108"/>
        <v/>
      </c>
    </row>
    <row r="1373" spans="1:25" x14ac:dyDescent="0.2">
      <c r="A1373" s="2" t="s">
        <v>968</v>
      </c>
      <c r="B1373" s="2">
        <v>6280</v>
      </c>
      <c r="C1373" s="2">
        <v>0</v>
      </c>
      <c r="D1373" s="2" t="s">
        <v>977</v>
      </c>
      <c r="E1373" s="2">
        <v>1039</v>
      </c>
      <c r="F1373" s="2" t="s">
        <v>932</v>
      </c>
      <c r="G1373" s="2">
        <v>2663169.67</v>
      </c>
      <c r="H1373" s="2">
        <v>1224129.7560000001</v>
      </c>
      <c r="I1373" s="2" t="s">
        <v>4896</v>
      </c>
      <c r="J1373" s="4">
        <v>39630</v>
      </c>
      <c r="K1373" s="230">
        <f t="shared" si="107"/>
        <v>3</v>
      </c>
      <c r="L1373" s="2" t="str">
        <f>$B1373&amp;"-"&amp;COUNTIF($B$2:$B1373, $B1373)</f>
        <v>6280-4</v>
      </c>
      <c r="M1373" s="2">
        <v>4303</v>
      </c>
      <c r="N1373" s="2" t="str">
        <f t="shared" si="109"/>
        <v>Kaiseraugst</v>
      </c>
      <c r="O1373" s="2" t="str">
        <f t="shared" si="108"/>
        <v>Kaiseraugst</v>
      </c>
      <c r="P1373" s="2" t="str">
        <f t="shared" si="108"/>
        <v>Kaiseraugst</v>
      </c>
      <c r="Q1373" s="2" t="str">
        <f t="shared" si="108"/>
        <v>Kaiseraugst</v>
      </c>
      <c r="R1373" s="2" t="str">
        <f t="shared" si="108"/>
        <v/>
      </c>
      <c r="S1373" s="2" t="str">
        <f t="shared" si="108"/>
        <v/>
      </c>
      <c r="T1373" s="2" t="str">
        <f t="shared" si="108"/>
        <v/>
      </c>
      <c r="U1373" s="2" t="str">
        <f t="shared" si="108"/>
        <v/>
      </c>
      <c r="V1373" s="2" t="str">
        <f t="shared" si="108"/>
        <v/>
      </c>
      <c r="W1373" s="2" t="str">
        <f t="shared" si="108"/>
        <v/>
      </c>
      <c r="X1373" s="2" t="str">
        <f t="shared" si="108"/>
        <v/>
      </c>
      <c r="Y1373" s="2" t="str">
        <f t="shared" si="108"/>
        <v/>
      </c>
    </row>
    <row r="1374" spans="1:25" x14ac:dyDescent="0.2">
      <c r="A1374" s="2" t="s">
        <v>969</v>
      </c>
      <c r="B1374" s="2">
        <v>6280</v>
      </c>
      <c r="C1374" s="2">
        <v>2</v>
      </c>
      <c r="D1374" s="2" t="s">
        <v>977</v>
      </c>
      <c r="E1374" s="2">
        <v>1039</v>
      </c>
      <c r="F1374" s="2" t="s">
        <v>932</v>
      </c>
      <c r="G1374" s="2">
        <v>2663428.7059999998</v>
      </c>
      <c r="H1374" s="2">
        <v>1222426.5330000001</v>
      </c>
      <c r="I1374" s="2" t="s">
        <v>4896</v>
      </c>
      <c r="J1374" s="4">
        <v>39630</v>
      </c>
      <c r="K1374" s="230">
        <f t="shared" si="107"/>
        <v>3</v>
      </c>
      <c r="L1374" s="2" t="str">
        <f>$B1374&amp;"-"&amp;COUNTIF($B$2:$B1374, $B1374)</f>
        <v>6280-5</v>
      </c>
      <c r="M1374" s="2">
        <v>4304</v>
      </c>
      <c r="N1374" s="2" t="str">
        <f t="shared" si="109"/>
        <v>Giebenach</v>
      </c>
      <c r="O1374" s="2" t="str">
        <f t="shared" si="108"/>
        <v/>
      </c>
      <c r="P1374" s="2" t="str">
        <f t="shared" si="108"/>
        <v/>
      </c>
      <c r="Q1374" s="2" t="str">
        <f t="shared" si="108"/>
        <v/>
      </c>
      <c r="R1374" s="2" t="str">
        <f t="shared" si="108"/>
        <v/>
      </c>
      <c r="S1374" s="2" t="str">
        <f t="shared" si="108"/>
        <v/>
      </c>
      <c r="T1374" s="2" t="str">
        <f t="shared" si="108"/>
        <v/>
      </c>
      <c r="U1374" s="2" t="str">
        <f t="shared" si="108"/>
        <v/>
      </c>
      <c r="V1374" s="2" t="str">
        <f t="shared" si="108"/>
        <v/>
      </c>
      <c r="W1374" s="2" t="str">
        <f t="shared" si="108"/>
        <v/>
      </c>
      <c r="X1374" s="2" t="str">
        <f t="shared" si="108"/>
        <v/>
      </c>
      <c r="Y1374" s="2" t="str">
        <f t="shared" si="108"/>
        <v/>
      </c>
    </row>
    <row r="1375" spans="1:25" x14ac:dyDescent="0.2">
      <c r="A1375" s="2" t="s">
        <v>970</v>
      </c>
      <c r="B1375" s="2">
        <v>6283</v>
      </c>
      <c r="C1375" s="2">
        <v>0</v>
      </c>
      <c r="D1375" s="2" t="s">
        <v>977</v>
      </c>
      <c r="E1375" s="2">
        <v>1039</v>
      </c>
      <c r="F1375" s="2" t="s">
        <v>932</v>
      </c>
      <c r="G1375" s="2">
        <v>2662587.3229999999</v>
      </c>
      <c r="H1375" s="2">
        <v>1225560.618</v>
      </c>
      <c r="I1375" s="2" t="s">
        <v>4896</v>
      </c>
      <c r="J1375" s="4">
        <v>39630</v>
      </c>
      <c r="K1375" s="230">
        <f t="shared" si="107"/>
        <v>3</v>
      </c>
      <c r="L1375" s="2" t="str">
        <f>$B1375&amp;"-"&amp;COUNTIF($B$2:$B1375, $B1375)</f>
        <v>6283-3</v>
      </c>
      <c r="M1375" s="2">
        <v>4305</v>
      </c>
      <c r="N1375" s="2" t="str">
        <f t="shared" si="109"/>
        <v>Olsberg</v>
      </c>
      <c r="O1375" s="2" t="str">
        <f t="shared" si="109"/>
        <v>Olsberg</v>
      </c>
      <c r="P1375" s="2" t="str">
        <f t="shared" si="109"/>
        <v>Olsberg</v>
      </c>
      <c r="Q1375" s="2" t="str">
        <f t="shared" si="109"/>
        <v/>
      </c>
      <c r="R1375" s="2" t="str">
        <f t="shared" si="109"/>
        <v/>
      </c>
      <c r="S1375" s="2" t="str">
        <f t="shared" si="109"/>
        <v/>
      </c>
      <c r="T1375" s="2" t="str">
        <f t="shared" si="109"/>
        <v/>
      </c>
      <c r="U1375" s="2" t="str">
        <f t="shared" si="109"/>
        <v/>
      </c>
      <c r="V1375" s="2" t="str">
        <f t="shared" si="109"/>
        <v/>
      </c>
      <c r="W1375" s="2" t="str">
        <f t="shared" si="109"/>
        <v/>
      </c>
      <c r="X1375" s="2" t="str">
        <f t="shared" si="109"/>
        <v/>
      </c>
      <c r="Y1375" s="2" t="str">
        <f t="shared" si="109"/>
        <v/>
      </c>
    </row>
    <row r="1376" spans="1:25" x14ac:dyDescent="0.2">
      <c r="A1376" s="2" t="s">
        <v>979</v>
      </c>
      <c r="B1376" s="2">
        <v>6023</v>
      </c>
      <c r="C1376" s="2">
        <v>0</v>
      </c>
      <c r="D1376" s="2" t="s">
        <v>979</v>
      </c>
      <c r="E1376" s="2">
        <v>1040</v>
      </c>
      <c r="F1376" s="2" t="s">
        <v>932</v>
      </c>
      <c r="G1376" s="2">
        <v>2662892.7510000002</v>
      </c>
      <c r="H1376" s="2">
        <v>1217254.6399999999</v>
      </c>
      <c r="I1376" s="2" t="s">
        <v>4896</v>
      </c>
      <c r="J1376" s="4">
        <v>39630</v>
      </c>
      <c r="K1376" s="230">
        <f t="shared" si="107"/>
        <v>3</v>
      </c>
      <c r="L1376" s="2" t="str">
        <f>$B1376&amp;"-"&amp;COUNTIF($B$2:$B1376, $B1376)</f>
        <v>6023-2</v>
      </c>
      <c r="M1376" s="2">
        <v>4310</v>
      </c>
      <c r="N1376" s="2" t="str">
        <f t="shared" si="109"/>
        <v>Rheinfelden</v>
      </c>
      <c r="O1376" s="2" t="str">
        <f t="shared" si="109"/>
        <v/>
      </c>
      <c r="P1376" s="2" t="str">
        <f t="shared" si="109"/>
        <v/>
      </c>
      <c r="Q1376" s="2" t="str">
        <f t="shared" si="109"/>
        <v/>
      </c>
      <c r="R1376" s="2" t="str">
        <f t="shared" si="109"/>
        <v/>
      </c>
      <c r="S1376" s="2" t="str">
        <f t="shared" si="109"/>
        <v/>
      </c>
      <c r="T1376" s="2" t="str">
        <f t="shared" si="109"/>
        <v/>
      </c>
      <c r="U1376" s="2" t="str">
        <f t="shared" si="109"/>
        <v/>
      </c>
      <c r="V1376" s="2" t="str">
        <f t="shared" si="109"/>
        <v/>
      </c>
      <c r="W1376" s="2" t="str">
        <f t="shared" si="109"/>
        <v/>
      </c>
      <c r="X1376" s="2" t="str">
        <f t="shared" si="109"/>
        <v/>
      </c>
      <c r="Y1376" s="2" t="str">
        <f t="shared" si="109"/>
        <v/>
      </c>
    </row>
    <row r="1377" spans="1:25" x14ac:dyDescent="0.2">
      <c r="A1377" s="2" t="s">
        <v>975</v>
      </c>
      <c r="B1377" s="2">
        <v>6026</v>
      </c>
      <c r="C1377" s="2">
        <v>0</v>
      </c>
      <c r="D1377" s="2" t="s">
        <v>979</v>
      </c>
      <c r="E1377" s="2">
        <v>1040</v>
      </c>
      <c r="F1377" s="2" t="s">
        <v>932</v>
      </c>
      <c r="G1377" s="2">
        <v>2664078.5580000002</v>
      </c>
      <c r="H1377" s="2">
        <v>1218953.453</v>
      </c>
      <c r="I1377" s="2" t="s">
        <v>4896</v>
      </c>
      <c r="J1377" s="4">
        <v>39630</v>
      </c>
      <c r="K1377" s="230">
        <f t="shared" si="107"/>
        <v>3</v>
      </c>
      <c r="L1377" s="2" t="str">
        <f>$B1377&amp;"-"&amp;COUNTIF($B$2:$B1377, $B1377)</f>
        <v>6026-4</v>
      </c>
      <c r="M1377" s="2">
        <v>4312</v>
      </c>
      <c r="N1377" s="2" t="str">
        <f t="shared" si="109"/>
        <v>Magden</v>
      </c>
      <c r="O1377" s="2" t="str">
        <f t="shared" si="109"/>
        <v/>
      </c>
      <c r="P1377" s="2" t="str">
        <f t="shared" si="109"/>
        <v/>
      </c>
      <c r="Q1377" s="2" t="str">
        <f t="shared" si="109"/>
        <v/>
      </c>
      <c r="R1377" s="2" t="str">
        <f t="shared" si="109"/>
        <v/>
      </c>
      <c r="S1377" s="2" t="str">
        <f t="shared" si="109"/>
        <v/>
      </c>
      <c r="T1377" s="2" t="str">
        <f t="shared" si="109"/>
        <v/>
      </c>
      <c r="U1377" s="2" t="str">
        <f t="shared" si="109"/>
        <v/>
      </c>
      <c r="V1377" s="2" t="str">
        <f t="shared" si="109"/>
        <v/>
      </c>
      <c r="W1377" s="2" t="str">
        <f t="shared" si="109"/>
        <v/>
      </c>
      <c r="X1377" s="2" t="str">
        <f t="shared" si="109"/>
        <v/>
      </c>
      <c r="Y1377" s="2" t="str">
        <f t="shared" si="109"/>
        <v/>
      </c>
    </row>
    <row r="1378" spans="1:25" x14ac:dyDescent="0.2">
      <c r="A1378" s="2" t="s">
        <v>1022</v>
      </c>
      <c r="B1378" s="2">
        <v>6206</v>
      </c>
      <c r="C1378" s="2">
        <v>0</v>
      </c>
      <c r="D1378" s="2" t="s">
        <v>979</v>
      </c>
      <c r="E1378" s="2">
        <v>1040</v>
      </c>
      <c r="F1378" s="2" t="s">
        <v>932</v>
      </c>
      <c r="G1378" s="2">
        <v>2660189.5789999999</v>
      </c>
      <c r="H1378" s="2">
        <v>1216774.3119999999</v>
      </c>
      <c r="I1378" s="2" t="s">
        <v>4896</v>
      </c>
      <c r="J1378" s="4">
        <v>39630</v>
      </c>
      <c r="K1378" s="230">
        <f t="shared" si="107"/>
        <v>3</v>
      </c>
      <c r="L1378" s="2" t="str">
        <f>$B1378&amp;"-"&amp;COUNTIF($B$2:$B1378, $B1378)</f>
        <v>6206-2</v>
      </c>
      <c r="M1378" s="2">
        <v>4313</v>
      </c>
      <c r="N1378" s="2" t="str">
        <f t="shared" si="109"/>
        <v>Möhlin</v>
      </c>
      <c r="O1378" s="2" t="str">
        <f t="shared" si="109"/>
        <v>Möhlin</v>
      </c>
      <c r="P1378" s="2" t="str">
        <f t="shared" si="109"/>
        <v/>
      </c>
      <c r="Q1378" s="2" t="str">
        <f t="shared" si="109"/>
        <v/>
      </c>
      <c r="R1378" s="2" t="str">
        <f t="shared" si="109"/>
        <v/>
      </c>
      <c r="S1378" s="2" t="str">
        <f t="shared" si="109"/>
        <v/>
      </c>
      <c r="T1378" s="2" t="str">
        <f t="shared" si="109"/>
        <v/>
      </c>
      <c r="U1378" s="2" t="str">
        <f t="shared" si="109"/>
        <v/>
      </c>
      <c r="V1378" s="2" t="str">
        <f t="shared" si="109"/>
        <v/>
      </c>
      <c r="W1378" s="2" t="str">
        <f t="shared" si="109"/>
        <v/>
      </c>
      <c r="X1378" s="2" t="str">
        <f t="shared" si="109"/>
        <v/>
      </c>
      <c r="Y1378" s="2" t="str">
        <f t="shared" si="109"/>
        <v/>
      </c>
    </row>
    <row r="1379" spans="1:25" x14ac:dyDescent="0.2">
      <c r="A1379" s="2" t="s">
        <v>952</v>
      </c>
      <c r="B1379" s="2">
        <v>6287</v>
      </c>
      <c r="C1379" s="2">
        <v>0</v>
      </c>
      <c r="D1379" s="2" t="s">
        <v>980</v>
      </c>
      <c r="E1379" s="2">
        <v>1041</v>
      </c>
      <c r="F1379" s="2" t="s">
        <v>932</v>
      </c>
      <c r="G1379" s="2">
        <v>2661155.0669999998</v>
      </c>
      <c r="H1379" s="2">
        <v>1235383.8030000001</v>
      </c>
      <c r="I1379" s="2" t="s">
        <v>4896</v>
      </c>
      <c r="J1379" s="4">
        <v>39630</v>
      </c>
      <c r="K1379" s="230">
        <f t="shared" si="107"/>
        <v>3</v>
      </c>
      <c r="L1379" s="2" t="str">
        <f>$B1379&amp;"-"&amp;COUNTIF($B$2:$B1379, $B1379)</f>
        <v>6287-2</v>
      </c>
      <c r="M1379" s="2">
        <v>4314</v>
      </c>
      <c r="N1379" s="2" t="str">
        <f t="shared" si="109"/>
        <v>Zeiningen</v>
      </c>
      <c r="O1379" s="2" t="str">
        <f t="shared" si="109"/>
        <v/>
      </c>
      <c r="P1379" s="2" t="str">
        <f t="shared" si="109"/>
        <v/>
      </c>
      <c r="Q1379" s="2" t="str">
        <f t="shared" si="109"/>
        <v/>
      </c>
      <c r="R1379" s="2" t="str">
        <f t="shared" si="109"/>
        <v/>
      </c>
      <c r="S1379" s="2" t="str">
        <f t="shared" si="109"/>
        <v/>
      </c>
      <c r="T1379" s="2" t="str">
        <f t="shared" si="109"/>
        <v/>
      </c>
      <c r="U1379" s="2" t="str">
        <f t="shared" si="109"/>
        <v/>
      </c>
      <c r="V1379" s="2" t="str">
        <f t="shared" si="109"/>
        <v/>
      </c>
      <c r="W1379" s="2" t="str">
        <f t="shared" si="109"/>
        <v/>
      </c>
      <c r="X1379" s="2" t="str">
        <f t="shared" si="109"/>
        <v/>
      </c>
      <c r="Y1379" s="2" t="str">
        <f t="shared" si="109"/>
        <v/>
      </c>
    </row>
    <row r="1380" spans="1:25" x14ac:dyDescent="0.2">
      <c r="A1380" s="2" t="s">
        <v>980</v>
      </c>
      <c r="B1380" s="2">
        <v>6288</v>
      </c>
      <c r="C1380" s="2">
        <v>0</v>
      </c>
      <c r="D1380" s="2" t="s">
        <v>980</v>
      </c>
      <c r="E1380" s="2">
        <v>1041</v>
      </c>
      <c r="F1380" s="2" t="s">
        <v>932</v>
      </c>
      <c r="G1380" s="2">
        <v>2663032.0809999998</v>
      </c>
      <c r="H1380" s="2">
        <v>1235467.4979999999</v>
      </c>
      <c r="I1380" s="2" t="s">
        <v>4896</v>
      </c>
      <c r="J1380" s="4">
        <v>39630</v>
      </c>
      <c r="K1380" s="230">
        <f t="shared" si="107"/>
        <v>3</v>
      </c>
      <c r="L1380" s="2" t="str">
        <f>$B1380&amp;"-"&amp;COUNTIF($B$2:$B1380, $B1380)</f>
        <v>6288-2</v>
      </c>
      <c r="M1380" s="2">
        <v>4315</v>
      </c>
      <c r="N1380" s="2" t="str">
        <f t="shared" si="109"/>
        <v>Zuzgen</v>
      </c>
      <c r="O1380" s="2" t="str">
        <f t="shared" si="109"/>
        <v>Zuzgen</v>
      </c>
      <c r="P1380" s="2" t="str">
        <f t="shared" si="109"/>
        <v/>
      </c>
      <c r="Q1380" s="2" t="str">
        <f t="shared" si="109"/>
        <v/>
      </c>
      <c r="R1380" s="2" t="str">
        <f t="shared" si="109"/>
        <v/>
      </c>
      <c r="S1380" s="2" t="str">
        <f t="shared" si="109"/>
        <v/>
      </c>
      <c r="T1380" s="2" t="str">
        <f t="shared" si="109"/>
        <v/>
      </c>
      <c r="U1380" s="2" t="str">
        <f t="shared" si="109"/>
        <v/>
      </c>
      <c r="V1380" s="2" t="str">
        <f t="shared" si="109"/>
        <v/>
      </c>
      <c r="W1380" s="2" t="str">
        <f t="shared" si="109"/>
        <v/>
      </c>
      <c r="X1380" s="2" t="str">
        <f t="shared" si="109"/>
        <v/>
      </c>
      <c r="Y1380" s="2" t="str">
        <f t="shared" si="109"/>
        <v/>
      </c>
    </row>
    <row r="1381" spans="1:25" x14ac:dyDescent="0.2">
      <c r="A1381" s="2" t="s">
        <v>985</v>
      </c>
      <c r="B1381" s="2">
        <v>6030</v>
      </c>
      <c r="C1381" s="2">
        <v>0</v>
      </c>
      <c r="D1381" s="2" t="s">
        <v>981</v>
      </c>
      <c r="E1381" s="2">
        <v>1051</v>
      </c>
      <c r="F1381" s="2" t="s">
        <v>932</v>
      </c>
      <c r="G1381" s="2">
        <v>2669641.6809999999</v>
      </c>
      <c r="H1381" s="2">
        <v>1214532.7849999999</v>
      </c>
      <c r="I1381" s="2" t="s">
        <v>4896</v>
      </c>
      <c r="J1381" s="4">
        <v>39630</v>
      </c>
      <c r="K1381" s="230">
        <f t="shared" si="107"/>
        <v>3</v>
      </c>
      <c r="L1381" s="2" t="str">
        <f>$B1381&amp;"-"&amp;COUNTIF($B$2:$B1381, $B1381)</f>
        <v>6030-1</v>
      </c>
      <c r="M1381" s="2">
        <v>4316</v>
      </c>
      <c r="N1381" s="2" t="str">
        <f t="shared" si="109"/>
        <v>Hellikon</v>
      </c>
      <c r="O1381" s="2" t="str">
        <f t="shared" si="109"/>
        <v>Hellikon</v>
      </c>
      <c r="P1381" s="2" t="str">
        <f t="shared" si="109"/>
        <v/>
      </c>
      <c r="Q1381" s="2" t="str">
        <f t="shared" si="109"/>
        <v/>
      </c>
      <c r="R1381" s="2" t="str">
        <f t="shared" si="109"/>
        <v/>
      </c>
      <c r="S1381" s="2" t="str">
        <f t="shared" si="109"/>
        <v/>
      </c>
      <c r="T1381" s="2" t="str">
        <f t="shared" si="109"/>
        <v/>
      </c>
      <c r="U1381" s="2" t="str">
        <f t="shared" si="109"/>
        <v/>
      </c>
      <c r="V1381" s="2" t="str">
        <f t="shared" si="109"/>
        <v/>
      </c>
      <c r="W1381" s="2" t="str">
        <f t="shared" si="109"/>
        <v/>
      </c>
      <c r="X1381" s="2" t="str">
        <f t="shared" si="109"/>
        <v/>
      </c>
      <c r="Y1381" s="2" t="str">
        <f t="shared" si="109"/>
        <v/>
      </c>
    </row>
    <row r="1382" spans="1:25" x14ac:dyDescent="0.2">
      <c r="A1382" s="2" t="s">
        <v>981</v>
      </c>
      <c r="B1382" s="2">
        <v>6043</v>
      </c>
      <c r="C1382" s="2">
        <v>0</v>
      </c>
      <c r="D1382" s="2" t="s">
        <v>981</v>
      </c>
      <c r="E1382" s="2">
        <v>1051</v>
      </c>
      <c r="F1382" s="2" t="s">
        <v>932</v>
      </c>
      <c r="G1382" s="2">
        <v>2670618.284</v>
      </c>
      <c r="H1382" s="2">
        <v>1213830.642</v>
      </c>
      <c r="I1382" s="2" t="s">
        <v>4896</v>
      </c>
      <c r="J1382" s="4">
        <v>39630</v>
      </c>
      <c r="K1382" s="230">
        <f t="shared" si="107"/>
        <v>3</v>
      </c>
      <c r="L1382" s="2" t="str">
        <f>$B1382&amp;"-"&amp;COUNTIF($B$2:$B1382, $B1382)</f>
        <v>6043-1</v>
      </c>
      <c r="M1382" s="2">
        <v>4317</v>
      </c>
      <c r="N1382" s="2" t="str">
        <f t="shared" si="109"/>
        <v>Wegenstetten</v>
      </c>
      <c r="O1382" s="2" t="str">
        <f t="shared" si="109"/>
        <v/>
      </c>
      <c r="P1382" s="2" t="str">
        <f t="shared" si="109"/>
        <v/>
      </c>
      <c r="Q1382" s="2" t="str">
        <f t="shared" si="109"/>
        <v/>
      </c>
      <c r="R1382" s="2" t="str">
        <f t="shared" si="109"/>
        <v/>
      </c>
      <c r="S1382" s="2" t="str">
        <f t="shared" si="109"/>
        <v/>
      </c>
      <c r="T1382" s="2" t="str">
        <f t="shared" si="109"/>
        <v/>
      </c>
      <c r="U1382" s="2" t="str">
        <f t="shared" si="109"/>
        <v/>
      </c>
      <c r="V1382" s="2" t="str">
        <f t="shared" si="109"/>
        <v/>
      </c>
      <c r="W1382" s="2" t="str">
        <f t="shared" si="109"/>
        <v/>
      </c>
      <c r="X1382" s="2" t="str">
        <f t="shared" si="109"/>
        <v/>
      </c>
      <c r="Y1382" s="2" t="str">
        <f t="shared" si="109"/>
        <v/>
      </c>
    </row>
    <row r="1383" spans="1:25" x14ac:dyDescent="0.2">
      <c r="A1383" s="2" t="s">
        <v>985</v>
      </c>
      <c r="B1383" s="2">
        <v>6030</v>
      </c>
      <c r="C1383" s="2">
        <v>0</v>
      </c>
      <c r="D1383" s="2" t="s">
        <v>982</v>
      </c>
      <c r="E1383" s="2">
        <v>1052</v>
      </c>
      <c r="F1383" s="2" t="s">
        <v>932</v>
      </c>
      <c r="G1383" s="2">
        <v>2668969.23</v>
      </c>
      <c r="H1383" s="2">
        <v>1215870.923</v>
      </c>
      <c r="I1383" s="2" t="s">
        <v>4896</v>
      </c>
      <c r="J1383" s="4">
        <v>39630</v>
      </c>
      <c r="K1383" s="230">
        <f t="shared" si="107"/>
        <v>3</v>
      </c>
      <c r="L1383" s="2" t="str">
        <f>$B1383&amp;"-"&amp;COUNTIF($B$2:$B1383, $B1383)</f>
        <v>6030-2</v>
      </c>
      <c r="M1383" s="2">
        <v>4322</v>
      </c>
      <c r="N1383" s="2" t="str">
        <f t="shared" si="109"/>
        <v>Mumpf</v>
      </c>
      <c r="O1383" s="2" t="str">
        <f t="shared" si="109"/>
        <v/>
      </c>
      <c r="P1383" s="2" t="str">
        <f t="shared" si="109"/>
        <v/>
      </c>
      <c r="Q1383" s="2" t="str">
        <f t="shared" si="109"/>
        <v/>
      </c>
      <c r="R1383" s="2" t="str">
        <f t="shared" si="109"/>
        <v/>
      </c>
      <c r="S1383" s="2" t="str">
        <f t="shared" si="109"/>
        <v/>
      </c>
      <c r="T1383" s="2" t="str">
        <f t="shared" si="109"/>
        <v/>
      </c>
      <c r="U1383" s="2" t="str">
        <f t="shared" si="109"/>
        <v/>
      </c>
      <c r="V1383" s="2" t="str">
        <f t="shared" si="109"/>
        <v/>
      </c>
      <c r="W1383" s="2" t="str">
        <f t="shared" si="109"/>
        <v/>
      </c>
      <c r="X1383" s="2" t="str">
        <f t="shared" si="109"/>
        <v/>
      </c>
      <c r="Y1383" s="2" t="str">
        <f t="shared" si="109"/>
        <v/>
      </c>
    </row>
    <row r="1384" spans="1:25" x14ac:dyDescent="0.2">
      <c r="A1384" s="2" t="s">
        <v>982</v>
      </c>
      <c r="B1384" s="2">
        <v>6033</v>
      </c>
      <c r="C1384" s="2">
        <v>0</v>
      </c>
      <c r="D1384" s="2" t="s">
        <v>982</v>
      </c>
      <c r="E1384" s="2">
        <v>1052</v>
      </c>
      <c r="F1384" s="2" t="s">
        <v>932</v>
      </c>
      <c r="G1384" s="2">
        <v>2668929.5260000001</v>
      </c>
      <c r="H1384" s="2">
        <v>1217175.0970000001</v>
      </c>
      <c r="I1384" s="2" t="s">
        <v>4896</v>
      </c>
      <c r="J1384" s="4">
        <v>39630</v>
      </c>
      <c r="K1384" s="230">
        <f t="shared" si="107"/>
        <v>3</v>
      </c>
      <c r="L1384" s="2" t="str">
        <f>$B1384&amp;"-"&amp;COUNTIF($B$2:$B1384, $B1384)</f>
        <v>6033-1</v>
      </c>
      <c r="M1384" s="2">
        <v>4323</v>
      </c>
      <c r="N1384" s="2" t="str">
        <f t="shared" si="109"/>
        <v>Wallbach</v>
      </c>
      <c r="O1384" s="2" t="str">
        <f t="shared" si="109"/>
        <v>Wallbach</v>
      </c>
      <c r="P1384" s="2" t="str">
        <f t="shared" si="109"/>
        <v/>
      </c>
      <c r="Q1384" s="2" t="str">
        <f t="shared" si="109"/>
        <v/>
      </c>
      <c r="R1384" s="2" t="str">
        <f t="shared" si="109"/>
        <v/>
      </c>
      <c r="S1384" s="2" t="str">
        <f t="shared" si="109"/>
        <v/>
      </c>
      <c r="T1384" s="2" t="str">
        <f t="shared" si="109"/>
        <v/>
      </c>
      <c r="U1384" s="2" t="str">
        <f t="shared" si="109"/>
        <v/>
      </c>
      <c r="V1384" s="2" t="str">
        <f t="shared" si="109"/>
        <v/>
      </c>
      <c r="W1384" s="2" t="str">
        <f t="shared" si="109"/>
        <v/>
      </c>
      <c r="X1384" s="2" t="str">
        <f t="shared" si="109"/>
        <v/>
      </c>
      <c r="Y1384" s="2" t="str">
        <f t="shared" si="109"/>
        <v/>
      </c>
    </row>
    <row r="1385" spans="1:25" x14ac:dyDescent="0.2">
      <c r="A1385" s="2" t="s">
        <v>983</v>
      </c>
      <c r="B1385" s="2">
        <v>6035</v>
      </c>
      <c r="C1385" s="2">
        <v>0</v>
      </c>
      <c r="D1385" s="2" t="s">
        <v>982</v>
      </c>
      <c r="E1385" s="2">
        <v>1052</v>
      </c>
      <c r="F1385" s="2" t="s">
        <v>932</v>
      </c>
      <c r="G1385" s="2">
        <v>2669598.2790000001</v>
      </c>
      <c r="H1385" s="2">
        <v>1217953.5900000001</v>
      </c>
      <c r="I1385" s="2" t="s">
        <v>4896</v>
      </c>
      <c r="J1385" s="4">
        <v>39630</v>
      </c>
      <c r="K1385" s="230">
        <f t="shared" si="107"/>
        <v>3</v>
      </c>
      <c r="L1385" s="2" t="str">
        <f>$B1385&amp;"-"&amp;COUNTIF($B$2:$B1385, $B1385)</f>
        <v>6035-1</v>
      </c>
      <c r="M1385" s="2">
        <v>4324</v>
      </c>
      <c r="N1385" s="2" t="str">
        <f t="shared" si="109"/>
        <v>Obermumpf</v>
      </c>
      <c r="O1385" s="2" t="str">
        <f t="shared" si="109"/>
        <v/>
      </c>
      <c r="P1385" s="2" t="str">
        <f t="shared" si="109"/>
        <v/>
      </c>
      <c r="Q1385" s="2" t="str">
        <f t="shared" si="109"/>
        <v/>
      </c>
      <c r="R1385" s="2" t="str">
        <f t="shared" si="109"/>
        <v/>
      </c>
      <c r="S1385" s="2" t="str">
        <f t="shared" si="109"/>
        <v/>
      </c>
      <c r="T1385" s="2" t="str">
        <f t="shared" si="109"/>
        <v/>
      </c>
      <c r="U1385" s="2" t="str">
        <f t="shared" si="109"/>
        <v/>
      </c>
      <c r="V1385" s="2" t="str">
        <f t="shared" si="109"/>
        <v/>
      </c>
      <c r="W1385" s="2" t="str">
        <f t="shared" si="109"/>
        <v/>
      </c>
      <c r="X1385" s="2" t="str">
        <f t="shared" si="109"/>
        <v/>
      </c>
      <c r="Y1385" s="2" t="str">
        <f t="shared" si="109"/>
        <v/>
      </c>
    </row>
    <row r="1386" spans="1:25" x14ac:dyDescent="0.2">
      <c r="A1386" s="2" t="s">
        <v>984</v>
      </c>
      <c r="B1386" s="2">
        <v>6036</v>
      </c>
      <c r="C1386" s="2">
        <v>0</v>
      </c>
      <c r="D1386" s="2" t="s">
        <v>984</v>
      </c>
      <c r="E1386" s="2">
        <v>1053</v>
      </c>
      <c r="F1386" s="2" t="s">
        <v>932</v>
      </c>
      <c r="G1386" s="2">
        <v>2670991.89</v>
      </c>
      <c r="H1386" s="2">
        <v>1216278.213</v>
      </c>
      <c r="I1386" s="2" t="s">
        <v>4896</v>
      </c>
      <c r="J1386" s="4">
        <v>39630</v>
      </c>
      <c r="K1386" s="230">
        <f t="shared" si="107"/>
        <v>3</v>
      </c>
      <c r="L1386" s="2" t="str">
        <f>$B1386&amp;"-"&amp;COUNTIF($B$2:$B1386, $B1386)</f>
        <v>6036-1</v>
      </c>
      <c r="M1386" s="2">
        <v>4325</v>
      </c>
      <c r="N1386" s="2" t="str">
        <f t="shared" si="109"/>
        <v>Schupfart</v>
      </c>
      <c r="O1386" s="2" t="str">
        <f t="shared" si="109"/>
        <v/>
      </c>
      <c r="P1386" s="2" t="str">
        <f t="shared" si="109"/>
        <v/>
      </c>
      <c r="Q1386" s="2" t="str">
        <f t="shared" si="109"/>
        <v/>
      </c>
      <c r="R1386" s="2" t="str">
        <f t="shared" si="109"/>
        <v/>
      </c>
      <c r="S1386" s="2" t="str">
        <f t="shared" si="109"/>
        <v/>
      </c>
      <c r="T1386" s="2" t="str">
        <f t="shared" si="109"/>
        <v/>
      </c>
      <c r="U1386" s="2" t="str">
        <f t="shared" si="109"/>
        <v/>
      </c>
      <c r="V1386" s="2" t="str">
        <f t="shared" si="109"/>
        <v/>
      </c>
      <c r="W1386" s="2" t="str">
        <f t="shared" si="109"/>
        <v/>
      </c>
      <c r="X1386" s="2" t="str">
        <f t="shared" si="109"/>
        <v/>
      </c>
      <c r="Y1386" s="2" t="str">
        <f t="shared" si="109"/>
        <v/>
      </c>
    </row>
    <row r="1387" spans="1:25" x14ac:dyDescent="0.2">
      <c r="A1387" s="2" t="s">
        <v>998</v>
      </c>
      <c r="B1387" s="2">
        <v>6037</v>
      </c>
      <c r="C1387" s="2">
        <v>0</v>
      </c>
      <c r="D1387" s="2" t="s">
        <v>984</v>
      </c>
      <c r="E1387" s="2">
        <v>1053</v>
      </c>
      <c r="F1387" s="2" t="s">
        <v>932</v>
      </c>
      <c r="G1387" s="2">
        <v>2670590.6579999998</v>
      </c>
      <c r="H1387" s="2">
        <v>1217224.433</v>
      </c>
      <c r="I1387" s="2" t="s">
        <v>4896</v>
      </c>
      <c r="J1387" s="4">
        <v>39630</v>
      </c>
      <c r="K1387" s="230">
        <f t="shared" si="107"/>
        <v>3</v>
      </c>
      <c r="L1387" s="2" t="str">
        <f>$B1387&amp;"-"&amp;COUNTIF($B$2:$B1387, $B1387)</f>
        <v>6037-1</v>
      </c>
      <c r="M1387" s="2">
        <v>4332</v>
      </c>
      <c r="N1387" s="2" t="str">
        <f t="shared" si="109"/>
        <v>Stein AG</v>
      </c>
      <c r="O1387" s="2" t="str">
        <f t="shared" si="109"/>
        <v/>
      </c>
      <c r="P1387" s="2" t="str">
        <f t="shared" si="109"/>
        <v/>
      </c>
      <c r="Q1387" s="2" t="str">
        <f t="shared" si="109"/>
        <v/>
      </c>
      <c r="R1387" s="2" t="str">
        <f t="shared" si="109"/>
        <v/>
      </c>
      <c r="S1387" s="2" t="str">
        <f t="shared" si="109"/>
        <v/>
      </c>
      <c r="T1387" s="2" t="str">
        <f t="shared" si="109"/>
        <v/>
      </c>
      <c r="U1387" s="2" t="str">
        <f t="shared" si="109"/>
        <v/>
      </c>
      <c r="V1387" s="2" t="str">
        <f t="shared" si="109"/>
        <v/>
      </c>
      <c r="W1387" s="2" t="str">
        <f t="shared" si="109"/>
        <v/>
      </c>
      <c r="X1387" s="2" t="str">
        <f t="shared" si="109"/>
        <v/>
      </c>
      <c r="Y1387" s="2" t="str">
        <f t="shared" si="109"/>
        <v/>
      </c>
    </row>
    <row r="1388" spans="1:25" x14ac:dyDescent="0.2">
      <c r="A1388" s="2" t="s">
        <v>994</v>
      </c>
      <c r="B1388" s="2">
        <v>6004</v>
      </c>
      <c r="C1388" s="2">
        <v>0</v>
      </c>
      <c r="D1388" s="2" t="s">
        <v>985</v>
      </c>
      <c r="E1388" s="2">
        <v>1054</v>
      </c>
      <c r="F1388" s="2" t="s">
        <v>932</v>
      </c>
      <c r="G1388" s="2">
        <v>2665661.3020000001</v>
      </c>
      <c r="H1388" s="2">
        <v>1213137.4080000001</v>
      </c>
      <c r="I1388" s="2" t="s">
        <v>4896</v>
      </c>
      <c r="J1388" s="4">
        <v>39630</v>
      </c>
      <c r="K1388" s="230">
        <f t="shared" si="107"/>
        <v>3</v>
      </c>
      <c r="L1388" s="2" t="str">
        <f>$B1388&amp;"-"&amp;COUNTIF($B$2:$B1388, $B1388)</f>
        <v>6004-1</v>
      </c>
      <c r="M1388" s="2">
        <v>4333</v>
      </c>
      <c r="N1388" s="2" t="str">
        <f t="shared" si="109"/>
        <v>Münchwilen AG</v>
      </c>
      <c r="O1388" s="2" t="str">
        <f t="shared" si="109"/>
        <v/>
      </c>
      <c r="P1388" s="2" t="str">
        <f t="shared" si="109"/>
        <v/>
      </c>
      <c r="Q1388" s="2" t="str">
        <f t="shared" si="109"/>
        <v/>
      </c>
      <c r="R1388" s="2" t="str">
        <f t="shared" si="109"/>
        <v/>
      </c>
      <c r="S1388" s="2" t="str">
        <f t="shared" si="109"/>
        <v/>
      </c>
      <c r="T1388" s="2" t="str">
        <f t="shared" si="109"/>
        <v/>
      </c>
      <c r="U1388" s="2" t="str">
        <f t="shared" si="109"/>
        <v/>
      </c>
      <c r="V1388" s="2" t="str">
        <f t="shared" si="109"/>
        <v/>
      </c>
      <c r="W1388" s="2" t="str">
        <f t="shared" si="109"/>
        <v/>
      </c>
      <c r="X1388" s="2" t="str">
        <f t="shared" si="109"/>
        <v/>
      </c>
      <c r="Y1388" s="2" t="str">
        <f t="shared" si="109"/>
        <v/>
      </c>
    </row>
    <row r="1389" spans="1:25" x14ac:dyDescent="0.2">
      <c r="A1389" s="2" t="s">
        <v>994</v>
      </c>
      <c r="B1389" s="2">
        <v>6006</v>
      </c>
      <c r="C1389" s="2">
        <v>0</v>
      </c>
      <c r="D1389" s="2" t="s">
        <v>985</v>
      </c>
      <c r="E1389" s="2">
        <v>1054</v>
      </c>
      <c r="F1389" s="2" t="s">
        <v>932</v>
      </c>
      <c r="G1389" s="2">
        <v>2666595.4720000001</v>
      </c>
      <c r="H1389" s="2">
        <v>1213367.0730000001</v>
      </c>
      <c r="I1389" s="2" t="s">
        <v>4896</v>
      </c>
      <c r="J1389" s="4">
        <v>39630</v>
      </c>
      <c r="K1389" s="230">
        <f t="shared" si="107"/>
        <v>3</v>
      </c>
      <c r="L1389" s="2" t="str">
        <f>$B1389&amp;"-"&amp;COUNTIF($B$2:$B1389, $B1389)</f>
        <v>6006-1</v>
      </c>
      <c r="M1389" s="2">
        <v>4334</v>
      </c>
      <c r="N1389" s="2" t="str">
        <f t="shared" si="109"/>
        <v>Sisseln AG</v>
      </c>
      <c r="O1389" s="2" t="str">
        <f t="shared" si="109"/>
        <v/>
      </c>
      <c r="P1389" s="2" t="str">
        <f t="shared" si="109"/>
        <v/>
      </c>
      <c r="Q1389" s="2" t="str">
        <f t="shared" si="109"/>
        <v/>
      </c>
      <c r="R1389" s="2" t="str">
        <f t="shared" si="109"/>
        <v/>
      </c>
      <c r="S1389" s="2" t="str">
        <f t="shared" si="109"/>
        <v/>
      </c>
      <c r="T1389" s="2" t="str">
        <f t="shared" si="109"/>
        <v/>
      </c>
      <c r="U1389" s="2" t="str">
        <f t="shared" si="109"/>
        <v/>
      </c>
      <c r="V1389" s="2" t="str">
        <f t="shared" si="109"/>
        <v/>
      </c>
      <c r="W1389" s="2" t="str">
        <f t="shared" si="109"/>
        <v/>
      </c>
      <c r="X1389" s="2" t="str">
        <f t="shared" si="109"/>
        <v/>
      </c>
      <c r="Y1389" s="2" t="str">
        <f t="shared" si="109"/>
        <v/>
      </c>
    </row>
    <row r="1390" spans="1:25" x14ac:dyDescent="0.2">
      <c r="A1390" s="2" t="s">
        <v>955</v>
      </c>
      <c r="B1390" s="2">
        <v>6020</v>
      </c>
      <c r="C1390" s="2">
        <v>0</v>
      </c>
      <c r="D1390" s="2" t="s">
        <v>985</v>
      </c>
      <c r="E1390" s="2">
        <v>1054</v>
      </c>
      <c r="F1390" s="2" t="s">
        <v>932</v>
      </c>
      <c r="G1390" s="2">
        <v>2665331.3530000001</v>
      </c>
      <c r="H1390" s="2">
        <v>1213275.1029999999</v>
      </c>
      <c r="I1390" s="2" t="s">
        <v>4896</v>
      </c>
      <c r="J1390" s="4">
        <v>39630</v>
      </c>
      <c r="K1390" s="230">
        <f t="shared" si="107"/>
        <v>3</v>
      </c>
      <c r="L1390" s="2" t="str">
        <f>$B1390&amp;"-"&amp;COUNTIF($B$2:$B1390, $B1390)</f>
        <v>6020-2</v>
      </c>
      <c r="M1390" s="2">
        <v>4402</v>
      </c>
      <c r="N1390" s="2" t="str">
        <f t="shared" si="109"/>
        <v>Frenkendorf</v>
      </c>
      <c r="O1390" s="2" t="str">
        <f t="shared" si="109"/>
        <v>Frenkendorf</v>
      </c>
      <c r="P1390" s="2" t="str">
        <f t="shared" si="109"/>
        <v/>
      </c>
      <c r="Q1390" s="2" t="str">
        <f t="shared" si="109"/>
        <v/>
      </c>
      <c r="R1390" s="2" t="str">
        <f t="shared" si="109"/>
        <v/>
      </c>
      <c r="S1390" s="2" t="str">
        <f t="shared" si="109"/>
        <v/>
      </c>
      <c r="T1390" s="2" t="str">
        <f t="shared" si="109"/>
        <v/>
      </c>
      <c r="U1390" s="2" t="str">
        <f t="shared" si="109"/>
        <v/>
      </c>
      <c r="V1390" s="2" t="str">
        <f t="shared" si="109"/>
        <v/>
      </c>
      <c r="W1390" s="2" t="str">
        <f t="shared" si="109"/>
        <v/>
      </c>
      <c r="X1390" s="2" t="str">
        <f t="shared" si="109"/>
        <v/>
      </c>
      <c r="Y1390" s="2" t="str">
        <f t="shared" si="109"/>
        <v/>
      </c>
    </row>
    <row r="1391" spans="1:25" x14ac:dyDescent="0.2">
      <c r="A1391" s="2" t="s">
        <v>985</v>
      </c>
      <c r="B1391" s="2">
        <v>6030</v>
      </c>
      <c r="C1391" s="2">
        <v>0</v>
      </c>
      <c r="D1391" s="2" t="s">
        <v>985</v>
      </c>
      <c r="E1391" s="2">
        <v>1054</v>
      </c>
      <c r="F1391" s="2" t="s">
        <v>932</v>
      </c>
      <c r="G1391" s="2">
        <v>2668669.426</v>
      </c>
      <c r="H1391" s="2">
        <v>1214831.503</v>
      </c>
      <c r="I1391" s="2" t="s">
        <v>4896</v>
      </c>
      <c r="J1391" s="4">
        <v>39630</v>
      </c>
      <c r="K1391" s="230">
        <f t="shared" si="107"/>
        <v>3</v>
      </c>
      <c r="L1391" s="2" t="str">
        <f>$B1391&amp;"-"&amp;COUNTIF($B$2:$B1391, $B1391)</f>
        <v>6030-3</v>
      </c>
      <c r="M1391" s="2">
        <v>4410</v>
      </c>
      <c r="N1391" s="2" t="str">
        <f t="shared" si="109"/>
        <v>Liestal</v>
      </c>
      <c r="O1391" s="2" t="str">
        <f t="shared" si="109"/>
        <v>Liestal</v>
      </c>
      <c r="P1391" s="2" t="str">
        <f t="shared" si="109"/>
        <v/>
      </c>
      <c r="Q1391" s="2" t="str">
        <f t="shared" si="109"/>
        <v/>
      </c>
      <c r="R1391" s="2" t="str">
        <f t="shared" si="109"/>
        <v/>
      </c>
      <c r="S1391" s="2" t="str">
        <f t="shared" si="109"/>
        <v/>
      </c>
      <c r="T1391" s="2" t="str">
        <f t="shared" si="109"/>
        <v/>
      </c>
      <c r="U1391" s="2" t="str">
        <f t="shared" si="109"/>
        <v/>
      </c>
      <c r="V1391" s="2" t="str">
        <f t="shared" si="109"/>
        <v/>
      </c>
      <c r="W1391" s="2" t="str">
        <f t="shared" si="109"/>
        <v/>
      </c>
      <c r="X1391" s="2" t="str">
        <f t="shared" si="109"/>
        <v/>
      </c>
      <c r="Y1391" s="2" t="str">
        <f t="shared" si="109"/>
        <v/>
      </c>
    </row>
    <row r="1392" spans="1:25" x14ac:dyDescent="0.2">
      <c r="A1392" s="2" t="s">
        <v>956</v>
      </c>
      <c r="B1392" s="2">
        <v>6032</v>
      </c>
      <c r="C1392" s="2">
        <v>0</v>
      </c>
      <c r="D1392" s="2" t="s">
        <v>985</v>
      </c>
      <c r="E1392" s="2">
        <v>1054</v>
      </c>
      <c r="F1392" s="2" t="s">
        <v>932</v>
      </c>
      <c r="G1392" s="2">
        <v>2666666.9879999999</v>
      </c>
      <c r="H1392" s="2">
        <v>1214656.5889999999</v>
      </c>
      <c r="I1392" s="2" t="s">
        <v>4896</v>
      </c>
      <c r="J1392" s="4">
        <v>39630</v>
      </c>
      <c r="K1392" s="230">
        <f t="shared" si="107"/>
        <v>3</v>
      </c>
      <c r="L1392" s="2" t="str">
        <f>$B1392&amp;"-"&amp;COUNTIF($B$2:$B1392, $B1392)</f>
        <v>6032-2</v>
      </c>
      <c r="M1392" s="2">
        <v>4411</v>
      </c>
      <c r="N1392" s="2" t="str">
        <f t="shared" si="109"/>
        <v>Seltisberg</v>
      </c>
      <c r="O1392" s="2" t="str">
        <f t="shared" si="109"/>
        <v/>
      </c>
      <c r="P1392" s="2" t="str">
        <f t="shared" si="109"/>
        <v/>
      </c>
      <c r="Q1392" s="2" t="str">
        <f t="shared" si="109"/>
        <v/>
      </c>
      <c r="R1392" s="2" t="str">
        <f t="shared" si="109"/>
        <v/>
      </c>
      <c r="S1392" s="2" t="str">
        <f t="shared" si="109"/>
        <v/>
      </c>
      <c r="T1392" s="2" t="str">
        <f t="shared" si="109"/>
        <v/>
      </c>
      <c r="U1392" s="2" t="str">
        <f t="shared" si="109"/>
        <v/>
      </c>
      <c r="V1392" s="2" t="str">
        <f t="shared" si="109"/>
        <v/>
      </c>
      <c r="W1392" s="2" t="str">
        <f t="shared" si="109"/>
        <v/>
      </c>
      <c r="X1392" s="2" t="str">
        <f t="shared" si="109"/>
        <v/>
      </c>
      <c r="Y1392" s="2" t="str">
        <f t="shared" si="109"/>
        <v/>
      </c>
    </row>
    <row r="1393" spans="1:25" x14ac:dyDescent="0.2">
      <c r="A1393" s="2" t="s">
        <v>986</v>
      </c>
      <c r="B1393" s="2">
        <v>6038</v>
      </c>
      <c r="C1393" s="2">
        <v>0</v>
      </c>
      <c r="D1393" s="2" t="s">
        <v>986</v>
      </c>
      <c r="E1393" s="2">
        <v>1055</v>
      </c>
      <c r="F1393" s="2" t="s">
        <v>932</v>
      </c>
      <c r="G1393" s="2">
        <v>2672955.6740000001</v>
      </c>
      <c r="H1393" s="2">
        <v>1219990.7439999999</v>
      </c>
      <c r="I1393" s="2" t="s">
        <v>4896</v>
      </c>
      <c r="J1393" s="4">
        <v>39630</v>
      </c>
      <c r="K1393" s="230">
        <f t="shared" si="107"/>
        <v>3</v>
      </c>
      <c r="L1393" s="2" t="str">
        <f>$B1393&amp;"-"&amp;COUNTIF($B$2:$B1393, $B1393)</f>
        <v>6038-2</v>
      </c>
      <c r="M1393" s="2">
        <v>4412</v>
      </c>
      <c r="N1393" s="2" t="str">
        <f t="shared" si="109"/>
        <v>Nuglar</v>
      </c>
      <c r="O1393" s="2" t="str">
        <f t="shared" si="109"/>
        <v>Nuglar</v>
      </c>
      <c r="P1393" s="2" t="str">
        <f t="shared" si="109"/>
        <v/>
      </c>
      <c r="Q1393" s="2" t="str">
        <f t="shared" si="109"/>
        <v/>
      </c>
      <c r="R1393" s="2" t="str">
        <f t="shared" si="109"/>
        <v/>
      </c>
      <c r="S1393" s="2" t="str">
        <f t="shared" si="109"/>
        <v/>
      </c>
      <c r="T1393" s="2" t="str">
        <f t="shared" si="109"/>
        <v/>
      </c>
      <c r="U1393" s="2" t="str">
        <f t="shared" si="109"/>
        <v/>
      </c>
      <c r="V1393" s="2" t="str">
        <f t="shared" si="109"/>
        <v/>
      </c>
      <c r="W1393" s="2" t="str">
        <f t="shared" si="109"/>
        <v/>
      </c>
      <c r="X1393" s="2" t="str">
        <f t="shared" si="109"/>
        <v/>
      </c>
      <c r="Y1393" s="2" t="str">
        <f t="shared" si="109"/>
        <v/>
      </c>
    </row>
    <row r="1394" spans="1:25" x14ac:dyDescent="0.2">
      <c r="A1394" s="2" t="s">
        <v>1005</v>
      </c>
      <c r="B1394" s="2">
        <v>6353</v>
      </c>
      <c r="C1394" s="2">
        <v>0</v>
      </c>
      <c r="D1394" s="2" t="s">
        <v>987</v>
      </c>
      <c r="E1394" s="2">
        <v>1056</v>
      </c>
      <c r="F1394" s="2" t="s">
        <v>932</v>
      </c>
      <c r="G1394" s="2">
        <v>2676141.227</v>
      </c>
      <c r="H1394" s="2">
        <v>1211661.496</v>
      </c>
      <c r="I1394" s="2" t="s">
        <v>4896</v>
      </c>
      <c r="J1394" s="4">
        <v>39630</v>
      </c>
      <c r="K1394" s="230">
        <f t="shared" si="107"/>
        <v>3</v>
      </c>
      <c r="L1394" s="2" t="str">
        <f>$B1394&amp;"-"&amp;COUNTIF($B$2:$B1394, $B1394)</f>
        <v>6353-1</v>
      </c>
      <c r="M1394" s="2">
        <v>4413</v>
      </c>
      <c r="N1394" s="2" t="str">
        <f t="shared" si="109"/>
        <v>Büren SO</v>
      </c>
      <c r="O1394" s="2" t="str">
        <f t="shared" si="109"/>
        <v/>
      </c>
      <c r="P1394" s="2" t="str">
        <f t="shared" si="109"/>
        <v/>
      </c>
      <c r="Q1394" s="2" t="str">
        <f t="shared" si="109"/>
        <v/>
      </c>
      <c r="R1394" s="2" t="str">
        <f t="shared" si="109"/>
        <v/>
      </c>
      <c r="S1394" s="2" t="str">
        <f t="shared" si="109"/>
        <v/>
      </c>
      <c r="T1394" s="2" t="str">
        <f t="shared" si="109"/>
        <v/>
      </c>
      <c r="U1394" s="2" t="str">
        <f t="shared" si="109"/>
        <v/>
      </c>
      <c r="V1394" s="2" t="str">
        <f t="shared" si="109"/>
        <v/>
      </c>
      <c r="W1394" s="2" t="str">
        <f t="shared" si="109"/>
        <v/>
      </c>
      <c r="X1394" s="2" t="str">
        <f t="shared" si="109"/>
        <v/>
      </c>
      <c r="Y1394" s="2" t="str">
        <f t="shared" si="109"/>
        <v/>
      </c>
    </row>
    <row r="1395" spans="1:25" x14ac:dyDescent="0.2">
      <c r="A1395" s="2" t="s">
        <v>987</v>
      </c>
      <c r="B1395" s="2">
        <v>6404</v>
      </c>
      <c r="C1395" s="2">
        <v>0</v>
      </c>
      <c r="D1395" s="2" t="s">
        <v>987</v>
      </c>
      <c r="E1395" s="2">
        <v>1056</v>
      </c>
      <c r="F1395" s="2" t="s">
        <v>932</v>
      </c>
      <c r="G1395" s="2">
        <v>2676008.352</v>
      </c>
      <c r="H1395" s="2">
        <v>1212183.162</v>
      </c>
      <c r="I1395" s="2" t="s">
        <v>4896</v>
      </c>
      <c r="J1395" s="4">
        <v>39630</v>
      </c>
      <c r="K1395" s="230">
        <f t="shared" si="107"/>
        <v>3</v>
      </c>
      <c r="L1395" s="2" t="str">
        <f>$B1395&amp;"-"&amp;COUNTIF($B$2:$B1395, $B1395)</f>
        <v>6404-1</v>
      </c>
      <c r="M1395" s="2">
        <v>4414</v>
      </c>
      <c r="N1395" s="2" t="str">
        <f t="shared" ref="N1395:Y1416" si="110">IFERROR(INDEX($A$2:$A$5744, MATCH($M1395&amp;"-"&amp;N$1, $L$2:$L$5744, 0)), "")</f>
        <v>Füllinsdorf</v>
      </c>
      <c r="O1395" s="2" t="str">
        <f t="shared" si="110"/>
        <v/>
      </c>
      <c r="P1395" s="2" t="str">
        <f t="shared" si="110"/>
        <v/>
      </c>
      <c r="Q1395" s="2" t="str">
        <f t="shared" si="110"/>
        <v/>
      </c>
      <c r="R1395" s="2" t="str">
        <f t="shared" si="110"/>
        <v/>
      </c>
      <c r="S1395" s="2" t="str">
        <f t="shared" si="110"/>
        <v/>
      </c>
      <c r="T1395" s="2" t="str">
        <f t="shared" si="110"/>
        <v/>
      </c>
      <c r="U1395" s="2" t="str">
        <f t="shared" si="110"/>
        <v/>
      </c>
      <c r="V1395" s="2" t="str">
        <f t="shared" si="110"/>
        <v/>
      </c>
      <c r="W1395" s="2" t="str">
        <f t="shared" si="110"/>
        <v/>
      </c>
      <c r="X1395" s="2" t="str">
        <f t="shared" si="110"/>
        <v/>
      </c>
      <c r="Y1395" s="2" t="str">
        <f t="shared" si="110"/>
        <v/>
      </c>
    </row>
    <row r="1396" spans="1:25" x14ac:dyDescent="0.2">
      <c r="A1396" s="2" t="s">
        <v>986</v>
      </c>
      <c r="B1396" s="2">
        <v>6038</v>
      </c>
      <c r="C1396" s="2">
        <v>0</v>
      </c>
      <c r="D1396" s="2" t="s">
        <v>988</v>
      </c>
      <c r="E1396" s="2">
        <v>1057</v>
      </c>
      <c r="F1396" s="2" t="s">
        <v>932</v>
      </c>
      <c r="G1396" s="2">
        <v>2673596.5759999999</v>
      </c>
      <c r="H1396" s="2">
        <v>1220145.7919999999</v>
      </c>
      <c r="I1396" s="2" t="s">
        <v>4896</v>
      </c>
      <c r="J1396" s="4">
        <v>39630</v>
      </c>
      <c r="K1396" s="230">
        <f t="shared" si="107"/>
        <v>3</v>
      </c>
      <c r="L1396" s="2" t="str">
        <f>$B1396&amp;"-"&amp;COUNTIF($B$2:$B1396, $B1396)</f>
        <v>6038-3</v>
      </c>
      <c r="M1396" s="2">
        <v>4415</v>
      </c>
      <c r="N1396" s="2" t="str">
        <f t="shared" si="110"/>
        <v>Lausen</v>
      </c>
      <c r="O1396" s="2" t="str">
        <f t="shared" si="110"/>
        <v>Lausen</v>
      </c>
      <c r="P1396" s="2" t="str">
        <f t="shared" si="110"/>
        <v/>
      </c>
      <c r="Q1396" s="2" t="str">
        <f t="shared" si="110"/>
        <v/>
      </c>
      <c r="R1396" s="2" t="str">
        <f t="shared" si="110"/>
        <v/>
      </c>
      <c r="S1396" s="2" t="str">
        <f t="shared" si="110"/>
        <v/>
      </c>
      <c r="T1396" s="2" t="str">
        <f t="shared" si="110"/>
        <v/>
      </c>
      <c r="U1396" s="2" t="str">
        <f t="shared" si="110"/>
        <v/>
      </c>
      <c r="V1396" s="2" t="str">
        <f t="shared" si="110"/>
        <v/>
      </c>
      <c r="W1396" s="2" t="str">
        <f t="shared" si="110"/>
        <v/>
      </c>
      <c r="X1396" s="2" t="str">
        <f t="shared" si="110"/>
        <v/>
      </c>
      <c r="Y1396" s="2" t="str">
        <f t="shared" si="110"/>
        <v/>
      </c>
    </row>
    <row r="1397" spans="1:25" x14ac:dyDescent="0.2">
      <c r="A1397" s="2" t="s">
        <v>988</v>
      </c>
      <c r="B1397" s="2">
        <v>6038</v>
      </c>
      <c r="C1397" s="2">
        <v>2</v>
      </c>
      <c r="D1397" s="2" t="s">
        <v>988</v>
      </c>
      <c r="E1397" s="2">
        <v>1057</v>
      </c>
      <c r="F1397" s="2" t="s">
        <v>932</v>
      </c>
      <c r="G1397" s="2">
        <v>2673551.213</v>
      </c>
      <c r="H1397" s="2">
        <v>1220626.6769999999</v>
      </c>
      <c r="I1397" s="2" t="s">
        <v>4896</v>
      </c>
      <c r="J1397" s="4">
        <v>39630</v>
      </c>
      <c r="K1397" s="230">
        <f t="shared" si="107"/>
        <v>3</v>
      </c>
      <c r="L1397" s="2" t="str">
        <f>$B1397&amp;"-"&amp;COUNTIF($B$2:$B1397, $B1397)</f>
        <v>6038-4</v>
      </c>
      <c r="M1397" s="2">
        <v>4416</v>
      </c>
      <c r="N1397" s="2" t="str">
        <f t="shared" si="110"/>
        <v>Bubendorf</v>
      </c>
      <c r="O1397" s="2" t="str">
        <f t="shared" si="110"/>
        <v/>
      </c>
      <c r="P1397" s="2" t="str">
        <f t="shared" si="110"/>
        <v/>
      </c>
      <c r="Q1397" s="2" t="str">
        <f t="shared" si="110"/>
        <v/>
      </c>
      <c r="R1397" s="2" t="str">
        <f t="shared" si="110"/>
        <v/>
      </c>
      <c r="S1397" s="2" t="str">
        <f t="shared" si="110"/>
        <v/>
      </c>
      <c r="T1397" s="2" t="str">
        <f t="shared" si="110"/>
        <v/>
      </c>
      <c r="U1397" s="2" t="str">
        <f t="shared" si="110"/>
        <v/>
      </c>
      <c r="V1397" s="2" t="str">
        <f t="shared" si="110"/>
        <v/>
      </c>
      <c r="W1397" s="2" t="str">
        <f t="shared" si="110"/>
        <v/>
      </c>
      <c r="X1397" s="2" t="str">
        <f t="shared" si="110"/>
        <v/>
      </c>
      <c r="Y1397" s="2" t="str">
        <f t="shared" si="110"/>
        <v/>
      </c>
    </row>
    <row r="1398" spans="1:25" x14ac:dyDescent="0.2">
      <c r="A1398" s="2" t="s">
        <v>994</v>
      </c>
      <c r="B1398" s="2">
        <v>6005</v>
      </c>
      <c r="C1398" s="2">
        <v>0</v>
      </c>
      <c r="D1398" s="2" t="s">
        <v>990</v>
      </c>
      <c r="E1398" s="2">
        <v>1058</v>
      </c>
      <c r="F1398" s="2" t="s">
        <v>932</v>
      </c>
      <c r="G1398" s="2">
        <v>2666841.827</v>
      </c>
      <c r="H1398" s="2">
        <v>1209262.774</v>
      </c>
      <c r="I1398" s="2" t="s">
        <v>4896</v>
      </c>
      <c r="J1398" s="4">
        <v>39630</v>
      </c>
      <c r="K1398" s="230">
        <f t="shared" si="107"/>
        <v>3</v>
      </c>
      <c r="L1398" s="2" t="str">
        <f>$B1398&amp;"-"&amp;COUNTIF($B$2:$B1398, $B1398)</f>
        <v>6005-1</v>
      </c>
      <c r="M1398" s="2">
        <v>4417</v>
      </c>
      <c r="N1398" s="2" t="str">
        <f t="shared" si="110"/>
        <v>Ziefen</v>
      </c>
      <c r="O1398" s="2" t="str">
        <f t="shared" si="110"/>
        <v/>
      </c>
      <c r="P1398" s="2" t="str">
        <f t="shared" si="110"/>
        <v/>
      </c>
      <c r="Q1398" s="2" t="str">
        <f t="shared" si="110"/>
        <v/>
      </c>
      <c r="R1398" s="2" t="str">
        <f t="shared" si="110"/>
        <v/>
      </c>
      <c r="S1398" s="2" t="str">
        <f t="shared" si="110"/>
        <v/>
      </c>
      <c r="T1398" s="2" t="str">
        <f t="shared" si="110"/>
        <v/>
      </c>
      <c r="U1398" s="2" t="str">
        <f t="shared" si="110"/>
        <v/>
      </c>
      <c r="V1398" s="2" t="str">
        <f t="shared" si="110"/>
        <v/>
      </c>
      <c r="W1398" s="2" t="str">
        <f t="shared" si="110"/>
        <v/>
      </c>
      <c r="X1398" s="2" t="str">
        <f t="shared" si="110"/>
        <v/>
      </c>
      <c r="Y1398" s="2" t="str">
        <f t="shared" si="110"/>
        <v/>
      </c>
    </row>
    <row r="1399" spans="1:25" x14ac:dyDescent="0.2">
      <c r="A1399" s="2" t="s">
        <v>989</v>
      </c>
      <c r="B1399" s="2">
        <v>6005</v>
      </c>
      <c r="C1399" s="2">
        <v>2</v>
      </c>
      <c r="D1399" s="2" t="s">
        <v>990</v>
      </c>
      <c r="E1399" s="2">
        <v>1058</v>
      </c>
      <c r="F1399" s="2" t="s">
        <v>932</v>
      </c>
      <c r="G1399" s="2">
        <v>2668093.7629999998</v>
      </c>
      <c r="H1399" s="2">
        <v>1208884.206</v>
      </c>
      <c r="I1399" s="2" t="s">
        <v>4896</v>
      </c>
      <c r="J1399" s="4">
        <v>41944</v>
      </c>
      <c r="K1399" s="230">
        <f t="shared" si="107"/>
        <v>3</v>
      </c>
      <c r="L1399" s="2" t="str">
        <f>$B1399&amp;"-"&amp;COUNTIF($B$2:$B1399, $B1399)</f>
        <v>6005-2</v>
      </c>
      <c r="M1399" s="2">
        <v>4418</v>
      </c>
      <c r="N1399" s="2" t="str">
        <f t="shared" si="110"/>
        <v>Reigoldswil</v>
      </c>
      <c r="O1399" s="2" t="str">
        <f t="shared" si="110"/>
        <v>Reigoldswil</v>
      </c>
      <c r="P1399" s="2" t="str">
        <f t="shared" si="110"/>
        <v>Reigoldswil</v>
      </c>
      <c r="Q1399" s="2" t="str">
        <f t="shared" si="110"/>
        <v>Reigoldswil</v>
      </c>
      <c r="R1399" s="2" t="str">
        <f t="shared" si="110"/>
        <v/>
      </c>
      <c r="S1399" s="2" t="str">
        <f t="shared" si="110"/>
        <v/>
      </c>
      <c r="T1399" s="2" t="str">
        <f t="shared" si="110"/>
        <v/>
      </c>
      <c r="U1399" s="2" t="str">
        <f t="shared" si="110"/>
        <v/>
      </c>
      <c r="V1399" s="2" t="str">
        <f t="shared" si="110"/>
        <v/>
      </c>
      <c r="W1399" s="2" t="str">
        <f t="shared" si="110"/>
        <v/>
      </c>
      <c r="X1399" s="2" t="str">
        <f t="shared" si="110"/>
        <v/>
      </c>
      <c r="Y1399" s="2" t="str">
        <f t="shared" si="110"/>
        <v/>
      </c>
    </row>
    <row r="1400" spans="1:25" x14ac:dyDescent="0.2">
      <c r="A1400" s="2" t="s">
        <v>991</v>
      </c>
      <c r="B1400" s="2">
        <v>6047</v>
      </c>
      <c r="C1400" s="2">
        <v>0</v>
      </c>
      <c r="D1400" s="2" t="s">
        <v>990</v>
      </c>
      <c r="E1400" s="2">
        <v>1058</v>
      </c>
      <c r="F1400" s="2" t="s">
        <v>932</v>
      </c>
      <c r="G1400" s="2">
        <v>2667857.2769999998</v>
      </c>
      <c r="H1400" s="2">
        <v>1206866.527</v>
      </c>
      <c r="I1400" s="2" t="s">
        <v>4896</v>
      </c>
      <c r="J1400" s="4">
        <v>39630</v>
      </c>
      <c r="K1400" s="230">
        <f t="shared" si="107"/>
        <v>3</v>
      </c>
      <c r="L1400" s="2" t="str">
        <f>$B1400&amp;"-"&amp;COUNTIF($B$2:$B1400, $B1400)</f>
        <v>6047-1</v>
      </c>
      <c r="M1400" s="2">
        <v>4419</v>
      </c>
      <c r="N1400" s="2" t="str">
        <f t="shared" si="110"/>
        <v>Lupsingen</v>
      </c>
      <c r="O1400" s="2" t="str">
        <f t="shared" si="110"/>
        <v/>
      </c>
      <c r="P1400" s="2" t="str">
        <f t="shared" si="110"/>
        <v/>
      </c>
      <c r="Q1400" s="2" t="str">
        <f t="shared" si="110"/>
        <v/>
      </c>
      <c r="R1400" s="2" t="str">
        <f t="shared" si="110"/>
        <v/>
      </c>
      <c r="S1400" s="2" t="str">
        <f t="shared" si="110"/>
        <v/>
      </c>
      <c r="T1400" s="2" t="str">
        <f t="shared" si="110"/>
        <v/>
      </c>
      <c r="U1400" s="2" t="str">
        <f t="shared" si="110"/>
        <v/>
      </c>
      <c r="V1400" s="2" t="str">
        <f t="shared" si="110"/>
        <v/>
      </c>
      <c r="W1400" s="2" t="str">
        <f t="shared" si="110"/>
        <v/>
      </c>
      <c r="X1400" s="2" t="str">
        <f t="shared" si="110"/>
        <v/>
      </c>
      <c r="Y1400" s="2" t="str">
        <f t="shared" si="110"/>
        <v/>
      </c>
    </row>
    <row r="1401" spans="1:25" x14ac:dyDescent="0.2">
      <c r="A1401" s="2" t="s">
        <v>990</v>
      </c>
      <c r="B1401" s="2">
        <v>6048</v>
      </c>
      <c r="C1401" s="2">
        <v>0</v>
      </c>
      <c r="D1401" s="2" t="s">
        <v>990</v>
      </c>
      <c r="E1401" s="2">
        <v>1058</v>
      </c>
      <c r="F1401" s="2" t="s">
        <v>932</v>
      </c>
      <c r="G1401" s="2">
        <v>2666465.6809999999</v>
      </c>
      <c r="H1401" s="2">
        <v>1207307.7649999999</v>
      </c>
      <c r="I1401" s="2" t="s">
        <v>4896</v>
      </c>
      <c r="J1401" s="4">
        <v>39630</v>
      </c>
      <c r="K1401" s="230">
        <f t="shared" si="107"/>
        <v>3</v>
      </c>
      <c r="L1401" s="2" t="str">
        <f>$B1401&amp;"-"&amp;COUNTIF($B$2:$B1401, $B1401)</f>
        <v>6048-1</v>
      </c>
      <c r="M1401" s="2">
        <v>4421</v>
      </c>
      <c r="N1401" s="2" t="str">
        <f t="shared" si="110"/>
        <v>St. Pantaleon</v>
      </c>
      <c r="O1401" s="2" t="str">
        <f t="shared" si="110"/>
        <v/>
      </c>
      <c r="P1401" s="2" t="str">
        <f t="shared" si="110"/>
        <v/>
      </c>
      <c r="Q1401" s="2" t="str">
        <f t="shared" si="110"/>
        <v/>
      </c>
      <c r="R1401" s="2" t="str">
        <f t="shared" si="110"/>
        <v/>
      </c>
      <c r="S1401" s="2" t="str">
        <f t="shared" si="110"/>
        <v/>
      </c>
      <c r="T1401" s="2" t="str">
        <f t="shared" si="110"/>
        <v/>
      </c>
      <c r="U1401" s="2" t="str">
        <f t="shared" si="110"/>
        <v/>
      </c>
      <c r="V1401" s="2" t="str">
        <f t="shared" si="110"/>
        <v/>
      </c>
      <c r="W1401" s="2" t="str">
        <f t="shared" si="110"/>
        <v/>
      </c>
      <c r="X1401" s="2" t="str">
        <f t="shared" si="110"/>
        <v/>
      </c>
      <c r="Y1401" s="2" t="str">
        <f t="shared" si="110"/>
        <v/>
      </c>
    </row>
    <row r="1402" spans="1:25" x14ac:dyDescent="0.2">
      <c r="A1402" s="2" t="s">
        <v>1211</v>
      </c>
      <c r="B1402" s="2">
        <v>6052</v>
      </c>
      <c r="C1402" s="2">
        <v>0</v>
      </c>
      <c r="D1402" s="2" t="s">
        <v>990</v>
      </c>
      <c r="E1402" s="2">
        <v>1058</v>
      </c>
      <c r="F1402" s="2" t="s">
        <v>932</v>
      </c>
      <c r="G1402" s="2">
        <v>2666396.77</v>
      </c>
      <c r="H1402" s="2">
        <v>1205646.797</v>
      </c>
      <c r="I1402" s="2" t="s">
        <v>4896</v>
      </c>
      <c r="J1402" s="4">
        <v>39630</v>
      </c>
      <c r="K1402" s="230">
        <f t="shared" si="107"/>
        <v>3</v>
      </c>
      <c r="L1402" s="2" t="str">
        <f>$B1402&amp;"-"&amp;COUNTIF($B$2:$B1402, $B1402)</f>
        <v>6052-1</v>
      </c>
      <c r="M1402" s="2">
        <v>4422</v>
      </c>
      <c r="N1402" s="2" t="str">
        <f t="shared" si="110"/>
        <v>Arisdorf</v>
      </c>
      <c r="O1402" s="2" t="str">
        <f t="shared" si="110"/>
        <v>Arisdorf</v>
      </c>
      <c r="P1402" s="2" t="str">
        <f t="shared" si="110"/>
        <v/>
      </c>
      <c r="Q1402" s="2" t="str">
        <f t="shared" si="110"/>
        <v/>
      </c>
      <c r="R1402" s="2" t="str">
        <f t="shared" si="110"/>
        <v/>
      </c>
      <c r="S1402" s="2" t="str">
        <f t="shared" si="110"/>
        <v/>
      </c>
      <c r="T1402" s="2" t="str">
        <f t="shared" si="110"/>
        <v/>
      </c>
      <c r="U1402" s="2" t="str">
        <f t="shared" si="110"/>
        <v/>
      </c>
      <c r="V1402" s="2" t="str">
        <f t="shared" si="110"/>
        <v/>
      </c>
      <c r="W1402" s="2" t="str">
        <f t="shared" si="110"/>
        <v/>
      </c>
      <c r="X1402" s="2" t="str">
        <f t="shared" si="110"/>
        <v/>
      </c>
      <c r="Y1402" s="2" t="str">
        <f t="shared" si="110"/>
        <v/>
      </c>
    </row>
    <row r="1403" spans="1:25" x14ac:dyDescent="0.2">
      <c r="A1403" s="2" t="s">
        <v>994</v>
      </c>
      <c r="B1403" s="2">
        <v>6005</v>
      </c>
      <c r="C1403" s="2">
        <v>0</v>
      </c>
      <c r="D1403" s="2" t="s">
        <v>992</v>
      </c>
      <c r="E1403" s="2">
        <v>1059</v>
      </c>
      <c r="F1403" s="2" t="s">
        <v>932</v>
      </c>
      <c r="G1403" s="2">
        <v>2664924.8840000001</v>
      </c>
      <c r="H1403" s="2">
        <v>1210308.436</v>
      </c>
      <c r="I1403" s="2" t="s">
        <v>4896</v>
      </c>
      <c r="J1403" s="4">
        <v>39630</v>
      </c>
      <c r="K1403" s="230">
        <f t="shared" si="107"/>
        <v>3</v>
      </c>
      <c r="L1403" s="2" t="str">
        <f>$B1403&amp;"-"&amp;COUNTIF($B$2:$B1403, $B1403)</f>
        <v>6005-3</v>
      </c>
      <c r="M1403" s="2">
        <v>4423</v>
      </c>
      <c r="N1403" s="2" t="str">
        <f t="shared" si="110"/>
        <v>Hersberg</v>
      </c>
      <c r="O1403" s="2" t="str">
        <f t="shared" si="110"/>
        <v/>
      </c>
      <c r="P1403" s="2" t="str">
        <f t="shared" si="110"/>
        <v/>
      </c>
      <c r="Q1403" s="2" t="str">
        <f t="shared" si="110"/>
        <v/>
      </c>
      <c r="R1403" s="2" t="str">
        <f t="shared" si="110"/>
        <v/>
      </c>
      <c r="S1403" s="2" t="str">
        <f t="shared" si="110"/>
        <v/>
      </c>
      <c r="T1403" s="2" t="str">
        <f t="shared" si="110"/>
        <v/>
      </c>
      <c r="U1403" s="2" t="str">
        <f t="shared" si="110"/>
        <v/>
      </c>
      <c r="V1403" s="2" t="str">
        <f t="shared" si="110"/>
        <v/>
      </c>
      <c r="W1403" s="2" t="str">
        <f t="shared" si="110"/>
        <v/>
      </c>
      <c r="X1403" s="2" t="str">
        <f t="shared" si="110"/>
        <v/>
      </c>
      <c r="Y1403" s="2" t="str">
        <f t="shared" si="110"/>
        <v/>
      </c>
    </row>
    <row r="1404" spans="1:25" x14ac:dyDescent="0.2">
      <c r="A1404" s="2" t="s">
        <v>992</v>
      </c>
      <c r="B1404" s="2">
        <v>6010</v>
      </c>
      <c r="C1404" s="2">
        <v>0</v>
      </c>
      <c r="D1404" s="2" t="s">
        <v>992</v>
      </c>
      <c r="E1404" s="2">
        <v>1059</v>
      </c>
      <c r="F1404" s="2" t="s">
        <v>932</v>
      </c>
      <c r="G1404" s="2">
        <v>2663133.3059999999</v>
      </c>
      <c r="H1404" s="2">
        <v>1207586.57</v>
      </c>
      <c r="I1404" s="2" t="s">
        <v>4896</v>
      </c>
      <c r="J1404" s="4">
        <v>39630</v>
      </c>
      <c r="K1404" s="230">
        <f t="shared" si="107"/>
        <v>3</v>
      </c>
      <c r="L1404" s="2" t="str">
        <f>$B1404&amp;"-"&amp;COUNTIF($B$2:$B1404, $B1404)</f>
        <v>6010-1</v>
      </c>
      <c r="M1404" s="2">
        <v>4424</v>
      </c>
      <c r="N1404" s="2" t="str">
        <f t="shared" si="110"/>
        <v>Arboldswil</v>
      </c>
      <c r="O1404" s="2" t="str">
        <f t="shared" si="110"/>
        <v>Arboldswil</v>
      </c>
      <c r="P1404" s="2" t="str">
        <f t="shared" si="110"/>
        <v/>
      </c>
      <c r="Q1404" s="2" t="str">
        <f t="shared" si="110"/>
        <v/>
      </c>
      <c r="R1404" s="2" t="str">
        <f t="shared" si="110"/>
        <v/>
      </c>
      <c r="S1404" s="2" t="str">
        <f t="shared" si="110"/>
        <v/>
      </c>
      <c r="T1404" s="2" t="str">
        <f t="shared" si="110"/>
        <v/>
      </c>
      <c r="U1404" s="2" t="str">
        <f t="shared" si="110"/>
        <v/>
      </c>
      <c r="V1404" s="2" t="str">
        <f t="shared" si="110"/>
        <v/>
      </c>
      <c r="W1404" s="2" t="str">
        <f t="shared" si="110"/>
        <v/>
      </c>
      <c r="X1404" s="2" t="str">
        <f t="shared" si="110"/>
        <v/>
      </c>
      <c r="Y1404" s="2" t="str">
        <f t="shared" si="110"/>
        <v/>
      </c>
    </row>
    <row r="1405" spans="1:25" x14ac:dyDescent="0.2">
      <c r="A1405" s="2" t="s">
        <v>993</v>
      </c>
      <c r="B1405" s="2">
        <v>6012</v>
      </c>
      <c r="C1405" s="2">
        <v>0</v>
      </c>
      <c r="D1405" s="2" t="s">
        <v>992</v>
      </c>
      <c r="E1405" s="2">
        <v>1059</v>
      </c>
      <c r="F1405" s="2" t="s">
        <v>932</v>
      </c>
      <c r="G1405" s="2">
        <v>2660720.6030000001</v>
      </c>
      <c r="H1405" s="2">
        <v>1208822.8119999999</v>
      </c>
      <c r="I1405" s="2" t="s">
        <v>4896</v>
      </c>
      <c r="J1405" s="4">
        <v>39630</v>
      </c>
      <c r="K1405" s="230">
        <f t="shared" si="107"/>
        <v>3</v>
      </c>
      <c r="L1405" s="2" t="str">
        <f>$B1405&amp;"-"&amp;COUNTIF($B$2:$B1405, $B1405)</f>
        <v>6012-1</v>
      </c>
      <c r="M1405" s="2">
        <v>4425</v>
      </c>
      <c r="N1405" s="2" t="str">
        <f t="shared" si="110"/>
        <v>Titterten</v>
      </c>
      <c r="O1405" s="2" t="str">
        <f t="shared" si="110"/>
        <v>Titterten</v>
      </c>
      <c r="P1405" s="2" t="str">
        <f t="shared" si="110"/>
        <v/>
      </c>
      <c r="Q1405" s="2" t="str">
        <f t="shared" si="110"/>
        <v/>
      </c>
      <c r="R1405" s="2" t="str">
        <f t="shared" si="110"/>
        <v/>
      </c>
      <c r="S1405" s="2" t="str">
        <f t="shared" si="110"/>
        <v/>
      </c>
      <c r="T1405" s="2" t="str">
        <f t="shared" si="110"/>
        <v/>
      </c>
      <c r="U1405" s="2" t="str">
        <f t="shared" si="110"/>
        <v/>
      </c>
      <c r="V1405" s="2" t="str">
        <f t="shared" si="110"/>
        <v/>
      </c>
      <c r="W1405" s="2" t="str">
        <f t="shared" si="110"/>
        <v/>
      </c>
      <c r="X1405" s="2" t="str">
        <f t="shared" si="110"/>
        <v/>
      </c>
      <c r="Y1405" s="2" t="str">
        <f t="shared" si="110"/>
        <v/>
      </c>
    </row>
    <row r="1406" spans="1:25" x14ac:dyDescent="0.2">
      <c r="A1406" s="2" t="s">
        <v>1000</v>
      </c>
      <c r="B1406" s="2">
        <v>6013</v>
      </c>
      <c r="C1406" s="2">
        <v>0</v>
      </c>
      <c r="D1406" s="2" t="s">
        <v>992</v>
      </c>
      <c r="E1406" s="2">
        <v>1059</v>
      </c>
      <c r="F1406" s="2" t="s">
        <v>932</v>
      </c>
      <c r="G1406" s="2">
        <v>2659693.5839999998</v>
      </c>
      <c r="H1406" s="2">
        <v>1207432.5379999999</v>
      </c>
      <c r="I1406" s="2" t="s">
        <v>4896</v>
      </c>
      <c r="J1406" s="4">
        <v>39630</v>
      </c>
      <c r="K1406" s="230">
        <f t="shared" si="107"/>
        <v>3</v>
      </c>
      <c r="L1406" s="2" t="str">
        <f>$B1406&amp;"-"&amp;COUNTIF($B$2:$B1406, $B1406)</f>
        <v>6013-1</v>
      </c>
      <c r="M1406" s="2">
        <v>4426</v>
      </c>
      <c r="N1406" s="2" t="str">
        <f t="shared" si="110"/>
        <v>Lauwil</v>
      </c>
      <c r="O1406" s="2" t="str">
        <f t="shared" si="110"/>
        <v/>
      </c>
      <c r="P1406" s="2" t="str">
        <f t="shared" si="110"/>
        <v/>
      </c>
      <c r="Q1406" s="2" t="str">
        <f t="shared" si="110"/>
        <v/>
      </c>
      <c r="R1406" s="2" t="str">
        <f t="shared" si="110"/>
        <v/>
      </c>
      <c r="S1406" s="2" t="str">
        <f t="shared" si="110"/>
        <v/>
      </c>
      <c r="T1406" s="2" t="str">
        <f t="shared" si="110"/>
        <v/>
      </c>
      <c r="U1406" s="2" t="str">
        <f t="shared" si="110"/>
        <v/>
      </c>
      <c r="V1406" s="2" t="str">
        <f t="shared" si="110"/>
        <v/>
      </c>
      <c r="W1406" s="2" t="str">
        <f t="shared" si="110"/>
        <v/>
      </c>
      <c r="X1406" s="2" t="str">
        <f t="shared" si="110"/>
        <v/>
      </c>
      <c r="Y1406" s="2" t="str">
        <f t="shared" si="110"/>
        <v/>
      </c>
    </row>
    <row r="1407" spans="1:25" x14ac:dyDescent="0.2">
      <c r="A1407" s="2" t="s">
        <v>990</v>
      </c>
      <c r="B1407" s="2">
        <v>6048</v>
      </c>
      <c r="C1407" s="2">
        <v>0</v>
      </c>
      <c r="D1407" s="2" t="s">
        <v>992</v>
      </c>
      <c r="E1407" s="2">
        <v>1059</v>
      </c>
      <c r="F1407" s="2" t="s">
        <v>932</v>
      </c>
      <c r="G1407" s="2">
        <v>2665788.0759999999</v>
      </c>
      <c r="H1407" s="2">
        <v>1208167.959</v>
      </c>
      <c r="I1407" s="2" t="s">
        <v>4896</v>
      </c>
      <c r="J1407" s="4">
        <v>39630</v>
      </c>
      <c r="K1407" s="230">
        <f t="shared" si="107"/>
        <v>3</v>
      </c>
      <c r="L1407" s="2" t="str">
        <f>$B1407&amp;"-"&amp;COUNTIF($B$2:$B1407, $B1407)</f>
        <v>6048-2</v>
      </c>
      <c r="M1407" s="2">
        <v>4431</v>
      </c>
      <c r="N1407" s="2" t="str">
        <f t="shared" si="110"/>
        <v>Bennwil</v>
      </c>
      <c r="O1407" s="2" t="str">
        <f t="shared" si="110"/>
        <v>Bennwil</v>
      </c>
      <c r="P1407" s="2" t="str">
        <f t="shared" si="110"/>
        <v/>
      </c>
      <c r="Q1407" s="2" t="str">
        <f t="shared" si="110"/>
        <v/>
      </c>
      <c r="R1407" s="2" t="str">
        <f t="shared" si="110"/>
        <v/>
      </c>
      <c r="S1407" s="2" t="str">
        <f t="shared" si="110"/>
        <v/>
      </c>
      <c r="T1407" s="2" t="str">
        <f t="shared" si="110"/>
        <v/>
      </c>
      <c r="U1407" s="2" t="str">
        <f t="shared" si="110"/>
        <v/>
      </c>
      <c r="V1407" s="2" t="str">
        <f t="shared" si="110"/>
        <v/>
      </c>
      <c r="W1407" s="2" t="str">
        <f t="shared" si="110"/>
        <v/>
      </c>
      <c r="X1407" s="2" t="str">
        <f t="shared" si="110"/>
        <v/>
      </c>
      <c r="Y1407" s="2" t="str">
        <f t="shared" si="110"/>
        <v/>
      </c>
    </row>
    <row r="1408" spans="1:25" x14ac:dyDescent="0.2">
      <c r="A1408" s="2" t="s">
        <v>994</v>
      </c>
      <c r="B1408" s="2">
        <v>6003</v>
      </c>
      <c r="C1408" s="2">
        <v>0</v>
      </c>
      <c r="D1408" s="2" t="s">
        <v>994</v>
      </c>
      <c r="E1408" s="2">
        <v>1061</v>
      </c>
      <c r="F1408" s="2" t="s">
        <v>932</v>
      </c>
      <c r="G1408" s="2">
        <v>2665227.0129999998</v>
      </c>
      <c r="H1408" s="2">
        <v>1211356.3659999999</v>
      </c>
      <c r="I1408" s="2" t="s">
        <v>4896</v>
      </c>
      <c r="J1408" s="4">
        <v>39630</v>
      </c>
      <c r="K1408" s="230">
        <f t="shared" si="107"/>
        <v>3</v>
      </c>
      <c r="L1408" s="2" t="str">
        <f>$B1408&amp;"-"&amp;COUNTIF($B$2:$B1408, $B1408)</f>
        <v>6003-1</v>
      </c>
      <c r="M1408" s="2">
        <v>4432</v>
      </c>
      <c r="N1408" s="2" t="str">
        <f t="shared" si="110"/>
        <v>Lampenberg</v>
      </c>
      <c r="O1408" s="2" t="str">
        <f t="shared" si="110"/>
        <v/>
      </c>
      <c r="P1408" s="2" t="str">
        <f t="shared" si="110"/>
        <v/>
      </c>
      <c r="Q1408" s="2" t="str">
        <f t="shared" si="110"/>
        <v/>
      </c>
      <c r="R1408" s="2" t="str">
        <f t="shared" si="110"/>
        <v/>
      </c>
      <c r="S1408" s="2" t="str">
        <f t="shared" si="110"/>
        <v/>
      </c>
      <c r="T1408" s="2" t="str">
        <f t="shared" si="110"/>
        <v/>
      </c>
      <c r="U1408" s="2" t="str">
        <f t="shared" si="110"/>
        <v/>
      </c>
      <c r="V1408" s="2" t="str">
        <f t="shared" si="110"/>
        <v/>
      </c>
      <c r="W1408" s="2" t="str">
        <f t="shared" si="110"/>
        <v/>
      </c>
      <c r="X1408" s="2" t="str">
        <f t="shared" si="110"/>
        <v/>
      </c>
      <c r="Y1408" s="2" t="str">
        <f t="shared" si="110"/>
        <v/>
      </c>
    </row>
    <row r="1409" spans="1:25" x14ac:dyDescent="0.2">
      <c r="A1409" s="2" t="s">
        <v>994</v>
      </c>
      <c r="B1409" s="2">
        <v>6004</v>
      </c>
      <c r="C1409" s="2">
        <v>0</v>
      </c>
      <c r="D1409" s="2" t="s">
        <v>994</v>
      </c>
      <c r="E1409" s="2">
        <v>1061</v>
      </c>
      <c r="F1409" s="2" t="s">
        <v>932</v>
      </c>
      <c r="G1409" s="2">
        <v>2665296.6349999998</v>
      </c>
      <c r="H1409" s="2">
        <v>1212489.382</v>
      </c>
      <c r="I1409" s="2" t="s">
        <v>4896</v>
      </c>
      <c r="J1409" s="4">
        <v>39630</v>
      </c>
      <c r="K1409" s="230">
        <f t="shared" si="107"/>
        <v>3</v>
      </c>
      <c r="L1409" s="2" t="str">
        <f>$B1409&amp;"-"&amp;COUNTIF($B$2:$B1409, $B1409)</f>
        <v>6004-2</v>
      </c>
      <c r="M1409" s="2">
        <v>4433</v>
      </c>
      <c r="N1409" s="2" t="str">
        <f t="shared" si="110"/>
        <v>Ramlinsburg</v>
      </c>
      <c r="O1409" s="2" t="str">
        <f t="shared" si="110"/>
        <v/>
      </c>
      <c r="P1409" s="2" t="str">
        <f t="shared" si="110"/>
        <v/>
      </c>
      <c r="Q1409" s="2" t="str">
        <f t="shared" si="110"/>
        <v/>
      </c>
      <c r="R1409" s="2" t="str">
        <f t="shared" si="110"/>
        <v/>
      </c>
      <c r="S1409" s="2" t="str">
        <f t="shared" si="110"/>
        <v/>
      </c>
      <c r="T1409" s="2" t="str">
        <f t="shared" si="110"/>
        <v/>
      </c>
      <c r="U1409" s="2" t="str">
        <f t="shared" si="110"/>
        <v/>
      </c>
      <c r="V1409" s="2" t="str">
        <f t="shared" si="110"/>
        <v/>
      </c>
      <c r="W1409" s="2" t="str">
        <f t="shared" si="110"/>
        <v/>
      </c>
      <c r="X1409" s="2" t="str">
        <f t="shared" si="110"/>
        <v/>
      </c>
      <c r="Y1409" s="2" t="str">
        <f t="shared" si="110"/>
        <v/>
      </c>
    </row>
    <row r="1410" spans="1:25" x14ac:dyDescent="0.2">
      <c r="A1410" s="2" t="s">
        <v>994</v>
      </c>
      <c r="B1410" s="2">
        <v>6005</v>
      </c>
      <c r="C1410" s="2">
        <v>0</v>
      </c>
      <c r="D1410" s="2" t="s">
        <v>994</v>
      </c>
      <c r="E1410" s="2">
        <v>1061</v>
      </c>
      <c r="F1410" s="2" t="s">
        <v>932</v>
      </c>
      <c r="G1410" s="2">
        <v>2666558.5210000002</v>
      </c>
      <c r="H1410" s="2">
        <v>1210094.764</v>
      </c>
      <c r="I1410" s="2" t="s">
        <v>4896</v>
      </c>
      <c r="J1410" s="4">
        <v>39630</v>
      </c>
      <c r="K1410" s="230">
        <f t="shared" si="107"/>
        <v>3</v>
      </c>
      <c r="L1410" s="2" t="str">
        <f>$B1410&amp;"-"&amp;COUNTIF($B$2:$B1410, $B1410)</f>
        <v>6005-4</v>
      </c>
      <c r="M1410" s="2">
        <v>4434</v>
      </c>
      <c r="N1410" s="2" t="str">
        <f t="shared" si="110"/>
        <v>Hölstein</v>
      </c>
      <c r="O1410" s="2" t="str">
        <f t="shared" si="110"/>
        <v>Hölstein</v>
      </c>
      <c r="P1410" s="2" t="str">
        <f t="shared" si="110"/>
        <v/>
      </c>
      <c r="Q1410" s="2" t="str">
        <f t="shared" si="110"/>
        <v/>
      </c>
      <c r="R1410" s="2" t="str">
        <f t="shared" si="110"/>
        <v/>
      </c>
      <c r="S1410" s="2" t="str">
        <f t="shared" si="110"/>
        <v/>
      </c>
      <c r="T1410" s="2" t="str">
        <f t="shared" si="110"/>
        <v/>
      </c>
      <c r="U1410" s="2" t="str">
        <f t="shared" si="110"/>
        <v/>
      </c>
      <c r="V1410" s="2" t="str">
        <f t="shared" si="110"/>
        <v/>
      </c>
      <c r="W1410" s="2" t="str">
        <f t="shared" si="110"/>
        <v/>
      </c>
      <c r="X1410" s="2" t="str">
        <f t="shared" si="110"/>
        <v/>
      </c>
      <c r="Y1410" s="2" t="str">
        <f t="shared" si="110"/>
        <v/>
      </c>
    </row>
    <row r="1411" spans="1:25" x14ac:dyDescent="0.2">
      <c r="A1411" s="2" t="s">
        <v>994</v>
      </c>
      <c r="B1411" s="2">
        <v>6006</v>
      </c>
      <c r="C1411" s="2">
        <v>0</v>
      </c>
      <c r="D1411" s="2" t="s">
        <v>994</v>
      </c>
      <c r="E1411" s="2">
        <v>1061</v>
      </c>
      <c r="F1411" s="2" t="s">
        <v>932</v>
      </c>
      <c r="G1411" s="2">
        <v>2668811.824</v>
      </c>
      <c r="H1411" s="2">
        <v>1211710.429</v>
      </c>
      <c r="I1411" s="2" t="s">
        <v>4896</v>
      </c>
      <c r="J1411" s="4">
        <v>39630</v>
      </c>
      <c r="K1411" s="230">
        <f t="shared" ref="K1411:K1474" si="111">IF(I1411="it", 1, IF(I1411="fr", 2, 3))</f>
        <v>3</v>
      </c>
      <c r="L1411" s="2" t="str">
        <f>$B1411&amp;"-"&amp;COUNTIF($B$2:$B1411, $B1411)</f>
        <v>6006-2</v>
      </c>
      <c r="M1411" s="2">
        <v>4435</v>
      </c>
      <c r="N1411" s="2" t="str">
        <f t="shared" si="110"/>
        <v>Niederdorf</v>
      </c>
      <c r="O1411" s="2" t="str">
        <f t="shared" si="110"/>
        <v>Niederdorf</v>
      </c>
      <c r="P1411" s="2" t="str">
        <f t="shared" si="110"/>
        <v/>
      </c>
      <c r="Q1411" s="2" t="str">
        <f t="shared" si="110"/>
        <v/>
      </c>
      <c r="R1411" s="2" t="str">
        <f t="shared" si="110"/>
        <v/>
      </c>
      <c r="S1411" s="2" t="str">
        <f t="shared" si="110"/>
        <v/>
      </c>
      <c r="T1411" s="2" t="str">
        <f t="shared" si="110"/>
        <v/>
      </c>
      <c r="U1411" s="2" t="str">
        <f t="shared" si="110"/>
        <v/>
      </c>
      <c r="V1411" s="2" t="str">
        <f t="shared" si="110"/>
        <v/>
      </c>
      <c r="W1411" s="2" t="str">
        <f t="shared" si="110"/>
        <v/>
      </c>
      <c r="X1411" s="2" t="str">
        <f t="shared" si="110"/>
        <v/>
      </c>
      <c r="Y1411" s="2" t="str">
        <f t="shared" si="110"/>
        <v/>
      </c>
    </row>
    <row r="1412" spans="1:25" x14ac:dyDescent="0.2">
      <c r="A1412" s="2" t="s">
        <v>994</v>
      </c>
      <c r="B1412" s="2">
        <v>6014</v>
      </c>
      <c r="C1412" s="2">
        <v>0</v>
      </c>
      <c r="D1412" s="2" t="s">
        <v>994</v>
      </c>
      <c r="E1412" s="2">
        <v>1061</v>
      </c>
      <c r="F1412" s="2" t="s">
        <v>932</v>
      </c>
      <c r="G1412" s="2">
        <v>2661014.61</v>
      </c>
      <c r="H1412" s="2">
        <v>1212152.0190000001</v>
      </c>
      <c r="I1412" s="2" t="s">
        <v>4896</v>
      </c>
      <c r="J1412" s="4">
        <v>39630</v>
      </c>
      <c r="K1412" s="230">
        <f t="shared" si="111"/>
        <v>3</v>
      </c>
      <c r="L1412" s="2" t="str">
        <f>$B1412&amp;"-"&amp;COUNTIF($B$2:$B1412, $B1412)</f>
        <v>6014-1</v>
      </c>
      <c r="M1412" s="2">
        <v>4436</v>
      </c>
      <c r="N1412" s="2" t="str">
        <f t="shared" si="110"/>
        <v>Liedertswil</v>
      </c>
      <c r="O1412" s="2" t="str">
        <f t="shared" si="110"/>
        <v>Oberdorf BL</v>
      </c>
      <c r="P1412" s="2" t="str">
        <f t="shared" si="110"/>
        <v>Oberdorf BL</v>
      </c>
      <c r="Q1412" s="2" t="str">
        <f t="shared" si="110"/>
        <v>Liedertswil</v>
      </c>
      <c r="R1412" s="2" t="str">
        <f t="shared" si="110"/>
        <v/>
      </c>
      <c r="S1412" s="2" t="str">
        <f t="shared" si="110"/>
        <v/>
      </c>
      <c r="T1412" s="2" t="str">
        <f t="shared" si="110"/>
        <v/>
      </c>
      <c r="U1412" s="2" t="str">
        <f t="shared" si="110"/>
        <v/>
      </c>
      <c r="V1412" s="2" t="str">
        <f t="shared" si="110"/>
        <v/>
      </c>
      <c r="W1412" s="2" t="str">
        <f t="shared" si="110"/>
        <v/>
      </c>
      <c r="X1412" s="2" t="str">
        <f t="shared" si="110"/>
        <v/>
      </c>
      <c r="Y1412" s="2" t="str">
        <f t="shared" si="110"/>
        <v/>
      </c>
    </row>
    <row r="1413" spans="1:25" x14ac:dyDescent="0.2">
      <c r="A1413" s="2" t="s">
        <v>994</v>
      </c>
      <c r="B1413" s="2">
        <v>6015</v>
      </c>
      <c r="C1413" s="2">
        <v>0</v>
      </c>
      <c r="D1413" s="2" t="s">
        <v>994</v>
      </c>
      <c r="E1413" s="2">
        <v>1061</v>
      </c>
      <c r="F1413" s="2" t="s">
        <v>932</v>
      </c>
      <c r="G1413" s="2">
        <v>2663751.6889999998</v>
      </c>
      <c r="H1413" s="2">
        <v>1212860.801</v>
      </c>
      <c r="I1413" s="2" t="s">
        <v>4896</v>
      </c>
      <c r="J1413" s="4">
        <v>39630</v>
      </c>
      <c r="K1413" s="230">
        <f t="shared" si="111"/>
        <v>3</v>
      </c>
      <c r="L1413" s="2" t="str">
        <f>$B1413&amp;"-"&amp;COUNTIF($B$2:$B1413, $B1413)</f>
        <v>6015-1</v>
      </c>
      <c r="M1413" s="2">
        <v>4437</v>
      </c>
      <c r="N1413" s="2" t="str">
        <f t="shared" si="110"/>
        <v>Waldenburg</v>
      </c>
      <c r="O1413" s="2" t="str">
        <f t="shared" si="110"/>
        <v/>
      </c>
      <c r="P1413" s="2" t="str">
        <f t="shared" si="110"/>
        <v/>
      </c>
      <c r="Q1413" s="2" t="str">
        <f t="shared" si="110"/>
        <v/>
      </c>
      <c r="R1413" s="2" t="str">
        <f t="shared" si="110"/>
        <v/>
      </c>
      <c r="S1413" s="2" t="str">
        <f t="shared" si="110"/>
        <v/>
      </c>
      <c r="T1413" s="2" t="str">
        <f t="shared" si="110"/>
        <v/>
      </c>
      <c r="U1413" s="2" t="str">
        <f t="shared" si="110"/>
        <v/>
      </c>
      <c r="V1413" s="2" t="str">
        <f t="shared" si="110"/>
        <v/>
      </c>
      <c r="W1413" s="2" t="str">
        <f t="shared" si="110"/>
        <v/>
      </c>
      <c r="X1413" s="2" t="str">
        <f t="shared" si="110"/>
        <v/>
      </c>
      <c r="Y1413" s="2" t="str">
        <f t="shared" si="110"/>
        <v/>
      </c>
    </row>
    <row r="1414" spans="1:25" x14ac:dyDescent="0.2">
      <c r="A1414" s="2" t="s">
        <v>1021</v>
      </c>
      <c r="B1414" s="2">
        <v>6016</v>
      </c>
      <c r="C1414" s="2">
        <v>0</v>
      </c>
      <c r="D1414" s="2" t="s">
        <v>994</v>
      </c>
      <c r="E1414" s="2">
        <v>1061</v>
      </c>
      <c r="F1414" s="2" t="s">
        <v>932</v>
      </c>
      <c r="G1414" s="2">
        <v>2659358.1379999998</v>
      </c>
      <c r="H1414" s="2">
        <v>1214009.5460000001</v>
      </c>
      <c r="I1414" s="2" t="s">
        <v>4896</v>
      </c>
      <c r="J1414" s="4">
        <v>39630</v>
      </c>
      <c r="K1414" s="230">
        <f t="shared" si="111"/>
        <v>3</v>
      </c>
      <c r="L1414" s="2" t="str">
        <f>$B1414&amp;"-"&amp;COUNTIF($B$2:$B1414, $B1414)</f>
        <v>6016-1</v>
      </c>
      <c r="M1414" s="2">
        <v>4438</v>
      </c>
      <c r="N1414" s="2" t="str">
        <f t="shared" si="110"/>
        <v>Langenbruck</v>
      </c>
      <c r="O1414" s="2" t="str">
        <f t="shared" si="110"/>
        <v>Langenbruck</v>
      </c>
      <c r="P1414" s="2" t="str">
        <f t="shared" si="110"/>
        <v>Langenbruck</v>
      </c>
      <c r="Q1414" s="2" t="str">
        <f t="shared" si="110"/>
        <v>Langenbruck</v>
      </c>
      <c r="R1414" s="2" t="str">
        <f t="shared" si="110"/>
        <v/>
      </c>
      <c r="S1414" s="2" t="str">
        <f t="shared" si="110"/>
        <v/>
      </c>
      <c r="T1414" s="2" t="str">
        <f t="shared" si="110"/>
        <v/>
      </c>
      <c r="U1414" s="2" t="str">
        <f t="shared" si="110"/>
        <v/>
      </c>
      <c r="V1414" s="2" t="str">
        <f t="shared" si="110"/>
        <v/>
      </c>
      <c r="W1414" s="2" t="str">
        <f t="shared" si="110"/>
        <v/>
      </c>
      <c r="X1414" s="2" t="str">
        <f t="shared" si="110"/>
        <v/>
      </c>
      <c r="Y1414" s="2" t="str">
        <f t="shared" si="110"/>
        <v/>
      </c>
    </row>
    <row r="1415" spans="1:25" x14ac:dyDescent="0.2">
      <c r="A1415" s="2" t="s">
        <v>955</v>
      </c>
      <c r="B1415" s="2">
        <v>6020</v>
      </c>
      <c r="C1415" s="2">
        <v>0</v>
      </c>
      <c r="D1415" s="2" t="s">
        <v>994</v>
      </c>
      <c r="E1415" s="2">
        <v>1061</v>
      </c>
      <c r="F1415" s="2" t="s">
        <v>932</v>
      </c>
      <c r="G1415" s="2">
        <v>2662619.2719999999</v>
      </c>
      <c r="H1415" s="2">
        <v>1212798.0460000001</v>
      </c>
      <c r="I1415" s="2" t="s">
        <v>4896</v>
      </c>
      <c r="J1415" s="4">
        <v>39630</v>
      </c>
      <c r="K1415" s="230">
        <f t="shared" si="111"/>
        <v>3</v>
      </c>
      <c r="L1415" s="2" t="str">
        <f>$B1415&amp;"-"&amp;COUNTIF($B$2:$B1415, $B1415)</f>
        <v>6020-3</v>
      </c>
      <c r="M1415" s="2">
        <v>4441</v>
      </c>
      <c r="N1415" s="2" t="str">
        <f t="shared" si="110"/>
        <v>Thürnen</v>
      </c>
      <c r="O1415" s="2" t="str">
        <f t="shared" si="110"/>
        <v/>
      </c>
      <c r="P1415" s="2" t="str">
        <f t="shared" si="110"/>
        <v/>
      </c>
      <c r="Q1415" s="2" t="str">
        <f t="shared" si="110"/>
        <v/>
      </c>
      <c r="R1415" s="2" t="str">
        <f t="shared" si="110"/>
        <v/>
      </c>
      <c r="S1415" s="2" t="str">
        <f t="shared" si="110"/>
        <v/>
      </c>
      <c r="T1415" s="2" t="str">
        <f t="shared" si="110"/>
        <v/>
      </c>
      <c r="U1415" s="2" t="str">
        <f t="shared" si="110"/>
        <v/>
      </c>
      <c r="V1415" s="2" t="str">
        <f t="shared" si="110"/>
        <v/>
      </c>
      <c r="W1415" s="2" t="str">
        <f t="shared" si="110"/>
        <v/>
      </c>
      <c r="X1415" s="2" t="str">
        <f t="shared" si="110"/>
        <v/>
      </c>
      <c r="Y1415" s="2" t="str">
        <f t="shared" si="110"/>
        <v/>
      </c>
    </row>
    <row r="1416" spans="1:25" x14ac:dyDescent="0.2">
      <c r="A1416" s="2" t="s">
        <v>1221</v>
      </c>
      <c r="B1416" s="2">
        <v>6365</v>
      </c>
      <c r="C1416" s="2">
        <v>0</v>
      </c>
      <c r="D1416" s="2" t="s">
        <v>994</v>
      </c>
      <c r="E1416" s="2">
        <v>1061</v>
      </c>
      <c r="F1416" s="2" t="s">
        <v>932</v>
      </c>
      <c r="G1416" s="2">
        <v>2673481.7319999998</v>
      </c>
      <c r="H1416" s="2">
        <v>1206007.841</v>
      </c>
      <c r="I1416" s="2" t="s">
        <v>4896</v>
      </c>
      <c r="J1416" s="4">
        <v>39630</v>
      </c>
      <c r="K1416" s="230">
        <f t="shared" si="111"/>
        <v>3</v>
      </c>
      <c r="L1416" s="2" t="str">
        <f>$B1416&amp;"-"&amp;COUNTIF($B$2:$B1416, $B1416)</f>
        <v>6365-1</v>
      </c>
      <c r="M1416" s="2">
        <v>4442</v>
      </c>
      <c r="N1416" s="2" t="str">
        <f t="shared" si="110"/>
        <v>Diepflingen</v>
      </c>
      <c r="O1416" s="2" t="str">
        <f t="shared" si="110"/>
        <v>Diepflingen</v>
      </c>
      <c r="P1416" s="2" t="str">
        <f t="shared" si="110"/>
        <v/>
      </c>
      <c r="Q1416" s="2" t="str">
        <f t="shared" ref="O1416:Y1439" si="112">IFERROR(INDEX($A$2:$A$5744, MATCH($M1416&amp;"-"&amp;Q$1, $L$2:$L$5744, 0)), "")</f>
        <v/>
      </c>
      <c r="R1416" s="2" t="str">
        <f t="shared" si="112"/>
        <v/>
      </c>
      <c r="S1416" s="2" t="str">
        <f t="shared" si="112"/>
        <v/>
      </c>
      <c r="T1416" s="2" t="str">
        <f t="shared" si="112"/>
        <v/>
      </c>
      <c r="U1416" s="2" t="str">
        <f t="shared" si="112"/>
        <v/>
      </c>
      <c r="V1416" s="2" t="str">
        <f t="shared" si="112"/>
        <v/>
      </c>
      <c r="W1416" s="2" t="str">
        <f t="shared" si="112"/>
        <v/>
      </c>
      <c r="X1416" s="2" t="str">
        <f t="shared" si="112"/>
        <v/>
      </c>
      <c r="Y1416" s="2" t="str">
        <f t="shared" si="112"/>
        <v/>
      </c>
    </row>
    <row r="1417" spans="1:25" x14ac:dyDescent="0.2">
      <c r="A1417" s="2" t="s">
        <v>994</v>
      </c>
      <c r="B1417" s="2">
        <v>6014</v>
      </c>
      <c r="C1417" s="2">
        <v>0</v>
      </c>
      <c r="D1417" s="2" t="s">
        <v>995</v>
      </c>
      <c r="E1417" s="2">
        <v>1062</v>
      </c>
      <c r="F1417" s="2" t="s">
        <v>932</v>
      </c>
      <c r="G1417" s="2">
        <v>2660402.6770000001</v>
      </c>
      <c r="H1417" s="2">
        <v>1211994.6950000001</v>
      </c>
      <c r="I1417" s="2" t="s">
        <v>4896</v>
      </c>
      <c r="J1417" s="4">
        <v>39630</v>
      </c>
      <c r="K1417" s="230">
        <f t="shared" si="111"/>
        <v>3</v>
      </c>
      <c r="L1417" s="2" t="str">
        <f>$B1417&amp;"-"&amp;COUNTIF($B$2:$B1417, $B1417)</f>
        <v>6014-2</v>
      </c>
      <c r="M1417" s="2">
        <v>4443</v>
      </c>
      <c r="N1417" s="2" t="str">
        <f t="shared" ref="N1417:Y1480" si="113">IFERROR(INDEX($A$2:$A$5744, MATCH($M1417&amp;"-"&amp;N$1, $L$2:$L$5744, 0)), "")</f>
        <v>Wittinsburg</v>
      </c>
      <c r="O1417" s="2" t="str">
        <f t="shared" si="112"/>
        <v>Wittinsburg</v>
      </c>
      <c r="P1417" s="2" t="str">
        <f t="shared" si="112"/>
        <v/>
      </c>
      <c r="Q1417" s="2" t="str">
        <f t="shared" si="112"/>
        <v/>
      </c>
      <c r="R1417" s="2" t="str">
        <f t="shared" si="112"/>
        <v/>
      </c>
      <c r="S1417" s="2" t="str">
        <f t="shared" si="112"/>
        <v/>
      </c>
      <c r="T1417" s="2" t="str">
        <f t="shared" si="112"/>
        <v/>
      </c>
      <c r="U1417" s="2" t="str">
        <f t="shared" si="112"/>
        <v/>
      </c>
      <c r="V1417" s="2" t="str">
        <f t="shared" si="112"/>
        <v/>
      </c>
      <c r="W1417" s="2" t="str">
        <f t="shared" si="112"/>
        <v/>
      </c>
      <c r="X1417" s="2" t="str">
        <f t="shared" si="112"/>
        <v/>
      </c>
      <c r="Y1417" s="2" t="str">
        <f t="shared" si="112"/>
        <v/>
      </c>
    </row>
    <row r="1418" spans="1:25" x14ac:dyDescent="0.2">
      <c r="A1418" s="2" t="s">
        <v>1021</v>
      </c>
      <c r="B1418" s="2">
        <v>6016</v>
      </c>
      <c r="C1418" s="2">
        <v>0</v>
      </c>
      <c r="D1418" s="2" t="s">
        <v>995</v>
      </c>
      <c r="E1418" s="2">
        <v>1062</v>
      </c>
      <c r="F1418" s="2" t="s">
        <v>932</v>
      </c>
      <c r="G1418" s="2">
        <v>2657350.86</v>
      </c>
      <c r="H1418" s="2">
        <v>1212220.6470000001</v>
      </c>
      <c r="I1418" s="2" t="s">
        <v>4896</v>
      </c>
      <c r="J1418" s="4">
        <v>39630</v>
      </c>
      <c r="K1418" s="230">
        <f t="shared" si="111"/>
        <v>3</v>
      </c>
      <c r="L1418" s="2" t="str">
        <f>$B1418&amp;"-"&amp;COUNTIF($B$2:$B1418, $B1418)</f>
        <v>6016-2</v>
      </c>
      <c r="M1418" s="2">
        <v>4444</v>
      </c>
      <c r="N1418" s="2" t="str">
        <f t="shared" si="113"/>
        <v>Rümlingen</v>
      </c>
      <c r="O1418" s="2" t="str">
        <f t="shared" si="112"/>
        <v>Rümlingen</v>
      </c>
      <c r="P1418" s="2" t="str">
        <f t="shared" si="112"/>
        <v>Rümlingen</v>
      </c>
      <c r="Q1418" s="2" t="str">
        <f t="shared" si="112"/>
        <v>Rümlingen</v>
      </c>
      <c r="R1418" s="2" t="str">
        <f t="shared" si="112"/>
        <v/>
      </c>
      <c r="S1418" s="2" t="str">
        <f t="shared" si="112"/>
        <v/>
      </c>
      <c r="T1418" s="2" t="str">
        <f t="shared" si="112"/>
        <v/>
      </c>
      <c r="U1418" s="2" t="str">
        <f t="shared" si="112"/>
        <v/>
      </c>
      <c r="V1418" s="2" t="str">
        <f t="shared" si="112"/>
        <v/>
      </c>
      <c r="W1418" s="2" t="str">
        <f t="shared" si="112"/>
        <v/>
      </c>
      <c r="X1418" s="2" t="str">
        <f t="shared" si="112"/>
        <v/>
      </c>
      <c r="Y1418" s="2" t="str">
        <f t="shared" si="112"/>
        <v/>
      </c>
    </row>
    <row r="1419" spans="1:25" x14ac:dyDescent="0.2">
      <c r="A1419" s="2" t="s">
        <v>1031</v>
      </c>
      <c r="B1419" s="2">
        <v>6019</v>
      </c>
      <c r="C1419" s="2">
        <v>0</v>
      </c>
      <c r="D1419" s="2" t="s">
        <v>995</v>
      </c>
      <c r="E1419" s="2">
        <v>1062</v>
      </c>
      <c r="F1419" s="2" t="s">
        <v>932</v>
      </c>
      <c r="G1419" s="2">
        <v>2653910.443</v>
      </c>
      <c r="H1419" s="2">
        <v>1210839.638</v>
      </c>
      <c r="I1419" s="2" t="s">
        <v>4896</v>
      </c>
      <c r="J1419" s="4">
        <v>39630</v>
      </c>
      <c r="K1419" s="230">
        <f t="shared" si="111"/>
        <v>3</v>
      </c>
      <c r="L1419" s="2" t="str">
        <f>$B1419&amp;"-"&amp;COUNTIF($B$2:$B1419, $B1419)</f>
        <v>6019-1</v>
      </c>
      <c r="M1419" s="2">
        <v>4445</v>
      </c>
      <c r="N1419" s="2" t="str">
        <f t="shared" si="113"/>
        <v>Häfelfingen</v>
      </c>
      <c r="O1419" s="2" t="str">
        <f t="shared" si="112"/>
        <v>Häfelfingen</v>
      </c>
      <c r="P1419" s="2" t="str">
        <f t="shared" si="112"/>
        <v>Häfelfingen</v>
      </c>
      <c r="Q1419" s="2" t="str">
        <f t="shared" si="112"/>
        <v/>
      </c>
      <c r="R1419" s="2" t="str">
        <f t="shared" si="112"/>
        <v/>
      </c>
      <c r="S1419" s="2" t="str">
        <f t="shared" si="112"/>
        <v/>
      </c>
      <c r="T1419" s="2" t="str">
        <f t="shared" si="112"/>
        <v/>
      </c>
      <c r="U1419" s="2" t="str">
        <f t="shared" si="112"/>
        <v/>
      </c>
      <c r="V1419" s="2" t="str">
        <f t="shared" si="112"/>
        <v/>
      </c>
      <c r="W1419" s="2" t="str">
        <f t="shared" si="112"/>
        <v/>
      </c>
      <c r="X1419" s="2" t="str">
        <f t="shared" si="112"/>
        <v/>
      </c>
      <c r="Y1419" s="2" t="str">
        <f t="shared" si="112"/>
        <v/>
      </c>
    </row>
    <row r="1420" spans="1:25" x14ac:dyDescent="0.2">
      <c r="A1420" s="2" t="s">
        <v>995</v>
      </c>
      <c r="B1420" s="2">
        <v>6102</v>
      </c>
      <c r="C1420" s="2">
        <v>0</v>
      </c>
      <c r="D1420" s="2" t="s">
        <v>995</v>
      </c>
      <c r="E1420" s="2">
        <v>1062</v>
      </c>
      <c r="F1420" s="2" t="s">
        <v>932</v>
      </c>
      <c r="G1420" s="2">
        <v>2657002.2659999998</v>
      </c>
      <c r="H1420" s="2">
        <v>1209556.8940000001</v>
      </c>
      <c r="I1420" s="2" t="s">
        <v>4896</v>
      </c>
      <c r="J1420" s="4">
        <v>39630</v>
      </c>
      <c r="K1420" s="230">
        <f t="shared" si="111"/>
        <v>3</v>
      </c>
      <c r="L1420" s="2" t="str">
        <f>$B1420&amp;"-"&amp;COUNTIF($B$2:$B1420, $B1420)</f>
        <v>6102-1</v>
      </c>
      <c r="M1420" s="2">
        <v>4446</v>
      </c>
      <c r="N1420" s="2" t="str">
        <f t="shared" si="113"/>
        <v>Buckten</v>
      </c>
      <c r="O1420" s="2" t="str">
        <f t="shared" si="112"/>
        <v>Buckten</v>
      </c>
      <c r="P1420" s="2" t="str">
        <f t="shared" si="112"/>
        <v/>
      </c>
      <c r="Q1420" s="2" t="str">
        <f t="shared" si="112"/>
        <v/>
      </c>
      <c r="R1420" s="2" t="str">
        <f t="shared" si="112"/>
        <v/>
      </c>
      <c r="S1420" s="2" t="str">
        <f t="shared" si="112"/>
        <v/>
      </c>
      <c r="T1420" s="2" t="str">
        <f t="shared" si="112"/>
        <v/>
      </c>
      <c r="U1420" s="2" t="str">
        <f t="shared" si="112"/>
        <v/>
      </c>
      <c r="V1420" s="2" t="str">
        <f t="shared" si="112"/>
        <v/>
      </c>
      <c r="W1420" s="2" t="str">
        <f t="shared" si="112"/>
        <v/>
      </c>
      <c r="X1420" s="2" t="str">
        <f t="shared" si="112"/>
        <v/>
      </c>
      <c r="Y1420" s="2" t="str">
        <f t="shared" si="112"/>
        <v/>
      </c>
    </row>
    <row r="1421" spans="1:25" x14ac:dyDescent="0.2">
      <c r="A1421" s="2" t="s">
        <v>994</v>
      </c>
      <c r="B1421" s="2">
        <v>6006</v>
      </c>
      <c r="C1421" s="2">
        <v>0</v>
      </c>
      <c r="D1421" s="2" t="s">
        <v>996</v>
      </c>
      <c r="E1421" s="2">
        <v>1063</v>
      </c>
      <c r="F1421" s="2" t="s">
        <v>932</v>
      </c>
      <c r="G1421" s="2">
        <v>2669654.5869999998</v>
      </c>
      <c r="H1421" s="2">
        <v>1210106.2309999999</v>
      </c>
      <c r="I1421" s="2" t="s">
        <v>4896</v>
      </c>
      <c r="J1421" s="4">
        <v>39630</v>
      </c>
      <c r="K1421" s="230">
        <f t="shared" si="111"/>
        <v>3</v>
      </c>
      <c r="L1421" s="2" t="str">
        <f>$B1421&amp;"-"&amp;COUNTIF($B$2:$B1421, $B1421)</f>
        <v>6006-3</v>
      </c>
      <c r="M1421" s="2">
        <v>4447</v>
      </c>
      <c r="N1421" s="2" t="str">
        <f t="shared" si="113"/>
        <v>Känerkinden</v>
      </c>
      <c r="O1421" s="2" t="str">
        <f t="shared" si="112"/>
        <v>Känerkinden</v>
      </c>
      <c r="P1421" s="2" t="str">
        <f t="shared" si="112"/>
        <v>Känerkinden</v>
      </c>
      <c r="Q1421" s="2" t="str">
        <f t="shared" si="112"/>
        <v/>
      </c>
      <c r="R1421" s="2" t="str">
        <f t="shared" si="112"/>
        <v/>
      </c>
      <c r="S1421" s="2" t="str">
        <f t="shared" si="112"/>
        <v/>
      </c>
      <c r="T1421" s="2" t="str">
        <f t="shared" si="112"/>
        <v/>
      </c>
      <c r="U1421" s="2" t="str">
        <f t="shared" si="112"/>
        <v/>
      </c>
      <c r="V1421" s="2" t="str">
        <f t="shared" si="112"/>
        <v/>
      </c>
      <c r="W1421" s="2" t="str">
        <f t="shared" si="112"/>
        <v/>
      </c>
      <c r="X1421" s="2" t="str">
        <f t="shared" si="112"/>
        <v/>
      </c>
      <c r="Y1421" s="2" t="str">
        <f t="shared" si="112"/>
        <v/>
      </c>
    </row>
    <row r="1422" spans="1:25" x14ac:dyDescent="0.2">
      <c r="A1422" s="2" t="s">
        <v>996</v>
      </c>
      <c r="B1422" s="2">
        <v>6045</v>
      </c>
      <c r="C1422" s="2">
        <v>0</v>
      </c>
      <c r="D1422" s="2" t="s">
        <v>996</v>
      </c>
      <c r="E1422" s="2">
        <v>1063</v>
      </c>
      <c r="F1422" s="2" t="s">
        <v>932</v>
      </c>
      <c r="G1422" s="2">
        <v>2670798.8960000002</v>
      </c>
      <c r="H1422" s="2">
        <v>1211513.4080000001</v>
      </c>
      <c r="I1422" s="2" t="s">
        <v>4896</v>
      </c>
      <c r="J1422" s="4">
        <v>39630</v>
      </c>
      <c r="K1422" s="230">
        <f t="shared" si="111"/>
        <v>3</v>
      </c>
      <c r="L1422" s="2" t="str">
        <f>$B1422&amp;"-"&amp;COUNTIF($B$2:$B1422, $B1422)</f>
        <v>6045-1</v>
      </c>
      <c r="M1422" s="2">
        <v>4448</v>
      </c>
      <c r="N1422" s="2" t="str">
        <f t="shared" si="113"/>
        <v>Läufelfingen</v>
      </c>
      <c r="O1422" s="2" t="str">
        <f t="shared" si="112"/>
        <v>Läufelfingen</v>
      </c>
      <c r="P1422" s="2" t="str">
        <f t="shared" si="112"/>
        <v>Läufelfingen</v>
      </c>
      <c r="Q1422" s="2" t="str">
        <f t="shared" si="112"/>
        <v/>
      </c>
      <c r="R1422" s="2" t="str">
        <f t="shared" si="112"/>
        <v/>
      </c>
      <c r="S1422" s="2" t="str">
        <f t="shared" si="112"/>
        <v/>
      </c>
      <c r="T1422" s="2" t="str">
        <f t="shared" si="112"/>
        <v/>
      </c>
      <c r="U1422" s="2" t="str">
        <f t="shared" si="112"/>
        <v/>
      </c>
      <c r="V1422" s="2" t="str">
        <f t="shared" si="112"/>
        <v/>
      </c>
      <c r="W1422" s="2" t="str">
        <f t="shared" si="112"/>
        <v/>
      </c>
      <c r="X1422" s="2" t="str">
        <f t="shared" si="112"/>
        <v/>
      </c>
      <c r="Y1422" s="2" t="str">
        <f t="shared" si="112"/>
        <v/>
      </c>
    </row>
    <row r="1423" spans="1:25" x14ac:dyDescent="0.2">
      <c r="A1423" s="2" t="s">
        <v>997</v>
      </c>
      <c r="B1423" s="2">
        <v>6344</v>
      </c>
      <c r="C1423" s="2">
        <v>0</v>
      </c>
      <c r="D1423" s="2" t="s">
        <v>997</v>
      </c>
      <c r="E1423" s="2">
        <v>1064</v>
      </c>
      <c r="F1423" s="2" t="s">
        <v>932</v>
      </c>
      <c r="G1423" s="2">
        <v>2675669.4640000002</v>
      </c>
      <c r="H1423" s="2">
        <v>1218856.203</v>
      </c>
      <c r="I1423" s="2" t="s">
        <v>4896</v>
      </c>
      <c r="J1423" s="4">
        <v>39630</v>
      </c>
      <c r="K1423" s="230">
        <f t="shared" si="111"/>
        <v>3</v>
      </c>
      <c r="L1423" s="2" t="str">
        <f>$B1423&amp;"-"&amp;COUNTIF($B$2:$B1423, $B1423)</f>
        <v>6344-1</v>
      </c>
      <c r="M1423" s="2">
        <v>4450</v>
      </c>
      <c r="N1423" s="2" t="str">
        <f t="shared" si="113"/>
        <v>Sissach</v>
      </c>
      <c r="O1423" s="2" t="str">
        <f t="shared" si="112"/>
        <v>Sissach</v>
      </c>
      <c r="P1423" s="2" t="str">
        <f t="shared" si="112"/>
        <v>Sissach</v>
      </c>
      <c r="Q1423" s="2" t="str">
        <f t="shared" si="112"/>
        <v>Sissach</v>
      </c>
      <c r="R1423" s="2" t="str">
        <f t="shared" si="112"/>
        <v/>
      </c>
      <c r="S1423" s="2" t="str">
        <f t="shared" si="112"/>
        <v/>
      </c>
      <c r="T1423" s="2" t="str">
        <f t="shared" si="112"/>
        <v/>
      </c>
      <c r="U1423" s="2" t="str">
        <f t="shared" si="112"/>
        <v/>
      </c>
      <c r="V1423" s="2" t="str">
        <f t="shared" si="112"/>
        <v/>
      </c>
      <c r="W1423" s="2" t="str">
        <f t="shared" si="112"/>
        <v/>
      </c>
      <c r="X1423" s="2" t="str">
        <f t="shared" si="112"/>
        <v/>
      </c>
      <c r="Y1423" s="2" t="str">
        <f t="shared" si="112"/>
        <v/>
      </c>
    </row>
    <row r="1424" spans="1:25" x14ac:dyDescent="0.2">
      <c r="A1424" s="2" t="s">
        <v>983</v>
      </c>
      <c r="B1424" s="2">
        <v>6035</v>
      </c>
      <c r="C1424" s="2">
        <v>0</v>
      </c>
      <c r="D1424" s="2" t="s">
        <v>998</v>
      </c>
      <c r="E1424" s="2">
        <v>1065</v>
      </c>
      <c r="F1424" s="2" t="s">
        <v>932</v>
      </c>
      <c r="G1424" s="2">
        <v>2670288.824</v>
      </c>
      <c r="H1424" s="2">
        <v>1218156.845</v>
      </c>
      <c r="I1424" s="2" t="s">
        <v>4896</v>
      </c>
      <c r="J1424" s="4">
        <v>39630</v>
      </c>
      <c r="K1424" s="230">
        <f t="shared" si="111"/>
        <v>3</v>
      </c>
      <c r="L1424" s="2" t="str">
        <f>$B1424&amp;"-"&amp;COUNTIF($B$2:$B1424, $B1424)</f>
        <v>6035-2</v>
      </c>
      <c r="M1424" s="2">
        <v>4451</v>
      </c>
      <c r="N1424" s="2" t="str">
        <f t="shared" si="113"/>
        <v>Wintersingen</v>
      </c>
      <c r="O1424" s="2" t="str">
        <f t="shared" si="112"/>
        <v>Wintersingen</v>
      </c>
      <c r="P1424" s="2" t="str">
        <f t="shared" si="112"/>
        <v/>
      </c>
      <c r="Q1424" s="2" t="str">
        <f t="shared" si="112"/>
        <v/>
      </c>
      <c r="R1424" s="2" t="str">
        <f t="shared" si="112"/>
        <v/>
      </c>
      <c r="S1424" s="2" t="str">
        <f t="shared" si="112"/>
        <v/>
      </c>
      <c r="T1424" s="2" t="str">
        <f t="shared" si="112"/>
        <v/>
      </c>
      <c r="U1424" s="2" t="str">
        <f t="shared" si="112"/>
        <v/>
      </c>
      <c r="V1424" s="2" t="str">
        <f t="shared" si="112"/>
        <v/>
      </c>
      <c r="W1424" s="2" t="str">
        <f t="shared" si="112"/>
        <v/>
      </c>
      <c r="X1424" s="2" t="str">
        <f t="shared" si="112"/>
        <v/>
      </c>
      <c r="Y1424" s="2" t="str">
        <f t="shared" si="112"/>
        <v/>
      </c>
    </row>
    <row r="1425" spans="1:25" x14ac:dyDescent="0.2">
      <c r="A1425" s="2" t="s">
        <v>998</v>
      </c>
      <c r="B1425" s="2">
        <v>6037</v>
      </c>
      <c r="C1425" s="2">
        <v>0</v>
      </c>
      <c r="D1425" s="2" t="s">
        <v>998</v>
      </c>
      <c r="E1425" s="2">
        <v>1065</v>
      </c>
      <c r="F1425" s="2" t="s">
        <v>932</v>
      </c>
      <c r="G1425" s="2">
        <v>2672202.23</v>
      </c>
      <c r="H1425" s="2">
        <v>1218159.419</v>
      </c>
      <c r="I1425" s="2" t="s">
        <v>4896</v>
      </c>
      <c r="J1425" s="4">
        <v>39630</v>
      </c>
      <c r="K1425" s="230">
        <f t="shared" si="111"/>
        <v>3</v>
      </c>
      <c r="L1425" s="2" t="str">
        <f>$B1425&amp;"-"&amp;COUNTIF($B$2:$B1425, $B1425)</f>
        <v>6037-2</v>
      </c>
      <c r="M1425" s="2">
        <v>4452</v>
      </c>
      <c r="N1425" s="2" t="str">
        <f t="shared" si="113"/>
        <v>Itingen</v>
      </c>
      <c r="O1425" s="2" t="str">
        <f t="shared" si="112"/>
        <v/>
      </c>
      <c r="P1425" s="2" t="str">
        <f t="shared" si="112"/>
        <v/>
      </c>
      <c r="Q1425" s="2" t="str">
        <f t="shared" si="112"/>
        <v/>
      </c>
      <c r="R1425" s="2" t="str">
        <f t="shared" si="112"/>
        <v/>
      </c>
      <c r="S1425" s="2" t="str">
        <f t="shared" si="112"/>
        <v/>
      </c>
      <c r="T1425" s="2" t="str">
        <f t="shared" si="112"/>
        <v/>
      </c>
      <c r="U1425" s="2" t="str">
        <f t="shared" si="112"/>
        <v/>
      </c>
      <c r="V1425" s="2" t="str">
        <f t="shared" si="112"/>
        <v/>
      </c>
      <c r="W1425" s="2" t="str">
        <f t="shared" si="112"/>
        <v/>
      </c>
      <c r="X1425" s="2" t="str">
        <f t="shared" si="112"/>
        <v/>
      </c>
      <c r="Y1425" s="2" t="str">
        <f t="shared" si="112"/>
        <v/>
      </c>
    </row>
    <row r="1426" spans="1:25" x14ac:dyDescent="0.2">
      <c r="A1426" s="2" t="s">
        <v>986</v>
      </c>
      <c r="B1426" s="2">
        <v>6038</v>
      </c>
      <c r="C1426" s="2">
        <v>0</v>
      </c>
      <c r="D1426" s="2" t="s">
        <v>998</v>
      </c>
      <c r="E1426" s="2">
        <v>1065</v>
      </c>
      <c r="F1426" s="2" t="s">
        <v>932</v>
      </c>
      <c r="G1426" s="2">
        <v>2673190.2439999999</v>
      </c>
      <c r="H1426" s="2">
        <v>1219300.7560000001</v>
      </c>
      <c r="I1426" s="2" t="s">
        <v>4896</v>
      </c>
      <c r="J1426" s="4">
        <v>39630</v>
      </c>
      <c r="K1426" s="230">
        <f t="shared" si="111"/>
        <v>3</v>
      </c>
      <c r="L1426" s="2" t="str">
        <f>$B1426&amp;"-"&amp;COUNTIF($B$2:$B1426, $B1426)</f>
        <v>6038-5</v>
      </c>
      <c r="M1426" s="2">
        <v>4453</v>
      </c>
      <c r="N1426" s="2" t="str">
        <f t="shared" si="113"/>
        <v>Nusshof</v>
      </c>
      <c r="O1426" s="2" t="str">
        <f t="shared" si="112"/>
        <v/>
      </c>
      <c r="P1426" s="2" t="str">
        <f t="shared" si="112"/>
        <v/>
      </c>
      <c r="Q1426" s="2" t="str">
        <f t="shared" si="112"/>
        <v/>
      </c>
      <c r="R1426" s="2" t="str">
        <f t="shared" si="112"/>
        <v/>
      </c>
      <c r="S1426" s="2" t="str">
        <f t="shared" si="112"/>
        <v/>
      </c>
      <c r="T1426" s="2" t="str">
        <f t="shared" si="112"/>
        <v/>
      </c>
      <c r="U1426" s="2" t="str">
        <f t="shared" si="112"/>
        <v/>
      </c>
      <c r="V1426" s="2" t="str">
        <f t="shared" si="112"/>
        <v/>
      </c>
      <c r="W1426" s="2" t="str">
        <f t="shared" si="112"/>
        <v/>
      </c>
      <c r="X1426" s="2" t="str">
        <f t="shared" si="112"/>
        <v/>
      </c>
      <c r="Y1426" s="2" t="str">
        <f t="shared" si="112"/>
        <v/>
      </c>
    </row>
    <row r="1427" spans="1:25" x14ac:dyDescent="0.2">
      <c r="A1427" s="2" t="s">
        <v>999</v>
      </c>
      <c r="B1427" s="2">
        <v>6039</v>
      </c>
      <c r="C1427" s="2">
        <v>0</v>
      </c>
      <c r="D1427" s="2" t="s">
        <v>998</v>
      </c>
      <c r="E1427" s="2">
        <v>1065</v>
      </c>
      <c r="F1427" s="2" t="s">
        <v>932</v>
      </c>
      <c r="G1427" s="2">
        <v>2670966.2259999998</v>
      </c>
      <c r="H1427" s="2">
        <v>1217339.4339999999</v>
      </c>
      <c r="I1427" s="2" t="s">
        <v>4896</v>
      </c>
      <c r="J1427" s="4">
        <v>41640</v>
      </c>
      <c r="K1427" s="230">
        <f t="shared" si="111"/>
        <v>3</v>
      </c>
      <c r="L1427" s="2" t="str">
        <f>$B1427&amp;"-"&amp;COUNTIF($B$2:$B1427, $B1427)</f>
        <v>6039-1</v>
      </c>
      <c r="M1427" s="2">
        <v>4455</v>
      </c>
      <c r="N1427" s="2" t="str">
        <f t="shared" si="113"/>
        <v>Zunzgen</v>
      </c>
      <c r="O1427" s="2" t="str">
        <f t="shared" si="112"/>
        <v/>
      </c>
      <c r="P1427" s="2" t="str">
        <f t="shared" si="112"/>
        <v/>
      </c>
      <c r="Q1427" s="2" t="str">
        <f t="shared" si="112"/>
        <v/>
      </c>
      <c r="R1427" s="2" t="str">
        <f t="shared" si="112"/>
        <v/>
      </c>
      <c r="S1427" s="2" t="str">
        <f t="shared" si="112"/>
        <v/>
      </c>
      <c r="T1427" s="2" t="str">
        <f t="shared" si="112"/>
        <v/>
      </c>
      <c r="U1427" s="2" t="str">
        <f t="shared" si="112"/>
        <v/>
      </c>
      <c r="V1427" s="2" t="str">
        <f t="shared" si="112"/>
        <v/>
      </c>
      <c r="W1427" s="2" t="str">
        <f t="shared" si="112"/>
        <v/>
      </c>
      <c r="X1427" s="2" t="str">
        <f t="shared" si="112"/>
        <v/>
      </c>
      <c r="Y1427" s="2" t="str">
        <f t="shared" si="112"/>
        <v/>
      </c>
    </row>
    <row r="1428" spans="1:25" x14ac:dyDescent="0.2">
      <c r="A1428" s="2" t="s">
        <v>1003</v>
      </c>
      <c r="B1428" s="2">
        <v>6044</v>
      </c>
      <c r="C1428" s="2">
        <v>0</v>
      </c>
      <c r="D1428" s="2" t="s">
        <v>998</v>
      </c>
      <c r="E1428" s="2">
        <v>1065</v>
      </c>
      <c r="F1428" s="2" t="s">
        <v>932</v>
      </c>
      <c r="G1428" s="2">
        <v>2672978.594</v>
      </c>
      <c r="H1428" s="2">
        <v>1217651.6839999999</v>
      </c>
      <c r="I1428" s="2" t="s">
        <v>4896</v>
      </c>
      <c r="J1428" s="4">
        <v>39630</v>
      </c>
      <c r="K1428" s="230">
        <f t="shared" si="111"/>
        <v>3</v>
      </c>
      <c r="L1428" s="2" t="str">
        <f>$B1428&amp;"-"&amp;COUNTIF($B$2:$B1428, $B1428)</f>
        <v>6044-1</v>
      </c>
      <c r="M1428" s="2">
        <v>4456</v>
      </c>
      <c r="N1428" s="2" t="str">
        <f t="shared" si="113"/>
        <v>Tenniken</v>
      </c>
      <c r="O1428" s="2" t="str">
        <f t="shared" si="112"/>
        <v>Tenniken</v>
      </c>
      <c r="P1428" s="2" t="str">
        <f t="shared" si="112"/>
        <v/>
      </c>
      <c r="Q1428" s="2" t="str">
        <f t="shared" si="112"/>
        <v/>
      </c>
      <c r="R1428" s="2" t="str">
        <f t="shared" si="112"/>
        <v/>
      </c>
      <c r="S1428" s="2" t="str">
        <f t="shared" si="112"/>
        <v/>
      </c>
      <c r="T1428" s="2" t="str">
        <f t="shared" si="112"/>
        <v/>
      </c>
      <c r="U1428" s="2" t="str">
        <f t="shared" si="112"/>
        <v/>
      </c>
      <c r="V1428" s="2" t="str">
        <f t="shared" si="112"/>
        <v/>
      </c>
      <c r="W1428" s="2" t="str">
        <f t="shared" si="112"/>
        <v/>
      </c>
      <c r="X1428" s="2" t="str">
        <f t="shared" si="112"/>
        <v/>
      </c>
      <c r="Y1428" s="2" t="str">
        <f t="shared" si="112"/>
        <v/>
      </c>
    </row>
    <row r="1429" spans="1:25" x14ac:dyDescent="0.2">
      <c r="A1429" s="2" t="s">
        <v>1000</v>
      </c>
      <c r="B1429" s="2">
        <v>6013</v>
      </c>
      <c r="C1429" s="2">
        <v>0</v>
      </c>
      <c r="D1429" s="2" t="s">
        <v>1001</v>
      </c>
      <c r="E1429" s="2">
        <v>1066</v>
      </c>
      <c r="F1429" s="2" t="s">
        <v>932</v>
      </c>
      <c r="G1429" s="2">
        <v>2658702.071</v>
      </c>
      <c r="H1429" s="2">
        <v>1203542.591</v>
      </c>
      <c r="I1429" s="2" t="s">
        <v>4896</v>
      </c>
      <c r="J1429" s="4">
        <v>39630</v>
      </c>
      <c r="K1429" s="230">
        <f t="shared" si="111"/>
        <v>3</v>
      </c>
      <c r="L1429" s="2" t="str">
        <f>$B1429&amp;"-"&amp;COUNTIF($B$2:$B1429, $B1429)</f>
        <v>6013-2</v>
      </c>
      <c r="M1429" s="2">
        <v>4457</v>
      </c>
      <c r="N1429" s="2" t="str">
        <f t="shared" si="113"/>
        <v>Diegten</v>
      </c>
      <c r="O1429" s="2" t="str">
        <f t="shared" si="112"/>
        <v>Diegten</v>
      </c>
      <c r="P1429" s="2" t="str">
        <f t="shared" si="112"/>
        <v>Diegten</v>
      </c>
      <c r="Q1429" s="2" t="str">
        <f t="shared" si="112"/>
        <v/>
      </c>
      <c r="R1429" s="2" t="str">
        <f t="shared" si="112"/>
        <v/>
      </c>
      <c r="S1429" s="2" t="str">
        <f t="shared" si="112"/>
        <v/>
      </c>
      <c r="T1429" s="2" t="str">
        <f t="shared" si="112"/>
        <v/>
      </c>
      <c r="U1429" s="2" t="str">
        <f t="shared" si="112"/>
        <v/>
      </c>
      <c r="V1429" s="2" t="str">
        <f t="shared" si="112"/>
        <v/>
      </c>
      <c r="W1429" s="2" t="str">
        <f t="shared" si="112"/>
        <v/>
      </c>
      <c r="X1429" s="2" t="str">
        <f t="shared" si="112"/>
        <v/>
      </c>
      <c r="Y1429" s="2" t="str">
        <f t="shared" si="112"/>
        <v/>
      </c>
    </row>
    <row r="1430" spans="1:25" x14ac:dyDescent="0.2">
      <c r="A1430" s="2" t="s">
        <v>1002</v>
      </c>
      <c r="B1430" s="2">
        <v>6103</v>
      </c>
      <c r="C1430" s="2">
        <v>0</v>
      </c>
      <c r="D1430" s="2" t="s">
        <v>1001</v>
      </c>
      <c r="E1430" s="2">
        <v>1066</v>
      </c>
      <c r="F1430" s="2" t="s">
        <v>932</v>
      </c>
      <c r="G1430" s="2">
        <v>2655794.9759999998</v>
      </c>
      <c r="H1430" s="2">
        <v>1205123.7890000001</v>
      </c>
      <c r="I1430" s="2" t="s">
        <v>4896</v>
      </c>
      <c r="J1430" s="4">
        <v>39630</v>
      </c>
      <c r="K1430" s="230">
        <f t="shared" si="111"/>
        <v>3</v>
      </c>
      <c r="L1430" s="2" t="str">
        <f>$B1430&amp;"-"&amp;COUNTIF($B$2:$B1430, $B1430)</f>
        <v>6103-1</v>
      </c>
      <c r="M1430" s="2">
        <v>4458</v>
      </c>
      <c r="N1430" s="2" t="str">
        <f t="shared" si="113"/>
        <v>Eptingen</v>
      </c>
      <c r="O1430" s="2" t="str">
        <f t="shared" si="112"/>
        <v>Eptingen</v>
      </c>
      <c r="P1430" s="2" t="str">
        <f t="shared" si="112"/>
        <v/>
      </c>
      <c r="Q1430" s="2" t="str">
        <f t="shared" si="112"/>
        <v/>
      </c>
      <c r="R1430" s="2" t="str">
        <f t="shared" si="112"/>
        <v/>
      </c>
      <c r="S1430" s="2" t="str">
        <f t="shared" si="112"/>
        <v/>
      </c>
      <c r="T1430" s="2" t="str">
        <f t="shared" si="112"/>
        <v/>
      </c>
      <c r="U1430" s="2" t="str">
        <f t="shared" si="112"/>
        <v/>
      </c>
      <c r="V1430" s="2" t="str">
        <f t="shared" si="112"/>
        <v/>
      </c>
      <c r="W1430" s="2" t="str">
        <f t="shared" si="112"/>
        <v/>
      </c>
      <c r="X1430" s="2" t="str">
        <f t="shared" si="112"/>
        <v/>
      </c>
      <c r="Y1430" s="2" t="str">
        <f t="shared" si="112"/>
        <v/>
      </c>
    </row>
    <row r="1431" spans="1:25" x14ac:dyDescent="0.2">
      <c r="A1431" s="2" t="s">
        <v>1003</v>
      </c>
      <c r="B1431" s="2">
        <v>6044</v>
      </c>
      <c r="C1431" s="2">
        <v>0</v>
      </c>
      <c r="D1431" s="2" t="s">
        <v>1003</v>
      </c>
      <c r="E1431" s="2">
        <v>1067</v>
      </c>
      <c r="F1431" s="2" t="s">
        <v>932</v>
      </c>
      <c r="G1431" s="2">
        <v>2672911.5279999999</v>
      </c>
      <c r="H1431" s="2">
        <v>1216089.2390000001</v>
      </c>
      <c r="I1431" s="2" t="s">
        <v>4896</v>
      </c>
      <c r="J1431" s="4">
        <v>39630</v>
      </c>
      <c r="K1431" s="230">
        <f t="shared" si="111"/>
        <v>3</v>
      </c>
      <c r="L1431" s="2" t="str">
        <f>$B1431&amp;"-"&amp;COUNTIF($B$2:$B1431, $B1431)</f>
        <v>6044-2</v>
      </c>
      <c r="M1431" s="2">
        <v>4460</v>
      </c>
      <c r="N1431" s="2" t="str">
        <f t="shared" si="113"/>
        <v>Gelterkinden</v>
      </c>
      <c r="O1431" s="2" t="str">
        <f t="shared" si="112"/>
        <v>Gelterkinden</v>
      </c>
      <c r="P1431" s="2" t="str">
        <f t="shared" si="112"/>
        <v/>
      </c>
      <c r="Q1431" s="2" t="str">
        <f t="shared" si="112"/>
        <v/>
      </c>
      <c r="R1431" s="2" t="str">
        <f t="shared" si="112"/>
        <v/>
      </c>
      <c r="S1431" s="2" t="str">
        <f t="shared" si="112"/>
        <v/>
      </c>
      <c r="T1431" s="2" t="str">
        <f t="shared" si="112"/>
        <v/>
      </c>
      <c r="U1431" s="2" t="str">
        <f t="shared" si="112"/>
        <v/>
      </c>
      <c r="V1431" s="2" t="str">
        <f t="shared" si="112"/>
        <v/>
      </c>
      <c r="W1431" s="2" t="str">
        <f t="shared" si="112"/>
        <v/>
      </c>
      <c r="X1431" s="2" t="str">
        <f t="shared" si="112"/>
        <v/>
      </c>
      <c r="Y1431" s="2" t="str">
        <f t="shared" si="112"/>
        <v/>
      </c>
    </row>
    <row r="1432" spans="1:25" x14ac:dyDescent="0.2">
      <c r="A1432" s="2" t="s">
        <v>1004</v>
      </c>
      <c r="B1432" s="2">
        <v>6354</v>
      </c>
      <c r="C1432" s="2">
        <v>0</v>
      </c>
      <c r="D1432" s="2" t="s">
        <v>1004</v>
      </c>
      <c r="E1432" s="2">
        <v>1068</v>
      </c>
      <c r="F1432" s="2" t="s">
        <v>932</v>
      </c>
      <c r="G1432" s="2">
        <v>2680020.4720000001</v>
      </c>
      <c r="H1432" s="2">
        <v>1207610.425</v>
      </c>
      <c r="I1432" s="2" t="s">
        <v>4896</v>
      </c>
      <c r="J1432" s="4">
        <v>39630</v>
      </c>
      <c r="K1432" s="230">
        <f t="shared" si="111"/>
        <v>3</v>
      </c>
      <c r="L1432" s="2" t="str">
        <f>$B1432&amp;"-"&amp;COUNTIF($B$2:$B1432, $B1432)</f>
        <v>6354-1</v>
      </c>
      <c r="M1432" s="2">
        <v>4461</v>
      </c>
      <c r="N1432" s="2" t="str">
        <f t="shared" si="113"/>
        <v>Böckten</v>
      </c>
      <c r="O1432" s="2" t="str">
        <f t="shared" si="112"/>
        <v/>
      </c>
      <c r="P1432" s="2" t="str">
        <f t="shared" si="112"/>
        <v/>
      </c>
      <c r="Q1432" s="2" t="str">
        <f t="shared" si="112"/>
        <v/>
      </c>
      <c r="R1432" s="2" t="str">
        <f t="shared" si="112"/>
        <v/>
      </c>
      <c r="S1432" s="2" t="str">
        <f t="shared" si="112"/>
        <v/>
      </c>
      <c r="T1432" s="2" t="str">
        <f t="shared" si="112"/>
        <v/>
      </c>
      <c r="U1432" s="2" t="str">
        <f t="shared" si="112"/>
        <v/>
      </c>
      <c r="V1432" s="2" t="str">
        <f t="shared" si="112"/>
        <v/>
      </c>
      <c r="W1432" s="2" t="str">
        <f t="shared" si="112"/>
        <v/>
      </c>
      <c r="X1432" s="2" t="str">
        <f t="shared" si="112"/>
        <v/>
      </c>
      <c r="Y1432" s="2" t="str">
        <f t="shared" si="112"/>
        <v/>
      </c>
    </row>
    <row r="1433" spans="1:25" x14ac:dyDescent="0.2">
      <c r="A1433" s="2" t="s">
        <v>1006</v>
      </c>
      <c r="B1433" s="2">
        <v>6356</v>
      </c>
      <c r="C1433" s="2">
        <v>0</v>
      </c>
      <c r="D1433" s="2" t="s">
        <v>1004</v>
      </c>
      <c r="E1433" s="2">
        <v>1068</v>
      </c>
      <c r="F1433" s="2" t="s">
        <v>932</v>
      </c>
      <c r="G1433" s="2">
        <v>2678996.2110000001</v>
      </c>
      <c r="H1433" s="2">
        <v>1210410.1000000001</v>
      </c>
      <c r="I1433" s="2" t="s">
        <v>4896</v>
      </c>
      <c r="J1433" s="4">
        <v>39630</v>
      </c>
      <c r="K1433" s="230">
        <f t="shared" si="111"/>
        <v>3</v>
      </c>
      <c r="L1433" s="2" t="str">
        <f>$B1433&amp;"-"&amp;COUNTIF($B$2:$B1433, $B1433)</f>
        <v>6356-1</v>
      </c>
      <c r="M1433" s="2">
        <v>4462</v>
      </c>
      <c r="N1433" s="2" t="str">
        <f t="shared" si="113"/>
        <v>Rickenbach BL</v>
      </c>
      <c r="O1433" s="2" t="str">
        <f t="shared" si="112"/>
        <v>Rickenbach BL</v>
      </c>
      <c r="P1433" s="2" t="str">
        <f t="shared" si="112"/>
        <v/>
      </c>
      <c r="Q1433" s="2" t="str">
        <f t="shared" si="112"/>
        <v/>
      </c>
      <c r="R1433" s="2" t="str">
        <f t="shared" si="112"/>
        <v/>
      </c>
      <c r="S1433" s="2" t="str">
        <f t="shared" si="112"/>
        <v/>
      </c>
      <c r="T1433" s="2" t="str">
        <f t="shared" si="112"/>
        <v/>
      </c>
      <c r="U1433" s="2" t="str">
        <f t="shared" si="112"/>
        <v/>
      </c>
      <c r="V1433" s="2" t="str">
        <f t="shared" si="112"/>
        <v/>
      </c>
      <c r="W1433" s="2" t="str">
        <f t="shared" si="112"/>
        <v/>
      </c>
      <c r="X1433" s="2" t="str">
        <f t="shared" si="112"/>
        <v/>
      </c>
      <c r="Y1433" s="2" t="str">
        <f t="shared" si="112"/>
        <v/>
      </c>
    </row>
    <row r="1434" spans="1:25" x14ac:dyDescent="0.2">
      <c r="A1434" s="2" t="s">
        <v>1005</v>
      </c>
      <c r="B1434" s="2">
        <v>6353</v>
      </c>
      <c r="C1434" s="2">
        <v>0</v>
      </c>
      <c r="D1434" s="2" t="s">
        <v>1005</v>
      </c>
      <c r="E1434" s="2">
        <v>1069</v>
      </c>
      <c r="F1434" s="2" t="s">
        <v>932</v>
      </c>
      <c r="G1434" s="2">
        <v>2675540.3530000001</v>
      </c>
      <c r="H1434" s="2">
        <v>1210249.2069999999</v>
      </c>
      <c r="I1434" s="2" t="s">
        <v>4896</v>
      </c>
      <c r="J1434" s="4">
        <v>39630</v>
      </c>
      <c r="K1434" s="230">
        <f t="shared" si="111"/>
        <v>3</v>
      </c>
      <c r="L1434" s="2" t="str">
        <f>$B1434&amp;"-"&amp;COUNTIF($B$2:$B1434, $B1434)</f>
        <v>6353-2</v>
      </c>
      <c r="M1434" s="2">
        <v>4463</v>
      </c>
      <c r="N1434" s="2" t="str">
        <f t="shared" si="113"/>
        <v>Buus</v>
      </c>
      <c r="O1434" s="2" t="str">
        <f t="shared" si="112"/>
        <v/>
      </c>
      <c r="P1434" s="2" t="str">
        <f t="shared" si="112"/>
        <v/>
      </c>
      <c r="Q1434" s="2" t="str">
        <f t="shared" si="112"/>
        <v/>
      </c>
      <c r="R1434" s="2" t="str">
        <f t="shared" si="112"/>
        <v/>
      </c>
      <c r="S1434" s="2" t="str">
        <f t="shared" si="112"/>
        <v/>
      </c>
      <c r="T1434" s="2" t="str">
        <f t="shared" si="112"/>
        <v/>
      </c>
      <c r="U1434" s="2" t="str">
        <f t="shared" si="112"/>
        <v/>
      </c>
      <c r="V1434" s="2" t="str">
        <f t="shared" si="112"/>
        <v/>
      </c>
      <c r="W1434" s="2" t="str">
        <f t="shared" si="112"/>
        <v/>
      </c>
      <c r="X1434" s="2" t="str">
        <f t="shared" si="112"/>
        <v/>
      </c>
      <c r="Y1434" s="2" t="str">
        <f t="shared" si="112"/>
        <v/>
      </c>
    </row>
    <row r="1435" spans="1:25" x14ac:dyDescent="0.2">
      <c r="A1435" s="2" t="s">
        <v>1004</v>
      </c>
      <c r="B1435" s="2">
        <v>6354</v>
      </c>
      <c r="C1435" s="2">
        <v>0</v>
      </c>
      <c r="D1435" s="2" t="s">
        <v>1005</v>
      </c>
      <c r="E1435" s="2">
        <v>1069</v>
      </c>
      <c r="F1435" s="2" t="s">
        <v>932</v>
      </c>
      <c r="G1435" s="2">
        <v>2678884.861</v>
      </c>
      <c r="H1435" s="2">
        <v>1209369.425</v>
      </c>
      <c r="I1435" s="2" t="s">
        <v>4896</v>
      </c>
      <c r="J1435" s="4">
        <v>39630</v>
      </c>
      <c r="K1435" s="230">
        <f t="shared" si="111"/>
        <v>3</v>
      </c>
      <c r="L1435" s="2" t="str">
        <f>$B1435&amp;"-"&amp;COUNTIF($B$2:$B1435, $B1435)</f>
        <v>6354-2</v>
      </c>
      <c r="M1435" s="2">
        <v>4464</v>
      </c>
      <c r="N1435" s="2" t="str">
        <f t="shared" si="113"/>
        <v>Maisprach</v>
      </c>
      <c r="O1435" s="2" t="str">
        <f t="shared" si="112"/>
        <v/>
      </c>
      <c r="P1435" s="2" t="str">
        <f t="shared" si="112"/>
        <v/>
      </c>
      <c r="Q1435" s="2" t="str">
        <f t="shared" si="112"/>
        <v/>
      </c>
      <c r="R1435" s="2" t="str">
        <f t="shared" si="112"/>
        <v/>
      </c>
      <c r="S1435" s="2" t="str">
        <f t="shared" si="112"/>
        <v/>
      </c>
      <c r="T1435" s="2" t="str">
        <f t="shared" si="112"/>
        <v/>
      </c>
      <c r="U1435" s="2" t="str">
        <f t="shared" si="112"/>
        <v/>
      </c>
      <c r="V1435" s="2" t="str">
        <f t="shared" si="112"/>
        <v/>
      </c>
      <c r="W1435" s="2" t="str">
        <f t="shared" si="112"/>
        <v/>
      </c>
      <c r="X1435" s="2" t="str">
        <f t="shared" si="112"/>
        <v/>
      </c>
      <c r="Y1435" s="2" t="str">
        <f t="shared" si="112"/>
        <v/>
      </c>
    </row>
    <row r="1436" spans="1:25" x14ac:dyDescent="0.2">
      <c r="A1436" s="2" t="s">
        <v>1006</v>
      </c>
      <c r="B1436" s="2">
        <v>6356</v>
      </c>
      <c r="C1436" s="2">
        <v>0</v>
      </c>
      <c r="D1436" s="2" t="s">
        <v>1005</v>
      </c>
      <c r="E1436" s="2">
        <v>1069</v>
      </c>
      <c r="F1436" s="2" t="s">
        <v>932</v>
      </c>
      <c r="G1436" s="2">
        <v>2678337.9759999998</v>
      </c>
      <c r="H1436" s="2">
        <v>1209969.071</v>
      </c>
      <c r="I1436" s="2" t="s">
        <v>4896</v>
      </c>
      <c r="J1436" s="4">
        <v>39630</v>
      </c>
      <c r="K1436" s="230">
        <f t="shared" si="111"/>
        <v>3</v>
      </c>
      <c r="L1436" s="2" t="str">
        <f>$B1436&amp;"-"&amp;COUNTIF($B$2:$B1436, $B1436)</f>
        <v>6356-2</v>
      </c>
      <c r="M1436" s="2">
        <v>4465</v>
      </c>
      <c r="N1436" s="2" t="str">
        <f t="shared" si="113"/>
        <v>Hemmiken</v>
      </c>
      <c r="O1436" s="2" t="str">
        <f t="shared" si="112"/>
        <v>Hemmiken</v>
      </c>
      <c r="P1436" s="2" t="str">
        <f t="shared" si="112"/>
        <v>Hemmiken</v>
      </c>
      <c r="Q1436" s="2" t="str">
        <f t="shared" si="112"/>
        <v/>
      </c>
      <c r="R1436" s="2" t="str">
        <f t="shared" si="112"/>
        <v/>
      </c>
      <c r="S1436" s="2" t="str">
        <f t="shared" si="112"/>
        <v/>
      </c>
      <c r="T1436" s="2" t="str">
        <f t="shared" si="112"/>
        <v/>
      </c>
      <c r="U1436" s="2" t="str">
        <f t="shared" si="112"/>
        <v/>
      </c>
      <c r="V1436" s="2" t="str">
        <f t="shared" si="112"/>
        <v/>
      </c>
      <c r="W1436" s="2" t="str">
        <f t="shared" si="112"/>
        <v/>
      </c>
      <c r="X1436" s="2" t="str">
        <f t="shared" si="112"/>
        <v/>
      </c>
      <c r="Y1436" s="2" t="str">
        <f t="shared" si="112"/>
        <v/>
      </c>
    </row>
    <row r="1437" spans="1:25" x14ac:dyDescent="0.2">
      <c r="A1437" s="2" t="s">
        <v>1007</v>
      </c>
      <c r="B1437" s="2">
        <v>6025</v>
      </c>
      <c r="C1437" s="2">
        <v>0</v>
      </c>
      <c r="D1437" s="2" t="s">
        <v>1008</v>
      </c>
      <c r="E1437" s="2">
        <v>1081</v>
      </c>
      <c r="F1437" s="2" t="s">
        <v>932</v>
      </c>
      <c r="G1437" s="2">
        <v>2658244.6690000002</v>
      </c>
      <c r="H1437" s="2">
        <v>1225528.254</v>
      </c>
      <c r="I1437" s="2" t="s">
        <v>4896</v>
      </c>
      <c r="J1437" s="4">
        <v>39630</v>
      </c>
      <c r="K1437" s="230">
        <f t="shared" si="111"/>
        <v>3</v>
      </c>
      <c r="L1437" s="2" t="str">
        <f>$B1437&amp;"-"&amp;COUNTIF($B$2:$B1437, $B1437)</f>
        <v>6025-1</v>
      </c>
      <c r="M1437" s="2">
        <v>4466</v>
      </c>
      <c r="N1437" s="2" t="str">
        <f t="shared" si="113"/>
        <v>Ormalingen</v>
      </c>
      <c r="O1437" s="2" t="str">
        <f t="shared" si="112"/>
        <v>Ormalingen</v>
      </c>
      <c r="P1437" s="2" t="str">
        <f t="shared" si="112"/>
        <v/>
      </c>
      <c r="Q1437" s="2" t="str">
        <f t="shared" si="112"/>
        <v/>
      </c>
      <c r="R1437" s="2" t="str">
        <f t="shared" si="112"/>
        <v/>
      </c>
      <c r="S1437" s="2" t="str">
        <f t="shared" si="112"/>
        <v/>
      </c>
      <c r="T1437" s="2" t="str">
        <f t="shared" si="112"/>
        <v/>
      </c>
      <c r="U1437" s="2" t="str">
        <f t="shared" si="112"/>
        <v/>
      </c>
      <c r="V1437" s="2" t="str">
        <f t="shared" si="112"/>
        <v/>
      </c>
      <c r="W1437" s="2" t="str">
        <f t="shared" si="112"/>
        <v/>
      </c>
      <c r="X1437" s="2" t="str">
        <f t="shared" si="112"/>
        <v/>
      </c>
      <c r="Y1437" s="2" t="str">
        <f t="shared" si="112"/>
        <v/>
      </c>
    </row>
    <row r="1438" spans="1:25" x14ac:dyDescent="0.2">
      <c r="A1438" s="2" t="s">
        <v>978</v>
      </c>
      <c r="B1438" s="2">
        <v>6028</v>
      </c>
      <c r="C1438" s="2">
        <v>0</v>
      </c>
      <c r="D1438" s="2" t="s">
        <v>1008</v>
      </c>
      <c r="E1438" s="2">
        <v>1081</v>
      </c>
      <c r="F1438" s="2" t="s">
        <v>932</v>
      </c>
      <c r="G1438" s="2">
        <v>2659291.5610000002</v>
      </c>
      <c r="H1438" s="2">
        <v>1228736.2209999999</v>
      </c>
      <c r="I1438" s="2" t="s">
        <v>4896</v>
      </c>
      <c r="J1438" s="4">
        <v>39630</v>
      </c>
      <c r="K1438" s="230">
        <f t="shared" si="111"/>
        <v>3</v>
      </c>
      <c r="L1438" s="2" t="str">
        <f>$B1438&amp;"-"&amp;COUNTIF($B$2:$B1438, $B1438)</f>
        <v>6028-2</v>
      </c>
      <c r="M1438" s="2">
        <v>4467</v>
      </c>
      <c r="N1438" s="2" t="str">
        <f t="shared" si="113"/>
        <v>Rothenfluh</v>
      </c>
      <c r="O1438" s="2" t="str">
        <f t="shared" si="112"/>
        <v/>
      </c>
      <c r="P1438" s="2" t="str">
        <f t="shared" si="112"/>
        <v/>
      </c>
      <c r="Q1438" s="2" t="str">
        <f t="shared" si="112"/>
        <v/>
      </c>
      <c r="R1438" s="2" t="str">
        <f t="shared" si="112"/>
        <v/>
      </c>
      <c r="S1438" s="2" t="str">
        <f t="shared" si="112"/>
        <v/>
      </c>
      <c r="T1438" s="2" t="str">
        <f t="shared" si="112"/>
        <v/>
      </c>
      <c r="U1438" s="2" t="str">
        <f t="shared" si="112"/>
        <v/>
      </c>
      <c r="V1438" s="2" t="str">
        <f t="shared" si="112"/>
        <v/>
      </c>
      <c r="W1438" s="2" t="str">
        <f t="shared" si="112"/>
        <v/>
      </c>
      <c r="X1438" s="2" t="str">
        <f t="shared" si="112"/>
        <v/>
      </c>
      <c r="Y1438" s="2" t="str">
        <f t="shared" si="112"/>
        <v/>
      </c>
    </row>
    <row r="1439" spans="1:25" x14ac:dyDescent="0.2">
      <c r="A1439" s="2" t="s">
        <v>1008</v>
      </c>
      <c r="B1439" s="2">
        <v>6215</v>
      </c>
      <c r="C1439" s="2">
        <v>0</v>
      </c>
      <c r="D1439" s="2" t="s">
        <v>1008</v>
      </c>
      <c r="E1439" s="2">
        <v>1081</v>
      </c>
      <c r="F1439" s="2" t="s">
        <v>932</v>
      </c>
      <c r="G1439" s="2">
        <v>2657878.1540000001</v>
      </c>
      <c r="H1439" s="2">
        <v>1229106.2109999999</v>
      </c>
      <c r="I1439" s="2" t="s">
        <v>4896</v>
      </c>
      <c r="J1439" s="4">
        <v>39630</v>
      </c>
      <c r="K1439" s="230">
        <f t="shared" si="111"/>
        <v>3</v>
      </c>
      <c r="L1439" s="2" t="str">
        <f>$B1439&amp;"-"&amp;COUNTIF($B$2:$B1439, $B1439)</f>
        <v>6215-1</v>
      </c>
      <c r="M1439" s="2">
        <v>4468</v>
      </c>
      <c r="N1439" s="2" t="str">
        <f t="shared" si="113"/>
        <v>Kienberg</v>
      </c>
      <c r="O1439" s="2" t="str">
        <f t="shared" si="112"/>
        <v/>
      </c>
      <c r="P1439" s="2" t="str">
        <f t="shared" si="112"/>
        <v/>
      </c>
      <c r="Q1439" s="2" t="str">
        <f t="shared" si="112"/>
        <v/>
      </c>
      <c r="R1439" s="2" t="str">
        <f t="shared" si="112"/>
        <v/>
      </c>
      <c r="S1439" s="2" t="str">
        <f t="shared" ref="O1439:Y1462" si="114">IFERROR(INDEX($A$2:$A$5744, MATCH($M1439&amp;"-"&amp;S$1, $L$2:$L$5744, 0)), "")</f>
        <v/>
      </c>
      <c r="T1439" s="2" t="str">
        <f t="shared" si="114"/>
        <v/>
      </c>
      <c r="U1439" s="2" t="str">
        <f t="shared" si="114"/>
        <v/>
      </c>
      <c r="V1439" s="2" t="str">
        <f t="shared" si="114"/>
        <v/>
      </c>
      <c r="W1439" s="2" t="str">
        <f t="shared" si="114"/>
        <v/>
      </c>
      <c r="X1439" s="2" t="str">
        <f t="shared" si="114"/>
        <v/>
      </c>
      <c r="Y1439" s="2" t="str">
        <f t="shared" si="114"/>
        <v/>
      </c>
    </row>
    <row r="1440" spans="1:25" x14ac:dyDescent="0.2">
      <c r="A1440" s="2" t="s">
        <v>1009</v>
      </c>
      <c r="B1440" s="2">
        <v>6215</v>
      </c>
      <c r="C1440" s="2">
        <v>2</v>
      </c>
      <c r="D1440" s="2" t="s">
        <v>1008</v>
      </c>
      <c r="E1440" s="2">
        <v>1081</v>
      </c>
      <c r="F1440" s="2" t="s">
        <v>932</v>
      </c>
      <c r="G1440" s="2">
        <v>2658591.4</v>
      </c>
      <c r="H1440" s="2">
        <v>1231997.2050000001</v>
      </c>
      <c r="I1440" s="2" t="s">
        <v>4896</v>
      </c>
      <c r="J1440" s="4">
        <v>39630</v>
      </c>
      <c r="K1440" s="230">
        <f t="shared" si="111"/>
        <v>3</v>
      </c>
      <c r="L1440" s="2" t="str">
        <f>$B1440&amp;"-"&amp;COUNTIF($B$2:$B1440, $B1440)</f>
        <v>6215-2</v>
      </c>
      <c r="M1440" s="2">
        <v>4469</v>
      </c>
      <c r="N1440" s="2" t="str">
        <f t="shared" si="113"/>
        <v>Anwil</v>
      </c>
      <c r="O1440" s="2" t="str">
        <f t="shared" si="114"/>
        <v/>
      </c>
      <c r="P1440" s="2" t="str">
        <f t="shared" si="114"/>
        <v/>
      </c>
      <c r="Q1440" s="2" t="str">
        <f t="shared" si="114"/>
        <v/>
      </c>
      <c r="R1440" s="2" t="str">
        <f t="shared" si="114"/>
        <v/>
      </c>
      <c r="S1440" s="2" t="str">
        <f t="shared" si="114"/>
        <v/>
      </c>
      <c r="T1440" s="2" t="str">
        <f t="shared" si="114"/>
        <v/>
      </c>
      <c r="U1440" s="2" t="str">
        <f t="shared" si="114"/>
        <v/>
      </c>
      <c r="V1440" s="2" t="str">
        <f t="shared" si="114"/>
        <v/>
      </c>
      <c r="W1440" s="2" t="str">
        <f t="shared" si="114"/>
        <v/>
      </c>
      <c r="X1440" s="2" t="str">
        <f t="shared" si="114"/>
        <v/>
      </c>
      <c r="Y1440" s="2" t="str">
        <f t="shared" si="114"/>
        <v/>
      </c>
    </row>
    <row r="1441" spans="1:25" x14ac:dyDescent="0.2">
      <c r="A1441" s="2" t="s">
        <v>1029</v>
      </c>
      <c r="B1441" s="2">
        <v>6221</v>
      </c>
      <c r="C1441" s="2">
        <v>0</v>
      </c>
      <c r="D1441" s="2" t="s">
        <v>1008</v>
      </c>
      <c r="E1441" s="2">
        <v>1081</v>
      </c>
      <c r="F1441" s="2" t="s">
        <v>932</v>
      </c>
      <c r="G1441" s="2">
        <v>2653959.65</v>
      </c>
      <c r="H1441" s="2">
        <v>1227963.683</v>
      </c>
      <c r="I1441" s="2" t="s">
        <v>4896</v>
      </c>
      <c r="J1441" s="4">
        <v>39630</v>
      </c>
      <c r="K1441" s="230">
        <f t="shared" si="111"/>
        <v>3</v>
      </c>
      <c r="L1441" s="2" t="str">
        <f>$B1441&amp;"-"&amp;COUNTIF($B$2:$B1441, $B1441)</f>
        <v>6221-1</v>
      </c>
      <c r="M1441" s="2">
        <v>4492</v>
      </c>
      <c r="N1441" s="2" t="str">
        <f t="shared" si="113"/>
        <v>Tecknau</v>
      </c>
      <c r="O1441" s="2" t="str">
        <f t="shared" si="114"/>
        <v/>
      </c>
      <c r="P1441" s="2" t="str">
        <f t="shared" si="114"/>
        <v/>
      </c>
      <c r="Q1441" s="2" t="str">
        <f t="shared" si="114"/>
        <v/>
      </c>
      <c r="R1441" s="2" t="str">
        <f t="shared" si="114"/>
        <v/>
      </c>
      <c r="S1441" s="2" t="str">
        <f t="shared" si="114"/>
        <v/>
      </c>
      <c r="T1441" s="2" t="str">
        <f t="shared" si="114"/>
        <v/>
      </c>
      <c r="U1441" s="2" t="str">
        <f t="shared" si="114"/>
        <v/>
      </c>
      <c r="V1441" s="2" t="str">
        <f t="shared" si="114"/>
        <v/>
      </c>
      <c r="W1441" s="2" t="str">
        <f t="shared" si="114"/>
        <v/>
      </c>
      <c r="X1441" s="2" t="str">
        <f t="shared" si="114"/>
        <v/>
      </c>
      <c r="Y1441" s="2" t="str">
        <f t="shared" si="114"/>
        <v/>
      </c>
    </row>
    <row r="1442" spans="1:25" x14ac:dyDescent="0.2">
      <c r="A1442" s="2" t="s">
        <v>1010</v>
      </c>
      <c r="B1442" s="2">
        <v>6222</v>
      </c>
      <c r="C1442" s="2">
        <v>0</v>
      </c>
      <c r="D1442" s="2" t="s">
        <v>1008</v>
      </c>
      <c r="E1442" s="2">
        <v>1081</v>
      </c>
      <c r="F1442" s="2" t="s">
        <v>932</v>
      </c>
      <c r="G1442" s="2">
        <v>2655485.5299999998</v>
      </c>
      <c r="H1442" s="2">
        <v>1227127.8370000001</v>
      </c>
      <c r="I1442" s="2" t="s">
        <v>4896</v>
      </c>
      <c r="J1442" s="4">
        <v>39630</v>
      </c>
      <c r="K1442" s="230">
        <f t="shared" si="111"/>
        <v>3</v>
      </c>
      <c r="L1442" s="2" t="str">
        <f>$B1442&amp;"-"&amp;COUNTIF($B$2:$B1442, $B1442)</f>
        <v>6222-1</v>
      </c>
      <c r="M1442" s="2">
        <v>4493</v>
      </c>
      <c r="N1442" s="2" t="str">
        <f t="shared" si="113"/>
        <v>Wenslingen</v>
      </c>
      <c r="O1442" s="2" t="str">
        <f t="shared" si="114"/>
        <v>Wenslingen</v>
      </c>
      <c r="P1442" s="2" t="str">
        <f t="shared" si="114"/>
        <v/>
      </c>
      <c r="Q1442" s="2" t="str">
        <f t="shared" si="114"/>
        <v/>
      </c>
      <c r="R1442" s="2" t="str">
        <f t="shared" si="114"/>
        <v/>
      </c>
      <c r="S1442" s="2" t="str">
        <f t="shared" si="114"/>
        <v/>
      </c>
      <c r="T1442" s="2" t="str">
        <f t="shared" si="114"/>
        <v/>
      </c>
      <c r="U1442" s="2" t="str">
        <f t="shared" si="114"/>
        <v/>
      </c>
      <c r="V1442" s="2" t="str">
        <f t="shared" si="114"/>
        <v/>
      </c>
      <c r="W1442" s="2" t="str">
        <f t="shared" si="114"/>
        <v/>
      </c>
      <c r="X1442" s="2" t="str">
        <f t="shared" si="114"/>
        <v/>
      </c>
      <c r="Y1442" s="2" t="str">
        <f t="shared" si="114"/>
        <v/>
      </c>
    </row>
    <row r="1443" spans="1:25" x14ac:dyDescent="0.2">
      <c r="A1443" s="2" t="s">
        <v>1011</v>
      </c>
      <c r="B1443" s="2">
        <v>6233</v>
      </c>
      <c r="C1443" s="2">
        <v>0</v>
      </c>
      <c r="D1443" s="2" t="s">
        <v>1011</v>
      </c>
      <c r="E1443" s="2">
        <v>1082</v>
      </c>
      <c r="F1443" s="2" t="s">
        <v>932</v>
      </c>
      <c r="G1443" s="2">
        <v>2649735.5830000001</v>
      </c>
      <c r="H1443" s="2">
        <v>1229419.7209999999</v>
      </c>
      <c r="I1443" s="2" t="s">
        <v>4896</v>
      </c>
      <c r="J1443" s="4">
        <v>39630</v>
      </c>
      <c r="K1443" s="230">
        <f t="shared" si="111"/>
        <v>3</v>
      </c>
      <c r="L1443" s="2" t="str">
        <f>$B1443&amp;"-"&amp;COUNTIF($B$2:$B1443, $B1443)</f>
        <v>6233-1</v>
      </c>
      <c r="M1443" s="2">
        <v>4494</v>
      </c>
      <c r="N1443" s="2" t="str">
        <f t="shared" si="113"/>
        <v>Oltingen</v>
      </c>
      <c r="O1443" s="2" t="str">
        <f t="shared" si="114"/>
        <v/>
      </c>
      <c r="P1443" s="2" t="str">
        <f t="shared" si="114"/>
        <v/>
      </c>
      <c r="Q1443" s="2" t="str">
        <f t="shared" si="114"/>
        <v/>
      </c>
      <c r="R1443" s="2" t="str">
        <f t="shared" si="114"/>
        <v/>
      </c>
      <c r="S1443" s="2" t="str">
        <f t="shared" si="114"/>
        <v/>
      </c>
      <c r="T1443" s="2" t="str">
        <f t="shared" si="114"/>
        <v/>
      </c>
      <c r="U1443" s="2" t="str">
        <f t="shared" si="114"/>
        <v/>
      </c>
      <c r="V1443" s="2" t="str">
        <f t="shared" si="114"/>
        <v/>
      </c>
      <c r="W1443" s="2" t="str">
        <f t="shared" si="114"/>
        <v/>
      </c>
      <c r="X1443" s="2" t="str">
        <f t="shared" si="114"/>
        <v/>
      </c>
      <c r="Y1443" s="2" t="str">
        <f t="shared" si="114"/>
        <v/>
      </c>
    </row>
    <row r="1444" spans="1:25" x14ac:dyDescent="0.2">
      <c r="A1444" s="2" t="s">
        <v>1012</v>
      </c>
      <c r="B1444" s="2">
        <v>6018</v>
      </c>
      <c r="C1444" s="2">
        <v>0</v>
      </c>
      <c r="D1444" s="2" t="s">
        <v>1012</v>
      </c>
      <c r="E1444" s="2">
        <v>1083</v>
      </c>
      <c r="F1444" s="2" t="s">
        <v>932</v>
      </c>
      <c r="G1444" s="2">
        <v>2649856.0980000002</v>
      </c>
      <c r="H1444" s="2">
        <v>1218333.6070000001</v>
      </c>
      <c r="I1444" s="2" t="s">
        <v>4896</v>
      </c>
      <c r="J1444" s="4">
        <v>39630</v>
      </c>
      <c r="K1444" s="230">
        <f t="shared" si="111"/>
        <v>3</v>
      </c>
      <c r="L1444" s="2" t="str">
        <f>$B1444&amp;"-"&amp;COUNTIF($B$2:$B1444, $B1444)</f>
        <v>6018-1</v>
      </c>
      <c r="M1444" s="2">
        <v>4495</v>
      </c>
      <c r="N1444" s="2" t="str">
        <f t="shared" si="113"/>
        <v>Zeglingen</v>
      </c>
      <c r="O1444" s="2" t="str">
        <f t="shared" si="114"/>
        <v>Zeglingen</v>
      </c>
      <c r="P1444" s="2" t="str">
        <f t="shared" si="114"/>
        <v/>
      </c>
      <c r="Q1444" s="2" t="str">
        <f t="shared" si="114"/>
        <v/>
      </c>
      <c r="R1444" s="2" t="str">
        <f t="shared" si="114"/>
        <v/>
      </c>
      <c r="S1444" s="2" t="str">
        <f t="shared" si="114"/>
        <v/>
      </c>
      <c r="T1444" s="2" t="str">
        <f t="shared" si="114"/>
        <v/>
      </c>
      <c r="U1444" s="2" t="str">
        <f t="shared" si="114"/>
        <v/>
      </c>
      <c r="V1444" s="2" t="str">
        <f t="shared" si="114"/>
        <v/>
      </c>
      <c r="W1444" s="2" t="str">
        <f t="shared" si="114"/>
        <v/>
      </c>
      <c r="X1444" s="2" t="str">
        <f t="shared" si="114"/>
        <v/>
      </c>
      <c r="Y1444" s="2" t="str">
        <f t="shared" si="114"/>
        <v/>
      </c>
    </row>
    <row r="1445" spans="1:25" x14ac:dyDescent="0.2">
      <c r="A1445" s="2" t="s">
        <v>1015</v>
      </c>
      <c r="B1445" s="2">
        <v>6022</v>
      </c>
      <c r="C1445" s="2">
        <v>0</v>
      </c>
      <c r="D1445" s="2" t="s">
        <v>1012</v>
      </c>
      <c r="E1445" s="2">
        <v>1083</v>
      </c>
      <c r="F1445" s="2" t="s">
        <v>932</v>
      </c>
      <c r="G1445" s="2">
        <v>2648922.6910000001</v>
      </c>
      <c r="H1445" s="2">
        <v>1220269.7690000001</v>
      </c>
      <c r="I1445" s="2" t="s">
        <v>4896</v>
      </c>
      <c r="J1445" s="4">
        <v>39630</v>
      </c>
      <c r="K1445" s="230">
        <f t="shared" si="111"/>
        <v>3</v>
      </c>
      <c r="L1445" s="2" t="str">
        <f>$B1445&amp;"-"&amp;COUNTIF($B$2:$B1445, $B1445)</f>
        <v>6022-1</v>
      </c>
      <c r="M1445" s="2">
        <v>4496</v>
      </c>
      <c r="N1445" s="2" t="str">
        <f t="shared" si="113"/>
        <v>Kilchberg BL</v>
      </c>
      <c r="O1445" s="2" t="str">
        <f t="shared" si="114"/>
        <v/>
      </c>
      <c r="P1445" s="2" t="str">
        <f t="shared" si="114"/>
        <v/>
      </c>
      <c r="Q1445" s="2" t="str">
        <f t="shared" si="114"/>
        <v/>
      </c>
      <c r="R1445" s="2" t="str">
        <f t="shared" si="114"/>
        <v/>
      </c>
      <c r="S1445" s="2" t="str">
        <f t="shared" si="114"/>
        <v/>
      </c>
      <c r="T1445" s="2" t="str">
        <f t="shared" si="114"/>
        <v/>
      </c>
      <c r="U1445" s="2" t="str">
        <f t="shared" si="114"/>
        <v/>
      </c>
      <c r="V1445" s="2" t="str">
        <f t="shared" si="114"/>
        <v/>
      </c>
      <c r="W1445" s="2" t="str">
        <f t="shared" si="114"/>
        <v/>
      </c>
      <c r="X1445" s="2" t="str">
        <f t="shared" si="114"/>
        <v/>
      </c>
      <c r="Y1445" s="2" t="str">
        <f t="shared" si="114"/>
        <v/>
      </c>
    </row>
    <row r="1446" spans="1:25" x14ac:dyDescent="0.2">
      <c r="A1446" s="2" t="s">
        <v>1013</v>
      </c>
      <c r="B1446" s="2">
        <v>6205</v>
      </c>
      <c r="C1446" s="2">
        <v>0</v>
      </c>
      <c r="D1446" s="2" t="s">
        <v>1013</v>
      </c>
      <c r="E1446" s="2">
        <v>1084</v>
      </c>
      <c r="F1446" s="2" t="s">
        <v>932</v>
      </c>
      <c r="G1446" s="2">
        <v>2655743.7209999999</v>
      </c>
      <c r="H1446" s="2">
        <v>1223322.838</v>
      </c>
      <c r="I1446" s="2" t="s">
        <v>4896</v>
      </c>
      <c r="J1446" s="4">
        <v>39630</v>
      </c>
      <c r="K1446" s="230">
        <f t="shared" si="111"/>
        <v>3</v>
      </c>
      <c r="L1446" s="2" t="str">
        <f>$B1446&amp;"-"&amp;COUNTIF($B$2:$B1446, $B1446)</f>
        <v>6205-1</v>
      </c>
      <c r="M1446" s="2">
        <v>4497</v>
      </c>
      <c r="N1446" s="2" t="str">
        <f t="shared" si="113"/>
        <v>Rünenberg</v>
      </c>
      <c r="O1446" s="2" t="str">
        <f t="shared" si="114"/>
        <v/>
      </c>
      <c r="P1446" s="2" t="str">
        <f t="shared" si="114"/>
        <v/>
      </c>
      <c r="Q1446" s="2" t="str">
        <f t="shared" si="114"/>
        <v/>
      </c>
      <c r="R1446" s="2" t="str">
        <f t="shared" si="114"/>
        <v/>
      </c>
      <c r="S1446" s="2" t="str">
        <f t="shared" si="114"/>
        <v/>
      </c>
      <c r="T1446" s="2" t="str">
        <f t="shared" si="114"/>
        <v/>
      </c>
      <c r="U1446" s="2" t="str">
        <f t="shared" si="114"/>
        <v/>
      </c>
      <c r="V1446" s="2" t="str">
        <f t="shared" si="114"/>
        <v/>
      </c>
      <c r="W1446" s="2" t="str">
        <f t="shared" si="114"/>
        <v/>
      </c>
      <c r="X1446" s="2" t="str">
        <f t="shared" si="114"/>
        <v/>
      </c>
      <c r="Y1446" s="2" t="str">
        <f t="shared" si="114"/>
        <v/>
      </c>
    </row>
    <row r="1447" spans="1:25" x14ac:dyDescent="0.2">
      <c r="A1447" s="2" t="s">
        <v>1032</v>
      </c>
      <c r="B1447" s="2">
        <v>6214</v>
      </c>
      <c r="C1447" s="2">
        <v>0</v>
      </c>
      <c r="D1447" s="2" t="s">
        <v>1013</v>
      </c>
      <c r="E1447" s="2">
        <v>1084</v>
      </c>
      <c r="F1447" s="2" t="s">
        <v>932</v>
      </c>
      <c r="G1447" s="2">
        <v>2654159.9180000001</v>
      </c>
      <c r="H1447" s="2">
        <v>1224245.5689999999</v>
      </c>
      <c r="I1447" s="2" t="s">
        <v>4896</v>
      </c>
      <c r="J1447" s="4">
        <v>39630</v>
      </c>
      <c r="K1447" s="230">
        <f t="shared" si="111"/>
        <v>3</v>
      </c>
      <c r="L1447" s="2" t="str">
        <f>$B1447&amp;"-"&amp;COUNTIF($B$2:$B1447, $B1447)</f>
        <v>6214-1</v>
      </c>
      <c r="M1447" s="2">
        <v>4500</v>
      </c>
      <c r="N1447" s="2" t="str">
        <f t="shared" si="113"/>
        <v>Solothurn</v>
      </c>
      <c r="O1447" s="2" t="str">
        <f t="shared" si="114"/>
        <v>Solothurn</v>
      </c>
      <c r="P1447" s="2" t="str">
        <f t="shared" si="114"/>
        <v>Solothurn</v>
      </c>
      <c r="Q1447" s="2" t="str">
        <f t="shared" si="114"/>
        <v>Solothurn</v>
      </c>
      <c r="R1447" s="2" t="str">
        <f t="shared" si="114"/>
        <v>Solothurn</v>
      </c>
      <c r="S1447" s="2" t="str">
        <f t="shared" si="114"/>
        <v>Solothurn</v>
      </c>
      <c r="T1447" s="2" t="str">
        <f t="shared" si="114"/>
        <v/>
      </c>
      <c r="U1447" s="2" t="str">
        <f t="shared" si="114"/>
        <v/>
      </c>
      <c r="V1447" s="2" t="str">
        <f t="shared" si="114"/>
        <v/>
      </c>
      <c r="W1447" s="2" t="str">
        <f t="shared" si="114"/>
        <v/>
      </c>
      <c r="X1447" s="2" t="str">
        <f t="shared" si="114"/>
        <v/>
      </c>
      <c r="Y1447" s="2" t="str">
        <f t="shared" si="114"/>
        <v/>
      </c>
    </row>
    <row r="1448" spans="1:25" x14ac:dyDescent="0.2">
      <c r="A1448" s="2" t="s">
        <v>1014</v>
      </c>
      <c r="B1448" s="2">
        <v>6232</v>
      </c>
      <c r="C1448" s="2">
        <v>0</v>
      </c>
      <c r="D1448" s="2" t="s">
        <v>1014</v>
      </c>
      <c r="E1448" s="2">
        <v>1085</v>
      </c>
      <c r="F1448" s="2" t="s">
        <v>932</v>
      </c>
      <c r="G1448" s="2">
        <v>2651631.1030000001</v>
      </c>
      <c r="H1448" s="2">
        <v>1228226.0430000001</v>
      </c>
      <c r="I1448" s="2" t="s">
        <v>4896</v>
      </c>
      <c r="J1448" s="4">
        <v>39630</v>
      </c>
      <c r="K1448" s="230">
        <f t="shared" si="111"/>
        <v>3</v>
      </c>
      <c r="L1448" s="2" t="str">
        <f>$B1448&amp;"-"&amp;COUNTIF($B$2:$B1448, $B1448)</f>
        <v>6232-1</v>
      </c>
      <c r="M1448" s="2">
        <v>4512</v>
      </c>
      <c r="N1448" s="2" t="str">
        <f t="shared" si="113"/>
        <v>Bellach</v>
      </c>
      <c r="O1448" s="2" t="str">
        <f t="shared" si="114"/>
        <v>Bellach</v>
      </c>
      <c r="P1448" s="2" t="str">
        <f t="shared" si="114"/>
        <v>Bellach</v>
      </c>
      <c r="Q1448" s="2" t="str">
        <f t="shared" si="114"/>
        <v/>
      </c>
      <c r="R1448" s="2" t="str">
        <f t="shared" si="114"/>
        <v/>
      </c>
      <c r="S1448" s="2" t="str">
        <f t="shared" si="114"/>
        <v/>
      </c>
      <c r="T1448" s="2" t="str">
        <f t="shared" si="114"/>
        <v/>
      </c>
      <c r="U1448" s="2" t="str">
        <f t="shared" si="114"/>
        <v/>
      </c>
      <c r="V1448" s="2" t="str">
        <f t="shared" si="114"/>
        <v/>
      </c>
      <c r="W1448" s="2" t="str">
        <f t="shared" si="114"/>
        <v/>
      </c>
      <c r="X1448" s="2" t="str">
        <f t="shared" si="114"/>
        <v/>
      </c>
      <c r="Y1448" s="2" t="str">
        <f t="shared" si="114"/>
        <v/>
      </c>
    </row>
    <row r="1449" spans="1:25" x14ac:dyDescent="0.2">
      <c r="A1449" s="2" t="s">
        <v>1015</v>
      </c>
      <c r="B1449" s="2">
        <v>6022</v>
      </c>
      <c r="C1449" s="2">
        <v>0</v>
      </c>
      <c r="D1449" s="2" t="s">
        <v>1015</v>
      </c>
      <c r="E1449" s="2">
        <v>1086</v>
      </c>
      <c r="F1449" s="2" t="s">
        <v>932</v>
      </c>
      <c r="G1449" s="2">
        <v>2646744.8360000001</v>
      </c>
      <c r="H1449" s="2">
        <v>1220389.9029999999</v>
      </c>
      <c r="I1449" s="2" t="s">
        <v>4896</v>
      </c>
      <c r="J1449" s="4">
        <v>39630</v>
      </c>
      <c r="K1449" s="230">
        <f t="shared" si="111"/>
        <v>3</v>
      </c>
      <c r="L1449" s="2" t="str">
        <f>$B1449&amp;"-"&amp;COUNTIF($B$2:$B1449, $B1449)</f>
        <v>6022-2</v>
      </c>
      <c r="M1449" s="2">
        <v>4513</v>
      </c>
      <c r="N1449" s="2" t="str">
        <f t="shared" si="113"/>
        <v>Langendorf</v>
      </c>
      <c r="O1449" s="2" t="str">
        <f t="shared" si="114"/>
        <v/>
      </c>
      <c r="P1449" s="2" t="str">
        <f t="shared" si="114"/>
        <v/>
      </c>
      <c r="Q1449" s="2" t="str">
        <f t="shared" si="114"/>
        <v/>
      </c>
      <c r="R1449" s="2" t="str">
        <f t="shared" si="114"/>
        <v/>
      </c>
      <c r="S1449" s="2" t="str">
        <f t="shared" si="114"/>
        <v/>
      </c>
      <c r="T1449" s="2" t="str">
        <f t="shared" si="114"/>
        <v/>
      </c>
      <c r="U1449" s="2" t="str">
        <f t="shared" si="114"/>
        <v/>
      </c>
      <c r="V1449" s="2" t="str">
        <f t="shared" si="114"/>
        <v/>
      </c>
      <c r="W1449" s="2" t="str">
        <f t="shared" si="114"/>
        <v/>
      </c>
      <c r="X1449" s="2" t="str">
        <f t="shared" si="114"/>
        <v/>
      </c>
      <c r="Y1449" s="2" t="str">
        <f t="shared" si="114"/>
        <v/>
      </c>
    </row>
    <row r="1450" spans="1:25" x14ac:dyDescent="0.2">
      <c r="A1450" s="2" t="s">
        <v>1016</v>
      </c>
      <c r="B1450" s="2">
        <v>6024</v>
      </c>
      <c r="C1450" s="2">
        <v>0</v>
      </c>
      <c r="D1450" s="2" t="s">
        <v>1016</v>
      </c>
      <c r="E1450" s="2">
        <v>1088</v>
      </c>
      <c r="F1450" s="2" t="s">
        <v>932</v>
      </c>
      <c r="G1450" s="2">
        <v>2660397.2549999999</v>
      </c>
      <c r="H1450" s="2">
        <v>1222013.9010000001</v>
      </c>
      <c r="I1450" s="2" t="s">
        <v>4896</v>
      </c>
      <c r="J1450" s="4">
        <v>39630</v>
      </c>
      <c r="K1450" s="230">
        <f t="shared" si="111"/>
        <v>3</v>
      </c>
      <c r="L1450" s="2" t="str">
        <f>$B1450&amp;"-"&amp;COUNTIF($B$2:$B1450, $B1450)</f>
        <v>6024-1</v>
      </c>
      <c r="M1450" s="2">
        <v>4514</v>
      </c>
      <c r="N1450" s="2" t="str">
        <f t="shared" si="113"/>
        <v>Lommiswil</v>
      </c>
      <c r="O1450" s="2" t="str">
        <f t="shared" si="114"/>
        <v/>
      </c>
      <c r="P1450" s="2" t="str">
        <f t="shared" si="114"/>
        <v/>
      </c>
      <c r="Q1450" s="2" t="str">
        <f t="shared" si="114"/>
        <v/>
      </c>
      <c r="R1450" s="2" t="str">
        <f t="shared" si="114"/>
        <v/>
      </c>
      <c r="S1450" s="2" t="str">
        <f t="shared" si="114"/>
        <v/>
      </c>
      <c r="T1450" s="2" t="str">
        <f t="shared" si="114"/>
        <v/>
      </c>
      <c r="U1450" s="2" t="str">
        <f t="shared" si="114"/>
        <v/>
      </c>
      <c r="V1450" s="2" t="str">
        <f t="shared" si="114"/>
        <v/>
      </c>
      <c r="W1450" s="2" t="str">
        <f t="shared" si="114"/>
        <v/>
      </c>
      <c r="X1450" s="2" t="str">
        <f t="shared" si="114"/>
        <v/>
      </c>
      <c r="Y1450" s="2" t="str">
        <f t="shared" si="114"/>
        <v/>
      </c>
    </row>
    <row r="1451" spans="1:25" x14ac:dyDescent="0.2">
      <c r="A1451" s="2" t="s">
        <v>1017</v>
      </c>
      <c r="B1451" s="2">
        <v>6212</v>
      </c>
      <c r="C1451" s="2">
        <v>0</v>
      </c>
      <c r="D1451" s="2" t="s">
        <v>1018</v>
      </c>
      <c r="E1451" s="2">
        <v>1089</v>
      </c>
      <c r="F1451" s="2" t="s">
        <v>932</v>
      </c>
      <c r="G1451" s="2">
        <v>2647929.6359999999</v>
      </c>
      <c r="H1451" s="2">
        <v>1225882.439</v>
      </c>
      <c r="I1451" s="2" t="s">
        <v>4896</v>
      </c>
      <c r="J1451" s="4">
        <v>39630</v>
      </c>
      <c r="K1451" s="230">
        <f t="shared" si="111"/>
        <v>3</v>
      </c>
      <c r="L1451" s="2" t="str">
        <f>$B1451&amp;"-"&amp;COUNTIF($B$2:$B1451, $B1451)</f>
        <v>6212-1</v>
      </c>
      <c r="M1451" s="2">
        <v>4515</v>
      </c>
      <c r="N1451" s="2" t="str">
        <f t="shared" si="113"/>
        <v>Oberdorf SO</v>
      </c>
      <c r="O1451" s="2" t="str">
        <f t="shared" si="114"/>
        <v>Weissenstein b. Solothurn</v>
      </c>
      <c r="P1451" s="2" t="str">
        <f t="shared" si="114"/>
        <v/>
      </c>
      <c r="Q1451" s="2" t="str">
        <f t="shared" si="114"/>
        <v/>
      </c>
      <c r="R1451" s="2" t="str">
        <f t="shared" si="114"/>
        <v/>
      </c>
      <c r="S1451" s="2" t="str">
        <f t="shared" si="114"/>
        <v/>
      </c>
      <c r="T1451" s="2" t="str">
        <f t="shared" si="114"/>
        <v/>
      </c>
      <c r="U1451" s="2" t="str">
        <f t="shared" si="114"/>
        <v/>
      </c>
      <c r="V1451" s="2" t="str">
        <f t="shared" si="114"/>
        <v/>
      </c>
      <c r="W1451" s="2" t="str">
        <f t="shared" si="114"/>
        <v/>
      </c>
      <c r="X1451" s="2" t="str">
        <f t="shared" si="114"/>
        <v/>
      </c>
      <c r="Y1451" s="2" t="str">
        <f t="shared" si="114"/>
        <v/>
      </c>
    </row>
    <row r="1452" spans="1:25" x14ac:dyDescent="0.2">
      <c r="A1452" s="2" t="s">
        <v>1018</v>
      </c>
      <c r="B1452" s="2">
        <v>6213</v>
      </c>
      <c r="C1452" s="2">
        <v>0</v>
      </c>
      <c r="D1452" s="2" t="s">
        <v>1018</v>
      </c>
      <c r="E1452" s="2">
        <v>1089</v>
      </c>
      <c r="F1452" s="2" t="s">
        <v>932</v>
      </c>
      <c r="G1452" s="2">
        <v>2647895.0040000002</v>
      </c>
      <c r="H1452" s="2">
        <v>1228118.031</v>
      </c>
      <c r="I1452" s="2" t="s">
        <v>4896</v>
      </c>
      <c r="J1452" s="4">
        <v>39630</v>
      </c>
      <c r="K1452" s="230">
        <f t="shared" si="111"/>
        <v>3</v>
      </c>
      <c r="L1452" s="2" t="str">
        <f>$B1452&amp;"-"&amp;COUNTIF($B$2:$B1452, $B1452)</f>
        <v>6213-1</v>
      </c>
      <c r="M1452" s="2">
        <v>4522</v>
      </c>
      <c r="N1452" s="2" t="str">
        <f t="shared" si="113"/>
        <v>Rüttenen</v>
      </c>
      <c r="O1452" s="2" t="str">
        <f t="shared" si="114"/>
        <v>Rüttenen</v>
      </c>
      <c r="P1452" s="2" t="str">
        <f t="shared" si="114"/>
        <v>Rüttenen</v>
      </c>
      <c r="Q1452" s="2" t="str">
        <f t="shared" si="114"/>
        <v/>
      </c>
      <c r="R1452" s="2" t="str">
        <f t="shared" si="114"/>
        <v/>
      </c>
      <c r="S1452" s="2" t="str">
        <f t="shared" si="114"/>
        <v/>
      </c>
      <c r="T1452" s="2" t="str">
        <f t="shared" si="114"/>
        <v/>
      </c>
      <c r="U1452" s="2" t="str">
        <f t="shared" si="114"/>
        <v/>
      </c>
      <c r="V1452" s="2" t="str">
        <f t="shared" si="114"/>
        <v/>
      </c>
      <c r="W1452" s="2" t="str">
        <f t="shared" si="114"/>
        <v/>
      </c>
      <c r="X1452" s="2" t="str">
        <f t="shared" si="114"/>
        <v/>
      </c>
      <c r="Y1452" s="2" t="str">
        <f t="shared" si="114"/>
        <v/>
      </c>
    </row>
    <row r="1453" spans="1:25" x14ac:dyDescent="0.2">
      <c r="A1453" s="2" t="s">
        <v>1035</v>
      </c>
      <c r="B1453" s="2">
        <v>6210</v>
      </c>
      <c r="C1453" s="2">
        <v>0</v>
      </c>
      <c r="D1453" s="2" t="s">
        <v>1020</v>
      </c>
      <c r="E1453" s="2">
        <v>1091</v>
      </c>
      <c r="F1453" s="2" t="s">
        <v>932</v>
      </c>
      <c r="G1453" s="2">
        <v>2649481.2059999998</v>
      </c>
      <c r="H1453" s="2">
        <v>1224702.274</v>
      </c>
      <c r="I1453" s="2" t="s">
        <v>4896</v>
      </c>
      <c r="J1453" s="4">
        <v>39630</v>
      </c>
      <c r="K1453" s="230">
        <f t="shared" si="111"/>
        <v>3</v>
      </c>
      <c r="L1453" s="2" t="str">
        <f>$B1453&amp;"-"&amp;COUNTIF($B$2:$B1453, $B1453)</f>
        <v>6210-1</v>
      </c>
      <c r="M1453" s="2">
        <v>4523</v>
      </c>
      <c r="N1453" s="2" t="str">
        <f t="shared" si="113"/>
        <v>Niederwil SO</v>
      </c>
      <c r="O1453" s="2" t="str">
        <f t="shared" si="114"/>
        <v/>
      </c>
      <c r="P1453" s="2" t="str">
        <f t="shared" si="114"/>
        <v/>
      </c>
      <c r="Q1453" s="2" t="str">
        <f t="shared" si="114"/>
        <v/>
      </c>
      <c r="R1453" s="2" t="str">
        <f t="shared" si="114"/>
        <v/>
      </c>
      <c r="S1453" s="2" t="str">
        <f t="shared" si="114"/>
        <v/>
      </c>
      <c r="T1453" s="2" t="str">
        <f t="shared" si="114"/>
        <v/>
      </c>
      <c r="U1453" s="2" t="str">
        <f t="shared" si="114"/>
        <v/>
      </c>
      <c r="V1453" s="2" t="str">
        <f t="shared" si="114"/>
        <v/>
      </c>
      <c r="W1453" s="2" t="str">
        <f t="shared" si="114"/>
        <v/>
      </c>
      <c r="X1453" s="2" t="str">
        <f t="shared" si="114"/>
        <v/>
      </c>
      <c r="Y1453" s="2" t="str">
        <f t="shared" si="114"/>
        <v/>
      </c>
    </row>
    <row r="1454" spans="1:25" x14ac:dyDescent="0.2">
      <c r="A1454" s="2" t="s">
        <v>1019</v>
      </c>
      <c r="B1454" s="2">
        <v>6212</v>
      </c>
      <c r="C1454" s="2">
        <v>2</v>
      </c>
      <c r="D1454" s="2" t="s">
        <v>1020</v>
      </c>
      <c r="E1454" s="2">
        <v>1091</v>
      </c>
      <c r="F1454" s="2" t="s">
        <v>932</v>
      </c>
      <c r="G1454" s="2">
        <v>2646735.2119999998</v>
      </c>
      <c r="H1454" s="2">
        <v>1225675.5759999999</v>
      </c>
      <c r="I1454" s="2" t="s">
        <v>4896</v>
      </c>
      <c r="J1454" s="4">
        <v>39630</v>
      </c>
      <c r="K1454" s="230">
        <f t="shared" si="111"/>
        <v>3</v>
      </c>
      <c r="L1454" s="2" t="str">
        <f>$B1454&amp;"-"&amp;COUNTIF($B$2:$B1454, $B1454)</f>
        <v>6212-2</v>
      </c>
      <c r="M1454" s="2">
        <v>4524</v>
      </c>
      <c r="N1454" s="2" t="str">
        <f t="shared" si="113"/>
        <v>Balmberg</v>
      </c>
      <c r="O1454" s="2" t="str">
        <f t="shared" si="114"/>
        <v>Oberbalmberg</v>
      </c>
      <c r="P1454" s="2" t="str">
        <f t="shared" si="114"/>
        <v>Günsberg</v>
      </c>
      <c r="Q1454" s="2" t="str">
        <f t="shared" si="114"/>
        <v/>
      </c>
      <c r="R1454" s="2" t="str">
        <f t="shared" si="114"/>
        <v/>
      </c>
      <c r="S1454" s="2" t="str">
        <f t="shared" si="114"/>
        <v/>
      </c>
      <c r="T1454" s="2" t="str">
        <f t="shared" si="114"/>
        <v/>
      </c>
      <c r="U1454" s="2" t="str">
        <f t="shared" si="114"/>
        <v/>
      </c>
      <c r="V1454" s="2" t="str">
        <f t="shared" si="114"/>
        <v/>
      </c>
      <c r="W1454" s="2" t="str">
        <f t="shared" si="114"/>
        <v/>
      </c>
      <c r="X1454" s="2" t="str">
        <f t="shared" si="114"/>
        <v/>
      </c>
      <c r="Y1454" s="2" t="str">
        <f t="shared" si="114"/>
        <v/>
      </c>
    </row>
    <row r="1455" spans="1:25" x14ac:dyDescent="0.2">
      <c r="A1455" s="2" t="s">
        <v>1020</v>
      </c>
      <c r="B1455" s="2">
        <v>6216</v>
      </c>
      <c r="C1455" s="2">
        <v>0</v>
      </c>
      <c r="D1455" s="2" t="s">
        <v>1020</v>
      </c>
      <c r="E1455" s="2">
        <v>1091</v>
      </c>
      <c r="F1455" s="2" t="s">
        <v>932</v>
      </c>
      <c r="G1455" s="2">
        <v>2647946.0329999998</v>
      </c>
      <c r="H1455" s="2">
        <v>1223782.3670000001</v>
      </c>
      <c r="I1455" s="2" t="s">
        <v>4896</v>
      </c>
      <c r="J1455" s="4">
        <v>39630</v>
      </c>
      <c r="K1455" s="230">
        <f t="shared" si="111"/>
        <v>3</v>
      </c>
      <c r="L1455" s="2" t="str">
        <f>$B1455&amp;"-"&amp;COUNTIF($B$2:$B1455, $B1455)</f>
        <v>6216-1</v>
      </c>
      <c r="M1455" s="2">
        <v>4525</v>
      </c>
      <c r="N1455" s="2" t="str">
        <f t="shared" si="113"/>
        <v>Balm b. Günsberg</v>
      </c>
      <c r="O1455" s="2" t="str">
        <f t="shared" si="114"/>
        <v/>
      </c>
      <c r="P1455" s="2" t="str">
        <f t="shared" si="114"/>
        <v/>
      </c>
      <c r="Q1455" s="2" t="str">
        <f t="shared" si="114"/>
        <v/>
      </c>
      <c r="R1455" s="2" t="str">
        <f t="shared" si="114"/>
        <v/>
      </c>
      <c r="S1455" s="2" t="str">
        <f t="shared" si="114"/>
        <v/>
      </c>
      <c r="T1455" s="2" t="str">
        <f t="shared" si="114"/>
        <v/>
      </c>
      <c r="U1455" s="2" t="str">
        <f t="shared" si="114"/>
        <v/>
      </c>
      <c r="V1455" s="2" t="str">
        <f t="shared" si="114"/>
        <v/>
      </c>
      <c r="W1455" s="2" t="str">
        <f t="shared" si="114"/>
        <v/>
      </c>
      <c r="X1455" s="2" t="str">
        <f t="shared" si="114"/>
        <v/>
      </c>
      <c r="Y1455" s="2" t="str">
        <f t="shared" si="114"/>
        <v/>
      </c>
    </row>
    <row r="1456" spans="1:25" x14ac:dyDescent="0.2">
      <c r="A1456" s="2" t="s">
        <v>1075</v>
      </c>
      <c r="B1456" s="2">
        <v>6242</v>
      </c>
      <c r="C1456" s="2">
        <v>0</v>
      </c>
      <c r="D1456" s="2" t="s">
        <v>1020</v>
      </c>
      <c r="E1456" s="2">
        <v>1091</v>
      </c>
      <c r="F1456" s="2" t="s">
        <v>932</v>
      </c>
      <c r="G1456" s="2">
        <v>2645779.5260000001</v>
      </c>
      <c r="H1456" s="2">
        <v>1226050.4080000001</v>
      </c>
      <c r="I1456" s="2" t="s">
        <v>4896</v>
      </c>
      <c r="J1456" s="4">
        <v>39630</v>
      </c>
      <c r="K1456" s="230">
        <f t="shared" si="111"/>
        <v>3</v>
      </c>
      <c r="L1456" s="2" t="str">
        <f>$B1456&amp;"-"&amp;COUNTIF($B$2:$B1456, $B1456)</f>
        <v>6242-1</v>
      </c>
      <c r="M1456" s="2">
        <v>4528</v>
      </c>
      <c r="N1456" s="2" t="str">
        <f t="shared" si="113"/>
        <v>Zuchwil</v>
      </c>
      <c r="O1456" s="2" t="str">
        <f t="shared" si="114"/>
        <v>Zuchwil</v>
      </c>
      <c r="P1456" s="2" t="str">
        <f t="shared" si="114"/>
        <v/>
      </c>
      <c r="Q1456" s="2" t="str">
        <f t="shared" si="114"/>
        <v/>
      </c>
      <c r="R1456" s="2" t="str">
        <f t="shared" si="114"/>
        <v/>
      </c>
      <c r="S1456" s="2" t="str">
        <f t="shared" si="114"/>
        <v/>
      </c>
      <c r="T1456" s="2" t="str">
        <f t="shared" si="114"/>
        <v/>
      </c>
      <c r="U1456" s="2" t="str">
        <f t="shared" si="114"/>
        <v/>
      </c>
      <c r="V1456" s="2" t="str">
        <f t="shared" si="114"/>
        <v/>
      </c>
      <c r="W1456" s="2" t="str">
        <f t="shared" si="114"/>
        <v/>
      </c>
      <c r="X1456" s="2" t="str">
        <f t="shared" si="114"/>
        <v/>
      </c>
      <c r="Y1456" s="2" t="str">
        <f t="shared" si="114"/>
        <v/>
      </c>
    </row>
    <row r="1457" spans="1:25" x14ac:dyDescent="0.2">
      <c r="A1457" s="2" t="s">
        <v>1021</v>
      </c>
      <c r="B1457" s="2">
        <v>6016</v>
      </c>
      <c r="C1457" s="2">
        <v>0</v>
      </c>
      <c r="D1457" s="2" t="s">
        <v>1022</v>
      </c>
      <c r="E1457" s="2">
        <v>1093</v>
      </c>
      <c r="F1457" s="2" t="s">
        <v>932</v>
      </c>
      <c r="G1457" s="2">
        <v>2657491.6260000002</v>
      </c>
      <c r="H1457" s="2">
        <v>1213771.1429999999</v>
      </c>
      <c r="I1457" s="2" t="s">
        <v>4896</v>
      </c>
      <c r="J1457" s="4">
        <v>39630</v>
      </c>
      <c r="K1457" s="230">
        <f t="shared" si="111"/>
        <v>3</v>
      </c>
      <c r="L1457" s="2" t="str">
        <f>$B1457&amp;"-"&amp;COUNTIF($B$2:$B1457, $B1457)</f>
        <v>6016-3</v>
      </c>
      <c r="M1457" s="2">
        <v>4532</v>
      </c>
      <c r="N1457" s="2" t="str">
        <f t="shared" si="113"/>
        <v>Feldbrunnen</v>
      </c>
      <c r="O1457" s="2" t="str">
        <f t="shared" si="114"/>
        <v>Feldbrunnen</v>
      </c>
      <c r="P1457" s="2" t="str">
        <f t="shared" si="114"/>
        <v/>
      </c>
      <c r="Q1457" s="2" t="str">
        <f t="shared" si="114"/>
        <v/>
      </c>
      <c r="R1457" s="2" t="str">
        <f t="shared" si="114"/>
        <v/>
      </c>
      <c r="S1457" s="2" t="str">
        <f t="shared" si="114"/>
        <v/>
      </c>
      <c r="T1457" s="2" t="str">
        <f t="shared" si="114"/>
        <v/>
      </c>
      <c r="U1457" s="2" t="str">
        <f t="shared" si="114"/>
        <v/>
      </c>
      <c r="V1457" s="2" t="str">
        <f t="shared" si="114"/>
        <v/>
      </c>
      <c r="W1457" s="2" t="str">
        <f t="shared" si="114"/>
        <v/>
      </c>
      <c r="X1457" s="2" t="str">
        <f t="shared" si="114"/>
        <v/>
      </c>
      <c r="Y1457" s="2" t="str">
        <f t="shared" si="114"/>
        <v/>
      </c>
    </row>
    <row r="1458" spans="1:25" x14ac:dyDescent="0.2">
      <c r="A1458" s="2" t="s">
        <v>979</v>
      </c>
      <c r="B1458" s="2">
        <v>6023</v>
      </c>
      <c r="C1458" s="2">
        <v>0</v>
      </c>
      <c r="D1458" s="2" t="s">
        <v>1022</v>
      </c>
      <c r="E1458" s="2">
        <v>1093</v>
      </c>
      <c r="F1458" s="2" t="s">
        <v>932</v>
      </c>
      <c r="G1458" s="2">
        <v>2660230.7940000002</v>
      </c>
      <c r="H1458" s="2">
        <v>1218106.2579999999</v>
      </c>
      <c r="I1458" s="2" t="s">
        <v>4896</v>
      </c>
      <c r="J1458" s="4">
        <v>39630</v>
      </c>
      <c r="K1458" s="230">
        <f t="shared" si="111"/>
        <v>3</v>
      </c>
      <c r="L1458" s="2" t="str">
        <f>$B1458&amp;"-"&amp;COUNTIF($B$2:$B1458, $B1458)</f>
        <v>6023-3</v>
      </c>
      <c r="M1458" s="2">
        <v>4533</v>
      </c>
      <c r="N1458" s="2" t="str">
        <f t="shared" si="113"/>
        <v>Riedholz</v>
      </c>
      <c r="O1458" s="2" t="str">
        <f t="shared" si="114"/>
        <v/>
      </c>
      <c r="P1458" s="2" t="str">
        <f t="shared" si="114"/>
        <v/>
      </c>
      <c r="Q1458" s="2" t="str">
        <f t="shared" si="114"/>
        <v/>
      </c>
      <c r="R1458" s="2" t="str">
        <f t="shared" si="114"/>
        <v/>
      </c>
      <c r="S1458" s="2" t="str">
        <f t="shared" si="114"/>
        <v/>
      </c>
      <c r="T1458" s="2" t="str">
        <f t="shared" si="114"/>
        <v/>
      </c>
      <c r="U1458" s="2" t="str">
        <f t="shared" si="114"/>
        <v/>
      </c>
      <c r="V1458" s="2" t="str">
        <f t="shared" si="114"/>
        <v/>
      </c>
      <c r="W1458" s="2" t="str">
        <f t="shared" si="114"/>
        <v/>
      </c>
      <c r="X1458" s="2" t="str">
        <f t="shared" si="114"/>
        <v/>
      </c>
      <c r="Y1458" s="2" t="str">
        <f t="shared" si="114"/>
        <v/>
      </c>
    </row>
    <row r="1459" spans="1:25" x14ac:dyDescent="0.2">
      <c r="A1459" s="2" t="s">
        <v>1016</v>
      </c>
      <c r="B1459" s="2">
        <v>6024</v>
      </c>
      <c r="C1459" s="2">
        <v>0</v>
      </c>
      <c r="D1459" s="2" t="s">
        <v>1022</v>
      </c>
      <c r="E1459" s="2">
        <v>1093</v>
      </c>
      <c r="F1459" s="2" t="s">
        <v>932</v>
      </c>
      <c r="G1459" s="2">
        <v>2659894.7069999999</v>
      </c>
      <c r="H1459" s="2">
        <v>1220613.7579999999</v>
      </c>
      <c r="I1459" s="2" t="s">
        <v>4896</v>
      </c>
      <c r="J1459" s="4">
        <v>39630</v>
      </c>
      <c r="K1459" s="230">
        <f t="shared" si="111"/>
        <v>3</v>
      </c>
      <c r="L1459" s="2" t="str">
        <f>$B1459&amp;"-"&amp;COUNTIF($B$2:$B1459, $B1459)</f>
        <v>6024-2</v>
      </c>
      <c r="M1459" s="2">
        <v>4534</v>
      </c>
      <c r="N1459" s="2" t="str">
        <f t="shared" si="113"/>
        <v>Flumenthal</v>
      </c>
      <c r="O1459" s="2" t="str">
        <f t="shared" si="114"/>
        <v/>
      </c>
      <c r="P1459" s="2" t="str">
        <f t="shared" si="114"/>
        <v/>
      </c>
      <c r="Q1459" s="2" t="str">
        <f t="shared" si="114"/>
        <v/>
      </c>
      <c r="R1459" s="2" t="str">
        <f t="shared" si="114"/>
        <v/>
      </c>
      <c r="S1459" s="2" t="str">
        <f t="shared" si="114"/>
        <v/>
      </c>
      <c r="T1459" s="2" t="str">
        <f t="shared" si="114"/>
        <v/>
      </c>
      <c r="U1459" s="2" t="str">
        <f t="shared" si="114"/>
        <v/>
      </c>
      <c r="V1459" s="2" t="str">
        <f t="shared" si="114"/>
        <v/>
      </c>
      <c r="W1459" s="2" t="str">
        <f t="shared" si="114"/>
        <v/>
      </c>
      <c r="X1459" s="2" t="str">
        <f t="shared" si="114"/>
        <v/>
      </c>
      <c r="Y1459" s="2" t="str">
        <f t="shared" si="114"/>
        <v/>
      </c>
    </row>
    <row r="1460" spans="1:25" x14ac:dyDescent="0.2">
      <c r="A1460" s="2" t="s">
        <v>1023</v>
      </c>
      <c r="B1460" s="2">
        <v>6203</v>
      </c>
      <c r="C1460" s="2">
        <v>0</v>
      </c>
      <c r="D1460" s="2" t="s">
        <v>1022</v>
      </c>
      <c r="E1460" s="2">
        <v>1093</v>
      </c>
      <c r="F1460" s="2" t="s">
        <v>932</v>
      </c>
      <c r="G1460" s="2">
        <v>2658608.0269999998</v>
      </c>
      <c r="H1460" s="2">
        <v>1218930.2660000001</v>
      </c>
      <c r="I1460" s="2" t="s">
        <v>4896</v>
      </c>
      <c r="J1460" s="4">
        <v>39630</v>
      </c>
      <c r="K1460" s="230">
        <f t="shared" si="111"/>
        <v>3</v>
      </c>
      <c r="L1460" s="2" t="str">
        <f>$B1460&amp;"-"&amp;COUNTIF($B$2:$B1460, $B1460)</f>
        <v>6203-1</v>
      </c>
      <c r="M1460" s="2">
        <v>4535</v>
      </c>
      <c r="N1460" s="2" t="str">
        <f t="shared" si="113"/>
        <v>Hubersdorf</v>
      </c>
      <c r="O1460" s="2" t="str">
        <f t="shared" si="114"/>
        <v>Kammersrohr</v>
      </c>
      <c r="P1460" s="2" t="str">
        <f t="shared" si="114"/>
        <v/>
      </c>
      <c r="Q1460" s="2" t="str">
        <f t="shared" si="114"/>
        <v/>
      </c>
      <c r="R1460" s="2" t="str">
        <f t="shared" si="114"/>
        <v/>
      </c>
      <c r="S1460" s="2" t="str">
        <f t="shared" si="114"/>
        <v/>
      </c>
      <c r="T1460" s="2" t="str">
        <f t="shared" si="114"/>
        <v/>
      </c>
      <c r="U1460" s="2" t="str">
        <f t="shared" si="114"/>
        <v/>
      </c>
      <c r="V1460" s="2" t="str">
        <f t="shared" si="114"/>
        <v/>
      </c>
      <c r="W1460" s="2" t="str">
        <f t="shared" si="114"/>
        <v/>
      </c>
      <c r="X1460" s="2" t="str">
        <f t="shared" si="114"/>
        <v/>
      </c>
      <c r="Y1460" s="2" t="str">
        <f t="shared" si="114"/>
        <v/>
      </c>
    </row>
    <row r="1461" spans="1:25" x14ac:dyDescent="0.2">
      <c r="A1461" s="2" t="s">
        <v>1034</v>
      </c>
      <c r="B1461" s="2">
        <v>6204</v>
      </c>
      <c r="C1461" s="2">
        <v>0</v>
      </c>
      <c r="D1461" s="2" t="s">
        <v>1022</v>
      </c>
      <c r="E1461" s="2">
        <v>1093</v>
      </c>
      <c r="F1461" s="2" t="s">
        <v>932</v>
      </c>
      <c r="G1461" s="2">
        <v>2659730.2170000002</v>
      </c>
      <c r="H1461" s="2">
        <v>1220247.8740000001</v>
      </c>
      <c r="I1461" s="2" t="s">
        <v>4896</v>
      </c>
      <c r="J1461" s="4">
        <v>39630</v>
      </c>
      <c r="K1461" s="230">
        <f t="shared" si="111"/>
        <v>3</v>
      </c>
      <c r="L1461" s="2" t="str">
        <f>$B1461&amp;"-"&amp;COUNTIF($B$2:$B1461, $B1461)</f>
        <v>6204-1</v>
      </c>
      <c r="M1461" s="2">
        <v>4536</v>
      </c>
      <c r="N1461" s="2" t="str">
        <f t="shared" si="113"/>
        <v>Attiswil</v>
      </c>
      <c r="O1461" s="2" t="str">
        <f t="shared" si="114"/>
        <v>Attiswil</v>
      </c>
      <c r="P1461" s="2" t="str">
        <f t="shared" si="114"/>
        <v/>
      </c>
      <c r="Q1461" s="2" t="str">
        <f t="shared" si="114"/>
        <v/>
      </c>
      <c r="R1461" s="2" t="str">
        <f t="shared" si="114"/>
        <v/>
      </c>
      <c r="S1461" s="2" t="str">
        <f t="shared" si="114"/>
        <v/>
      </c>
      <c r="T1461" s="2" t="str">
        <f t="shared" si="114"/>
        <v/>
      </c>
      <c r="U1461" s="2" t="str">
        <f t="shared" si="114"/>
        <v/>
      </c>
      <c r="V1461" s="2" t="str">
        <f t="shared" si="114"/>
        <v/>
      </c>
      <c r="W1461" s="2" t="str">
        <f t="shared" si="114"/>
        <v/>
      </c>
      <c r="X1461" s="2" t="str">
        <f t="shared" si="114"/>
        <v/>
      </c>
      <c r="Y1461" s="2" t="str">
        <f t="shared" si="114"/>
        <v/>
      </c>
    </row>
    <row r="1462" spans="1:25" x14ac:dyDescent="0.2">
      <c r="A1462" s="2" t="s">
        <v>1022</v>
      </c>
      <c r="B1462" s="2">
        <v>6206</v>
      </c>
      <c r="C1462" s="2">
        <v>0</v>
      </c>
      <c r="D1462" s="2" t="s">
        <v>1022</v>
      </c>
      <c r="E1462" s="2">
        <v>1093</v>
      </c>
      <c r="F1462" s="2" t="s">
        <v>932</v>
      </c>
      <c r="G1462" s="2">
        <v>2657937.0759999999</v>
      </c>
      <c r="H1462" s="2">
        <v>1216402.213</v>
      </c>
      <c r="I1462" s="2" t="s">
        <v>4896</v>
      </c>
      <c r="J1462" s="4">
        <v>39630</v>
      </c>
      <c r="K1462" s="230">
        <f t="shared" si="111"/>
        <v>3</v>
      </c>
      <c r="L1462" s="2" t="str">
        <f>$B1462&amp;"-"&amp;COUNTIF($B$2:$B1462, $B1462)</f>
        <v>6206-3</v>
      </c>
      <c r="M1462" s="2">
        <v>4537</v>
      </c>
      <c r="N1462" s="2" t="str">
        <f t="shared" si="113"/>
        <v>Wiedlisbach</v>
      </c>
      <c r="O1462" s="2" t="str">
        <f t="shared" si="114"/>
        <v/>
      </c>
      <c r="P1462" s="2" t="str">
        <f t="shared" si="114"/>
        <v/>
      </c>
      <c r="Q1462" s="2" t="str">
        <f t="shared" si="114"/>
        <v/>
      </c>
      <c r="R1462" s="2" t="str">
        <f t="shared" si="114"/>
        <v/>
      </c>
      <c r="S1462" s="2" t="str">
        <f t="shared" si="114"/>
        <v/>
      </c>
      <c r="T1462" s="2" t="str">
        <f t="shared" si="114"/>
        <v/>
      </c>
      <c r="U1462" s="2" t="str">
        <f t="shared" ref="U1462:Y1462" si="115">IFERROR(INDEX($A$2:$A$5744, MATCH($M1462&amp;"-"&amp;U$1, $L$2:$L$5744, 0)), "")</f>
        <v/>
      </c>
      <c r="V1462" s="2" t="str">
        <f t="shared" si="115"/>
        <v/>
      </c>
      <c r="W1462" s="2" t="str">
        <f t="shared" si="115"/>
        <v/>
      </c>
      <c r="X1462" s="2" t="str">
        <f t="shared" si="115"/>
        <v/>
      </c>
      <c r="Y1462" s="2" t="str">
        <f t="shared" si="115"/>
        <v/>
      </c>
    </row>
    <row r="1463" spans="1:25" x14ac:dyDescent="0.2">
      <c r="A1463" s="2" t="s">
        <v>1024</v>
      </c>
      <c r="B1463" s="2">
        <v>6207</v>
      </c>
      <c r="C1463" s="2">
        <v>0</v>
      </c>
      <c r="D1463" s="2" t="s">
        <v>1022</v>
      </c>
      <c r="E1463" s="2">
        <v>1093</v>
      </c>
      <c r="F1463" s="2" t="s">
        <v>932</v>
      </c>
      <c r="G1463" s="2">
        <v>2654795.5350000001</v>
      </c>
      <c r="H1463" s="2">
        <v>1218270.132</v>
      </c>
      <c r="I1463" s="2" t="s">
        <v>4896</v>
      </c>
      <c r="J1463" s="4">
        <v>39630</v>
      </c>
      <c r="K1463" s="230">
        <f t="shared" si="111"/>
        <v>3</v>
      </c>
      <c r="L1463" s="2" t="str">
        <f>$B1463&amp;"-"&amp;COUNTIF($B$2:$B1463, $B1463)</f>
        <v>6207-1</v>
      </c>
      <c r="M1463" s="2">
        <v>4538</v>
      </c>
      <c r="N1463" s="2" t="str">
        <f t="shared" si="113"/>
        <v>Oberbipp</v>
      </c>
      <c r="O1463" s="2" t="str">
        <f t="shared" si="113"/>
        <v/>
      </c>
      <c r="P1463" s="2" t="str">
        <f t="shared" si="113"/>
        <v/>
      </c>
      <c r="Q1463" s="2" t="str">
        <f t="shared" si="113"/>
        <v/>
      </c>
      <c r="R1463" s="2" t="str">
        <f t="shared" si="113"/>
        <v/>
      </c>
      <c r="S1463" s="2" t="str">
        <f t="shared" si="113"/>
        <v/>
      </c>
      <c r="T1463" s="2" t="str">
        <f t="shared" si="113"/>
        <v/>
      </c>
      <c r="U1463" s="2" t="str">
        <f t="shared" si="113"/>
        <v/>
      </c>
      <c r="V1463" s="2" t="str">
        <f t="shared" si="113"/>
        <v/>
      </c>
      <c r="W1463" s="2" t="str">
        <f t="shared" si="113"/>
        <v/>
      </c>
      <c r="X1463" s="2" t="str">
        <f t="shared" si="113"/>
        <v/>
      </c>
      <c r="Y1463" s="2" t="str">
        <f t="shared" si="113"/>
        <v/>
      </c>
    </row>
    <row r="1464" spans="1:25" x14ac:dyDescent="0.2">
      <c r="A1464" s="2" t="s">
        <v>1024</v>
      </c>
      <c r="B1464" s="2">
        <v>6207</v>
      </c>
      <c r="C1464" s="2">
        <v>0</v>
      </c>
      <c r="D1464" s="2" t="s">
        <v>1024</v>
      </c>
      <c r="E1464" s="2">
        <v>1094</v>
      </c>
      <c r="F1464" s="2" t="s">
        <v>932</v>
      </c>
      <c r="G1464" s="2">
        <v>2653017.5690000001</v>
      </c>
      <c r="H1464" s="2">
        <v>1219848.0179999999</v>
      </c>
      <c r="I1464" s="2" t="s">
        <v>4896</v>
      </c>
      <c r="J1464" s="4">
        <v>39630</v>
      </c>
      <c r="K1464" s="230">
        <f t="shared" si="111"/>
        <v>3</v>
      </c>
      <c r="L1464" s="2" t="str">
        <f>$B1464&amp;"-"&amp;COUNTIF($B$2:$B1464, $B1464)</f>
        <v>6207-2</v>
      </c>
      <c r="M1464" s="2">
        <v>4539</v>
      </c>
      <c r="N1464" s="2" t="str">
        <f t="shared" si="113"/>
        <v>Farnern</v>
      </c>
      <c r="O1464" s="2" t="str">
        <f t="shared" si="113"/>
        <v>Rumisberg</v>
      </c>
      <c r="P1464" s="2" t="str">
        <f t="shared" si="113"/>
        <v>Farnern</v>
      </c>
      <c r="Q1464" s="2" t="str">
        <f t="shared" si="113"/>
        <v>Rumisberg</v>
      </c>
      <c r="R1464" s="2" t="str">
        <f t="shared" si="113"/>
        <v/>
      </c>
      <c r="S1464" s="2" t="str">
        <f t="shared" si="113"/>
        <v/>
      </c>
      <c r="T1464" s="2" t="str">
        <f t="shared" si="113"/>
        <v/>
      </c>
      <c r="U1464" s="2" t="str">
        <f t="shared" si="113"/>
        <v/>
      </c>
      <c r="V1464" s="2" t="str">
        <f t="shared" si="113"/>
        <v/>
      </c>
      <c r="W1464" s="2" t="str">
        <f t="shared" si="113"/>
        <v/>
      </c>
      <c r="X1464" s="2" t="str">
        <f t="shared" si="113"/>
        <v/>
      </c>
      <c r="Y1464" s="2" t="str">
        <f t="shared" si="113"/>
        <v/>
      </c>
    </row>
    <row r="1465" spans="1:25" x14ac:dyDescent="0.2">
      <c r="A1465" s="2" t="s">
        <v>1012</v>
      </c>
      <c r="B1465" s="2">
        <v>6018</v>
      </c>
      <c r="C1465" s="2">
        <v>0</v>
      </c>
      <c r="D1465" s="2" t="s">
        <v>1026</v>
      </c>
      <c r="E1465" s="2">
        <v>1095</v>
      </c>
      <c r="F1465" s="2" t="s">
        <v>932</v>
      </c>
      <c r="G1465" s="2">
        <v>2650075.2459999998</v>
      </c>
      <c r="H1465" s="2">
        <v>1221259.57</v>
      </c>
      <c r="I1465" s="2" t="s">
        <v>4896</v>
      </c>
      <c r="J1465" s="4">
        <v>39630</v>
      </c>
      <c r="K1465" s="230">
        <f t="shared" si="111"/>
        <v>3</v>
      </c>
      <c r="L1465" s="2" t="str">
        <f>$B1465&amp;"-"&amp;COUNTIF($B$2:$B1465, $B1465)</f>
        <v>6018-2</v>
      </c>
      <c r="M1465" s="2">
        <v>4542</v>
      </c>
      <c r="N1465" s="2" t="str">
        <f t="shared" si="113"/>
        <v>Luterbach</v>
      </c>
      <c r="O1465" s="2" t="str">
        <f t="shared" si="113"/>
        <v>Luterbach</v>
      </c>
      <c r="P1465" s="2" t="str">
        <f t="shared" si="113"/>
        <v/>
      </c>
      <c r="Q1465" s="2" t="str">
        <f t="shared" si="113"/>
        <v/>
      </c>
      <c r="R1465" s="2" t="str">
        <f t="shared" si="113"/>
        <v/>
      </c>
      <c r="S1465" s="2" t="str">
        <f t="shared" si="113"/>
        <v/>
      </c>
      <c r="T1465" s="2" t="str">
        <f t="shared" si="113"/>
        <v/>
      </c>
      <c r="U1465" s="2" t="str">
        <f t="shared" si="113"/>
        <v/>
      </c>
      <c r="V1465" s="2" t="str">
        <f t="shared" si="113"/>
        <v/>
      </c>
      <c r="W1465" s="2" t="str">
        <f t="shared" si="113"/>
        <v/>
      </c>
      <c r="X1465" s="2" t="str">
        <f t="shared" si="113"/>
        <v/>
      </c>
      <c r="Y1465" s="2" t="str">
        <f t="shared" si="113"/>
        <v/>
      </c>
    </row>
    <row r="1466" spans="1:25" x14ac:dyDescent="0.2">
      <c r="A1466" s="2" t="s">
        <v>1024</v>
      </c>
      <c r="B1466" s="2">
        <v>6207</v>
      </c>
      <c r="C1466" s="2">
        <v>0</v>
      </c>
      <c r="D1466" s="2" t="s">
        <v>1026</v>
      </c>
      <c r="E1466" s="2">
        <v>1095</v>
      </c>
      <c r="F1466" s="2" t="s">
        <v>932</v>
      </c>
      <c r="G1466" s="2">
        <v>2651084.38</v>
      </c>
      <c r="H1466" s="2">
        <v>1221379.2890000001</v>
      </c>
      <c r="I1466" s="2" t="s">
        <v>4896</v>
      </c>
      <c r="J1466" s="4">
        <v>39630</v>
      </c>
      <c r="K1466" s="230">
        <f t="shared" si="111"/>
        <v>3</v>
      </c>
      <c r="L1466" s="2" t="str">
        <f>$B1466&amp;"-"&amp;COUNTIF($B$2:$B1466, $B1466)</f>
        <v>6207-3</v>
      </c>
      <c r="M1466" s="2">
        <v>4543</v>
      </c>
      <c r="N1466" s="2" t="str">
        <f t="shared" si="113"/>
        <v>Deitingen</v>
      </c>
      <c r="O1466" s="2" t="str">
        <f t="shared" si="113"/>
        <v>Deitingen</v>
      </c>
      <c r="P1466" s="2" t="str">
        <f t="shared" si="113"/>
        <v/>
      </c>
      <c r="Q1466" s="2" t="str">
        <f t="shared" si="113"/>
        <v/>
      </c>
      <c r="R1466" s="2" t="str">
        <f t="shared" si="113"/>
        <v/>
      </c>
      <c r="S1466" s="2" t="str">
        <f t="shared" si="113"/>
        <v/>
      </c>
      <c r="T1466" s="2" t="str">
        <f t="shared" si="113"/>
        <v/>
      </c>
      <c r="U1466" s="2" t="str">
        <f t="shared" si="113"/>
        <v/>
      </c>
      <c r="V1466" s="2" t="str">
        <f t="shared" si="113"/>
        <v/>
      </c>
      <c r="W1466" s="2" t="str">
        <f t="shared" si="113"/>
        <v/>
      </c>
      <c r="X1466" s="2" t="str">
        <f t="shared" si="113"/>
        <v/>
      </c>
      <c r="Y1466" s="2" t="str">
        <f t="shared" si="113"/>
        <v/>
      </c>
    </row>
    <row r="1467" spans="1:25" x14ac:dyDescent="0.2">
      <c r="A1467" s="2" t="s">
        <v>1025</v>
      </c>
      <c r="B1467" s="2">
        <v>6208</v>
      </c>
      <c r="C1467" s="2">
        <v>0</v>
      </c>
      <c r="D1467" s="2" t="s">
        <v>1026</v>
      </c>
      <c r="E1467" s="2">
        <v>1095</v>
      </c>
      <c r="F1467" s="2" t="s">
        <v>932</v>
      </c>
      <c r="G1467" s="2">
        <v>2650331.2889999999</v>
      </c>
      <c r="H1467" s="2">
        <v>1222636.58</v>
      </c>
      <c r="I1467" s="2" t="s">
        <v>4896</v>
      </c>
      <c r="J1467" s="4">
        <v>39630</v>
      </c>
      <c r="K1467" s="230">
        <f t="shared" si="111"/>
        <v>3</v>
      </c>
      <c r="L1467" s="2" t="str">
        <f>$B1467&amp;"-"&amp;COUNTIF($B$2:$B1467, $B1467)</f>
        <v>6208-1</v>
      </c>
      <c r="M1467" s="2">
        <v>4552</v>
      </c>
      <c r="N1467" s="2" t="str">
        <f t="shared" si="113"/>
        <v>Derendingen</v>
      </c>
      <c r="O1467" s="2" t="str">
        <f t="shared" si="113"/>
        <v>Derendingen</v>
      </c>
      <c r="P1467" s="2" t="str">
        <f t="shared" si="113"/>
        <v/>
      </c>
      <c r="Q1467" s="2" t="str">
        <f t="shared" si="113"/>
        <v/>
      </c>
      <c r="R1467" s="2" t="str">
        <f t="shared" si="113"/>
        <v/>
      </c>
      <c r="S1467" s="2" t="str">
        <f t="shared" si="113"/>
        <v/>
      </c>
      <c r="T1467" s="2" t="str">
        <f t="shared" si="113"/>
        <v/>
      </c>
      <c r="U1467" s="2" t="str">
        <f t="shared" si="113"/>
        <v/>
      </c>
      <c r="V1467" s="2" t="str">
        <f t="shared" si="113"/>
        <v/>
      </c>
      <c r="W1467" s="2" t="str">
        <f t="shared" si="113"/>
        <v/>
      </c>
      <c r="X1467" s="2" t="str">
        <f t="shared" si="113"/>
        <v/>
      </c>
      <c r="Y1467" s="2" t="str">
        <f t="shared" si="113"/>
        <v/>
      </c>
    </row>
    <row r="1468" spans="1:25" x14ac:dyDescent="0.2">
      <c r="A1468" s="2" t="s">
        <v>1035</v>
      </c>
      <c r="B1468" s="2">
        <v>6210</v>
      </c>
      <c r="C1468" s="2">
        <v>0</v>
      </c>
      <c r="D1468" s="2" t="s">
        <v>1026</v>
      </c>
      <c r="E1468" s="2">
        <v>1095</v>
      </c>
      <c r="F1468" s="2" t="s">
        <v>932</v>
      </c>
      <c r="G1468" s="2">
        <v>2650032.2390000001</v>
      </c>
      <c r="H1468" s="2">
        <v>1224234.2849999999</v>
      </c>
      <c r="I1468" s="2" t="s">
        <v>4896</v>
      </c>
      <c r="J1468" s="4">
        <v>39630</v>
      </c>
      <c r="K1468" s="230">
        <f t="shared" si="111"/>
        <v>3</v>
      </c>
      <c r="L1468" s="2" t="str">
        <f>$B1468&amp;"-"&amp;COUNTIF($B$2:$B1468, $B1468)</f>
        <v>6210-2</v>
      </c>
      <c r="M1468" s="2">
        <v>4553</v>
      </c>
      <c r="N1468" s="2" t="str">
        <f t="shared" si="113"/>
        <v>Subingen</v>
      </c>
      <c r="O1468" s="2" t="str">
        <f t="shared" si="113"/>
        <v>Subingen</v>
      </c>
      <c r="P1468" s="2" t="str">
        <f t="shared" si="113"/>
        <v/>
      </c>
      <c r="Q1468" s="2" t="str">
        <f t="shared" si="113"/>
        <v/>
      </c>
      <c r="R1468" s="2" t="str">
        <f t="shared" si="113"/>
        <v/>
      </c>
      <c r="S1468" s="2" t="str">
        <f t="shared" si="113"/>
        <v/>
      </c>
      <c r="T1468" s="2" t="str">
        <f t="shared" si="113"/>
        <v/>
      </c>
      <c r="U1468" s="2" t="str">
        <f t="shared" si="113"/>
        <v/>
      </c>
      <c r="V1468" s="2" t="str">
        <f t="shared" si="113"/>
        <v/>
      </c>
      <c r="W1468" s="2" t="str">
        <f t="shared" si="113"/>
        <v/>
      </c>
      <c r="X1468" s="2" t="str">
        <f t="shared" si="113"/>
        <v/>
      </c>
      <c r="Y1468" s="2" t="str">
        <f t="shared" si="113"/>
        <v/>
      </c>
    </row>
    <row r="1469" spans="1:25" x14ac:dyDescent="0.2">
      <c r="A1469" s="2" t="s">
        <v>1020</v>
      </c>
      <c r="B1469" s="2">
        <v>6216</v>
      </c>
      <c r="C1469" s="2">
        <v>0</v>
      </c>
      <c r="D1469" s="2" t="s">
        <v>1026</v>
      </c>
      <c r="E1469" s="2">
        <v>1095</v>
      </c>
      <c r="F1469" s="2" t="s">
        <v>932</v>
      </c>
      <c r="G1469" s="2">
        <v>2649457.077</v>
      </c>
      <c r="H1469" s="2">
        <v>1224197.023</v>
      </c>
      <c r="I1469" s="2" t="s">
        <v>4896</v>
      </c>
      <c r="J1469" s="4">
        <v>39630</v>
      </c>
      <c r="K1469" s="230">
        <f t="shared" si="111"/>
        <v>3</v>
      </c>
      <c r="L1469" s="2" t="str">
        <f>$B1469&amp;"-"&amp;COUNTIF($B$2:$B1469, $B1469)</f>
        <v>6216-2</v>
      </c>
      <c r="M1469" s="2">
        <v>4554</v>
      </c>
      <c r="N1469" s="2" t="str">
        <f t="shared" si="113"/>
        <v>Etziken</v>
      </c>
      <c r="O1469" s="2" t="str">
        <f t="shared" si="113"/>
        <v>Hüniken</v>
      </c>
      <c r="P1469" s="2" t="str">
        <f t="shared" si="113"/>
        <v/>
      </c>
      <c r="Q1469" s="2" t="str">
        <f t="shared" si="113"/>
        <v/>
      </c>
      <c r="R1469" s="2" t="str">
        <f t="shared" si="113"/>
        <v/>
      </c>
      <c r="S1469" s="2" t="str">
        <f t="shared" si="113"/>
        <v/>
      </c>
      <c r="T1469" s="2" t="str">
        <f t="shared" si="113"/>
        <v/>
      </c>
      <c r="U1469" s="2" t="str">
        <f t="shared" si="113"/>
        <v/>
      </c>
      <c r="V1469" s="2" t="str">
        <f t="shared" si="113"/>
        <v/>
      </c>
      <c r="W1469" s="2" t="str">
        <f t="shared" si="113"/>
        <v/>
      </c>
      <c r="X1469" s="2" t="str">
        <f t="shared" si="113"/>
        <v/>
      </c>
      <c r="Y1469" s="2" t="str">
        <f t="shared" si="113"/>
        <v/>
      </c>
    </row>
    <row r="1470" spans="1:25" x14ac:dyDescent="0.2">
      <c r="A1470" s="2" t="s">
        <v>1027</v>
      </c>
      <c r="B1470" s="2">
        <v>5735</v>
      </c>
      <c r="C1470" s="2">
        <v>0</v>
      </c>
      <c r="D1470" s="2" t="s">
        <v>1028</v>
      </c>
      <c r="E1470" s="2">
        <v>1097</v>
      </c>
      <c r="F1470" s="2" t="s">
        <v>932</v>
      </c>
      <c r="G1470" s="2">
        <v>2654782.2570000002</v>
      </c>
      <c r="H1470" s="2">
        <v>1233094.727</v>
      </c>
      <c r="I1470" s="2" t="s">
        <v>4896</v>
      </c>
      <c r="J1470" s="4">
        <v>39630</v>
      </c>
      <c r="K1470" s="230">
        <f t="shared" si="111"/>
        <v>3</v>
      </c>
      <c r="L1470" s="2" t="str">
        <f>$B1470&amp;"-"&amp;COUNTIF($B$2:$B1470, $B1470)</f>
        <v>5735-1</v>
      </c>
      <c r="M1470" s="2">
        <v>4556</v>
      </c>
      <c r="N1470" s="2" t="str">
        <f t="shared" si="113"/>
        <v>Burgäschi</v>
      </c>
      <c r="O1470" s="2" t="str">
        <f t="shared" si="113"/>
        <v>Aeschi SO</v>
      </c>
      <c r="P1470" s="2" t="str">
        <f t="shared" si="113"/>
        <v>Burgäschi</v>
      </c>
      <c r="Q1470" s="2" t="str">
        <f t="shared" si="113"/>
        <v>Steinhof SO</v>
      </c>
      <c r="R1470" s="2" t="str">
        <f t="shared" si="113"/>
        <v>Bolken</v>
      </c>
      <c r="S1470" s="2" t="str">
        <f t="shared" si="113"/>
        <v/>
      </c>
      <c r="T1470" s="2" t="str">
        <f t="shared" si="113"/>
        <v/>
      </c>
      <c r="U1470" s="2" t="str">
        <f t="shared" si="113"/>
        <v/>
      </c>
      <c r="V1470" s="2" t="str">
        <f t="shared" si="113"/>
        <v/>
      </c>
      <c r="W1470" s="2" t="str">
        <f t="shared" si="113"/>
        <v/>
      </c>
      <c r="X1470" s="2" t="str">
        <f t="shared" si="113"/>
        <v/>
      </c>
      <c r="Y1470" s="2" t="str">
        <f t="shared" si="113"/>
        <v/>
      </c>
    </row>
    <row r="1471" spans="1:25" x14ac:dyDescent="0.2">
      <c r="A1471" s="2" t="s">
        <v>1029</v>
      </c>
      <c r="B1471" s="2">
        <v>6221</v>
      </c>
      <c r="C1471" s="2">
        <v>0</v>
      </c>
      <c r="D1471" s="2" t="s">
        <v>1028</v>
      </c>
      <c r="E1471" s="2">
        <v>1097</v>
      </c>
      <c r="F1471" s="2" t="s">
        <v>932</v>
      </c>
      <c r="G1471" s="2">
        <v>2653884.8360000001</v>
      </c>
      <c r="H1471" s="2">
        <v>1229629.763</v>
      </c>
      <c r="I1471" s="2" t="s">
        <v>4896</v>
      </c>
      <c r="J1471" s="4">
        <v>39630</v>
      </c>
      <c r="K1471" s="230">
        <f t="shared" si="111"/>
        <v>3</v>
      </c>
      <c r="L1471" s="2" t="str">
        <f>$B1471&amp;"-"&amp;COUNTIF($B$2:$B1471, $B1471)</f>
        <v>6221-2</v>
      </c>
      <c r="M1471" s="2">
        <v>4557</v>
      </c>
      <c r="N1471" s="2" t="str">
        <f t="shared" si="113"/>
        <v>Horriwil</v>
      </c>
      <c r="O1471" s="2" t="str">
        <f t="shared" si="113"/>
        <v/>
      </c>
      <c r="P1471" s="2" t="str">
        <f t="shared" si="113"/>
        <v/>
      </c>
      <c r="Q1471" s="2" t="str">
        <f t="shared" si="113"/>
        <v/>
      </c>
      <c r="R1471" s="2" t="str">
        <f t="shared" si="113"/>
        <v/>
      </c>
      <c r="S1471" s="2" t="str">
        <f t="shared" si="113"/>
        <v/>
      </c>
      <c r="T1471" s="2" t="str">
        <f t="shared" si="113"/>
        <v/>
      </c>
      <c r="U1471" s="2" t="str">
        <f t="shared" si="113"/>
        <v/>
      </c>
      <c r="V1471" s="2" t="str">
        <f t="shared" si="113"/>
        <v/>
      </c>
      <c r="W1471" s="2" t="str">
        <f t="shared" si="113"/>
        <v/>
      </c>
      <c r="X1471" s="2" t="str">
        <f t="shared" si="113"/>
        <v/>
      </c>
      <c r="Y1471" s="2" t="str">
        <f t="shared" si="113"/>
        <v/>
      </c>
    </row>
    <row r="1472" spans="1:25" x14ac:dyDescent="0.2">
      <c r="A1472" s="2" t="s">
        <v>1021</v>
      </c>
      <c r="B1472" s="2">
        <v>6016</v>
      </c>
      <c r="C1472" s="2">
        <v>0</v>
      </c>
      <c r="D1472" s="2" t="s">
        <v>1030</v>
      </c>
      <c r="E1472" s="2">
        <v>1098</v>
      </c>
      <c r="F1472" s="2" t="s">
        <v>932</v>
      </c>
      <c r="G1472" s="2">
        <v>2656547.8509999998</v>
      </c>
      <c r="H1472" s="2">
        <v>1213833.057</v>
      </c>
      <c r="I1472" s="2" t="s">
        <v>4896</v>
      </c>
      <c r="J1472" s="4">
        <v>39630</v>
      </c>
      <c r="K1472" s="230">
        <f t="shared" si="111"/>
        <v>3</v>
      </c>
      <c r="L1472" s="2" t="str">
        <f>$B1472&amp;"-"&amp;COUNTIF($B$2:$B1472, $B1472)</f>
        <v>6016-4</v>
      </c>
      <c r="M1472" s="2">
        <v>4558</v>
      </c>
      <c r="N1472" s="2" t="str">
        <f t="shared" si="113"/>
        <v>Hersiwil</v>
      </c>
      <c r="O1472" s="2" t="str">
        <f t="shared" si="113"/>
        <v>Heinrichswil</v>
      </c>
      <c r="P1472" s="2" t="str">
        <f t="shared" si="113"/>
        <v>Winistorf</v>
      </c>
      <c r="Q1472" s="2" t="str">
        <f t="shared" si="113"/>
        <v/>
      </c>
      <c r="R1472" s="2" t="str">
        <f t="shared" si="113"/>
        <v/>
      </c>
      <c r="S1472" s="2" t="str">
        <f t="shared" si="113"/>
        <v/>
      </c>
      <c r="T1472" s="2" t="str">
        <f t="shared" si="113"/>
        <v/>
      </c>
      <c r="U1472" s="2" t="str">
        <f t="shared" si="113"/>
        <v/>
      </c>
      <c r="V1472" s="2" t="str">
        <f t="shared" si="113"/>
        <v/>
      </c>
      <c r="W1472" s="2" t="str">
        <f t="shared" si="113"/>
        <v/>
      </c>
      <c r="X1472" s="2" t="str">
        <f t="shared" si="113"/>
        <v/>
      </c>
      <c r="Y1472" s="2" t="str">
        <f t="shared" si="113"/>
        <v/>
      </c>
    </row>
    <row r="1473" spans="1:25" x14ac:dyDescent="0.2">
      <c r="A1473" s="2" t="s">
        <v>1030</v>
      </c>
      <c r="B1473" s="2">
        <v>6017</v>
      </c>
      <c r="C1473" s="2">
        <v>0</v>
      </c>
      <c r="D1473" s="2" t="s">
        <v>1030</v>
      </c>
      <c r="E1473" s="2">
        <v>1098</v>
      </c>
      <c r="F1473" s="2" t="s">
        <v>932</v>
      </c>
      <c r="G1473" s="2">
        <v>2652622.89</v>
      </c>
      <c r="H1473" s="2">
        <v>1214834.0349999999</v>
      </c>
      <c r="I1473" s="2" t="s">
        <v>4896</v>
      </c>
      <c r="J1473" s="4">
        <v>39630</v>
      </c>
      <c r="K1473" s="230">
        <f t="shared" si="111"/>
        <v>3</v>
      </c>
      <c r="L1473" s="2" t="str">
        <f>$B1473&amp;"-"&amp;COUNTIF($B$2:$B1473, $B1473)</f>
        <v>6017-1</v>
      </c>
      <c r="M1473" s="2">
        <v>4562</v>
      </c>
      <c r="N1473" s="2" t="str">
        <f t="shared" si="113"/>
        <v>Biberist</v>
      </c>
      <c r="O1473" s="2" t="str">
        <f t="shared" si="113"/>
        <v/>
      </c>
      <c r="P1473" s="2" t="str">
        <f t="shared" si="113"/>
        <v/>
      </c>
      <c r="Q1473" s="2" t="str">
        <f t="shared" si="113"/>
        <v/>
      </c>
      <c r="R1473" s="2" t="str">
        <f t="shared" si="113"/>
        <v/>
      </c>
      <c r="S1473" s="2" t="str">
        <f t="shared" si="113"/>
        <v/>
      </c>
      <c r="T1473" s="2" t="str">
        <f t="shared" si="113"/>
        <v/>
      </c>
      <c r="U1473" s="2" t="str">
        <f t="shared" si="113"/>
        <v/>
      </c>
      <c r="V1473" s="2" t="str">
        <f t="shared" si="113"/>
        <v/>
      </c>
      <c r="W1473" s="2" t="str">
        <f t="shared" si="113"/>
        <v/>
      </c>
      <c r="X1473" s="2" t="str">
        <f t="shared" si="113"/>
        <v/>
      </c>
      <c r="Y1473" s="2" t="str">
        <f t="shared" si="113"/>
        <v/>
      </c>
    </row>
    <row r="1474" spans="1:25" x14ac:dyDescent="0.2">
      <c r="A1474" s="2" t="s">
        <v>1012</v>
      </c>
      <c r="B1474" s="2">
        <v>6018</v>
      </c>
      <c r="C1474" s="2">
        <v>0</v>
      </c>
      <c r="D1474" s="2" t="s">
        <v>1030</v>
      </c>
      <c r="E1474" s="2">
        <v>1098</v>
      </c>
      <c r="F1474" s="2" t="s">
        <v>932</v>
      </c>
      <c r="G1474" s="2">
        <v>2649901.287</v>
      </c>
      <c r="H1474" s="2">
        <v>1216557.6089999999</v>
      </c>
      <c r="I1474" s="2" t="s">
        <v>4896</v>
      </c>
      <c r="J1474" s="4">
        <v>39630</v>
      </c>
      <c r="K1474" s="230">
        <f t="shared" si="111"/>
        <v>3</v>
      </c>
      <c r="L1474" s="2" t="str">
        <f>$B1474&amp;"-"&amp;COUNTIF($B$2:$B1474, $B1474)</f>
        <v>6018-3</v>
      </c>
      <c r="M1474" s="2">
        <v>4563</v>
      </c>
      <c r="N1474" s="2" t="str">
        <f t="shared" si="113"/>
        <v>Gerlafingen</v>
      </c>
      <c r="O1474" s="2" t="str">
        <f t="shared" si="113"/>
        <v>Gerlafingen</v>
      </c>
      <c r="P1474" s="2" t="str">
        <f t="shared" si="113"/>
        <v>Gerlafingen</v>
      </c>
      <c r="Q1474" s="2" t="str">
        <f t="shared" si="113"/>
        <v/>
      </c>
      <c r="R1474" s="2" t="str">
        <f t="shared" si="113"/>
        <v/>
      </c>
      <c r="S1474" s="2" t="str">
        <f t="shared" si="113"/>
        <v/>
      </c>
      <c r="T1474" s="2" t="str">
        <f t="shared" si="113"/>
        <v/>
      </c>
      <c r="U1474" s="2" t="str">
        <f t="shared" si="113"/>
        <v/>
      </c>
      <c r="V1474" s="2" t="str">
        <f t="shared" si="113"/>
        <v/>
      </c>
      <c r="W1474" s="2" t="str">
        <f t="shared" si="113"/>
        <v/>
      </c>
      <c r="X1474" s="2" t="str">
        <f t="shared" si="113"/>
        <v/>
      </c>
      <c r="Y1474" s="2" t="str">
        <f t="shared" si="113"/>
        <v/>
      </c>
    </row>
    <row r="1475" spans="1:25" x14ac:dyDescent="0.2">
      <c r="A1475" s="2" t="s">
        <v>1031</v>
      </c>
      <c r="B1475" s="2">
        <v>6019</v>
      </c>
      <c r="C1475" s="2">
        <v>0</v>
      </c>
      <c r="D1475" s="2" t="s">
        <v>1030</v>
      </c>
      <c r="E1475" s="2">
        <v>1098</v>
      </c>
      <c r="F1475" s="2" t="s">
        <v>932</v>
      </c>
      <c r="G1475" s="2">
        <v>2653117.8020000001</v>
      </c>
      <c r="H1475" s="2">
        <v>1212463.0430000001</v>
      </c>
      <c r="I1475" s="2" t="s">
        <v>4896</v>
      </c>
      <c r="J1475" s="4">
        <v>39630</v>
      </c>
      <c r="K1475" s="230">
        <f t="shared" ref="K1475:K1538" si="116">IF(I1475="it", 1, IF(I1475="fr", 2, 3))</f>
        <v>3</v>
      </c>
      <c r="L1475" s="2" t="str">
        <f>$B1475&amp;"-"&amp;COUNTIF($B$2:$B1475, $B1475)</f>
        <v>6019-2</v>
      </c>
      <c r="M1475" s="2">
        <v>4564</v>
      </c>
      <c r="N1475" s="2" t="str">
        <f t="shared" si="113"/>
        <v>Zielebach</v>
      </c>
      <c r="O1475" s="2" t="str">
        <f t="shared" si="113"/>
        <v>Obergerlafingen</v>
      </c>
      <c r="P1475" s="2" t="str">
        <f t="shared" si="113"/>
        <v/>
      </c>
      <c r="Q1475" s="2" t="str">
        <f t="shared" si="113"/>
        <v/>
      </c>
      <c r="R1475" s="2" t="str">
        <f t="shared" si="113"/>
        <v/>
      </c>
      <c r="S1475" s="2" t="str">
        <f t="shared" si="113"/>
        <v/>
      </c>
      <c r="T1475" s="2" t="str">
        <f t="shared" si="113"/>
        <v/>
      </c>
      <c r="U1475" s="2" t="str">
        <f t="shared" si="113"/>
        <v/>
      </c>
      <c r="V1475" s="2" t="str">
        <f t="shared" si="113"/>
        <v/>
      </c>
      <c r="W1475" s="2" t="str">
        <f t="shared" si="113"/>
        <v/>
      </c>
      <c r="X1475" s="2" t="str">
        <f t="shared" si="113"/>
        <v/>
      </c>
      <c r="Y1475" s="2" t="str">
        <f t="shared" si="113"/>
        <v/>
      </c>
    </row>
    <row r="1476" spans="1:25" x14ac:dyDescent="0.2">
      <c r="A1476" s="2" t="s">
        <v>946</v>
      </c>
      <c r="B1476" s="2">
        <v>6105</v>
      </c>
      <c r="C1476" s="2">
        <v>0</v>
      </c>
      <c r="D1476" s="2" t="s">
        <v>1030</v>
      </c>
      <c r="E1476" s="2">
        <v>1098</v>
      </c>
      <c r="F1476" s="2" t="s">
        <v>932</v>
      </c>
      <c r="G1476" s="2">
        <v>2652703.0189999999</v>
      </c>
      <c r="H1476" s="2">
        <v>1210940.2830000001</v>
      </c>
      <c r="I1476" s="2" t="s">
        <v>4896</v>
      </c>
      <c r="J1476" s="4">
        <v>39630</v>
      </c>
      <c r="K1476" s="230">
        <f t="shared" si="116"/>
        <v>3</v>
      </c>
      <c r="L1476" s="2" t="str">
        <f>$B1476&amp;"-"&amp;COUNTIF($B$2:$B1476, $B1476)</f>
        <v>6105-3</v>
      </c>
      <c r="M1476" s="2">
        <v>4565</v>
      </c>
      <c r="N1476" s="2" t="str">
        <f t="shared" si="113"/>
        <v>Recherswil</v>
      </c>
      <c r="O1476" s="2" t="str">
        <f t="shared" si="113"/>
        <v/>
      </c>
      <c r="P1476" s="2" t="str">
        <f t="shared" si="113"/>
        <v/>
      </c>
      <c r="Q1476" s="2" t="str">
        <f t="shared" si="113"/>
        <v/>
      </c>
      <c r="R1476" s="2" t="str">
        <f t="shared" si="113"/>
        <v/>
      </c>
      <c r="S1476" s="2" t="str">
        <f t="shared" si="113"/>
        <v/>
      </c>
      <c r="T1476" s="2" t="str">
        <f t="shared" si="113"/>
        <v/>
      </c>
      <c r="U1476" s="2" t="str">
        <f t="shared" si="113"/>
        <v/>
      </c>
      <c r="V1476" s="2" t="str">
        <f t="shared" si="113"/>
        <v/>
      </c>
      <c r="W1476" s="2" t="str">
        <f t="shared" si="113"/>
        <v/>
      </c>
      <c r="X1476" s="2" t="str">
        <f t="shared" si="113"/>
        <v/>
      </c>
      <c r="Y1476" s="2" t="str">
        <f t="shared" si="113"/>
        <v/>
      </c>
    </row>
    <row r="1477" spans="1:25" x14ac:dyDescent="0.2">
      <c r="A1477" s="2" t="s">
        <v>947</v>
      </c>
      <c r="B1477" s="2">
        <v>6106</v>
      </c>
      <c r="C1477" s="2">
        <v>0</v>
      </c>
      <c r="D1477" s="2" t="s">
        <v>1030</v>
      </c>
      <c r="E1477" s="2">
        <v>1098</v>
      </c>
      <c r="F1477" s="2" t="s">
        <v>932</v>
      </c>
      <c r="G1477" s="2">
        <v>2651135.8229999999</v>
      </c>
      <c r="H1477" s="2">
        <v>1211863.94</v>
      </c>
      <c r="I1477" s="2" t="s">
        <v>4896</v>
      </c>
      <c r="J1477" s="4">
        <v>39630</v>
      </c>
      <c r="K1477" s="230">
        <f t="shared" si="116"/>
        <v>3</v>
      </c>
      <c r="L1477" s="2" t="str">
        <f>$B1477&amp;"-"&amp;COUNTIF($B$2:$B1477, $B1477)</f>
        <v>6106-2</v>
      </c>
      <c r="M1477" s="2">
        <v>4566</v>
      </c>
      <c r="N1477" s="2" t="str">
        <f t="shared" si="113"/>
        <v>Halten</v>
      </c>
      <c r="O1477" s="2" t="str">
        <f t="shared" si="113"/>
        <v>Kriegstetten</v>
      </c>
      <c r="P1477" s="2" t="str">
        <f t="shared" si="113"/>
        <v>Oekingen</v>
      </c>
      <c r="Q1477" s="2" t="str">
        <f t="shared" si="113"/>
        <v/>
      </c>
      <c r="R1477" s="2" t="str">
        <f t="shared" si="113"/>
        <v/>
      </c>
      <c r="S1477" s="2" t="str">
        <f t="shared" si="113"/>
        <v/>
      </c>
      <c r="T1477" s="2" t="str">
        <f t="shared" si="113"/>
        <v/>
      </c>
      <c r="U1477" s="2" t="str">
        <f t="shared" si="113"/>
        <v/>
      </c>
      <c r="V1477" s="2" t="str">
        <f t="shared" si="113"/>
        <v/>
      </c>
      <c r="W1477" s="2" t="str">
        <f t="shared" si="113"/>
        <v/>
      </c>
      <c r="X1477" s="2" t="str">
        <f t="shared" si="113"/>
        <v/>
      </c>
      <c r="Y1477" s="2" t="str">
        <f t="shared" si="113"/>
        <v/>
      </c>
    </row>
    <row r="1478" spans="1:25" x14ac:dyDescent="0.2">
      <c r="A1478" s="2" t="s">
        <v>1040</v>
      </c>
      <c r="B1478" s="2">
        <v>6110</v>
      </c>
      <c r="C1478" s="2">
        <v>0</v>
      </c>
      <c r="D1478" s="2" t="s">
        <v>1030</v>
      </c>
      <c r="E1478" s="2">
        <v>1098</v>
      </c>
      <c r="F1478" s="2" t="s">
        <v>932</v>
      </c>
      <c r="G1478" s="2">
        <v>2649635.8339999998</v>
      </c>
      <c r="H1478" s="2">
        <v>1212894.0360000001</v>
      </c>
      <c r="I1478" s="2" t="s">
        <v>4896</v>
      </c>
      <c r="J1478" s="4">
        <v>39630</v>
      </c>
      <c r="K1478" s="230">
        <f t="shared" si="116"/>
        <v>3</v>
      </c>
      <c r="L1478" s="2" t="str">
        <f>$B1478&amp;"-"&amp;COUNTIF($B$2:$B1478, $B1478)</f>
        <v>6110-5</v>
      </c>
      <c r="M1478" s="2">
        <v>4571</v>
      </c>
      <c r="N1478" s="2" t="str">
        <f t="shared" si="113"/>
        <v>Lüterkofen</v>
      </c>
      <c r="O1478" s="2" t="str">
        <f t="shared" si="113"/>
        <v>Ichertswil</v>
      </c>
      <c r="P1478" s="2" t="str">
        <f t="shared" si="113"/>
        <v/>
      </c>
      <c r="Q1478" s="2" t="str">
        <f t="shared" si="113"/>
        <v/>
      </c>
      <c r="R1478" s="2" t="str">
        <f t="shared" si="113"/>
        <v/>
      </c>
      <c r="S1478" s="2" t="str">
        <f t="shared" si="113"/>
        <v/>
      </c>
      <c r="T1478" s="2" t="str">
        <f t="shared" si="113"/>
        <v/>
      </c>
      <c r="U1478" s="2" t="str">
        <f t="shared" si="113"/>
        <v/>
      </c>
      <c r="V1478" s="2" t="str">
        <f t="shared" si="113"/>
        <v/>
      </c>
      <c r="W1478" s="2" t="str">
        <f t="shared" si="113"/>
        <v/>
      </c>
      <c r="X1478" s="2" t="str">
        <f t="shared" si="113"/>
        <v/>
      </c>
      <c r="Y1478" s="2" t="str">
        <f t="shared" si="113"/>
        <v/>
      </c>
    </row>
    <row r="1479" spans="1:25" x14ac:dyDescent="0.2">
      <c r="A1479" s="2" t="s">
        <v>1022</v>
      </c>
      <c r="B1479" s="2">
        <v>6206</v>
      </c>
      <c r="C1479" s="2">
        <v>0</v>
      </c>
      <c r="D1479" s="2" t="s">
        <v>1030</v>
      </c>
      <c r="E1479" s="2">
        <v>1098</v>
      </c>
      <c r="F1479" s="2" t="s">
        <v>932</v>
      </c>
      <c r="G1479" s="2">
        <v>2655653.5660000001</v>
      </c>
      <c r="H1479" s="2">
        <v>1215665.355</v>
      </c>
      <c r="I1479" s="2" t="s">
        <v>4896</v>
      </c>
      <c r="J1479" s="4">
        <v>39630</v>
      </c>
      <c r="K1479" s="230">
        <f t="shared" si="116"/>
        <v>3</v>
      </c>
      <c r="L1479" s="2" t="str">
        <f>$B1479&amp;"-"&amp;COUNTIF($B$2:$B1479, $B1479)</f>
        <v>6206-4</v>
      </c>
      <c r="M1479" s="2">
        <v>4573</v>
      </c>
      <c r="N1479" s="2" t="str">
        <f t="shared" si="113"/>
        <v>Lohn-Ammannsegg</v>
      </c>
      <c r="O1479" s="2" t="str">
        <f t="shared" si="113"/>
        <v>Lohn-Ammannsegg</v>
      </c>
      <c r="P1479" s="2" t="str">
        <f t="shared" si="113"/>
        <v/>
      </c>
      <c r="Q1479" s="2" t="str">
        <f t="shared" si="113"/>
        <v/>
      </c>
      <c r="R1479" s="2" t="str">
        <f t="shared" si="113"/>
        <v/>
      </c>
      <c r="S1479" s="2" t="str">
        <f t="shared" si="113"/>
        <v/>
      </c>
      <c r="T1479" s="2" t="str">
        <f t="shared" si="113"/>
        <v/>
      </c>
      <c r="U1479" s="2" t="str">
        <f t="shared" si="113"/>
        <v/>
      </c>
      <c r="V1479" s="2" t="str">
        <f t="shared" si="113"/>
        <v/>
      </c>
      <c r="W1479" s="2" t="str">
        <f t="shared" si="113"/>
        <v/>
      </c>
      <c r="X1479" s="2" t="str">
        <f t="shared" si="113"/>
        <v/>
      </c>
      <c r="Y1479" s="2" t="str">
        <f t="shared" si="113"/>
        <v/>
      </c>
    </row>
    <row r="1480" spans="1:25" x14ac:dyDescent="0.2">
      <c r="A1480" s="2" t="s">
        <v>1024</v>
      </c>
      <c r="B1480" s="2">
        <v>6207</v>
      </c>
      <c r="C1480" s="2">
        <v>0</v>
      </c>
      <c r="D1480" s="2" t="s">
        <v>1030</v>
      </c>
      <c r="E1480" s="2">
        <v>1098</v>
      </c>
      <c r="F1480" s="2" t="s">
        <v>932</v>
      </c>
      <c r="G1480" s="2">
        <v>2652781.8130000001</v>
      </c>
      <c r="H1480" s="2">
        <v>1218240.5060000001</v>
      </c>
      <c r="I1480" s="2" t="s">
        <v>4896</v>
      </c>
      <c r="J1480" s="4">
        <v>39630</v>
      </c>
      <c r="K1480" s="230">
        <f t="shared" si="116"/>
        <v>3</v>
      </c>
      <c r="L1480" s="2" t="str">
        <f>$B1480&amp;"-"&amp;COUNTIF($B$2:$B1480, $B1480)</f>
        <v>6207-4</v>
      </c>
      <c r="M1480" s="2">
        <v>4574</v>
      </c>
      <c r="N1480" s="2" t="str">
        <f t="shared" si="113"/>
        <v>Nennigkofen</v>
      </c>
      <c r="O1480" s="2" t="str">
        <f t="shared" si="113"/>
        <v>Lüsslingen</v>
      </c>
      <c r="P1480" s="2" t="str">
        <f t="shared" si="113"/>
        <v>Lüsslingen</v>
      </c>
      <c r="Q1480" s="2" t="str">
        <f t="shared" si="113"/>
        <v>Nennigkofen</v>
      </c>
      <c r="R1480" s="2" t="str">
        <f t="shared" si="113"/>
        <v/>
      </c>
      <c r="S1480" s="2" t="str">
        <f t="shared" ref="O1480:Y1503" si="117">IFERROR(INDEX($A$2:$A$5744, MATCH($M1480&amp;"-"&amp;S$1, $L$2:$L$5744, 0)), "")</f>
        <v/>
      </c>
      <c r="T1480" s="2" t="str">
        <f t="shared" si="117"/>
        <v/>
      </c>
      <c r="U1480" s="2" t="str">
        <f t="shared" si="117"/>
        <v/>
      </c>
      <c r="V1480" s="2" t="str">
        <f t="shared" si="117"/>
        <v/>
      </c>
      <c r="W1480" s="2" t="str">
        <f t="shared" si="117"/>
        <v/>
      </c>
      <c r="X1480" s="2" t="str">
        <f t="shared" si="117"/>
        <v/>
      </c>
      <c r="Y1480" s="2" t="str">
        <f t="shared" si="117"/>
        <v/>
      </c>
    </row>
    <row r="1481" spans="1:25" x14ac:dyDescent="0.2">
      <c r="A1481" s="2" t="s">
        <v>1035</v>
      </c>
      <c r="B1481" s="2">
        <v>6210</v>
      </c>
      <c r="C1481" s="2">
        <v>0</v>
      </c>
      <c r="D1481" s="2" t="s">
        <v>1032</v>
      </c>
      <c r="E1481" s="2">
        <v>1099</v>
      </c>
      <c r="F1481" s="2" t="s">
        <v>932</v>
      </c>
      <c r="G1481" s="2">
        <v>2651959.5299999998</v>
      </c>
      <c r="H1481" s="2">
        <v>1225142.871</v>
      </c>
      <c r="I1481" s="2" t="s">
        <v>4896</v>
      </c>
      <c r="J1481" s="4">
        <v>39630</v>
      </c>
      <c r="K1481" s="230">
        <f t="shared" si="116"/>
        <v>3</v>
      </c>
      <c r="L1481" s="2" t="str">
        <f>$B1481&amp;"-"&amp;COUNTIF($B$2:$B1481, $B1481)</f>
        <v>6210-3</v>
      </c>
      <c r="M1481" s="2">
        <v>4576</v>
      </c>
      <c r="N1481" s="2" t="str">
        <f t="shared" ref="N1481:Y1523" si="118">IFERROR(INDEX($A$2:$A$5744, MATCH($M1481&amp;"-"&amp;N$1, $L$2:$L$5744, 0)), "")</f>
        <v>Tscheppach</v>
      </c>
      <c r="O1481" s="2" t="str">
        <f t="shared" si="117"/>
        <v/>
      </c>
      <c r="P1481" s="2" t="str">
        <f t="shared" si="117"/>
        <v/>
      </c>
      <c r="Q1481" s="2" t="str">
        <f t="shared" si="117"/>
        <v/>
      </c>
      <c r="R1481" s="2" t="str">
        <f t="shared" si="117"/>
        <v/>
      </c>
      <c r="S1481" s="2" t="str">
        <f t="shared" si="117"/>
        <v/>
      </c>
      <c r="T1481" s="2" t="str">
        <f t="shared" si="117"/>
        <v/>
      </c>
      <c r="U1481" s="2" t="str">
        <f t="shared" si="117"/>
        <v/>
      </c>
      <c r="V1481" s="2" t="str">
        <f t="shared" si="117"/>
        <v/>
      </c>
      <c r="W1481" s="2" t="str">
        <f t="shared" si="117"/>
        <v/>
      </c>
      <c r="X1481" s="2" t="str">
        <f t="shared" si="117"/>
        <v/>
      </c>
      <c r="Y1481" s="2" t="str">
        <f t="shared" si="117"/>
        <v/>
      </c>
    </row>
    <row r="1482" spans="1:25" x14ac:dyDescent="0.2">
      <c r="A1482" s="2" t="s">
        <v>1032</v>
      </c>
      <c r="B1482" s="2">
        <v>6214</v>
      </c>
      <c r="C1482" s="2">
        <v>0</v>
      </c>
      <c r="D1482" s="2" t="s">
        <v>1032</v>
      </c>
      <c r="E1482" s="2">
        <v>1099</v>
      </c>
      <c r="F1482" s="2" t="s">
        <v>932</v>
      </c>
      <c r="G1482" s="2">
        <v>2652566.8810000001</v>
      </c>
      <c r="H1482" s="2">
        <v>1226114.6880000001</v>
      </c>
      <c r="I1482" s="2" t="s">
        <v>4896</v>
      </c>
      <c r="J1482" s="4">
        <v>39630</v>
      </c>
      <c r="K1482" s="230">
        <f t="shared" si="116"/>
        <v>3</v>
      </c>
      <c r="L1482" s="2" t="str">
        <f>$B1482&amp;"-"&amp;COUNTIF($B$2:$B1482, $B1482)</f>
        <v>6214-2</v>
      </c>
      <c r="M1482" s="2">
        <v>4577</v>
      </c>
      <c r="N1482" s="2" t="str">
        <f t="shared" si="118"/>
        <v>Hessigkofen</v>
      </c>
      <c r="O1482" s="2" t="str">
        <f t="shared" si="117"/>
        <v/>
      </c>
      <c r="P1482" s="2" t="str">
        <f t="shared" si="117"/>
        <v/>
      </c>
      <c r="Q1482" s="2" t="str">
        <f t="shared" si="117"/>
        <v/>
      </c>
      <c r="R1482" s="2" t="str">
        <f t="shared" si="117"/>
        <v/>
      </c>
      <c r="S1482" s="2" t="str">
        <f t="shared" si="117"/>
        <v/>
      </c>
      <c r="T1482" s="2" t="str">
        <f t="shared" si="117"/>
        <v/>
      </c>
      <c r="U1482" s="2" t="str">
        <f t="shared" si="117"/>
        <v/>
      </c>
      <c r="V1482" s="2" t="str">
        <f t="shared" si="117"/>
        <v/>
      </c>
      <c r="W1482" s="2" t="str">
        <f t="shared" si="117"/>
        <v/>
      </c>
      <c r="X1482" s="2" t="str">
        <f t="shared" si="117"/>
        <v/>
      </c>
      <c r="Y1482" s="2" t="str">
        <f t="shared" si="117"/>
        <v/>
      </c>
    </row>
    <row r="1483" spans="1:25" x14ac:dyDescent="0.2">
      <c r="A1483" s="2" t="s">
        <v>1010</v>
      </c>
      <c r="B1483" s="2">
        <v>6222</v>
      </c>
      <c r="C1483" s="2">
        <v>0</v>
      </c>
      <c r="D1483" s="2" t="s">
        <v>1032</v>
      </c>
      <c r="E1483" s="2">
        <v>1099</v>
      </c>
      <c r="F1483" s="2" t="s">
        <v>932</v>
      </c>
      <c r="G1483" s="2">
        <v>2654271.057</v>
      </c>
      <c r="H1483" s="2">
        <v>1224966.132</v>
      </c>
      <c r="I1483" s="2" t="s">
        <v>4896</v>
      </c>
      <c r="J1483" s="4">
        <v>39630</v>
      </c>
      <c r="K1483" s="230">
        <f t="shared" si="116"/>
        <v>3</v>
      </c>
      <c r="L1483" s="2" t="str">
        <f>$B1483&amp;"-"&amp;COUNTIF($B$2:$B1483, $B1483)</f>
        <v>6222-2</v>
      </c>
      <c r="M1483" s="2">
        <v>4578</v>
      </c>
      <c r="N1483" s="2" t="str">
        <f t="shared" si="118"/>
        <v>Bibern SO</v>
      </c>
      <c r="O1483" s="2" t="str">
        <f t="shared" si="117"/>
        <v/>
      </c>
      <c r="P1483" s="2" t="str">
        <f t="shared" si="117"/>
        <v/>
      </c>
      <c r="Q1483" s="2" t="str">
        <f t="shared" si="117"/>
        <v/>
      </c>
      <c r="R1483" s="2" t="str">
        <f t="shared" si="117"/>
        <v/>
      </c>
      <c r="S1483" s="2" t="str">
        <f t="shared" si="117"/>
        <v/>
      </c>
      <c r="T1483" s="2" t="str">
        <f t="shared" si="117"/>
        <v/>
      </c>
      <c r="U1483" s="2" t="str">
        <f t="shared" si="117"/>
        <v/>
      </c>
      <c r="V1483" s="2" t="str">
        <f t="shared" si="117"/>
        <v/>
      </c>
      <c r="W1483" s="2" t="str">
        <f t="shared" si="117"/>
        <v/>
      </c>
      <c r="X1483" s="2" t="str">
        <f t="shared" si="117"/>
        <v/>
      </c>
      <c r="Y1483" s="2" t="str">
        <f t="shared" si="117"/>
        <v/>
      </c>
    </row>
    <row r="1484" spans="1:25" x14ac:dyDescent="0.2">
      <c r="A1484" s="2" t="s">
        <v>1033</v>
      </c>
      <c r="B1484" s="2">
        <v>6231</v>
      </c>
      <c r="C1484" s="2">
        <v>0</v>
      </c>
      <c r="D1484" s="2" t="s">
        <v>1033</v>
      </c>
      <c r="E1484" s="2">
        <v>1100</v>
      </c>
      <c r="F1484" s="2" t="s">
        <v>932</v>
      </c>
      <c r="G1484" s="2">
        <v>2651498.773</v>
      </c>
      <c r="H1484" s="2">
        <v>1231148.392</v>
      </c>
      <c r="I1484" s="2" t="s">
        <v>4896</v>
      </c>
      <c r="J1484" s="4">
        <v>39630</v>
      </c>
      <c r="K1484" s="230">
        <f t="shared" si="116"/>
        <v>3</v>
      </c>
      <c r="L1484" s="2" t="str">
        <f>$B1484&amp;"-"&amp;COUNTIF($B$2:$B1484, $B1484)</f>
        <v>6231-1</v>
      </c>
      <c r="M1484" s="2">
        <v>4579</v>
      </c>
      <c r="N1484" s="2" t="str">
        <f t="shared" si="118"/>
        <v>Gossliwil</v>
      </c>
      <c r="O1484" s="2" t="str">
        <f t="shared" si="117"/>
        <v/>
      </c>
      <c r="P1484" s="2" t="str">
        <f t="shared" si="117"/>
        <v/>
      </c>
      <c r="Q1484" s="2" t="str">
        <f t="shared" si="117"/>
        <v/>
      </c>
      <c r="R1484" s="2" t="str">
        <f t="shared" si="117"/>
        <v/>
      </c>
      <c r="S1484" s="2" t="str">
        <f t="shared" si="117"/>
        <v/>
      </c>
      <c r="T1484" s="2" t="str">
        <f t="shared" si="117"/>
        <v/>
      </c>
      <c r="U1484" s="2" t="str">
        <f t="shared" si="117"/>
        <v/>
      </c>
      <c r="V1484" s="2" t="str">
        <f t="shared" si="117"/>
        <v/>
      </c>
      <c r="W1484" s="2" t="str">
        <f t="shared" si="117"/>
        <v/>
      </c>
      <c r="X1484" s="2" t="str">
        <f t="shared" si="117"/>
        <v/>
      </c>
      <c r="Y1484" s="2" t="str">
        <f t="shared" si="117"/>
        <v/>
      </c>
    </row>
    <row r="1485" spans="1:25" x14ac:dyDescent="0.2">
      <c r="A1485" s="2" t="s">
        <v>1016</v>
      </c>
      <c r="B1485" s="2">
        <v>6024</v>
      </c>
      <c r="C1485" s="2">
        <v>0</v>
      </c>
      <c r="D1485" s="2" t="s">
        <v>1034</v>
      </c>
      <c r="E1485" s="2">
        <v>1102</v>
      </c>
      <c r="F1485" s="2" t="s">
        <v>932</v>
      </c>
      <c r="G1485" s="2">
        <v>2658234.7880000002</v>
      </c>
      <c r="H1485" s="2">
        <v>1223309.098</v>
      </c>
      <c r="I1485" s="2" t="s">
        <v>4896</v>
      </c>
      <c r="J1485" s="4">
        <v>39630</v>
      </c>
      <c r="K1485" s="230">
        <f t="shared" si="116"/>
        <v>3</v>
      </c>
      <c r="L1485" s="2" t="str">
        <f>$B1485&amp;"-"&amp;COUNTIF($B$2:$B1485, $B1485)</f>
        <v>6024-3</v>
      </c>
      <c r="M1485" s="2">
        <v>4581</v>
      </c>
      <c r="N1485" s="2" t="str">
        <f t="shared" si="118"/>
        <v>Küttigkofen</v>
      </c>
      <c r="O1485" s="2" t="str">
        <f t="shared" si="117"/>
        <v/>
      </c>
      <c r="P1485" s="2" t="str">
        <f t="shared" si="117"/>
        <v/>
      </c>
      <c r="Q1485" s="2" t="str">
        <f t="shared" si="117"/>
        <v/>
      </c>
      <c r="R1485" s="2" t="str">
        <f t="shared" si="117"/>
        <v/>
      </c>
      <c r="S1485" s="2" t="str">
        <f t="shared" si="117"/>
        <v/>
      </c>
      <c r="T1485" s="2" t="str">
        <f t="shared" si="117"/>
        <v/>
      </c>
      <c r="U1485" s="2" t="str">
        <f t="shared" si="117"/>
        <v/>
      </c>
      <c r="V1485" s="2" t="str">
        <f t="shared" si="117"/>
        <v/>
      </c>
      <c r="W1485" s="2" t="str">
        <f t="shared" si="117"/>
        <v/>
      </c>
      <c r="X1485" s="2" t="str">
        <f t="shared" si="117"/>
        <v/>
      </c>
      <c r="Y1485" s="2" t="str">
        <f t="shared" si="117"/>
        <v/>
      </c>
    </row>
    <row r="1486" spans="1:25" x14ac:dyDescent="0.2">
      <c r="A1486" s="2" t="s">
        <v>1034</v>
      </c>
      <c r="B1486" s="2">
        <v>6204</v>
      </c>
      <c r="C1486" s="2">
        <v>0</v>
      </c>
      <c r="D1486" s="2" t="s">
        <v>1034</v>
      </c>
      <c r="E1486" s="2">
        <v>1102</v>
      </c>
      <c r="F1486" s="2" t="s">
        <v>932</v>
      </c>
      <c r="G1486" s="2">
        <v>2658240.2880000002</v>
      </c>
      <c r="H1486" s="2">
        <v>1220861.406</v>
      </c>
      <c r="I1486" s="2" t="s">
        <v>4896</v>
      </c>
      <c r="J1486" s="4">
        <v>39630</v>
      </c>
      <c r="K1486" s="230">
        <f t="shared" si="116"/>
        <v>3</v>
      </c>
      <c r="L1486" s="2" t="str">
        <f>$B1486&amp;"-"&amp;COUNTIF($B$2:$B1486, $B1486)</f>
        <v>6204-2</v>
      </c>
      <c r="M1486" s="2">
        <v>4582</v>
      </c>
      <c r="N1486" s="2" t="str">
        <f t="shared" si="118"/>
        <v>Brügglen</v>
      </c>
      <c r="O1486" s="2" t="str">
        <f t="shared" si="117"/>
        <v/>
      </c>
      <c r="P1486" s="2" t="str">
        <f t="shared" si="117"/>
        <v/>
      </c>
      <c r="Q1486" s="2" t="str">
        <f t="shared" si="117"/>
        <v/>
      </c>
      <c r="R1486" s="2" t="str">
        <f t="shared" si="117"/>
        <v/>
      </c>
      <c r="S1486" s="2" t="str">
        <f t="shared" si="117"/>
        <v/>
      </c>
      <c r="T1486" s="2" t="str">
        <f t="shared" si="117"/>
        <v/>
      </c>
      <c r="U1486" s="2" t="str">
        <f t="shared" si="117"/>
        <v/>
      </c>
      <c r="V1486" s="2" t="str">
        <f t="shared" si="117"/>
        <v/>
      </c>
      <c r="W1486" s="2" t="str">
        <f t="shared" si="117"/>
        <v/>
      </c>
      <c r="X1486" s="2" t="str">
        <f t="shared" si="117"/>
        <v/>
      </c>
      <c r="Y1486" s="2" t="str">
        <f t="shared" si="117"/>
        <v/>
      </c>
    </row>
    <row r="1487" spans="1:25" x14ac:dyDescent="0.2">
      <c r="A1487" s="2" t="s">
        <v>1035</v>
      </c>
      <c r="B1487" s="2">
        <v>6210</v>
      </c>
      <c r="C1487" s="2">
        <v>0</v>
      </c>
      <c r="D1487" s="2" t="s">
        <v>1035</v>
      </c>
      <c r="E1487" s="2">
        <v>1103</v>
      </c>
      <c r="F1487" s="2" t="s">
        <v>932</v>
      </c>
      <c r="G1487" s="2">
        <v>2650470.7760000001</v>
      </c>
      <c r="H1487" s="2">
        <v>1225365.905</v>
      </c>
      <c r="I1487" s="2" t="s">
        <v>4896</v>
      </c>
      <c r="J1487" s="4">
        <v>39630</v>
      </c>
      <c r="K1487" s="230">
        <f t="shared" si="116"/>
        <v>3</v>
      </c>
      <c r="L1487" s="2" t="str">
        <f>$B1487&amp;"-"&amp;COUNTIF($B$2:$B1487, $B1487)</f>
        <v>6210-4</v>
      </c>
      <c r="M1487" s="2">
        <v>4583</v>
      </c>
      <c r="N1487" s="2" t="str">
        <f t="shared" si="118"/>
        <v>Mühledorf SO</v>
      </c>
      <c r="O1487" s="2" t="str">
        <f t="shared" si="117"/>
        <v>Aetigkofen</v>
      </c>
      <c r="P1487" s="2" t="str">
        <f t="shared" si="117"/>
        <v/>
      </c>
      <c r="Q1487" s="2" t="str">
        <f t="shared" si="117"/>
        <v/>
      </c>
      <c r="R1487" s="2" t="str">
        <f t="shared" si="117"/>
        <v/>
      </c>
      <c r="S1487" s="2" t="str">
        <f t="shared" si="117"/>
        <v/>
      </c>
      <c r="T1487" s="2" t="str">
        <f t="shared" si="117"/>
        <v/>
      </c>
      <c r="U1487" s="2" t="str">
        <f t="shared" si="117"/>
        <v/>
      </c>
      <c r="V1487" s="2" t="str">
        <f t="shared" si="117"/>
        <v/>
      </c>
      <c r="W1487" s="2" t="str">
        <f t="shared" si="117"/>
        <v/>
      </c>
      <c r="X1487" s="2" t="str">
        <f t="shared" si="117"/>
        <v/>
      </c>
      <c r="Y1487" s="2" t="str">
        <f t="shared" si="117"/>
        <v/>
      </c>
    </row>
    <row r="1488" spans="1:25" x14ac:dyDescent="0.2">
      <c r="A1488" s="2" t="s">
        <v>1018</v>
      </c>
      <c r="B1488" s="2">
        <v>6213</v>
      </c>
      <c r="C1488" s="2">
        <v>0</v>
      </c>
      <c r="D1488" s="2" t="s">
        <v>1036</v>
      </c>
      <c r="E1488" s="2">
        <v>1104</v>
      </c>
      <c r="F1488" s="2" t="s">
        <v>932</v>
      </c>
      <c r="G1488" s="2">
        <v>2647950.5419999999</v>
      </c>
      <c r="H1488" s="2">
        <v>1229415.325</v>
      </c>
      <c r="I1488" s="2" t="s">
        <v>4896</v>
      </c>
      <c r="J1488" s="4">
        <v>39630</v>
      </c>
      <c r="K1488" s="230">
        <f t="shared" si="116"/>
        <v>3</v>
      </c>
      <c r="L1488" s="2" t="str">
        <f>$B1488&amp;"-"&amp;COUNTIF($B$2:$B1488, $B1488)</f>
        <v>6213-2</v>
      </c>
      <c r="M1488" s="2">
        <v>4584</v>
      </c>
      <c r="N1488" s="2" t="str">
        <f t="shared" si="118"/>
        <v>Lüterswil</v>
      </c>
      <c r="O1488" s="2" t="str">
        <f t="shared" si="117"/>
        <v>Gächliwil</v>
      </c>
      <c r="P1488" s="2" t="str">
        <f t="shared" si="117"/>
        <v/>
      </c>
      <c r="Q1488" s="2" t="str">
        <f t="shared" si="117"/>
        <v/>
      </c>
      <c r="R1488" s="2" t="str">
        <f t="shared" si="117"/>
        <v/>
      </c>
      <c r="S1488" s="2" t="str">
        <f t="shared" si="117"/>
        <v/>
      </c>
      <c r="T1488" s="2" t="str">
        <f t="shared" si="117"/>
        <v/>
      </c>
      <c r="U1488" s="2" t="str">
        <f t="shared" si="117"/>
        <v/>
      </c>
      <c r="V1488" s="2" t="str">
        <f t="shared" si="117"/>
        <v/>
      </c>
      <c r="W1488" s="2" t="str">
        <f t="shared" si="117"/>
        <v/>
      </c>
      <c r="X1488" s="2" t="str">
        <f t="shared" si="117"/>
        <v/>
      </c>
      <c r="Y1488" s="2" t="str">
        <f t="shared" si="117"/>
        <v/>
      </c>
    </row>
    <row r="1489" spans="1:25" x14ac:dyDescent="0.2">
      <c r="A1489" s="2" t="s">
        <v>1036</v>
      </c>
      <c r="B1489" s="2">
        <v>6234</v>
      </c>
      <c r="C1489" s="2">
        <v>0</v>
      </c>
      <c r="D1489" s="2" t="s">
        <v>1036</v>
      </c>
      <c r="E1489" s="2">
        <v>1104</v>
      </c>
      <c r="F1489" s="2" t="s">
        <v>932</v>
      </c>
      <c r="G1489" s="2">
        <v>2648764.0290000001</v>
      </c>
      <c r="H1489" s="2">
        <v>1231936.0160000001</v>
      </c>
      <c r="I1489" s="2" t="s">
        <v>4896</v>
      </c>
      <c r="J1489" s="4">
        <v>39630</v>
      </c>
      <c r="K1489" s="230">
        <f t="shared" si="116"/>
        <v>3</v>
      </c>
      <c r="L1489" s="2" t="str">
        <f>$B1489&amp;"-"&amp;COUNTIF($B$2:$B1489, $B1489)</f>
        <v>6234-1</v>
      </c>
      <c r="M1489" s="2">
        <v>4585</v>
      </c>
      <c r="N1489" s="2" t="str">
        <f t="shared" si="118"/>
        <v>Biezwil</v>
      </c>
      <c r="O1489" s="2" t="str">
        <f t="shared" si="117"/>
        <v/>
      </c>
      <c r="P1489" s="2" t="str">
        <f t="shared" si="117"/>
        <v/>
      </c>
      <c r="Q1489" s="2" t="str">
        <f t="shared" si="117"/>
        <v/>
      </c>
      <c r="R1489" s="2" t="str">
        <f t="shared" si="117"/>
        <v/>
      </c>
      <c r="S1489" s="2" t="str">
        <f t="shared" si="117"/>
        <v/>
      </c>
      <c r="T1489" s="2" t="str">
        <f t="shared" si="117"/>
        <v/>
      </c>
      <c r="U1489" s="2" t="str">
        <f t="shared" si="117"/>
        <v/>
      </c>
      <c r="V1489" s="2" t="str">
        <f t="shared" si="117"/>
        <v/>
      </c>
      <c r="W1489" s="2" t="str">
        <f t="shared" si="117"/>
        <v/>
      </c>
      <c r="X1489" s="2" t="str">
        <f t="shared" si="117"/>
        <v/>
      </c>
      <c r="Y1489" s="2" t="str">
        <f t="shared" si="117"/>
        <v/>
      </c>
    </row>
    <row r="1490" spans="1:25" x14ac:dyDescent="0.2">
      <c r="A1490" s="2" t="s">
        <v>1037</v>
      </c>
      <c r="B1490" s="2">
        <v>6234</v>
      </c>
      <c r="C1490" s="2">
        <v>1</v>
      </c>
      <c r="D1490" s="2" t="s">
        <v>1036</v>
      </c>
      <c r="E1490" s="2">
        <v>1104</v>
      </c>
      <c r="F1490" s="2" t="s">
        <v>932</v>
      </c>
      <c r="G1490" s="2">
        <v>2649265.753</v>
      </c>
      <c r="H1490" s="2">
        <v>1233817.676</v>
      </c>
      <c r="I1490" s="2" t="s">
        <v>4896</v>
      </c>
      <c r="J1490" s="4">
        <v>39630</v>
      </c>
      <c r="K1490" s="230">
        <f t="shared" si="116"/>
        <v>3</v>
      </c>
      <c r="L1490" s="2" t="str">
        <f>$B1490&amp;"-"&amp;COUNTIF($B$2:$B1490, $B1490)</f>
        <v>6234-2</v>
      </c>
      <c r="M1490" s="2">
        <v>4586</v>
      </c>
      <c r="N1490" s="2" t="str">
        <f t="shared" si="118"/>
        <v>Kyburg-Buchegg</v>
      </c>
      <c r="O1490" s="2" t="str">
        <f t="shared" si="117"/>
        <v/>
      </c>
      <c r="P1490" s="2" t="str">
        <f t="shared" si="117"/>
        <v/>
      </c>
      <c r="Q1490" s="2" t="str">
        <f t="shared" si="117"/>
        <v/>
      </c>
      <c r="R1490" s="2" t="str">
        <f t="shared" si="117"/>
        <v/>
      </c>
      <c r="S1490" s="2" t="str">
        <f t="shared" si="117"/>
        <v/>
      </c>
      <c r="T1490" s="2" t="str">
        <f t="shared" si="117"/>
        <v/>
      </c>
      <c r="U1490" s="2" t="str">
        <f t="shared" si="117"/>
        <v/>
      </c>
      <c r="V1490" s="2" t="str">
        <f t="shared" si="117"/>
        <v/>
      </c>
      <c r="W1490" s="2" t="str">
        <f t="shared" si="117"/>
        <v/>
      </c>
      <c r="X1490" s="2" t="str">
        <f t="shared" si="117"/>
        <v/>
      </c>
      <c r="Y1490" s="2" t="str">
        <f t="shared" si="117"/>
        <v/>
      </c>
    </row>
    <row r="1491" spans="1:25" x14ac:dyDescent="0.2">
      <c r="A1491" s="2" t="s">
        <v>1038</v>
      </c>
      <c r="B1491" s="2">
        <v>6235</v>
      </c>
      <c r="C1491" s="2">
        <v>0</v>
      </c>
      <c r="D1491" s="2" t="s">
        <v>1036</v>
      </c>
      <c r="E1491" s="2">
        <v>1104</v>
      </c>
      <c r="F1491" s="2" t="s">
        <v>932</v>
      </c>
      <c r="G1491" s="2">
        <v>2645732.4169999999</v>
      </c>
      <c r="H1491" s="2">
        <v>1231281.9950000001</v>
      </c>
      <c r="I1491" s="2" t="s">
        <v>4896</v>
      </c>
      <c r="J1491" s="4">
        <v>39630</v>
      </c>
      <c r="K1491" s="230">
        <f t="shared" si="116"/>
        <v>3</v>
      </c>
      <c r="L1491" s="2" t="str">
        <f>$B1491&amp;"-"&amp;COUNTIF($B$2:$B1491, $B1491)</f>
        <v>6235-1</v>
      </c>
      <c r="M1491" s="2">
        <v>4587</v>
      </c>
      <c r="N1491" s="2" t="str">
        <f t="shared" si="118"/>
        <v>Aetingen</v>
      </c>
      <c r="O1491" s="2" t="str">
        <f t="shared" si="117"/>
        <v/>
      </c>
      <c r="P1491" s="2" t="str">
        <f t="shared" si="117"/>
        <v/>
      </c>
      <c r="Q1491" s="2" t="str">
        <f t="shared" si="117"/>
        <v/>
      </c>
      <c r="R1491" s="2" t="str">
        <f t="shared" si="117"/>
        <v/>
      </c>
      <c r="S1491" s="2" t="str">
        <f t="shared" si="117"/>
        <v/>
      </c>
      <c r="T1491" s="2" t="str">
        <f t="shared" si="117"/>
        <v/>
      </c>
      <c r="U1491" s="2" t="str">
        <f t="shared" si="117"/>
        <v/>
      </c>
      <c r="V1491" s="2" t="str">
        <f t="shared" si="117"/>
        <v/>
      </c>
      <c r="W1491" s="2" t="str">
        <f t="shared" si="117"/>
        <v/>
      </c>
      <c r="X1491" s="2" t="str">
        <f t="shared" si="117"/>
        <v/>
      </c>
      <c r="Y1491" s="2" t="str">
        <f t="shared" si="117"/>
        <v/>
      </c>
    </row>
    <row r="1492" spans="1:25" x14ac:dyDescent="0.2">
      <c r="A1492" s="2" t="s">
        <v>1039</v>
      </c>
      <c r="B1492" s="2">
        <v>6236</v>
      </c>
      <c r="C1492" s="2">
        <v>0</v>
      </c>
      <c r="D1492" s="2" t="s">
        <v>1036</v>
      </c>
      <c r="E1492" s="2">
        <v>1104</v>
      </c>
      <c r="F1492" s="2" t="s">
        <v>932</v>
      </c>
      <c r="G1492" s="2">
        <v>2647142.5690000001</v>
      </c>
      <c r="H1492" s="2">
        <v>1230151.2439999999</v>
      </c>
      <c r="I1492" s="2" t="s">
        <v>4896</v>
      </c>
      <c r="J1492" s="4">
        <v>39630</v>
      </c>
      <c r="K1492" s="230">
        <f t="shared" si="116"/>
        <v>3</v>
      </c>
      <c r="L1492" s="2" t="str">
        <f>$B1492&amp;"-"&amp;COUNTIF($B$2:$B1492, $B1492)</f>
        <v>6236-1</v>
      </c>
      <c r="M1492" s="2">
        <v>4588</v>
      </c>
      <c r="N1492" s="2" t="str">
        <f t="shared" si="118"/>
        <v>Oberramsern</v>
      </c>
      <c r="O1492" s="2" t="str">
        <f t="shared" si="117"/>
        <v>Unterramsern</v>
      </c>
      <c r="P1492" s="2" t="str">
        <f t="shared" si="117"/>
        <v>Brittern</v>
      </c>
      <c r="Q1492" s="2" t="str">
        <f t="shared" si="117"/>
        <v/>
      </c>
      <c r="R1492" s="2" t="str">
        <f t="shared" si="117"/>
        <v/>
      </c>
      <c r="S1492" s="2" t="str">
        <f t="shared" si="117"/>
        <v/>
      </c>
      <c r="T1492" s="2" t="str">
        <f t="shared" si="117"/>
        <v/>
      </c>
      <c r="U1492" s="2" t="str">
        <f t="shared" si="117"/>
        <v/>
      </c>
      <c r="V1492" s="2" t="str">
        <f t="shared" si="117"/>
        <v/>
      </c>
      <c r="W1492" s="2" t="str">
        <f t="shared" si="117"/>
        <v/>
      </c>
      <c r="X1492" s="2" t="str">
        <f t="shared" si="117"/>
        <v/>
      </c>
      <c r="Y1492" s="2" t="str">
        <f t="shared" si="117"/>
        <v/>
      </c>
    </row>
    <row r="1493" spans="1:25" x14ac:dyDescent="0.2">
      <c r="A1493" s="2" t="s">
        <v>1040</v>
      </c>
      <c r="B1493" s="2">
        <v>6110</v>
      </c>
      <c r="C1493" s="2">
        <v>0</v>
      </c>
      <c r="D1493" s="2" t="s">
        <v>1040</v>
      </c>
      <c r="E1493" s="2">
        <v>1107</v>
      </c>
      <c r="F1493" s="2" t="s">
        <v>932</v>
      </c>
      <c r="G1493" s="2">
        <v>2648860.5639999998</v>
      </c>
      <c r="H1493" s="2">
        <v>1211800.318</v>
      </c>
      <c r="I1493" s="2" t="s">
        <v>4896</v>
      </c>
      <c r="J1493" s="4">
        <v>39630</v>
      </c>
      <c r="K1493" s="230">
        <f t="shared" si="116"/>
        <v>3</v>
      </c>
      <c r="L1493" s="2" t="str">
        <f>$B1493&amp;"-"&amp;COUNTIF($B$2:$B1493, $B1493)</f>
        <v>6110-6</v>
      </c>
      <c r="M1493" s="2">
        <v>4600</v>
      </c>
      <c r="N1493" s="2" t="str">
        <f t="shared" si="118"/>
        <v>Olten</v>
      </c>
      <c r="O1493" s="2" t="str">
        <f t="shared" si="117"/>
        <v>Olten</v>
      </c>
      <c r="P1493" s="2" t="str">
        <f t="shared" si="117"/>
        <v>Olten</v>
      </c>
      <c r="Q1493" s="2" t="str">
        <f t="shared" si="117"/>
        <v>Olten</v>
      </c>
      <c r="R1493" s="2" t="str">
        <f t="shared" si="117"/>
        <v/>
      </c>
      <c r="S1493" s="2" t="str">
        <f t="shared" si="117"/>
        <v/>
      </c>
      <c r="T1493" s="2" t="str">
        <f t="shared" si="117"/>
        <v/>
      </c>
      <c r="U1493" s="2" t="str">
        <f t="shared" si="117"/>
        <v/>
      </c>
      <c r="V1493" s="2" t="str">
        <f t="shared" si="117"/>
        <v/>
      </c>
      <c r="W1493" s="2" t="str">
        <f t="shared" si="117"/>
        <v/>
      </c>
      <c r="X1493" s="2" t="str">
        <f t="shared" si="117"/>
        <v/>
      </c>
      <c r="Y1493" s="2" t="str">
        <f t="shared" si="117"/>
        <v/>
      </c>
    </row>
    <row r="1494" spans="1:25" x14ac:dyDescent="0.2">
      <c r="A1494" s="2" t="s">
        <v>1041</v>
      </c>
      <c r="B1494" s="2">
        <v>6114</v>
      </c>
      <c r="C1494" s="2">
        <v>0</v>
      </c>
      <c r="D1494" s="2" t="s">
        <v>1040</v>
      </c>
      <c r="E1494" s="2">
        <v>1107</v>
      </c>
      <c r="F1494" s="2" t="s">
        <v>932</v>
      </c>
      <c r="G1494" s="2">
        <v>2645790.6409999998</v>
      </c>
      <c r="H1494" s="2">
        <v>1210655.74</v>
      </c>
      <c r="I1494" s="2" t="s">
        <v>4896</v>
      </c>
      <c r="J1494" s="4">
        <v>39630</v>
      </c>
      <c r="K1494" s="230">
        <f t="shared" si="116"/>
        <v>3</v>
      </c>
      <c r="L1494" s="2" t="str">
        <f>$B1494&amp;"-"&amp;COUNTIF($B$2:$B1494, $B1494)</f>
        <v>6114-1</v>
      </c>
      <c r="M1494" s="2">
        <v>4612</v>
      </c>
      <c r="N1494" s="2" t="str">
        <f t="shared" si="118"/>
        <v>Wangen b. Olten</v>
      </c>
      <c r="O1494" s="2" t="str">
        <f t="shared" si="117"/>
        <v>Wangen b. Olten</v>
      </c>
      <c r="P1494" s="2" t="str">
        <f t="shared" si="117"/>
        <v/>
      </c>
      <c r="Q1494" s="2" t="str">
        <f t="shared" si="117"/>
        <v/>
      </c>
      <c r="R1494" s="2" t="str">
        <f t="shared" si="117"/>
        <v/>
      </c>
      <c r="S1494" s="2" t="str">
        <f t="shared" si="117"/>
        <v/>
      </c>
      <c r="T1494" s="2" t="str">
        <f t="shared" si="117"/>
        <v/>
      </c>
      <c r="U1494" s="2" t="str">
        <f t="shared" si="117"/>
        <v/>
      </c>
      <c r="V1494" s="2" t="str">
        <f t="shared" si="117"/>
        <v/>
      </c>
      <c r="W1494" s="2" t="str">
        <f t="shared" si="117"/>
        <v/>
      </c>
      <c r="X1494" s="2" t="str">
        <f t="shared" si="117"/>
        <v/>
      </c>
      <c r="Y1494" s="2" t="str">
        <f t="shared" si="117"/>
        <v/>
      </c>
    </row>
    <row r="1495" spans="1:25" x14ac:dyDescent="0.2">
      <c r="A1495" s="2" t="s">
        <v>1060</v>
      </c>
      <c r="B1495" s="2">
        <v>6122</v>
      </c>
      <c r="C1495" s="2">
        <v>0</v>
      </c>
      <c r="D1495" s="2" t="s">
        <v>1040</v>
      </c>
      <c r="E1495" s="2">
        <v>1107</v>
      </c>
      <c r="F1495" s="2" t="s">
        <v>932</v>
      </c>
      <c r="G1495" s="2">
        <v>2645738.5619999999</v>
      </c>
      <c r="H1495" s="2">
        <v>1211803.2930000001</v>
      </c>
      <c r="I1495" s="2" t="s">
        <v>4896</v>
      </c>
      <c r="J1495" s="4">
        <v>39630</v>
      </c>
      <c r="K1495" s="230">
        <f t="shared" si="116"/>
        <v>3</v>
      </c>
      <c r="L1495" s="2" t="str">
        <f>$B1495&amp;"-"&amp;COUNTIF($B$2:$B1495, $B1495)</f>
        <v>6122-1</v>
      </c>
      <c r="M1495" s="2">
        <v>4613</v>
      </c>
      <c r="N1495" s="2" t="str">
        <f t="shared" si="118"/>
        <v>Rickenbach SO</v>
      </c>
      <c r="O1495" s="2" t="str">
        <f t="shared" si="117"/>
        <v/>
      </c>
      <c r="P1495" s="2" t="str">
        <f t="shared" si="117"/>
        <v/>
      </c>
      <c r="Q1495" s="2" t="str">
        <f t="shared" si="117"/>
        <v/>
      </c>
      <c r="R1495" s="2" t="str">
        <f t="shared" si="117"/>
        <v/>
      </c>
      <c r="S1495" s="2" t="str">
        <f t="shared" si="117"/>
        <v/>
      </c>
      <c r="T1495" s="2" t="str">
        <f t="shared" si="117"/>
        <v/>
      </c>
      <c r="U1495" s="2" t="str">
        <f t="shared" si="117"/>
        <v/>
      </c>
      <c r="V1495" s="2" t="str">
        <f t="shared" si="117"/>
        <v/>
      </c>
      <c r="W1495" s="2" t="str">
        <f t="shared" si="117"/>
        <v/>
      </c>
      <c r="X1495" s="2" t="str">
        <f t="shared" si="117"/>
        <v/>
      </c>
      <c r="Y1495" s="2" t="str">
        <f t="shared" si="117"/>
        <v/>
      </c>
    </row>
    <row r="1496" spans="1:25" x14ac:dyDescent="0.2">
      <c r="A1496" s="2" t="s">
        <v>1042</v>
      </c>
      <c r="B1496" s="2">
        <v>6248</v>
      </c>
      <c r="C1496" s="2">
        <v>0</v>
      </c>
      <c r="D1496" s="2" t="s">
        <v>1042</v>
      </c>
      <c r="E1496" s="2">
        <v>1121</v>
      </c>
      <c r="F1496" s="2" t="s">
        <v>932</v>
      </c>
      <c r="G1496" s="2">
        <v>2642076.3679999998</v>
      </c>
      <c r="H1496" s="2">
        <v>1222023.2279999999</v>
      </c>
      <c r="I1496" s="2" t="s">
        <v>4896</v>
      </c>
      <c r="J1496" s="4">
        <v>39630</v>
      </c>
      <c r="K1496" s="230">
        <f t="shared" si="116"/>
        <v>3</v>
      </c>
      <c r="L1496" s="2" t="str">
        <f>$B1496&amp;"-"&amp;COUNTIF($B$2:$B1496, $B1496)</f>
        <v>6248-1</v>
      </c>
      <c r="M1496" s="2">
        <v>4614</v>
      </c>
      <c r="N1496" s="2" t="str">
        <f t="shared" si="118"/>
        <v>Hägendorf</v>
      </c>
      <c r="O1496" s="2" t="str">
        <f t="shared" si="117"/>
        <v>Hägendorf</v>
      </c>
      <c r="P1496" s="2" t="str">
        <f t="shared" si="117"/>
        <v/>
      </c>
      <c r="Q1496" s="2" t="str">
        <f t="shared" si="117"/>
        <v/>
      </c>
      <c r="R1496" s="2" t="str">
        <f t="shared" si="117"/>
        <v/>
      </c>
      <c r="S1496" s="2" t="str">
        <f t="shared" si="117"/>
        <v/>
      </c>
      <c r="T1496" s="2" t="str">
        <f t="shared" si="117"/>
        <v/>
      </c>
      <c r="U1496" s="2" t="str">
        <f t="shared" si="117"/>
        <v/>
      </c>
      <c r="V1496" s="2" t="str">
        <f t="shared" si="117"/>
        <v/>
      </c>
      <c r="W1496" s="2" t="str">
        <f t="shared" si="117"/>
        <v/>
      </c>
      <c r="X1496" s="2" t="str">
        <f t="shared" si="117"/>
        <v/>
      </c>
      <c r="Y1496" s="2" t="str">
        <f t="shared" si="117"/>
        <v/>
      </c>
    </row>
    <row r="1497" spans="1:25" x14ac:dyDescent="0.2">
      <c r="A1497" s="2" t="s">
        <v>1043</v>
      </c>
      <c r="B1497" s="2">
        <v>6147</v>
      </c>
      <c r="C1497" s="2">
        <v>0</v>
      </c>
      <c r="D1497" s="2" t="s">
        <v>1043</v>
      </c>
      <c r="E1497" s="2">
        <v>1122</v>
      </c>
      <c r="F1497" s="2" t="s">
        <v>932</v>
      </c>
      <c r="G1497" s="2">
        <v>2634516.6490000002</v>
      </c>
      <c r="H1497" s="2">
        <v>1226748.9990000001</v>
      </c>
      <c r="I1497" s="2" t="s">
        <v>4896</v>
      </c>
      <c r="J1497" s="4">
        <v>39630</v>
      </c>
      <c r="K1497" s="230">
        <f t="shared" si="116"/>
        <v>3</v>
      </c>
      <c r="L1497" s="2" t="str">
        <f>$B1497&amp;"-"&amp;COUNTIF($B$2:$B1497, $B1497)</f>
        <v>6147-2</v>
      </c>
      <c r="M1497" s="2">
        <v>4615</v>
      </c>
      <c r="N1497" s="2" t="str">
        <f t="shared" si="118"/>
        <v>Allerheiligenberg</v>
      </c>
      <c r="O1497" s="2" t="str">
        <f t="shared" si="117"/>
        <v/>
      </c>
      <c r="P1497" s="2" t="str">
        <f t="shared" si="117"/>
        <v/>
      </c>
      <c r="Q1497" s="2" t="str">
        <f t="shared" si="117"/>
        <v/>
      </c>
      <c r="R1497" s="2" t="str">
        <f t="shared" si="117"/>
        <v/>
      </c>
      <c r="S1497" s="2" t="str">
        <f t="shared" si="117"/>
        <v/>
      </c>
      <c r="T1497" s="2" t="str">
        <f t="shared" si="117"/>
        <v/>
      </c>
      <c r="U1497" s="2" t="str">
        <f t="shared" si="117"/>
        <v/>
      </c>
      <c r="V1497" s="2" t="str">
        <f t="shared" si="117"/>
        <v/>
      </c>
      <c r="W1497" s="2" t="str">
        <f t="shared" si="117"/>
        <v/>
      </c>
      <c r="X1497" s="2" t="str">
        <f t="shared" si="117"/>
        <v/>
      </c>
      <c r="Y1497" s="2" t="str">
        <f t="shared" si="117"/>
        <v/>
      </c>
    </row>
    <row r="1498" spans="1:25" x14ac:dyDescent="0.2">
      <c r="A1498" s="2" t="s">
        <v>1078</v>
      </c>
      <c r="B1498" s="2">
        <v>6144</v>
      </c>
      <c r="C1498" s="2">
        <v>0</v>
      </c>
      <c r="D1498" s="2" t="s">
        <v>1045</v>
      </c>
      <c r="E1498" s="2">
        <v>1123</v>
      </c>
      <c r="F1498" s="2" t="s">
        <v>932</v>
      </c>
      <c r="G1498" s="2">
        <v>2637220.5869999998</v>
      </c>
      <c r="H1498" s="2">
        <v>1223576.1810000001</v>
      </c>
      <c r="I1498" s="2" t="s">
        <v>4896</v>
      </c>
      <c r="J1498" s="4">
        <v>39630</v>
      </c>
      <c r="K1498" s="230">
        <f t="shared" si="116"/>
        <v>3</v>
      </c>
      <c r="L1498" s="2" t="str">
        <f>$B1498&amp;"-"&amp;COUNTIF($B$2:$B1498, $B1498)</f>
        <v>6144-1</v>
      </c>
      <c r="M1498" s="2">
        <v>4616</v>
      </c>
      <c r="N1498" s="2" t="str">
        <f t="shared" si="118"/>
        <v>Kappel SO</v>
      </c>
      <c r="O1498" s="2" t="str">
        <f t="shared" si="117"/>
        <v>Kappel SO</v>
      </c>
      <c r="P1498" s="2" t="str">
        <f t="shared" si="117"/>
        <v/>
      </c>
      <c r="Q1498" s="2" t="str">
        <f t="shared" si="117"/>
        <v/>
      </c>
      <c r="R1498" s="2" t="str">
        <f t="shared" si="117"/>
        <v/>
      </c>
      <c r="S1498" s="2" t="str">
        <f t="shared" si="117"/>
        <v/>
      </c>
      <c r="T1498" s="2" t="str">
        <f t="shared" si="117"/>
        <v/>
      </c>
      <c r="U1498" s="2" t="str">
        <f t="shared" si="117"/>
        <v/>
      </c>
      <c r="V1498" s="2" t="str">
        <f t="shared" si="117"/>
        <v/>
      </c>
      <c r="W1498" s="2" t="str">
        <f t="shared" si="117"/>
        <v/>
      </c>
      <c r="X1498" s="2" t="str">
        <f t="shared" si="117"/>
        <v/>
      </c>
      <c r="Y1498" s="2" t="str">
        <f t="shared" si="117"/>
        <v/>
      </c>
    </row>
    <row r="1499" spans="1:25" x14ac:dyDescent="0.2">
      <c r="A1499" s="2" t="s">
        <v>1063</v>
      </c>
      <c r="B1499" s="2">
        <v>6244</v>
      </c>
      <c r="C1499" s="2">
        <v>0</v>
      </c>
      <c r="D1499" s="2" t="s">
        <v>1045</v>
      </c>
      <c r="E1499" s="2">
        <v>1123</v>
      </c>
      <c r="F1499" s="2" t="s">
        <v>932</v>
      </c>
      <c r="G1499" s="2">
        <v>2639853.6340000001</v>
      </c>
      <c r="H1499" s="2">
        <v>1225940.5919999999</v>
      </c>
      <c r="I1499" s="2" t="s">
        <v>4896</v>
      </c>
      <c r="J1499" s="4">
        <v>39630</v>
      </c>
      <c r="K1499" s="230">
        <f t="shared" si="116"/>
        <v>3</v>
      </c>
      <c r="L1499" s="2" t="str">
        <f>$B1499&amp;"-"&amp;COUNTIF($B$2:$B1499, $B1499)</f>
        <v>6244-1</v>
      </c>
      <c r="M1499" s="2">
        <v>4617</v>
      </c>
      <c r="N1499" s="2" t="str">
        <f t="shared" si="118"/>
        <v>Gunzgen</v>
      </c>
      <c r="O1499" s="2" t="str">
        <f t="shared" si="117"/>
        <v/>
      </c>
      <c r="P1499" s="2" t="str">
        <f t="shared" si="117"/>
        <v/>
      </c>
      <c r="Q1499" s="2" t="str">
        <f t="shared" si="117"/>
        <v/>
      </c>
      <c r="R1499" s="2" t="str">
        <f t="shared" si="117"/>
        <v/>
      </c>
      <c r="S1499" s="2" t="str">
        <f t="shared" si="117"/>
        <v/>
      </c>
      <c r="T1499" s="2" t="str">
        <f t="shared" si="117"/>
        <v/>
      </c>
      <c r="U1499" s="2" t="str">
        <f t="shared" si="117"/>
        <v/>
      </c>
      <c r="V1499" s="2" t="str">
        <f t="shared" si="117"/>
        <v/>
      </c>
      <c r="W1499" s="2" t="str">
        <f t="shared" si="117"/>
        <v/>
      </c>
      <c r="X1499" s="2" t="str">
        <f t="shared" si="117"/>
        <v/>
      </c>
      <c r="Y1499" s="2" t="str">
        <f t="shared" si="117"/>
        <v/>
      </c>
    </row>
    <row r="1500" spans="1:25" x14ac:dyDescent="0.2">
      <c r="A1500" s="2" t="s">
        <v>1044</v>
      </c>
      <c r="B1500" s="2">
        <v>6245</v>
      </c>
      <c r="C1500" s="2">
        <v>0</v>
      </c>
      <c r="D1500" s="2" t="s">
        <v>1045</v>
      </c>
      <c r="E1500" s="2">
        <v>1123</v>
      </c>
      <c r="F1500" s="2" t="s">
        <v>932</v>
      </c>
      <c r="G1500" s="2">
        <v>2637953.6120000002</v>
      </c>
      <c r="H1500" s="2">
        <v>1225641.2390000001</v>
      </c>
      <c r="I1500" s="2" t="s">
        <v>4896</v>
      </c>
      <c r="J1500" s="4">
        <v>39630</v>
      </c>
      <c r="K1500" s="230">
        <f t="shared" si="116"/>
        <v>3</v>
      </c>
      <c r="L1500" s="2" t="str">
        <f>$B1500&amp;"-"&amp;COUNTIF($B$2:$B1500, $B1500)</f>
        <v>6245-1</v>
      </c>
      <c r="M1500" s="2">
        <v>4618</v>
      </c>
      <c r="N1500" s="2" t="str">
        <f t="shared" si="118"/>
        <v>Boningen</v>
      </c>
      <c r="O1500" s="2" t="str">
        <f t="shared" si="117"/>
        <v>Boningen</v>
      </c>
      <c r="P1500" s="2" t="str">
        <f t="shared" si="117"/>
        <v/>
      </c>
      <c r="Q1500" s="2" t="str">
        <f t="shared" si="117"/>
        <v/>
      </c>
      <c r="R1500" s="2" t="str">
        <f t="shared" si="117"/>
        <v/>
      </c>
      <c r="S1500" s="2" t="str">
        <f t="shared" si="117"/>
        <v/>
      </c>
      <c r="T1500" s="2" t="str">
        <f t="shared" si="117"/>
        <v/>
      </c>
      <c r="U1500" s="2" t="str">
        <f t="shared" si="117"/>
        <v/>
      </c>
      <c r="V1500" s="2" t="str">
        <f t="shared" si="117"/>
        <v/>
      </c>
      <c r="W1500" s="2" t="str">
        <f t="shared" si="117"/>
        <v/>
      </c>
      <c r="X1500" s="2" t="str">
        <f t="shared" si="117"/>
        <v/>
      </c>
      <c r="Y1500" s="2" t="str">
        <f t="shared" si="117"/>
        <v/>
      </c>
    </row>
    <row r="1501" spans="1:25" x14ac:dyDescent="0.2">
      <c r="A1501" s="2" t="s">
        <v>1045</v>
      </c>
      <c r="B1501" s="2">
        <v>6246</v>
      </c>
      <c r="C1501" s="2">
        <v>0</v>
      </c>
      <c r="D1501" s="2" t="s">
        <v>1045</v>
      </c>
      <c r="E1501" s="2">
        <v>1123</v>
      </c>
      <c r="F1501" s="2" t="s">
        <v>932</v>
      </c>
      <c r="G1501" s="2">
        <v>2639436.202</v>
      </c>
      <c r="H1501" s="2">
        <v>1228189.7069999999</v>
      </c>
      <c r="I1501" s="2" t="s">
        <v>4896</v>
      </c>
      <c r="J1501" s="4">
        <v>39630</v>
      </c>
      <c r="K1501" s="230">
        <f t="shared" si="116"/>
        <v>3</v>
      </c>
      <c r="L1501" s="2" t="str">
        <f>$B1501&amp;"-"&amp;COUNTIF($B$2:$B1501, $B1501)</f>
        <v>6246-1</v>
      </c>
      <c r="M1501" s="2">
        <v>4622</v>
      </c>
      <c r="N1501" s="2" t="str">
        <f t="shared" si="118"/>
        <v>Egerkingen</v>
      </c>
      <c r="O1501" s="2" t="str">
        <f t="shared" si="117"/>
        <v>Egerkingen</v>
      </c>
      <c r="P1501" s="2" t="str">
        <f t="shared" si="117"/>
        <v/>
      </c>
      <c r="Q1501" s="2" t="str">
        <f t="shared" si="117"/>
        <v/>
      </c>
      <c r="R1501" s="2" t="str">
        <f t="shared" si="117"/>
        <v/>
      </c>
      <c r="S1501" s="2" t="str">
        <f t="shared" si="117"/>
        <v/>
      </c>
      <c r="T1501" s="2" t="str">
        <f t="shared" si="117"/>
        <v/>
      </c>
      <c r="U1501" s="2" t="str">
        <f t="shared" si="117"/>
        <v/>
      </c>
      <c r="V1501" s="2" t="str">
        <f t="shared" si="117"/>
        <v/>
      </c>
      <c r="W1501" s="2" t="str">
        <f t="shared" si="117"/>
        <v/>
      </c>
      <c r="X1501" s="2" t="str">
        <f t="shared" si="117"/>
        <v/>
      </c>
      <c r="Y1501" s="2" t="str">
        <f t="shared" si="117"/>
        <v/>
      </c>
    </row>
    <row r="1502" spans="1:25" x14ac:dyDescent="0.2">
      <c r="A1502" s="2" t="s">
        <v>1073</v>
      </c>
      <c r="B1502" s="2">
        <v>6247</v>
      </c>
      <c r="C1502" s="2">
        <v>0</v>
      </c>
      <c r="D1502" s="2" t="s">
        <v>1045</v>
      </c>
      <c r="E1502" s="2">
        <v>1123</v>
      </c>
      <c r="F1502" s="2" t="s">
        <v>932</v>
      </c>
      <c r="G1502" s="2">
        <v>2639599.2560000001</v>
      </c>
      <c r="H1502" s="2">
        <v>1224361.4040000001</v>
      </c>
      <c r="I1502" s="2" t="s">
        <v>4896</v>
      </c>
      <c r="J1502" s="4">
        <v>39630</v>
      </c>
      <c r="K1502" s="230">
        <f t="shared" si="116"/>
        <v>3</v>
      </c>
      <c r="L1502" s="2" t="str">
        <f>$B1502&amp;"-"&amp;COUNTIF($B$2:$B1502, $B1502)</f>
        <v>6247-1</v>
      </c>
      <c r="M1502" s="2">
        <v>4623</v>
      </c>
      <c r="N1502" s="2" t="str">
        <f t="shared" si="118"/>
        <v>Neuendorf</v>
      </c>
      <c r="O1502" s="2" t="str">
        <f t="shared" si="117"/>
        <v>Neuendorf</v>
      </c>
      <c r="P1502" s="2" t="str">
        <f t="shared" si="117"/>
        <v/>
      </c>
      <c r="Q1502" s="2" t="str">
        <f t="shared" si="117"/>
        <v/>
      </c>
      <c r="R1502" s="2" t="str">
        <f t="shared" si="117"/>
        <v/>
      </c>
      <c r="S1502" s="2" t="str">
        <f t="shared" si="117"/>
        <v/>
      </c>
      <c r="T1502" s="2" t="str">
        <f t="shared" si="117"/>
        <v/>
      </c>
      <c r="U1502" s="2" t="str">
        <f t="shared" si="117"/>
        <v/>
      </c>
      <c r="V1502" s="2" t="str">
        <f t="shared" si="117"/>
        <v/>
      </c>
      <c r="W1502" s="2" t="str">
        <f t="shared" si="117"/>
        <v/>
      </c>
      <c r="X1502" s="2" t="str">
        <f t="shared" si="117"/>
        <v/>
      </c>
      <c r="Y1502" s="2" t="str">
        <f t="shared" si="117"/>
        <v/>
      </c>
    </row>
    <row r="1503" spans="1:25" x14ac:dyDescent="0.2">
      <c r="A1503" s="2" t="s">
        <v>1070</v>
      </c>
      <c r="B1503" s="2">
        <v>6263</v>
      </c>
      <c r="C1503" s="2">
        <v>0</v>
      </c>
      <c r="D1503" s="2" t="s">
        <v>1045</v>
      </c>
      <c r="E1503" s="2">
        <v>1123</v>
      </c>
      <c r="F1503" s="2" t="s">
        <v>932</v>
      </c>
      <c r="G1503" s="2">
        <v>2638571.7409999999</v>
      </c>
      <c r="H1503" s="2">
        <v>1228109.746</v>
      </c>
      <c r="I1503" s="2" t="s">
        <v>4896</v>
      </c>
      <c r="J1503" s="4">
        <v>39630</v>
      </c>
      <c r="K1503" s="230">
        <f t="shared" si="116"/>
        <v>3</v>
      </c>
      <c r="L1503" s="2" t="str">
        <f>$B1503&amp;"-"&amp;COUNTIF($B$2:$B1503, $B1503)</f>
        <v>6263-1</v>
      </c>
      <c r="M1503" s="2">
        <v>4624</v>
      </c>
      <c r="N1503" s="2" t="str">
        <f t="shared" si="118"/>
        <v>Härkingen</v>
      </c>
      <c r="O1503" s="2" t="str">
        <f t="shared" si="117"/>
        <v/>
      </c>
      <c r="P1503" s="2" t="str">
        <f t="shared" si="117"/>
        <v/>
      </c>
      <c r="Q1503" s="2" t="str">
        <f t="shared" si="117"/>
        <v/>
      </c>
      <c r="R1503" s="2" t="str">
        <f t="shared" si="117"/>
        <v/>
      </c>
      <c r="S1503" s="2" t="str">
        <f t="shared" si="117"/>
        <v/>
      </c>
      <c r="T1503" s="2" t="str">
        <f t="shared" si="117"/>
        <v/>
      </c>
      <c r="U1503" s="2" t="str">
        <f t="shared" ref="U1503:Y1503" si="119">IFERROR(INDEX($A$2:$A$5744, MATCH($M1503&amp;"-"&amp;U$1, $L$2:$L$5744, 0)), "")</f>
        <v/>
      </c>
      <c r="V1503" s="2" t="str">
        <f t="shared" si="119"/>
        <v/>
      </c>
      <c r="W1503" s="2" t="str">
        <f t="shared" si="119"/>
        <v/>
      </c>
      <c r="X1503" s="2" t="str">
        <f t="shared" si="119"/>
        <v/>
      </c>
      <c r="Y1503" s="2" t="str">
        <f t="shared" si="119"/>
        <v/>
      </c>
    </row>
    <row r="1504" spans="1:25" x14ac:dyDescent="0.2">
      <c r="A1504" s="2" t="s">
        <v>1046</v>
      </c>
      <c r="B1504" s="2">
        <v>6211</v>
      </c>
      <c r="C1504" s="2">
        <v>1</v>
      </c>
      <c r="D1504" s="2" t="s">
        <v>1047</v>
      </c>
      <c r="E1504" s="2">
        <v>1125</v>
      </c>
      <c r="F1504" s="2" t="s">
        <v>932</v>
      </c>
      <c r="G1504" s="2">
        <v>2645321.4780000001</v>
      </c>
      <c r="H1504" s="2">
        <v>1228077.0020000001</v>
      </c>
      <c r="I1504" s="2" t="s">
        <v>4896</v>
      </c>
      <c r="J1504" s="4">
        <v>39630</v>
      </c>
      <c r="K1504" s="230">
        <f t="shared" si="116"/>
        <v>3</v>
      </c>
      <c r="L1504" s="2" t="str">
        <f>$B1504&amp;"-"&amp;COUNTIF($B$2:$B1504, $B1504)</f>
        <v>6211-1</v>
      </c>
      <c r="M1504" s="2">
        <v>4625</v>
      </c>
      <c r="N1504" s="2" t="str">
        <f t="shared" si="118"/>
        <v>Oberbuchsiten</v>
      </c>
      <c r="O1504" s="2" t="str">
        <f t="shared" si="118"/>
        <v/>
      </c>
      <c r="P1504" s="2" t="str">
        <f t="shared" si="118"/>
        <v/>
      </c>
      <c r="Q1504" s="2" t="str">
        <f t="shared" si="118"/>
        <v/>
      </c>
      <c r="R1504" s="2" t="str">
        <f t="shared" si="118"/>
        <v/>
      </c>
      <c r="S1504" s="2" t="str">
        <f t="shared" si="118"/>
        <v/>
      </c>
      <c r="T1504" s="2" t="str">
        <f t="shared" si="118"/>
        <v/>
      </c>
      <c r="U1504" s="2" t="str">
        <f t="shared" si="118"/>
        <v/>
      </c>
      <c r="V1504" s="2" t="str">
        <f t="shared" si="118"/>
        <v/>
      </c>
      <c r="W1504" s="2" t="str">
        <f t="shared" si="118"/>
        <v/>
      </c>
      <c r="X1504" s="2" t="str">
        <f t="shared" si="118"/>
        <v/>
      </c>
      <c r="Y1504" s="2" t="str">
        <f t="shared" si="118"/>
        <v/>
      </c>
    </row>
    <row r="1505" spans="1:25" x14ac:dyDescent="0.2">
      <c r="A1505" s="2" t="s">
        <v>1038</v>
      </c>
      <c r="B1505" s="2">
        <v>6235</v>
      </c>
      <c r="C1505" s="2">
        <v>0</v>
      </c>
      <c r="D1505" s="2" t="s">
        <v>1047</v>
      </c>
      <c r="E1505" s="2">
        <v>1125</v>
      </c>
      <c r="F1505" s="2" t="s">
        <v>932</v>
      </c>
      <c r="G1505" s="2">
        <v>2644710.3560000001</v>
      </c>
      <c r="H1505" s="2">
        <v>1231163.4650000001</v>
      </c>
      <c r="I1505" s="2" t="s">
        <v>4896</v>
      </c>
      <c r="J1505" s="4">
        <v>39630</v>
      </c>
      <c r="K1505" s="230">
        <f t="shared" si="116"/>
        <v>3</v>
      </c>
      <c r="L1505" s="2" t="str">
        <f>$B1505&amp;"-"&amp;COUNTIF($B$2:$B1505, $B1505)</f>
        <v>6235-2</v>
      </c>
      <c r="M1505" s="2">
        <v>4626</v>
      </c>
      <c r="N1505" s="2" t="str">
        <f t="shared" si="118"/>
        <v>Niederbuchsiten</v>
      </c>
      <c r="O1505" s="2" t="str">
        <f t="shared" si="118"/>
        <v>Niederbuchsiten</v>
      </c>
      <c r="P1505" s="2" t="str">
        <f t="shared" si="118"/>
        <v/>
      </c>
      <c r="Q1505" s="2" t="str">
        <f t="shared" si="118"/>
        <v/>
      </c>
      <c r="R1505" s="2" t="str">
        <f t="shared" si="118"/>
        <v/>
      </c>
      <c r="S1505" s="2" t="str">
        <f t="shared" si="118"/>
        <v/>
      </c>
      <c r="T1505" s="2" t="str">
        <f t="shared" si="118"/>
        <v/>
      </c>
      <c r="U1505" s="2" t="str">
        <f t="shared" si="118"/>
        <v/>
      </c>
      <c r="V1505" s="2" t="str">
        <f t="shared" si="118"/>
        <v/>
      </c>
      <c r="W1505" s="2" t="str">
        <f t="shared" si="118"/>
        <v/>
      </c>
      <c r="X1505" s="2" t="str">
        <f t="shared" si="118"/>
        <v/>
      </c>
      <c r="Y1505" s="2" t="str">
        <f t="shared" si="118"/>
        <v/>
      </c>
    </row>
    <row r="1506" spans="1:25" x14ac:dyDescent="0.2">
      <c r="A1506" s="2" t="s">
        <v>1045</v>
      </c>
      <c r="B1506" s="2">
        <v>6246</v>
      </c>
      <c r="C1506" s="2">
        <v>0</v>
      </c>
      <c r="D1506" s="2" t="s">
        <v>1047</v>
      </c>
      <c r="E1506" s="2">
        <v>1125</v>
      </c>
      <c r="F1506" s="2" t="s">
        <v>932</v>
      </c>
      <c r="G1506" s="2">
        <v>2639426.87</v>
      </c>
      <c r="H1506" s="2">
        <v>1229383.7930000001</v>
      </c>
      <c r="I1506" s="2" t="s">
        <v>4896</v>
      </c>
      <c r="J1506" s="4">
        <v>39630</v>
      </c>
      <c r="K1506" s="230">
        <f t="shared" si="116"/>
        <v>3</v>
      </c>
      <c r="L1506" s="2" t="str">
        <f>$B1506&amp;"-"&amp;COUNTIF($B$2:$B1506, $B1506)</f>
        <v>6246-2</v>
      </c>
      <c r="M1506" s="2">
        <v>4628</v>
      </c>
      <c r="N1506" s="2" t="str">
        <f t="shared" si="118"/>
        <v>Wolfwil</v>
      </c>
      <c r="O1506" s="2" t="str">
        <f t="shared" si="118"/>
        <v/>
      </c>
      <c r="P1506" s="2" t="str">
        <f t="shared" si="118"/>
        <v/>
      </c>
      <c r="Q1506" s="2" t="str">
        <f t="shared" si="118"/>
        <v/>
      </c>
      <c r="R1506" s="2" t="str">
        <f t="shared" si="118"/>
        <v/>
      </c>
      <c r="S1506" s="2" t="str">
        <f t="shared" si="118"/>
        <v/>
      </c>
      <c r="T1506" s="2" t="str">
        <f t="shared" si="118"/>
        <v/>
      </c>
      <c r="U1506" s="2" t="str">
        <f t="shared" si="118"/>
        <v/>
      </c>
      <c r="V1506" s="2" t="str">
        <f t="shared" si="118"/>
        <v/>
      </c>
      <c r="W1506" s="2" t="str">
        <f t="shared" si="118"/>
        <v/>
      </c>
      <c r="X1506" s="2" t="str">
        <f t="shared" si="118"/>
        <v/>
      </c>
      <c r="Y1506" s="2" t="str">
        <f t="shared" si="118"/>
        <v/>
      </c>
    </row>
    <row r="1507" spans="1:25" x14ac:dyDescent="0.2">
      <c r="A1507" s="2" t="s">
        <v>1047</v>
      </c>
      <c r="B1507" s="2">
        <v>6252</v>
      </c>
      <c r="C1507" s="2">
        <v>0</v>
      </c>
      <c r="D1507" s="2" t="s">
        <v>1047</v>
      </c>
      <c r="E1507" s="2">
        <v>1125</v>
      </c>
      <c r="F1507" s="2" t="s">
        <v>932</v>
      </c>
      <c r="G1507" s="2">
        <v>2642363.6740000001</v>
      </c>
      <c r="H1507" s="2">
        <v>1229445.642</v>
      </c>
      <c r="I1507" s="2" t="s">
        <v>4896</v>
      </c>
      <c r="J1507" s="4">
        <v>39630</v>
      </c>
      <c r="K1507" s="230">
        <f t="shared" si="116"/>
        <v>3</v>
      </c>
      <c r="L1507" s="2" t="str">
        <f>$B1507&amp;"-"&amp;COUNTIF($B$2:$B1507, $B1507)</f>
        <v>6252-1</v>
      </c>
      <c r="M1507" s="2">
        <v>4629</v>
      </c>
      <c r="N1507" s="2" t="str">
        <f t="shared" si="118"/>
        <v>Fulenbach</v>
      </c>
      <c r="O1507" s="2" t="str">
        <f t="shared" si="118"/>
        <v/>
      </c>
      <c r="P1507" s="2" t="str">
        <f t="shared" si="118"/>
        <v/>
      </c>
      <c r="Q1507" s="2" t="str">
        <f t="shared" si="118"/>
        <v/>
      </c>
      <c r="R1507" s="2" t="str">
        <f t="shared" si="118"/>
        <v/>
      </c>
      <c r="S1507" s="2" t="str">
        <f t="shared" si="118"/>
        <v/>
      </c>
      <c r="T1507" s="2" t="str">
        <f t="shared" si="118"/>
        <v/>
      </c>
      <c r="U1507" s="2" t="str">
        <f t="shared" si="118"/>
        <v/>
      </c>
      <c r="V1507" s="2" t="str">
        <f t="shared" si="118"/>
        <v/>
      </c>
      <c r="W1507" s="2" t="str">
        <f t="shared" si="118"/>
        <v/>
      </c>
      <c r="X1507" s="2" t="str">
        <f t="shared" si="118"/>
        <v/>
      </c>
      <c r="Y1507" s="2" t="str">
        <f t="shared" si="118"/>
        <v/>
      </c>
    </row>
    <row r="1508" spans="1:25" x14ac:dyDescent="0.2">
      <c r="A1508" s="2" t="s">
        <v>1048</v>
      </c>
      <c r="B1508" s="2">
        <v>6253</v>
      </c>
      <c r="C1508" s="2">
        <v>0</v>
      </c>
      <c r="D1508" s="2" t="s">
        <v>1047</v>
      </c>
      <c r="E1508" s="2">
        <v>1125</v>
      </c>
      <c r="F1508" s="2" t="s">
        <v>932</v>
      </c>
      <c r="G1508" s="2">
        <v>2644576.35</v>
      </c>
      <c r="H1508" s="2">
        <v>1229615.949</v>
      </c>
      <c r="I1508" s="2" t="s">
        <v>4896</v>
      </c>
      <c r="J1508" s="4">
        <v>39630</v>
      </c>
      <c r="K1508" s="230">
        <f t="shared" si="116"/>
        <v>3</v>
      </c>
      <c r="L1508" s="2" t="str">
        <f>$B1508&amp;"-"&amp;COUNTIF($B$2:$B1508, $B1508)</f>
        <v>6253-1</v>
      </c>
      <c r="M1508" s="2">
        <v>4632</v>
      </c>
      <c r="N1508" s="2" t="str">
        <f t="shared" si="118"/>
        <v>Trimbach</v>
      </c>
      <c r="O1508" s="2" t="str">
        <f t="shared" si="118"/>
        <v>Trimbach</v>
      </c>
      <c r="P1508" s="2" t="str">
        <f t="shared" si="118"/>
        <v/>
      </c>
      <c r="Q1508" s="2" t="str">
        <f t="shared" si="118"/>
        <v/>
      </c>
      <c r="R1508" s="2" t="str">
        <f t="shared" si="118"/>
        <v/>
      </c>
      <c r="S1508" s="2" t="str">
        <f t="shared" si="118"/>
        <v/>
      </c>
      <c r="T1508" s="2" t="str">
        <f t="shared" si="118"/>
        <v/>
      </c>
      <c r="U1508" s="2" t="str">
        <f t="shared" si="118"/>
        <v/>
      </c>
      <c r="V1508" s="2" t="str">
        <f t="shared" si="118"/>
        <v/>
      </c>
      <c r="W1508" s="2" t="str">
        <f t="shared" si="118"/>
        <v/>
      </c>
      <c r="X1508" s="2" t="str">
        <f t="shared" si="118"/>
        <v/>
      </c>
      <c r="Y1508" s="2" t="str">
        <f t="shared" si="118"/>
        <v/>
      </c>
    </row>
    <row r="1509" spans="1:25" x14ac:dyDescent="0.2">
      <c r="A1509" s="2" t="s">
        <v>1067</v>
      </c>
      <c r="B1509" s="2">
        <v>6260</v>
      </c>
      <c r="C1509" s="2">
        <v>2</v>
      </c>
      <c r="D1509" s="2" t="s">
        <v>1047</v>
      </c>
      <c r="E1509" s="2">
        <v>1125</v>
      </c>
      <c r="F1509" s="2" t="s">
        <v>932</v>
      </c>
      <c r="G1509" s="2">
        <v>2643411.3160000001</v>
      </c>
      <c r="H1509" s="2">
        <v>1231669.074</v>
      </c>
      <c r="I1509" s="2" t="s">
        <v>4896</v>
      </c>
      <c r="J1509" s="4">
        <v>39630</v>
      </c>
      <c r="K1509" s="230">
        <f t="shared" si="116"/>
        <v>3</v>
      </c>
      <c r="L1509" s="2" t="str">
        <f>$B1509&amp;"-"&amp;COUNTIF($B$2:$B1509, $B1509)</f>
        <v>6260-1</v>
      </c>
      <c r="M1509" s="2">
        <v>4633</v>
      </c>
      <c r="N1509" s="2" t="str">
        <f t="shared" si="118"/>
        <v>Hauenstein</v>
      </c>
      <c r="O1509" s="2" t="str">
        <f t="shared" si="118"/>
        <v/>
      </c>
      <c r="P1509" s="2" t="str">
        <f t="shared" si="118"/>
        <v/>
      </c>
      <c r="Q1509" s="2" t="str">
        <f t="shared" si="118"/>
        <v/>
      </c>
      <c r="R1509" s="2" t="str">
        <f t="shared" si="118"/>
        <v/>
      </c>
      <c r="S1509" s="2" t="str">
        <f t="shared" si="118"/>
        <v/>
      </c>
      <c r="T1509" s="2" t="str">
        <f t="shared" si="118"/>
        <v/>
      </c>
      <c r="U1509" s="2" t="str">
        <f t="shared" si="118"/>
        <v/>
      </c>
      <c r="V1509" s="2" t="str">
        <f t="shared" si="118"/>
        <v/>
      </c>
      <c r="W1509" s="2" t="str">
        <f t="shared" si="118"/>
        <v/>
      </c>
      <c r="X1509" s="2" t="str">
        <f t="shared" si="118"/>
        <v/>
      </c>
      <c r="Y1509" s="2" t="str">
        <f t="shared" si="118"/>
        <v/>
      </c>
    </row>
    <row r="1510" spans="1:25" x14ac:dyDescent="0.2">
      <c r="A1510" s="2" t="s">
        <v>1049</v>
      </c>
      <c r="B1510" s="2">
        <v>6243</v>
      </c>
      <c r="C1510" s="2">
        <v>0</v>
      </c>
      <c r="D1510" s="2" t="s">
        <v>1049</v>
      </c>
      <c r="E1510" s="2">
        <v>1127</v>
      </c>
      <c r="F1510" s="2" t="s">
        <v>932</v>
      </c>
      <c r="G1510" s="2">
        <v>2642565.8130000001</v>
      </c>
      <c r="H1510" s="2">
        <v>1225579.82</v>
      </c>
      <c r="I1510" s="2" t="s">
        <v>4896</v>
      </c>
      <c r="J1510" s="4">
        <v>39630</v>
      </c>
      <c r="K1510" s="230">
        <f t="shared" si="116"/>
        <v>3</v>
      </c>
      <c r="L1510" s="2" t="str">
        <f>$B1510&amp;"-"&amp;COUNTIF($B$2:$B1510, $B1510)</f>
        <v>6243-1</v>
      </c>
      <c r="M1510" s="2">
        <v>4634</v>
      </c>
      <c r="N1510" s="2" t="str">
        <f t="shared" si="118"/>
        <v>Wisen SO</v>
      </c>
      <c r="O1510" s="2" t="str">
        <f t="shared" si="118"/>
        <v>Wisen SO</v>
      </c>
      <c r="P1510" s="2" t="str">
        <f t="shared" si="118"/>
        <v>Wisen SO</v>
      </c>
      <c r="Q1510" s="2" t="str">
        <f t="shared" si="118"/>
        <v>Wisen SO</v>
      </c>
      <c r="R1510" s="2" t="str">
        <f t="shared" si="118"/>
        <v/>
      </c>
      <c r="S1510" s="2" t="str">
        <f t="shared" si="118"/>
        <v/>
      </c>
      <c r="T1510" s="2" t="str">
        <f t="shared" si="118"/>
        <v/>
      </c>
      <c r="U1510" s="2" t="str">
        <f t="shared" si="118"/>
        <v/>
      </c>
      <c r="V1510" s="2" t="str">
        <f t="shared" si="118"/>
        <v/>
      </c>
      <c r="W1510" s="2" t="str">
        <f t="shared" si="118"/>
        <v/>
      </c>
      <c r="X1510" s="2" t="str">
        <f t="shared" si="118"/>
        <v/>
      </c>
      <c r="Y1510" s="2" t="str">
        <f t="shared" si="118"/>
        <v/>
      </c>
    </row>
    <row r="1511" spans="1:25" x14ac:dyDescent="0.2">
      <c r="A1511" s="2" t="s">
        <v>1063</v>
      </c>
      <c r="B1511" s="2">
        <v>6244</v>
      </c>
      <c r="C1511" s="2">
        <v>0</v>
      </c>
      <c r="D1511" s="2" t="s">
        <v>1049</v>
      </c>
      <c r="E1511" s="2">
        <v>1127</v>
      </c>
      <c r="F1511" s="2" t="s">
        <v>932</v>
      </c>
      <c r="G1511" s="2">
        <v>2640914.162</v>
      </c>
      <c r="H1511" s="2">
        <v>1226124.5160000001</v>
      </c>
      <c r="I1511" s="2" t="s">
        <v>4896</v>
      </c>
      <c r="J1511" s="4">
        <v>39630</v>
      </c>
      <c r="K1511" s="230">
        <f t="shared" si="116"/>
        <v>3</v>
      </c>
      <c r="L1511" s="2" t="str">
        <f>$B1511&amp;"-"&amp;COUNTIF($B$2:$B1511, $B1511)</f>
        <v>6244-2</v>
      </c>
      <c r="M1511" s="2">
        <v>4652</v>
      </c>
      <c r="N1511" s="2" t="str">
        <f t="shared" si="118"/>
        <v>Winznau</v>
      </c>
      <c r="O1511" s="2" t="str">
        <f t="shared" si="118"/>
        <v>Winznau</v>
      </c>
      <c r="P1511" s="2" t="str">
        <f t="shared" si="118"/>
        <v/>
      </c>
      <c r="Q1511" s="2" t="str">
        <f t="shared" si="118"/>
        <v/>
      </c>
      <c r="R1511" s="2" t="str">
        <f t="shared" si="118"/>
        <v/>
      </c>
      <c r="S1511" s="2" t="str">
        <f t="shared" si="118"/>
        <v/>
      </c>
      <c r="T1511" s="2" t="str">
        <f t="shared" si="118"/>
        <v/>
      </c>
      <c r="U1511" s="2" t="str">
        <f t="shared" si="118"/>
        <v/>
      </c>
      <c r="V1511" s="2" t="str">
        <f t="shared" si="118"/>
        <v/>
      </c>
      <c r="W1511" s="2" t="str">
        <f t="shared" si="118"/>
        <v/>
      </c>
      <c r="X1511" s="2" t="str">
        <f t="shared" si="118"/>
        <v/>
      </c>
      <c r="Y1511" s="2" t="str">
        <f t="shared" si="118"/>
        <v/>
      </c>
    </row>
    <row r="1512" spans="1:25" x14ac:dyDescent="0.2">
      <c r="A1512" s="2" t="s">
        <v>1015</v>
      </c>
      <c r="B1512" s="2">
        <v>6022</v>
      </c>
      <c r="C1512" s="2">
        <v>0</v>
      </c>
      <c r="D1512" s="2" t="s">
        <v>1051</v>
      </c>
      <c r="E1512" s="2">
        <v>1128</v>
      </c>
      <c r="F1512" s="2" t="s">
        <v>932</v>
      </c>
      <c r="G1512" s="2">
        <v>2644991.176</v>
      </c>
      <c r="H1512" s="2">
        <v>1221565.51</v>
      </c>
      <c r="I1512" s="2" t="s">
        <v>4896</v>
      </c>
      <c r="J1512" s="4">
        <v>39630</v>
      </c>
      <c r="K1512" s="230">
        <f t="shared" si="116"/>
        <v>3</v>
      </c>
      <c r="L1512" s="2" t="str">
        <f>$B1512&amp;"-"&amp;COUNTIF($B$2:$B1512, $B1512)</f>
        <v>6022-3</v>
      </c>
      <c r="M1512" s="2">
        <v>4653</v>
      </c>
      <c r="N1512" s="2" t="str">
        <f t="shared" si="118"/>
        <v>Obergösgen</v>
      </c>
      <c r="O1512" s="2" t="str">
        <f t="shared" si="118"/>
        <v/>
      </c>
      <c r="P1512" s="2" t="str">
        <f t="shared" si="118"/>
        <v/>
      </c>
      <c r="Q1512" s="2" t="str">
        <f t="shared" si="118"/>
        <v/>
      </c>
      <c r="R1512" s="2" t="str">
        <f t="shared" si="118"/>
        <v/>
      </c>
      <c r="S1512" s="2" t="str">
        <f t="shared" si="118"/>
        <v/>
      </c>
      <c r="T1512" s="2" t="str">
        <f t="shared" si="118"/>
        <v/>
      </c>
      <c r="U1512" s="2" t="str">
        <f t="shared" si="118"/>
        <v/>
      </c>
      <c r="V1512" s="2" t="str">
        <f t="shared" si="118"/>
        <v/>
      </c>
      <c r="W1512" s="2" t="str">
        <f t="shared" si="118"/>
        <v/>
      </c>
      <c r="X1512" s="2" t="str">
        <f t="shared" si="118"/>
        <v/>
      </c>
      <c r="Y1512" s="2" t="str">
        <f t="shared" si="118"/>
        <v/>
      </c>
    </row>
    <row r="1513" spans="1:25" x14ac:dyDescent="0.2">
      <c r="A1513" s="2" t="s">
        <v>1050</v>
      </c>
      <c r="B1513" s="2">
        <v>6217</v>
      </c>
      <c r="C1513" s="2">
        <v>0</v>
      </c>
      <c r="D1513" s="2" t="s">
        <v>1051</v>
      </c>
      <c r="E1513" s="2">
        <v>1128</v>
      </c>
      <c r="F1513" s="2" t="s">
        <v>932</v>
      </c>
      <c r="G1513" s="2">
        <v>2645735.3080000002</v>
      </c>
      <c r="H1513" s="2">
        <v>1223717.3700000001</v>
      </c>
      <c r="I1513" s="2" t="s">
        <v>4896</v>
      </c>
      <c r="J1513" s="4">
        <v>39630</v>
      </c>
      <c r="K1513" s="230">
        <f t="shared" si="116"/>
        <v>3</v>
      </c>
      <c r="L1513" s="2" t="str">
        <f>$B1513&amp;"-"&amp;COUNTIF($B$2:$B1513, $B1513)</f>
        <v>6217-1</v>
      </c>
      <c r="M1513" s="2">
        <v>4654</v>
      </c>
      <c r="N1513" s="2" t="str">
        <f t="shared" si="118"/>
        <v>Lostorf</v>
      </c>
      <c r="O1513" s="2" t="str">
        <f t="shared" si="118"/>
        <v>Lostorf</v>
      </c>
      <c r="P1513" s="2" t="str">
        <f t="shared" si="118"/>
        <v/>
      </c>
      <c r="Q1513" s="2" t="str">
        <f t="shared" si="118"/>
        <v/>
      </c>
      <c r="R1513" s="2" t="str">
        <f t="shared" si="118"/>
        <v/>
      </c>
      <c r="S1513" s="2" t="str">
        <f t="shared" si="118"/>
        <v/>
      </c>
      <c r="T1513" s="2" t="str">
        <f t="shared" si="118"/>
        <v/>
      </c>
      <c r="U1513" s="2" t="str">
        <f t="shared" si="118"/>
        <v/>
      </c>
      <c r="V1513" s="2" t="str">
        <f t="shared" si="118"/>
        <v/>
      </c>
      <c r="W1513" s="2" t="str">
        <f t="shared" si="118"/>
        <v/>
      </c>
      <c r="X1513" s="2" t="str">
        <f t="shared" si="118"/>
        <v/>
      </c>
      <c r="Y1513" s="2" t="str">
        <f t="shared" si="118"/>
        <v/>
      </c>
    </row>
    <row r="1514" spans="1:25" x14ac:dyDescent="0.2">
      <c r="A1514" s="2" t="s">
        <v>1051</v>
      </c>
      <c r="B1514" s="2">
        <v>6218</v>
      </c>
      <c r="C1514" s="2">
        <v>0</v>
      </c>
      <c r="D1514" s="2" t="s">
        <v>1051</v>
      </c>
      <c r="E1514" s="2">
        <v>1128</v>
      </c>
      <c r="F1514" s="2" t="s">
        <v>932</v>
      </c>
      <c r="G1514" s="2">
        <v>2643880.3569999998</v>
      </c>
      <c r="H1514" s="2">
        <v>1221878.1329999999</v>
      </c>
      <c r="I1514" s="2" t="s">
        <v>4896</v>
      </c>
      <c r="J1514" s="4">
        <v>39630</v>
      </c>
      <c r="K1514" s="230">
        <f t="shared" si="116"/>
        <v>3</v>
      </c>
      <c r="L1514" s="2" t="str">
        <f>$B1514&amp;"-"&amp;COUNTIF($B$2:$B1514, $B1514)</f>
        <v>6218-1</v>
      </c>
      <c r="M1514" s="2">
        <v>4655</v>
      </c>
      <c r="N1514" s="2" t="str">
        <f t="shared" si="118"/>
        <v>Stüsslingen</v>
      </c>
      <c r="O1514" s="2" t="str">
        <f t="shared" si="118"/>
        <v>Rohr b. Olten</v>
      </c>
      <c r="P1514" s="2" t="str">
        <f t="shared" si="118"/>
        <v/>
      </c>
      <c r="Q1514" s="2" t="str">
        <f t="shared" si="118"/>
        <v/>
      </c>
      <c r="R1514" s="2" t="str">
        <f t="shared" si="118"/>
        <v/>
      </c>
      <c r="S1514" s="2" t="str">
        <f t="shared" si="118"/>
        <v/>
      </c>
      <c r="T1514" s="2" t="str">
        <f t="shared" si="118"/>
        <v/>
      </c>
      <c r="U1514" s="2" t="str">
        <f t="shared" si="118"/>
        <v/>
      </c>
      <c r="V1514" s="2" t="str">
        <f t="shared" si="118"/>
        <v/>
      </c>
      <c r="W1514" s="2" t="str">
        <f t="shared" si="118"/>
        <v/>
      </c>
      <c r="X1514" s="2" t="str">
        <f t="shared" si="118"/>
        <v/>
      </c>
      <c r="Y1514" s="2" t="str">
        <f t="shared" si="118"/>
        <v/>
      </c>
    </row>
    <row r="1515" spans="1:25" x14ac:dyDescent="0.2">
      <c r="A1515" s="2" t="s">
        <v>1042</v>
      </c>
      <c r="B1515" s="2">
        <v>6248</v>
      </c>
      <c r="C1515" s="2">
        <v>0</v>
      </c>
      <c r="D1515" s="2" t="s">
        <v>1051</v>
      </c>
      <c r="E1515" s="2">
        <v>1128</v>
      </c>
      <c r="F1515" s="2" t="s">
        <v>932</v>
      </c>
      <c r="G1515" s="2">
        <v>2642896.0189999999</v>
      </c>
      <c r="H1515" s="2">
        <v>1220865.6669999999</v>
      </c>
      <c r="I1515" s="2" t="s">
        <v>4896</v>
      </c>
      <c r="J1515" s="4">
        <v>39630</v>
      </c>
      <c r="K1515" s="230">
        <f t="shared" si="116"/>
        <v>3</v>
      </c>
      <c r="L1515" s="2" t="str">
        <f>$B1515&amp;"-"&amp;COUNTIF($B$2:$B1515, $B1515)</f>
        <v>6248-2</v>
      </c>
      <c r="M1515" s="2">
        <v>4656</v>
      </c>
      <c r="N1515" s="2" t="str">
        <f t="shared" si="118"/>
        <v>Starrkirch-Wil</v>
      </c>
      <c r="O1515" s="2" t="str">
        <f t="shared" si="118"/>
        <v>Starrkirch-Wil</v>
      </c>
      <c r="P1515" s="2" t="str">
        <f t="shared" si="118"/>
        <v/>
      </c>
      <c r="Q1515" s="2" t="str">
        <f t="shared" si="118"/>
        <v/>
      </c>
      <c r="R1515" s="2" t="str">
        <f t="shared" si="118"/>
        <v/>
      </c>
      <c r="S1515" s="2" t="str">
        <f t="shared" si="118"/>
        <v/>
      </c>
      <c r="T1515" s="2" t="str">
        <f t="shared" si="118"/>
        <v/>
      </c>
      <c r="U1515" s="2" t="str">
        <f t="shared" si="118"/>
        <v/>
      </c>
      <c r="V1515" s="2" t="str">
        <f t="shared" si="118"/>
        <v/>
      </c>
      <c r="W1515" s="2" t="str">
        <f t="shared" si="118"/>
        <v/>
      </c>
      <c r="X1515" s="2" t="str">
        <f t="shared" si="118"/>
        <v/>
      </c>
      <c r="Y1515" s="2" t="str">
        <f t="shared" si="118"/>
        <v/>
      </c>
    </row>
    <row r="1516" spans="1:25" x14ac:dyDescent="0.2">
      <c r="A1516" s="2" t="s">
        <v>1052</v>
      </c>
      <c r="B1516" s="2">
        <v>6145</v>
      </c>
      <c r="C1516" s="2">
        <v>0</v>
      </c>
      <c r="D1516" s="2" t="s">
        <v>1053</v>
      </c>
      <c r="E1516" s="2">
        <v>1129</v>
      </c>
      <c r="F1516" s="2" t="s">
        <v>932</v>
      </c>
      <c r="G1516" s="2">
        <v>2635311.2579999999</v>
      </c>
      <c r="H1516" s="2">
        <v>1222545.588</v>
      </c>
      <c r="I1516" s="2" t="s">
        <v>4896</v>
      </c>
      <c r="J1516" s="4">
        <v>39630</v>
      </c>
      <c r="K1516" s="230">
        <f t="shared" si="116"/>
        <v>3</v>
      </c>
      <c r="L1516" s="2" t="str">
        <f>$B1516&amp;"-"&amp;COUNTIF($B$2:$B1516, $B1516)</f>
        <v>6145-1</v>
      </c>
      <c r="M1516" s="2">
        <v>4657</v>
      </c>
      <c r="N1516" s="2" t="str">
        <f t="shared" si="118"/>
        <v>Dulliken</v>
      </c>
      <c r="O1516" s="2" t="str">
        <f t="shared" si="118"/>
        <v>Dulliken</v>
      </c>
      <c r="P1516" s="2" t="str">
        <f t="shared" si="118"/>
        <v/>
      </c>
      <c r="Q1516" s="2" t="str">
        <f t="shared" si="118"/>
        <v/>
      </c>
      <c r="R1516" s="2" t="str">
        <f t="shared" si="118"/>
        <v/>
      </c>
      <c r="S1516" s="2" t="str">
        <f t="shared" si="118"/>
        <v/>
      </c>
      <c r="T1516" s="2" t="str">
        <f t="shared" si="118"/>
        <v/>
      </c>
      <c r="U1516" s="2" t="str">
        <f t="shared" si="118"/>
        <v/>
      </c>
      <c r="V1516" s="2" t="str">
        <f t="shared" si="118"/>
        <v/>
      </c>
      <c r="W1516" s="2" t="str">
        <f t="shared" si="118"/>
        <v/>
      </c>
      <c r="X1516" s="2" t="str">
        <f t="shared" si="118"/>
        <v/>
      </c>
      <c r="Y1516" s="2" t="str">
        <f t="shared" si="118"/>
        <v/>
      </c>
    </row>
    <row r="1517" spans="1:25" x14ac:dyDescent="0.2">
      <c r="A1517" s="2" t="s">
        <v>1080</v>
      </c>
      <c r="B1517" s="2">
        <v>6152</v>
      </c>
      <c r="C1517" s="2">
        <v>0</v>
      </c>
      <c r="D1517" s="2" t="s">
        <v>1053</v>
      </c>
      <c r="E1517" s="2">
        <v>1129</v>
      </c>
      <c r="F1517" s="2" t="s">
        <v>932</v>
      </c>
      <c r="G1517" s="2">
        <v>2634302.3640000001</v>
      </c>
      <c r="H1517" s="2">
        <v>1220127.46</v>
      </c>
      <c r="I1517" s="2" t="s">
        <v>4896</v>
      </c>
      <c r="J1517" s="4">
        <v>39630</v>
      </c>
      <c r="K1517" s="230">
        <f t="shared" si="116"/>
        <v>3</v>
      </c>
      <c r="L1517" s="2" t="str">
        <f>$B1517&amp;"-"&amp;COUNTIF($B$2:$B1517, $B1517)</f>
        <v>6152-1</v>
      </c>
      <c r="M1517" s="2">
        <v>4658</v>
      </c>
      <c r="N1517" s="2" t="str">
        <f t="shared" si="118"/>
        <v>Däniken SO</v>
      </c>
      <c r="O1517" s="2" t="str">
        <f t="shared" si="118"/>
        <v>Däniken SO</v>
      </c>
      <c r="P1517" s="2" t="str">
        <f t="shared" si="118"/>
        <v/>
      </c>
      <c r="Q1517" s="2" t="str">
        <f t="shared" si="118"/>
        <v/>
      </c>
      <c r="R1517" s="2" t="str">
        <f t="shared" si="118"/>
        <v/>
      </c>
      <c r="S1517" s="2" t="str">
        <f t="shared" si="118"/>
        <v/>
      </c>
      <c r="T1517" s="2" t="str">
        <f t="shared" si="118"/>
        <v/>
      </c>
      <c r="U1517" s="2" t="str">
        <f t="shared" si="118"/>
        <v/>
      </c>
      <c r="V1517" s="2" t="str">
        <f t="shared" si="118"/>
        <v/>
      </c>
      <c r="W1517" s="2" t="str">
        <f t="shared" si="118"/>
        <v/>
      </c>
      <c r="X1517" s="2" t="str">
        <f t="shared" si="118"/>
        <v/>
      </c>
      <c r="Y1517" s="2" t="str">
        <f t="shared" si="118"/>
        <v/>
      </c>
    </row>
    <row r="1518" spans="1:25" x14ac:dyDescent="0.2">
      <c r="A1518" s="2" t="s">
        <v>1074</v>
      </c>
      <c r="B1518" s="2">
        <v>6153</v>
      </c>
      <c r="C1518" s="2">
        <v>0</v>
      </c>
      <c r="D1518" s="2" t="s">
        <v>1053</v>
      </c>
      <c r="E1518" s="2">
        <v>1129</v>
      </c>
      <c r="F1518" s="2" t="s">
        <v>932</v>
      </c>
      <c r="G1518" s="2">
        <v>2634134.2340000002</v>
      </c>
      <c r="H1518" s="2">
        <v>1219766.608</v>
      </c>
      <c r="I1518" s="2" t="s">
        <v>4896</v>
      </c>
      <c r="J1518" s="4">
        <v>39630</v>
      </c>
      <c r="K1518" s="230">
        <f t="shared" si="116"/>
        <v>3</v>
      </c>
      <c r="L1518" s="2" t="str">
        <f>$B1518&amp;"-"&amp;COUNTIF($B$2:$B1518, $B1518)</f>
        <v>6153-1</v>
      </c>
      <c r="M1518" s="2">
        <v>4663</v>
      </c>
      <c r="N1518" s="2" t="str">
        <f t="shared" si="118"/>
        <v>Aarburg</v>
      </c>
      <c r="O1518" s="2" t="str">
        <f t="shared" si="118"/>
        <v>Aarburg</v>
      </c>
      <c r="P1518" s="2" t="str">
        <f t="shared" si="118"/>
        <v>Aarburg</v>
      </c>
      <c r="Q1518" s="2" t="str">
        <f t="shared" si="118"/>
        <v/>
      </c>
      <c r="R1518" s="2" t="str">
        <f t="shared" si="118"/>
        <v/>
      </c>
      <c r="S1518" s="2" t="str">
        <f t="shared" si="118"/>
        <v/>
      </c>
      <c r="T1518" s="2" t="str">
        <f t="shared" si="118"/>
        <v/>
      </c>
      <c r="U1518" s="2" t="str">
        <f t="shared" si="118"/>
        <v/>
      </c>
      <c r="V1518" s="2" t="str">
        <f t="shared" si="118"/>
        <v/>
      </c>
      <c r="W1518" s="2" t="str">
        <f t="shared" si="118"/>
        <v/>
      </c>
      <c r="X1518" s="2" t="str">
        <f t="shared" si="118"/>
        <v/>
      </c>
      <c r="Y1518" s="2" t="str">
        <f t="shared" si="118"/>
        <v/>
      </c>
    </row>
    <row r="1519" spans="1:25" x14ac:dyDescent="0.2">
      <c r="A1519" s="2" t="s">
        <v>1052</v>
      </c>
      <c r="B1519" s="2">
        <v>6145</v>
      </c>
      <c r="C1519" s="2">
        <v>0</v>
      </c>
      <c r="D1519" s="2" t="s">
        <v>1054</v>
      </c>
      <c r="E1519" s="2">
        <v>1131</v>
      </c>
      <c r="F1519" s="2" t="s">
        <v>932</v>
      </c>
      <c r="G1519" s="2">
        <v>2634013.0809999998</v>
      </c>
      <c r="H1519" s="2">
        <v>1222264.5390000001</v>
      </c>
      <c r="I1519" s="2" t="s">
        <v>4896</v>
      </c>
      <c r="J1519" s="4">
        <v>39630</v>
      </c>
      <c r="K1519" s="230">
        <f t="shared" si="116"/>
        <v>3</v>
      </c>
      <c r="L1519" s="2" t="str">
        <f>$B1519&amp;"-"&amp;COUNTIF($B$2:$B1519, $B1519)</f>
        <v>6145-2</v>
      </c>
      <c r="M1519" s="2">
        <v>4665</v>
      </c>
      <c r="N1519" s="2" t="str">
        <f t="shared" si="118"/>
        <v>Oftringen</v>
      </c>
      <c r="O1519" s="2" t="str">
        <f t="shared" si="118"/>
        <v>Oftringen</v>
      </c>
      <c r="P1519" s="2" t="str">
        <f t="shared" si="118"/>
        <v/>
      </c>
      <c r="Q1519" s="2" t="str">
        <f t="shared" si="118"/>
        <v/>
      </c>
      <c r="R1519" s="2" t="str">
        <f t="shared" si="118"/>
        <v/>
      </c>
      <c r="S1519" s="2" t="str">
        <f t="shared" si="118"/>
        <v/>
      </c>
      <c r="T1519" s="2" t="str">
        <f t="shared" si="118"/>
        <v/>
      </c>
      <c r="U1519" s="2" t="str">
        <f t="shared" si="118"/>
        <v/>
      </c>
      <c r="V1519" s="2" t="str">
        <f t="shared" si="118"/>
        <v/>
      </c>
      <c r="W1519" s="2" t="str">
        <f t="shared" si="118"/>
        <v/>
      </c>
      <c r="X1519" s="2" t="str">
        <f t="shared" si="118"/>
        <v/>
      </c>
      <c r="Y1519" s="2" t="str">
        <f t="shared" si="118"/>
        <v/>
      </c>
    </row>
    <row r="1520" spans="1:25" x14ac:dyDescent="0.2">
      <c r="A1520" s="2" t="s">
        <v>1054</v>
      </c>
      <c r="B1520" s="2">
        <v>6146</v>
      </c>
      <c r="C1520" s="2">
        <v>0</v>
      </c>
      <c r="D1520" s="2" t="s">
        <v>1054</v>
      </c>
      <c r="E1520" s="2">
        <v>1131</v>
      </c>
      <c r="F1520" s="2" t="s">
        <v>932</v>
      </c>
      <c r="G1520" s="2">
        <v>2634707.8169999998</v>
      </c>
      <c r="H1520" s="2">
        <v>1224320.851</v>
      </c>
      <c r="I1520" s="2" t="s">
        <v>4896</v>
      </c>
      <c r="J1520" s="4">
        <v>39630</v>
      </c>
      <c r="K1520" s="230">
        <f t="shared" si="116"/>
        <v>3</v>
      </c>
      <c r="L1520" s="2" t="str">
        <f>$B1520&amp;"-"&amp;COUNTIF($B$2:$B1520, $B1520)</f>
        <v>6146-2</v>
      </c>
      <c r="M1520" s="2">
        <v>4702</v>
      </c>
      <c r="N1520" s="2" t="str">
        <f t="shared" si="118"/>
        <v>Oensingen</v>
      </c>
      <c r="O1520" s="2" t="str">
        <f t="shared" si="118"/>
        <v/>
      </c>
      <c r="P1520" s="2" t="str">
        <f t="shared" si="118"/>
        <v/>
      </c>
      <c r="Q1520" s="2" t="str">
        <f t="shared" si="118"/>
        <v/>
      </c>
      <c r="R1520" s="2" t="str">
        <f t="shared" si="118"/>
        <v/>
      </c>
      <c r="S1520" s="2" t="str">
        <f t="shared" si="118"/>
        <v/>
      </c>
      <c r="T1520" s="2" t="str">
        <f t="shared" si="118"/>
        <v/>
      </c>
      <c r="U1520" s="2" t="str">
        <f t="shared" si="118"/>
        <v/>
      </c>
      <c r="V1520" s="2" t="str">
        <f t="shared" si="118"/>
        <v/>
      </c>
      <c r="W1520" s="2" t="str">
        <f t="shared" si="118"/>
        <v/>
      </c>
      <c r="X1520" s="2" t="str">
        <f t="shared" si="118"/>
        <v/>
      </c>
      <c r="Y1520" s="2" t="str">
        <f t="shared" si="118"/>
        <v/>
      </c>
    </row>
    <row r="1521" spans="1:25" x14ac:dyDescent="0.2">
      <c r="A1521" s="2" t="s">
        <v>1043</v>
      </c>
      <c r="B1521" s="2">
        <v>6147</v>
      </c>
      <c r="C1521" s="2">
        <v>0</v>
      </c>
      <c r="D1521" s="2" t="s">
        <v>1054</v>
      </c>
      <c r="E1521" s="2">
        <v>1131</v>
      </c>
      <c r="F1521" s="2" t="s">
        <v>932</v>
      </c>
      <c r="G1521" s="2">
        <v>2635289.87</v>
      </c>
      <c r="H1521" s="2">
        <v>1227203.064</v>
      </c>
      <c r="I1521" s="2" t="s">
        <v>4896</v>
      </c>
      <c r="J1521" s="4">
        <v>39630</v>
      </c>
      <c r="K1521" s="230">
        <f t="shared" si="116"/>
        <v>3</v>
      </c>
      <c r="L1521" s="2" t="str">
        <f>$B1521&amp;"-"&amp;COUNTIF($B$2:$B1521, $B1521)</f>
        <v>6147-3</v>
      </c>
      <c r="M1521" s="2">
        <v>4703</v>
      </c>
      <c r="N1521" s="2" t="str">
        <f t="shared" si="118"/>
        <v>Kestenholz</v>
      </c>
      <c r="O1521" s="2" t="str">
        <f t="shared" si="118"/>
        <v/>
      </c>
      <c r="P1521" s="2" t="str">
        <f t="shared" si="118"/>
        <v/>
      </c>
      <c r="Q1521" s="2" t="str">
        <f t="shared" si="118"/>
        <v/>
      </c>
      <c r="R1521" s="2" t="str">
        <f t="shared" si="118"/>
        <v/>
      </c>
      <c r="S1521" s="2" t="str">
        <f t="shared" si="118"/>
        <v/>
      </c>
      <c r="T1521" s="2" t="str">
        <f t="shared" si="118"/>
        <v/>
      </c>
      <c r="U1521" s="2" t="str">
        <f t="shared" si="118"/>
        <v/>
      </c>
      <c r="V1521" s="2" t="str">
        <f t="shared" si="118"/>
        <v/>
      </c>
      <c r="W1521" s="2" t="str">
        <f t="shared" si="118"/>
        <v/>
      </c>
      <c r="X1521" s="2" t="str">
        <f t="shared" si="118"/>
        <v/>
      </c>
      <c r="Y1521" s="2" t="str">
        <f t="shared" si="118"/>
        <v/>
      </c>
    </row>
    <row r="1522" spans="1:25" x14ac:dyDescent="0.2">
      <c r="A1522" s="2" t="s">
        <v>1044</v>
      </c>
      <c r="B1522" s="2">
        <v>6245</v>
      </c>
      <c r="C1522" s="2">
        <v>0</v>
      </c>
      <c r="D1522" s="2" t="s">
        <v>1054</v>
      </c>
      <c r="E1522" s="2">
        <v>1131</v>
      </c>
      <c r="F1522" s="2" t="s">
        <v>932</v>
      </c>
      <c r="G1522" s="2">
        <v>2636968.3130000001</v>
      </c>
      <c r="H1522" s="2">
        <v>1226423.6880000001</v>
      </c>
      <c r="I1522" s="2" t="s">
        <v>4896</v>
      </c>
      <c r="J1522" s="4">
        <v>39630</v>
      </c>
      <c r="K1522" s="230">
        <f t="shared" si="116"/>
        <v>3</v>
      </c>
      <c r="L1522" s="2" t="str">
        <f>$B1522&amp;"-"&amp;COUNTIF($B$2:$B1522, $B1522)</f>
        <v>6245-2</v>
      </c>
      <c r="M1522" s="2">
        <v>4704</v>
      </c>
      <c r="N1522" s="2" t="str">
        <f t="shared" si="118"/>
        <v>Niederbipp</v>
      </c>
      <c r="O1522" s="2" t="str">
        <f t="shared" si="118"/>
        <v>Wolfisberg</v>
      </c>
      <c r="P1522" s="2" t="str">
        <f t="shared" si="118"/>
        <v/>
      </c>
      <c r="Q1522" s="2" t="str">
        <f t="shared" si="118"/>
        <v/>
      </c>
      <c r="R1522" s="2" t="str">
        <f t="shared" si="118"/>
        <v/>
      </c>
      <c r="S1522" s="2" t="str">
        <f t="shared" si="118"/>
        <v/>
      </c>
      <c r="T1522" s="2" t="str">
        <f t="shared" si="118"/>
        <v/>
      </c>
      <c r="U1522" s="2" t="str">
        <f t="shared" si="118"/>
        <v/>
      </c>
      <c r="V1522" s="2" t="str">
        <f t="shared" si="118"/>
        <v/>
      </c>
      <c r="W1522" s="2" t="str">
        <f t="shared" si="118"/>
        <v/>
      </c>
      <c r="X1522" s="2" t="str">
        <f t="shared" si="118"/>
        <v/>
      </c>
      <c r="Y1522" s="2" t="str">
        <f t="shared" si="118"/>
        <v/>
      </c>
    </row>
    <row r="1523" spans="1:25" x14ac:dyDescent="0.2">
      <c r="A1523" s="2" t="s">
        <v>1062</v>
      </c>
      <c r="B1523" s="2">
        <v>6125</v>
      </c>
      <c r="C1523" s="2">
        <v>0</v>
      </c>
      <c r="D1523" s="2" t="s">
        <v>1056</v>
      </c>
      <c r="E1523" s="2">
        <v>1132</v>
      </c>
      <c r="F1523" s="2" t="s">
        <v>932</v>
      </c>
      <c r="G1523" s="2">
        <v>2641234.0610000002</v>
      </c>
      <c r="H1523" s="2">
        <v>1210361.923</v>
      </c>
      <c r="I1523" s="2" t="s">
        <v>4896</v>
      </c>
      <c r="J1523" s="4">
        <v>39630</v>
      </c>
      <c r="K1523" s="230">
        <f t="shared" si="116"/>
        <v>3</v>
      </c>
      <c r="L1523" s="2" t="str">
        <f>$B1523&amp;"-"&amp;COUNTIF($B$2:$B1523, $B1523)</f>
        <v>6125-1</v>
      </c>
      <c r="M1523" s="2">
        <v>4710</v>
      </c>
      <c r="N1523" s="2" t="str">
        <f t="shared" si="118"/>
        <v>Balsthal</v>
      </c>
      <c r="O1523" s="2" t="str">
        <f t="shared" si="118"/>
        <v>Balsthal</v>
      </c>
      <c r="P1523" s="2" t="str">
        <f t="shared" si="118"/>
        <v/>
      </c>
      <c r="Q1523" s="2" t="str">
        <f t="shared" si="118"/>
        <v/>
      </c>
      <c r="R1523" s="2" t="str">
        <f t="shared" ref="O1523:Y1546" si="120">IFERROR(INDEX($A$2:$A$5744, MATCH($M1523&amp;"-"&amp;R$1, $L$2:$L$5744, 0)), "")</f>
        <v/>
      </c>
      <c r="S1523" s="2" t="str">
        <f t="shared" si="120"/>
        <v/>
      </c>
      <c r="T1523" s="2" t="str">
        <f t="shared" si="120"/>
        <v/>
      </c>
      <c r="U1523" s="2" t="str">
        <f t="shared" si="120"/>
        <v/>
      </c>
      <c r="V1523" s="2" t="str">
        <f t="shared" si="120"/>
        <v/>
      </c>
      <c r="W1523" s="2" t="str">
        <f t="shared" si="120"/>
        <v/>
      </c>
      <c r="X1523" s="2" t="str">
        <f t="shared" si="120"/>
        <v/>
      </c>
      <c r="Y1523" s="2" t="str">
        <f t="shared" si="120"/>
        <v/>
      </c>
    </row>
    <row r="1524" spans="1:25" x14ac:dyDescent="0.2">
      <c r="A1524" s="2" t="s">
        <v>1082</v>
      </c>
      <c r="B1524" s="2">
        <v>6130</v>
      </c>
      <c r="C1524" s="2">
        <v>0</v>
      </c>
      <c r="D1524" s="2" t="s">
        <v>1056</v>
      </c>
      <c r="E1524" s="2">
        <v>1132</v>
      </c>
      <c r="F1524" s="2" t="s">
        <v>932</v>
      </c>
      <c r="G1524" s="2">
        <v>2640893.4139999999</v>
      </c>
      <c r="H1524" s="2">
        <v>1215269.26</v>
      </c>
      <c r="I1524" s="2" t="s">
        <v>4896</v>
      </c>
      <c r="J1524" s="4">
        <v>39630</v>
      </c>
      <c r="K1524" s="230">
        <f t="shared" si="116"/>
        <v>3</v>
      </c>
      <c r="L1524" s="2" t="str">
        <f>$B1524&amp;"-"&amp;COUNTIF($B$2:$B1524, $B1524)</f>
        <v>6130-1</v>
      </c>
      <c r="M1524" s="2">
        <v>4712</v>
      </c>
      <c r="N1524" s="2" t="str">
        <f t="shared" ref="N1524:Y1587" si="121">IFERROR(INDEX($A$2:$A$5744, MATCH($M1524&amp;"-"&amp;N$1, $L$2:$L$5744, 0)), "")</f>
        <v>Laupersdorf</v>
      </c>
      <c r="O1524" s="2" t="str">
        <f t="shared" si="120"/>
        <v/>
      </c>
      <c r="P1524" s="2" t="str">
        <f t="shared" si="120"/>
        <v/>
      </c>
      <c r="Q1524" s="2" t="str">
        <f t="shared" si="120"/>
        <v/>
      </c>
      <c r="R1524" s="2" t="str">
        <f t="shared" si="120"/>
        <v/>
      </c>
      <c r="S1524" s="2" t="str">
        <f t="shared" si="120"/>
        <v/>
      </c>
      <c r="T1524" s="2" t="str">
        <f t="shared" si="120"/>
        <v/>
      </c>
      <c r="U1524" s="2" t="str">
        <f t="shared" si="120"/>
        <v/>
      </c>
      <c r="V1524" s="2" t="str">
        <f t="shared" si="120"/>
        <v/>
      </c>
      <c r="W1524" s="2" t="str">
        <f t="shared" si="120"/>
        <v/>
      </c>
      <c r="X1524" s="2" t="str">
        <f t="shared" si="120"/>
        <v/>
      </c>
      <c r="Y1524" s="2" t="str">
        <f t="shared" si="120"/>
        <v/>
      </c>
    </row>
    <row r="1525" spans="1:25" x14ac:dyDescent="0.2">
      <c r="A1525" s="2" t="s">
        <v>1083</v>
      </c>
      <c r="B1525" s="2">
        <v>6132</v>
      </c>
      <c r="C1525" s="2">
        <v>0</v>
      </c>
      <c r="D1525" s="2" t="s">
        <v>1056</v>
      </c>
      <c r="E1525" s="2">
        <v>1132</v>
      </c>
      <c r="F1525" s="2" t="s">
        <v>932</v>
      </c>
      <c r="G1525" s="2">
        <v>2641042.33</v>
      </c>
      <c r="H1525" s="2">
        <v>1213943.139</v>
      </c>
      <c r="I1525" s="2" t="s">
        <v>4896</v>
      </c>
      <c r="J1525" s="4">
        <v>39630</v>
      </c>
      <c r="K1525" s="230">
        <f t="shared" si="116"/>
        <v>3</v>
      </c>
      <c r="L1525" s="2" t="str">
        <f>$B1525&amp;"-"&amp;COUNTIF($B$2:$B1525, $B1525)</f>
        <v>6132-1</v>
      </c>
      <c r="M1525" s="2">
        <v>4713</v>
      </c>
      <c r="N1525" s="2" t="str">
        <f t="shared" si="121"/>
        <v>Matzendorf</v>
      </c>
      <c r="O1525" s="2" t="str">
        <f t="shared" si="120"/>
        <v/>
      </c>
      <c r="P1525" s="2" t="str">
        <f t="shared" si="120"/>
        <v/>
      </c>
      <c r="Q1525" s="2" t="str">
        <f t="shared" si="120"/>
        <v/>
      </c>
      <c r="R1525" s="2" t="str">
        <f t="shared" si="120"/>
        <v/>
      </c>
      <c r="S1525" s="2" t="str">
        <f t="shared" si="120"/>
        <v/>
      </c>
      <c r="T1525" s="2" t="str">
        <f t="shared" si="120"/>
        <v/>
      </c>
      <c r="U1525" s="2" t="str">
        <f t="shared" si="120"/>
        <v/>
      </c>
      <c r="V1525" s="2" t="str">
        <f t="shared" si="120"/>
        <v/>
      </c>
      <c r="W1525" s="2" t="str">
        <f t="shared" si="120"/>
        <v/>
      </c>
      <c r="X1525" s="2" t="str">
        <f t="shared" si="120"/>
        <v/>
      </c>
      <c r="Y1525" s="2" t="str">
        <f t="shared" si="120"/>
        <v/>
      </c>
    </row>
    <row r="1526" spans="1:25" x14ac:dyDescent="0.2">
      <c r="A1526" s="2" t="s">
        <v>1055</v>
      </c>
      <c r="B1526" s="2">
        <v>6133</v>
      </c>
      <c r="C1526" s="2">
        <v>0</v>
      </c>
      <c r="D1526" s="2" t="s">
        <v>1056</v>
      </c>
      <c r="E1526" s="2">
        <v>1132</v>
      </c>
      <c r="F1526" s="2" t="s">
        <v>932</v>
      </c>
      <c r="G1526" s="2">
        <v>2639306.14</v>
      </c>
      <c r="H1526" s="2">
        <v>1212413.5349999999</v>
      </c>
      <c r="I1526" s="2" t="s">
        <v>4896</v>
      </c>
      <c r="J1526" s="4">
        <v>39630</v>
      </c>
      <c r="K1526" s="230">
        <f t="shared" si="116"/>
        <v>3</v>
      </c>
      <c r="L1526" s="2" t="str">
        <f>$B1526&amp;"-"&amp;COUNTIF($B$2:$B1526, $B1526)</f>
        <v>6133-1</v>
      </c>
      <c r="M1526" s="2">
        <v>4714</v>
      </c>
      <c r="N1526" s="2" t="str">
        <f t="shared" si="121"/>
        <v>Aedermannsdorf</v>
      </c>
      <c r="O1526" s="2" t="str">
        <f t="shared" si="120"/>
        <v/>
      </c>
      <c r="P1526" s="2" t="str">
        <f t="shared" si="120"/>
        <v/>
      </c>
      <c r="Q1526" s="2" t="str">
        <f t="shared" si="120"/>
        <v/>
      </c>
      <c r="R1526" s="2" t="str">
        <f t="shared" si="120"/>
        <v/>
      </c>
      <c r="S1526" s="2" t="str">
        <f t="shared" si="120"/>
        <v/>
      </c>
      <c r="T1526" s="2" t="str">
        <f t="shared" si="120"/>
        <v/>
      </c>
      <c r="U1526" s="2" t="str">
        <f t="shared" si="120"/>
        <v/>
      </c>
      <c r="V1526" s="2" t="str">
        <f t="shared" si="120"/>
        <v/>
      </c>
      <c r="W1526" s="2" t="str">
        <f t="shared" si="120"/>
        <v/>
      </c>
      <c r="X1526" s="2" t="str">
        <f t="shared" si="120"/>
        <v/>
      </c>
      <c r="Y1526" s="2" t="str">
        <f t="shared" si="120"/>
        <v/>
      </c>
    </row>
    <row r="1527" spans="1:25" x14ac:dyDescent="0.2">
      <c r="A1527" s="2" t="s">
        <v>1058</v>
      </c>
      <c r="B1527" s="2">
        <v>6156</v>
      </c>
      <c r="C1527" s="2">
        <v>0</v>
      </c>
      <c r="D1527" s="2" t="s">
        <v>1056</v>
      </c>
      <c r="E1527" s="2">
        <v>1132</v>
      </c>
      <c r="F1527" s="2" t="s">
        <v>932</v>
      </c>
      <c r="G1527" s="2">
        <v>2637156.236</v>
      </c>
      <c r="H1527" s="2">
        <v>1214197.645</v>
      </c>
      <c r="I1527" s="2" t="s">
        <v>4896</v>
      </c>
      <c r="J1527" s="4">
        <v>39630</v>
      </c>
      <c r="K1527" s="230">
        <f t="shared" si="116"/>
        <v>3</v>
      </c>
      <c r="L1527" s="2" t="str">
        <f>$B1527&amp;"-"&amp;COUNTIF($B$2:$B1527, $B1527)</f>
        <v>6156-1</v>
      </c>
      <c r="M1527" s="2">
        <v>4715</v>
      </c>
      <c r="N1527" s="2" t="str">
        <f t="shared" si="121"/>
        <v>Herbetswil</v>
      </c>
      <c r="O1527" s="2" t="str">
        <f t="shared" si="120"/>
        <v>Herbetswil</v>
      </c>
      <c r="P1527" s="2" t="str">
        <f t="shared" si="120"/>
        <v/>
      </c>
      <c r="Q1527" s="2" t="str">
        <f t="shared" si="120"/>
        <v/>
      </c>
      <c r="R1527" s="2" t="str">
        <f t="shared" si="120"/>
        <v/>
      </c>
      <c r="S1527" s="2" t="str">
        <f t="shared" si="120"/>
        <v/>
      </c>
      <c r="T1527" s="2" t="str">
        <f t="shared" si="120"/>
        <v/>
      </c>
      <c r="U1527" s="2" t="str">
        <f t="shared" si="120"/>
        <v/>
      </c>
      <c r="V1527" s="2" t="str">
        <f t="shared" si="120"/>
        <v/>
      </c>
      <c r="W1527" s="2" t="str">
        <f t="shared" si="120"/>
        <v/>
      </c>
      <c r="X1527" s="2" t="str">
        <f t="shared" si="120"/>
        <v/>
      </c>
      <c r="Y1527" s="2" t="str">
        <f t="shared" si="120"/>
        <v/>
      </c>
    </row>
    <row r="1528" spans="1:25" x14ac:dyDescent="0.2">
      <c r="A1528" s="2" t="s">
        <v>880</v>
      </c>
      <c r="B1528" s="2">
        <v>4952</v>
      </c>
      <c r="C1528" s="2">
        <v>0</v>
      </c>
      <c r="D1528" s="2" t="s">
        <v>1058</v>
      </c>
      <c r="E1528" s="2">
        <v>1135</v>
      </c>
      <c r="F1528" s="2" t="s">
        <v>932</v>
      </c>
      <c r="G1528" s="2">
        <v>2633001.6120000002</v>
      </c>
      <c r="H1528" s="2">
        <v>1210949.04</v>
      </c>
      <c r="I1528" s="2" t="s">
        <v>4896</v>
      </c>
      <c r="J1528" s="4">
        <v>39630</v>
      </c>
      <c r="K1528" s="230">
        <f t="shared" si="116"/>
        <v>3</v>
      </c>
      <c r="L1528" s="2" t="str">
        <f>$B1528&amp;"-"&amp;COUNTIF($B$2:$B1528, $B1528)</f>
        <v>4952-4</v>
      </c>
      <c r="M1528" s="2">
        <v>4716</v>
      </c>
      <c r="N1528" s="2" t="str">
        <f t="shared" si="121"/>
        <v>Gänsbrunnen</v>
      </c>
      <c r="O1528" s="2" t="str">
        <f t="shared" si="120"/>
        <v>Welschenrohr</v>
      </c>
      <c r="P1528" s="2" t="str">
        <f t="shared" si="120"/>
        <v>Welschenrohr</v>
      </c>
      <c r="Q1528" s="2" t="str">
        <f t="shared" si="120"/>
        <v>Gänsbrunnen</v>
      </c>
      <c r="R1528" s="2" t="str">
        <f t="shared" si="120"/>
        <v/>
      </c>
      <c r="S1528" s="2" t="str">
        <f t="shared" si="120"/>
        <v/>
      </c>
      <c r="T1528" s="2" t="str">
        <f t="shared" si="120"/>
        <v/>
      </c>
      <c r="U1528" s="2" t="str">
        <f t="shared" si="120"/>
        <v/>
      </c>
      <c r="V1528" s="2" t="str">
        <f t="shared" si="120"/>
        <v/>
      </c>
      <c r="W1528" s="2" t="str">
        <f t="shared" si="120"/>
        <v/>
      </c>
      <c r="X1528" s="2" t="str">
        <f t="shared" si="120"/>
        <v/>
      </c>
      <c r="Y1528" s="2" t="str">
        <f t="shared" si="120"/>
        <v/>
      </c>
    </row>
    <row r="1529" spans="1:25" x14ac:dyDescent="0.2">
      <c r="A1529" s="2" t="s">
        <v>1074</v>
      </c>
      <c r="B1529" s="2">
        <v>6153</v>
      </c>
      <c r="C1529" s="2">
        <v>0</v>
      </c>
      <c r="D1529" s="2" t="s">
        <v>1058</v>
      </c>
      <c r="E1529" s="2">
        <v>1135</v>
      </c>
      <c r="F1529" s="2" t="s">
        <v>932</v>
      </c>
      <c r="G1529" s="2">
        <v>2635359.8509999998</v>
      </c>
      <c r="H1529" s="2">
        <v>1216227.807</v>
      </c>
      <c r="I1529" s="2" t="s">
        <v>4896</v>
      </c>
      <c r="J1529" s="4">
        <v>39630</v>
      </c>
      <c r="K1529" s="230">
        <f t="shared" si="116"/>
        <v>3</v>
      </c>
      <c r="L1529" s="2" t="str">
        <f>$B1529&amp;"-"&amp;COUNTIF($B$2:$B1529, $B1529)</f>
        <v>6153-2</v>
      </c>
      <c r="M1529" s="2">
        <v>4717</v>
      </c>
      <c r="N1529" s="2" t="str">
        <f t="shared" si="121"/>
        <v>Mümliswil</v>
      </c>
      <c r="O1529" s="2" t="str">
        <f t="shared" si="120"/>
        <v>Mümliswil</v>
      </c>
      <c r="P1529" s="2" t="str">
        <f t="shared" si="120"/>
        <v>Mümliswil</v>
      </c>
      <c r="Q1529" s="2" t="str">
        <f t="shared" si="120"/>
        <v>Mümliswil</v>
      </c>
      <c r="R1529" s="2" t="str">
        <f t="shared" si="120"/>
        <v>Mümliswil</v>
      </c>
      <c r="S1529" s="2" t="str">
        <f t="shared" si="120"/>
        <v/>
      </c>
      <c r="T1529" s="2" t="str">
        <f t="shared" si="120"/>
        <v/>
      </c>
      <c r="U1529" s="2" t="str">
        <f t="shared" si="120"/>
        <v/>
      </c>
      <c r="V1529" s="2" t="str">
        <f t="shared" si="120"/>
        <v/>
      </c>
      <c r="W1529" s="2" t="str">
        <f t="shared" si="120"/>
        <v/>
      </c>
      <c r="X1529" s="2" t="str">
        <f t="shared" si="120"/>
        <v/>
      </c>
      <c r="Y1529" s="2" t="str">
        <f t="shared" si="120"/>
        <v/>
      </c>
    </row>
    <row r="1530" spans="1:25" x14ac:dyDescent="0.2">
      <c r="A1530" s="2" t="s">
        <v>1057</v>
      </c>
      <c r="B1530" s="2">
        <v>6154</v>
      </c>
      <c r="C1530" s="2">
        <v>0</v>
      </c>
      <c r="D1530" s="2" t="s">
        <v>1058</v>
      </c>
      <c r="E1530" s="2">
        <v>1135</v>
      </c>
      <c r="F1530" s="2" t="s">
        <v>932</v>
      </c>
      <c r="G1530" s="2">
        <v>2635072.3829999999</v>
      </c>
      <c r="H1530" s="2">
        <v>1214342.669</v>
      </c>
      <c r="I1530" s="2" t="s">
        <v>4896</v>
      </c>
      <c r="J1530" s="4">
        <v>39630</v>
      </c>
      <c r="K1530" s="230">
        <f t="shared" si="116"/>
        <v>3</v>
      </c>
      <c r="L1530" s="2" t="str">
        <f>$B1530&amp;"-"&amp;COUNTIF($B$2:$B1530, $B1530)</f>
        <v>6154-1</v>
      </c>
      <c r="M1530" s="2">
        <v>4718</v>
      </c>
      <c r="N1530" s="2" t="str">
        <f t="shared" si="121"/>
        <v>Holderbank SO</v>
      </c>
      <c r="O1530" s="2" t="str">
        <f t="shared" si="120"/>
        <v>Holderbank SO</v>
      </c>
      <c r="P1530" s="2" t="str">
        <f t="shared" si="120"/>
        <v/>
      </c>
      <c r="Q1530" s="2" t="str">
        <f t="shared" si="120"/>
        <v/>
      </c>
      <c r="R1530" s="2" t="str">
        <f t="shared" si="120"/>
        <v/>
      </c>
      <c r="S1530" s="2" t="str">
        <f t="shared" si="120"/>
        <v/>
      </c>
      <c r="T1530" s="2" t="str">
        <f t="shared" si="120"/>
        <v/>
      </c>
      <c r="U1530" s="2" t="str">
        <f t="shared" si="120"/>
        <v/>
      </c>
      <c r="V1530" s="2" t="str">
        <f t="shared" si="120"/>
        <v/>
      </c>
      <c r="W1530" s="2" t="str">
        <f t="shared" si="120"/>
        <v/>
      </c>
      <c r="X1530" s="2" t="str">
        <f t="shared" si="120"/>
        <v/>
      </c>
      <c r="Y1530" s="2" t="str">
        <f t="shared" si="120"/>
        <v/>
      </c>
    </row>
    <row r="1531" spans="1:25" x14ac:dyDescent="0.2">
      <c r="A1531" s="2" t="s">
        <v>1058</v>
      </c>
      <c r="B1531" s="2">
        <v>6156</v>
      </c>
      <c r="C1531" s="2">
        <v>0</v>
      </c>
      <c r="D1531" s="2" t="s">
        <v>1058</v>
      </c>
      <c r="E1531" s="2">
        <v>1135</v>
      </c>
      <c r="F1531" s="2" t="s">
        <v>932</v>
      </c>
      <c r="G1531" s="2">
        <v>2635260.2480000001</v>
      </c>
      <c r="H1531" s="2">
        <v>1211283.8870000001</v>
      </c>
      <c r="I1531" s="2" t="s">
        <v>4896</v>
      </c>
      <c r="J1531" s="4">
        <v>39630</v>
      </c>
      <c r="K1531" s="230">
        <f t="shared" si="116"/>
        <v>3</v>
      </c>
      <c r="L1531" s="2" t="str">
        <f>$B1531&amp;"-"&amp;COUNTIF($B$2:$B1531, $B1531)</f>
        <v>6156-2</v>
      </c>
      <c r="M1531" s="2">
        <v>4719</v>
      </c>
      <c r="N1531" s="2" t="str">
        <f t="shared" si="121"/>
        <v>Ramiswil</v>
      </c>
      <c r="O1531" s="2" t="str">
        <f t="shared" si="120"/>
        <v>Ramiswil</v>
      </c>
      <c r="P1531" s="2" t="str">
        <f t="shared" si="120"/>
        <v>Ramiswil</v>
      </c>
      <c r="Q1531" s="2" t="str">
        <f t="shared" si="120"/>
        <v>Ramiswil</v>
      </c>
      <c r="R1531" s="2" t="str">
        <f t="shared" si="120"/>
        <v/>
      </c>
      <c r="S1531" s="2" t="str">
        <f t="shared" si="120"/>
        <v/>
      </c>
      <c r="T1531" s="2" t="str">
        <f t="shared" si="120"/>
        <v/>
      </c>
      <c r="U1531" s="2" t="str">
        <f t="shared" si="120"/>
        <v/>
      </c>
      <c r="V1531" s="2" t="str">
        <f t="shared" si="120"/>
        <v/>
      </c>
      <c r="W1531" s="2" t="str">
        <f t="shared" si="120"/>
        <v/>
      </c>
      <c r="X1531" s="2" t="str">
        <f t="shared" si="120"/>
        <v/>
      </c>
      <c r="Y1531" s="2" t="str">
        <f t="shared" si="120"/>
        <v/>
      </c>
    </row>
    <row r="1532" spans="1:25" x14ac:dyDescent="0.2">
      <c r="A1532" s="2" t="s">
        <v>1059</v>
      </c>
      <c r="B1532" s="2">
        <v>6156</v>
      </c>
      <c r="C1532" s="2">
        <v>2</v>
      </c>
      <c r="D1532" s="2" t="s">
        <v>1058</v>
      </c>
      <c r="E1532" s="2">
        <v>1135</v>
      </c>
      <c r="F1532" s="2" t="s">
        <v>932</v>
      </c>
      <c r="G1532" s="2">
        <v>2636440.0860000001</v>
      </c>
      <c r="H1532" s="2">
        <v>1208683.321</v>
      </c>
      <c r="I1532" s="2" t="s">
        <v>4896</v>
      </c>
      <c r="J1532" s="4">
        <v>39630</v>
      </c>
      <c r="K1532" s="230">
        <f t="shared" si="116"/>
        <v>3</v>
      </c>
      <c r="L1532" s="2" t="str">
        <f>$B1532&amp;"-"&amp;COUNTIF($B$2:$B1532, $B1532)</f>
        <v>6156-3</v>
      </c>
      <c r="M1532" s="2">
        <v>4800</v>
      </c>
      <c r="N1532" s="2" t="str">
        <f t="shared" si="121"/>
        <v>Zofingen</v>
      </c>
      <c r="O1532" s="2" t="str">
        <f t="shared" si="120"/>
        <v>Zofingen</v>
      </c>
      <c r="P1532" s="2" t="str">
        <f t="shared" si="120"/>
        <v/>
      </c>
      <c r="Q1532" s="2" t="str">
        <f t="shared" si="120"/>
        <v/>
      </c>
      <c r="R1532" s="2" t="str">
        <f t="shared" si="120"/>
        <v/>
      </c>
      <c r="S1532" s="2" t="str">
        <f t="shared" si="120"/>
        <v/>
      </c>
      <c r="T1532" s="2" t="str">
        <f t="shared" si="120"/>
        <v/>
      </c>
      <c r="U1532" s="2" t="str">
        <f t="shared" si="120"/>
        <v/>
      </c>
      <c r="V1532" s="2" t="str">
        <f t="shared" si="120"/>
        <v/>
      </c>
      <c r="W1532" s="2" t="str">
        <f t="shared" si="120"/>
        <v/>
      </c>
      <c r="X1532" s="2" t="str">
        <f t="shared" si="120"/>
        <v/>
      </c>
      <c r="Y1532" s="2" t="str">
        <f t="shared" si="120"/>
        <v/>
      </c>
    </row>
    <row r="1533" spans="1:25" x14ac:dyDescent="0.2">
      <c r="A1533" s="2" t="s">
        <v>1040</v>
      </c>
      <c r="B1533" s="2">
        <v>6110</v>
      </c>
      <c r="C1533" s="2">
        <v>0</v>
      </c>
      <c r="D1533" s="2" t="s">
        <v>1060</v>
      </c>
      <c r="E1533" s="2">
        <v>1136</v>
      </c>
      <c r="F1533" s="2" t="s">
        <v>932</v>
      </c>
      <c r="G1533" s="2">
        <v>2644414.3250000002</v>
      </c>
      <c r="H1533" s="2">
        <v>1209050.274</v>
      </c>
      <c r="I1533" s="2" t="s">
        <v>4896</v>
      </c>
      <c r="J1533" s="4">
        <v>39630</v>
      </c>
      <c r="K1533" s="230">
        <f t="shared" si="116"/>
        <v>3</v>
      </c>
      <c r="L1533" s="2" t="str">
        <f>$B1533&amp;"-"&amp;COUNTIF($B$2:$B1533, $B1533)</f>
        <v>6110-7</v>
      </c>
      <c r="M1533" s="2">
        <v>4802</v>
      </c>
      <c r="N1533" s="2" t="str">
        <f t="shared" si="121"/>
        <v>Strengelbach</v>
      </c>
      <c r="O1533" s="2" t="str">
        <f t="shared" si="120"/>
        <v>Strengelbach</v>
      </c>
      <c r="P1533" s="2" t="str">
        <f t="shared" si="120"/>
        <v/>
      </c>
      <c r="Q1533" s="2" t="str">
        <f t="shared" si="120"/>
        <v/>
      </c>
      <c r="R1533" s="2" t="str">
        <f t="shared" si="120"/>
        <v/>
      </c>
      <c r="S1533" s="2" t="str">
        <f t="shared" si="120"/>
        <v/>
      </c>
      <c r="T1533" s="2" t="str">
        <f t="shared" si="120"/>
        <v/>
      </c>
      <c r="U1533" s="2" t="str">
        <f t="shared" si="120"/>
        <v/>
      </c>
      <c r="V1533" s="2" t="str">
        <f t="shared" si="120"/>
        <v/>
      </c>
      <c r="W1533" s="2" t="str">
        <f t="shared" si="120"/>
        <v/>
      </c>
      <c r="X1533" s="2" t="str">
        <f t="shared" si="120"/>
        <v/>
      </c>
      <c r="Y1533" s="2" t="str">
        <f t="shared" si="120"/>
        <v/>
      </c>
    </row>
    <row r="1534" spans="1:25" x14ac:dyDescent="0.2">
      <c r="A1534" s="2" t="s">
        <v>1060</v>
      </c>
      <c r="B1534" s="2">
        <v>6122</v>
      </c>
      <c r="C1534" s="2">
        <v>0</v>
      </c>
      <c r="D1534" s="2" t="s">
        <v>1060</v>
      </c>
      <c r="E1534" s="2">
        <v>1136</v>
      </c>
      <c r="F1534" s="2" t="s">
        <v>932</v>
      </c>
      <c r="G1534" s="2">
        <v>2645558.8810000001</v>
      </c>
      <c r="H1534" s="2">
        <v>1214711.97</v>
      </c>
      <c r="I1534" s="2" t="s">
        <v>4896</v>
      </c>
      <c r="J1534" s="4">
        <v>39630</v>
      </c>
      <c r="K1534" s="230">
        <f t="shared" si="116"/>
        <v>3</v>
      </c>
      <c r="L1534" s="2" t="str">
        <f>$B1534&amp;"-"&amp;COUNTIF($B$2:$B1534, $B1534)</f>
        <v>6122-2</v>
      </c>
      <c r="M1534" s="2">
        <v>4803</v>
      </c>
      <c r="N1534" s="2" t="str">
        <f t="shared" si="121"/>
        <v>Vordemwald</v>
      </c>
      <c r="O1534" s="2" t="str">
        <f t="shared" si="120"/>
        <v>Vordemwald</v>
      </c>
      <c r="P1534" s="2" t="str">
        <f t="shared" si="120"/>
        <v/>
      </c>
      <c r="Q1534" s="2" t="str">
        <f t="shared" si="120"/>
        <v/>
      </c>
      <c r="R1534" s="2" t="str">
        <f t="shared" si="120"/>
        <v/>
      </c>
      <c r="S1534" s="2" t="str">
        <f t="shared" si="120"/>
        <v/>
      </c>
      <c r="T1534" s="2" t="str">
        <f t="shared" si="120"/>
        <v/>
      </c>
      <c r="U1534" s="2" t="str">
        <f t="shared" si="120"/>
        <v/>
      </c>
      <c r="V1534" s="2" t="str">
        <f t="shared" si="120"/>
        <v/>
      </c>
      <c r="W1534" s="2" t="str">
        <f t="shared" si="120"/>
        <v/>
      </c>
      <c r="X1534" s="2" t="str">
        <f t="shared" si="120"/>
        <v/>
      </c>
      <c r="Y1534" s="2" t="str">
        <f t="shared" si="120"/>
        <v/>
      </c>
    </row>
    <row r="1535" spans="1:25" x14ac:dyDescent="0.2">
      <c r="A1535" s="2" t="s">
        <v>1061</v>
      </c>
      <c r="B1535" s="2">
        <v>6123</v>
      </c>
      <c r="C1535" s="2">
        <v>0</v>
      </c>
      <c r="D1535" s="2" t="s">
        <v>1060</v>
      </c>
      <c r="E1535" s="2">
        <v>1136</v>
      </c>
      <c r="F1535" s="2" t="s">
        <v>932</v>
      </c>
      <c r="G1535" s="2">
        <v>2647442.179</v>
      </c>
      <c r="H1535" s="2">
        <v>1215760.0460000001</v>
      </c>
      <c r="I1535" s="2" t="s">
        <v>4896</v>
      </c>
      <c r="J1535" s="4">
        <v>39630</v>
      </c>
      <c r="K1535" s="230">
        <f t="shared" si="116"/>
        <v>3</v>
      </c>
      <c r="L1535" s="2" t="str">
        <f>$B1535&amp;"-"&amp;COUNTIF($B$2:$B1535, $B1535)</f>
        <v>6123-1</v>
      </c>
      <c r="M1535" s="2">
        <v>4805</v>
      </c>
      <c r="N1535" s="2" t="str">
        <f t="shared" si="121"/>
        <v>Brittnau</v>
      </c>
      <c r="O1535" s="2" t="str">
        <f t="shared" si="120"/>
        <v/>
      </c>
      <c r="P1535" s="2" t="str">
        <f t="shared" si="120"/>
        <v/>
      </c>
      <c r="Q1535" s="2" t="str">
        <f t="shared" si="120"/>
        <v/>
      </c>
      <c r="R1535" s="2" t="str">
        <f t="shared" si="120"/>
        <v/>
      </c>
      <c r="S1535" s="2" t="str">
        <f t="shared" si="120"/>
        <v/>
      </c>
      <c r="T1535" s="2" t="str">
        <f t="shared" si="120"/>
        <v/>
      </c>
      <c r="U1535" s="2" t="str">
        <f t="shared" si="120"/>
        <v/>
      </c>
      <c r="V1535" s="2" t="str">
        <f t="shared" si="120"/>
        <v/>
      </c>
      <c r="W1535" s="2" t="str">
        <f t="shared" si="120"/>
        <v/>
      </c>
      <c r="X1535" s="2" t="str">
        <f t="shared" si="120"/>
        <v/>
      </c>
      <c r="Y1535" s="2" t="str">
        <f t="shared" si="120"/>
        <v/>
      </c>
    </row>
    <row r="1536" spans="1:25" x14ac:dyDescent="0.2">
      <c r="A1536" s="2" t="s">
        <v>1062</v>
      </c>
      <c r="B1536" s="2">
        <v>6125</v>
      </c>
      <c r="C1536" s="2">
        <v>0</v>
      </c>
      <c r="D1536" s="2" t="s">
        <v>1060</v>
      </c>
      <c r="E1536" s="2">
        <v>1136</v>
      </c>
      <c r="F1536" s="2" t="s">
        <v>932</v>
      </c>
      <c r="G1536" s="2">
        <v>2642640.7230000002</v>
      </c>
      <c r="H1536" s="2">
        <v>1209727.567</v>
      </c>
      <c r="I1536" s="2" t="s">
        <v>4896</v>
      </c>
      <c r="J1536" s="4">
        <v>39630</v>
      </c>
      <c r="K1536" s="230">
        <f t="shared" si="116"/>
        <v>3</v>
      </c>
      <c r="L1536" s="2" t="str">
        <f>$B1536&amp;"-"&amp;COUNTIF($B$2:$B1536, $B1536)</f>
        <v>6125-2</v>
      </c>
      <c r="M1536" s="2">
        <v>4806</v>
      </c>
      <c r="N1536" s="2" t="str">
        <f t="shared" si="121"/>
        <v>Wikon</v>
      </c>
      <c r="O1536" s="2" t="str">
        <f t="shared" si="120"/>
        <v/>
      </c>
      <c r="P1536" s="2" t="str">
        <f t="shared" si="120"/>
        <v/>
      </c>
      <c r="Q1536" s="2" t="str">
        <f t="shared" si="120"/>
        <v/>
      </c>
      <c r="R1536" s="2" t="str">
        <f t="shared" si="120"/>
        <v/>
      </c>
      <c r="S1536" s="2" t="str">
        <f t="shared" si="120"/>
        <v/>
      </c>
      <c r="T1536" s="2" t="str">
        <f t="shared" si="120"/>
        <v/>
      </c>
      <c r="U1536" s="2" t="str">
        <f t="shared" si="120"/>
        <v/>
      </c>
      <c r="V1536" s="2" t="str">
        <f t="shared" si="120"/>
        <v/>
      </c>
      <c r="W1536" s="2" t="str">
        <f t="shared" si="120"/>
        <v/>
      </c>
      <c r="X1536" s="2" t="str">
        <f t="shared" si="120"/>
        <v/>
      </c>
      <c r="Y1536" s="2" t="str">
        <f t="shared" si="120"/>
        <v/>
      </c>
    </row>
    <row r="1537" spans="1:25" x14ac:dyDescent="0.2">
      <c r="A1537" s="2" t="s">
        <v>1082</v>
      </c>
      <c r="B1537" s="2">
        <v>6130</v>
      </c>
      <c r="C1537" s="2">
        <v>0</v>
      </c>
      <c r="D1537" s="2" t="s">
        <v>1060</v>
      </c>
      <c r="E1537" s="2">
        <v>1136</v>
      </c>
      <c r="F1537" s="2" t="s">
        <v>932</v>
      </c>
      <c r="G1537" s="2">
        <v>2644959.7209999999</v>
      </c>
      <c r="H1537" s="2">
        <v>1217135.9029999999</v>
      </c>
      <c r="I1537" s="2" t="s">
        <v>4896</v>
      </c>
      <c r="J1537" s="4">
        <v>39630</v>
      </c>
      <c r="K1537" s="230">
        <f t="shared" si="116"/>
        <v>3</v>
      </c>
      <c r="L1537" s="2" t="str">
        <f>$B1537&amp;"-"&amp;COUNTIF($B$2:$B1537, $B1537)</f>
        <v>6130-2</v>
      </c>
      <c r="M1537" s="2">
        <v>4812</v>
      </c>
      <c r="N1537" s="2" t="str">
        <f t="shared" si="121"/>
        <v>Mühlethal</v>
      </c>
      <c r="O1537" s="2" t="str">
        <f t="shared" si="120"/>
        <v>Mühlethal</v>
      </c>
      <c r="P1537" s="2" t="str">
        <f t="shared" si="120"/>
        <v/>
      </c>
      <c r="Q1537" s="2" t="str">
        <f t="shared" si="120"/>
        <v/>
      </c>
      <c r="R1537" s="2" t="str">
        <f t="shared" si="120"/>
        <v/>
      </c>
      <c r="S1537" s="2" t="str">
        <f t="shared" si="120"/>
        <v/>
      </c>
      <c r="T1537" s="2" t="str">
        <f t="shared" si="120"/>
        <v/>
      </c>
      <c r="U1537" s="2" t="str">
        <f t="shared" si="120"/>
        <v/>
      </c>
      <c r="V1537" s="2" t="str">
        <f t="shared" si="120"/>
        <v/>
      </c>
      <c r="W1537" s="2" t="str">
        <f t="shared" si="120"/>
        <v/>
      </c>
      <c r="X1537" s="2" t="str">
        <f t="shared" si="120"/>
        <v/>
      </c>
      <c r="Y1537" s="2" t="str">
        <f t="shared" si="120"/>
        <v/>
      </c>
    </row>
    <row r="1538" spans="1:25" x14ac:dyDescent="0.2">
      <c r="A1538" s="2" t="s">
        <v>1063</v>
      </c>
      <c r="B1538" s="2">
        <v>6244</v>
      </c>
      <c r="C1538" s="2">
        <v>0</v>
      </c>
      <c r="D1538" s="2" t="s">
        <v>1063</v>
      </c>
      <c r="E1538" s="2">
        <v>1137</v>
      </c>
      <c r="F1538" s="2" t="s">
        <v>932</v>
      </c>
      <c r="G1538" s="2">
        <v>2641577.111</v>
      </c>
      <c r="H1538" s="2">
        <v>1226900.558</v>
      </c>
      <c r="I1538" s="2" t="s">
        <v>4896</v>
      </c>
      <c r="J1538" s="4">
        <v>39630</v>
      </c>
      <c r="K1538" s="230">
        <f t="shared" si="116"/>
        <v>3</v>
      </c>
      <c r="L1538" s="2" t="str">
        <f>$B1538&amp;"-"&amp;COUNTIF($B$2:$B1538, $B1538)</f>
        <v>6244-3</v>
      </c>
      <c r="M1538" s="2">
        <v>4813</v>
      </c>
      <c r="N1538" s="2" t="str">
        <f t="shared" si="121"/>
        <v>Uerkheim</v>
      </c>
      <c r="O1538" s="2" t="str">
        <f t="shared" si="120"/>
        <v>Uerkheim</v>
      </c>
      <c r="P1538" s="2" t="str">
        <f t="shared" si="120"/>
        <v>Uerkheim</v>
      </c>
      <c r="Q1538" s="2" t="str">
        <f t="shared" si="120"/>
        <v/>
      </c>
      <c r="R1538" s="2" t="str">
        <f t="shared" si="120"/>
        <v/>
      </c>
      <c r="S1538" s="2" t="str">
        <f t="shared" si="120"/>
        <v/>
      </c>
      <c r="T1538" s="2" t="str">
        <f t="shared" si="120"/>
        <v/>
      </c>
      <c r="U1538" s="2" t="str">
        <f t="shared" si="120"/>
        <v/>
      </c>
      <c r="V1538" s="2" t="str">
        <f t="shared" si="120"/>
        <v/>
      </c>
      <c r="W1538" s="2" t="str">
        <f t="shared" si="120"/>
        <v/>
      </c>
      <c r="X1538" s="2" t="str">
        <f t="shared" si="120"/>
        <v/>
      </c>
      <c r="Y1538" s="2" t="str">
        <f t="shared" si="120"/>
        <v/>
      </c>
    </row>
    <row r="1539" spans="1:25" x14ac:dyDescent="0.2">
      <c r="A1539" s="2" t="s">
        <v>1064</v>
      </c>
      <c r="B1539" s="2">
        <v>4915</v>
      </c>
      <c r="C1539" s="2">
        <v>0</v>
      </c>
      <c r="D1539" s="2" t="s">
        <v>1065</v>
      </c>
      <c r="E1539" s="2">
        <v>1139</v>
      </c>
      <c r="F1539" s="2" t="s">
        <v>932</v>
      </c>
      <c r="G1539" s="2">
        <v>2631700.4580000001</v>
      </c>
      <c r="H1539" s="2">
        <v>1229780.966</v>
      </c>
      <c r="I1539" s="2" t="s">
        <v>4896</v>
      </c>
      <c r="J1539" s="4">
        <v>39630</v>
      </c>
      <c r="K1539" s="230">
        <f t="shared" ref="K1539:K1602" si="122">IF(I1539="it", 1, IF(I1539="fr", 2, 3))</f>
        <v>3</v>
      </c>
      <c r="L1539" s="2" t="str">
        <f>$B1539&amp;"-"&amp;COUNTIF($B$2:$B1539, $B1539)</f>
        <v>4915-1</v>
      </c>
      <c r="M1539" s="2">
        <v>4814</v>
      </c>
      <c r="N1539" s="2" t="str">
        <f t="shared" si="121"/>
        <v>Bottenwil</v>
      </c>
      <c r="O1539" s="2" t="str">
        <f t="shared" si="120"/>
        <v>Bottenwil</v>
      </c>
      <c r="P1539" s="2" t="str">
        <f t="shared" si="120"/>
        <v/>
      </c>
      <c r="Q1539" s="2" t="str">
        <f t="shared" si="120"/>
        <v/>
      </c>
      <c r="R1539" s="2" t="str">
        <f t="shared" si="120"/>
        <v/>
      </c>
      <c r="S1539" s="2" t="str">
        <f t="shared" si="120"/>
        <v/>
      </c>
      <c r="T1539" s="2" t="str">
        <f t="shared" si="120"/>
        <v/>
      </c>
      <c r="U1539" s="2" t="str">
        <f t="shared" si="120"/>
        <v/>
      </c>
      <c r="V1539" s="2" t="str">
        <f t="shared" si="120"/>
        <v/>
      </c>
      <c r="W1539" s="2" t="str">
        <f t="shared" si="120"/>
        <v/>
      </c>
      <c r="X1539" s="2" t="str">
        <f t="shared" si="120"/>
        <v/>
      </c>
      <c r="Y1539" s="2" t="str">
        <f t="shared" si="120"/>
        <v/>
      </c>
    </row>
    <row r="1540" spans="1:25" x14ac:dyDescent="0.2">
      <c r="A1540" s="2" t="s">
        <v>1043</v>
      </c>
      <c r="B1540" s="2">
        <v>6147</v>
      </c>
      <c r="C1540" s="2">
        <v>0</v>
      </c>
      <c r="D1540" s="2" t="s">
        <v>1065</v>
      </c>
      <c r="E1540" s="2">
        <v>1139</v>
      </c>
      <c r="F1540" s="2" t="s">
        <v>932</v>
      </c>
      <c r="G1540" s="2">
        <v>2632124.1340000001</v>
      </c>
      <c r="H1540" s="2">
        <v>1227929.6240000001</v>
      </c>
      <c r="I1540" s="2" t="s">
        <v>4896</v>
      </c>
      <c r="J1540" s="4">
        <v>39630</v>
      </c>
      <c r="K1540" s="230">
        <f t="shared" si="122"/>
        <v>3</v>
      </c>
      <c r="L1540" s="2" t="str">
        <f>$B1540&amp;"-"&amp;COUNTIF($B$2:$B1540, $B1540)</f>
        <v>6147-4</v>
      </c>
      <c r="M1540" s="2">
        <v>4852</v>
      </c>
      <c r="N1540" s="2" t="str">
        <f t="shared" si="121"/>
        <v>Rothrist</v>
      </c>
      <c r="O1540" s="2" t="str">
        <f t="shared" si="120"/>
        <v>Rothrist</v>
      </c>
      <c r="P1540" s="2" t="str">
        <f t="shared" si="120"/>
        <v/>
      </c>
      <c r="Q1540" s="2" t="str">
        <f t="shared" si="120"/>
        <v/>
      </c>
      <c r="R1540" s="2" t="str">
        <f t="shared" si="120"/>
        <v/>
      </c>
      <c r="S1540" s="2" t="str">
        <f t="shared" si="120"/>
        <v/>
      </c>
      <c r="T1540" s="2" t="str">
        <f t="shared" si="120"/>
        <v/>
      </c>
      <c r="U1540" s="2" t="str">
        <f t="shared" si="120"/>
        <v/>
      </c>
      <c r="V1540" s="2" t="str">
        <f t="shared" si="120"/>
        <v/>
      </c>
      <c r="W1540" s="2" t="str">
        <f t="shared" si="120"/>
        <v/>
      </c>
      <c r="X1540" s="2" t="str">
        <f t="shared" si="120"/>
        <v/>
      </c>
      <c r="Y1540" s="2" t="str">
        <f t="shared" si="120"/>
        <v/>
      </c>
    </row>
    <row r="1541" spans="1:25" x14ac:dyDescent="0.2">
      <c r="A1541" s="2" t="s">
        <v>1065</v>
      </c>
      <c r="B1541" s="2">
        <v>6264</v>
      </c>
      <c r="C1541" s="2">
        <v>0</v>
      </c>
      <c r="D1541" s="2" t="s">
        <v>1065</v>
      </c>
      <c r="E1541" s="2">
        <v>1139</v>
      </c>
      <c r="F1541" s="2" t="s">
        <v>932</v>
      </c>
      <c r="G1541" s="2">
        <v>2634993.1230000001</v>
      </c>
      <c r="H1541" s="2">
        <v>1231040.03</v>
      </c>
      <c r="I1541" s="2" t="s">
        <v>4896</v>
      </c>
      <c r="J1541" s="4">
        <v>39630</v>
      </c>
      <c r="K1541" s="230">
        <f t="shared" si="122"/>
        <v>3</v>
      </c>
      <c r="L1541" s="2" t="str">
        <f>$B1541&amp;"-"&amp;COUNTIF($B$2:$B1541, $B1541)</f>
        <v>6264-1</v>
      </c>
      <c r="M1541" s="2">
        <v>4853</v>
      </c>
      <c r="N1541" s="2" t="str">
        <f t="shared" si="121"/>
        <v>Murgenthal</v>
      </c>
      <c r="O1541" s="2" t="str">
        <f t="shared" si="120"/>
        <v>Riken AG</v>
      </c>
      <c r="P1541" s="2" t="str">
        <f t="shared" si="120"/>
        <v/>
      </c>
      <c r="Q1541" s="2" t="str">
        <f t="shared" si="120"/>
        <v/>
      </c>
      <c r="R1541" s="2" t="str">
        <f t="shared" si="120"/>
        <v/>
      </c>
      <c r="S1541" s="2" t="str">
        <f t="shared" si="120"/>
        <v/>
      </c>
      <c r="T1541" s="2" t="str">
        <f t="shared" si="120"/>
        <v/>
      </c>
      <c r="U1541" s="2" t="str">
        <f t="shared" si="120"/>
        <v/>
      </c>
      <c r="V1541" s="2" t="str">
        <f t="shared" si="120"/>
        <v/>
      </c>
      <c r="W1541" s="2" t="str">
        <f t="shared" si="120"/>
        <v/>
      </c>
      <c r="X1541" s="2" t="str">
        <f t="shared" si="120"/>
        <v/>
      </c>
      <c r="Y1541" s="2" t="str">
        <f t="shared" si="120"/>
        <v/>
      </c>
    </row>
    <row r="1542" spans="1:25" x14ac:dyDescent="0.2">
      <c r="A1542" s="2" t="s">
        <v>1071</v>
      </c>
      <c r="B1542" s="2">
        <v>6265</v>
      </c>
      <c r="C1542" s="2">
        <v>0</v>
      </c>
      <c r="D1542" s="2" t="s">
        <v>1065</v>
      </c>
      <c r="E1542" s="2">
        <v>1139</v>
      </c>
      <c r="F1542" s="2" t="s">
        <v>932</v>
      </c>
      <c r="G1542" s="2">
        <v>2635258.7570000002</v>
      </c>
      <c r="H1542" s="2">
        <v>1228179.4739999999</v>
      </c>
      <c r="I1542" s="2" t="s">
        <v>4896</v>
      </c>
      <c r="J1542" s="4">
        <v>39630</v>
      </c>
      <c r="K1542" s="230">
        <f t="shared" si="122"/>
        <v>3</v>
      </c>
      <c r="L1542" s="2" t="str">
        <f>$B1542&amp;"-"&amp;COUNTIF($B$2:$B1542, $B1542)</f>
        <v>6265-1</v>
      </c>
      <c r="M1542" s="2">
        <v>4856</v>
      </c>
      <c r="N1542" s="2" t="str">
        <f t="shared" si="121"/>
        <v>Glashütten</v>
      </c>
      <c r="O1542" s="2" t="str">
        <f t="shared" si="120"/>
        <v/>
      </c>
      <c r="P1542" s="2" t="str">
        <f t="shared" si="120"/>
        <v/>
      </c>
      <c r="Q1542" s="2" t="str">
        <f t="shared" si="120"/>
        <v/>
      </c>
      <c r="R1542" s="2" t="str">
        <f t="shared" si="120"/>
        <v/>
      </c>
      <c r="S1542" s="2" t="str">
        <f t="shared" si="120"/>
        <v/>
      </c>
      <c r="T1542" s="2" t="str">
        <f t="shared" si="120"/>
        <v/>
      </c>
      <c r="U1542" s="2" t="str">
        <f t="shared" si="120"/>
        <v/>
      </c>
      <c r="V1542" s="2" t="str">
        <f t="shared" si="120"/>
        <v/>
      </c>
      <c r="W1542" s="2" t="str">
        <f t="shared" si="120"/>
        <v/>
      </c>
      <c r="X1542" s="2" t="str">
        <f t="shared" si="120"/>
        <v/>
      </c>
      <c r="Y1542" s="2" t="str">
        <f t="shared" si="120"/>
        <v/>
      </c>
    </row>
    <row r="1543" spans="1:25" x14ac:dyDescent="0.2">
      <c r="A1543" s="2" t="s">
        <v>1047</v>
      </c>
      <c r="B1543" s="2">
        <v>6252</v>
      </c>
      <c r="C1543" s="2">
        <v>0</v>
      </c>
      <c r="D1543" s="2" t="s">
        <v>1066</v>
      </c>
      <c r="E1543" s="2">
        <v>1140</v>
      </c>
      <c r="F1543" s="2" t="s">
        <v>932</v>
      </c>
      <c r="G1543" s="2">
        <v>2640410.7059999998</v>
      </c>
      <c r="H1543" s="2">
        <v>1231317.827</v>
      </c>
      <c r="I1543" s="2" t="s">
        <v>4896</v>
      </c>
      <c r="J1543" s="4">
        <v>39630</v>
      </c>
      <c r="K1543" s="230">
        <f t="shared" si="122"/>
        <v>3</v>
      </c>
      <c r="L1543" s="2" t="str">
        <f>$B1543&amp;"-"&amp;COUNTIF($B$2:$B1543, $B1543)</f>
        <v>6252-2</v>
      </c>
      <c r="M1543" s="2">
        <v>4900</v>
      </c>
      <c r="N1543" s="2" t="str">
        <f t="shared" si="121"/>
        <v>Langenthal</v>
      </c>
      <c r="O1543" s="2" t="str">
        <f t="shared" si="120"/>
        <v/>
      </c>
      <c r="P1543" s="2" t="str">
        <f t="shared" si="120"/>
        <v/>
      </c>
      <c r="Q1543" s="2" t="str">
        <f t="shared" si="120"/>
        <v/>
      </c>
      <c r="R1543" s="2" t="str">
        <f t="shared" si="120"/>
        <v/>
      </c>
      <c r="S1543" s="2" t="str">
        <f t="shared" si="120"/>
        <v/>
      </c>
      <c r="T1543" s="2" t="str">
        <f t="shared" si="120"/>
        <v/>
      </c>
      <c r="U1543" s="2" t="str">
        <f t="shared" si="120"/>
        <v/>
      </c>
      <c r="V1543" s="2" t="str">
        <f t="shared" si="120"/>
        <v/>
      </c>
      <c r="W1543" s="2" t="str">
        <f t="shared" si="120"/>
        <v/>
      </c>
      <c r="X1543" s="2" t="str">
        <f t="shared" si="120"/>
        <v/>
      </c>
      <c r="Y1543" s="2" t="str">
        <f t="shared" si="120"/>
        <v/>
      </c>
    </row>
    <row r="1544" spans="1:25" x14ac:dyDescent="0.2">
      <c r="A1544" s="2" t="s">
        <v>1066</v>
      </c>
      <c r="B1544" s="2">
        <v>6260</v>
      </c>
      <c r="C1544" s="2">
        <v>0</v>
      </c>
      <c r="D1544" s="2" t="s">
        <v>1066</v>
      </c>
      <c r="E1544" s="2">
        <v>1140</v>
      </c>
      <c r="F1544" s="2" t="s">
        <v>932</v>
      </c>
      <c r="G1544" s="2">
        <v>2640746.3849999998</v>
      </c>
      <c r="H1544" s="2">
        <v>1232713.9979999999</v>
      </c>
      <c r="I1544" s="2" t="s">
        <v>4896</v>
      </c>
      <c r="J1544" s="4">
        <v>39630</v>
      </c>
      <c r="K1544" s="230">
        <f t="shared" si="122"/>
        <v>3</v>
      </c>
      <c r="L1544" s="2" t="str">
        <f>$B1544&amp;"-"&amp;COUNTIF($B$2:$B1544, $B1544)</f>
        <v>6260-2</v>
      </c>
      <c r="M1544" s="2">
        <v>4911</v>
      </c>
      <c r="N1544" s="2" t="str">
        <f t="shared" si="121"/>
        <v>Schwarzhäusern</v>
      </c>
      <c r="O1544" s="2" t="str">
        <f t="shared" si="120"/>
        <v/>
      </c>
      <c r="P1544" s="2" t="str">
        <f t="shared" si="120"/>
        <v/>
      </c>
      <c r="Q1544" s="2" t="str">
        <f t="shared" si="120"/>
        <v/>
      </c>
      <c r="R1544" s="2" t="str">
        <f t="shared" si="120"/>
        <v/>
      </c>
      <c r="S1544" s="2" t="str">
        <f t="shared" si="120"/>
        <v/>
      </c>
      <c r="T1544" s="2" t="str">
        <f t="shared" si="120"/>
        <v/>
      </c>
      <c r="U1544" s="2" t="str">
        <f t="shared" si="120"/>
        <v/>
      </c>
      <c r="V1544" s="2" t="str">
        <f t="shared" si="120"/>
        <v/>
      </c>
      <c r="W1544" s="2" t="str">
        <f t="shared" si="120"/>
        <v/>
      </c>
      <c r="X1544" s="2" t="str">
        <f t="shared" si="120"/>
        <v/>
      </c>
      <c r="Y1544" s="2" t="str">
        <f t="shared" si="120"/>
        <v/>
      </c>
    </row>
    <row r="1545" spans="1:25" x14ac:dyDescent="0.2">
      <c r="A1545" s="2" t="s">
        <v>1067</v>
      </c>
      <c r="B1545" s="2">
        <v>6260</v>
      </c>
      <c r="C1545" s="2">
        <v>2</v>
      </c>
      <c r="D1545" s="2" t="s">
        <v>1066</v>
      </c>
      <c r="E1545" s="2">
        <v>1140</v>
      </c>
      <c r="F1545" s="2" t="s">
        <v>932</v>
      </c>
      <c r="G1545" s="2">
        <v>2642096.48</v>
      </c>
      <c r="H1545" s="2">
        <v>1233355.4920000001</v>
      </c>
      <c r="I1545" s="2" t="s">
        <v>4896</v>
      </c>
      <c r="J1545" s="4">
        <v>39630</v>
      </c>
      <c r="K1545" s="230">
        <f t="shared" si="122"/>
        <v>3</v>
      </c>
      <c r="L1545" s="2" t="str">
        <f>$B1545&amp;"-"&amp;COUNTIF($B$2:$B1545, $B1545)</f>
        <v>6260-3</v>
      </c>
      <c r="M1545" s="2">
        <v>4912</v>
      </c>
      <c r="N1545" s="2" t="str">
        <f t="shared" si="121"/>
        <v>Aarwangen</v>
      </c>
      <c r="O1545" s="2" t="str">
        <f t="shared" si="120"/>
        <v>Aarwangen</v>
      </c>
      <c r="P1545" s="2" t="str">
        <f t="shared" si="120"/>
        <v/>
      </c>
      <c r="Q1545" s="2" t="str">
        <f t="shared" si="120"/>
        <v/>
      </c>
      <c r="R1545" s="2" t="str">
        <f t="shared" si="120"/>
        <v/>
      </c>
      <c r="S1545" s="2" t="str">
        <f t="shared" si="120"/>
        <v/>
      </c>
      <c r="T1545" s="2" t="str">
        <f t="shared" si="120"/>
        <v/>
      </c>
      <c r="U1545" s="2" t="str">
        <f t="shared" si="120"/>
        <v/>
      </c>
      <c r="V1545" s="2" t="str">
        <f t="shared" si="120"/>
        <v/>
      </c>
      <c r="W1545" s="2" t="str">
        <f t="shared" si="120"/>
        <v/>
      </c>
      <c r="X1545" s="2" t="str">
        <f t="shared" si="120"/>
        <v/>
      </c>
      <c r="Y1545" s="2" t="str">
        <f t="shared" si="120"/>
        <v/>
      </c>
    </row>
    <row r="1546" spans="1:25" x14ac:dyDescent="0.2">
      <c r="A1546" s="2" t="s">
        <v>1077</v>
      </c>
      <c r="B1546" s="2">
        <v>6260</v>
      </c>
      <c r="C1546" s="2">
        <v>3</v>
      </c>
      <c r="D1546" s="2" t="s">
        <v>1066</v>
      </c>
      <c r="E1546" s="2">
        <v>1140</v>
      </c>
      <c r="F1546" s="2" t="s">
        <v>932</v>
      </c>
      <c r="G1546" s="2">
        <v>2643608.2450000001</v>
      </c>
      <c r="H1546" s="2">
        <v>1234432.2379999999</v>
      </c>
      <c r="I1546" s="2" t="s">
        <v>4896</v>
      </c>
      <c r="J1546" s="4">
        <v>39630</v>
      </c>
      <c r="K1546" s="230">
        <f t="shared" si="122"/>
        <v>3</v>
      </c>
      <c r="L1546" s="2" t="str">
        <f>$B1546&amp;"-"&amp;COUNTIF($B$2:$B1546, $B1546)</f>
        <v>6260-4</v>
      </c>
      <c r="M1546" s="2">
        <v>4913</v>
      </c>
      <c r="N1546" s="2" t="str">
        <f t="shared" si="121"/>
        <v>Bannwil</v>
      </c>
      <c r="O1546" s="2" t="str">
        <f t="shared" si="120"/>
        <v/>
      </c>
      <c r="P1546" s="2" t="str">
        <f t="shared" si="120"/>
        <v/>
      </c>
      <c r="Q1546" s="2" t="str">
        <f t="shared" si="120"/>
        <v/>
      </c>
      <c r="R1546" s="2" t="str">
        <f t="shared" si="120"/>
        <v/>
      </c>
      <c r="S1546" s="2" t="str">
        <f t="shared" si="120"/>
        <v/>
      </c>
      <c r="T1546" s="2" t="str">
        <f t="shared" ref="O1546:Y1569" si="123">IFERROR(INDEX($A$2:$A$5744, MATCH($M1546&amp;"-"&amp;T$1, $L$2:$L$5744, 0)), "")</f>
        <v/>
      </c>
      <c r="U1546" s="2" t="str">
        <f t="shared" si="123"/>
        <v/>
      </c>
      <c r="V1546" s="2" t="str">
        <f t="shared" si="123"/>
        <v/>
      </c>
      <c r="W1546" s="2" t="str">
        <f t="shared" si="123"/>
        <v/>
      </c>
      <c r="X1546" s="2" t="str">
        <f t="shared" si="123"/>
        <v/>
      </c>
      <c r="Y1546" s="2" t="str">
        <f t="shared" si="123"/>
        <v/>
      </c>
    </row>
    <row r="1547" spans="1:25" x14ac:dyDescent="0.2">
      <c r="A1547" s="2" t="s">
        <v>1068</v>
      </c>
      <c r="B1547" s="2">
        <v>6260</v>
      </c>
      <c r="C1547" s="2">
        <v>4</v>
      </c>
      <c r="D1547" s="2" t="s">
        <v>1066</v>
      </c>
      <c r="E1547" s="2">
        <v>1140</v>
      </c>
      <c r="F1547" s="2" t="s">
        <v>932</v>
      </c>
      <c r="G1547" s="2">
        <v>2639265.7540000002</v>
      </c>
      <c r="H1547" s="2">
        <v>1232751.841</v>
      </c>
      <c r="I1547" s="2" t="s">
        <v>4896</v>
      </c>
      <c r="J1547" s="4">
        <v>39630</v>
      </c>
      <c r="K1547" s="230">
        <f t="shared" si="122"/>
        <v>3</v>
      </c>
      <c r="L1547" s="2" t="str">
        <f>$B1547&amp;"-"&amp;COUNTIF($B$2:$B1547, $B1547)</f>
        <v>6260-5</v>
      </c>
      <c r="M1547" s="2">
        <v>4914</v>
      </c>
      <c r="N1547" s="2" t="str">
        <f t="shared" si="121"/>
        <v>Roggwil BE</v>
      </c>
      <c r="O1547" s="2" t="str">
        <f t="shared" si="123"/>
        <v>Roggwil BE</v>
      </c>
      <c r="P1547" s="2" t="str">
        <f t="shared" si="123"/>
        <v/>
      </c>
      <c r="Q1547" s="2" t="str">
        <f t="shared" si="123"/>
        <v/>
      </c>
      <c r="R1547" s="2" t="str">
        <f t="shared" si="123"/>
        <v/>
      </c>
      <c r="S1547" s="2" t="str">
        <f t="shared" si="123"/>
        <v/>
      </c>
      <c r="T1547" s="2" t="str">
        <f t="shared" si="123"/>
        <v/>
      </c>
      <c r="U1547" s="2" t="str">
        <f t="shared" si="123"/>
        <v/>
      </c>
      <c r="V1547" s="2" t="str">
        <f t="shared" si="123"/>
        <v/>
      </c>
      <c r="W1547" s="2" t="str">
        <f t="shared" si="123"/>
        <v/>
      </c>
      <c r="X1547" s="2" t="str">
        <f t="shared" si="123"/>
        <v/>
      </c>
      <c r="Y1547" s="2" t="str">
        <f t="shared" si="123"/>
        <v/>
      </c>
    </row>
    <row r="1548" spans="1:25" x14ac:dyDescent="0.2">
      <c r="A1548" s="2" t="s">
        <v>1069</v>
      </c>
      <c r="B1548" s="2">
        <v>6262</v>
      </c>
      <c r="C1548" s="2">
        <v>0</v>
      </c>
      <c r="D1548" s="2" t="s">
        <v>1066</v>
      </c>
      <c r="E1548" s="2">
        <v>1140</v>
      </c>
      <c r="F1548" s="2" t="s">
        <v>932</v>
      </c>
      <c r="G1548" s="2">
        <v>2638587.1869999999</v>
      </c>
      <c r="H1548" s="2">
        <v>1231158.094</v>
      </c>
      <c r="I1548" s="2" t="s">
        <v>4896</v>
      </c>
      <c r="J1548" s="4">
        <v>39630</v>
      </c>
      <c r="K1548" s="230">
        <f t="shared" si="122"/>
        <v>3</v>
      </c>
      <c r="L1548" s="2" t="str">
        <f>$B1548&amp;"-"&amp;COUNTIF($B$2:$B1548, $B1548)</f>
        <v>6262-1</v>
      </c>
      <c r="M1548" s="2">
        <v>4915</v>
      </c>
      <c r="N1548" s="2" t="str">
        <f t="shared" si="121"/>
        <v>St. Urban</v>
      </c>
      <c r="O1548" s="2" t="str">
        <f t="shared" si="123"/>
        <v>St. Urban</v>
      </c>
      <c r="P1548" s="2" t="str">
        <f t="shared" si="123"/>
        <v/>
      </c>
      <c r="Q1548" s="2" t="str">
        <f t="shared" si="123"/>
        <v/>
      </c>
      <c r="R1548" s="2" t="str">
        <f t="shared" si="123"/>
        <v/>
      </c>
      <c r="S1548" s="2" t="str">
        <f t="shared" si="123"/>
        <v/>
      </c>
      <c r="T1548" s="2" t="str">
        <f t="shared" si="123"/>
        <v/>
      </c>
      <c r="U1548" s="2" t="str">
        <f t="shared" si="123"/>
        <v/>
      </c>
      <c r="V1548" s="2" t="str">
        <f t="shared" si="123"/>
        <v/>
      </c>
      <c r="W1548" s="2" t="str">
        <f t="shared" si="123"/>
        <v/>
      </c>
      <c r="X1548" s="2" t="str">
        <f t="shared" si="123"/>
        <v/>
      </c>
      <c r="Y1548" s="2" t="str">
        <f t="shared" si="123"/>
        <v/>
      </c>
    </row>
    <row r="1549" spans="1:25" x14ac:dyDescent="0.2">
      <c r="A1549" s="2" t="s">
        <v>1070</v>
      </c>
      <c r="B1549" s="2">
        <v>6263</v>
      </c>
      <c r="C1549" s="2">
        <v>0</v>
      </c>
      <c r="D1549" s="2" t="s">
        <v>1066</v>
      </c>
      <c r="E1549" s="2">
        <v>1140</v>
      </c>
      <c r="F1549" s="2" t="s">
        <v>932</v>
      </c>
      <c r="G1549" s="2">
        <v>2637384.8629999999</v>
      </c>
      <c r="H1549" s="2">
        <v>1229038.9779999999</v>
      </c>
      <c r="I1549" s="2" t="s">
        <v>4896</v>
      </c>
      <c r="J1549" s="4">
        <v>39630</v>
      </c>
      <c r="K1549" s="230">
        <f t="shared" si="122"/>
        <v>3</v>
      </c>
      <c r="L1549" s="2" t="str">
        <f>$B1549&amp;"-"&amp;COUNTIF($B$2:$B1549, $B1549)</f>
        <v>6263-2</v>
      </c>
      <c r="M1549" s="2">
        <v>4916</v>
      </c>
      <c r="N1549" s="2" t="str">
        <f t="shared" si="121"/>
        <v>Untersteckholz</v>
      </c>
      <c r="O1549" s="2" t="str">
        <f t="shared" si="123"/>
        <v/>
      </c>
      <c r="P1549" s="2" t="str">
        <f t="shared" si="123"/>
        <v/>
      </c>
      <c r="Q1549" s="2" t="str">
        <f t="shared" si="123"/>
        <v/>
      </c>
      <c r="R1549" s="2" t="str">
        <f t="shared" si="123"/>
        <v/>
      </c>
      <c r="S1549" s="2" t="str">
        <f t="shared" si="123"/>
        <v/>
      </c>
      <c r="T1549" s="2" t="str">
        <f t="shared" si="123"/>
        <v/>
      </c>
      <c r="U1549" s="2" t="str">
        <f t="shared" si="123"/>
        <v/>
      </c>
      <c r="V1549" s="2" t="str">
        <f t="shared" si="123"/>
        <v/>
      </c>
      <c r="W1549" s="2" t="str">
        <f t="shared" si="123"/>
        <v/>
      </c>
      <c r="X1549" s="2" t="str">
        <f t="shared" si="123"/>
        <v/>
      </c>
      <c r="Y1549" s="2" t="str">
        <f t="shared" si="123"/>
        <v/>
      </c>
    </row>
    <row r="1550" spans="1:25" x14ac:dyDescent="0.2">
      <c r="A1550" s="2" t="s">
        <v>1071</v>
      </c>
      <c r="B1550" s="2">
        <v>6265</v>
      </c>
      <c r="C1550" s="2">
        <v>0</v>
      </c>
      <c r="D1550" s="2" t="s">
        <v>1071</v>
      </c>
      <c r="E1550" s="2">
        <v>1142</v>
      </c>
      <c r="F1550" s="2" t="s">
        <v>932</v>
      </c>
      <c r="G1550" s="2">
        <v>2633720.6809999999</v>
      </c>
      <c r="H1550" s="2">
        <v>1229269.642</v>
      </c>
      <c r="I1550" s="2" t="s">
        <v>4896</v>
      </c>
      <c r="J1550" s="4">
        <v>39630</v>
      </c>
      <c r="K1550" s="230">
        <f t="shared" si="122"/>
        <v>3</v>
      </c>
      <c r="L1550" s="2" t="str">
        <f>$B1550&amp;"-"&amp;COUNTIF($B$2:$B1550, $B1550)</f>
        <v>6265-2</v>
      </c>
      <c r="M1550" s="2">
        <v>4917</v>
      </c>
      <c r="N1550" s="2" t="str">
        <f t="shared" si="121"/>
        <v>Busswil b. Melchnau</v>
      </c>
      <c r="O1550" s="2" t="str">
        <f t="shared" si="123"/>
        <v>Melchnau</v>
      </c>
      <c r="P1550" s="2" t="str">
        <f t="shared" si="123"/>
        <v/>
      </c>
      <c r="Q1550" s="2" t="str">
        <f t="shared" si="123"/>
        <v/>
      </c>
      <c r="R1550" s="2" t="str">
        <f t="shared" si="123"/>
        <v/>
      </c>
      <c r="S1550" s="2" t="str">
        <f t="shared" si="123"/>
        <v/>
      </c>
      <c r="T1550" s="2" t="str">
        <f t="shared" si="123"/>
        <v/>
      </c>
      <c r="U1550" s="2" t="str">
        <f t="shared" si="123"/>
        <v/>
      </c>
      <c r="V1550" s="2" t="str">
        <f t="shared" si="123"/>
        <v/>
      </c>
      <c r="W1550" s="2" t="str">
        <f t="shared" si="123"/>
        <v/>
      </c>
      <c r="X1550" s="2" t="str">
        <f t="shared" si="123"/>
        <v/>
      </c>
      <c r="Y1550" s="2" t="str">
        <f t="shared" si="123"/>
        <v/>
      </c>
    </row>
    <row r="1551" spans="1:25" x14ac:dyDescent="0.2">
      <c r="A1551" s="2" t="s">
        <v>1072</v>
      </c>
      <c r="B1551" s="2">
        <v>6143</v>
      </c>
      <c r="C1551" s="2">
        <v>0</v>
      </c>
      <c r="D1551" s="2" t="s">
        <v>1073</v>
      </c>
      <c r="E1551" s="2">
        <v>1143</v>
      </c>
      <c r="F1551" s="2" t="s">
        <v>932</v>
      </c>
      <c r="G1551" s="2">
        <v>2639089.1179999998</v>
      </c>
      <c r="H1551" s="2">
        <v>1223338.43</v>
      </c>
      <c r="I1551" s="2" t="s">
        <v>4896</v>
      </c>
      <c r="J1551" s="4">
        <v>39630</v>
      </c>
      <c r="K1551" s="230">
        <f t="shared" si="122"/>
        <v>3</v>
      </c>
      <c r="L1551" s="2" t="str">
        <f>$B1551&amp;"-"&amp;COUNTIF($B$2:$B1551, $B1551)</f>
        <v>6143-1</v>
      </c>
      <c r="M1551" s="2">
        <v>4919</v>
      </c>
      <c r="N1551" s="2" t="str">
        <f t="shared" si="121"/>
        <v>Reisiswil</v>
      </c>
      <c r="O1551" s="2" t="str">
        <f t="shared" si="123"/>
        <v>Reisiswil</v>
      </c>
      <c r="P1551" s="2" t="str">
        <f t="shared" si="123"/>
        <v/>
      </c>
      <c r="Q1551" s="2" t="str">
        <f t="shared" si="123"/>
        <v/>
      </c>
      <c r="R1551" s="2" t="str">
        <f t="shared" si="123"/>
        <v/>
      </c>
      <c r="S1551" s="2" t="str">
        <f t="shared" si="123"/>
        <v/>
      </c>
      <c r="T1551" s="2" t="str">
        <f t="shared" si="123"/>
        <v/>
      </c>
      <c r="U1551" s="2" t="str">
        <f t="shared" si="123"/>
        <v/>
      </c>
      <c r="V1551" s="2" t="str">
        <f t="shared" si="123"/>
        <v/>
      </c>
      <c r="W1551" s="2" t="str">
        <f t="shared" si="123"/>
        <v/>
      </c>
      <c r="X1551" s="2" t="str">
        <f t="shared" si="123"/>
        <v/>
      </c>
      <c r="Y1551" s="2" t="str">
        <f t="shared" si="123"/>
        <v/>
      </c>
    </row>
    <row r="1552" spans="1:25" x14ac:dyDescent="0.2">
      <c r="A1552" s="2" t="s">
        <v>1073</v>
      </c>
      <c r="B1552" s="2">
        <v>6247</v>
      </c>
      <c r="C1552" s="2">
        <v>0</v>
      </c>
      <c r="D1552" s="2" t="s">
        <v>1073</v>
      </c>
      <c r="E1552" s="2">
        <v>1143</v>
      </c>
      <c r="F1552" s="2" t="s">
        <v>932</v>
      </c>
      <c r="G1552" s="2">
        <v>2641621.1919999998</v>
      </c>
      <c r="H1552" s="2">
        <v>1224043.4450000001</v>
      </c>
      <c r="I1552" s="2" t="s">
        <v>4896</v>
      </c>
      <c r="J1552" s="4">
        <v>39630</v>
      </c>
      <c r="K1552" s="230">
        <f t="shared" si="122"/>
        <v>3</v>
      </c>
      <c r="L1552" s="2" t="str">
        <f>$B1552&amp;"-"&amp;COUNTIF($B$2:$B1552, $B1552)</f>
        <v>6247-2</v>
      </c>
      <c r="M1552" s="2">
        <v>4922</v>
      </c>
      <c r="N1552" s="2" t="str">
        <f t="shared" si="121"/>
        <v>Bützberg</v>
      </c>
      <c r="O1552" s="2" t="str">
        <f t="shared" si="123"/>
        <v>Bützberg</v>
      </c>
      <c r="P1552" s="2" t="str">
        <f t="shared" si="123"/>
        <v>Thunstetten</v>
      </c>
      <c r="Q1552" s="2" t="str">
        <f t="shared" si="123"/>
        <v/>
      </c>
      <c r="R1552" s="2" t="str">
        <f t="shared" si="123"/>
        <v/>
      </c>
      <c r="S1552" s="2" t="str">
        <f t="shared" si="123"/>
        <v/>
      </c>
      <c r="T1552" s="2" t="str">
        <f t="shared" si="123"/>
        <v/>
      </c>
      <c r="U1552" s="2" t="str">
        <f t="shared" si="123"/>
        <v/>
      </c>
      <c r="V1552" s="2" t="str">
        <f t="shared" si="123"/>
        <v/>
      </c>
      <c r="W1552" s="2" t="str">
        <f t="shared" si="123"/>
        <v/>
      </c>
      <c r="X1552" s="2" t="str">
        <f t="shared" si="123"/>
        <v/>
      </c>
      <c r="Y1552" s="2" t="str">
        <f t="shared" si="123"/>
        <v/>
      </c>
    </row>
    <row r="1553" spans="1:25" x14ac:dyDescent="0.2">
      <c r="A1553" s="2" t="s">
        <v>880</v>
      </c>
      <c r="B1553" s="2">
        <v>4952</v>
      </c>
      <c r="C1553" s="2">
        <v>0</v>
      </c>
      <c r="D1553" s="2" t="s">
        <v>1074</v>
      </c>
      <c r="E1553" s="2">
        <v>1145</v>
      </c>
      <c r="F1553" s="2" t="s">
        <v>932</v>
      </c>
      <c r="G1553" s="2">
        <v>2633586.196</v>
      </c>
      <c r="H1553" s="2">
        <v>1215115.3929999999</v>
      </c>
      <c r="I1553" s="2" t="s">
        <v>4896</v>
      </c>
      <c r="J1553" s="4">
        <v>39630</v>
      </c>
      <c r="K1553" s="230">
        <f t="shared" si="122"/>
        <v>3</v>
      </c>
      <c r="L1553" s="2" t="str">
        <f>$B1553&amp;"-"&amp;COUNTIF($B$2:$B1553, $B1553)</f>
        <v>4952-5</v>
      </c>
      <c r="M1553" s="2">
        <v>4923</v>
      </c>
      <c r="N1553" s="2" t="str">
        <f t="shared" si="121"/>
        <v>Wynau</v>
      </c>
      <c r="O1553" s="2" t="str">
        <f t="shared" si="123"/>
        <v/>
      </c>
      <c r="P1553" s="2" t="str">
        <f t="shared" si="123"/>
        <v/>
      </c>
      <c r="Q1553" s="2" t="str">
        <f t="shared" si="123"/>
        <v/>
      </c>
      <c r="R1553" s="2" t="str">
        <f t="shared" si="123"/>
        <v/>
      </c>
      <c r="S1553" s="2" t="str">
        <f t="shared" si="123"/>
        <v/>
      </c>
      <c r="T1553" s="2" t="str">
        <f t="shared" si="123"/>
        <v/>
      </c>
      <c r="U1553" s="2" t="str">
        <f t="shared" si="123"/>
        <v/>
      </c>
      <c r="V1553" s="2" t="str">
        <f t="shared" si="123"/>
        <v/>
      </c>
      <c r="W1553" s="2" t="str">
        <f t="shared" si="123"/>
        <v/>
      </c>
      <c r="X1553" s="2" t="str">
        <f t="shared" si="123"/>
        <v/>
      </c>
      <c r="Y1553" s="2" t="str">
        <f t="shared" si="123"/>
        <v/>
      </c>
    </row>
    <row r="1554" spans="1:25" x14ac:dyDescent="0.2">
      <c r="A1554" s="2" t="s">
        <v>346</v>
      </c>
      <c r="B1554" s="2">
        <v>4955</v>
      </c>
      <c r="C1554" s="2">
        <v>0</v>
      </c>
      <c r="D1554" s="2" t="s">
        <v>1074</v>
      </c>
      <c r="E1554" s="2">
        <v>1145</v>
      </c>
      <c r="F1554" s="2" t="s">
        <v>932</v>
      </c>
      <c r="G1554" s="2">
        <v>2633867.2420000001</v>
      </c>
      <c r="H1554" s="2">
        <v>1219764.3729999999</v>
      </c>
      <c r="I1554" s="2" t="s">
        <v>4896</v>
      </c>
      <c r="J1554" s="4">
        <v>39630</v>
      </c>
      <c r="K1554" s="230">
        <f t="shared" si="122"/>
        <v>3</v>
      </c>
      <c r="L1554" s="2" t="str">
        <f>$B1554&amp;"-"&amp;COUNTIF($B$2:$B1554, $B1554)</f>
        <v>4955-2</v>
      </c>
      <c r="M1554" s="2">
        <v>4924</v>
      </c>
      <c r="N1554" s="2" t="str">
        <f t="shared" si="121"/>
        <v>Obersteckholz</v>
      </c>
      <c r="O1554" s="2" t="str">
        <f t="shared" si="123"/>
        <v/>
      </c>
      <c r="P1554" s="2" t="str">
        <f t="shared" si="123"/>
        <v/>
      </c>
      <c r="Q1554" s="2" t="str">
        <f t="shared" si="123"/>
        <v/>
      </c>
      <c r="R1554" s="2" t="str">
        <f t="shared" si="123"/>
        <v/>
      </c>
      <c r="S1554" s="2" t="str">
        <f t="shared" si="123"/>
        <v/>
      </c>
      <c r="T1554" s="2" t="str">
        <f t="shared" si="123"/>
        <v/>
      </c>
      <c r="U1554" s="2" t="str">
        <f t="shared" si="123"/>
        <v/>
      </c>
      <c r="V1554" s="2" t="str">
        <f t="shared" si="123"/>
        <v/>
      </c>
      <c r="W1554" s="2" t="str">
        <f t="shared" si="123"/>
        <v/>
      </c>
      <c r="X1554" s="2" t="str">
        <f t="shared" si="123"/>
        <v/>
      </c>
      <c r="Y1554" s="2" t="str">
        <f t="shared" si="123"/>
        <v/>
      </c>
    </row>
    <row r="1555" spans="1:25" x14ac:dyDescent="0.2">
      <c r="A1555" s="2" t="s">
        <v>1074</v>
      </c>
      <c r="B1555" s="2">
        <v>6153</v>
      </c>
      <c r="C1555" s="2">
        <v>0</v>
      </c>
      <c r="D1555" s="2" t="s">
        <v>1074</v>
      </c>
      <c r="E1555" s="2">
        <v>1145</v>
      </c>
      <c r="F1555" s="2" t="s">
        <v>932</v>
      </c>
      <c r="G1555" s="2">
        <v>2634852.8689999999</v>
      </c>
      <c r="H1555" s="2">
        <v>1217521.287</v>
      </c>
      <c r="I1555" s="2" t="s">
        <v>4896</v>
      </c>
      <c r="J1555" s="4">
        <v>39630</v>
      </c>
      <c r="K1555" s="230">
        <f t="shared" si="122"/>
        <v>3</v>
      </c>
      <c r="L1555" s="2" t="str">
        <f>$B1555&amp;"-"&amp;COUNTIF($B$2:$B1555, $B1555)</f>
        <v>6153-3</v>
      </c>
      <c r="M1555" s="2">
        <v>4932</v>
      </c>
      <c r="N1555" s="2" t="str">
        <f t="shared" si="121"/>
        <v>Lotzwil</v>
      </c>
      <c r="O1555" s="2" t="str">
        <f t="shared" si="123"/>
        <v>Gutenburg</v>
      </c>
      <c r="P1555" s="2" t="str">
        <f t="shared" si="123"/>
        <v/>
      </c>
      <c r="Q1555" s="2" t="str">
        <f t="shared" si="123"/>
        <v/>
      </c>
      <c r="R1555" s="2" t="str">
        <f t="shared" si="123"/>
        <v/>
      </c>
      <c r="S1555" s="2" t="str">
        <f t="shared" si="123"/>
        <v/>
      </c>
      <c r="T1555" s="2" t="str">
        <f t="shared" si="123"/>
        <v/>
      </c>
      <c r="U1555" s="2" t="str">
        <f t="shared" si="123"/>
        <v/>
      </c>
      <c r="V1555" s="2" t="str">
        <f t="shared" si="123"/>
        <v/>
      </c>
      <c r="W1555" s="2" t="str">
        <f t="shared" si="123"/>
        <v/>
      </c>
      <c r="X1555" s="2" t="str">
        <f t="shared" si="123"/>
        <v/>
      </c>
      <c r="Y1555" s="2" t="str">
        <f t="shared" si="123"/>
        <v/>
      </c>
    </row>
    <row r="1556" spans="1:25" x14ac:dyDescent="0.2">
      <c r="A1556" s="2" t="s">
        <v>1075</v>
      </c>
      <c r="B1556" s="2">
        <v>6242</v>
      </c>
      <c r="C1556" s="2">
        <v>0</v>
      </c>
      <c r="D1556" s="2" t="s">
        <v>1075</v>
      </c>
      <c r="E1556" s="2">
        <v>1146</v>
      </c>
      <c r="F1556" s="2" t="s">
        <v>932</v>
      </c>
      <c r="G1556" s="2">
        <v>2644884.932</v>
      </c>
      <c r="H1556" s="2">
        <v>1226095.0819999999</v>
      </c>
      <c r="I1556" s="2" t="s">
        <v>4896</v>
      </c>
      <c r="J1556" s="4">
        <v>39630</v>
      </c>
      <c r="K1556" s="230">
        <f t="shared" si="122"/>
        <v>3</v>
      </c>
      <c r="L1556" s="2" t="str">
        <f>$B1556&amp;"-"&amp;COUNTIF($B$2:$B1556, $B1556)</f>
        <v>6242-2</v>
      </c>
      <c r="M1556" s="2">
        <v>4933</v>
      </c>
      <c r="N1556" s="2" t="str">
        <f t="shared" si="121"/>
        <v>Rütschelen</v>
      </c>
      <c r="O1556" s="2" t="str">
        <f t="shared" si="123"/>
        <v/>
      </c>
      <c r="P1556" s="2" t="str">
        <f t="shared" si="123"/>
        <v/>
      </c>
      <c r="Q1556" s="2" t="str">
        <f t="shared" si="123"/>
        <v/>
      </c>
      <c r="R1556" s="2" t="str">
        <f t="shared" si="123"/>
        <v/>
      </c>
      <c r="S1556" s="2" t="str">
        <f t="shared" si="123"/>
        <v/>
      </c>
      <c r="T1556" s="2" t="str">
        <f t="shared" si="123"/>
        <v/>
      </c>
      <c r="U1556" s="2" t="str">
        <f t="shared" si="123"/>
        <v/>
      </c>
      <c r="V1556" s="2" t="str">
        <f t="shared" si="123"/>
        <v/>
      </c>
      <c r="W1556" s="2" t="str">
        <f t="shared" si="123"/>
        <v/>
      </c>
      <c r="X1556" s="2" t="str">
        <f t="shared" si="123"/>
        <v/>
      </c>
      <c r="Y1556" s="2" t="str">
        <f t="shared" si="123"/>
        <v/>
      </c>
    </row>
    <row r="1557" spans="1:25" x14ac:dyDescent="0.2">
      <c r="A1557" s="2" t="s">
        <v>1076</v>
      </c>
      <c r="B1557" s="2">
        <v>4806</v>
      </c>
      <c r="C1557" s="2">
        <v>0</v>
      </c>
      <c r="D1557" s="2" t="s">
        <v>1076</v>
      </c>
      <c r="E1557" s="2">
        <v>1147</v>
      </c>
      <c r="F1557" s="2" t="s">
        <v>932</v>
      </c>
      <c r="G1557" s="2">
        <v>2640252.3790000002</v>
      </c>
      <c r="H1557" s="2">
        <v>1235090.128</v>
      </c>
      <c r="I1557" s="2" t="s">
        <v>4896</v>
      </c>
      <c r="J1557" s="4">
        <v>39630</v>
      </c>
      <c r="K1557" s="230">
        <f t="shared" si="122"/>
        <v>3</v>
      </c>
      <c r="L1557" s="2" t="str">
        <f>$B1557&amp;"-"&amp;COUNTIF($B$2:$B1557, $B1557)</f>
        <v>4806-1</v>
      </c>
      <c r="M1557" s="2">
        <v>4934</v>
      </c>
      <c r="N1557" s="2" t="str">
        <f t="shared" si="121"/>
        <v>Madiswil</v>
      </c>
      <c r="O1557" s="2" t="str">
        <f t="shared" si="123"/>
        <v/>
      </c>
      <c r="P1557" s="2" t="str">
        <f t="shared" si="123"/>
        <v/>
      </c>
      <c r="Q1557" s="2" t="str">
        <f t="shared" si="123"/>
        <v/>
      </c>
      <c r="R1557" s="2" t="str">
        <f t="shared" si="123"/>
        <v/>
      </c>
      <c r="S1557" s="2" t="str">
        <f t="shared" si="123"/>
        <v/>
      </c>
      <c r="T1557" s="2" t="str">
        <f t="shared" si="123"/>
        <v/>
      </c>
      <c r="U1557" s="2" t="str">
        <f t="shared" si="123"/>
        <v/>
      </c>
      <c r="V1557" s="2" t="str">
        <f t="shared" si="123"/>
        <v/>
      </c>
      <c r="W1557" s="2" t="str">
        <f t="shared" si="123"/>
        <v/>
      </c>
      <c r="X1557" s="2" t="str">
        <f t="shared" si="123"/>
        <v/>
      </c>
      <c r="Y1557" s="2" t="str">
        <f t="shared" si="123"/>
        <v/>
      </c>
    </row>
    <row r="1558" spans="1:25" x14ac:dyDescent="0.2">
      <c r="A1558" s="2" t="s">
        <v>1067</v>
      </c>
      <c r="B1558" s="2">
        <v>6260</v>
      </c>
      <c r="C1558" s="2">
        <v>2</v>
      </c>
      <c r="D1558" s="2" t="s">
        <v>1076</v>
      </c>
      <c r="E1558" s="2">
        <v>1147</v>
      </c>
      <c r="F1558" s="2" t="s">
        <v>932</v>
      </c>
      <c r="G1558" s="2">
        <v>2642670.0279999999</v>
      </c>
      <c r="H1558" s="2">
        <v>1234706.6580000001</v>
      </c>
      <c r="I1558" s="2" t="s">
        <v>4896</v>
      </c>
      <c r="J1558" s="4">
        <v>39630</v>
      </c>
      <c r="K1558" s="230">
        <f t="shared" si="122"/>
        <v>3</v>
      </c>
      <c r="L1558" s="2" t="str">
        <f>$B1558&amp;"-"&amp;COUNTIF($B$2:$B1558, $B1558)</f>
        <v>6260-6</v>
      </c>
      <c r="M1558" s="2">
        <v>4935</v>
      </c>
      <c r="N1558" s="2" t="str">
        <f t="shared" si="121"/>
        <v>Leimiswil</v>
      </c>
      <c r="O1558" s="2" t="str">
        <f t="shared" si="123"/>
        <v/>
      </c>
      <c r="P1558" s="2" t="str">
        <f t="shared" si="123"/>
        <v/>
      </c>
      <c r="Q1558" s="2" t="str">
        <f t="shared" si="123"/>
        <v/>
      </c>
      <c r="R1558" s="2" t="str">
        <f t="shared" si="123"/>
        <v/>
      </c>
      <c r="S1558" s="2" t="str">
        <f t="shared" si="123"/>
        <v/>
      </c>
      <c r="T1558" s="2" t="str">
        <f t="shared" si="123"/>
        <v/>
      </c>
      <c r="U1558" s="2" t="str">
        <f t="shared" si="123"/>
        <v/>
      </c>
      <c r="V1558" s="2" t="str">
        <f t="shared" si="123"/>
        <v/>
      </c>
      <c r="W1558" s="2" t="str">
        <f t="shared" si="123"/>
        <v/>
      </c>
      <c r="X1558" s="2" t="str">
        <f t="shared" si="123"/>
        <v/>
      </c>
      <c r="Y1558" s="2" t="str">
        <f t="shared" si="123"/>
        <v/>
      </c>
    </row>
    <row r="1559" spans="1:25" x14ac:dyDescent="0.2">
      <c r="A1559" s="2" t="s">
        <v>1077</v>
      </c>
      <c r="B1559" s="2">
        <v>6260</v>
      </c>
      <c r="C1559" s="2">
        <v>3</v>
      </c>
      <c r="D1559" s="2" t="s">
        <v>1076</v>
      </c>
      <c r="E1559" s="2">
        <v>1147</v>
      </c>
      <c r="F1559" s="2" t="s">
        <v>932</v>
      </c>
      <c r="G1559" s="2">
        <v>2642190.0419999999</v>
      </c>
      <c r="H1559" s="2">
        <v>1235697.5109999999</v>
      </c>
      <c r="I1559" s="2" t="s">
        <v>4896</v>
      </c>
      <c r="J1559" s="4">
        <v>39630</v>
      </c>
      <c r="K1559" s="230">
        <f t="shared" si="122"/>
        <v>3</v>
      </c>
      <c r="L1559" s="2" t="str">
        <f>$B1559&amp;"-"&amp;COUNTIF($B$2:$B1559, $B1559)</f>
        <v>6260-7</v>
      </c>
      <c r="M1559" s="2">
        <v>4936</v>
      </c>
      <c r="N1559" s="2" t="str">
        <f t="shared" si="121"/>
        <v>Kleindietwil</v>
      </c>
      <c r="O1559" s="2" t="str">
        <f t="shared" si="123"/>
        <v>Kleindietwil</v>
      </c>
      <c r="P1559" s="2" t="str">
        <f t="shared" si="123"/>
        <v/>
      </c>
      <c r="Q1559" s="2" t="str">
        <f t="shared" si="123"/>
        <v/>
      </c>
      <c r="R1559" s="2" t="str">
        <f t="shared" si="123"/>
        <v/>
      </c>
      <c r="S1559" s="2" t="str">
        <f t="shared" si="123"/>
        <v/>
      </c>
      <c r="T1559" s="2" t="str">
        <f t="shared" si="123"/>
        <v/>
      </c>
      <c r="U1559" s="2" t="str">
        <f t="shared" si="123"/>
        <v/>
      </c>
      <c r="V1559" s="2" t="str">
        <f t="shared" si="123"/>
        <v/>
      </c>
      <c r="W1559" s="2" t="str">
        <f t="shared" si="123"/>
        <v/>
      </c>
      <c r="X1559" s="2" t="str">
        <f t="shared" si="123"/>
        <v/>
      </c>
      <c r="Y1559" s="2" t="str">
        <f t="shared" si="123"/>
        <v/>
      </c>
    </row>
    <row r="1560" spans="1:25" x14ac:dyDescent="0.2">
      <c r="A1560" s="2" t="s">
        <v>1078</v>
      </c>
      <c r="B1560" s="2">
        <v>6144</v>
      </c>
      <c r="C1560" s="2">
        <v>0</v>
      </c>
      <c r="D1560" s="2" t="s">
        <v>1079</v>
      </c>
      <c r="E1560" s="2">
        <v>1150</v>
      </c>
      <c r="F1560" s="2" t="s">
        <v>932</v>
      </c>
      <c r="G1560" s="2">
        <v>2637040.358</v>
      </c>
      <c r="H1560" s="2">
        <v>1220880.892</v>
      </c>
      <c r="I1560" s="2" t="s">
        <v>4896</v>
      </c>
      <c r="J1560" s="4">
        <v>39630</v>
      </c>
      <c r="K1560" s="230">
        <f t="shared" si="122"/>
        <v>3</v>
      </c>
      <c r="L1560" s="2" t="str">
        <f>$B1560&amp;"-"&amp;COUNTIF($B$2:$B1560, $B1560)</f>
        <v>6144-2</v>
      </c>
      <c r="M1560" s="2">
        <v>4937</v>
      </c>
      <c r="N1560" s="2" t="str">
        <f t="shared" si="121"/>
        <v>Ursenbach</v>
      </c>
      <c r="O1560" s="2" t="str">
        <f t="shared" si="123"/>
        <v/>
      </c>
      <c r="P1560" s="2" t="str">
        <f t="shared" si="123"/>
        <v/>
      </c>
      <c r="Q1560" s="2" t="str">
        <f t="shared" si="123"/>
        <v/>
      </c>
      <c r="R1560" s="2" t="str">
        <f t="shared" si="123"/>
        <v/>
      </c>
      <c r="S1560" s="2" t="str">
        <f t="shared" si="123"/>
        <v/>
      </c>
      <c r="T1560" s="2" t="str">
        <f t="shared" si="123"/>
        <v/>
      </c>
      <c r="U1560" s="2" t="str">
        <f t="shared" si="123"/>
        <v/>
      </c>
      <c r="V1560" s="2" t="str">
        <f t="shared" si="123"/>
        <v/>
      </c>
      <c r="W1560" s="2" t="str">
        <f t="shared" si="123"/>
        <v/>
      </c>
      <c r="X1560" s="2" t="str">
        <f t="shared" si="123"/>
        <v/>
      </c>
      <c r="Y1560" s="2" t="str">
        <f t="shared" si="123"/>
        <v/>
      </c>
    </row>
    <row r="1561" spans="1:25" x14ac:dyDescent="0.2">
      <c r="A1561" s="2" t="s">
        <v>1080</v>
      </c>
      <c r="B1561" s="2">
        <v>6152</v>
      </c>
      <c r="C1561" s="2">
        <v>0</v>
      </c>
      <c r="D1561" s="2" t="s">
        <v>1079</v>
      </c>
      <c r="E1561" s="2">
        <v>1150</v>
      </c>
      <c r="F1561" s="2" t="s">
        <v>932</v>
      </c>
      <c r="G1561" s="2">
        <v>2635380.753</v>
      </c>
      <c r="H1561" s="2">
        <v>1219886.824</v>
      </c>
      <c r="I1561" s="2" t="s">
        <v>4896</v>
      </c>
      <c r="J1561" s="4">
        <v>39630</v>
      </c>
      <c r="K1561" s="230">
        <f t="shared" si="122"/>
        <v>3</v>
      </c>
      <c r="L1561" s="2" t="str">
        <f>$B1561&amp;"-"&amp;COUNTIF($B$2:$B1561, $B1561)</f>
        <v>6152-2</v>
      </c>
      <c r="M1561" s="2">
        <v>4938</v>
      </c>
      <c r="N1561" s="2" t="str">
        <f t="shared" si="121"/>
        <v>Rohrbach</v>
      </c>
      <c r="O1561" s="2" t="str">
        <f t="shared" si="123"/>
        <v>Rohrbach</v>
      </c>
      <c r="P1561" s="2" t="str">
        <f t="shared" si="123"/>
        <v>Rohrbachgraben</v>
      </c>
      <c r="Q1561" s="2" t="str">
        <f t="shared" si="123"/>
        <v>Rohrbachgraben</v>
      </c>
      <c r="R1561" s="2" t="str">
        <f t="shared" si="123"/>
        <v>Rohrbachgraben</v>
      </c>
      <c r="S1561" s="2" t="str">
        <f t="shared" si="123"/>
        <v/>
      </c>
      <c r="T1561" s="2" t="str">
        <f t="shared" si="123"/>
        <v/>
      </c>
      <c r="U1561" s="2" t="str">
        <f t="shared" si="123"/>
        <v/>
      </c>
      <c r="V1561" s="2" t="str">
        <f t="shared" si="123"/>
        <v/>
      </c>
      <c r="W1561" s="2" t="str">
        <f t="shared" si="123"/>
        <v/>
      </c>
      <c r="X1561" s="2" t="str">
        <f t="shared" si="123"/>
        <v/>
      </c>
      <c r="Y1561" s="2" t="str">
        <f t="shared" si="123"/>
        <v/>
      </c>
    </row>
    <row r="1562" spans="1:25" x14ac:dyDescent="0.2">
      <c r="A1562" s="2" t="s">
        <v>1074</v>
      </c>
      <c r="B1562" s="2">
        <v>6153</v>
      </c>
      <c r="C1562" s="2">
        <v>0</v>
      </c>
      <c r="D1562" s="2" t="s">
        <v>1079</v>
      </c>
      <c r="E1562" s="2">
        <v>1150</v>
      </c>
      <c r="F1562" s="2" t="s">
        <v>932</v>
      </c>
      <c r="G1562" s="2">
        <v>2636373.4530000002</v>
      </c>
      <c r="H1562" s="2">
        <v>1217892.057</v>
      </c>
      <c r="I1562" s="2" t="s">
        <v>4896</v>
      </c>
      <c r="J1562" s="4">
        <v>39630</v>
      </c>
      <c r="K1562" s="230">
        <f t="shared" si="122"/>
        <v>3</v>
      </c>
      <c r="L1562" s="2" t="str">
        <f>$B1562&amp;"-"&amp;COUNTIF($B$2:$B1562, $B1562)</f>
        <v>6153-4</v>
      </c>
      <c r="M1562" s="2">
        <v>4942</v>
      </c>
      <c r="N1562" s="2" t="str">
        <f t="shared" si="121"/>
        <v>Walterswil BE</v>
      </c>
      <c r="O1562" s="2" t="str">
        <f t="shared" si="123"/>
        <v>Walterswil BE</v>
      </c>
      <c r="P1562" s="2" t="str">
        <f t="shared" si="123"/>
        <v>Walterswil BE</v>
      </c>
      <c r="Q1562" s="2" t="str">
        <f t="shared" si="123"/>
        <v/>
      </c>
      <c r="R1562" s="2" t="str">
        <f t="shared" si="123"/>
        <v/>
      </c>
      <c r="S1562" s="2" t="str">
        <f t="shared" si="123"/>
        <v/>
      </c>
      <c r="T1562" s="2" t="str">
        <f t="shared" si="123"/>
        <v/>
      </c>
      <c r="U1562" s="2" t="str">
        <f t="shared" si="123"/>
        <v/>
      </c>
      <c r="V1562" s="2" t="str">
        <f t="shared" si="123"/>
        <v/>
      </c>
      <c r="W1562" s="2" t="str">
        <f t="shared" si="123"/>
        <v/>
      </c>
      <c r="X1562" s="2" t="str">
        <f t="shared" si="123"/>
        <v/>
      </c>
      <c r="Y1562" s="2" t="str">
        <f t="shared" si="123"/>
        <v/>
      </c>
    </row>
    <row r="1563" spans="1:25" x14ac:dyDescent="0.2">
      <c r="A1563" s="2" t="s">
        <v>1060</v>
      </c>
      <c r="B1563" s="2">
        <v>6122</v>
      </c>
      <c r="C1563" s="2">
        <v>0</v>
      </c>
      <c r="D1563" s="2" t="s">
        <v>1082</v>
      </c>
      <c r="E1563" s="2">
        <v>1151</v>
      </c>
      <c r="F1563" s="2" t="s">
        <v>932</v>
      </c>
      <c r="G1563" s="2">
        <v>2644329.6869999999</v>
      </c>
      <c r="H1563" s="2">
        <v>1216010.507</v>
      </c>
      <c r="I1563" s="2" t="s">
        <v>4896</v>
      </c>
      <c r="J1563" s="4">
        <v>39630</v>
      </c>
      <c r="K1563" s="230">
        <f t="shared" si="122"/>
        <v>3</v>
      </c>
      <c r="L1563" s="2" t="str">
        <f>$B1563&amp;"-"&amp;COUNTIF($B$2:$B1563, $B1563)</f>
        <v>6122-3</v>
      </c>
      <c r="M1563" s="2">
        <v>4943</v>
      </c>
      <c r="N1563" s="2" t="str">
        <f t="shared" si="121"/>
        <v>Oeschenbach</v>
      </c>
      <c r="O1563" s="2" t="str">
        <f t="shared" si="123"/>
        <v>Oeschenbach</v>
      </c>
      <c r="P1563" s="2" t="str">
        <f t="shared" si="123"/>
        <v>Oeschenbach</v>
      </c>
      <c r="Q1563" s="2" t="str">
        <f t="shared" si="123"/>
        <v>Oeschenbach</v>
      </c>
      <c r="R1563" s="2" t="str">
        <f t="shared" si="123"/>
        <v/>
      </c>
      <c r="S1563" s="2" t="str">
        <f t="shared" si="123"/>
        <v/>
      </c>
      <c r="T1563" s="2" t="str">
        <f t="shared" si="123"/>
        <v/>
      </c>
      <c r="U1563" s="2" t="str">
        <f t="shared" si="123"/>
        <v/>
      </c>
      <c r="V1563" s="2" t="str">
        <f t="shared" si="123"/>
        <v/>
      </c>
      <c r="W1563" s="2" t="str">
        <f t="shared" si="123"/>
        <v/>
      </c>
      <c r="X1563" s="2" t="str">
        <f t="shared" si="123"/>
        <v/>
      </c>
      <c r="Y1563" s="2" t="str">
        <f t="shared" si="123"/>
        <v/>
      </c>
    </row>
    <row r="1564" spans="1:25" x14ac:dyDescent="0.2">
      <c r="A1564" s="2" t="s">
        <v>1062</v>
      </c>
      <c r="B1564" s="2">
        <v>6125</v>
      </c>
      <c r="C1564" s="2">
        <v>0</v>
      </c>
      <c r="D1564" s="2" t="s">
        <v>1082</v>
      </c>
      <c r="E1564" s="2">
        <v>1151</v>
      </c>
      <c r="F1564" s="2" t="s">
        <v>932</v>
      </c>
      <c r="G1564" s="2">
        <v>2642040.7349999999</v>
      </c>
      <c r="H1564" s="2">
        <v>1211402.4129999999</v>
      </c>
      <c r="I1564" s="2" t="s">
        <v>4896</v>
      </c>
      <c r="J1564" s="4">
        <v>39630</v>
      </c>
      <c r="K1564" s="230">
        <f t="shared" si="122"/>
        <v>3</v>
      </c>
      <c r="L1564" s="2" t="str">
        <f>$B1564&amp;"-"&amp;COUNTIF($B$2:$B1564, $B1564)</f>
        <v>6125-3</v>
      </c>
      <c r="M1564" s="2">
        <v>4944</v>
      </c>
      <c r="N1564" s="2" t="str">
        <f t="shared" si="121"/>
        <v>Auswil</v>
      </c>
      <c r="O1564" s="2" t="str">
        <f t="shared" si="123"/>
        <v/>
      </c>
      <c r="P1564" s="2" t="str">
        <f t="shared" si="123"/>
        <v/>
      </c>
      <c r="Q1564" s="2" t="str">
        <f t="shared" si="123"/>
        <v/>
      </c>
      <c r="R1564" s="2" t="str">
        <f t="shared" si="123"/>
        <v/>
      </c>
      <c r="S1564" s="2" t="str">
        <f t="shared" si="123"/>
        <v/>
      </c>
      <c r="T1564" s="2" t="str">
        <f t="shared" si="123"/>
        <v/>
      </c>
      <c r="U1564" s="2" t="str">
        <f t="shared" si="123"/>
        <v/>
      </c>
      <c r="V1564" s="2" t="str">
        <f t="shared" si="123"/>
        <v/>
      </c>
      <c r="W1564" s="2" t="str">
        <f t="shared" si="123"/>
        <v/>
      </c>
      <c r="X1564" s="2" t="str">
        <f t="shared" si="123"/>
        <v/>
      </c>
      <c r="Y1564" s="2" t="str">
        <f t="shared" si="123"/>
        <v/>
      </c>
    </row>
    <row r="1565" spans="1:25" x14ac:dyDescent="0.2">
      <c r="A1565" s="2" t="s">
        <v>1081</v>
      </c>
      <c r="B1565" s="2">
        <v>6126</v>
      </c>
      <c r="C1565" s="2">
        <v>0</v>
      </c>
      <c r="D1565" s="2" t="s">
        <v>1082</v>
      </c>
      <c r="E1565" s="2">
        <v>1151</v>
      </c>
      <c r="F1565" s="2" t="s">
        <v>932</v>
      </c>
      <c r="G1565" s="2">
        <v>2643445.8859999999</v>
      </c>
      <c r="H1565" s="2">
        <v>1216519.4779999999</v>
      </c>
      <c r="I1565" s="2" t="s">
        <v>4896</v>
      </c>
      <c r="J1565" s="4">
        <v>39630</v>
      </c>
      <c r="K1565" s="230">
        <f t="shared" si="122"/>
        <v>3</v>
      </c>
      <c r="L1565" s="2" t="str">
        <f>$B1565&amp;"-"&amp;COUNTIF($B$2:$B1565, $B1565)</f>
        <v>6126-1</v>
      </c>
      <c r="M1565" s="2">
        <v>4950</v>
      </c>
      <c r="N1565" s="2" t="str">
        <f t="shared" si="121"/>
        <v>Huttwil</v>
      </c>
      <c r="O1565" s="2" t="str">
        <f t="shared" si="123"/>
        <v>Huttwil</v>
      </c>
      <c r="P1565" s="2" t="str">
        <f t="shared" si="123"/>
        <v/>
      </c>
      <c r="Q1565" s="2" t="str">
        <f t="shared" si="123"/>
        <v/>
      </c>
      <c r="R1565" s="2" t="str">
        <f t="shared" si="123"/>
        <v/>
      </c>
      <c r="S1565" s="2" t="str">
        <f t="shared" si="123"/>
        <v/>
      </c>
      <c r="T1565" s="2" t="str">
        <f t="shared" si="123"/>
        <v/>
      </c>
      <c r="U1565" s="2" t="str">
        <f t="shared" si="123"/>
        <v/>
      </c>
      <c r="V1565" s="2" t="str">
        <f t="shared" si="123"/>
        <v/>
      </c>
      <c r="W1565" s="2" t="str">
        <f t="shared" si="123"/>
        <v/>
      </c>
      <c r="X1565" s="2" t="str">
        <f t="shared" si="123"/>
        <v/>
      </c>
      <c r="Y1565" s="2" t="str">
        <f t="shared" si="123"/>
        <v/>
      </c>
    </row>
    <row r="1566" spans="1:25" x14ac:dyDescent="0.2">
      <c r="A1566" s="2" t="s">
        <v>1082</v>
      </c>
      <c r="B1566" s="2">
        <v>6130</v>
      </c>
      <c r="C1566" s="2">
        <v>0</v>
      </c>
      <c r="D1566" s="2" t="s">
        <v>1082</v>
      </c>
      <c r="E1566" s="2">
        <v>1151</v>
      </c>
      <c r="F1566" s="2" t="s">
        <v>932</v>
      </c>
      <c r="G1566" s="2">
        <v>2641179.6800000002</v>
      </c>
      <c r="H1566" s="2">
        <v>1218280.2390000001</v>
      </c>
      <c r="I1566" s="2" t="s">
        <v>4896</v>
      </c>
      <c r="J1566" s="4">
        <v>39630</v>
      </c>
      <c r="K1566" s="230">
        <f t="shared" si="122"/>
        <v>3</v>
      </c>
      <c r="L1566" s="2" t="str">
        <f>$B1566&amp;"-"&amp;COUNTIF($B$2:$B1566, $B1566)</f>
        <v>6130-3</v>
      </c>
      <c r="M1566" s="2">
        <v>4952</v>
      </c>
      <c r="N1566" s="2" t="str">
        <f t="shared" si="121"/>
        <v>Eriswil</v>
      </c>
      <c r="O1566" s="2" t="str">
        <f t="shared" si="123"/>
        <v>Eriswil</v>
      </c>
      <c r="P1566" s="2" t="str">
        <f t="shared" si="123"/>
        <v>Eriswil</v>
      </c>
      <c r="Q1566" s="2" t="str">
        <f t="shared" si="123"/>
        <v>Eriswil</v>
      </c>
      <c r="R1566" s="2" t="str">
        <f t="shared" si="123"/>
        <v>Eriswil</v>
      </c>
      <c r="S1566" s="2" t="str">
        <f t="shared" si="123"/>
        <v/>
      </c>
      <c r="T1566" s="2" t="str">
        <f t="shared" si="123"/>
        <v/>
      </c>
      <c r="U1566" s="2" t="str">
        <f t="shared" si="123"/>
        <v/>
      </c>
      <c r="V1566" s="2" t="str">
        <f t="shared" si="123"/>
        <v/>
      </c>
      <c r="W1566" s="2" t="str">
        <f t="shared" si="123"/>
        <v/>
      </c>
      <c r="X1566" s="2" t="str">
        <f t="shared" si="123"/>
        <v/>
      </c>
      <c r="Y1566" s="2" t="str">
        <f t="shared" si="123"/>
        <v/>
      </c>
    </row>
    <row r="1567" spans="1:25" x14ac:dyDescent="0.2">
      <c r="A1567" s="2" t="s">
        <v>1083</v>
      </c>
      <c r="B1567" s="2">
        <v>6132</v>
      </c>
      <c r="C1567" s="2">
        <v>0</v>
      </c>
      <c r="D1567" s="2" t="s">
        <v>1082</v>
      </c>
      <c r="E1567" s="2">
        <v>1151</v>
      </c>
      <c r="F1567" s="2" t="s">
        <v>932</v>
      </c>
      <c r="G1567" s="2">
        <v>2641453.0490000001</v>
      </c>
      <c r="H1567" s="2">
        <v>1213882.2590000001</v>
      </c>
      <c r="I1567" s="2" t="s">
        <v>4896</v>
      </c>
      <c r="J1567" s="4">
        <v>39630</v>
      </c>
      <c r="K1567" s="230">
        <f t="shared" si="122"/>
        <v>3</v>
      </c>
      <c r="L1567" s="2" t="str">
        <f>$B1567&amp;"-"&amp;COUNTIF($B$2:$B1567, $B1567)</f>
        <v>6132-2</v>
      </c>
      <c r="M1567" s="2">
        <v>4953</v>
      </c>
      <c r="N1567" s="2" t="str">
        <f t="shared" si="121"/>
        <v>Schwarzenbach (Huttwil)</v>
      </c>
      <c r="O1567" s="2" t="str">
        <f t="shared" si="123"/>
        <v>Schwarzenbach (Huttwil)</v>
      </c>
      <c r="P1567" s="2" t="str">
        <f t="shared" si="123"/>
        <v/>
      </c>
      <c r="Q1567" s="2" t="str">
        <f t="shared" si="123"/>
        <v/>
      </c>
      <c r="R1567" s="2" t="str">
        <f t="shared" si="123"/>
        <v/>
      </c>
      <c r="S1567" s="2" t="str">
        <f t="shared" si="123"/>
        <v/>
      </c>
      <c r="T1567" s="2" t="str">
        <f t="shared" si="123"/>
        <v/>
      </c>
      <c r="U1567" s="2" t="str">
        <f t="shared" si="123"/>
        <v/>
      </c>
      <c r="V1567" s="2" t="str">
        <f t="shared" si="123"/>
        <v/>
      </c>
      <c r="W1567" s="2" t="str">
        <f t="shared" si="123"/>
        <v/>
      </c>
      <c r="X1567" s="2" t="str">
        <f t="shared" si="123"/>
        <v/>
      </c>
      <c r="Y1567" s="2" t="str">
        <f t="shared" si="123"/>
        <v/>
      </c>
    </row>
    <row r="1568" spans="1:25" x14ac:dyDescent="0.2">
      <c r="A1568" s="2" t="s">
        <v>1055</v>
      </c>
      <c r="B1568" s="2">
        <v>6133</v>
      </c>
      <c r="C1568" s="2">
        <v>0</v>
      </c>
      <c r="D1568" s="2" t="s">
        <v>1082</v>
      </c>
      <c r="E1568" s="2">
        <v>1151</v>
      </c>
      <c r="F1568" s="2" t="s">
        <v>932</v>
      </c>
      <c r="G1568" s="2">
        <v>2638735.253</v>
      </c>
      <c r="H1568" s="2">
        <v>1216391.4099999999</v>
      </c>
      <c r="I1568" s="2" t="s">
        <v>4896</v>
      </c>
      <c r="J1568" s="4">
        <v>39630</v>
      </c>
      <c r="K1568" s="230">
        <f t="shared" si="122"/>
        <v>3</v>
      </c>
      <c r="L1568" s="2" t="str">
        <f>$B1568&amp;"-"&amp;COUNTIF($B$2:$B1568, $B1568)</f>
        <v>6133-2</v>
      </c>
      <c r="M1568" s="2">
        <v>4954</v>
      </c>
      <c r="N1568" s="2" t="str">
        <f t="shared" si="121"/>
        <v>Wyssachen</v>
      </c>
      <c r="O1568" s="2" t="str">
        <f t="shared" si="123"/>
        <v>Wyssachen</v>
      </c>
      <c r="P1568" s="2" t="str">
        <f t="shared" si="123"/>
        <v/>
      </c>
      <c r="Q1568" s="2" t="str">
        <f t="shared" si="123"/>
        <v/>
      </c>
      <c r="R1568" s="2" t="str">
        <f t="shared" si="123"/>
        <v/>
      </c>
      <c r="S1568" s="2" t="str">
        <f t="shared" si="123"/>
        <v/>
      </c>
      <c r="T1568" s="2" t="str">
        <f t="shared" si="123"/>
        <v/>
      </c>
      <c r="U1568" s="2" t="str">
        <f t="shared" si="123"/>
        <v/>
      </c>
      <c r="V1568" s="2" t="str">
        <f t="shared" si="123"/>
        <v/>
      </c>
      <c r="W1568" s="2" t="str">
        <f t="shared" si="123"/>
        <v/>
      </c>
      <c r="X1568" s="2" t="str">
        <f t="shared" si="123"/>
        <v/>
      </c>
      <c r="Y1568" s="2" t="str">
        <f t="shared" si="123"/>
        <v/>
      </c>
    </row>
    <row r="1569" spans="1:25" x14ac:dyDescent="0.2">
      <c r="A1569" s="2" t="s">
        <v>1084</v>
      </c>
      <c r="B1569" s="2">
        <v>6142</v>
      </c>
      <c r="C1569" s="2">
        <v>0</v>
      </c>
      <c r="D1569" s="2" t="s">
        <v>1082</v>
      </c>
      <c r="E1569" s="2">
        <v>1151</v>
      </c>
      <c r="F1569" s="2" t="s">
        <v>932</v>
      </c>
      <c r="G1569" s="2">
        <v>2640335.2209999999</v>
      </c>
      <c r="H1569" s="2">
        <v>1220954.3829999999</v>
      </c>
      <c r="I1569" s="2" t="s">
        <v>4896</v>
      </c>
      <c r="J1569" s="4">
        <v>39630</v>
      </c>
      <c r="K1569" s="230">
        <f t="shared" si="122"/>
        <v>3</v>
      </c>
      <c r="L1569" s="2" t="str">
        <f>$B1569&amp;"-"&amp;COUNTIF($B$2:$B1569, $B1569)</f>
        <v>6142-1</v>
      </c>
      <c r="M1569" s="2">
        <v>4955</v>
      </c>
      <c r="N1569" s="2" t="str">
        <f t="shared" si="121"/>
        <v>Gondiswil</v>
      </c>
      <c r="O1569" s="2" t="str">
        <f t="shared" si="123"/>
        <v>Gondiswil</v>
      </c>
      <c r="P1569" s="2" t="str">
        <f t="shared" si="123"/>
        <v/>
      </c>
      <c r="Q1569" s="2" t="str">
        <f t="shared" si="123"/>
        <v/>
      </c>
      <c r="R1569" s="2" t="str">
        <f t="shared" si="123"/>
        <v/>
      </c>
      <c r="S1569" s="2" t="str">
        <f t="shared" si="123"/>
        <v/>
      </c>
      <c r="T1569" s="2" t="str">
        <f t="shared" si="123"/>
        <v/>
      </c>
      <c r="U1569" s="2" t="str">
        <f t="shared" si="123"/>
        <v/>
      </c>
      <c r="V1569" s="2" t="str">
        <f t="shared" ref="V1569:Y1569" si="124">IFERROR(INDEX($A$2:$A$5744, MATCH($M1569&amp;"-"&amp;V$1, $L$2:$L$5744, 0)), "")</f>
        <v/>
      </c>
      <c r="W1569" s="2" t="str">
        <f t="shared" si="124"/>
        <v/>
      </c>
      <c r="X1569" s="2" t="str">
        <f t="shared" si="124"/>
        <v/>
      </c>
      <c r="Y1569" s="2" t="str">
        <f t="shared" si="124"/>
        <v/>
      </c>
    </row>
    <row r="1570" spans="1:25" x14ac:dyDescent="0.2">
      <c r="A1570" s="2" t="s">
        <v>1072</v>
      </c>
      <c r="B1570" s="2">
        <v>6143</v>
      </c>
      <c r="C1570" s="2">
        <v>0</v>
      </c>
      <c r="D1570" s="2" t="s">
        <v>1082</v>
      </c>
      <c r="E1570" s="2">
        <v>1151</v>
      </c>
      <c r="F1570" s="2" t="s">
        <v>932</v>
      </c>
      <c r="G1570" s="2">
        <v>2640298.0490000001</v>
      </c>
      <c r="H1570" s="2">
        <v>1222069.9010000001</v>
      </c>
      <c r="I1570" s="2" t="s">
        <v>4896</v>
      </c>
      <c r="J1570" s="4">
        <v>39630</v>
      </c>
      <c r="K1570" s="230">
        <f t="shared" si="122"/>
        <v>3</v>
      </c>
      <c r="L1570" s="2" t="str">
        <f>$B1570&amp;"-"&amp;COUNTIF($B$2:$B1570, $B1570)</f>
        <v>6143-2</v>
      </c>
      <c r="M1570" s="2">
        <v>5000</v>
      </c>
      <c r="N1570" s="2" t="str">
        <f t="shared" si="121"/>
        <v>Aarau</v>
      </c>
      <c r="O1570" s="2" t="str">
        <f t="shared" si="121"/>
        <v>Aarau</v>
      </c>
      <c r="P1570" s="2" t="str">
        <f t="shared" si="121"/>
        <v/>
      </c>
      <c r="Q1570" s="2" t="str">
        <f t="shared" si="121"/>
        <v/>
      </c>
      <c r="R1570" s="2" t="str">
        <f t="shared" si="121"/>
        <v/>
      </c>
      <c r="S1570" s="2" t="str">
        <f t="shared" si="121"/>
        <v/>
      </c>
      <c r="T1570" s="2" t="str">
        <f t="shared" si="121"/>
        <v/>
      </c>
      <c r="U1570" s="2" t="str">
        <f t="shared" si="121"/>
        <v/>
      </c>
      <c r="V1570" s="2" t="str">
        <f t="shared" si="121"/>
        <v/>
      </c>
      <c r="W1570" s="2" t="str">
        <f t="shared" si="121"/>
        <v/>
      </c>
      <c r="X1570" s="2" t="str">
        <f t="shared" si="121"/>
        <v/>
      </c>
      <c r="Y1570" s="2" t="str">
        <f t="shared" si="121"/>
        <v/>
      </c>
    </row>
    <row r="1571" spans="1:25" x14ac:dyDescent="0.2">
      <c r="A1571" s="2" t="s">
        <v>1078</v>
      </c>
      <c r="B1571" s="2">
        <v>6144</v>
      </c>
      <c r="C1571" s="2">
        <v>0</v>
      </c>
      <c r="D1571" s="2" t="s">
        <v>1082</v>
      </c>
      <c r="E1571" s="2">
        <v>1151</v>
      </c>
      <c r="F1571" s="2" t="s">
        <v>932</v>
      </c>
      <c r="G1571" s="2">
        <v>2637093.5580000002</v>
      </c>
      <c r="H1571" s="2">
        <v>1218652.787</v>
      </c>
      <c r="I1571" s="2" t="s">
        <v>4896</v>
      </c>
      <c r="J1571" s="4">
        <v>39630</v>
      </c>
      <c r="K1571" s="230">
        <f t="shared" si="122"/>
        <v>3</v>
      </c>
      <c r="L1571" s="2" t="str">
        <f>$B1571&amp;"-"&amp;COUNTIF($B$2:$B1571, $B1571)</f>
        <v>6144-3</v>
      </c>
      <c r="M1571" s="2">
        <v>5004</v>
      </c>
      <c r="N1571" s="2" t="str">
        <f t="shared" si="121"/>
        <v>Aarau</v>
      </c>
      <c r="O1571" s="2" t="str">
        <f t="shared" si="121"/>
        <v/>
      </c>
      <c r="P1571" s="2" t="str">
        <f t="shared" si="121"/>
        <v/>
      </c>
      <c r="Q1571" s="2" t="str">
        <f t="shared" si="121"/>
        <v/>
      </c>
      <c r="R1571" s="2" t="str">
        <f t="shared" si="121"/>
        <v/>
      </c>
      <c r="S1571" s="2" t="str">
        <f t="shared" si="121"/>
        <v/>
      </c>
      <c r="T1571" s="2" t="str">
        <f t="shared" si="121"/>
        <v/>
      </c>
      <c r="U1571" s="2" t="str">
        <f t="shared" si="121"/>
        <v/>
      </c>
      <c r="V1571" s="2" t="str">
        <f t="shared" si="121"/>
        <v/>
      </c>
      <c r="W1571" s="2" t="str">
        <f t="shared" si="121"/>
        <v/>
      </c>
      <c r="X1571" s="2" t="str">
        <f t="shared" si="121"/>
        <v/>
      </c>
      <c r="Y1571" s="2" t="str">
        <f t="shared" si="121"/>
        <v/>
      </c>
    </row>
    <row r="1572" spans="1:25" x14ac:dyDescent="0.2">
      <c r="A1572" s="2" t="s">
        <v>1057</v>
      </c>
      <c r="B1572" s="2">
        <v>6154</v>
      </c>
      <c r="C1572" s="2">
        <v>0</v>
      </c>
      <c r="D1572" s="2" t="s">
        <v>1082</v>
      </c>
      <c r="E1572" s="2">
        <v>1151</v>
      </c>
      <c r="F1572" s="2" t="s">
        <v>932</v>
      </c>
      <c r="G1572" s="2">
        <v>2637139.2560000001</v>
      </c>
      <c r="H1572" s="2">
        <v>1216747.9890000001</v>
      </c>
      <c r="I1572" s="2" t="s">
        <v>4896</v>
      </c>
      <c r="J1572" s="4">
        <v>39630</v>
      </c>
      <c r="K1572" s="230">
        <f t="shared" si="122"/>
        <v>3</v>
      </c>
      <c r="L1572" s="2" t="str">
        <f>$B1572&amp;"-"&amp;COUNTIF($B$2:$B1572, $B1572)</f>
        <v>6154-2</v>
      </c>
      <c r="M1572" s="2">
        <v>5012</v>
      </c>
      <c r="N1572" s="2" t="str">
        <f t="shared" si="121"/>
        <v>Wöschnau</v>
      </c>
      <c r="O1572" s="2" t="str">
        <f t="shared" si="121"/>
        <v>Eppenberg</v>
      </c>
      <c r="P1572" s="2" t="str">
        <f t="shared" si="121"/>
        <v>Schönenwerd</v>
      </c>
      <c r="Q1572" s="2" t="str">
        <f t="shared" si="121"/>
        <v/>
      </c>
      <c r="R1572" s="2" t="str">
        <f t="shared" si="121"/>
        <v/>
      </c>
      <c r="S1572" s="2" t="str">
        <f t="shared" si="121"/>
        <v/>
      </c>
      <c r="T1572" s="2" t="str">
        <f t="shared" si="121"/>
        <v/>
      </c>
      <c r="U1572" s="2" t="str">
        <f t="shared" si="121"/>
        <v/>
      </c>
      <c r="V1572" s="2" t="str">
        <f t="shared" si="121"/>
        <v/>
      </c>
      <c r="W1572" s="2" t="str">
        <f t="shared" si="121"/>
        <v/>
      </c>
      <c r="X1572" s="2" t="str">
        <f t="shared" si="121"/>
        <v/>
      </c>
      <c r="Y1572" s="2" t="str">
        <f t="shared" si="121"/>
        <v/>
      </c>
    </row>
    <row r="1573" spans="1:25" x14ac:dyDescent="0.2">
      <c r="A1573" s="2" t="s">
        <v>1058</v>
      </c>
      <c r="B1573" s="2">
        <v>6156</v>
      </c>
      <c r="C1573" s="2">
        <v>0</v>
      </c>
      <c r="D1573" s="2" t="s">
        <v>1082</v>
      </c>
      <c r="E1573" s="2">
        <v>1151</v>
      </c>
      <c r="F1573" s="2" t="s">
        <v>932</v>
      </c>
      <c r="G1573" s="2">
        <v>2637164.0019999999</v>
      </c>
      <c r="H1573" s="2">
        <v>1215378.5190000001</v>
      </c>
      <c r="I1573" s="2" t="s">
        <v>4896</v>
      </c>
      <c r="J1573" s="4">
        <v>39630</v>
      </c>
      <c r="K1573" s="230">
        <f t="shared" si="122"/>
        <v>3</v>
      </c>
      <c r="L1573" s="2" t="str">
        <f>$B1573&amp;"-"&amp;COUNTIF($B$2:$B1573, $B1573)</f>
        <v>6156-4</v>
      </c>
      <c r="M1573" s="2">
        <v>5013</v>
      </c>
      <c r="N1573" s="2" t="str">
        <f t="shared" si="121"/>
        <v>Niedergösgen</v>
      </c>
      <c r="O1573" s="2" t="str">
        <f t="shared" si="121"/>
        <v/>
      </c>
      <c r="P1573" s="2" t="str">
        <f t="shared" si="121"/>
        <v/>
      </c>
      <c r="Q1573" s="2" t="str">
        <f t="shared" si="121"/>
        <v/>
      </c>
      <c r="R1573" s="2" t="str">
        <f t="shared" si="121"/>
        <v/>
      </c>
      <c r="S1573" s="2" t="str">
        <f t="shared" si="121"/>
        <v/>
      </c>
      <c r="T1573" s="2" t="str">
        <f t="shared" si="121"/>
        <v/>
      </c>
      <c r="U1573" s="2" t="str">
        <f t="shared" si="121"/>
        <v/>
      </c>
      <c r="V1573" s="2" t="str">
        <f t="shared" si="121"/>
        <v/>
      </c>
      <c r="W1573" s="2" t="str">
        <f t="shared" si="121"/>
        <v/>
      </c>
      <c r="X1573" s="2" t="str">
        <f t="shared" si="121"/>
        <v/>
      </c>
      <c r="Y1573" s="2" t="str">
        <f t="shared" si="121"/>
        <v/>
      </c>
    </row>
    <row r="1574" spans="1:25" x14ac:dyDescent="0.2">
      <c r="A1574" s="2" t="s">
        <v>1042</v>
      </c>
      <c r="B1574" s="2">
        <v>6248</v>
      </c>
      <c r="C1574" s="2">
        <v>0</v>
      </c>
      <c r="D1574" s="2" t="s">
        <v>1082</v>
      </c>
      <c r="E1574" s="2">
        <v>1151</v>
      </c>
      <c r="F1574" s="2" t="s">
        <v>932</v>
      </c>
      <c r="G1574" s="2">
        <v>2642808.1379999998</v>
      </c>
      <c r="H1574" s="2">
        <v>1220780.2039999999</v>
      </c>
      <c r="I1574" s="2" t="s">
        <v>4896</v>
      </c>
      <c r="J1574" s="4">
        <v>39630</v>
      </c>
      <c r="K1574" s="230">
        <f t="shared" si="122"/>
        <v>3</v>
      </c>
      <c r="L1574" s="2" t="str">
        <f>$B1574&amp;"-"&amp;COUNTIF($B$2:$B1574, $B1574)</f>
        <v>6248-3</v>
      </c>
      <c r="M1574" s="2">
        <v>5014</v>
      </c>
      <c r="N1574" s="2" t="str">
        <f t="shared" si="121"/>
        <v>Gretzenbach</v>
      </c>
      <c r="O1574" s="2" t="str">
        <f t="shared" si="121"/>
        <v/>
      </c>
      <c r="P1574" s="2" t="str">
        <f t="shared" si="121"/>
        <v/>
      </c>
      <c r="Q1574" s="2" t="str">
        <f t="shared" si="121"/>
        <v/>
      </c>
      <c r="R1574" s="2" t="str">
        <f t="shared" si="121"/>
        <v/>
      </c>
      <c r="S1574" s="2" t="str">
        <f t="shared" si="121"/>
        <v/>
      </c>
      <c r="T1574" s="2" t="str">
        <f t="shared" si="121"/>
        <v/>
      </c>
      <c r="U1574" s="2" t="str">
        <f t="shared" si="121"/>
        <v/>
      </c>
      <c r="V1574" s="2" t="str">
        <f t="shared" si="121"/>
        <v/>
      </c>
      <c r="W1574" s="2" t="str">
        <f t="shared" si="121"/>
        <v/>
      </c>
      <c r="X1574" s="2" t="str">
        <f t="shared" si="121"/>
        <v/>
      </c>
      <c r="Y1574" s="2" t="str">
        <f t="shared" si="121"/>
        <v/>
      </c>
    </row>
    <row r="1575" spans="1:25" x14ac:dyDescent="0.2">
      <c r="A1575" s="2" t="s">
        <v>1085</v>
      </c>
      <c r="B1575" s="2">
        <v>6460</v>
      </c>
      <c r="C1575" s="2">
        <v>0</v>
      </c>
      <c r="D1575" s="2" t="s">
        <v>1086</v>
      </c>
      <c r="E1575" s="2">
        <v>1201</v>
      </c>
      <c r="F1575" s="2" t="s">
        <v>1087</v>
      </c>
      <c r="G1575" s="2">
        <v>2691654.8229999999</v>
      </c>
      <c r="H1575" s="2">
        <v>1193646.746</v>
      </c>
      <c r="I1575" s="2" t="s">
        <v>4896</v>
      </c>
      <c r="J1575" s="4">
        <v>39630</v>
      </c>
      <c r="K1575" s="230">
        <f t="shared" si="122"/>
        <v>3</v>
      </c>
      <c r="L1575" s="2" t="str">
        <f>$B1575&amp;"-"&amp;COUNTIF($B$2:$B1575, $B1575)</f>
        <v>6460-1</v>
      </c>
      <c r="M1575" s="2">
        <v>5015</v>
      </c>
      <c r="N1575" s="2" t="str">
        <f t="shared" si="121"/>
        <v>Erlinsbach SO</v>
      </c>
      <c r="O1575" s="2" t="str">
        <f t="shared" si="121"/>
        <v/>
      </c>
      <c r="P1575" s="2" t="str">
        <f t="shared" si="121"/>
        <v/>
      </c>
      <c r="Q1575" s="2" t="str">
        <f t="shared" si="121"/>
        <v/>
      </c>
      <c r="R1575" s="2" t="str">
        <f t="shared" si="121"/>
        <v/>
      </c>
      <c r="S1575" s="2" t="str">
        <f t="shared" si="121"/>
        <v/>
      </c>
      <c r="T1575" s="2" t="str">
        <f t="shared" si="121"/>
        <v/>
      </c>
      <c r="U1575" s="2" t="str">
        <f t="shared" si="121"/>
        <v/>
      </c>
      <c r="V1575" s="2" t="str">
        <f t="shared" si="121"/>
        <v/>
      </c>
      <c r="W1575" s="2" t="str">
        <f t="shared" si="121"/>
        <v/>
      </c>
      <c r="X1575" s="2" t="str">
        <f t="shared" si="121"/>
        <v/>
      </c>
      <c r="Y1575" s="2" t="str">
        <f t="shared" si="121"/>
        <v/>
      </c>
    </row>
    <row r="1576" spans="1:25" x14ac:dyDescent="0.2">
      <c r="A1576" s="2" t="s">
        <v>1088</v>
      </c>
      <c r="B1576" s="2">
        <v>6490</v>
      </c>
      <c r="C1576" s="2">
        <v>0</v>
      </c>
      <c r="D1576" s="2" t="s">
        <v>1088</v>
      </c>
      <c r="E1576" s="2">
        <v>1202</v>
      </c>
      <c r="F1576" s="2" t="s">
        <v>1087</v>
      </c>
      <c r="G1576" s="2">
        <v>2690054.3539999998</v>
      </c>
      <c r="H1576" s="2">
        <v>1163585.716</v>
      </c>
      <c r="I1576" s="2" t="s">
        <v>4896</v>
      </c>
      <c r="J1576" s="4">
        <v>39630</v>
      </c>
      <c r="K1576" s="230">
        <f t="shared" si="122"/>
        <v>3</v>
      </c>
      <c r="L1576" s="2" t="str">
        <f>$B1576&amp;"-"&amp;COUNTIF($B$2:$B1576, $B1576)</f>
        <v>6490-1</v>
      </c>
      <c r="M1576" s="2">
        <v>5017</v>
      </c>
      <c r="N1576" s="2" t="str">
        <f t="shared" si="121"/>
        <v>Barmelweid</v>
      </c>
      <c r="O1576" s="2" t="str">
        <f t="shared" si="121"/>
        <v>Barmelweid</v>
      </c>
      <c r="P1576" s="2" t="str">
        <f t="shared" si="121"/>
        <v/>
      </c>
      <c r="Q1576" s="2" t="str">
        <f t="shared" si="121"/>
        <v/>
      </c>
      <c r="R1576" s="2" t="str">
        <f t="shared" si="121"/>
        <v/>
      </c>
      <c r="S1576" s="2" t="str">
        <f t="shared" si="121"/>
        <v/>
      </c>
      <c r="T1576" s="2" t="str">
        <f t="shared" si="121"/>
        <v/>
      </c>
      <c r="U1576" s="2" t="str">
        <f t="shared" si="121"/>
        <v/>
      </c>
      <c r="V1576" s="2" t="str">
        <f t="shared" si="121"/>
        <v/>
      </c>
      <c r="W1576" s="2" t="str">
        <f t="shared" si="121"/>
        <v/>
      </c>
      <c r="X1576" s="2" t="str">
        <f t="shared" si="121"/>
        <v/>
      </c>
      <c r="Y1576" s="2" t="str">
        <f t="shared" si="121"/>
        <v/>
      </c>
    </row>
    <row r="1577" spans="1:25" x14ac:dyDescent="0.2">
      <c r="A1577" s="2" t="s">
        <v>1186</v>
      </c>
      <c r="B1577" s="2">
        <v>6390</v>
      </c>
      <c r="C1577" s="2">
        <v>0</v>
      </c>
      <c r="D1577" s="2" t="s">
        <v>1089</v>
      </c>
      <c r="E1577" s="2">
        <v>1203</v>
      </c>
      <c r="F1577" s="2" t="s">
        <v>1087</v>
      </c>
      <c r="G1577" s="2">
        <v>2681609.3220000002</v>
      </c>
      <c r="H1577" s="2">
        <v>1185099.1529999999</v>
      </c>
      <c r="I1577" s="2" t="s">
        <v>4896</v>
      </c>
      <c r="J1577" s="4">
        <v>39630</v>
      </c>
      <c r="K1577" s="230">
        <f t="shared" si="122"/>
        <v>3</v>
      </c>
      <c r="L1577" s="2" t="str">
        <f>$B1577&amp;"-"&amp;COUNTIF($B$2:$B1577, $B1577)</f>
        <v>6390-1</v>
      </c>
      <c r="M1577" s="2">
        <v>5018</v>
      </c>
      <c r="N1577" s="2" t="str">
        <f t="shared" si="121"/>
        <v>Erlinsbach</v>
      </c>
      <c r="O1577" s="2" t="str">
        <f t="shared" si="121"/>
        <v/>
      </c>
      <c r="P1577" s="2" t="str">
        <f t="shared" si="121"/>
        <v/>
      </c>
      <c r="Q1577" s="2" t="str">
        <f t="shared" si="121"/>
        <v/>
      </c>
      <c r="R1577" s="2" t="str">
        <f t="shared" si="121"/>
        <v/>
      </c>
      <c r="S1577" s="2" t="str">
        <f t="shared" si="121"/>
        <v/>
      </c>
      <c r="T1577" s="2" t="str">
        <f t="shared" si="121"/>
        <v/>
      </c>
      <c r="U1577" s="2" t="str">
        <f t="shared" si="121"/>
        <v/>
      </c>
      <c r="V1577" s="2" t="str">
        <f t="shared" si="121"/>
        <v/>
      </c>
      <c r="W1577" s="2" t="str">
        <f t="shared" si="121"/>
        <v/>
      </c>
      <c r="X1577" s="2" t="str">
        <f t="shared" si="121"/>
        <v/>
      </c>
      <c r="Y1577" s="2" t="str">
        <f t="shared" si="121"/>
        <v/>
      </c>
    </row>
    <row r="1578" spans="1:25" x14ac:dyDescent="0.2">
      <c r="A1578" s="2" t="s">
        <v>1089</v>
      </c>
      <c r="B1578" s="2">
        <v>6468</v>
      </c>
      <c r="C1578" s="2">
        <v>0</v>
      </c>
      <c r="D1578" s="2" t="s">
        <v>1089</v>
      </c>
      <c r="E1578" s="2">
        <v>1203</v>
      </c>
      <c r="F1578" s="2" t="s">
        <v>1087</v>
      </c>
      <c r="G1578" s="2">
        <v>2689022.3659999999</v>
      </c>
      <c r="H1578" s="2">
        <v>1190176.5759999999</v>
      </c>
      <c r="I1578" s="2" t="s">
        <v>4896</v>
      </c>
      <c r="J1578" s="4">
        <v>39630</v>
      </c>
      <c r="K1578" s="230">
        <f t="shared" si="122"/>
        <v>3</v>
      </c>
      <c r="L1578" s="2" t="str">
        <f>$B1578&amp;"-"&amp;COUNTIF($B$2:$B1578, $B1578)</f>
        <v>6468-1</v>
      </c>
      <c r="M1578" s="2">
        <v>5022</v>
      </c>
      <c r="N1578" s="2" t="str">
        <f t="shared" si="121"/>
        <v>Rombach</v>
      </c>
      <c r="O1578" s="2" t="str">
        <f t="shared" si="121"/>
        <v/>
      </c>
      <c r="P1578" s="2" t="str">
        <f t="shared" si="121"/>
        <v/>
      </c>
      <c r="Q1578" s="2" t="str">
        <f t="shared" si="121"/>
        <v/>
      </c>
      <c r="R1578" s="2" t="str">
        <f t="shared" si="121"/>
        <v/>
      </c>
      <c r="S1578" s="2" t="str">
        <f t="shared" si="121"/>
        <v/>
      </c>
      <c r="T1578" s="2" t="str">
        <f t="shared" si="121"/>
        <v/>
      </c>
      <c r="U1578" s="2" t="str">
        <f t="shared" si="121"/>
        <v/>
      </c>
      <c r="V1578" s="2" t="str">
        <f t="shared" si="121"/>
        <v/>
      </c>
      <c r="W1578" s="2" t="str">
        <f t="shared" si="121"/>
        <v/>
      </c>
      <c r="X1578" s="2" t="str">
        <f t="shared" si="121"/>
        <v/>
      </c>
      <c r="Y1578" s="2" t="str">
        <f t="shared" si="121"/>
        <v/>
      </c>
    </row>
    <row r="1579" spans="1:25" x14ac:dyDescent="0.2">
      <c r="A1579" s="2" t="s">
        <v>1165</v>
      </c>
      <c r="B1579" s="2">
        <v>6436</v>
      </c>
      <c r="C1579" s="2">
        <v>0</v>
      </c>
      <c r="D1579" s="2" t="s">
        <v>1091</v>
      </c>
      <c r="E1579" s="2">
        <v>1205</v>
      </c>
      <c r="F1579" s="2" t="s">
        <v>1087</v>
      </c>
      <c r="G1579" s="2">
        <v>2699941.84</v>
      </c>
      <c r="H1579" s="2">
        <v>1197070.5490000001</v>
      </c>
      <c r="I1579" s="2" t="s">
        <v>4896</v>
      </c>
      <c r="J1579" s="4">
        <v>39630</v>
      </c>
      <c r="K1579" s="230">
        <f t="shared" si="122"/>
        <v>3</v>
      </c>
      <c r="L1579" s="2" t="str">
        <f>$B1579&amp;"-"&amp;COUNTIF($B$2:$B1579, $B1579)</f>
        <v>6436-1</v>
      </c>
      <c r="M1579" s="2">
        <v>5023</v>
      </c>
      <c r="N1579" s="2" t="str">
        <f t="shared" si="121"/>
        <v>Biberstein</v>
      </c>
      <c r="O1579" s="2" t="str">
        <f t="shared" si="121"/>
        <v/>
      </c>
      <c r="P1579" s="2" t="str">
        <f t="shared" si="121"/>
        <v/>
      </c>
      <c r="Q1579" s="2" t="str">
        <f t="shared" si="121"/>
        <v/>
      </c>
      <c r="R1579" s="2" t="str">
        <f t="shared" si="121"/>
        <v/>
      </c>
      <c r="S1579" s="2" t="str">
        <f t="shared" si="121"/>
        <v/>
      </c>
      <c r="T1579" s="2" t="str">
        <f t="shared" si="121"/>
        <v/>
      </c>
      <c r="U1579" s="2" t="str">
        <f t="shared" si="121"/>
        <v/>
      </c>
      <c r="V1579" s="2" t="str">
        <f t="shared" si="121"/>
        <v/>
      </c>
      <c r="W1579" s="2" t="str">
        <f t="shared" si="121"/>
        <v/>
      </c>
      <c r="X1579" s="2" t="str">
        <f t="shared" si="121"/>
        <v/>
      </c>
      <c r="Y1579" s="2" t="str">
        <f t="shared" si="121"/>
        <v/>
      </c>
    </row>
    <row r="1580" spans="1:25" x14ac:dyDescent="0.2">
      <c r="A1580" s="2" t="s">
        <v>1166</v>
      </c>
      <c r="B1580" s="2">
        <v>6436</v>
      </c>
      <c r="C1580" s="2">
        <v>2</v>
      </c>
      <c r="D1580" s="2" t="s">
        <v>1091</v>
      </c>
      <c r="E1580" s="2">
        <v>1205</v>
      </c>
      <c r="F1580" s="2" t="s">
        <v>1087</v>
      </c>
      <c r="G1580" s="2">
        <v>2704460.5550000002</v>
      </c>
      <c r="H1580" s="2">
        <v>1198289.672</v>
      </c>
      <c r="I1580" s="2" t="s">
        <v>4896</v>
      </c>
      <c r="J1580" s="4">
        <v>39630</v>
      </c>
      <c r="K1580" s="230">
        <f t="shared" si="122"/>
        <v>3</v>
      </c>
      <c r="L1580" s="2" t="str">
        <f>$B1580&amp;"-"&amp;COUNTIF($B$2:$B1580, $B1580)</f>
        <v>6436-2</v>
      </c>
      <c r="M1580" s="2">
        <v>5024</v>
      </c>
      <c r="N1580" s="2" t="str">
        <f t="shared" si="121"/>
        <v>Küttigen</v>
      </c>
      <c r="O1580" s="2" t="str">
        <f t="shared" si="121"/>
        <v/>
      </c>
      <c r="P1580" s="2" t="str">
        <f t="shared" si="121"/>
        <v/>
      </c>
      <c r="Q1580" s="2" t="str">
        <f t="shared" si="121"/>
        <v/>
      </c>
      <c r="R1580" s="2" t="str">
        <f t="shared" si="121"/>
        <v/>
      </c>
      <c r="S1580" s="2" t="str">
        <f t="shared" si="121"/>
        <v/>
      </c>
      <c r="T1580" s="2" t="str">
        <f t="shared" si="121"/>
        <v/>
      </c>
      <c r="U1580" s="2" t="str">
        <f t="shared" si="121"/>
        <v/>
      </c>
      <c r="V1580" s="2" t="str">
        <f t="shared" si="121"/>
        <v/>
      </c>
      <c r="W1580" s="2" t="str">
        <f t="shared" si="121"/>
        <v/>
      </c>
      <c r="X1580" s="2" t="str">
        <f t="shared" si="121"/>
        <v/>
      </c>
      <c r="Y1580" s="2" t="str">
        <f t="shared" si="121"/>
        <v/>
      </c>
    </row>
    <row r="1581" spans="1:25" x14ac:dyDescent="0.2">
      <c r="A1581" s="2" t="s">
        <v>1085</v>
      </c>
      <c r="B1581" s="2">
        <v>6460</v>
      </c>
      <c r="C1581" s="2">
        <v>0</v>
      </c>
      <c r="D1581" s="2" t="s">
        <v>1091</v>
      </c>
      <c r="E1581" s="2">
        <v>1205</v>
      </c>
      <c r="F1581" s="2" t="s">
        <v>1087</v>
      </c>
      <c r="G1581" s="2">
        <v>2691915.301</v>
      </c>
      <c r="H1581" s="2">
        <v>1191599.4180000001</v>
      </c>
      <c r="I1581" s="2" t="s">
        <v>4896</v>
      </c>
      <c r="J1581" s="4">
        <v>39630</v>
      </c>
      <c r="K1581" s="230">
        <f t="shared" si="122"/>
        <v>3</v>
      </c>
      <c r="L1581" s="2" t="str">
        <f>$B1581&amp;"-"&amp;COUNTIF($B$2:$B1581, $B1581)</f>
        <v>6460-2</v>
      </c>
      <c r="M1581" s="2">
        <v>5025</v>
      </c>
      <c r="N1581" s="2" t="str">
        <f t="shared" si="121"/>
        <v>Asp</v>
      </c>
      <c r="O1581" s="2" t="str">
        <f t="shared" si="121"/>
        <v/>
      </c>
      <c r="P1581" s="2" t="str">
        <f t="shared" si="121"/>
        <v/>
      </c>
      <c r="Q1581" s="2" t="str">
        <f t="shared" si="121"/>
        <v/>
      </c>
      <c r="R1581" s="2" t="str">
        <f t="shared" si="121"/>
        <v/>
      </c>
      <c r="S1581" s="2" t="str">
        <f t="shared" si="121"/>
        <v/>
      </c>
      <c r="T1581" s="2" t="str">
        <f t="shared" si="121"/>
        <v/>
      </c>
      <c r="U1581" s="2" t="str">
        <f t="shared" si="121"/>
        <v/>
      </c>
      <c r="V1581" s="2" t="str">
        <f t="shared" si="121"/>
        <v/>
      </c>
      <c r="W1581" s="2" t="str">
        <f t="shared" si="121"/>
        <v/>
      </c>
      <c r="X1581" s="2" t="str">
        <f t="shared" si="121"/>
        <v/>
      </c>
      <c r="Y1581" s="2" t="str">
        <f t="shared" si="121"/>
        <v/>
      </c>
    </row>
    <row r="1582" spans="1:25" x14ac:dyDescent="0.2">
      <c r="A1582" s="2" t="s">
        <v>1090</v>
      </c>
      <c r="B1582" s="2">
        <v>6463</v>
      </c>
      <c r="C1582" s="2">
        <v>0</v>
      </c>
      <c r="D1582" s="2" t="s">
        <v>1091</v>
      </c>
      <c r="E1582" s="2">
        <v>1205</v>
      </c>
      <c r="F1582" s="2" t="s">
        <v>1087</v>
      </c>
      <c r="G1582" s="2">
        <v>2695019.67</v>
      </c>
      <c r="H1582" s="2">
        <v>1194002.669</v>
      </c>
      <c r="I1582" s="2" t="s">
        <v>4896</v>
      </c>
      <c r="J1582" s="4">
        <v>39630</v>
      </c>
      <c r="K1582" s="230">
        <f t="shared" si="122"/>
        <v>3</v>
      </c>
      <c r="L1582" s="2" t="str">
        <f>$B1582&amp;"-"&amp;COUNTIF($B$2:$B1582, $B1582)</f>
        <v>6463-1</v>
      </c>
      <c r="M1582" s="2">
        <v>5026</v>
      </c>
      <c r="N1582" s="2" t="str">
        <f t="shared" si="121"/>
        <v>Densbüren</v>
      </c>
      <c r="O1582" s="2" t="str">
        <f t="shared" si="121"/>
        <v>Densbüren</v>
      </c>
      <c r="P1582" s="2" t="str">
        <f t="shared" si="121"/>
        <v/>
      </c>
      <c r="Q1582" s="2" t="str">
        <f t="shared" si="121"/>
        <v/>
      </c>
      <c r="R1582" s="2" t="str">
        <f t="shared" si="121"/>
        <v/>
      </c>
      <c r="S1582" s="2" t="str">
        <f t="shared" si="121"/>
        <v/>
      </c>
      <c r="T1582" s="2" t="str">
        <f t="shared" si="121"/>
        <v/>
      </c>
      <c r="U1582" s="2" t="str">
        <f t="shared" si="121"/>
        <v/>
      </c>
      <c r="V1582" s="2" t="str">
        <f t="shared" si="121"/>
        <v/>
      </c>
      <c r="W1582" s="2" t="str">
        <f t="shared" si="121"/>
        <v/>
      </c>
      <c r="X1582" s="2" t="str">
        <f t="shared" si="121"/>
        <v/>
      </c>
      <c r="Y1582" s="2" t="str">
        <f t="shared" si="121"/>
        <v/>
      </c>
    </row>
    <row r="1583" spans="1:25" x14ac:dyDescent="0.2">
      <c r="A1583" s="2" t="s">
        <v>1111</v>
      </c>
      <c r="B1583" s="2">
        <v>6464</v>
      </c>
      <c r="C1583" s="2">
        <v>0</v>
      </c>
      <c r="D1583" s="2" t="s">
        <v>1091</v>
      </c>
      <c r="E1583" s="2">
        <v>1205</v>
      </c>
      <c r="F1583" s="2" t="s">
        <v>1087</v>
      </c>
      <c r="G1583" s="2">
        <v>2696027.2889999999</v>
      </c>
      <c r="H1583" s="2">
        <v>1191889.8089999999</v>
      </c>
      <c r="I1583" s="2" t="s">
        <v>4896</v>
      </c>
      <c r="J1583" s="4">
        <v>39630</v>
      </c>
      <c r="K1583" s="230">
        <f t="shared" si="122"/>
        <v>3</v>
      </c>
      <c r="L1583" s="2" t="str">
        <f>$B1583&amp;"-"&amp;COUNTIF($B$2:$B1583, $B1583)</f>
        <v>6464-1</v>
      </c>
      <c r="M1583" s="2">
        <v>5027</v>
      </c>
      <c r="N1583" s="2" t="str">
        <f t="shared" si="121"/>
        <v>Herznach</v>
      </c>
      <c r="O1583" s="2" t="str">
        <f t="shared" si="121"/>
        <v/>
      </c>
      <c r="P1583" s="2" t="str">
        <f t="shared" si="121"/>
        <v/>
      </c>
      <c r="Q1583" s="2" t="str">
        <f t="shared" si="121"/>
        <v/>
      </c>
      <c r="R1583" s="2" t="str">
        <f t="shared" si="121"/>
        <v/>
      </c>
      <c r="S1583" s="2" t="str">
        <f t="shared" si="121"/>
        <v/>
      </c>
      <c r="T1583" s="2" t="str">
        <f t="shared" si="121"/>
        <v/>
      </c>
      <c r="U1583" s="2" t="str">
        <f t="shared" si="121"/>
        <v/>
      </c>
      <c r="V1583" s="2" t="str">
        <f t="shared" si="121"/>
        <v/>
      </c>
      <c r="W1583" s="2" t="str">
        <f t="shared" si="121"/>
        <v/>
      </c>
      <c r="X1583" s="2" t="str">
        <f t="shared" si="121"/>
        <v/>
      </c>
      <c r="Y1583" s="2" t="str">
        <f t="shared" si="121"/>
        <v/>
      </c>
    </row>
    <row r="1584" spans="1:25" x14ac:dyDescent="0.2">
      <c r="A1584" s="2" t="s">
        <v>1101</v>
      </c>
      <c r="B1584" s="2">
        <v>6469</v>
      </c>
      <c r="C1584" s="2">
        <v>0</v>
      </c>
      <c r="D1584" s="2" t="s">
        <v>1091</v>
      </c>
      <c r="E1584" s="2">
        <v>1205</v>
      </c>
      <c r="F1584" s="2" t="s">
        <v>1087</v>
      </c>
      <c r="G1584" s="2">
        <v>2695058.429</v>
      </c>
      <c r="H1584" s="2">
        <v>1190699.7109999999</v>
      </c>
      <c r="I1584" s="2" t="s">
        <v>4896</v>
      </c>
      <c r="J1584" s="4">
        <v>39630</v>
      </c>
      <c r="K1584" s="230">
        <f t="shared" si="122"/>
        <v>3</v>
      </c>
      <c r="L1584" s="2" t="str">
        <f>$B1584&amp;"-"&amp;COUNTIF($B$2:$B1584, $B1584)</f>
        <v>6469-1</v>
      </c>
      <c r="M1584" s="2">
        <v>5028</v>
      </c>
      <c r="N1584" s="2" t="str">
        <f t="shared" si="121"/>
        <v>Ueken</v>
      </c>
      <c r="O1584" s="2" t="str">
        <f t="shared" si="121"/>
        <v/>
      </c>
      <c r="P1584" s="2" t="str">
        <f t="shared" si="121"/>
        <v/>
      </c>
      <c r="Q1584" s="2" t="str">
        <f t="shared" si="121"/>
        <v/>
      </c>
      <c r="R1584" s="2" t="str">
        <f t="shared" si="121"/>
        <v/>
      </c>
      <c r="S1584" s="2" t="str">
        <f t="shared" si="121"/>
        <v/>
      </c>
      <c r="T1584" s="2" t="str">
        <f t="shared" si="121"/>
        <v/>
      </c>
      <c r="U1584" s="2" t="str">
        <f t="shared" si="121"/>
        <v/>
      </c>
      <c r="V1584" s="2" t="str">
        <f t="shared" si="121"/>
        <v/>
      </c>
      <c r="W1584" s="2" t="str">
        <f t="shared" si="121"/>
        <v/>
      </c>
      <c r="X1584" s="2" t="str">
        <f t="shared" si="121"/>
        <v/>
      </c>
      <c r="Y1584" s="2" t="str">
        <f t="shared" si="121"/>
        <v/>
      </c>
    </row>
    <row r="1585" spans="1:25" x14ac:dyDescent="0.2">
      <c r="A1585" s="2" t="s">
        <v>1092</v>
      </c>
      <c r="B1585" s="2">
        <v>6472</v>
      </c>
      <c r="C1585" s="2">
        <v>0</v>
      </c>
      <c r="D1585" s="2" t="s">
        <v>1092</v>
      </c>
      <c r="E1585" s="2">
        <v>1206</v>
      </c>
      <c r="F1585" s="2" t="s">
        <v>1087</v>
      </c>
      <c r="G1585" s="2">
        <v>2688711.55</v>
      </c>
      <c r="H1585" s="2">
        <v>1185274.2830000001</v>
      </c>
      <c r="I1585" s="2" t="s">
        <v>4896</v>
      </c>
      <c r="J1585" s="4">
        <v>39630</v>
      </c>
      <c r="K1585" s="230">
        <f t="shared" si="122"/>
        <v>3</v>
      </c>
      <c r="L1585" s="2" t="str">
        <f>$B1585&amp;"-"&amp;COUNTIF($B$2:$B1585, $B1585)</f>
        <v>6472-1</v>
      </c>
      <c r="M1585" s="2">
        <v>5032</v>
      </c>
      <c r="N1585" s="2" t="str">
        <f t="shared" si="121"/>
        <v>Aarau Rohr</v>
      </c>
      <c r="O1585" s="2" t="str">
        <f t="shared" si="121"/>
        <v/>
      </c>
      <c r="P1585" s="2" t="str">
        <f t="shared" si="121"/>
        <v/>
      </c>
      <c r="Q1585" s="2" t="str">
        <f t="shared" si="121"/>
        <v/>
      </c>
      <c r="R1585" s="2" t="str">
        <f t="shared" si="121"/>
        <v/>
      </c>
      <c r="S1585" s="2" t="str">
        <f t="shared" si="121"/>
        <v/>
      </c>
      <c r="T1585" s="2" t="str">
        <f t="shared" si="121"/>
        <v/>
      </c>
      <c r="U1585" s="2" t="str">
        <f t="shared" si="121"/>
        <v/>
      </c>
      <c r="V1585" s="2" t="str">
        <f t="shared" si="121"/>
        <v/>
      </c>
      <c r="W1585" s="2" t="str">
        <f t="shared" si="121"/>
        <v/>
      </c>
      <c r="X1585" s="2" t="str">
        <f t="shared" si="121"/>
        <v/>
      </c>
      <c r="Y1585" s="2" t="str">
        <f t="shared" si="121"/>
        <v/>
      </c>
    </row>
    <row r="1586" spans="1:25" x14ac:dyDescent="0.2">
      <c r="A1586" s="2" t="s">
        <v>1093</v>
      </c>
      <c r="B1586" s="2">
        <v>6454</v>
      </c>
      <c r="C1586" s="2">
        <v>0</v>
      </c>
      <c r="D1586" s="2" t="s">
        <v>1093</v>
      </c>
      <c r="E1586" s="2">
        <v>1207</v>
      </c>
      <c r="F1586" s="2" t="s">
        <v>1087</v>
      </c>
      <c r="G1586" s="2">
        <v>2692063.48</v>
      </c>
      <c r="H1586" s="2">
        <v>1197130.2549999999</v>
      </c>
      <c r="I1586" s="2" t="s">
        <v>4896</v>
      </c>
      <c r="J1586" s="4">
        <v>39630</v>
      </c>
      <c r="K1586" s="230">
        <f t="shared" si="122"/>
        <v>3</v>
      </c>
      <c r="L1586" s="2" t="str">
        <f>$B1586&amp;"-"&amp;COUNTIF($B$2:$B1586, $B1586)</f>
        <v>6454-1</v>
      </c>
      <c r="M1586" s="2">
        <v>5033</v>
      </c>
      <c r="N1586" s="2" t="str">
        <f t="shared" si="121"/>
        <v>Buchs AG</v>
      </c>
      <c r="O1586" s="2" t="str">
        <f t="shared" si="121"/>
        <v/>
      </c>
      <c r="P1586" s="2" t="str">
        <f t="shared" si="121"/>
        <v/>
      </c>
      <c r="Q1586" s="2" t="str">
        <f t="shared" si="121"/>
        <v/>
      </c>
      <c r="R1586" s="2" t="str">
        <f t="shared" si="121"/>
        <v/>
      </c>
      <c r="S1586" s="2" t="str">
        <f t="shared" si="121"/>
        <v/>
      </c>
      <c r="T1586" s="2" t="str">
        <f t="shared" si="121"/>
        <v/>
      </c>
      <c r="U1586" s="2" t="str">
        <f t="shared" si="121"/>
        <v/>
      </c>
      <c r="V1586" s="2" t="str">
        <f t="shared" si="121"/>
        <v/>
      </c>
      <c r="W1586" s="2" t="str">
        <f t="shared" si="121"/>
        <v/>
      </c>
      <c r="X1586" s="2" t="str">
        <f t="shared" si="121"/>
        <v/>
      </c>
      <c r="Y1586" s="2" t="str">
        <f t="shared" si="121"/>
        <v/>
      </c>
    </row>
    <row r="1587" spans="1:25" x14ac:dyDescent="0.2">
      <c r="A1587" s="2" t="s">
        <v>1085</v>
      </c>
      <c r="B1587" s="2">
        <v>6460</v>
      </c>
      <c r="C1587" s="2">
        <v>0</v>
      </c>
      <c r="D1587" s="2" t="s">
        <v>1093</v>
      </c>
      <c r="E1587" s="2">
        <v>1207</v>
      </c>
      <c r="F1587" s="2" t="s">
        <v>1087</v>
      </c>
      <c r="G1587" s="2">
        <v>2692398.7439999999</v>
      </c>
      <c r="H1587" s="2">
        <v>1196208.4790000001</v>
      </c>
      <c r="I1587" s="2" t="s">
        <v>4896</v>
      </c>
      <c r="J1587" s="4">
        <v>39630</v>
      </c>
      <c r="K1587" s="230">
        <f t="shared" si="122"/>
        <v>3</v>
      </c>
      <c r="L1587" s="2" t="str">
        <f>$B1587&amp;"-"&amp;COUNTIF($B$2:$B1587, $B1587)</f>
        <v>6460-3</v>
      </c>
      <c r="M1587" s="2">
        <v>5034</v>
      </c>
      <c r="N1587" s="2" t="str">
        <f t="shared" si="121"/>
        <v>Suhr</v>
      </c>
      <c r="O1587" s="2" t="str">
        <f t="shared" si="121"/>
        <v/>
      </c>
      <c r="P1587" s="2" t="str">
        <f t="shared" si="121"/>
        <v/>
      </c>
      <c r="Q1587" s="2" t="str">
        <f t="shared" si="121"/>
        <v/>
      </c>
      <c r="R1587" s="2" t="str">
        <f t="shared" si="121"/>
        <v/>
      </c>
      <c r="S1587" s="2" t="str">
        <f t="shared" ref="O1587:Y1610" si="125">IFERROR(INDEX($A$2:$A$5744, MATCH($M1587&amp;"-"&amp;S$1, $L$2:$L$5744, 0)), "")</f>
        <v/>
      </c>
      <c r="T1587" s="2" t="str">
        <f t="shared" si="125"/>
        <v/>
      </c>
      <c r="U1587" s="2" t="str">
        <f t="shared" si="125"/>
        <v/>
      </c>
      <c r="V1587" s="2" t="str">
        <f t="shared" si="125"/>
        <v/>
      </c>
      <c r="W1587" s="2" t="str">
        <f t="shared" si="125"/>
        <v/>
      </c>
      <c r="X1587" s="2" t="str">
        <f t="shared" si="125"/>
        <v/>
      </c>
      <c r="Y1587" s="2" t="str">
        <f t="shared" si="125"/>
        <v/>
      </c>
    </row>
    <row r="1588" spans="1:25" x14ac:dyDescent="0.2">
      <c r="A1588" s="2" t="s">
        <v>1094</v>
      </c>
      <c r="B1588" s="2">
        <v>6487</v>
      </c>
      <c r="C1588" s="2">
        <v>0</v>
      </c>
      <c r="D1588" s="2" t="s">
        <v>1094</v>
      </c>
      <c r="E1588" s="2">
        <v>1208</v>
      </c>
      <c r="F1588" s="2" t="s">
        <v>1087</v>
      </c>
      <c r="G1588" s="2">
        <v>2682616.5389999999</v>
      </c>
      <c r="H1588" s="2">
        <v>1169050.9410000001</v>
      </c>
      <c r="I1588" s="2" t="s">
        <v>4896</v>
      </c>
      <c r="J1588" s="4">
        <v>39630</v>
      </c>
      <c r="K1588" s="230">
        <f t="shared" si="122"/>
        <v>3</v>
      </c>
      <c r="L1588" s="2" t="str">
        <f>$B1588&amp;"-"&amp;COUNTIF($B$2:$B1588, $B1588)</f>
        <v>6487-1</v>
      </c>
      <c r="M1588" s="2">
        <v>5035</v>
      </c>
      <c r="N1588" s="2" t="str">
        <f t="shared" ref="N1588:Y1630" si="126">IFERROR(INDEX($A$2:$A$5744, MATCH($M1588&amp;"-"&amp;N$1, $L$2:$L$5744, 0)), "")</f>
        <v>Unterentfelden</v>
      </c>
      <c r="O1588" s="2" t="str">
        <f t="shared" si="125"/>
        <v/>
      </c>
      <c r="P1588" s="2" t="str">
        <f t="shared" si="125"/>
        <v/>
      </c>
      <c r="Q1588" s="2" t="str">
        <f t="shared" si="125"/>
        <v/>
      </c>
      <c r="R1588" s="2" t="str">
        <f t="shared" si="125"/>
        <v/>
      </c>
      <c r="S1588" s="2" t="str">
        <f t="shared" si="125"/>
        <v/>
      </c>
      <c r="T1588" s="2" t="str">
        <f t="shared" si="125"/>
        <v/>
      </c>
      <c r="U1588" s="2" t="str">
        <f t="shared" si="125"/>
        <v/>
      </c>
      <c r="V1588" s="2" t="str">
        <f t="shared" si="125"/>
        <v/>
      </c>
      <c r="W1588" s="2" t="str">
        <f t="shared" si="125"/>
        <v/>
      </c>
      <c r="X1588" s="2" t="str">
        <f t="shared" si="125"/>
        <v/>
      </c>
      <c r="Y1588" s="2" t="str">
        <f t="shared" si="125"/>
        <v/>
      </c>
    </row>
    <row r="1589" spans="1:25" x14ac:dyDescent="0.2">
      <c r="A1589" s="2" t="s">
        <v>1107</v>
      </c>
      <c r="B1589" s="2">
        <v>6473</v>
      </c>
      <c r="C1589" s="2">
        <v>0</v>
      </c>
      <c r="D1589" s="2" t="s">
        <v>1096</v>
      </c>
      <c r="E1589" s="2">
        <v>1209</v>
      </c>
      <c r="F1589" s="2" t="s">
        <v>1087</v>
      </c>
      <c r="G1589" s="2">
        <v>2692838.855</v>
      </c>
      <c r="H1589" s="2">
        <v>1182987.6640000001</v>
      </c>
      <c r="I1589" s="2" t="s">
        <v>4896</v>
      </c>
      <c r="J1589" s="4">
        <v>39630</v>
      </c>
      <c r="K1589" s="230">
        <f t="shared" si="122"/>
        <v>3</v>
      </c>
      <c r="L1589" s="2" t="str">
        <f>$B1589&amp;"-"&amp;COUNTIF($B$2:$B1589, $B1589)</f>
        <v>6473-1</v>
      </c>
      <c r="M1589" s="2">
        <v>5036</v>
      </c>
      <c r="N1589" s="2" t="str">
        <f t="shared" si="126"/>
        <v>Oberentfelden</v>
      </c>
      <c r="O1589" s="2" t="str">
        <f t="shared" si="125"/>
        <v/>
      </c>
      <c r="P1589" s="2" t="str">
        <f t="shared" si="125"/>
        <v/>
      </c>
      <c r="Q1589" s="2" t="str">
        <f t="shared" si="125"/>
        <v/>
      </c>
      <c r="R1589" s="2" t="str">
        <f t="shared" si="125"/>
        <v/>
      </c>
      <c r="S1589" s="2" t="str">
        <f t="shared" si="125"/>
        <v/>
      </c>
      <c r="T1589" s="2" t="str">
        <f t="shared" si="125"/>
        <v/>
      </c>
      <c r="U1589" s="2" t="str">
        <f t="shared" si="125"/>
        <v/>
      </c>
      <c r="V1589" s="2" t="str">
        <f t="shared" si="125"/>
        <v/>
      </c>
      <c r="W1589" s="2" t="str">
        <f t="shared" si="125"/>
        <v/>
      </c>
      <c r="X1589" s="2" t="str">
        <f t="shared" si="125"/>
        <v/>
      </c>
      <c r="Y1589" s="2" t="str">
        <f t="shared" si="125"/>
        <v/>
      </c>
    </row>
    <row r="1590" spans="1:25" x14ac:dyDescent="0.2">
      <c r="A1590" s="2" t="s">
        <v>1108</v>
      </c>
      <c r="B1590" s="2">
        <v>6474</v>
      </c>
      <c r="C1590" s="2">
        <v>0</v>
      </c>
      <c r="D1590" s="2" t="s">
        <v>1096</v>
      </c>
      <c r="E1590" s="2">
        <v>1209</v>
      </c>
      <c r="F1590" s="2" t="s">
        <v>1087</v>
      </c>
      <c r="G1590" s="2">
        <v>2692771.8879999998</v>
      </c>
      <c r="H1590" s="2">
        <v>1181580.2169999999</v>
      </c>
      <c r="I1590" s="2" t="s">
        <v>4896</v>
      </c>
      <c r="J1590" s="4">
        <v>39630</v>
      </c>
      <c r="K1590" s="230">
        <f t="shared" si="122"/>
        <v>3</v>
      </c>
      <c r="L1590" s="2" t="str">
        <f>$B1590&amp;"-"&amp;COUNTIF($B$2:$B1590, $B1590)</f>
        <v>6474-1</v>
      </c>
      <c r="M1590" s="2">
        <v>5037</v>
      </c>
      <c r="N1590" s="2" t="str">
        <f t="shared" si="126"/>
        <v>Muhen</v>
      </c>
      <c r="O1590" s="2" t="str">
        <f t="shared" si="125"/>
        <v/>
      </c>
      <c r="P1590" s="2" t="str">
        <f t="shared" si="125"/>
        <v/>
      </c>
      <c r="Q1590" s="2" t="str">
        <f t="shared" si="125"/>
        <v/>
      </c>
      <c r="R1590" s="2" t="str">
        <f t="shared" si="125"/>
        <v/>
      </c>
      <c r="S1590" s="2" t="str">
        <f t="shared" si="125"/>
        <v/>
      </c>
      <c r="T1590" s="2" t="str">
        <f t="shared" si="125"/>
        <v/>
      </c>
      <c r="U1590" s="2" t="str">
        <f t="shared" si="125"/>
        <v/>
      </c>
      <c r="V1590" s="2" t="str">
        <f t="shared" si="125"/>
        <v/>
      </c>
      <c r="W1590" s="2" t="str">
        <f t="shared" si="125"/>
        <v/>
      </c>
      <c r="X1590" s="2" t="str">
        <f t="shared" si="125"/>
        <v/>
      </c>
      <c r="Y1590" s="2" t="str">
        <f t="shared" si="125"/>
        <v/>
      </c>
    </row>
    <row r="1591" spans="1:25" x14ac:dyDescent="0.2">
      <c r="A1591" s="2" t="s">
        <v>1095</v>
      </c>
      <c r="B1591" s="2">
        <v>6476</v>
      </c>
      <c r="C1591" s="2">
        <v>0</v>
      </c>
      <c r="D1591" s="2" t="s">
        <v>1096</v>
      </c>
      <c r="E1591" s="2">
        <v>1209</v>
      </c>
      <c r="F1591" s="2" t="s">
        <v>1087</v>
      </c>
      <c r="G1591" s="2">
        <v>2692229.7650000001</v>
      </c>
      <c r="H1591" s="2">
        <v>1180316.19</v>
      </c>
      <c r="I1591" s="2" t="s">
        <v>4896</v>
      </c>
      <c r="J1591" s="4">
        <v>39630</v>
      </c>
      <c r="K1591" s="230">
        <f t="shared" si="122"/>
        <v>3</v>
      </c>
      <c r="L1591" s="2" t="str">
        <f>$B1591&amp;"-"&amp;COUNTIF($B$2:$B1591, $B1591)</f>
        <v>6476-1</v>
      </c>
      <c r="M1591" s="2">
        <v>5040</v>
      </c>
      <c r="N1591" s="2" t="str">
        <f t="shared" si="126"/>
        <v>Schöftland</v>
      </c>
      <c r="O1591" s="2" t="str">
        <f t="shared" si="125"/>
        <v/>
      </c>
      <c r="P1591" s="2" t="str">
        <f t="shared" si="125"/>
        <v/>
      </c>
      <c r="Q1591" s="2" t="str">
        <f t="shared" si="125"/>
        <v/>
      </c>
      <c r="R1591" s="2" t="str">
        <f t="shared" si="125"/>
        <v/>
      </c>
      <c r="S1591" s="2" t="str">
        <f t="shared" si="125"/>
        <v/>
      </c>
      <c r="T1591" s="2" t="str">
        <f t="shared" si="125"/>
        <v/>
      </c>
      <c r="U1591" s="2" t="str">
        <f t="shared" si="125"/>
        <v/>
      </c>
      <c r="V1591" s="2" t="str">
        <f t="shared" si="125"/>
        <v/>
      </c>
      <c r="W1591" s="2" t="str">
        <f t="shared" si="125"/>
        <v/>
      </c>
      <c r="X1591" s="2" t="str">
        <f t="shared" si="125"/>
        <v/>
      </c>
      <c r="Y1591" s="2" t="str">
        <f t="shared" si="125"/>
        <v/>
      </c>
    </row>
    <row r="1592" spans="1:25" x14ac:dyDescent="0.2">
      <c r="A1592" s="2" t="s">
        <v>1096</v>
      </c>
      <c r="B1592" s="2">
        <v>6482</v>
      </c>
      <c r="C1592" s="2">
        <v>0</v>
      </c>
      <c r="D1592" s="2" t="s">
        <v>1096</v>
      </c>
      <c r="E1592" s="2">
        <v>1209</v>
      </c>
      <c r="F1592" s="2" t="s">
        <v>1087</v>
      </c>
      <c r="G1592" s="2">
        <v>2691487.5529999998</v>
      </c>
      <c r="H1592" s="2">
        <v>1175901.503</v>
      </c>
      <c r="I1592" s="2" t="s">
        <v>4896</v>
      </c>
      <c r="J1592" s="4">
        <v>39630</v>
      </c>
      <c r="K1592" s="230">
        <f t="shared" si="122"/>
        <v>3</v>
      </c>
      <c r="L1592" s="2" t="str">
        <f>$B1592&amp;"-"&amp;COUNTIF($B$2:$B1592, $B1592)</f>
        <v>6482-1</v>
      </c>
      <c r="M1592" s="2">
        <v>5042</v>
      </c>
      <c r="N1592" s="2" t="str">
        <f t="shared" si="126"/>
        <v>Hirschthal</v>
      </c>
      <c r="O1592" s="2" t="str">
        <f t="shared" si="125"/>
        <v/>
      </c>
      <c r="P1592" s="2" t="str">
        <f t="shared" si="125"/>
        <v/>
      </c>
      <c r="Q1592" s="2" t="str">
        <f t="shared" si="125"/>
        <v/>
      </c>
      <c r="R1592" s="2" t="str">
        <f t="shared" si="125"/>
        <v/>
      </c>
      <c r="S1592" s="2" t="str">
        <f t="shared" si="125"/>
        <v/>
      </c>
      <c r="T1592" s="2" t="str">
        <f t="shared" si="125"/>
        <v/>
      </c>
      <c r="U1592" s="2" t="str">
        <f t="shared" si="125"/>
        <v/>
      </c>
      <c r="V1592" s="2" t="str">
        <f t="shared" si="125"/>
        <v/>
      </c>
      <c r="W1592" s="2" t="str">
        <f t="shared" si="125"/>
        <v/>
      </c>
      <c r="X1592" s="2" t="str">
        <f t="shared" si="125"/>
        <v/>
      </c>
      <c r="Y1592" s="2" t="str">
        <f t="shared" si="125"/>
        <v/>
      </c>
    </row>
    <row r="1593" spans="1:25" x14ac:dyDescent="0.2">
      <c r="A1593" s="2" t="s">
        <v>1097</v>
      </c>
      <c r="B1593" s="2">
        <v>6493</v>
      </c>
      <c r="C1593" s="2">
        <v>0</v>
      </c>
      <c r="D1593" s="2" t="s">
        <v>1097</v>
      </c>
      <c r="E1593" s="2">
        <v>1210</v>
      </c>
      <c r="F1593" s="2" t="s">
        <v>1087</v>
      </c>
      <c r="G1593" s="2">
        <v>2685796.844</v>
      </c>
      <c r="H1593" s="2">
        <v>1162605.827</v>
      </c>
      <c r="I1593" s="2" t="s">
        <v>4896</v>
      </c>
      <c r="J1593" s="4">
        <v>39630</v>
      </c>
      <c r="K1593" s="230">
        <f t="shared" si="122"/>
        <v>3</v>
      </c>
      <c r="L1593" s="2" t="str">
        <f>$B1593&amp;"-"&amp;COUNTIF($B$2:$B1593, $B1593)</f>
        <v>6493-1</v>
      </c>
      <c r="M1593" s="2">
        <v>5043</v>
      </c>
      <c r="N1593" s="2" t="str">
        <f t="shared" si="126"/>
        <v>Holziken</v>
      </c>
      <c r="O1593" s="2" t="str">
        <f t="shared" si="125"/>
        <v/>
      </c>
      <c r="P1593" s="2" t="str">
        <f t="shared" si="125"/>
        <v/>
      </c>
      <c r="Q1593" s="2" t="str">
        <f t="shared" si="125"/>
        <v/>
      </c>
      <c r="R1593" s="2" t="str">
        <f t="shared" si="125"/>
        <v/>
      </c>
      <c r="S1593" s="2" t="str">
        <f t="shared" si="125"/>
        <v/>
      </c>
      <c r="T1593" s="2" t="str">
        <f t="shared" si="125"/>
        <v/>
      </c>
      <c r="U1593" s="2" t="str">
        <f t="shared" si="125"/>
        <v/>
      </c>
      <c r="V1593" s="2" t="str">
        <f t="shared" si="125"/>
        <v/>
      </c>
      <c r="W1593" s="2" t="str">
        <f t="shared" si="125"/>
        <v/>
      </c>
      <c r="X1593" s="2" t="str">
        <f t="shared" si="125"/>
        <v/>
      </c>
      <c r="Y1593" s="2" t="str">
        <f t="shared" si="125"/>
        <v/>
      </c>
    </row>
    <row r="1594" spans="1:25" x14ac:dyDescent="0.2">
      <c r="A1594" s="2" t="s">
        <v>1098</v>
      </c>
      <c r="B1594" s="2">
        <v>6461</v>
      </c>
      <c r="C1594" s="2">
        <v>0</v>
      </c>
      <c r="D1594" s="2" t="s">
        <v>1098</v>
      </c>
      <c r="E1594" s="2">
        <v>1211</v>
      </c>
      <c r="F1594" s="2" t="s">
        <v>1087</v>
      </c>
      <c r="G1594" s="2">
        <v>2682913.2030000002</v>
      </c>
      <c r="H1594" s="2">
        <v>1193036.0020000001</v>
      </c>
      <c r="I1594" s="2" t="s">
        <v>4896</v>
      </c>
      <c r="J1594" s="4">
        <v>39630</v>
      </c>
      <c r="K1594" s="230">
        <f t="shared" si="122"/>
        <v>3</v>
      </c>
      <c r="L1594" s="2" t="str">
        <f>$B1594&amp;"-"&amp;COUNTIF($B$2:$B1594, $B1594)</f>
        <v>6461-1</v>
      </c>
      <c r="M1594" s="2">
        <v>5044</v>
      </c>
      <c r="N1594" s="2" t="str">
        <f t="shared" si="126"/>
        <v>Schlossrued</v>
      </c>
      <c r="O1594" s="2" t="str">
        <f t="shared" si="125"/>
        <v/>
      </c>
      <c r="P1594" s="2" t="str">
        <f t="shared" si="125"/>
        <v/>
      </c>
      <c r="Q1594" s="2" t="str">
        <f t="shared" si="125"/>
        <v/>
      </c>
      <c r="R1594" s="2" t="str">
        <f t="shared" si="125"/>
        <v/>
      </c>
      <c r="S1594" s="2" t="str">
        <f t="shared" si="125"/>
        <v/>
      </c>
      <c r="T1594" s="2" t="str">
        <f t="shared" si="125"/>
        <v/>
      </c>
      <c r="U1594" s="2" t="str">
        <f t="shared" si="125"/>
        <v/>
      </c>
      <c r="V1594" s="2" t="str">
        <f t="shared" si="125"/>
        <v/>
      </c>
      <c r="W1594" s="2" t="str">
        <f t="shared" si="125"/>
        <v/>
      </c>
      <c r="X1594" s="2" t="str">
        <f t="shared" si="125"/>
        <v/>
      </c>
      <c r="Y1594" s="2" t="str">
        <f t="shared" si="125"/>
        <v/>
      </c>
    </row>
    <row r="1595" spans="1:25" x14ac:dyDescent="0.2">
      <c r="A1595" s="2" t="s">
        <v>1099</v>
      </c>
      <c r="B1595" s="2">
        <v>6491</v>
      </c>
      <c r="C1595" s="2">
        <v>0</v>
      </c>
      <c r="D1595" s="2" t="s">
        <v>1099</v>
      </c>
      <c r="E1595" s="2">
        <v>1212</v>
      </c>
      <c r="F1595" s="2" t="s">
        <v>1087</v>
      </c>
      <c r="G1595" s="2">
        <v>2679251.2820000001</v>
      </c>
      <c r="H1595" s="2">
        <v>1158924.6259999999</v>
      </c>
      <c r="I1595" s="2" t="s">
        <v>4896</v>
      </c>
      <c r="J1595" s="4">
        <v>39630</v>
      </c>
      <c r="K1595" s="230">
        <f t="shared" si="122"/>
        <v>3</v>
      </c>
      <c r="L1595" s="2" t="str">
        <f>$B1595&amp;"-"&amp;COUNTIF($B$2:$B1595, $B1595)</f>
        <v>6491-1</v>
      </c>
      <c r="M1595" s="2">
        <v>5046</v>
      </c>
      <c r="N1595" s="2" t="str">
        <f t="shared" si="126"/>
        <v>Schmiedrued</v>
      </c>
      <c r="O1595" s="2" t="str">
        <f t="shared" si="125"/>
        <v>Walde AG</v>
      </c>
      <c r="P1595" s="2" t="str">
        <f t="shared" si="125"/>
        <v>Schmiedrued</v>
      </c>
      <c r="Q1595" s="2" t="str">
        <f t="shared" si="125"/>
        <v>Walde AG</v>
      </c>
      <c r="R1595" s="2" t="str">
        <f t="shared" si="125"/>
        <v/>
      </c>
      <c r="S1595" s="2" t="str">
        <f t="shared" si="125"/>
        <v/>
      </c>
      <c r="T1595" s="2" t="str">
        <f t="shared" si="125"/>
        <v/>
      </c>
      <c r="U1595" s="2" t="str">
        <f t="shared" si="125"/>
        <v/>
      </c>
      <c r="V1595" s="2" t="str">
        <f t="shared" si="125"/>
        <v/>
      </c>
      <c r="W1595" s="2" t="str">
        <f t="shared" si="125"/>
        <v/>
      </c>
      <c r="X1595" s="2" t="str">
        <f t="shared" si="125"/>
        <v/>
      </c>
      <c r="Y1595" s="2" t="str">
        <f t="shared" si="125"/>
        <v/>
      </c>
    </row>
    <row r="1596" spans="1:25" x14ac:dyDescent="0.2">
      <c r="A1596" s="2" t="s">
        <v>1100</v>
      </c>
      <c r="B1596" s="2">
        <v>6467</v>
      </c>
      <c r="C1596" s="2">
        <v>0</v>
      </c>
      <c r="D1596" s="2" t="s">
        <v>1100</v>
      </c>
      <c r="E1596" s="2">
        <v>1213</v>
      </c>
      <c r="F1596" s="2" t="s">
        <v>1087</v>
      </c>
      <c r="G1596" s="2">
        <v>2692662.1710000001</v>
      </c>
      <c r="H1596" s="2">
        <v>1190253.5419999999</v>
      </c>
      <c r="I1596" s="2" t="s">
        <v>4896</v>
      </c>
      <c r="J1596" s="4">
        <v>39630</v>
      </c>
      <c r="K1596" s="230">
        <f t="shared" si="122"/>
        <v>3</v>
      </c>
      <c r="L1596" s="2" t="str">
        <f>$B1596&amp;"-"&amp;COUNTIF($B$2:$B1596, $B1596)</f>
        <v>6467-1</v>
      </c>
      <c r="M1596" s="2">
        <v>5053</v>
      </c>
      <c r="N1596" s="2" t="str">
        <f t="shared" si="126"/>
        <v>Staffelbach</v>
      </c>
      <c r="O1596" s="2" t="str">
        <f t="shared" si="125"/>
        <v>Wittwil</v>
      </c>
      <c r="P1596" s="2" t="str">
        <f t="shared" si="125"/>
        <v/>
      </c>
      <c r="Q1596" s="2" t="str">
        <f t="shared" si="125"/>
        <v/>
      </c>
      <c r="R1596" s="2" t="str">
        <f t="shared" si="125"/>
        <v/>
      </c>
      <c r="S1596" s="2" t="str">
        <f t="shared" si="125"/>
        <v/>
      </c>
      <c r="T1596" s="2" t="str">
        <f t="shared" si="125"/>
        <v/>
      </c>
      <c r="U1596" s="2" t="str">
        <f t="shared" si="125"/>
        <v/>
      </c>
      <c r="V1596" s="2" t="str">
        <f t="shared" si="125"/>
        <v/>
      </c>
      <c r="W1596" s="2" t="str">
        <f t="shared" si="125"/>
        <v/>
      </c>
      <c r="X1596" s="2" t="str">
        <f t="shared" si="125"/>
        <v/>
      </c>
      <c r="Y1596" s="2" t="str">
        <f t="shared" si="125"/>
        <v/>
      </c>
    </row>
    <row r="1597" spans="1:25" x14ac:dyDescent="0.2">
      <c r="A1597" s="2" t="s">
        <v>1101</v>
      </c>
      <c r="B1597" s="2">
        <v>6469</v>
      </c>
      <c r="C1597" s="2">
        <v>0</v>
      </c>
      <c r="D1597" s="2" t="s">
        <v>1100</v>
      </c>
      <c r="E1597" s="2">
        <v>1213</v>
      </c>
      <c r="F1597" s="2" t="s">
        <v>1087</v>
      </c>
      <c r="G1597" s="2">
        <v>2695330.6370000001</v>
      </c>
      <c r="H1597" s="2">
        <v>1189261.8030000001</v>
      </c>
      <c r="I1597" s="2" t="s">
        <v>4896</v>
      </c>
      <c r="J1597" s="4">
        <v>39630</v>
      </c>
      <c r="K1597" s="230">
        <f t="shared" si="122"/>
        <v>3</v>
      </c>
      <c r="L1597" s="2" t="str">
        <f>$B1597&amp;"-"&amp;COUNTIF($B$2:$B1597, $B1597)</f>
        <v>6469-2</v>
      </c>
      <c r="M1597" s="2">
        <v>5054</v>
      </c>
      <c r="N1597" s="2" t="str">
        <f t="shared" si="126"/>
        <v>Kirchleerau</v>
      </c>
      <c r="O1597" s="2" t="str">
        <f t="shared" si="125"/>
        <v>Moosleerau</v>
      </c>
      <c r="P1597" s="2" t="str">
        <f t="shared" si="125"/>
        <v/>
      </c>
      <c r="Q1597" s="2" t="str">
        <f t="shared" si="125"/>
        <v/>
      </c>
      <c r="R1597" s="2" t="str">
        <f t="shared" si="125"/>
        <v/>
      </c>
      <c r="S1597" s="2" t="str">
        <f t="shared" si="125"/>
        <v/>
      </c>
      <c r="T1597" s="2" t="str">
        <f t="shared" si="125"/>
        <v/>
      </c>
      <c r="U1597" s="2" t="str">
        <f t="shared" si="125"/>
        <v/>
      </c>
      <c r="V1597" s="2" t="str">
        <f t="shared" si="125"/>
        <v/>
      </c>
      <c r="W1597" s="2" t="str">
        <f t="shared" si="125"/>
        <v/>
      </c>
      <c r="X1597" s="2" t="str">
        <f t="shared" si="125"/>
        <v/>
      </c>
      <c r="Y1597" s="2" t="str">
        <f t="shared" si="125"/>
        <v/>
      </c>
    </row>
    <row r="1598" spans="1:25" x14ac:dyDescent="0.2">
      <c r="A1598" s="2" t="s">
        <v>1102</v>
      </c>
      <c r="B1598" s="2">
        <v>6462</v>
      </c>
      <c r="C1598" s="2">
        <v>0</v>
      </c>
      <c r="D1598" s="2" t="s">
        <v>1103</v>
      </c>
      <c r="E1598" s="2">
        <v>1214</v>
      </c>
      <c r="F1598" s="2" t="s">
        <v>1087</v>
      </c>
      <c r="G1598" s="2">
        <v>2687625.0970000001</v>
      </c>
      <c r="H1598" s="2">
        <v>1193581.486</v>
      </c>
      <c r="I1598" s="2" t="s">
        <v>4896</v>
      </c>
      <c r="J1598" s="4">
        <v>39630</v>
      </c>
      <c r="K1598" s="230">
        <f t="shared" si="122"/>
        <v>3</v>
      </c>
      <c r="L1598" s="2" t="str">
        <f>$B1598&amp;"-"&amp;COUNTIF($B$2:$B1598, $B1598)</f>
        <v>6462-1</v>
      </c>
      <c r="M1598" s="2">
        <v>5056</v>
      </c>
      <c r="N1598" s="2" t="str">
        <f t="shared" si="126"/>
        <v>Attelwil</v>
      </c>
      <c r="O1598" s="2" t="str">
        <f t="shared" si="125"/>
        <v/>
      </c>
      <c r="P1598" s="2" t="str">
        <f t="shared" si="125"/>
        <v/>
      </c>
      <c r="Q1598" s="2" t="str">
        <f t="shared" si="125"/>
        <v/>
      </c>
      <c r="R1598" s="2" t="str">
        <f t="shared" si="125"/>
        <v/>
      </c>
      <c r="S1598" s="2" t="str">
        <f t="shared" si="125"/>
        <v/>
      </c>
      <c r="T1598" s="2" t="str">
        <f t="shared" si="125"/>
        <v/>
      </c>
      <c r="U1598" s="2" t="str">
        <f t="shared" si="125"/>
        <v/>
      </c>
      <c r="V1598" s="2" t="str">
        <f t="shared" si="125"/>
        <v/>
      </c>
      <c r="W1598" s="2" t="str">
        <f t="shared" si="125"/>
        <v/>
      </c>
      <c r="X1598" s="2" t="str">
        <f t="shared" si="125"/>
        <v/>
      </c>
      <c r="Y1598" s="2" t="str">
        <f t="shared" si="125"/>
        <v/>
      </c>
    </row>
    <row r="1599" spans="1:25" x14ac:dyDescent="0.2">
      <c r="A1599" s="2" t="s">
        <v>1104</v>
      </c>
      <c r="B1599" s="2">
        <v>6466</v>
      </c>
      <c r="C1599" s="2">
        <v>0</v>
      </c>
      <c r="D1599" s="2" t="s">
        <v>1103</v>
      </c>
      <c r="E1599" s="2">
        <v>1214</v>
      </c>
      <c r="F1599" s="2" t="s">
        <v>1087</v>
      </c>
      <c r="G1599" s="2">
        <v>2686672.733</v>
      </c>
      <c r="H1599" s="2">
        <v>1198416.077</v>
      </c>
      <c r="I1599" s="2" t="s">
        <v>4896</v>
      </c>
      <c r="J1599" s="4">
        <v>39630</v>
      </c>
      <c r="K1599" s="230">
        <f t="shared" si="122"/>
        <v>3</v>
      </c>
      <c r="L1599" s="2" t="str">
        <f>$B1599&amp;"-"&amp;COUNTIF($B$2:$B1599, $B1599)</f>
        <v>6466-1</v>
      </c>
      <c r="M1599" s="2">
        <v>5057</v>
      </c>
      <c r="N1599" s="2" t="str">
        <f t="shared" si="126"/>
        <v>Reitnau</v>
      </c>
      <c r="O1599" s="2" t="str">
        <f t="shared" si="125"/>
        <v/>
      </c>
      <c r="P1599" s="2" t="str">
        <f t="shared" si="125"/>
        <v/>
      </c>
      <c r="Q1599" s="2" t="str">
        <f t="shared" si="125"/>
        <v/>
      </c>
      <c r="R1599" s="2" t="str">
        <f t="shared" si="125"/>
        <v/>
      </c>
      <c r="S1599" s="2" t="str">
        <f t="shared" si="125"/>
        <v/>
      </c>
      <c r="T1599" s="2" t="str">
        <f t="shared" si="125"/>
        <v/>
      </c>
      <c r="U1599" s="2" t="str">
        <f t="shared" si="125"/>
        <v/>
      </c>
      <c r="V1599" s="2" t="str">
        <f t="shared" si="125"/>
        <v/>
      </c>
      <c r="W1599" s="2" t="str">
        <f t="shared" si="125"/>
        <v/>
      </c>
      <c r="X1599" s="2" t="str">
        <f t="shared" si="125"/>
        <v/>
      </c>
      <c r="Y1599" s="2" t="str">
        <f t="shared" si="125"/>
        <v/>
      </c>
    </row>
    <row r="1600" spans="1:25" x14ac:dyDescent="0.2">
      <c r="A1600" s="2" t="s">
        <v>1105</v>
      </c>
      <c r="B1600" s="2">
        <v>6377</v>
      </c>
      <c r="C1600" s="2">
        <v>0</v>
      </c>
      <c r="D1600" s="2" t="s">
        <v>1105</v>
      </c>
      <c r="E1600" s="2">
        <v>1215</v>
      </c>
      <c r="F1600" s="2" t="s">
        <v>1087</v>
      </c>
      <c r="G1600" s="2">
        <v>2686058.909</v>
      </c>
      <c r="H1600" s="2">
        <v>1202844.81</v>
      </c>
      <c r="I1600" s="2" t="s">
        <v>4896</v>
      </c>
      <c r="J1600" s="4">
        <v>39630</v>
      </c>
      <c r="K1600" s="230">
        <f t="shared" si="122"/>
        <v>3</v>
      </c>
      <c r="L1600" s="2" t="str">
        <f>$B1600&amp;"-"&amp;COUNTIF($B$2:$B1600, $B1600)</f>
        <v>6377-1</v>
      </c>
      <c r="M1600" s="2">
        <v>5058</v>
      </c>
      <c r="N1600" s="2" t="str">
        <f t="shared" si="126"/>
        <v>Wiliberg</v>
      </c>
      <c r="O1600" s="2" t="str">
        <f t="shared" si="125"/>
        <v/>
      </c>
      <c r="P1600" s="2" t="str">
        <f t="shared" si="125"/>
        <v/>
      </c>
      <c r="Q1600" s="2" t="str">
        <f t="shared" si="125"/>
        <v/>
      </c>
      <c r="R1600" s="2" t="str">
        <f t="shared" si="125"/>
        <v/>
      </c>
      <c r="S1600" s="2" t="str">
        <f t="shared" si="125"/>
        <v/>
      </c>
      <c r="T1600" s="2" t="str">
        <f t="shared" si="125"/>
        <v/>
      </c>
      <c r="U1600" s="2" t="str">
        <f t="shared" si="125"/>
        <v/>
      </c>
      <c r="V1600" s="2" t="str">
        <f t="shared" si="125"/>
        <v/>
      </c>
      <c r="W1600" s="2" t="str">
        <f t="shared" si="125"/>
        <v/>
      </c>
      <c r="X1600" s="2" t="str">
        <f t="shared" si="125"/>
        <v/>
      </c>
      <c r="Y1600" s="2" t="str">
        <f t="shared" si="125"/>
        <v/>
      </c>
    </row>
    <row r="1601" spans="1:25" x14ac:dyDescent="0.2">
      <c r="A1601" s="2" t="s">
        <v>1106</v>
      </c>
      <c r="B1601" s="2">
        <v>6441</v>
      </c>
      <c r="C1601" s="2">
        <v>2</v>
      </c>
      <c r="D1601" s="2" t="s">
        <v>1105</v>
      </c>
      <c r="E1601" s="2">
        <v>1215</v>
      </c>
      <c r="F1601" s="2" t="s">
        <v>1087</v>
      </c>
      <c r="G1601" s="2">
        <v>2687814.6069999998</v>
      </c>
      <c r="H1601" s="2">
        <v>1202658.845</v>
      </c>
      <c r="I1601" s="2" t="s">
        <v>4896</v>
      </c>
      <c r="J1601" s="4">
        <v>39630</v>
      </c>
      <c r="K1601" s="230">
        <f t="shared" si="122"/>
        <v>3</v>
      </c>
      <c r="L1601" s="2" t="str">
        <f>$B1601&amp;"-"&amp;COUNTIF($B$2:$B1601, $B1601)</f>
        <v>6441-1</v>
      </c>
      <c r="M1601" s="2">
        <v>5062</v>
      </c>
      <c r="N1601" s="2" t="str">
        <f t="shared" si="126"/>
        <v>Oberhof</v>
      </c>
      <c r="O1601" s="2" t="str">
        <f t="shared" si="125"/>
        <v/>
      </c>
      <c r="P1601" s="2" t="str">
        <f t="shared" si="125"/>
        <v/>
      </c>
      <c r="Q1601" s="2" t="str">
        <f t="shared" si="125"/>
        <v/>
      </c>
      <c r="R1601" s="2" t="str">
        <f t="shared" si="125"/>
        <v/>
      </c>
      <c r="S1601" s="2" t="str">
        <f t="shared" si="125"/>
        <v/>
      </c>
      <c r="T1601" s="2" t="str">
        <f t="shared" si="125"/>
        <v/>
      </c>
      <c r="U1601" s="2" t="str">
        <f t="shared" si="125"/>
        <v/>
      </c>
      <c r="V1601" s="2" t="str">
        <f t="shared" si="125"/>
        <v/>
      </c>
      <c r="W1601" s="2" t="str">
        <f t="shared" si="125"/>
        <v/>
      </c>
      <c r="X1601" s="2" t="str">
        <f t="shared" si="125"/>
        <v/>
      </c>
      <c r="Y1601" s="2" t="str">
        <f t="shared" si="125"/>
        <v/>
      </c>
    </row>
    <row r="1602" spans="1:25" x14ac:dyDescent="0.2">
      <c r="A1602" s="2" t="s">
        <v>1092</v>
      </c>
      <c r="B1602" s="2">
        <v>6472</v>
      </c>
      <c r="C1602" s="2">
        <v>0</v>
      </c>
      <c r="D1602" s="2" t="s">
        <v>1107</v>
      </c>
      <c r="E1602" s="2">
        <v>1216</v>
      </c>
      <c r="F1602" s="2" t="s">
        <v>1087</v>
      </c>
      <c r="G1602" s="2">
        <v>2694625.304</v>
      </c>
      <c r="H1602" s="2">
        <v>1185591.814</v>
      </c>
      <c r="I1602" s="2" t="s">
        <v>4896</v>
      </c>
      <c r="J1602" s="4">
        <v>39630</v>
      </c>
      <c r="K1602" s="230">
        <f t="shared" si="122"/>
        <v>3</v>
      </c>
      <c r="L1602" s="2" t="str">
        <f>$B1602&amp;"-"&amp;COUNTIF($B$2:$B1602, $B1602)</f>
        <v>6472-2</v>
      </c>
      <c r="M1602" s="2">
        <v>5063</v>
      </c>
      <c r="N1602" s="2" t="str">
        <f t="shared" si="126"/>
        <v>Wölflinswil</v>
      </c>
      <c r="O1602" s="2" t="str">
        <f t="shared" si="125"/>
        <v>Wölflinswil</v>
      </c>
      <c r="P1602" s="2" t="str">
        <f t="shared" si="125"/>
        <v/>
      </c>
      <c r="Q1602" s="2" t="str">
        <f t="shared" si="125"/>
        <v/>
      </c>
      <c r="R1602" s="2" t="str">
        <f t="shared" si="125"/>
        <v/>
      </c>
      <c r="S1602" s="2" t="str">
        <f t="shared" si="125"/>
        <v/>
      </c>
      <c r="T1602" s="2" t="str">
        <f t="shared" si="125"/>
        <v/>
      </c>
      <c r="U1602" s="2" t="str">
        <f t="shared" si="125"/>
        <v/>
      </c>
      <c r="V1602" s="2" t="str">
        <f t="shared" si="125"/>
        <v/>
      </c>
      <c r="W1602" s="2" t="str">
        <f t="shared" si="125"/>
        <v/>
      </c>
      <c r="X1602" s="2" t="str">
        <f t="shared" si="125"/>
        <v/>
      </c>
      <c r="Y1602" s="2" t="str">
        <f t="shared" si="125"/>
        <v/>
      </c>
    </row>
    <row r="1603" spans="1:25" x14ac:dyDescent="0.2">
      <c r="A1603" s="2" t="s">
        <v>1107</v>
      </c>
      <c r="B1603" s="2">
        <v>6473</v>
      </c>
      <c r="C1603" s="2">
        <v>0</v>
      </c>
      <c r="D1603" s="2" t="s">
        <v>1107</v>
      </c>
      <c r="E1603" s="2">
        <v>1216</v>
      </c>
      <c r="F1603" s="2" t="s">
        <v>1087</v>
      </c>
      <c r="G1603" s="2">
        <v>2695674.4029999999</v>
      </c>
      <c r="H1603" s="2">
        <v>1184182.8659999999</v>
      </c>
      <c r="I1603" s="2" t="s">
        <v>4896</v>
      </c>
      <c r="J1603" s="4">
        <v>39630</v>
      </c>
      <c r="K1603" s="230">
        <f t="shared" ref="K1603:K1666" si="127">IF(I1603="it", 1, IF(I1603="fr", 2, 3))</f>
        <v>3</v>
      </c>
      <c r="L1603" s="2" t="str">
        <f>$B1603&amp;"-"&amp;COUNTIF($B$2:$B1603, $B1603)</f>
        <v>6473-2</v>
      </c>
      <c r="M1603" s="2">
        <v>5064</v>
      </c>
      <c r="N1603" s="2" t="str">
        <f t="shared" si="126"/>
        <v>Wittnau</v>
      </c>
      <c r="O1603" s="2" t="str">
        <f t="shared" si="125"/>
        <v/>
      </c>
      <c r="P1603" s="2" t="str">
        <f t="shared" si="125"/>
        <v/>
      </c>
      <c r="Q1603" s="2" t="str">
        <f t="shared" si="125"/>
        <v/>
      </c>
      <c r="R1603" s="2" t="str">
        <f t="shared" si="125"/>
        <v/>
      </c>
      <c r="S1603" s="2" t="str">
        <f t="shared" si="125"/>
        <v/>
      </c>
      <c r="T1603" s="2" t="str">
        <f t="shared" si="125"/>
        <v/>
      </c>
      <c r="U1603" s="2" t="str">
        <f t="shared" si="125"/>
        <v/>
      </c>
      <c r="V1603" s="2" t="str">
        <f t="shared" si="125"/>
        <v/>
      </c>
      <c r="W1603" s="2" t="str">
        <f t="shared" si="125"/>
        <v/>
      </c>
      <c r="X1603" s="2" t="str">
        <f t="shared" si="125"/>
        <v/>
      </c>
      <c r="Y1603" s="2" t="str">
        <f t="shared" si="125"/>
        <v/>
      </c>
    </row>
    <row r="1604" spans="1:25" x14ac:dyDescent="0.2">
      <c r="A1604" s="2" t="s">
        <v>1108</v>
      </c>
      <c r="B1604" s="2">
        <v>6474</v>
      </c>
      <c r="C1604" s="2">
        <v>0</v>
      </c>
      <c r="D1604" s="2" t="s">
        <v>1107</v>
      </c>
      <c r="E1604" s="2">
        <v>1216</v>
      </c>
      <c r="F1604" s="2" t="s">
        <v>1087</v>
      </c>
      <c r="G1604" s="2">
        <v>2694087.9750000001</v>
      </c>
      <c r="H1604" s="2">
        <v>1180977.672</v>
      </c>
      <c r="I1604" s="2" t="s">
        <v>4896</v>
      </c>
      <c r="J1604" s="4">
        <v>39630</v>
      </c>
      <c r="K1604" s="230">
        <f t="shared" si="127"/>
        <v>3</v>
      </c>
      <c r="L1604" s="2" t="str">
        <f>$B1604&amp;"-"&amp;COUNTIF($B$2:$B1604, $B1604)</f>
        <v>6474-2</v>
      </c>
      <c r="M1604" s="2">
        <v>5070</v>
      </c>
      <c r="N1604" s="2" t="str">
        <f t="shared" si="126"/>
        <v>Frick</v>
      </c>
      <c r="O1604" s="2" t="str">
        <f t="shared" si="125"/>
        <v/>
      </c>
      <c r="P1604" s="2" t="str">
        <f t="shared" si="125"/>
        <v/>
      </c>
      <c r="Q1604" s="2" t="str">
        <f t="shared" si="125"/>
        <v/>
      </c>
      <c r="R1604" s="2" t="str">
        <f t="shared" si="125"/>
        <v/>
      </c>
      <c r="S1604" s="2" t="str">
        <f t="shared" si="125"/>
        <v/>
      </c>
      <c r="T1604" s="2" t="str">
        <f t="shared" si="125"/>
        <v/>
      </c>
      <c r="U1604" s="2" t="str">
        <f t="shared" si="125"/>
        <v/>
      </c>
      <c r="V1604" s="2" t="str">
        <f t="shared" si="125"/>
        <v/>
      </c>
      <c r="W1604" s="2" t="str">
        <f t="shared" si="125"/>
        <v/>
      </c>
      <c r="X1604" s="2" t="str">
        <f t="shared" si="125"/>
        <v/>
      </c>
      <c r="Y1604" s="2" t="str">
        <f t="shared" si="125"/>
        <v/>
      </c>
    </row>
    <row r="1605" spans="1:25" x14ac:dyDescent="0.2">
      <c r="A1605" s="2" t="s">
        <v>1109</v>
      </c>
      <c r="B1605" s="2">
        <v>6475</v>
      </c>
      <c r="C1605" s="2">
        <v>0</v>
      </c>
      <c r="D1605" s="2" t="s">
        <v>1107</v>
      </c>
      <c r="E1605" s="2">
        <v>1216</v>
      </c>
      <c r="F1605" s="2" t="s">
        <v>1087</v>
      </c>
      <c r="G1605" s="2">
        <v>2700314.27</v>
      </c>
      <c r="H1605" s="2">
        <v>1180864.132</v>
      </c>
      <c r="I1605" s="2" t="s">
        <v>4896</v>
      </c>
      <c r="J1605" s="4">
        <v>39630</v>
      </c>
      <c r="K1605" s="230">
        <f t="shared" si="127"/>
        <v>3</v>
      </c>
      <c r="L1605" s="2" t="str">
        <f>$B1605&amp;"-"&amp;COUNTIF($B$2:$B1605, $B1605)</f>
        <v>6475-1</v>
      </c>
      <c r="M1605" s="2">
        <v>5072</v>
      </c>
      <c r="N1605" s="2" t="str">
        <f t="shared" si="126"/>
        <v>Oeschgen</v>
      </c>
      <c r="O1605" s="2" t="str">
        <f t="shared" si="125"/>
        <v/>
      </c>
      <c r="P1605" s="2" t="str">
        <f t="shared" si="125"/>
        <v/>
      </c>
      <c r="Q1605" s="2" t="str">
        <f t="shared" si="125"/>
        <v/>
      </c>
      <c r="R1605" s="2" t="str">
        <f t="shared" si="125"/>
        <v/>
      </c>
      <c r="S1605" s="2" t="str">
        <f t="shared" si="125"/>
        <v/>
      </c>
      <c r="T1605" s="2" t="str">
        <f t="shared" si="125"/>
        <v/>
      </c>
      <c r="U1605" s="2" t="str">
        <f t="shared" si="125"/>
        <v/>
      </c>
      <c r="V1605" s="2" t="str">
        <f t="shared" si="125"/>
        <v/>
      </c>
      <c r="W1605" s="2" t="str">
        <f t="shared" si="125"/>
        <v/>
      </c>
      <c r="X1605" s="2" t="str">
        <f t="shared" si="125"/>
        <v/>
      </c>
      <c r="Y1605" s="2" t="str">
        <f t="shared" si="125"/>
        <v/>
      </c>
    </row>
    <row r="1606" spans="1:25" x14ac:dyDescent="0.2">
      <c r="A1606" s="2" t="s">
        <v>1095</v>
      </c>
      <c r="B1606" s="2">
        <v>6476</v>
      </c>
      <c r="C1606" s="2">
        <v>0</v>
      </c>
      <c r="D1606" s="2" t="s">
        <v>1107</v>
      </c>
      <c r="E1606" s="2">
        <v>1216</v>
      </c>
      <c r="F1606" s="2" t="s">
        <v>1087</v>
      </c>
      <c r="G1606" s="2">
        <v>2693124.3590000002</v>
      </c>
      <c r="H1606" s="2">
        <v>1179294.9739999999</v>
      </c>
      <c r="I1606" s="2" t="s">
        <v>4896</v>
      </c>
      <c r="J1606" s="4">
        <v>39630</v>
      </c>
      <c r="K1606" s="230">
        <f t="shared" si="127"/>
        <v>3</v>
      </c>
      <c r="L1606" s="2" t="str">
        <f>$B1606&amp;"-"&amp;COUNTIF($B$2:$B1606, $B1606)</f>
        <v>6476-2</v>
      </c>
      <c r="M1606" s="2">
        <v>5073</v>
      </c>
      <c r="N1606" s="2" t="str">
        <f t="shared" si="126"/>
        <v>Gipf-Oberfrick</v>
      </c>
      <c r="O1606" s="2" t="str">
        <f t="shared" si="125"/>
        <v/>
      </c>
      <c r="P1606" s="2" t="str">
        <f t="shared" si="125"/>
        <v/>
      </c>
      <c r="Q1606" s="2" t="str">
        <f t="shared" si="125"/>
        <v/>
      </c>
      <c r="R1606" s="2" t="str">
        <f t="shared" si="125"/>
        <v/>
      </c>
      <c r="S1606" s="2" t="str">
        <f t="shared" si="125"/>
        <v/>
      </c>
      <c r="T1606" s="2" t="str">
        <f t="shared" si="125"/>
        <v/>
      </c>
      <c r="U1606" s="2" t="str">
        <f t="shared" si="125"/>
        <v/>
      </c>
      <c r="V1606" s="2" t="str">
        <f t="shared" si="125"/>
        <v/>
      </c>
      <c r="W1606" s="2" t="str">
        <f t="shared" si="125"/>
        <v/>
      </c>
      <c r="X1606" s="2" t="str">
        <f t="shared" si="125"/>
        <v/>
      </c>
      <c r="Y1606" s="2" t="str">
        <f t="shared" si="125"/>
        <v/>
      </c>
    </row>
    <row r="1607" spans="1:25" x14ac:dyDescent="0.2">
      <c r="A1607" s="2" t="s">
        <v>1110</v>
      </c>
      <c r="B1607" s="2">
        <v>6452</v>
      </c>
      <c r="C1607" s="2">
        <v>0</v>
      </c>
      <c r="D1607" s="2" t="s">
        <v>1110</v>
      </c>
      <c r="E1607" s="2">
        <v>1217</v>
      </c>
      <c r="F1607" s="2" t="s">
        <v>1087</v>
      </c>
      <c r="G1607" s="2">
        <v>2691272.55</v>
      </c>
      <c r="H1607" s="2">
        <v>1199687.736</v>
      </c>
      <c r="I1607" s="2" t="s">
        <v>4896</v>
      </c>
      <c r="J1607" s="4">
        <v>39630</v>
      </c>
      <c r="K1607" s="230">
        <f t="shared" si="127"/>
        <v>3</v>
      </c>
      <c r="L1607" s="2" t="str">
        <f>$B1607&amp;"-"&amp;COUNTIF($B$2:$B1607, $B1607)</f>
        <v>6452-1</v>
      </c>
      <c r="M1607" s="2">
        <v>5074</v>
      </c>
      <c r="N1607" s="2" t="str">
        <f t="shared" si="126"/>
        <v>Eiken</v>
      </c>
      <c r="O1607" s="2" t="str">
        <f t="shared" si="125"/>
        <v/>
      </c>
      <c r="P1607" s="2" t="str">
        <f t="shared" si="125"/>
        <v/>
      </c>
      <c r="Q1607" s="2" t="str">
        <f t="shared" si="125"/>
        <v/>
      </c>
      <c r="R1607" s="2" t="str">
        <f t="shared" si="125"/>
        <v/>
      </c>
      <c r="S1607" s="2" t="str">
        <f t="shared" si="125"/>
        <v/>
      </c>
      <c r="T1607" s="2" t="str">
        <f t="shared" si="125"/>
        <v/>
      </c>
      <c r="U1607" s="2" t="str">
        <f t="shared" si="125"/>
        <v/>
      </c>
      <c r="V1607" s="2" t="str">
        <f t="shared" si="125"/>
        <v/>
      </c>
      <c r="W1607" s="2" t="str">
        <f t="shared" si="125"/>
        <v/>
      </c>
      <c r="X1607" s="2" t="str">
        <f t="shared" si="125"/>
        <v/>
      </c>
      <c r="Y1607" s="2" t="str">
        <f t="shared" si="125"/>
        <v/>
      </c>
    </row>
    <row r="1608" spans="1:25" x14ac:dyDescent="0.2">
      <c r="A1608" s="2" t="s">
        <v>1169</v>
      </c>
      <c r="B1608" s="2">
        <v>6452</v>
      </c>
      <c r="C1608" s="2">
        <v>2</v>
      </c>
      <c r="D1608" s="2" t="s">
        <v>1110</v>
      </c>
      <c r="E1608" s="2">
        <v>1217</v>
      </c>
      <c r="F1608" s="2" t="s">
        <v>1087</v>
      </c>
      <c r="G1608" s="2">
        <v>2694975.0260000001</v>
      </c>
      <c r="H1608" s="2">
        <v>1199338.8729999999</v>
      </c>
      <c r="I1608" s="2" t="s">
        <v>4896</v>
      </c>
      <c r="J1608" s="4">
        <v>39630</v>
      </c>
      <c r="K1608" s="230">
        <f t="shared" si="127"/>
        <v>3</v>
      </c>
      <c r="L1608" s="2" t="str">
        <f>$B1608&amp;"-"&amp;COUNTIF($B$2:$B1608, $B1608)</f>
        <v>6452-2</v>
      </c>
      <c r="M1608" s="2">
        <v>5075</v>
      </c>
      <c r="N1608" s="2" t="str">
        <f t="shared" si="126"/>
        <v>Hornussen</v>
      </c>
      <c r="O1608" s="2" t="str">
        <f t="shared" si="125"/>
        <v/>
      </c>
      <c r="P1608" s="2" t="str">
        <f t="shared" si="125"/>
        <v/>
      </c>
      <c r="Q1608" s="2" t="str">
        <f t="shared" si="125"/>
        <v/>
      </c>
      <c r="R1608" s="2" t="str">
        <f t="shared" si="125"/>
        <v/>
      </c>
      <c r="S1608" s="2" t="str">
        <f t="shared" si="125"/>
        <v/>
      </c>
      <c r="T1608" s="2" t="str">
        <f t="shared" si="125"/>
        <v/>
      </c>
      <c r="U1608" s="2" t="str">
        <f t="shared" si="125"/>
        <v/>
      </c>
      <c r="V1608" s="2" t="str">
        <f t="shared" si="125"/>
        <v/>
      </c>
      <c r="W1608" s="2" t="str">
        <f t="shared" si="125"/>
        <v/>
      </c>
      <c r="X1608" s="2" t="str">
        <f t="shared" si="125"/>
        <v/>
      </c>
      <c r="Y1608" s="2" t="str">
        <f t="shared" si="125"/>
        <v/>
      </c>
    </row>
    <row r="1609" spans="1:25" x14ac:dyDescent="0.2">
      <c r="A1609" s="2" t="s">
        <v>1111</v>
      </c>
      <c r="B1609" s="2">
        <v>6464</v>
      </c>
      <c r="C1609" s="2">
        <v>0</v>
      </c>
      <c r="D1609" s="2" t="s">
        <v>1111</v>
      </c>
      <c r="E1609" s="2">
        <v>1218</v>
      </c>
      <c r="F1609" s="2" t="s">
        <v>1087</v>
      </c>
      <c r="G1609" s="2">
        <v>2699014.7510000002</v>
      </c>
      <c r="H1609" s="2">
        <v>1192201.422</v>
      </c>
      <c r="I1609" s="2" t="s">
        <v>4896</v>
      </c>
      <c r="J1609" s="4">
        <v>39630</v>
      </c>
      <c r="K1609" s="230">
        <f t="shared" si="127"/>
        <v>3</v>
      </c>
      <c r="L1609" s="2" t="str">
        <f>$B1609&amp;"-"&amp;COUNTIF($B$2:$B1609, $B1609)</f>
        <v>6464-2</v>
      </c>
      <c r="M1609" s="2">
        <v>5076</v>
      </c>
      <c r="N1609" s="2" t="str">
        <f t="shared" si="126"/>
        <v>Bözen</v>
      </c>
      <c r="O1609" s="2" t="str">
        <f t="shared" si="125"/>
        <v/>
      </c>
      <c r="P1609" s="2" t="str">
        <f t="shared" si="125"/>
        <v/>
      </c>
      <c r="Q1609" s="2" t="str">
        <f t="shared" si="125"/>
        <v/>
      </c>
      <c r="R1609" s="2" t="str">
        <f t="shared" si="125"/>
        <v/>
      </c>
      <c r="S1609" s="2" t="str">
        <f t="shared" si="125"/>
        <v/>
      </c>
      <c r="T1609" s="2" t="str">
        <f t="shared" si="125"/>
        <v/>
      </c>
      <c r="U1609" s="2" t="str">
        <f t="shared" si="125"/>
        <v/>
      </c>
      <c r="V1609" s="2" t="str">
        <f t="shared" si="125"/>
        <v/>
      </c>
      <c r="W1609" s="2" t="str">
        <f t="shared" si="125"/>
        <v/>
      </c>
      <c r="X1609" s="2" t="str">
        <f t="shared" si="125"/>
        <v/>
      </c>
      <c r="Y1609" s="2" t="str">
        <f t="shared" si="125"/>
        <v/>
      </c>
    </row>
    <row r="1610" spans="1:25" x14ac:dyDescent="0.2">
      <c r="A1610" s="2" t="s">
        <v>1112</v>
      </c>
      <c r="B1610" s="2">
        <v>8751</v>
      </c>
      <c r="C1610" s="2">
        <v>0</v>
      </c>
      <c r="D1610" s="2" t="s">
        <v>1111</v>
      </c>
      <c r="E1610" s="2">
        <v>1218</v>
      </c>
      <c r="F1610" s="2" t="s">
        <v>1087</v>
      </c>
      <c r="G1610" s="2">
        <v>2712002.9210000001</v>
      </c>
      <c r="H1610" s="2">
        <v>1193147.2180000001</v>
      </c>
      <c r="I1610" s="2" t="s">
        <v>4896</v>
      </c>
      <c r="J1610" s="4">
        <v>39630</v>
      </c>
      <c r="K1610" s="230">
        <f t="shared" si="127"/>
        <v>3</v>
      </c>
      <c r="L1610" s="2" t="str">
        <f>$B1610&amp;"-"&amp;COUNTIF($B$2:$B1610, $B1610)</f>
        <v>8751-1</v>
      </c>
      <c r="M1610" s="2">
        <v>5077</v>
      </c>
      <c r="N1610" s="2" t="str">
        <f t="shared" si="126"/>
        <v>Elfingen</v>
      </c>
      <c r="O1610" s="2" t="str">
        <f t="shared" si="125"/>
        <v/>
      </c>
      <c r="P1610" s="2" t="str">
        <f t="shared" si="125"/>
        <v/>
      </c>
      <c r="Q1610" s="2" t="str">
        <f t="shared" si="125"/>
        <v/>
      </c>
      <c r="R1610" s="2" t="str">
        <f t="shared" si="125"/>
        <v/>
      </c>
      <c r="S1610" s="2" t="str">
        <f t="shared" si="125"/>
        <v/>
      </c>
      <c r="T1610" s="2" t="str">
        <f t="shared" si="125"/>
        <v/>
      </c>
      <c r="U1610" s="2" t="str">
        <f t="shared" ref="U1610:Y1610" si="128">IFERROR(INDEX($A$2:$A$5744, MATCH($M1610&amp;"-"&amp;U$1, $L$2:$L$5744, 0)), "")</f>
        <v/>
      </c>
      <c r="V1610" s="2" t="str">
        <f t="shared" si="128"/>
        <v/>
      </c>
      <c r="W1610" s="2" t="str">
        <f t="shared" si="128"/>
        <v/>
      </c>
      <c r="X1610" s="2" t="str">
        <f t="shared" si="128"/>
        <v/>
      </c>
      <c r="Y1610" s="2" t="str">
        <f t="shared" si="128"/>
        <v/>
      </c>
    </row>
    <row r="1611" spans="1:25" x14ac:dyDescent="0.2">
      <c r="A1611" s="2" t="s">
        <v>1166</v>
      </c>
      <c r="B1611" s="2">
        <v>6436</v>
      </c>
      <c r="C1611" s="2">
        <v>2</v>
      </c>
      <c r="D1611" s="2" t="s">
        <v>1113</v>
      </c>
      <c r="E1611" s="2">
        <v>1219</v>
      </c>
      <c r="F1611" s="2" t="s">
        <v>1087</v>
      </c>
      <c r="G1611" s="2">
        <v>2705330.6260000002</v>
      </c>
      <c r="H1611" s="2">
        <v>1195252.639</v>
      </c>
      <c r="I1611" s="2" t="s">
        <v>4896</v>
      </c>
      <c r="J1611" s="4">
        <v>39630</v>
      </c>
      <c r="K1611" s="230">
        <f t="shared" si="127"/>
        <v>3</v>
      </c>
      <c r="L1611" s="2" t="str">
        <f>$B1611&amp;"-"&amp;COUNTIF($B$2:$B1611, $B1611)</f>
        <v>6436-3</v>
      </c>
      <c r="M1611" s="2">
        <v>5078</v>
      </c>
      <c r="N1611" s="2" t="str">
        <f t="shared" si="126"/>
        <v>Effingen</v>
      </c>
      <c r="O1611" s="2" t="str">
        <f t="shared" si="126"/>
        <v>Effingen</v>
      </c>
      <c r="P1611" s="2" t="str">
        <f t="shared" si="126"/>
        <v/>
      </c>
      <c r="Q1611" s="2" t="str">
        <f t="shared" si="126"/>
        <v/>
      </c>
      <c r="R1611" s="2" t="str">
        <f t="shared" si="126"/>
        <v/>
      </c>
      <c r="S1611" s="2" t="str">
        <f t="shared" si="126"/>
        <v/>
      </c>
      <c r="T1611" s="2" t="str">
        <f t="shared" si="126"/>
        <v/>
      </c>
      <c r="U1611" s="2" t="str">
        <f t="shared" si="126"/>
        <v/>
      </c>
      <c r="V1611" s="2" t="str">
        <f t="shared" si="126"/>
        <v/>
      </c>
      <c r="W1611" s="2" t="str">
        <f t="shared" si="126"/>
        <v/>
      </c>
      <c r="X1611" s="2" t="str">
        <f t="shared" si="126"/>
        <v/>
      </c>
      <c r="Y1611" s="2" t="str">
        <f t="shared" si="126"/>
        <v/>
      </c>
    </row>
    <row r="1612" spans="1:25" x14ac:dyDescent="0.2">
      <c r="A1612" s="2" t="s">
        <v>1113</v>
      </c>
      <c r="B1612" s="2">
        <v>6465</v>
      </c>
      <c r="C1612" s="2">
        <v>0</v>
      </c>
      <c r="D1612" s="2" t="s">
        <v>1113</v>
      </c>
      <c r="E1612" s="2">
        <v>1219</v>
      </c>
      <c r="F1612" s="2" t="s">
        <v>1087</v>
      </c>
      <c r="G1612" s="2">
        <v>2702463.392</v>
      </c>
      <c r="H1612" s="2">
        <v>1189942.4920000001</v>
      </c>
      <c r="I1612" s="2" t="s">
        <v>4896</v>
      </c>
      <c r="J1612" s="4">
        <v>39630</v>
      </c>
      <c r="K1612" s="230">
        <f t="shared" si="127"/>
        <v>3</v>
      </c>
      <c r="L1612" s="2" t="str">
        <f>$B1612&amp;"-"&amp;COUNTIF($B$2:$B1612, $B1612)</f>
        <v>6465-1</v>
      </c>
      <c r="M1612" s="2">
        <v>5079</v>
      </c>
      <c r="N1612" s="2" t="str">
        <f t="shared" si="126"/>
        <v>Zeihen</v>
      </c>
      <c r="O1612" s="2" t="str">
        <f t="shared" si="126"/>
        <v/>
      </c>
      <c r="P1612" s="2" t="str">
        <f t="shared" si="126"/>
        <v/>
      </c>
      <c r="Q1612" s="2" t="str">
        <f t="shared" si="126"/>
        <v/>
      </c>
      <c r="R1612" s="2" t="str">
        <f t="shared" si="126"/>
        <v/>
      </c>
      <c r="S1612" s="2" t="str">
        <f t="shared" si="126"/>
        <v/>
      </c>
      <c r="T1612" s="2" t="str">
        <f t="shared" si="126"/>
        <v/>
      </c>
      <c r="U1612" s="2" t="str">
        <f t="shared" si="126"/>
        <v/>
      </c>
      <c r="V1612" s="2" t="str">
        <f t="shared" si="126"/>
        <v/>
      </c>
      <c r="W1612" s="2" t="str">
        <f t="shared" si="126"/>
        <v/>
      </c>
      <c r="X1612" s="2" t="str">
        <f t="shared" si="126"/>
        <v/>
      </c>
      <c r="Y1612" s="2" t="str">
        <f t="shared" si="126"/>
        <v/>
      </c>
    </row>
    <row r="1613" spans="1:25" x14ac:dyDescent="0.2">
      <c r="A1613" s="2" t="s">
        <v>1114</v>
      </c>
      <c r="B1613" s="2">
        <v>6484</v>
      </c>
      <c r="C1613" s="2">
        <v>0</v>
      </c>
      <c r="D1613" s="2" t="s">
        <v>1115</v>
      </c>
      <c r="E1613" s="2">
        <v>1220</v>
      </c>
      <c r="F1613" s="2" t="s">
        <v>1087</v>
      </c>
      <c r="G1613" s="2">
        <v>2688760.3769999999</v>
      </c>
      <c r="H1613" s="2">
        <v>1172872.294</v>
      </c>
      <c r="I1613" s="2" t="s">
        <v>4896</v>
      </c>
      <c r="J1613" s="4">
        <v>39630</v>
      </c>
      <c r="K1613" s="230">
        <f t="shared" si="127"/>
        <v>3</v>
      </c>
      <c r="L1613" s="2" t="str">
        <f>$B1613&amp;"-"&amp;COUNTIF($B$2:$B1613, $B1613)</f>
        <v>6484-1</v>
      </c>
      <c r="M1613" s="2">
        <v>5080</v>
      </c>
      <c r="N1613" s="2" t="str">
        <f t="shared" si="126"/>
        <v>Laufenburg</v>
      </c>
      <c r="O1613" s="2" t="str">
        <f t="shared" si="126"/>
        <v>Laufenburg</v>
      </c>
      <c r="P1613" s="2" t="str">
        <f t="shared" si="126"/>
        <v/>
      </c>
      <c r="Q1613" s="2" t="str">
        <f t="shared" si="126"/>
        <v/>
      </c>
      <c r="R1613" s="2" t="str">
        <f t="shared" si="126"/>
        <v/>
      </c>
      <c r="S1613" s="2" t="str">
        <f t="shared" si="126"/>
        <v/>
      </c>
      <c r="T1613" s="2" t="str">
        <f t="shared" si="126"/>
        <v/>
      </c>
      <c r="U1613" s="2" t="str">
        <f t="shared" si="126"/>
        <v/>
      </c>
      <c r="V1613" s="2" t="str">
        <f t="shared" si="126"/>
        <v/>
      </c>
      <c r="W1613" s="2" t="str">
        <f t="shared" si="126"/>
        <v/>
      </c>
      <c r="X1613" s="2" t="str">
        <f t="shared" si="126"/>
        <v/>
      </c>
      <c r="Y1613" s="2" t="str">
        <f t="shared" si="126"/>
        <v/>
      </c>
    </row>
    <row r="1614" spans="1:25" x14ac:dyDescent="0.2">
      <c r="A1614" s="2" t="s">
        <v>1116</v>
      </c>
      <c r="B1614" s="2">
        <v>6485</v>
      </c>
      <c r="C1614" s="2">
        <v>0</v>
      </c>
      <c r="D1614" s="2" t="s">
        <v>1115</v>
      </c>
      <c r="E1614" s="2">
        <v>1220</v>
      </c>
      <c r="F1614" s="2" t="s">
        <v>1087</v>
      </c>
      <c r="G1614" s="2">
        <v>2682379.696</v>
      </c>
      <c r="H1614" s="2">
        <v>1176154.426</v>
      </c>
      <c r="I1614" s="2" t="s">
        <v>4896</v>
      </c>
      <c r="J1614" s="4">
        <v>39630</v>
      </c>
      <c r="K1614" s="230">
        <f t="shared" si="127"/>
        <v>3</v>
      </c>
      <c r="L1614" s="2" t="str">
        <f>$B1614&amp;"-"&amp;COUNTIF($B$2:$B1614, $B1614)</f>
        <v>6485-1</v>
      </c>
      <c r="M1614" s="2">
        <v>5082</v>
      </c>
      <c r="N1614" s="2" t="str">
        <f t="shared" si="126"/>
        <v>Kaisten</v>
      </c>
      <c r="O1614" s="2" t="str">
        <f t="shared" si="126"/>
        <v/>
      </c>
      <c r="P1614" s="2" t="str">
        <f t="shared" si="126"/>
        <v/>
      </c>
      <c r="Q1614" s="2" t="str">
        <f t="shared" si="126"/>
        <v/>
      </c>
      <c r="R1614" s="2" t="str">
        <f t="shared" si="126"/>
        <v/>
      </c>
      <c r="S1614" s="2" t="str">
        <f t="shared" si="126"/>
        <v/>
      </c>
      <c r="T1614" s="2" t="str">
        <f t="shared" si="126"/>
        <v/>
      </c>
      <c r="U1614" s="2" t="str">
        <f t="shared" si="126"/>
        <v/>
      </c>
      <c r="V1614" s="2" t="str">
        <f t="shared" si="126"/>
        <v/>
      </c>
      <c r="W1614" s="2" t="str">
        <f t="shared" si="126"/>
        <v/>
      </c>
      <c r="X1614" s="2" t="str">
        <f t="shared" si="126"/>
        <v/>
      </c>
      <c r="Y1614" s="2" t="str">
        <f t="shared" si="126"/>
        <v/>
      </c>
    </row>
    <row r="1615" spans="1:25" x14ac:dyDescent="0.2">
      <c r="A1615" s="2" t="s">
        <v>1117</v>
      </c>
      <c r="B1615" s="2">
        <v>8836</v>
      </c>
      <c r="C1615" s="2">
        <v>0</v>
      </c>
      <c r="D1615" s="2" t="s">
        <v>1118</v>
      </c>
      <c r="E1615" s="2">
        <v>1301</v>
      </c>
      <c r="F1615" s="2" t="s">
        <v>1119</v>
      </c>
      <c r="G1615" s="2">
        <v>2696937.361</v>
      </c>
      <c r="H1615" s="2">
        <v>1222859.547</v>
      </c>
      <c r="I1615" s="2" t="s">
        <v>4896</v>
      </c>
      <c r="J1615" s="4">
        <v>39630</v>
      </c>
      <c r="K1615" s="230">
        <f t="shared" si="127"/>
        <v>3</v>
      </c>
      <c r="L1615" s="2" t="str">
        <f>$B1615&amp;"-"&amp;COUNTIF($B$2:$B1615, $B1615)</f>
        <v>8836-1</v>
      </c>
      <c r="M1615" s="2">
        <v>5083</v>
      </c>
      <c r="N1615" s="2" t="str">
        <f t="shared" si="126"/>
        <v>Ittenthal</v>
      </c>
      <c r="O1615" s="2" t="str">
        <f t="shared" si="126"/>
        <v/>
      </c>
      <c r="P1615" s="2" t="str">
        <f t="shared" si="126"/>
        <v/>
      </c>
      <c r="Q1615" s="2" t="str">
        <f t="shared" si="126"/>
        <v/>
      </c>
      <c r="R1615" s="2" t="str">
        <f t="shared" si="126"/>
        <v/>
      </c>
      <c r="S1615" s="2" t="str">
        <f t="shared" si="126"/>
        <v/>
      </c>
      <c r="T1615" s="2" t="str">
        <f t="shared" si="126"/>
        <v/>
      </c>
      <c r="U1615" s="2" t="str">
        <f t="shared" si="126"/>
        <v/>
      </c>
      <c r="V1615" s="2" t="str">
        <f t="shared" si="126"/>
        <v/>
      </c>
      <c r="W1615" s="2" t="str">
        <f t="shared" si="126"/>
        <v/>
      </c>
      <c r="X1615" s="2" t="str">
        <f t="shared" si="126"/>
        <v/>
      </c>
      <c r="Y1615" s="2" t="str">
        <f t="shared" si="126"/>
        <v/>
      </c>
    </row>
    <row r="1616" spans="1:25" x14ac:dyDescent="0.2">
      <c r="A1616" s="2" t="s">
        <v>1118</v>
      </c>
      <c r="B1616" s="2">
        <v>8840</v>
      </c>
      <c r="C1616" s="2">
        <v>0</v>
      </c>
      <c r="D1616" s="2" t="s">
        <v>1118</v>
      </c>
      <c r="E1616" s="2">
        <v>1301</v>
      </c>
      <c r="F1616" s="2" t="s">
        <v>1119</v>
      </c>
      <c r="G1616" s="2">
        <v>2698493.1770000001</v>
      </c>
      <c r="H1616" s="2">
        <v>1221093.95</v>
      </c>
      <c r="I1616" s="2" t="s">
        <v>4896</v>
      </c>
      <c r="J1616" s="4">
        <v>39630</v>
      </c>
      <c r="K1616" s="230">
        <f t="shared" si="127"/>
        <v>3</v>
      </c>
      <c r="L1616" s="2" t="str">
        <f>$B1616&amp;"-"&amp;COUNTIF($B$2:$B1616, $B1616)</f>
        <v>8840-1</v>
      </c>
      <c r="M1616" s="2">
        <v>5084</v>
      </c>
      <c r="N1616" s="2" t="str">
        <f t="shared" si="126"/>
        <v>Rheinsulz</v>
      </c>
      <c r="O1616" s="2" t="str">
        <f t="shared" si="126"/>
        <v/>
      </c>
      <c r="P1616" s="2" t="str">
        <f t="shared" si="126"/>
        <v/>
      </c>
      <c r="Q1616" s="2" t="str">
        <f t="shared" si="126"/>
        <v/>
      </c>
      <c r="R1616" s="2" t="str">
        <f t="shared" si="126"/>
        <v/>
      </c>
      <c r="S1616" s="2" t="str">
        <f t="shared" si="126"/>
        <v/>
      </c>
      <c r="T1616" s="2" t="str">
        <f t="shared" si="126"/>
        <v/>
      </c>
      <c r="U1616" s="2" t="str">
        <f t="shared" si="126"/>
        <v/>
      </c>
      <c r="V1616" s="2" t="str">
        <f t="shared" si="126"/>
        <v/>
      </c>
      <c r="W1616" s="2" t="str">
        <f t="shared" si="126"/>
        <v/>
      </c>
      <c r="X1616" s="2" t="str">
        <f t="shared" si="126"/>
        <v/>
      </c>
      <c r="Y1616" s="2" t="str">
        <f t="shared" si="126"/>
        <v/>
      </c>
    </row>
    <row r="1617" spans="1:25" x14ac:dyDescent="0.2">
      <c r="A1617" s="2" t="s">
        <v>1120</v>
      </c>
      <c r="B1617" s="2">
        <v>8840</v>
      </c>
      <c r="C1617" s="2">
        <v>2</v>
      </c>
      <c r="D1617" s="2" t="s">
        <v>1118</v>
      </c>
      <c r="E1617" s="2">
        <v>1301</v>
      </c>
      <c r="F1617" s="2" t="s">
        <v>1119</v>
      </c>
      <c r="G1617" s="2">
        <v>2698018.7230000002</v>
      </c>
      <c r="H1617" s="2">
        <v>1217511.213</v>
      </c>
      <c r="I1617" s="2" t="s">
        <v>4896</v>
      </c>
      <c r="J1617" s="4">
        <v>39630</v>
      </c>
      <c r="K1617" s="230">
        <f t="shared" si="127"/>
        <v>3</v>
      </c>
      <c r="L1617" s="2" t="str">
        <f>$B1617&amp;"-"&amp;COUNTIF($B$2:$B1617, $B1617)</f>
        <v>8840-2</v>
      </c>
      <c r="M1617" s="2">
        <v>5085</v>
      </c>
      <c r="N1617" s="2" t="str">
        <f t="shared" si="126"/>
        <v>Sulz AG</v>
      </c>
      <c r="O1617" s="2" t="str">
        <f t="shared" si="126"/>
        <v/>
      </c>
      <c r="P1617" s="2" t="str">
        <f t="shared" si="126"/>
        <v/>
      </c>
      <c r="Q1617" s="2" t="str">
        <f t="shared" si="126"/>
        <v/>
      </c>
      <c r="R1617" s="2" t="str">
        <f t="shared" si="126"/>
        <v/>
      </c>
      <c r="S1617" s="2" t="str">
        <f t="shared" si="126"/>
        <v/>
      </c>
      <c r="T1617" s="2" t="str">
        <f t="shared" si="126"/>
        <v/>
      </c>
      <c r="U1617" s="2" t="str">
        <f t="shared" si="126"/>
        <v/>
      </c>
      <c r="V1617" s="2" t="str">
        <f t="shared" si="126"/>
        <v/>
      </c>
      <c r="W1617" s="2" t="str">
        <f t="shared" si="126"/>
        <v/>
      </c>
      <c r="X1617" s="2" t="str">
        <f t="shared" si="126"/>
        <v/>
      </c>
      <c r="Y1617" s="2" t="str">
        <f t="shared" si="126"/>
        <v/>
      </c>
    </row>
    <row r="1618" spans="1:25" x14ac:dyDescent="0.2">
      <c r="A1618" s="2" t="s">
        <v>1121</v>
      </c>
      <c r="B1618" s="2">
        <v>8841</v>
      </c>
      <c r="C1618" s="2">
        <v>0</v>
      </c>
      <c r="D1618" s="2" t="s">
        <v>1118</v>
      </c>
      <c r="E1618" s="2">
        <v>1301</v>
      </c>
      <c r="F1618" s="2" t="s">
        <v>1119</v>
      </c>
      <c r="G1618" s="2">
        <v>2700474.077</v>
      </c>
      <c r="H1618" s="2">
        <v>1216829.5449999999</v>
      </c>
      <c r="I1618" s="2" t="s">
        <v>4896</v>
      </c>
      <c r="J1618" s="4">
        <v>39630</v>
      </c>
      <c r="K1618" s="230">
        <f t="shared" si="127"/>
        <v>3</v>
      </c>
      <c r="L1618" s="2" t="str">
        <f>$B1618&amp;"-"&amp;COUNTIF($B$2:$B1618, $B1618)</f>
        <v>8841-1</v>
      </c>
      <c r="M1618" s="2">
        <v>5102</v>
      </c>
      <c r="N1618" s="2" t="str">
        <f t="shared" si="126"/>
        <v>Rupperswil</v>
      </c>
      <c r="O1618" s="2" t="str">
        <f t="shared" si="126"/>
        <v/>
      </c>
      <c r="P1618" s="2" t="str">
        <f t="shared" si="126"/>
        <v/>
      </c>
      <c r="Q1618" s="2" t="str">
        <f t="shared" si="126"/>
        <v/>
      </c>
      <c r="R1618" s="2" t="str">
        <f t="shared" si="126"/>
        <v/>
      </c>
      <c r="S1618" s="2" t="str">
        <f t="shared" si="126"/>
        <v/>
      </c>
      <c r="T1618" s="2" t="str">
        <f t="shared" si="126"/>
        <v/>
      </c>
      <c r="U1618" s="2" t="str">
        <f t="shared" si="126"/>
        <v/>
      </c>
      <c r="V1618" s="2" t="str">
        <f t="shared" si="126"/>
        <v/>
      </c>
      <c r="W1618" s="2" t="str">
        <f t="shared" si="126"/>
        <v/>
      </c>
      <c r="X1618" s="2" t="str">
        <f t="shared" si="126"/>
        <v/>
      </c>
      <c r="Y1618" s="2" t="str">
        <f t="shared" si="126"/>
        <v/>
      </c>
    </row>
    <row r="1619" spans="1:25" x14ac:dyDescent="0.2">
      <c r="A1619" s="2" t="s">
        <v>1122</v>
      </c>
      <c r="B1619" s="2">
        <v>8844</v>
      </c>
      <c r="C1619" s="2">
        <v>0</v>
      </c>
      <c r="D1619" s="2" t="s">
        <v>1118</v>
      </c>
      <c r="E1619" s="2">
        <v>1301</v>
      </c>
      <c r="F1619" s="2" t="s">
        <v>1119</v>
      </c>
      <c r="G1619" s="2">
        <v>2706607.9380000001</v>
      </c>
      <c r="H1619" s="2">
        <v>1216690.2749999999</v>
      </c>
      <c r="I1619" s="2" t="s">
        <v>4896</v>
      </c>
      <c r="J1619" s="4">
        <v>39630</v>
      </c>
      <c r="K1619" s="230">
        <f t="shared" si="127"/>
        <v>3</v>
      </c>
      <c r="L1619" s="2" t="str">
        <f>$B1619&amp;"-"&amp;COUNTIF($B$2:$B1619, $B1619)</f>
        <v>8844-1</v>
      </c>
      <c r="M1619" s="2">
        <v>5103</v>
      </c>
      <c r="N1619" s="2" t="str">
        <f t="shared" si="126"/>
        <v>Wildegg</v>
      </c>
      <c r="O1619" s="2" t="str">
        <f t="shared" si="126"/>
        <v>Möriken AG</v>
      </c>
      <c r="P1619" s="2" t="str">
        <f t="shared" si="126"/>
        <v>Wildegg</v>
      </c>
      <c r="Q1619" s="2" t="str">
        <f t="shared" si="126"/>
        <v>Wildegg</v>
      </c>
      <c r="R1619" s="2" t="str">
        <f t="shared" si="126"/>
        <v/>
      </c>
      <c r="S1619" s="2" t="str">
        <f t="shared" si="126"/>
        <v/>
      </c>
      <c r="T1619" s="2" t="str">
        <f t="shared" si="126"/>
        <v/>
      </c>
      <c r="U1619" s="2" t="str">
        <f t="shared" si="126"/>
        <v/>
      </c>
      <c r="V1619" s="2" t="str">
        <f t="shared" si="126"/>
        <v/>
      </c>
      <c r="W1619" s="2" t="str">
        <f t="shared" si="126"/>
        <v/>
      </c>
      <c r="X1619" s="2" t="str">
        <f t="shared" si="126"/>
        <v/>
      </c>
      <c r="Y1619" s="2" t="str">
        <f t="shared" si="126"/>
        <v/>
      </c>
    </row>
    <row r="1620" spans="1:25" x14ac:dyDescent="0.2">
      <c r="A1620" s="2" t="s">
        <v>1123</v>
      </c>
      <c r="B1620" s="2">
        <v>8846</v>
      </c>
      <c r="C1620" s="2">
        <v>0</v>
      </c>
      <c r="D1620" s="2" t="s">
        <v>1118</v>
      </c>
      <c r="E1620" s="2">
        <v>1301</v>
      </c>
      <c r="F1620" s="2" t="s">
        <v>1119</v>
      </c>
      <c r="G1620" s="2">
        <v>2704573.0159999998</v>
      </c>
      <c r="H1620" s="2">
        <v>1221034.7139999999</v>
      </c>
      <c r="I1620" s="2" t="s">
        <v>4896</v>
      </c>
      <c r="J1620" s="4">
        <v>39630</v>
      </c>
      <c r="K1620" s="230">
        <f t="shared" si="127"/>
        <v>3</v>
      </c>
      <c r="L1620" s="2" t="str">
        <f>$B1620&amp;"-"&amp;COUNTIF($B$2:$B1620, $B1620)</f>
        <v>8846-1</v>
      </c>
      <c r="M1620" s="2">
        <v>5105</v>
      </c>
      <c r="N1620" s="2" t="str">
        <f t="shared" si="126"/>
        <v>Auenstein</v>
      </c>
      <c r="O1620" s="2" t="str">
        <f t="shared" si="126"/>
        <v/>
      </c>
      <c r="P1620" s="2" t="str">
        <f t="shared" si="126"/>
        <v/>
      </c>
      <c r="Q1620" s="2" t="str">
        <f t="shared" si="126"/>
        <v/>
      </c>
      <c r="R1620" s="2" t="str">
        <f t="shared" si="126"/>
        <v/>
      </c>
      <c r="S1620" s="2" t="str">
        <f t="shared" si="126"/>
        <v/>
      </c>
      <c r="T1620" s="2" t="str">
        <f t="shared" si="126"/>
        <v/>
      </c>
      <c r="U1620" s="2" t="str">
        <f t="shared" si="126"/>
        <v/>
      </c>
      <c r="V1620" s="2" t="str">
        <f t="shared" si="126"/>
        <v/>
      </c>
      <c r="W1620" s="2" t="str">
        <f t="shared" si="126"/>
        <v/>
      </c>
      <c r="X1620" s="2" t="str">
        <f t="shared" si="126"/>
        <v/>
      </c>
      <c r="Y1620" s="2" t="str">
        <f t="shared" si="126"/>
        <v/>
      </c>
    </row>
    <row r="1621" spans="1:25" x14ac:dyDescent="0.2">
      <c r="A1621" s="2" t="s">
        <v>1124</v>
      </c>
      <c r="B1621" s="2">
        <v>8847</v>
      </c>
      <c r="C1621" s="2">
        <v>0</v>
      </c>
      <c r="D1621" s="2" t="s">
        <v>1118</v>
      </c>
      <c r="E1621" s="2">
        <v>1301</v>
      </c>
      <c r="F1621" s="2" t="s">
        <v>1119</v>
      </c>
      <c r="G1621" s="2">
        <v>2701635.2549999999</v>
      </c>
      <c r="H1621" s="2">
        <v>1224332.443</v>
      </c>
      <c r="I1621" s="2" t="s">
        <v>4896</v>
      </c>
      <c r="J1621" s="4">
        <v>39630</v>
      </c>
      <c r="K1621" s="230">
        <f t="shared" si="127"/>
        <v>3</v>
      </c>
      <c r="L1621" s="2" t="str">
        <f>$B1621&amp;"-"&amp;COUNTIF($B$2:$B1621, $B1621)</f>
        <v>8847-1</v>
      </c>
      <c r="M1621" s="2">
        <v>5106</v>
      </c>
      <c r="N1621" s="2" t="str">
        <f t="shared" si="126"/>
        <v>Veltheim AG</v>
      </c>
      <c r="O1621" s="2" t="str">
        <f t="shared" si="126"/>
        <v/>
      </c>
      <c r="P1621" s="2" t="str">
        <f t="shared" si="126"/>
        <v/>
      </c>
      <c r="Q1621" s="2" t="str">
        <f t="shared" si="126"/>
        <v/>
      </c>
      <c r="R1621" s="2" t="str">
        <f t="shared" si="126"/>
        <v/>
      </c>
      <c r="S1621" s="2" t="str">
        <f t="shared" si="126"/>
        <v/>
      </c>
      <c r="T1621" s="2" t="str">
        <f t="shared" si="126"/>
        <v/>
      </c>
      <c r="U1621" s="2" t="str">
        <f t="shared" si="126"/>
        <v/>
      </c>
      <c r="V1621" s="2" t="str">
        <f t="shared" si="126"/>
        <v/>
      </c>
      <c r="W1621" s="2" t="str">
        <f t="shared" si="126"/>
        <v/>
      </c>
      <c r="X1621" s="2" t="str">
        <f t="shared" si="126"/>
        <v/>
      </c>
      <c r="Y1621" s="2" t="str">
        <f t="shared" si="126"/>
        <v/>
      </c>
    </row>
    <row r="1622" spans="1:25" x14ac:dyDescent="0.2">
      <c r="A1622" s="2" t="s">
        <v>1125</v>
      </c>
      <c r="B1622" s="2">
        <v>6410</v>
      </c>
      <c r="C1622" s="2">
        <v>5</v>
      </c>
      <c r="D1622" s="2" t="s">
        <v>1126</v>
      </c>
      <c r="E1622" s="2">
        <v>1311</v>
      </c>
      <c r="F1622" s="2" t="s">
        <v>1119</v>
      </c>
      <c r="G1622" s="2">
        <v>2682132.0989999999</v>
      </c>
      <c r="H1622" s="2">
        <v>1208948.8970000001</v>
      </c>
      <c r="I1622" s="2" t="s">
        <v>4896</v>
      </c>
      <c r="J1622" s="4">
        <v>39630</v>
      </c>
      <c r="K1622" s="230">
        <f t="shared" si="127"/>
        <v>3</v>
      </c>
      <c r="L1622" s="2" t="str">
        <f>$B1622&amp;"-"&amp;COUNTIF($B$2:$B1622, $B1622)</f>
        <v>6410-1</v>
      </c>
      <c r="M1622" s="2">
        <v>5107</v>
      </c>
      <c r="N1622" s="2" t="str">
        <f t="shared" si="126"/>
        <v>Schinznach Dorf</v>
      </c>
      <c r="O1622" s="2" t="str">
        <f t="shared" si="126"/>
        <v>Schinznach Dorf</v>
      </c>
      <c r="P1622" s="2" t="str">
        <f t="shared" si="126"/>
        <v/>
      </c>
      <c r="Q1622" s="2" t="str">
        <f t="shared" si="126"/>
        <v/>
      </c>
      <c r="R1622" s="2" t="str">
        <f t="shared" si="126"/>
        <v/>
      </c>
      <c r="S1622" s="2" t="str">
        <f t="shared" si="126"/>
        <v/>
      </c>
      <c r="T1622" s="2" t="str">
        <f t="shared" si="126"/>
        <v/>
      </c>
      <c r="U1622" s="2" t="str">
        <f t="shared" si="126"/>
        <v/>
      </c>
      <c r="V1622" s="2" t="str">
        <f t="shared" si="126"/>
        <v/>
      </c>
      <c r="W1622" s="2" t="str">
        <f t="shared" si="126"/>
        <v/>
      </c>
      <c r="X1622" s="2" t="str">
        <f t="shared" si="126"/>
        <v/>
      </c>
      <c r="Y1622" s="2" t="str">
        <f t="shared" si="126"/>
        <v/>
      </c>
    </row>
    <row r="1623" spans="1:25" x14ac:dyDescent="0.2">
      <c r="A1623" s="2" t="s">
        <v>1126</v>
      </c>
      <c r="B1623" s="2">
        <v>6442</v>
      </c>
      <c r="C1623" s="2">
        <v>0</v>
      </c>
      <c r="D1623" s="2" t="s">
        <v>1126</v>
      </c>
      <c r="E1623" s="2">
        <v>1311</v>
      </c>
      <c r="F1623" s="2" t="s">
        <v>1119</v>
      </c>
      <c r="G1623" s="2">
        <v>2683209.5380000002</v>
      </c>
      <c r="H1623" s="2">
        <v>1206831.0390000001</v>
      </c>
      <c r="I1623" s="2" t="s">
        <v>4896</v>
      </c>
      <c r="J1623" s="4">
        <v>39630</v>
      </c>
      <c r="K1623" s="230">
        <f t="shared" si="127"/>
        <v>3</v>
      </c>
      <c r="L1623" s="2" t="str">
        <f>$B1623&amp;"-"&amp;COUNTIF($B$2:$B1623, $B1623)</f>
        <v>6442-1</v>
      </c>
      <c r="M1623" s="2">
        <v>5108</v>
      </c>
      <c r="N1623" s="2" t="str">
        <f t="shared" si="126"/>
        <v>Oberflachs</v>
      </c>
      <c r="O1623" s="2" t="str">
        <f t="shared" si="126"/>
        <v/>
      </c>
      <c r="P1623" s="2" t="str">
        <f t="shared" si="126"/>
        <v/>
      </c>
      <c r="Q1623" s="2" t="str">
        <f t="shared" si="126"/>
        <v/>
      </c>
      <c r="R1623" s="2" t="str">
        <f t="shared" si="126"/>
        <v/>
      </c>
      <c r="S1623" s="2" t="str">
        <f t="shared" si="126"/>
        <v/>
      </c>
      <c r="T1623" s="2" t="str">
        <f t="shared" si="126"/>
        <v/>
      </c>
      <c r="U1623" s="2" t="str">
        <f t="shared" si="126"/>
        <v/>
      </c>
      <c r="V1623" s="2" t="str">
        <f t="shared" si="126"/>
        <v/>
      </c>
      <c r="W1623" s="2" t="str">
        <f t="shared" si="126"/>
        <v/>
      </c>
      <c r="X1623" s="2" t="str">
        <f t="shared" si="126"/>
        <v/>
      </c>
      <c r="Y1623" s="2" t="str">
        <f t="shared" si="126"/>
        <v/>
      </c>
    </row>
    <row r="1624" spans="1:25" x14ac:dyDescent="0.2">
      <c r="A1624" s="2" t="s">
        <v>1133</v>
      </c>
      <c r="B1624" s="2">
        <v>8832</v>
      </c>
      <c r="C1624" s="2">
        <v>0</v>
      </c>
      <c r="D1624" s="2" t="s">
        <v>1128</v>
      </c>
      <c r="E1624" s="2">
        <v>1321</v>
      </c>
      <c r="F1624" s="2" t="s">
        <v>1119</v>
      </c>
      <c r="G1624" s="2">
        <v>2696567.5649999999</v>
      </c>
      <c r="H1624" s="2">
        <v>1226910.2350000001</v>
      </c>
      <c r="I1624" s="2" t="s">
        <v>4896</v>
      </c>
      <c r="J1624" s="4">
        <v>39630</v>
      </c>
      <c r="K1624" s="230">
        <f t="shared" si="127"/>
        <v>3</v>
      </c>
      <c r="L1624" s="2" t="str">
        <f>$B1624&amp;"-"&amp;COUNTIF($B$2:$B1624, $B1624)</f>
        <v>8832-1</v>
      </c>
      <c r="M1624" s="2">
        <v>5112</v>
      </c>
      <c r="N1624" s="2" t="str">
        <f t="shared" si="126"/>
        <v>Thalheim AG</v>
      </c>
      <c r="O1624" s="2" t="str">
        <f t="shared" si="126"/>
        <v/>
      </c>
      <c r="P1624" s="2" t="str">
        <f t="shared" si="126"/>
        <v/>
      </c>
      <c r="Q1624" s="2" t="str">
        <f t="shared" si="126"/>
        <v/>
      </c>
      <c r="R1624" s="2" t="str">
        <f t="shared" si="126"/>
        <v/>
      </c>
      <c r="S1624" s="2" t="str">
        <f t="shared" si="126"/>
        <v/>
      </c>
      <c r="T1624" s="2" t="str">
        <f t="shared" si="126"/>
        <v/>
      </c>
      <c r="U1624" s="2" t="str">
        <f t="shared" si="126"/>
        <v/>
      </c>
      <c r="V1624" s="2" t="str">
        <f t="shared" si="126"/>
        <v/>
      </c>
      <c r="W1624" s="2" t="str">
        <f t="shared" si="126"/>
        <v/>
      </c>
      <c r="X1624" s="2" t="str">
        <f t="shared" si="126"/>
        <v/>
      </c>
      <c r="Y1624" s="2" t="str">
        <f t="shared" si="126"/>
        <v/>
      </c>
    </row>
    <row r="1625" spans="1:25" x14ac:dyDescent="0.2">
      <c r="A1625" s="2" t="s">
        <v>1127</v>
      </c>
      <c r="B1625" s="2">
        <v>8834</v>
      </c>
      <c r="C1625" s="2">
        <v>0</v>
      </c>
      <c r="D1625" s="2" t="s">
        <v>1128</v>
      </c>
      <c r="E1625" s="2">
        <v>1321</v>
      </c>
      <c r="F1625" s="2" t="s">
        <v>1119</v>
      </c>
      <c r="G1625" s="2">
        <v>2696066.068</v>
      </c>
      <c r="H1625" s="2">
        <v>1225584.1540000001</v>
      </c>
      <c r="I1625" s="2" t="s">
        <v>4896</v>
      </c>
      <c r="J1625" s="4">
        <v>39630</v>
      </c>
      <c r="K1625" s="230">
        <f t="shared" si="127"/>
        <v>3</v>
      </c>
      <c r="L1625" s="2" t="str">
        <f>$B1625&amp;"-"&amp;COUNTIF($B$2:$B1625, $B1625)</f>
        <v>8834-1</v>
      </c>
      <c r="M1625" s="2">
        <v>5113</v>
      </c>
      <c r="N1625" s="2" t="str">
        <f t="shared" si="126"/>
        <v>Holderbank AG</v>
      </c>
      <c r="O1625" s="2" t="str">
        <f t="shared" si="126"/>
        <v/>
      </c>
      <c r="P1625" s="2" t="str">
        <f t="shared" si="126"/>
        <v/>
      </c>
      <c r="Q1625" s="2" t="str">
        <f t="shared" si="126"/>
        <v/>
      </c>
      <c r="R1625" s="2" t="str">
        <f t="shared" si="126"/>
        <v/>
      </c>
      <c r="S1625" s="2" t="str">
        <f t="shared" si="126"/>
        <v/>
      </c>
      <c r="T1625" s="2" t="str">
        <f t="shared" si="126"/>
        <v/>
      </c>
      <c r="U1625" s="2" t="str">
        <f t="shared" si="126"/>
        <v/>
      </c>
      <c r="V1625" s="2" t="str">
        <f t="shared" si="126"/>
        <v/>
      </c>
      <c r="W1625" s="2" t="str">
        <f t="shared" si="126"/>
        <v/>
      </c>
      <c r="X1625" s="2" t="str">
        <f t="shared" si="126"/>
        <v/>
      </c>
      <c r="Y1625" s="2" t="str">
        <f t="shared" si="126"/>
        <v/>
      </c>
    </row>
    <row r="1626" spans="1:25" x14ac:dyDescent="0.2">
      <c r="A1626" s="2" t="s">
        <v>1128</v>
      </c>
      <c r="B1626" s="2">
        <v>8835</v>
      </c>
      <c r="C1626" s="2">
        <v>0</v>
      </c>
      <c r="D1626" s="2" t="s">
        <v>1128</v>
      </c>
      <c r="E1626" s="2">
        <v>1321</v>
      </c>
      <c r="F1626" s="2" t="s">
        <v>1119</v>
      </c>
      <c r="G1626" s="2">
        <v>2700029.2629999998</v>
      </c>
      <c r="H1626" s="2">
        <v>1226221.716</v>
      </c>
      <c r="I1626" s="2" t="s">
        <v>4896</v>
      </c>
      <c r="J1626" s="4">
        <v>39630</v>
      </c>
      <c r="K1626" s="230">
        <f t="shared" si="127"/>
        <v>3</v>
      </c>
      <c r="L1626" s="2" t="str">
        <f>$B1626&amp;"-"&amp;COUNTIF($B$2:$B1626, $B1626)</f>
        <v>8835-1</v>
      </c>
      <c r="M1626" s="2">
        <v>5116</v>
      </c>
      <c r="N1626" s="2" t="str">
        <f t="shared" si="126"/>
        <v>Schinznach Bad</v>
      </c>
      <c r="O1626" s="2" t="str">
        <f t="shared" si="126"/>
        <v/>
      </c>
      <c r="P1626" s="2" t="str">
        <f t="shared" si="126"/>
        <v/>
      </c>
      <c r="Q1626" s="2" t="str">
        <f t="shared" si="126"/>
        <v/>
      </c>
      <c r="R1626" s="2" t="str">
        <f t="shared" si="126"/>
        <v/>
      </c>
      <c r="S1626" s="2" t="str">
        <f t="shared" si="126"/>
        <v/>
      </c>
      <c r="T1626" s="2" t="str">
        <f t="shared" si="126"/>
        <v/>
      </c>
      <c r="U1626" s="2" t="str">
        <f t="shared" si="126"/>
        <v/>
      </c>
      <c r="V1626" s="2" t="str">
        <f t="shared" si="126"/>
        <v/>
      </c>
      <c r="W1626" s="2" t="str">
        <f t="shared" si="126"/>
        <v/>
      </c>
      <c r="X1626" s="2" t="str">
        <f t="shared" si="126"/>
        <v/>
      </c>
      <c r="Y1626" s="2" t="str">
        <f t="shared" si="126"/>
        <v/>
      </c>
    </row>
    <row r="1627" spans="1:25" x14ac:dyDescent="0.2">
      <c r="A1627" s="2" t="s">
        <v>1117</v>
      </c>
      <c r="B1627" s="2">
        <v>8836</v>
      </c>
      <c r="C1627" s="2">
        <v>0</v>
      </c>
      <c r="D1627" s="2" t="s">
        <v>1128</v>
      </c>
      <c r="E1627" s="2">
        <v>1321</v>
      </c>
      <c r="F1627" s="2" t="s">
        <v>1119</v>
      </c>
      <c r="G1627" s="2">
        <v>2696524.5219999999</v>
      </c>
      <c r="H1627" s="2">
        <v>1223639.4069999999</v>
      </c>
      <c r="I1627" s="2" t="s">
        <v>4896</v>
      </c>
      <c r="J1627" s="4">
        <v>39630</v>
      </c>
      <c r="K1627" s="230">
        <f t="shared" si="127"/>
        <v>3</v>
      </c>
      <c r="L1627" s="2" t="str">
        <f>$B1627&amp;"-"&amp;COUNTIF($B$2:$B1627, $B1627)</f>
        <v>8836-2</v>
      </c>
      <c r="M1627" s="2">
        <v>5200</v>
      </c>
      <c r="N1627" s="2" t="str">
        <f t="shared" si="126"/>
        <v>Brugg AG</v>
      </c>
      <c r="O1627" s="2" t="str">
        <f t="shared" si="126"/>
        <v>Brugg AG</v>
      </c>
      <c r="P1627" s="2" t="str">
        <f t="shared" si="126"/>
        <v/>
      </c>
      <c r="Q1627" s="2" t="str">
        <f t="shared" si="126"/>
        <v/>
      </c>
      <c r="R1627" s="2" t="str">
        <f t="shared" si="126"/>
        <v/>
      </c>
      <c r="S1627" s="2" t="str">
        <f t="shared" si="126"/>
        <v/>
      </c>
      <c r="T1627" s="2" t="str">
        <f t="shared" si="126"/>
        <v/>
      </c>
      <c r="U1627" s="2" t="str">
        <f t="shared" si="126"/>
        <v/>
      </c>
      <c r="V1627" s="2" t="str">
        <f t="shared" si="126"/>
        <v/>
      </c>
      <c r="W1627" s="2" t="str">
        <f t="shared" si="126"/>
        <v/>
      </c>
      <c r="X1627" s="2" t="str">
        <f t="shared" si="126"/>
        <v/>
      </c>
      <c r="Y1627" s="2" t="str">
        <f t="shared" si="126"/>
        <v/>
      </c>
    </row>
    <row r="1628" spans="1:25" x14ac:dyDescent="0.2">
      <c r="A1628" s="2" t="s">
        <v>1124</v>
      </c>
      <c r="B1628" s="2">
        <v>8847</v>
      </c>
      <c r="C1628" s="2">
        <v>0</v>
      </c>
      <c r="D1628" s="2" t="s">
        <v>1128</v>
      </c>
      <c r="E1628" s="2">
        <v>1321</v>
      </c>
      <c r="F1628" s="2" t="s">
        <v>1119</v>
      </c>
      <c r="G1628" s="2">
        <v>2699890.1150000002</v>
      </c>
      <c r="H1628" s="2">
        <v>1225504.3659999999</v>
      </c>
      <c r="I1628" s="2" t="s">
        <v>4896</v>
      </c>
      <c r="J1628" s="4">
        <v>39630</v>
      </c>
      <c r="K1628" s="230">
        <f t="shared" si="127"/>
        <v>3</v>
      </c>
      <c r="L1628" s="2" t="str">
        <f>$B1628&amp;"-"&amp;COUNTIF($B$2:$B1628, $B1628)</f>
        <v>8847-2</v>
      </c>
      <c r="M1628" s="2">
        <v>5210</v>
      </c>
      <c r="N1628" s="2" t="str">
        <f t="shared" si="126"/>
        <v>Windisch</v>
      </c>
      <c r="O1628" s="2" t="str">
        <f t="shared" si="126"/>
        <v>Windisch</v>
      </c>
      <c r="P1628" s="2" t="str">
        <f t="shared" si="126"/>
        <v>Windisch</v>
      </c>
      <c r="Q1628" s="2" t="str">
        <f t="shared" si="126"/>
        <v/>
      </c>
      <c r="R1628" s="2" t="str">
        <f t="shared" si="126"/>
        <v/>
      </c>
      <c r="S1628" s="2" t="str">
        <f t="shared" si="126"/>
        <v/>
      </c>
      <c r="T1628" s="2" t="str">
        <f t="shared" si="126"/>
        <v/>
      </c>
      <c r="U1628" s="2" t="str">
        <f t="shared" si="126"/>
        <v/>
      </c>
      <c r="V1628" s="2" t="str">
        <f t="shared" si="126"/>
        <v/>
      </c>
      <c r="W1628" s="2" t="str">
        <f t="shared" si="126"/>
        <v/>
      </c>
      <c r="X1628" s="2" t="str">
        <f t="shared" si="126"/>
        <v/>
      </c>
      <c r="Y1628" s="2" t="str">
        <f t="shared" si="126"/>
        <v/>
      </c>
    </row>
    <row r="1629" spans="1:25" x14ac:dyDescent="0.2">
      <c r="A1629" s="2" t="s">
        <v>1129</v>
      </c>
      <c r="B1629" s="2">
        <v>8640</v>
      </c>
      <c r="C1629" s="2">
        <v>3</v>
      </c>
      <c r="D1629" s="2" t="s">
        <v>1130</v>
      </c>
      <c r="E1629" s="2">
        <v>1322</v>
      </c>
      <c r="F1629" s="2" t="s">
        <v>1119</v>
      </c>
      <c r="G1629" s="2">
        <v>2702929.4580000001</v>
      </c>
      <c r="H1629" s="2">
        <v>1230040.6939999999</v>
      </c>
      <c r="I1629" s="2" t="s">
        <v>4896</v>
      </c>
      <c r="J1629" s="4">
        <v>39630</v>
      </c>
      <c r="K1629" s="230">
        <f t="shared" si="127"/>
        <v>3</v>
      </c>
      <c r="L1629" s="2" t="str">
        <f>$B1629&amp;"-"&amp;COUNTIF($B$2:$B1629, $B1629)</f>
        <v>8640-1</v>
      </c>
      <c r="M1629" s="2">
        <v>5212</v>
      </c>
      <c r="N1629" s="2" t="str">
        <f t="shared" si="126"/>
        <v>Hausen AG</v>
      </c>
      <c r="O1629" s="2" t="str">
        <f t="shared" si="126"/>
        <v>Hausen AG</v>
      </c>
      <c r="P1629" s="2" t="str">
        <f t="shared" si="126"/>
        <v/>
      </c>
      <c r="Q1629" s="2" t="str">
        <f t="shared" si="126"/>
        <v/>
      </c>
      <c r="R1629" s="2" t="str">
        <f t="shared" si="126"/>
        <v/>
      </c>
      <c r="S1629" s="2" t="str">
        <f t="shared" si="126"/>
        <v/>
      </c>
      <c r="T1629" s="2" t="str">
        <f t="shared" si="126"/>
        <v/>
      </c>
      <c r="U1629" s="2" t="str">
        <f t="shared" si="126"/>
        <v/>
      </c>
      <c r="V1629" s="2" t="str">
        <f t="shared" si="126"/>
        <v/>
      </c>
      <c r="W1629" s="2" t="str">
        <f t="shared" si="126"/>
        <v/>
      </c>
      <c r="X1629" s="2" t="str">
        <f t="shared" si="126"/>
        <v/>
      </c>
      <c r="Y1629" s="2" t="str">
        <f t="shared" si="126"/>
        <v/>
      </c>
    </row>
    <row r="1630" spans="1:25" x14ac:dyDescent="0.2">
      <c r="A1630" s="2" t="s">
        <v>1131</v>
      </c>
      <c r="B1630" s="2">
        <v>8806</v>
      </c>
      <c r="C1630" s="2">
        <v>0</v>
      </c>
      <c r="D1630" s="2" t="s">
        <v>1130</v>
      </c>
      <c r="E1630" s="2">
        <v>1322</v>
      </c>
      <c r="F1630" s="2" t="s">
        <v>1119</v>
      </c>
      <c r="G1630" s="2">
        <v>2698465.2089999998</v>
      </c>
      <c r="H1630" s="2">
        <v>1228920.03</v>
      </c>
      <c r="I1630" s="2" t="s">
        <v>4896</v>
      </c>
      <c r="J1630" s="4">
        <v>39630</v>
      </c>
      <c r="K1630" s="230">
        <f t="shared" si="127"/>
        <v>3</v>
      </c>
      <c r="L1630" s="2" t="str">
        <f>$B1630&amp;"-"&amp;COUNTIF($B$2:$B1630, $B1630)</f>
        <v>8806-1</v>
      </c>
      <c r="M1630" s="2">
        <v>5213</v>
      </c>
      <c r="N1630" s="2" t="str">
        <f t="shared" si="126"/>
        <v>Villnachern</v>
      </c>
      <c r="O1630" s="2" t="str">
        <f t="shared" si="126"/>
        <v/>
      </c>
      <c r="P1630" s="2" t="str">
        <f t="shared" si="126"/>
        <v/>
      </c>
      <c r="Q1630" s="2" t="str">
        <f t="shared" si="126"/>
        <v/>
      </c>
      <c r="R1630" s="2" t="str">
        <f t="shared" ref="O1630:Y1645" si="129">IFERROR(INDEX($A$2:$A$5744, MATCH($M1630&amp;"-"&amp;R$1, $L$2:$L$5744, 0)), "")</f>
        <v/>
      </c>
      <c r="S1630" s="2" t="str">
        <f t="shared" si="129"/>
        <v/>
      </c>
      <c r="T1630" s="2" t="str">
        <f t="shared" si="129"/>
        <v/>
      </c>
      <c r="U1630" s="2" t="str">
        <f t="shared" si="129"/>
        <v/>
      </c>
      <c r="V1630" s="2" t="str">
        <f t="shared" si="129"/>
        <v/>
      </c>
      <c r="W1630" s="2" t="str">
        <f t="shared" si="129"/>
        <v/>
      </c>
      <c r="X1630" s="2" t="str">
        <f t="shared" si="129"/>
        <v/>
      </c>
      <c r="Y1630" s="2" t="str">
        <f t="shared" si="129"/>
        <v/>
      </c>
    </row>
    <row r="1631" spans="1:25" x14ac:dyDescent="0.2">
      <c r="A1631" s="2" t="s">
        <v>1130</v>
      </c>
      <c r="B1631" s="2">
        <v>8807</v>
      </c>
      <c r="C1631" s="2">
        <v>0</v>
      </c>
      <c r="D1631" s="2" t="s">
        <v>1130</v>
      </c>
      <c r="E1631" s="2">
        <v>1322</v>
      </c>
      <c r="F1631" s="2" t="s">
        <v>1119</v>
      </c>
      <c r="G1631" s="2">
        <v>2699728.4709999999</v>
      </c>
      <c r="H1631" s="2">
        <v>1228717.4850000001</v>
      </c>
      <c r="I1631" s="2" t="s">
        <v>4896</v>
      </c>
      <c r="J1631" s="4">
        <v>39630</v>
      </c>
      <c r="K1631" s="230">
        <f t="shared" si="127"/>
        <v>3</v>
      </c>
      <c r="L1631" s="2" t="str">
        <f>$B1631&amp;"-"&amp;COUNTIF($B$2:$B1631, $B1631)</f>
        <v>8807-1</v>
      </c>
      <c r="M1631" s="2">
        <v>5222</v>
      </c>
      <c r="N1631" s="2" t="str">
        <f t="shared" ref="N1631:Y1665" si="130">IFERROR(INDEX($A$2:$A$5744, MATCH($M1631&amp;"-"&amp;N$1, $L$2:$L$5744, 0)), "")</f>
        <v>Umiken</v>
      </c>
      <c r="O1631" s="2" t="str">
        <f t="shared" si="129"/>
        <v>Umiken</v>
      </c>
      <c r="P1631" s="2" t="str">
        <f t="shared" si="129"/>
        <v/>
      </c>
      <c r="Q1631" s="2" t="str">
        <f t="shared" si="129"/>
        <v/>
      </c>
      <c r="R1631" s="2" t="str">
        <f t="shared" si="129"/>
        <v/>
      </c>
      <c r="S1631" s="2" t="str">
        <f t="shared" si="129"/>
        <v/>
      </c>
      <c r="T1631" s="2" t="str">
        <f t="shared" si="129"/>
        <v/>
      </c>
      <c r="U1631" s="2" t="str">
        <f t="shared" si="129"/>
        <v/>
      </c>
      <c r="V1631" s="2" t="str">
        <f t="shared" si="129"/>
        <v/>
      </c>
      <c r="W1631" s="2" t="str">
        <f t="shared" si="129"/>
        <v/>
      </c>
      <c r="X1631" s="2" t="str">
        <f t="shared" si="129"/>
        <v/>
      </c>
      <c r="Y1631" s="2" t="str">
        <f t="shared" si="129"/>
        <v/>
      </c>
    </row>
    <row r="1632" spans="1:25" x14ac:dyDescent="0.2">
      <c r="A1632" s="2" t="s">
        <v>1132</v>
      </c>
      <c r="B1632" s="2">
        <v>8808</v>
      </c>
      <c r="C1632" s="2">
        <v>0</v>
      </c>
      <c r="D1632" s="2" t="s">
        <v>1130</v>
      </c>
      <c r="E1632" s="2">
        <v>1322</v>
      </c>
      <c r="F1632" s="2" t="s">
        <v>1119</v>
      </c>
      <c r="G1632" s="2">
        <v>2701940.2880000002</v>
      </c>
      <c r="H1632" s="2">
        <v>1227510.5419999999</v>
      </c>
      <c r="I1632" s="2" t="s">
        <v>4896</v>
      </c>
      <c r="J1632" s="4">
        <v>39630</v>
      </c>
      <c r="K1632" s="230">
        <f t="shared" si="127"/>
        <v>3</v>
      </c>
      <c r="L1632" s="2" t="str">
        <f>$B1632&amp;"-"&amp;COUNTIF($B$2:$B1632, $B1632)</f>
        <v>8808-1</v>
      </c>
      <c r="M1632" s="2">
        <v>5223</v>
      </c>
      <c r="N1632" s="2" t="str">
        <f t="shared" si="130"/>
        <v>Riniken</v>
      </c>
      <c r="O1632" s="2" t="str">
        <f t="shared" si="129"/>
        <v/>
      </c>
      <c r="P1632" s="2" t="str">
        <f t="shared" si="129"/>
        <v/>
      </c>
      <c r="Q1632" s="2" t="str">
        <f t="shared" si="129"/>
        <v/>
      </c>
      <c r="R1632" s="2" t="str">
        <f t="shared" si="129"/>
        <v/>
      </c>
      <c r="S1632" s="2" t="str">
        <f t="shared" si="129"/>
        <v/>
      </c>
      <c r="T1632" s="2" t="str">
        <f t="shared" si="129"/>
        <v/>
      </c>
      <c r="U1632" s="2" t="str">
        <f t="shared" si="129"/>
        <v/>
      </c>
      <c r="V1632" s="2" t="str">
        <f t="shared" si="129"/>
        <v/>
      </c>
      <c r="W1632" s="2" t="str">
        <f t="shared" si="129"/>
        <v/>
      </c>
      <c r="X1632" s="2" t="str">
        <f t="shared" si="129"/>
        <v/>
      </c>
      <c r="Y1632" s="2" t="str">
        <f t="shared" si="129"/>
        <v/>
      </c>
    </row>
    <row r="1633" spans="1:25" x14ac:dyDescent="0.2">
      <c r="A1633" s="2" t="s">
        <v>1133</v>
      </c>
      <c r="B1633" s="2">
        <v>8832</v>
      </c>
      <c r="C1633" s="2">
        <v>0</v>
      </c>
      <c r="D1633" s="2" t="s">
        <v>1130</v>
      </c>
      <c r="E1633" s="2">
        <v>1322</v>
      </c>
      <c r="F1633" s="2" t="s">
        <v>1119</v>
      </c>
      <c r="G1633" s="2">
        <v>2699548.6510000001</v>
      </c>
      <c r="H1633" s="2">
        <v>1228048.7919999999</v>
      </c>
      <c r="I1633" s="2" t="s">
        <v>4896</v>
      </c>
      <c r="J1633" s="4">
        <v>39630</v>
      </c>
      <c r="K1633" s="230">
        <f t="shared" si="127"/>
        <v>3</v>
      </c>
      <c r="L1633" s="2" t="str">
        <f>$B1633&amp;"-"&amp;COUNTIF($B$2:$B1633, $B1633)</f>
        <v>8832-2</v>
      </c>
      <c r="M1633" s="2">
        <v>5225</v>
      </c>
      <c r="N1633" s="2" t="str">
        <f t="shared" si="130"/>
        <v>Bözberg</v>
      </c>
      <c r="O1633" s="2" t="str">
        <f t="shared" si="129"/>
        <v>Bözberg</v>
      </c>
      <c r="P1633" s="2" t="str">
        <f t="shared" si="129"/>
        <v/>
      </c>
      <c r="Q1633" s="2" t="str">
        <f t="shared" si="129"/>
        <v/>
      </c>
      <c r="R1633" s="2" t="str">
        <f t="shared" si="129"/>
        <v/>
      </c>
      <c r="S1633" s="2" t="str">
        <f t="shared" si="129"/>
        <v/>
      </c>
      <c r="T1633" s="2" t="str">
        <f t="shared" si="129"/>
        <v/>
      </c>
      <c r="U1633" s="2" t="str">
        <f t="shared" si="129"/>
        <v/>
      </c>
      <c r="V1633" s="2" t="str">
        <f t="shared" si="129"/>
        <v/>
      </c>
      <c r="W1633" s="2" t="str">
        <f t="shared" si="129"/>
        <v/>
      </c>
      <c r="X1633" s="2" t="str">
        <f t="shared" si="129"/>
        <v/>
      </c>
      <c r="Y1633" s="2" t="str">
        <f t="shared" si="129"/>
        <v/>
      </c>
    </row>
    <row r="1634" spans="1:25" x14ac:dyDescent="0.2">
      <c r="A1634" s="2" t="s">
        <v>1134</v>
      </c>
      <c r="B1634" s="2">
        <v>8832</v>
      </c>
      <c r="C1634" s="2">
        <v>2</v>
      </c>
      <c r="D1634" s="2" t="s">
        <v>1130</v>
      </c>
      <c r="E1634" s="2">
        <v>1322</v>
      </c>
      <c r="F1634" s="2" t="s">
        <v>1119</v>
      </c>
      <c r="G1634" s="2">
        <v>2698211.8139999998</v>
      </c>
      <c r="H1634" s="2">
        <v>1227925.5120000001</v>
      </c>
      <c r="I1634" s="2" t="s">
        <v>4896</v>
      </c>
      <c r="J1634" s="4">
        <v>39630</v>
      </c>
      <c r="K1634" s="230">
        <f t="shared" si="127"/>
        <v>3</v>
      </c>
      <c r="L1634" s="2" t="str">
        <f>$B1634&amp;"-"&amp;COUNTIF($B$2:$B1634, $B1634)</f>
        <v>8832-3</v>
      </c>
      <c r="M1634" s="2">
        <v>5233</v>
      </c>
      <c r="N1634" s="2" t="str">
        <f t="shared" si="130"/>
        <v>Stilli</v>
      </c>
      <c r="O1634" s="2" t="str">
        <f t="shared" si="129"/>
        <v/>
      </c>
      <c r="P1634" s="2" t="str">
        <f t="shared" si="129"/>
        <v/>
      </c>
      <c r="Q1634" s="2" t="str">
        <f t="shared" si="129"/>
        <v/>
      </c>
      <c r="R1634" s="2" t="str">
        <f t="shared" si="129"/>
        <v/>
      </c>
      <c r="S1634" s="2" t="str">
        <f t="shared" si="129"/>
        <v/>
      </c>
      <c r="T1634" s="2" t="str">
        <f t="shared" si="129"/>
        <v/>
      </c>
      <c r="U1634" s="2" t="str">
        <f t="shared" si="129"/>
        <v/>
      </c>
      <c r="V1634" s="2" t="str">
        <f t="shared" si="129"/>
        <v/>
      </c>
      <c r="W1634" s="2" t="str">
        <f t="shared" si="129"/>
        <v/>
      </c>
      <c r="X1634" s="2" t="str">
        <f t="shared" si="129"/>
        <v/>
      </c>
      <c r="Y1634" s="2" t="str">
        <f t="shared" si="129"/>
        <v/>
      </c>
    </row>
    <row r="1635" spans="1:25" x14ac:dyDescent="0.2">
      <c r="A1635" s="2" t="s">
        <v>1131</v>
      </c>
      <c r="B1635" s="2">
        <v>8806</v>
      </c>
      <c r="C1635" s="2">
        <v>0</v>
      </c>
      <c r="D1635" s="2" t="s">
        <v>1133</v>
      </c>
      <c r="E1635" s="2">
        <v>1323</v>
      </c>
      <c r="F1635" s="2" t="s">
        <v>1119</v>
      </c>
      <c r="G1635" s="2">
        <v>2696909.9670000002</v>
      </c>
      <c r="H1635" s="2">
        <v>1228530.5519999999</v>
      </c>
      <c r="I1635" s="2" t="s">
        <v>4896</v>
      </c>
      <c r="J1635" s="4">
        <v>39630</v>
      </c>
      <c r="K1635" s="230">
        <f t="shared" si="127"/>
        <v>3</v>
      </c>
      <c r="L1635" s="2" t="str">
        <f>$B1635&amp;"-"&amp;COUNTIF($B$2:$B1635, $B1635)</f>
        <v>8806-2</v>
      </c>
      <c r="M1635" s="2">
        <v>5234</v>
      </c>
      <c r="N1635" s="2" t="str">
        <f t="shared" si="130"/>
        <v>Villigen</v>
      </c>
      <c r="O1635" s="2" t="str">
        <f t="shared" si="129"/>
        <v/>
      </c>
      <c r="P1635" s="2" t="str">
        <f t="shared" si="129"/>
        <v/>
      </c>
      <c r="Q1635" s="2" t="str">
        <f t="shared" si="129"/>
        <v/>
      </c>
      <c r="R1635" s="2" t="str">
        <f t="shared" si="129"/>
        <v/>
      </c>
      <c r="S1635" s="2" t="str">
        <f t="shared" si="129"/>
        <v/>
      </c>
      <c r="T1635" s="2" t="str">
        <f t="shared" si="129"/>
        <v/>
      </c>
      <c r="U1635" s="2" t="str">
        <f t="shared" si="129"/>
        <v/>
      </c>
      <c r="V1635" s="2" t="str">
        <f t="shared" si="129"/>
        <v/>
      </c>
      <c r="W1635" s="2" t="str">
        <f t="shared" si="129"/>
        <v/>
      </c>
      <c r="X1635" s="2" t="str">
        <f t="shared" si="129"/>
        <v/>
      </c>
      <c r="Y1635" s="2" t="str">
        <f t="shared" si="129"/>
        <v/>
      </c>
    </row>
    <row r="1636" spans="1:25" x14ac:dyDescent="0.2">
      <c r="A1636" s="2" t="s">
        <v>1133</v>
      </c>
      <c r="B1636" s="2">
        <v>8832</v>
      </c>
      <c r="C1636" s="2">
        <v>0</v>
      </c>
      <c r="D1636" s="2" t="s">
        <v>1133</v>
      </c>
      <c r="E1636" s="2">
        <v>1323</v>
      </c>
      <c r="F1636" s="2" t="s">
        <v>1119</v>
      </c>
      <c r="G1636" s="2">
        <v>2696145.7629999998</v>
      </c>
      <c r="H1636" s="2">
        <v>1227318.4669999999</v>
      </c>
      <c r="I1636" s="2" t="s">
        <v>4896</v>
      </c>
      <c r="J1636" s="4">
        <v>39630</v>
      </c>
      <c r="K1636" s="230">
        <f t="shared" si="127"/>
        <v>3</v>
      </c>
      <c r="L1636" s="2" t="str">
        <f>$B1636&amp;"-"&amp;COUNTIF($B$2:$B1636, $B1636)</f>
        <v>8832-4</v>
      </c>
      <c r="M1636" s="2">
        <v>5235</v>
      </c>
      <c r="N1636" s="2" t="str">
        <f t="shared" si="130"/>
        <v>Rüfenach AG</v>
      </c>
      <c r="O1636" s="2" t="str">
        <f t="shared" si="129"/>
        <v/>
      </c>
      <c r="P1636" s="2" t="str">
        <f t="shared" si="129"/>
        <v/>
      </c>
      <c r="Q1636" s="2" t="str">
        <f t="shared" si="129"/>
        <v/>
      </c>
      <c r="R1636" s="2" t="str">
        <f t="shared" si="129"/>
        <v/>
      </c>
      <c r="S1636" s="2" t="str">
        <f t="shared" si="129"/>
        <v/>
      </c>
      <c r="T1636" s="2" t="str">
        <f t="shared" si="129"/>
        <v/>
      </c>
      <c r="U1636" s="2" t="str">
        <f t="shared" si="129"/>
        <v/>
      </c>
      <c r="V1636" s="2" t="str">
        <f t="shared" si="129"/>
        <v/>
      </c>
      <c r="W1636" s="2" t="str">
        <f t="shared" si="129"/>
        <v/>
      </c>
      <c r="X1636" s="2" t="str">
        <f t="shared" si="129"/>
        <v/>
      </c>
      <c r="Y1636" s="2" t="str">
        <f t="shared" si="129"/>
        <v/>
      </c>
    </row>
    <row r="1637" spans="1:25" x14ac:dyDescent="0.2">
      <c r="A1637" s="2" t="s">
        <v>153</v>
      </c>
      <c r="B1637" s="2">
        <v>8833</v>
      </c>
      <c r="C1637" s="2">
        <v>0</v>
      </c>
      <c r="D1637" s="2" t="s">
        <v>1133</v>
      </c>
      <c r="E1637" s="2">
        <v>1323</v>
      </c>
      <c r="F1637" s="2" t="s">
        <v>1119</v>
      </c>
      <c r="G1637" s="2">
        <v>2694776.196</v>
      </c>
      <c r="H1637" s="2">
        <v>1227200.9580000001</v>
      </c>
      <c r="I1637" s="2" t="s">
        <v>4896</v>
      </c>
      <c r="J1637" s="4">
        <v>39630</v>
      </c>
      <c r="K1637" s="230">
        <f t="shared" si="127"/>
        <v>3</v>
      </c>
      <c r="L1637" s="2" t="str">
        <f>$B1637&amp;"-"&amp;COUNTIF($B$2:$B1637, $B1637)</f>
        <v>8833-2</v>
      </c>
      <c r="M1637" s="2">
        <v>5236</v>
      </c>
      <c r="N1637" s="2" t="str">
        <f t="shared" si="130"/>
        <v>Remigen</v>
      </c>
      <c r="O1637" s="2" t="str">
        <f t="shared" si="129"/>
        <v>Remigen</v>
      </c>
      <c r="P1637" s="2" t="str">
        <f t="shared" si="129"/>
        <v/>
      </c>
      <c r="Q1637" s="2" t="str">
        <f t="shared" si="129"/>
        <v/>
      </c>
      <c r="R1637" s="2" t="str">
        <f t="shared" si="129"/>
        <v/>
      </c>
      <c r="S1637" s="2" t="str">
        <f t="shared" si="129"/>
        <v/>
      </c>
      <c r="T1637" s="2" t="str">
        <f t="shared" si="129"/>
        <v/>
      </c>
      <c r="U1637" s="2" t="str">
        <f t="shared" si="129"/>
        <v/>
      </c>
      <c r="V1637" s="2" t="str">
        <f t="shared" si="129"/>
        <v/>
      </c>
      <c r="W1637" s="2" t="str">
        <f t="shared" si="129"/>
        <v/>
      </c>
      <c r="X1637" s="2" t="str">
        <f t="shared" si="129"/>
        <v/>
      </c>
      <c r="Y1637" s="2" t="str">
        <f t="shared" si="129"/>
        <v/>
      </c>
    </row>
    <row r="1638" spans="1:25" x14ac:dyDescent="0.2">
      <c r="A1638" s="2" t="s">
        <v>1127</v>
      </c>
      <c r="B1638" s="2">
        <v>8834</v>
      </c>
      <c r="C1638" s="2">
        <v>0</v>
      </c>
      <c r="D1638" s="2" t="s">
        <v>1133</v>
      </c>
      <c r="E1638" s="2">
        <v>1323</v>
      </c>
      <c r="F1638" s="2" t="s">
        <v>1119</v>
      </c>
      <c r="G1638" s="2">
        <v>2695057.8629999999</v>
      </c>
      <c r="H1638" s="2">
        <v>1225660.676</v>
      </c>
      <c r="I1638" s="2" t="s">
        <v>4896</v>
      </c>
      <c r="J1638" s="4">
        <v>39630</v>
      </c>
      <c r="K1638" s="230">
        <f t="shared" si="127"/>
        <v>3</v>
      </c>
      <c r="L1638" s="2" t="str">
        <f>$B1638&amp;"-"&amp;COUNTIF($B$2:$B1638, $B1638)</f>
        <v>8834-2</v>
      </c>
      <c r="M1638" s="2">
        <v>5237</v>
      </c>
      <c r="N1638" s="2" t="str">
        <f t="shared" si="130"/>
        <v>Mönthal</v>
      </c>
      <c r="O1638" s="2" t="str">
        <f t="shared" si="129"/>
        <v>Mönthal</v>
      </c>
      <c r="P1638" s="2" t="str">
        <f t="shared" si="129"/>
        <v/>
      </c>
      <c r="Q1638" s="2" t="str">
        <f t="shared" si="129"/>
        <v/>
      </c>
      <c r="R1638" s="2" t="str">
        <f t="shared" si="129"/>
        <v/>
      </c>
      <c r="S1638" s="2" t="str">
        <f t="shared" si="129"/>
        <v/>
      </c>
      <c r="T1638" s="2" t="str">
        <f t="shared" si="129"/>
        <v/>
      </c>
      <c r="U1638" s="2" t="str">
        <f t="shared" si="129"/>
        <v/>
      </c>
      <c r="V1638" s="2" t="str">
        <f t="shared" si="129"/>
        <v/>
      </c>
      <c r="W1638" s="2" t="str">
        <f t="shared" si="129"/>
        <v/>
      </c>
      <c r="X1638" s="2" t="str">
        <f t="shared" si="129"/>
        <v/>
      </c>
      <c r="Y1638" s="2" t="str">
        <f t="shared" si="129"/>
        <v/>
      </c>
    </row>
    <row r="1639" spans="1:25" x14ac:dyDescent="0.2">
      <c r="A1639" s="2" t="s">
        <v>1135</v>
      </c>
      <c r="B1639" s="2">
        <v>6402</v>
      </c>
      <c r="C1639" s="2">
        <v>0</v>
      </c>
      <c r="D1639" s="2" t="s">
        <v>1136</v>
      </c>
      <c r="E1639" s="2">
        <v>1331</v>
      </c>
      <c r="F1639" s="2" t="s">
        <v>1119</v>
      </c>
      <c r="G1639" s="2">
        <v>2673477.2459999998</v>
      </c>
      <c r="H1639" s="2">
        <v>1213731.2339999999</v>
      </c>
      <c r="I1639" s="2" t="s">
        <v>4896</v>
      </c>
      <c r="J1639" s="4">
        <v>39630</v>
      </c>
      <c r="K1639" s="230">
        <f t="shared" si="127"/>
        <v>3</v>
      </c>
      <c r="L1639" s="2" t="str">
        <f>$B1639&amp;"-"&amp;COUNTIF($B$2:$B1639, $B1639)</f>
        <v>6402-1</v>
      </c>
      <c r="M1639" s="2">
        <v>5242</v>
      </c>
      <c r="N1639" s="2" t="str">
        <f t="shared" si="130"/>
        <v>Birr</v>
      </c>
      <c r="O1639" s="2" t="str">
        <f t="shared" si="129"/>
        <v>Lupfig</v>
      </c>
      <c r="P1639" s="2" t="str">
        <f t="shared" si="129"/>
        <v/>
      </c>
      <c r="Q1639" s="2" t="str">
        <f t="shared" si="129"/>
        <v/>
      </c>
      <c r="R1639" s="2" t="str">
        <f t="shared" si="129"/>
        <v/>
      </c>
      <c r="S1639" s="2" t="str">
        <f t="shared" si="129"/>
        <v/>
      </c>
      <c r="T1639" s="2" t="str">
        <f t="shared" si="129"/>
        <v/>
      </c>
      <c r="U1639" s="2" t="str">
        <f t="shared" si="129"/>
        <v/>
      </c>
      <c r="V1639" s="2" t="str">
        <f t="shared" si="129"/>
        <v/>
      </c>
      <c r="W1639" s="2" t="str">
        <f t="shared" si="129"/>
        <v/>
      </c>
      <c r="X1639" s="2" t="str">
        <f t="shared" si="129"/>
        <v/>
      </c>
      <c r="Y1639" s="2" t="str">
        <f t="shared" si="129"/>
        <v/>
      </c>
    </row>
    <row r="1640" spans="1:25" x14ac:dyDescent="0.2">
      <c r="A1640" s="2" t="s">
        <v>1137</v>
      </c>
      <c r="B1640" s="2">
        <v>6403</v>
      </c>
      <c r="C1640" s="2">
        <v>0</v>
      </c>
      <c r="D1640" s="2" t="s">
        <v>1136</v>
      </c>
      <c r="E1640" s="2">
        <v>1331</v>
      </c>
      <c r="F1640" s="2" t="s">
        <v>1119</v>
      </c>
      <c r="G1640" s="2">
        <v>2676606.89</v>
      </c>
      <c r="H1640" s="2">
        <v>1215323.0649999999</v>
      </c>
      <c r="I1640" s="2" t="s">
        <v>4896</v>
      </c>
      <c r="J1640" s="4">
        <v>39630</v>
      </c>
      <c r="K1640" s="230">
        <f t="shared" si="127"/>
        <v>3</v>
      </c>
      <c r="L1640" s="2" t="str">
        <f>$B1640&amp;"-"&amp;COUNTIF($B$2:$B1640, $B1640)</f>
        <v>6403-1</v>
      </c>
      <c r="M1640" s="2">
        <v>5243</v>
      </c>
      <c r="N1640" s="2" t="str">
        <f t="shared" si="130"/>
        <v>Mülligen</v>
      </c>
      <c r="O1640" s="2" t="str">
        <f t="shared" si="129"/>
        <v/>
      </c>
      <c r="P1640" s="2" t="str">
        <f t="shared" si="129"/>
        <v/>
      </c>
      <c r="Q1640" s="2" t="str">
        <f t="shared" si="129"/>
        <v/>
      </c>
      <c r="R1640" s="2" t="str">
        <f t="shared" si="129"/>
        <v/>
      </c>
      <c r="S1640" s="2" t="str">
        <f t="shared" si="129"/>
        <v/>
      </c>
      <c r="T1640" s="2" t="str">
        <f t="shared" si="129"/>
        <v/>
      </c>
      <c r="U1640" s="2" t="str">
        <f t="shared" si="129"/>
        <v/>
      </c>
      <c r="V1640" s="2" t="str">
        <f t="shared" si="129"/>
        <v/>
      </c>
      <c r="W1640" s="2" t="str">
        <f t="shared" si="129"/>
        <v/>
      </c>
      <c r="X1640" s="2" t="str">
        <f t="shared" si="129"/>
        <v/>
      </c>
      <c r="Y1640" s="2" t="str">
        <f t="shared" si="129"/>
        <v/>
      </c>
    </row>
    <row r="1641" spans="1:25" x14ac:dyDescent="0.2">
      <c r="A1641" s="2" t="s">
        <v>1138</v>
      </c>
      <c r="B1641" s="2">
        <v>6405</v>
      </c>
      <c r="C1641" s="2">
        <v>0</v>
      </c>
      <c r="D1641" s="2" t="s">
        <v>1136</v>
      </c>
      <c r="E1641" s="2">
        <v>1331</v>
      </c>
      <c r="F1641" s="2" t="s">
        <v>1119</v>
      </c>
      <c r="G1641" s="2">
        <v>2678159.2039999999</v>
      </c>
      <c r="H1641" s="2">
        <v>1217695.7390000001</v>
      </c>
      <c r="I1641" s="2" t="s">
        <v>4896</v>
      </c>
      <c r="J1641" s="4">
        <v>39630</v>
      </c>
      <c r="K1641" s="230">
        <f t="shared" si="127"/>
        <v>3</v>
      </c>
      <c r="L1641" s="2" t="str">
        <f>$B1641&amp;"-"&amp;COUNTIF($B$2:$B1641, $B1641)</f>
        <v>6405-1</v>
      </c>
      <c r="M1641" s="2">
        <v>5244</v>
      </c>
      <c r="N1641" s="2" t="str">
        <f t="shared" si="130"/>
        <v>Birrhard</v>
      </c>
      <c r="O1641" s="2" t="str">
        <f t="shared" si="129"/>
        <v/>
      </c>
      <c r="P1641" s="2" t="str">
        <f t="shared" si="129"/>
        <v/>
      </c>
      <c r="Q1641" s="2" t="str">
        <f t="shared" si="129"/>
        <v/>
      </c>
      <c r="R1641" s="2" t="str">
        <f t="shared" si="129"/>
        <v/>
      </c>
      <c r="S1641" s="2" t="str">
        <f t="shared" si="129"/>
        <v/>
      </c>
      <c r="T1641" s="2" t="str">
        <f t="shared" si="129"/>
        <v/>
      </c>
      <c r="U1641" s="2" t="str">
        <f t="shared" si="129"/>
        <v/>
      </c>
      <c r="V1641" s="2" t="str">
        <f t="shared" si="129"/>
        <v/>
      </c>
      <c r="W1641" s="2" t="str">
        <f t="shared" si="129"/>
        <v/>
      </c>
      <c r="X1641" s="2" t="str">
        <f t="shared" si="129"/>
        <v/>
      </c>
      <c r="Y1641" s="2" t="str">
        <f t="shared" si="129"/>
        <v/>
      </c>
    </row>
    <row r="1642" spans="1:25" x14ac:dyDescent="0.2">
      <c r="A1642" s="2" t="s">
        <v>1123</v>
      </c>
      <c r="B1642" s="2">
        <v>8846</v>
      </c>
      <c r="C1642" s="2">
        <v>0</v>
      </c>
      <c r="D1642" s="2" t="s">
        <v>1139</v>
      </c>
      <c r="E1642" s="2">
        <v>1341</v>
      </c>
      <c r="F1642" s="2" t="s">
        <v>1119</v>
      </c>
      <c r="G1642" s="2">
        <v>2705141.8909999998</v>
      </c>
      <c r="H1642" s="2">
        <v>1222985.308</v>
      </c>
      <c r="I1642" s="2" t="s">
        <v>4896</v>
      </c>
      <c r="J1642" s="4">
        <v>39630</v>
      </c>
      <c r="K1642" s="230">
        <f t="shared" si="127"/>
        <v>3</v>
      </c>
      <c r="L1642" s="2" t="str">
        <f>$B1642&amp;"-"&amp;COUNTIF($B$2:$B1642, $B1642)</f>
        <v>8846-2</v>
      </c>
      <c r="M1642" s="2">
        <v>5245</v>
      </c>
      <c r="N1642" s="2" t="str">
        <f t="shared" si="130"/>
        <v>Habsburg</v>
      </c>
      <c r="O1642" s="2" t="str">
        <f t="shared" si="129"/>
        <v/>
      </c>
      <c r="P1642" s="2" t="str">
        <f t="shared" si="129"/>
        <v/>
      </c>
      <c r="Q1642" s="2" t="str">
        <f t="shared" si="129"/>
        <v/>
      </c>
      <c r="R1642" s="2" t="str">
        <f t="shared" si="129"/>
        <v/>
      </c>
      <c r="S1642" s="2" t="str">
        <f t="shared" si="129"/>
        <v/>
      </c>
      <c r="T1642" s="2" t="str">
        <f t="shared" si="129"/>
        <v/>
      </c>
      <c r="U1642" s="2" t="str">
        <f t="shared" si="129"/>
        <v/>
      </c>
      <c r="V1642" s="2" t="str">
        <f t="shared" si="129"/>
        <v/>
      </c>
      <c r="W1642" s="2" t="str">
        <f t="shared" si="129"/>
        <v/>
      </c>
      <c r="X1642" s="2" t="str">
        <f t="shared" si="129"/>
        <v/>
      </c>
      <c r="Y1642" s="2" t="str">
        <f t="shared" si="129"/>
        <v/>
      </c>
    </row>
    <row r="1643" spans="1:25" x14ac:dyDescent="0.2">
      <c r="A1643" s="2" t="s">
        <v>1139</v>
      </c>
      <c r="B1643" s="2">
        <v>8852</v>
      </c>
      <c r="C1643" s="2">
        <v>0</v>
      </c>
      <c r="D1643" s="2" t="s">
        <v>1139</v>
      </c>
      <c r="E1643" s="2">
        <v>1341</v>
      </c>
      <c r="F1643" s="2" t="s">
        <v>1119</v>
      </c>
      <c r="G1643" s="2">
        <v>2705133.324</v>
      </c>
      <c r="H1643" s="2">
        <v>1225551.6510000001</v>
      </c>
      <c r="I1643" s="2" t="s">
        <v>4896</v>
      </c>
      <c r="J1643" s="4">
        <v>39630</v>
      </c>
      <c r="K1643" s="230">
        <f t="shared" si="127"/>
        <v>3</v>
      </c>
      <c r="L1643" s="2" t="str">
        <f>$B1643&amp;"-"&amp;COUNTIF($B$2:$B1643, $B1643)</f>
        <v>8852-1</v>
      </c>
      <c r="M1643" s="2">
        <v>5246</v>
      </c>
      <c r="N1643" s="2" t="str">
        <f t="shared" si="130"/>
        <v>Scherz</v>
      </c>
      <c r="O1643" s="2" t="str">
        <f t="shared" si="129"/>
        <v/>
      </c>
      <c r="P1643" s="2" t="str">
        <f t="shared" si="129"/>
        <v/>
      </c>
      <c r="Q1643" s="2" t="str">
        <f t="shared" si="129"/>
        <v/>
      </c>
      <c r="R1643" s="2" t="str">
        <f t="shared" si="129"/>
        <v/>
      </c>
      <c r="S1643" s="2" t="str">
        <f t="shared" si="129"/>
        <v/>
      </c>
      <c r="T1643" s="2" t="str">
        <f t="shared" si="129"/>
        <v/>
      </c>
      <c r="U1643" s="2" t="str">
        <f t="shared" si="129"/>
        <v/>
      </c>
      <c r="V1643" s="2" t="str">
        <f t="shared" si="129"/>
        <v/>
      </c>
      <c r="W1643" s="2" t="str">
        <f t="shared" si="129"/>
        <v/>
      </c>
      <c r="X1643" s="2" t="str">
        <f t="shared" si="129"/>
        <v/>
      </c>
      <c r="Y1643" s="2" t="str">
        <f t="shared" si="129"/>
        <v/>
      </c>
    </row>
    <row r="1644" spans="1:25" x14ac:dyDescent="0.2">
      <c r="A1644" s="2" t="s">
        <v>1142</v>
      </c>
      <c r="B1644" s="2">
        <v>8853</v>
      </c>
      <c r="C1644" s="2">
        <v>0</v>
      </c>
      <c r="D1644" s="2" t="s">
        <v>1140</v>
      </c>
      <c r="E1644" s="2">
        <v>1342</v>
      </c>
      <c r="F1644" s="2" t="s">
        <v>1119</v>
      </c>
      <c r="G1644" s="2">
        <v>2707885.0589999999</v>
      </c>
      <c r="H1644" s="2">
        <v>1227025.808</v>
      </c>
      <c r="I1644" s="2" t="s">
        <v>4896</v>
      </c>
      <c r="J1644" s="4">
        <v>39630</v>
      </c>
      <c r="K1644" s="230">
        <f t="shared" si="127"/>
        <v>3</v>
      </c>
      <c r="L1644" s="2" t="str">
        <f>$B1644&amp;"-"&amp;COUNTIF($B$2:$B1644, $B1644)</f>
        <v>8853-1</v>
      </c>
      <c r="M1644" s="2">
        <v>5272</v>
      </c>
      <c r="N1644" s="2" t="str">
        <f t="shared" si="130"/>
        <v>Gansingen</v>
      </c>
      <c r="O1644" s="2" t="str">
        <f t="shared" si="129"/>
        <v/>
      </c>
      <c r="P1644" s="2" t="str">
        <f t="shared" si="129"/>
        <v/>
      </c>
      <c r="Q1644" s="2" t="str">
        <f t="shared" si="129"/>
        <v/>
      </c>
      <c r="R1644" s="2" t="str">
        <f t="shared" si="129"/>
        <v/>
      </c>
      <c r="S1644" s="2" t="str">
        <f t="shared" si="129"/>
        <v/>
      </c>
      <c r="T1644" s="2" t="str">
        <f t="shared" si="129"/>
        <v/>
      </c>
      <c r="U1644" s="2" t="str">
        <f t="shared" si="129"/>
        <v/>
      </c>
      <c r="V1644" s="2" t="str">
        <f t="shared" si="129"/>
        <v/>
      </c>
      <c r="W1644" s="2" t="str">
        <f t="shared" si="129"/>
        <v/>
      </c>
      <c r="X1644" s="2" t="str">
        <f t="shared" si="129"/>
        <v/>
      </c>
      <c r="Y1644" s="2" t="str">
        <f t="shared" si="129"/>
        <v/>
      </c>
    </row>
    <row r="1645" spans="1:25" x14ac:dyDescent="0.2">
      <c r="A1645" s="2" t="s">
        <v>1145</v>
      </c>
      <c r="B1645" s="2">
        <v>8854</v>
      </c>
      <c r="C1645" s="2">
        <v>0</v>
      </c>
      <c r="D1645" s="2" t="s">
        <v>1140</v>
      </c>
      <c r="E1645" s="2">
        <v>1342</v>
      </c>
      <c r="F1645" s="2" t="s">
        <v>1119</v>
      </c>
      <c r="G1645" s="2">
        <v>2709655.23</v>
      </c>
      <c r="H1645" s="2">
        <v>1223479.01</v>
      </c>
      <c r="I1645" s="2" t="s">
        <v>4896</v>
      </c>
      <c r="J1645" s="4">
        <v>39630</v>
      </c>
      <c r="K1645" s="230">
        <f t="shared" si="127"/>
        <v>3</v>
      </c>
      <c r="L1645" s="2" t="str">
        <f>$B1645&amp;"-"&amp;COUNTIF($B$2:$B1645, $B1645)</f>
        <v>8854-1</v>
      </c>
      <c r="M1645" s="2">
        <v>5273</v>
      </c>
      <c r="N1645" s="2" t="str">
        <f t="shared" si="130"/>
        <v>Oberhofen AG</v>
      </c>
      <c r="O1645" s="2" t="str">
        <f t="shared" si="129"/>
        <v/>
      </c>
      <c r="P1645" s="2" t="str">
        <f t="shared" si="129"/>
        <v/>
      </c>
      <c r="Q1645" s="2" t="str">
        <f t="shared" si="129"/>
        <v/>
      </c>
      <c r="R1645" s="2" t="str">
        <f t="shared" si="129"/>
        <v/>
      </c>
      <c r="S1645" s="2" t="str">
        <f t="shared" si="129"/>
        <v/>
      </c>
      <c r="T1645" s="2" t="str">
        <f t="shared" si="129"/>
        <v/>
      </c>
      <c r="U1645" s="2" t="str">
        <f t="shared" si="129"/>
        <v/>
      </c>
      <c r="V1645" s="2" t="str">
        <f t="shared" si="129"/>
        <v/>
      </c>
      <c r="W1645" s="2" t="str">
        <f t="shared" si="129"/>
        <v/>
      </c>
      <c r="X1645" s="2" t="str">
        <f t="shared" si="129"/>
        <v/>
      </c>
      <c r="Y1645" s="2" t="str">
        <f t="shared" si="129"/>
        <v/>
      </c>
    </row>
    <row r="1646" spans="1:25" x14ac:dyDescent="0.2">
      <c r="A1646" s="2" t="s">
        <v>1140</v>
      </c>
      <c r="B1646" s="2">
        <v>8854</v>
      </c>
      <c r="C1646" s="2">
        <v>2</v>
      </c>
      <c r="D1646" s="2" t="s">
        <v>1140</v>
      </c>
      <c r="E1646" s="2">
        <v>1342</v>
      </c>
      <c r="F1646" s="2" t="s">
        <v>1119</v>
      </c>
      <c r="G1646" s="2">
        <v>2708431.378</v>
      </c>
      <c r="H1646" s="2">
        <v>1225334.7649999999</v>
      </c>
      <c r="I1646" s="2" t="s">
        <v>4896</v>
      </c>
      <c r="J1646" s="4">
        <v>39630</v>
      </c>
      <c r="K1646" s="230">
        <f t="shared" si="127"/>
        <v>3</v>
      </c>
      <c r="L1646" s="2" t="str">
        <f>$B1646&amp;"-"&amp;COUNTIF($B$2:$B1646, $B1646)</f>
        <v>8854-2</v>
      </c>
      <c r="M1646" s="2">
        <v>5274</v>
      </c>
      <c r="N1646" s="2" t="str">
        <f t="shared" si="130"/>
        <v>Mettau</v>
      </c>
      <c r="O1646" s="2" t="str">
        <f t="shared" si="130"/>
        <v/>
      </c>
      <c r="P1646" s="2" t="str">
        <f t="shared" si="130"/>
        <v/>
      </c>
      <c r="Q1646" s="2" t="str">
        <f t="shared" si="130"/>
        <v/>
      </c>
      <c r="R1646" s="2" t="str">
        <f t="shared" si="130"/>
        <v/>
      </c>
      <c r="S1646" s="2" t="str">
        <f t="shared" si="130"/>
        <v/>
      </c>
      <c r="T1646" s="2" t="str">
        <f t="shared" si="130"/>
        <v/>
      </c>
      <c r="U1646" s="2" t="str">
        <f t="shared" si="130"/>
        <v/>
      </c>
      <c r="V1646" s="2" t="str">
        <f t="shared" si="130"/>
        <v/>
      </c>
      <c r="W1646" s="2" t="str">
        <f t="shared" si="130"/>
        <v/>
      </c>
      <c r="X1646" s="2" t="str">
        <f t="shared" si="130"/>
        <v/>
      </c>
      <c r="Y1646" s="2" t="str">
        <f t="shared" si="130"/>
        <v/>
      </c>
    </row>
    <row r="1647" spans="1:25" x14ac:dyDescent="0.2">
      <c r="A1647" s="2" t="s">
        <v>1141</v>
      </c>
      <c r="B1647" s="2">
        <v>8858</v>
      </c>
      <c r="C1647" s="2">
        <v>0</v>
      </c>
      <c r="D1647" s="2" t="s">
        <v>1141</v>
      </c>
      <c r="E1647" s="2">
        <v>1343</v>
      </c>
      <c r="F1647" s="2" t="s">
        <v>1119</v>
      </c>
      <c r="G1647" s="2">
        <v>2712598.3730000001</v>
      </c>
      <c r="H1647" s="2">
        <v>1212624.578</v>
      </c>
      <c r="I1647" s="2" t="s">
        <v>4896</v>
      </c>
      <c r="J1647" s="4">
        <v>39630</v>
      </c>
      <c r="K1647" s="230">
        <f t="shared" si="127"/>
        <v>3</v>
      </c>
      <c r="L1647" s="2" t="str">
        <f>$B1647&amp;"-"&amp;COUNTIF($B$2:$B1647, $B1647)</f>
        <v>8858-1</v>
      </c>
      <c r="M1647" s="2">
        <v>5275</v>
      </c>
      <c r="N1647" s="2" t="str">
        <f t="shared" si="130"/>
        <v>Etzgen</v>
      </c>
      <c r="O1647" s="2" t="str">
        <f t="shared" si="130"/>
        <v/>
      </c>
      <c r="P1647" s="2" t="str">
        <f t="shared" si="130"/>
        <v/>
      </c>
      <c r="Q1647" s="2" t="str">
        <f t="shared" si="130"/>
        <v/>
      </c>
      <c r="R1647" s="2" t="str">
        <f t="shared" si="130"/>
        <v/>
      </c>
      <c r="S1647" s="2" t="str">
        <f t="shared" si="130"/>
        <v/>
      </c>
      <c r="T1647" s="2" t="str">
        <f t="shared" si="130"/>
        <v/>
      </c>
      <c r="U1647" s="2" t="str">
        <f t="shared" si="130"/>
        <v/>
      </c>
      <c r="V1647" s="2" t="str">
        <f t="shared" si="130"/>
        <v/>
      </c>
      <c r="W1647" s="2" t="str">
        <f t="shared" si="130"/>
        <v/>
      </c>
      <c r="X1647" s="2" t="str">
        <f t="shared" si="130"/>
        <v/>
      </c>
      <c r="Y1647" s="2" t="str">
        <f t="shared" si="130"/>
        <v/>
      </c>
    </row>
    <row r="1648" spans="1:25" x14ac:dyDescent="0.2">
      <c r="A1648" s="2" t="s">
        <v>1142</v>
      </c>
      <c r="B1648" s="2">
        <v>8853</v>
      </c>
      <c r="C1648" s="2">
        <v>0</v>
      </c>
      <c r="D1648" s="2" t="s">
        <v>1143</v>
      </c>
      <c r="E1648" s="2">
        <v>1344</v>
      </c>
      <c r="F1648" s="2" t="s">
        <v>1119</v>
      </c>
      <c r="G1648" s="2">
        <v>2707564.97</v>
      </c>
      <c r="H1648" s="2">
        <v>1227881.73</v>
      </c>
      <c r="I1648" s="2" t="s">
        <v>4896</v>
      </c>
      <c r="J1648" s="4">
        <v>39630</v>
      </c>
      <c r="K1648" s="230">
        <f t="shared" si="127"/>
        <v>3</v>
      </c>
      <c r="L1648" s="2" t="str">
        <f>$B1648&amp;"-"&amp;COUNTIF($B$2:$B1648, $B1648)</f>
        <v>8853-2</v>
      </c>
      <c r="M1648" s="2">
        <v>5276</v>
      </c>
      <c r="N1648" s="2" t="str">
        <f t="shared" si="130"/>
        <v>Wil AG</v>
      </c>
      <c r="O1648" s="2" t="str">
        <f t="shared" si="130"/>
        <v/>
      </c>
      <c r="P1648" s="2" t="str">
        <f t="shared" si="130"/>
        <v/>
      </c>
      <c r="Q1648" s="2" t="str">
        <f t="shared" si="130"/>
        <v/>
      </c>
      <c r="R1648" s="2" t="str">
        <f t="shared" si="130"/>
        <v/>
      </c>
      <c r="S1648" s="2" t="str">
        <f t="shared" si="130"/>
        <v/>
      </c>
      <c r="T1648" s="2" t="str">
        <f t="shared" si="130"/>
        <v/>
      </c>
      <c r="U1648" s="2" t="str">
        <f t="shared" si="130"/>
        <v/>
      </c>
      <c r="V1648" s="2" t="str">
        <f t="shared" si="130"/>
        <v/>
      </c>
      <c r="W1648" s="2" t="str">
        <f t="shared" si="130"/>
        <v/>
      </c>
      <c r="X1648" s="2" t="str">
        <f t="shared" si="130"/>
        <v/>
      </c>
      <c r="Y1648" s="2" t="str">
        <f t="shared" si="130"/>
        <v/>
      </c>
    </row>
    <row r="1649" spans="1:25" x14ac:dyDescent="0.2">
      <c r="A1649" s="2" t="s">
        <v>1144</v>
      </c>
      <c r="B1649" s="2">
        <v>8864</v>
      </c>
      <c r="C1649" s="2">
        <v>0</v>
      </c>
      <c r="D1649" s="2" t="s">
        <v>1144</v>
      </c>
      <c r="E1649" s="2">
        <v>1345</v>
      </c>
      <c r="F1649" s="2" t="s">
        <v>1119</v>
      </c>
      <c r="G1649" s="2">
        <v>2716544.716</v>
      </c>
      <c r="H1649" s="2">
        <v>1224304.912</v>
      </c>
      <c r="I1649" s="2" t="s">
        <v>4896</v>
      </c>
      <c r="J1649" s="4">
        <v>39630</v>
      </c>
      <c r="K1649" s="230">
        <f t="shared" si="127"/>
        <v>3</v>
      </c>
      <c r="L1649" s="2" t="str">
        <f>$B1649&amp;"-"&amp;COUNTIF($B$2:$B1649, $B1649)</f>
        <v>8864-1</v>
      </c>
      <c r="M1649" s="2">
        <v>5277</v>
      </c>
      <c r="N1649" s="2" t="str">
        <f t="shared" si="130"/>
        <v>Hottwil</v>
      </c>
      <c r="O1649" s="2" t="str">
        <f t="shared" si="130"/>
        <v/>
      </c>
      <c r="P1649" s="2" t="str">
        <f t="shared" si="130"/>
        <v/>
      </c>
      <c r="Q1649" s="2" t="str">
        <f t="shared" si="130"/>
        <v/>
      </c>
      <c r="R1649" s="2" t="str">
        <f t="shared" si="130"/>
        <v/>
      </c>
      <c r="S1649" s="2" t="str">
        <f t="shared" si="130"/>
        <v/>
      </c>
      <c r="T1649" s="2" t="str">
        <f t="shared" si="130"/>
        <v/>
      </c>
      <c r="U1649" s="2" t="str">
        <f t="shared" si="130"/>
        <v/>
      </c>
      <c r="V1649" s="2" t="str">
        <f t="shared" si="130"/>
        <v/>
      </c>
      <c r="W1649" s="2" t="str">
        <f t="shared" si="130"/>
        <v/>
      </c>
      <c r="X1649" s="2" t="str">
        <f t="shared" si="130"/>
        <v/>
      </c>
      <c r="Y1649" s="2" t="str">
        <f t="shared" si="130"/>
        <v/>
      </c>
    </row>
    <row r="1650" spans="1:25" x14ac:dyDescent="0.2">
      <c r="A1650" s="2" t="s">
        <v>1145</v>
      </c>
      <c r="B1650" s="2">
        <v>8854</v>
      </c>
      <c r="C1650" s="2">
        <v>0</v>
      </c>
      <c r="D1650" s="2" t="s">
        <v>1146</v>
      </c>
      <c r="E1650" s="2">
        <v>1346</v>
      </c>
      <c r="F1650" s="2" t="s">
        <v>1119</v>
      </c>
      <c r="G1650" s="2">
        <v>2712475.1570000001</v>
      </c>
      <c r="H1650" s="2">
        <v>1223020.399</v>
      </c>
      <c r="I1650" s="2" t="s">
        <v>4896</v>
      </c>
      <c r="J1650" s="4">
        <v>39630</v>
      </c>
      <c r="K1650" s="230">
        <f t="shared" si="127"/>
        <v>3</v>
      </c>
      <c r="L1650" s="2" t="str">
        <f>$B1650&amp;"-"&amp;COUNTIF($B$2:$B1650, $B1650)</f>
        <v>8854-3</v>
      </c>
      <c r="M1650" s="2">
        <v>5300</v>
      </c>
      <c r="N1650" s="2" t="str">
        <f t="shared" si="130"/>
        <v>Turgi</v>
      </c>
      <c r="O1650" s="2" t="str">
        <f t="shared" si="130"/>
        <v>Turgi</v>
      </c>
      <c r="P1650" s="2" t="str">
        <f t="shared" si="130"/>
        <v/>
      </c>
      <c r="Q1650" s="2" t="str">
        <f t="shared" si="130"/>
        <v/>
      </c>
      <c r="R1650" s="2" t="str">
        <f t="shared" si="130"/>
        <v/>
      </c>
      <c r="S1650" s="2" t="str">
        <f t="shared" si="130"/>
        <v/>
      </c>
      <c r="T1650" s="2" t="str">
        <f t="shared" si="130"/>
        <v/>
      </c>
      <c r="U1650" s="2" t="str">
        <f t="shared" si="130"/>
        <v/>
      </c>
      <c r="V1650" s="2" t="str">
        <f t="shared" si="130"/>
        <v/>
      </c>
      <c r="W1650" s="2" t="str">
        <f t="shared" si="130"/>
        <v/>
      </c>
      <c r="X1650" s="2" t="str">
        <f t="shared" si="130"/>
        <v/>
      </c>
      <c r="Y1650" s="2" t="str">
        <f t="shared" si="130"/>
        <v/>
      </c>
    </row>
    <row r="1651" spans="1:25" x14ac:dyDescent="0.2">
      <c r="A1651" s="2" t="s">
        <v>1150</v>
      </c>
      <c r="B1651" s="2">
        <v>8855</v>
      </c>
      <c r="C1651" s="2">
        <v>0</v>
      </c>
      <c r="D1651" s="2" t="s">
        <v>1146</v>
      </c>
      <c r="E1651" s="2">
        <v>1346</v>
      </c>
      <c r="F1651" s="2" t="s">
        <v>1119</v>
      </c>
      <c r="G1651" s="2">
        <v>2711592.23</v>
      </c>
      <c r="H1651" s="2">
        <v>1226943.503</v>
      </c>
      <c r="I1651" s="2" t="s">
        <v>4896</v>
      </c>
      <c r="J1651" s="4">
        <v>39630</v>
      </c>
      <c r="K1651" s="230">
        <f t="shared" si="127"/>
        <v>3</v>
      </c>
      <c r="L1651" s="2" t="str">
        <f>$B1651&amp;"-"&amp;COUNTIF($B$2:$B1651, $B1651)</f>
        <v>8855-1</v>
      </c>
      <c r="M1651" s="2">
        <v>5301</v>
      </c>
      <c r="N1651" s="2" t="str">
        <f t="shared" si="130"/>
        <v>Siggenthal Station</v>
      </c>
      <c r="O1651" s="2" t="str">
        <f t="shared" si="130"/>
        <v/>
      </c>
      <c r="P1651" s="2" t="str">
        <f t="shared" si="130"/>
        <v/>
      </c>
      <c r="Q1651" s="2" t="str">
        <f t="shared" si="130"/>
        <v/>
      </c>
      <c r="R1651" s="2" t="str">
        <f t="shared" si="130"/>
        <v/>
      </c>
      <c r="S1651" s="2" t="str">
        <f t="shared" si="130"/>
        <v/>
      </c>
      <c r="T1651" s="2" t="str">
        <f t="shared" si="130"/>
        <v/>
      </c>
      <c r="U1651" s="2" t="str">
        <f t="shared" si="130"/>
        <v/>
      </c>
      <c r="V1651" s="2" t="str">
        <f t="shared" si="130"/>
        <v/>
      </c>
      <c r="W1651" s="2" t="str">
        <f t="shared" si="130"/>
        <v/>
      </c>
      <c r="X1651" s="2" t="str">
        <f t="shared" si="130"/>
        <v/>
      </c>
      <c r="Y1651" s="2" t="str">
        <f t="shared" si="130"/>
        <v/>
      </c>
    </row>
    <row r="1652" spans="1:25" x14ac:dyDescent="0.2">
      <c r="A1652" s="2" t="s">
        <v>1146</v>
      </c>
      <c r="B1652" s="2">
        <v>8862</v>
      </c>
      <c r="C1652" s="2">
        <v>0</v>
      </c>
      <c r="D1652" s="2" t="s">
        <v>1146</v>
      </c>
      <c r="E1652" s="2">
        <v>1346</v>
      </c>
      <c r="F1652" s="2" t="s">
        <v>1119</v>
      </c>
      <c r="G1652" s="2">
        <v>2712967.4019999998</v>
      </c>
      <c r="H1652" s="2">
        <v>1225785.105</v>
      </c>
      <c r="I1652" s="2" t="s">
        <v>4896</v>
      </c>
      <c r="J1652" s="4">
        <v>39630</v>
      </c>
      <c r="K1652" s="230">
        <f t="shared" si="127"/>
        <v>3</v>
      </c>
      <c r="L1652" s="2" t="str">
        <f>$B1652&amp;"-"&amp;COUNTIF($B$2:$B1652, $B1652)</f>
        <v>8862-1</v>
      </c>
      <c r="M1652" s="2">
        <v>5303</v>
      </c>
      <c r="N1652" s="2" t="str">
        <f t="shared" si="130"/>
        <v>Würenlingen</v>
      </c>
      <c r="O1652" s="2" t="str">
        <f t="shared" si="130"/>
        <v/>
      </c>
      <c r="P1652" s="2" t="str">
        <f t="shared" si="130"/>
        <v/>
      </c>
      <c r="Q1652" s="2" t="str">
        <f t="shared" si="130"/>
        <v/>
      </c>
      <c r="R1652" s="2" t="str">
        <f t="shared" si="130"/>
        <v/>
      </c>
      <c r="S1652" s="2" t="str">
        <f t="shared" si="130"/>
        <v/>
      </c>
      <c r="T1652" s="2" t="str">
        <f t="shared" si="130"/>
        <v/>
      </c>
      <c r="U1652" s="2" t="str">
        <f t="shared" si="130"/>
        <v/>
      </c>
      <c r="V1652" s="2" t="str">
        <f t="shared" si="130"/>
        <v/>
      </c>
      <c r="W1652" s="2" t="str">
        <f t="shared" si="130"/>
        <v/>
      </c>
      <c r="X1652" s="2" t="str">
        <f t="shared" si="130"/>
        <v/>
      </c>
      <c r="Y1652" s="2" t="str">
        <f t="shared" si="130"/>
        <v/>
      </c>
    </row>
    <row r="1653" spans="1:25" x14ac:dyDescent="0.2">
      <c r="A1653" s="2" t="s">
        <v>1147</v>
      </c>
      <c r="B1653" s="2">
        <v>8863</v>
      </c>
      <c r="C1653" s="2">
        <v>0</v>
      </c>
      <c r="D1653" s="2" t="s">
        <v>1146</v>
      </c>
      <c r="E1653" s="2">
        <v>1346</v>
      </c>
      <c r="F1653" s="2" t="s">
        <v>1119</v>
      </c>
      <c r="G1653" s="2">
        <v>2714330.662</v>
      </c>
      <c r="H1653" s="2">
        <v>1225314.375</v>
      </c>
      <c r="I1653" s="2" t="s">
        <v>4896</v>
      </c>
      <c r="J1653" s="4">
        <v>39630</v>
      </c>
      <c r="K1653" s="230">
        <f t="shared" si="127"/>
        <v>3</v>
      </c>
      <c r="L1653" s="2" t="str">
        <f>$B1653&amp;"-"&amp;COUNTIF($B$2:$B1653, $B1653)</f>
        <v>8863-1</v>
      </c>
      <c r="M1653" s="2">
        <v>5304</v>
      </c>
      <c r="N1653" s="2" t="str">
        <f t="shared" si="130"/>
        <v>Endingen</v>
      </c>
      <c r="O1653" s="2" t="str">
        <f t="shared" si="130"/>
        <v/>
      </c>
      <c r="P1653" s="2" t="str">
        <f t="shared" si="130"/>
        <v/>
      </c>
      <c r="Q1653" s="2" t="str">
        <f t="shared" si="130"/>
        <v/>
      </c>
      <c r="R1653" s="2" t="str">
        <f t="shared" si="130"/>
        <v/>
      </c>
      <c r="S1653" s="2" t="str">
        <f t="shared" si="130"/>
        <v/>
      </c>
      <c r="T1653" s="2" t="str">
        <f t="shared" si="130"/>
        <v/>
      </c>
      <c r="U1653" s="2" t="str">
        <f t="shared" si="130"/>
        <v/>
      </c>
      <c r="V1653" s="2" t="str">
        <f t="shared" si="130"/>
        <v/>
      </c>
      <c r="W1653" s="2" t="str">
        <f t="shared" si="130"/>
        <v/>
      </c>
      <c r="X1653" s="2" t="str">
        <f t="shared" si="130"/>
        <v/>
      </c>
      <c r="Y1653" s="2" t="str">
        <f t="shared" si="130"/>
        <v/>
      </c>
    </row>
    <row r="1654" spans="1:25" x14ac:dyDescent="0.2">
      <c r="A1654" s="2" t="s">
        <v>2073</v>
      </c>
      <c r="B1654" s="2">
        <v>8730</v>
      </c>
      <c r="C1654" s="2">
        <v>0</v>
      </c>
      <c r="D1654" s="2" t="s">
        <v>1148</v>
      </c>
      <c r="E1654" s="2">
        <v>1347</v>
      </c>
      <c r="F1654" s="2" t="s">
        <v>1119</v>
      </c>
      <c r="G1654" s="2">
        <v>2715915.2650000001</v>
      </c>
      <c r="H1654" s="2">
        <v>1230332.44</v>
      </c>
      <c r="I1654" s="2" t="s">
        <v>4896</v>
      </c>
      <c r="J1654" s="4">
        <v>39630</v>
      </c>
      <c r="K1654" s="230">
        <f t="shared" si="127"/>
        <v>3</v>
      </c>
      <c r="L1654" s="2" t="str">
        <f>$B1654&amp;"-"&amp;COUNTIF($B$2:$B1654, $B1654)</f>
        <v>8730-1</v>
      </c>
      <c r="M1654" s="2">
        <v>5305</v>
      </c>
      <c r="N1654" s="2" t="str">
        <f t="shared" si="130"/>
        <v>Unterendingen</v>
      </c>
      <c r="O1654" s="2" t="str">
        <f t="shared" si="130"/>
        <v/>
      </c>
      <c r="P1654" s="2" t="str">
        <f t="shared" si="130"/>
        <v/>
      </c>
      <c r="Q1654" s="2" t="str">
        <f t="shared" si="130"/>
        <v/>
      </c>
      <c r="R1654" s="2" t="str">
        <f t="shared" si="130"/>
        <v/>
      </c>
      <c r="S1654" s="2" t="str">
        <f t="shared" si="130"/>
        <v/>
      </c>
      <c r="T1654" s="2" t="str">
        <f t="shared" si="130"/>
        <v/>
      </c>
      <c r="U1654" s="2" t="str">
        <f t="shared" si="130"/>
        <v/>
      </c>
      <c r="V1654" s="2" t="str">
        <f t="shared" si="130"/>
        <v/>
      </c>
      <c r="W1654" s="2" t="str">
        <f t="shared" si="130"/>
        <v/>
      </c>
      <c r="X1654" s="2" t="str">
        <f t="shared" si="130"/>
        <v/>
      </c>
      <c r="Y1654" s="2" t="str">
        <f t="shared" si="130"/>
        <v/>
      </c>
    </row>
    <row r="1655" spans="1:25" x14ac:dyDescent="0.2">
      <c r="A1655" s="2" t="s">
        <v>1150</v>
      </c>
      <c r="B1655" s="2">
        <v>8855</v>
      </c>
      <c r="C1655" s="2">
        <v>0</v>
      </c>
      <c r="D1655" s="2" t="s">
        <v>1148</v>
      </c>
      <c r="E1655" s="2">
        <v>1347</v>
      </c>
      <c r="F1655" s="2" t="s">
        <v>1119</v>
      </c>
      <c r="G1655" s="2">
        <v>2711661.04</v>
      </c>
      <c r="H1655" s="2">
        <v>1227785.6000000001</v>
      </c>
      <c r="I1655" s="2" t="s">
        <v>4896</v>
      </c>
      <c r="J1655" s="4">
        <v>39630</v>
      </c>
      <c r="K1655" s="230">
        <f t="shared" si="127"/>
        <v>3</v>
      </c>
      <c r="L1655" s="2" t="str">
        <f>$B1655&amp;"-"&amp;COUNTIF($B$2:$B1655, $B1655)</f>
        <v>8855-2</v>
      </c>
      <c r="M1655" s="2">
        <v>5306</v>
      </c>
      <c r="N1655" s="2" t="str">
        <f t="shared" si="130"/>
        <v>Tegerfelden</v>
      </c>
      <c r="O1655" s="2" t="str">
        <f t="shared" si="130"/>
        <v/>
      </c>
      <c r="P1655" s="2" t="str">
        <f t="shared" si="130"/>
        <v/>
      </c>
      <c r="Q1655" s="2" t="str">
        <f t="shared" si="130"/>
        <v/>
      </c>
      <c r="R1655" s="2" t="str">
        <f t="shared" si="130"/>
        <v/>
      </c>
      <c r="S1655" s="2" t="str">
        <f t="shared" si="130"/>
        <v/>
      </c>
      <c r="T1655" s="2" t="str">
        <f t="shared" si="130"/>
        <v/>
      </c>
      <c r="U1655" s="2" t="str">
        <f t="shared" si="130"/>
        <v/>
      </c>
      <c r="V1655" s="2" t="str">
        <f t="shared" si="130"/>
        <v/>
      </c>
      <c r="W1655" s="2" t="str">
        <f t="shared" si="130"/>
        <v/>
      </c>
      <c r="X1655" s="2" t="str">
        <f t="shared" si="130"/>
        <v/>
      </c>
      <c r="Y1655" s="2" t="str">
        <f t="shared" si="130"/>
        <v/>
      </c>
    </row>
    <row r="1656" spans="1:25" x14ac:dyDescent="0.2">
      <c r="A1656" s="2" t="s">
        <v>1148</v>
      </c>
      <c r="B1656" s="2">
        <v>8856</v>
      </c>
      <c r="C1656" s="2">
        <v>0</v>
      </c>
      <c r="D1656" s="2" t="s">
        <v>1148</v>
      </c>
      <c r="E1656" s="2">
        <v>1347</v>
      </c>
      <c r="F1656" s="2" t="s">
        <v>1119</v>
      </c>
      <c r="G1656" s="2">
        <v>2713711.8190000001</v>
      </c>
      <c r="H1656" s="2">
        <v>1228811.9539999999</v>
      </c>
      <c r="I1656" s="2" t="s">
        <v>4896</v>
      </c>
      <c r="J1656" s="4">
        <v>39630</v>
      </c>
      <c r="K1656" s="230">
        <f t="shared" si="127"/>
        <v>3</v>
      </c>
      <c r="L1656" s="2" t="str">
        <f>$B1656&amp;"-"&amp;COUNTIF($B$2:$B1656, $B1656)</f>
        <v>8856-1</v>
      </c>
      <c r="M1656" s="2">
        <v>5312</v>
      </c>
      <c r="N1656" s="2" t="str">
        <f t="shared" si="130"/>
        <v>Döttingen</v>
      </c>
      <c r="O1656" s="2" t="str">
        <f t="shared" si="130"/>
        <v/>
      </c>
      <c r="P1656" s="2" t="str">
        <f t="shared" si="130"/>
        <v/>
      </c>
      <c r="Q1656" s="2" t="str">
        <f t="shared" si="130"/>
        <v/>
      </c>
      <c r="R1656" s="2" t="str">
        <f t="shared" si="130"/>
        <v/>
      </c>
      <c r="S1656" s="2" t="str">
        <f t="shared" si="130"/>
        <v/>
      </c>
      <c r="T1656" s="2" t="str">
        <f t="shared" si="130"/>
        <v/>
      </c>
      <c r="U1656" s="2" t="str">
        <f t="shared" si="130"/>
        <v/>
      </c>
      <c r="V1656" s="2" t="str">
        <f t="shared" si="130"/>
        <v/>
      </c>
      <c r="W1656" s="2" t="str">
        <f t="shared" si="130"/>
        <v/>
      </c>
      <c r="X1656" s="2" t="str">
        <f t="shared" si="130"/>
        <v/>
      </c>
      <c r="Y1656" s="2" t="str">
        <f t="shared" si="130"/>
        <v/>
      </c>
    </row>
    <row r="1657" spans="1:25" x14ac:dyDescent="0.2">
      <c r="A1657" s="2" t="s">
        <v>1149</v>
      </c>
      <c r="B1657" s="2">
        <v>8857</v>
      </c>
      <c r="C1657" s="2">
        <v>0</v>
      </c>
      <c r="D1657" s="2" t="s">
        <v>1149</v>
      </c>
      <c r="E1657" s="2">
        <v>1348</v>
      </c>
      <c r="F1657" s="2" t="s">
        <v>1119</v>
      </c>
      <c r="G1657" s="2">
        <v>2710477.6170000001</v>
      </c>
      <c r="H1657" s="2">
        <v>1220421.2490000001</v>
      </c>
      <c r="I1657" s="2" t="s">
        <v>4896</v>
      </c>
      <c r="J1657" s="4">
        <v>39630</v>
      </c>
      <c r="K1657" s="230">
        <f t="shared" si="127"/>
        <v>3</v>
      </c>
      <c r="L1657" s="2" t="str">
        <f>$B1657&amp;"-"&amp;COUNTIF($B$2:$B1657, $B1657)</f>
        <v>8857-1</v>
      </c>
      <c r="M1657" s="2">
        <v>5313</v>
      </c>
      <c r="N1657" s="2" t="str">
        <f t="shared" si="130"/>
        <v>Klingnau</v>
      </c>
      <c r="O1657" s="2" t="str">
        <f t="shared" si="130"/>
        <v/>
      </c>
      <c r="P1657" s="2" t="str">
        <f t="shared" si="130"/>
        <v/>
      </c>
      <c r="Q1657" s="2" t="str">
        <f t="shared" si="130"/>
        <v/>
      </c>
      <c r="R1657" s="2" t="str">
        <f t="shared" si="130"/>
        <v/>
      </c>
      <c r="S1657" s="2" t="str">
        <f t="shared" si="130"/>
        <v/>
      </c>
      <c r="T1657" s="2" t="str">
        <f t="shared" si="130"/>
        <v/>
      </c>
      <c r="U1657" s="2" t="str">
        <f t="shared" si="130"/>
        <v/>
      </c>
      <c r="V1657" s="2" t="str">
        <f t="shared" si="130"/>
        <v/>
      </c>
      <c r="W1657" s="2" t="str">
        <f t="shared" si="130"/>
        <v/>
      </c>
      <c r="X1657" s="2" t="str">
        <f t="shared" si="130"/>
        <v/>
      </c>
      <c r="Y1657" s="2" t="str">
        <f t="shared" si="130"/>
        <v/>
      </c>
    </row>
    <row r="1658" spans="1:25" x14ac:dyDescent="0.2">
      <c r="A1658" s="2" t="s">
        <v>1142</v>
      </c>
      <c r="B1658" s="2">
        <v>8853</v>
      </c>
      <c r="C1658" s="2">
        <v>0</v>
      </c>
      <c r="D1658" s="2" t="s">
        <v>1151</v>
      </c>
      <c r="E1658" s="2">
        <v>1349</v>
      </c>
      <c r="F1658" s="2" t="s">
        <v>1119</v>
      </c>
      <c r="G1658" s="2">
        <v>2707876.2319999998</v>
      </c>
      <c r="H1658" s="2">
        <v>1228912.9739999999</v>
      </c>
      <c r="I1658" s="2" t="s">
        <v>4896</v>
      </c>
      <c r="J1658" s="4">
        <v>39630</v>
      </c>
      <c r="K1658" s="230">
        <f t="shared" si="127"/>
        <v>3</v>
      </c>
      <c r="L1658" s="2" t="str">
        <f>$B1658&amp;"-"&amp;COUNTIF($B$2:$B1658, $B1658)</f>
        <v>8853-3</v>
      </c>
      <c r="M1658" s="2">
        <v>5314</v>
      </c>
      <c r="N1658" s="2" t="str">
        <f t="shared" si="130"/>
        <v>Kleindöttingen</v>
      </c>
      <c r="O1658" s="2" t="str">
        <f t="shared" si="130"/>
        <v/>
      </c>
      <c r="P1658" s="2" t="str">
        <f t="shared" si="130"/>
        <v/>
      </c>
      <c r="Q1658" s="2" t="str">
        <f t="shared" si="130"/>
        <v/>
      </c>
      <c r="R1658" s="2" t="str">
        <f t="shared" si="130"/>
        <v/>
      </c>
      <c r="S1658" s="2" t="str">
        <f t="shared" si="130"/>
        <v/>
      </c>
      <c r="T1658" s="2" t="str">
        <f t="shared" si="130"/>
        <v/>
      </c>
      <c r="U1658" s="2" t="str">
        <f t="shared" si="130"/>
        <v/>
      </c>
      <c r="V1658" s="2" t="str">
        <f t="shared" si="130"/>
        <v/>
      </c>
      <c r="W1658" s="2" t="str">
        <f t="shared" si="130"/>
        <v/>
      </c>
      <c r="X1658" s="2" t="str">
        <f t="shared" si="130"/>
        <v/>
      </c>
      <c r="Y1658" s="2" t="str">
        <f t="shared" si="130"/>
        <v/>
      </c>
    </row>
    <row r="1659" spans="1:25" x14ac:dyDescent="0.2">
      <c r="A1659" s="2" t="s">
        <v>1145</v>
      </c>
      <c r="B1659" s="2">
        <v>8854</v>
      </c>
      <c r="C1659" s="2">
        <v>0</v>
      </c>
      <c r="D1659" s="2" t="s">
        <v>1151</v>
      </c>
      <c r="E1659" s="2">
        <v>1349</v>
      </c>
      <c r="F1659" s="2" t="s">
        <v>1119</v>
      </c>
      <c r="G1659" s="2">
        <v>2710382.287</v>
      </c>
      <c r="H1659" s="2">
        <v>1226579.2890000001</v>
      </c>
      <c r="I1659" s="2" t="s">
        <v>4896</v>
      </c>
      <c r="J1659" s="4">
        <v>39630</v>
      </c>
      <c r="K1659" s="230">
        <f t="shared" si="127"/>
        <v>3</v>
      </c>
      <c r="L1659" s="2" t="str">
        <f>$B1659&amp;"-"&amp;COUNTIF($B$2:$B1659, $B1659)</f>
        <v>8854-4</v>
      </c>
      <c r="M1659" s="2">
        <v>5315</v>
      </c>
      <c r="N1659" s="2" t="str">
        <f t="shared" si="130"/>
        <v>Böttstein</v>
      </c>
      <c r="O1659" s="2" t="str">
        <f t="shared" si="130"/>
        <v/>
      </c>
      <c r="P1659" s="2" t="str">
        <f t="shared" si="130"/>
        <v/>
      </c>
      <c r="Q1659" s="2" t="str">
        <f t="shared" si="130"/>
        <v/>
      </c>
      <c r="R1659" s="2" t="str">
        <f t="shared" si="130"/>
        <v/>
      </c>
      <c r="S1659" s="2" t="str">
        <f t="shared" si="130"/>
        <v/>
      </c>
      <c r="T1659" s="2" t="str">
        <f t="shared" si="130"/>
        <v/>
      </c>
      <c r="U1659" s="2" t="str">
        <f t="shared" si="130"/>
        <v/>
      </c>
      <c r="V1659" s="2" t="str">
        <f t="shared" si="130"/>
        <v/>
      </c>
      <c r="W1659" s="2" t="str">
        <f t="shared" si="130"/>
        <v/>
      </c>
      <c r="X1659" s="2" t="str">
        <f t="shared" si="130"/>
        <v/>
      </c>
      <c r="Y1659" s="2" t="str">
        <f t="shared" si="130"/>
        <v/>
      </c>
    </row>
    <row r="1660" spans="1:25" x14ac:dyDescent="0.2">
      <c r="A1660" s="2" t="s">
        <v>1150</v>
      </c>
      <c r="B1660" s="2">
        <v>8855</v>
      </c>
      <c r="C1660" s="2">
        <v>0</v>
      </c>
      <c r="D1660" s="2" t="s">
        <v>1151</v>
      </c>
      <c r="E1660" s="2">
        <v>1349</v>
      </c>
      <c r="F1660" s="2" t="s">
        <v>1119</v>
      </c>
      <c r="G1660" s="2">
        <v>2710209.128</v>
      </c>
      <c r="H1660" s="2">
        <v>1228207.3060000001</v>
      </c>
      <c r="I1660" s="2" t="s">
        <v>4896</v>
      </c>
      <c r="J1660" s="4">
        <v>39630</v>
      </c>
      <c r="K1660" s="230">
        <f t="shared" si="127"/>
        <v>3</v>
      </c>
      <c r="L1660" s="2" t="str">
        <f>$B1660&amp;"-"&amp;COUNTIF($B$2:$B1660, $B1660)</f>
        <v>8855-3</v>
      </c>
      <c r="M1660" s="2">
        <v>5316</v>
      </c>
      <c r="N1660" s="2" t="str">
        <f t="shared" si="130"/>
        <v>Leuggern</v>
      </c>
      <c r="O1660" s="2" t="str">
        <f t="shared" si="130"/>
        <v/>
      </c>
      <c r="P1660" s="2" t="str">
        <f t="shared" si="130"/>
        <v/>
      </c>
      <c r="Q1660" s="2" t="str">
        <f t="shared" si="130"/>
        <v/>
      </c>
      <c r="R1660" s="2" t="str">
        <f t="shared" si="130"/>
        <v/>
      </c>
      <c r="S1660" s="2" t="str">
        <f t="shared" si="130"/>
        <v/>
      </c>
      <c r="T1660" s="2" t="str">
        <f t="shared" si="130"/>
        <v/>
      </c>
      <c r="U1660" s="2" t="str">
        <f t="shared" si="130"/>
        <v/>
      </c>
      <c r="V1660" s="2" t="str">
        <f t="shared" si="130"/>
        <v/>
      </c>
      <c r="W1660" s="2" t="str">
        <f t="shared" si="130"/>
        <v/>
      </c>
      <c r="X1660" s="2" t="str">
        <f t="shared" si="130"/>
        <v/>
      </c>
      <c r="Y1660" s="2" t="str">
        <f t="shared" si="130"/>
        <v/>
      </c>
    </row>
    <row r="1661" spans="1:25" x14ac:dyDescent="0.2">
      <c r="A1661" s="2" t="s">
        <v>1152</v>
      </c>
      <c r="B1661" s="2">
        <v>8849</v>
      </c>
      <c r="C1661" s="2">
        <v>0</v>
      </c>
      <c r="D1661" s="2" t="s">
        <v>1152</v>
      </c>
      <c r="E1661" s="2">
        <v>1361</v>
      </c>
      <c r="F1661" s="2" t="s">
        <v>1119</v>
      </c>
      <c r="G1661" s="2">
        <v>2697001.8149999999</v>
      </c>
      <c r="H1661" s="2">
        <v>1212491.8629999999</v>
      </c>
      <c r="I1661" s="2" t="s">
        <v>4896</v>
      </c>
      <c r="J1661" s="4">
        <v>39630</v>
      </c>
      <c r="K1661" s="230">
        <f t="shared" si="127"/>
        <v>3</v>
      </c>
      <c r="L1661" s="2" t="str">
        <f>$B1661&amp;"-"&amp;COUNTIF($B$2:$B1661, $B1661)</f>
        <v>8849-1</v>
      </c>
      <c r="M1661" s="2">
        <v>5317</v>
      </c>
      <c r="N1661" s="2" t="str">
        <f t="shared" si="130"/>
        <v>Hettenschwil</v>
      </c>
      <c r="O1661" s="2" t="str">
        <f t="shared" si="130"/>
        <v/>
      </c>
      <c r="P1661" s="2" t="str">
        <f t="shared" si="130"/>
        <v/>
      </c>
      <c r="Q1661" s="2" t="str">
        <f t="shared" si="130"/>
        <v/>
      </c>
      <c r="R1661" s="2" t="str">
        <f t="shared" si="130"/>
        <v/>
      </c>
      <c r="S1661" s="2" t="str">
        <f t="shared" si="130"/>
        <v/>
      </c>
      <c r="T1661" s="2" t="str">
        <f t="shared" si="130"/>
        <v/>
      </c>
      <c r="U1661" s="2" t="str">
        <f t="shared" si="130"/>
        <v/>
      </c>
      <c r="V1661" s="2" t="str">
        <f t="shared" si="130"/>
        <v/>
      </c>
      <c r="W1661" s="2" t="str">
        <f t="shared" si="130"/>
        <v/>
      </c>
      <c r="X1661" s="2" t="str">
        <f t="shared" si="130"/>
        <v/>
      </c>
      <c r="Y1661" s="2" t="str">
        <f t="shared" si="130"/>
        <v/>
      </c>
    </row>
    <row r="1662" spans="1:25" x14ac:dyDescent="0.2">
      <c r="A1662" s="2" t="s">
        <v>1279</v>
      </c>
      <c r="B1662" s="2">
        <v>6318</v>
      </c>
      <c r="C1662" s="2">
        <v>0</v>
      </c>
      <c r="D1662" s="2" t="s">
        <v>1154</v>
      </c>
      <c r="E1662" s="2">
        <v>1362</v>
      </c>
      <c r="F1662" s="2" t="s">
        <v>1119</v>
      </c>
      <c r="G1662" s="2">
        <v>2682362.2790000001</v>
      </c>
      <c r="H1662" s="2">
        <v>1215998.5649999999</v>
      </c>
      <c r="I1662" s="2" t="s">
        <v>4896</v>
      </c>
      <c r="J1662" s="4">
        <v>39630</v>
      </c>
      <c r="K1662" s="230">
        <f t="shared" si="127"/>
        <v>3</v>
      </c>
      <c r="L1662" s="2" t="str">
        <f>$B1662&amp;"-"&amp;COUNTIF($B$2:$B1662, $B1662)</f>
        <v>6318-1</v>
      </c>
      <c r="M1662" s="2">
        <v>5318</v>
      </c>
      <c r="N1662" s="2" t="str">
        <f t="shared" si="130"/>
        <v>Mandach</v>
      </c>
      <c r="O1662" s="2" t="str">
        <f t="shared" si="130"/>
        <v/>
      </c>
      <c r="P1662" s="2" t="str">
        <f t="shared" si="130"/>
        <v/>
      </c>
      <c r="Q1662" s="2" t="str">
        <f t="shared" si="130"/>
        <v/>
      </c>
      <c r="R1662" s="2" t="str">
        <f t="shared" si="130"/>
        <v/>
      </c>
      <c r="S1662" s="2" t="str">
        <f t="shared" si="130"/>
        <v/>
      </c>
      <c r="T1662" s="2" t="str">
        <f t="shared" si="130"/>
        <v/>
      </c>
      <c r="U1662" s="2" t="str">
        <f t="shared" si="130"/>
        <v/>
      </c>
      <c r="V1662" s="2" t="str">
        <f t="shared" si="130"/>
        <v/>
      </c>
      <c r="W1662" s="2" t="str">
        <f t="shared" si="130"/>
        <v/>
      </c>
      <c r="X1662" s="2" t="str">
        <f t="shared" si="130"/>
        <v/>
      </c>
      <c r="Y1662" s="2" t="str">
        <f t="shared" si="130"/>
        <v/>
      </c>
    </row>
    <row r="1663" spans="1:25" x14ac:dyDescent="0.2">
      <c r="A1663" s="2" t="s">
        <v>1006</v>
      </c>
      <c r="B1663" s="2">
        <v>6356</v>
      </c>
      <c r="C1663" s="2">
        <v>0</v>
      </c>
      <c r="D1663" s="2" t="s">
        <v>1154</v>
      </c>
      <c r="E1663" s="2">
        <v>1362</v>
      </c>
      <c r="F1663" s="2" t="s">
        <v>1119</v>
      </c>
      <c r="G1663" s="2">
        <v>2680884.81</v>
      </c>
      <c r="H1663" s="2">
        <v>1209793.2960000001</v>
      </c>
      <c r="I1663" s="2" t="s">
        <v>4896</v>
      </c>
      <c r="J1663" s="4">
        <v>39630</v>
      </c>
      <c r="K1663" s="230">
        <f t="shared" si="127"/>
        <v>3</v>
      </c>
      <c r="L1663" s="2" t="str">
        <f>$B1663&amp;"-"&amp;COUNTIF($B$2:$B1663, $B1663)</f>
        <v>6356-3</v>
      </c>
      <c r="M1663" s="2">
        <v>5322</v>
      </c>
      <c r="N1663" s="2" t="str">
        <f t="shared" si="130"/>
        <v>Koblenz</v>
      </c>
      <c r="O1663" s="2" t="str">
        <f t="shared" si="130"/>
        <v>Koblenz</v>
      </c>
      <c r="P1663" s="2" t="str">
        <f t="shared" si="130"/>
        <v/>
      </c>
      <c r="Q1663" s="2" t="str">
        <f t="shared" si="130"/>
        <v/>
      </c>
      <c r="R1663" s="2" t="str">
        <f t="shared" si="130"/>
        <v/>
      </c>
      <c r="S1663" s="2" t="str">
        <f t="shared" si="130"/>
        <v/>
      </c>
      <c r="T1663" s="2" t="str">
        <f t="shared" si="130"/>
        <v/>
      </c>
      <c r="U1663" s="2" t="str">
        <f t="shared" si="130"/>
        <v/>
      </c>
      <c r="V1663" s="2" t="str">
        <f t="shared" si="130"/>
        <v/>
      </c>
      <c r="W1663" s="2" t="str">
        <f t="shared" si="130"/>
        <v/>
      </c>
      <c r="X1663" s="2" t="str">
        <f t="shared" si="130"/>
        <v/>
      </c>
      <c r="Y1663" s="2" t="str">
        <f t="shared" si="130"/>
        <v/>
      </c>
    </row>
    <row r="1664" spans="1:25" x14ac:dyDescent="0.2">
      <c r="A1664" s="2" t="s">
        <v>1153</v>
      </c>
      <c r="B1664" s="2">
        <v>6410</v>
      </c>
      <c r="C1664" s="2">
        <v>0</v>
      </c>
      <c r="D1664" s="2" t="s">
        <v>1154</v>
      </c>
      <c r="E1664" s="2">
        <v>1362</v>
      </c>
      <c r="F1664" s="2" t="s">
        <v>1119</v>
      </c>
      <c r="G1664" s="2">
        <v>2683737.3569999998</v>
      </c>
      <c r="H1664" s="2">
        <v>1211320.1599999999</v>
      </c>
      <c r="I1664" s="2" t="s">
        <v>4896</v>
      </c>
      <c r="J1664" s="4">
        <v>39630</v>
      </c>
      <c r="K1664" s="230">
        <f t="shared" si="127"/>
        <v>3</v>
      </c>
      <c r="L1664" s="2" t="str">
        <f>$B1664&amp;"-"&amp;COUNTIF($B$2:$B1664, $B1664)</f>
        <v>6410-2</v>
      </c>
      <c r="M1664" s="2">
        <v>5323</v>
      </c>
      <c r="N1664" s="2" t="str">
        <f t="shared" si="130"/>
        <v>Rietheim</v>
      </c>
      <c r="O1664" s="2" t="str">
        <f t="shared" si="130"/>
        <v/>
      </c>
      <c r="P1664" s="2" t="str">
        <f t="shared" si="130"/>
        <v/>
      </c>
      <c r="Q1664" s="2" t="str">
        <f t="shared" si="130"/>
        <v/>
      </c>
      <c r="R1664" s="2" t="str">
        <f t="shared" si="130"/>
        <v/>
      </c>
      <c r="S1664" s="2" t="str">
        <f t="shared" si="130"/>
        <v/>
      </c>
      <c r="T1664" s="2" t="str">
        <f t="shared" si="130"/>
        <v/>
      </c>
      <c r="U1664" s="2" t="str">
        <f t="shared" si="130"/>
        <v/>
      </c>
      <c r="V1664" s="2" t="str">
        <f t="shared" si="130"/>
        <v/>
      </c>
      <c r="W1664" s="2" t="str">
        <f t="shared" si="130"/>
        <v/>
      </c>
      <c r="X1664" s="2" t="str">
        <f t="shared" si="130"/>
        <v/>
      </c>
      <c r="Y1664" s="2" t="str">
        <f t="shared" si="130"/>
        <v/>
      </c>
    </row>
    <row r="1665" spans="1:25" x14ac:dyDescent="0.2">
      <c r="A1665" s="2" t="s">
        <v>1155</v>
      </c>
      <c r="B1665" s="2">
        <v>6410</v>
      </c>
      <c r="C1665" s="2">
        <v>2</v>
      </c>
      <c r="D1665" s="2" t="s">
        <v>1154</v>
      </c>
      <c r="E1665" s="2">
        <v>1362</v>
      </c>
      <c r="F1665" s="2" t="s">
        <v>1119</v>
      </c>
      <c r="G1665" s="2">
        <v>2680395.341</v>
      </c>
      <c r="H1665" s="2">
        <v>1210785.08</v>
      </c>
      <c r="I1665" s="2" t="s">
        <v>4896</v>
      </c>
      <c r="J1665" s="4">
        <v>39630</v>
      </c>
      <c r="K1665" s="230">
        <f t="shared" si="127"/>
        <v>3</v>
      </c>
      <c r="L1665" s="2" t="str">
        <f>$B1665&amp;"-"&amp;COUNTIF($B$2:$B1665, $B1665)</f>
        <v>6410-3</v>
      </c>
      <c r="M1665" s="2">
        <v>5324</v>
      </c>
      <c r="N1665" s="2" t="str">
        <f t="shared" si="130"/>
        <v>Full-Reuenthal</v>
      </c>
      <c r="O1665" s="2" t="str">
        <f t="shared" si="130"/>
        <v/>
      </c>
      <c r="P1665" s="2" t="str">
        <f t="shared" si="130"/>
        <v/>
      </c>
      <c r="Q1665" s="2" t="str">
        <f t="shared" si="130"/>
        <v/>
      </c>
      <c r="R1665" s="2" t="str">
        <f t="shared" si="130"/>
        <v/>
      </c>
      <c r="S1665" s="2" t="str">
        <f t="shared" si="130"/>
        <v/>
      </c>
      <c r="T1665" s="2" t="str">
        <f t="shared" si="130"/>
        <v/>
      </c>
      <c r="U1665" s="2" t="str">
        <f t="shared" si="130"/>
        <v/>
      </c>
      <c r="V1665" s="2" t="str">
        <f t="shared" si="130"/>
        <v/>
      </c>
      <c r="W1665" s="2" t="str">
        <f t="shared" si="130"/>
        <v/>
      </c>
      <c r="X1665" s="2" t="str">
        <f t="shared" si="130"/>
        <v/>
      </c>
      <c r="Y1665" s="2" t="str">
        <f t="shared" si="130"/>
        <v/>
      </c>
    </row>
    <row r="1666" spans="1:25" x14ac:dyDescent="0.2">
      <c r="A1666" s="2" t="s">
        <v>1156</v>
      </c>
      <c r="B1666" s="2">
        <v>6410</v>
      </c>
      <c r="C1666" s="2">
        <v>3</v>
      </c>
      <c r="D1666" s="2" t="s">
        <v>1154</v>
      </c>
      <c r="E1666" s="2">
        <v>1362</v>
      </c>
      <c r="F1666" s="2" t="s">
        <v>1119</v>
      </c>
      <c r="G1666" s="2">
        <v>2678864.0780000002</v>
      </c>
      <c r="H1666" s="2">
        <v>1211514.145</v>
      </c>
      <c r="I1666" s="2" t="s">
        <v>4896</v>
      </c>
      <c r="J1666" s="4">
        <v>39630</v>
      </c>
      <c r="K1666" s="230">
        <f t="shared" si="127"/>
        <v>3</v>
      </c>
      <c r="L1666" s="2" t="str">
        <f>$B1666&amp;"-"&amp;COUNTIF($B$2:$B1666, $B1666)</f>
        <v>6410-4</v>
      </c>
      <c r="M1666" s="2">
        <v>5325</v>
      </c>
      <c r="N1666" s="2" t="str">
        <f t="shared" ref="N1666:Y1687" si="131">IFERROR(INDEX($A$2:$A$5744, MATCH($M1666&amp;"-"&amp;N$1, $L$2:$L$5744, 0)), "")</f>
        <v>Leibstadt</v>
      </c>
      <c r="O1666" s="2" t="str">
        <f t="shared" si="131"/>
        <v/>
      </c>
      <c r="P1666" s="2" t="str">
        <f t="shared" si="131"/>
        <v/>
      </c>
      <c r="Q1666" s="2" t="str">
        <f t="shared" si="131"/>
        <v/>
      </c>
      <c r="R1666" s="2" t="str">
        <f t="shared" si="131"/>
        <v/>
      </c>
      <c r="S1666" s="2" t="str">
        <f t="shared" si="131"/>
        <v/>
      </c>
      <c r="T1666" s="2" t="str">
        <f t="shared" si="131"/>
        <v/>
      </c>
      <c r="U1666" s="2" t="str">
        <f t="shared" si="131"/>
        <v/>
      </c>
      <c r="V1666" s="2" t="str">
        <f t="shared" si="131"/>
        <v/>
      </c>
      <c r="W1666" s="2" t="str">
        <f t="shared" si="131"/>
        <v/>
      </c>
      <c r="X1666" s="2" t="str">
        <f t="shared" si="131"/>
        <v/>
      </c>
      <c r="Y1666" s="2" t="str">
        <f t="shared" si="131"/>
        <v/>
      </c>
    </row>
    <row r="1667" spans="1:25" x14ac:dyDescent="0.2">
      <c r="A1667" s="2" t="s">
        <v>1157</v>
      </c>
      <c r="B1667" s="2">
        <v>6410</v>
      </c>
      <c r="C1667" s="2">
        <v>4</v>
      </c>
      <c r="D1667" s="2" t="s">
        <v>1154</v>
      </c>
      <c r="E1667" s="2">
        <v>1362</v>
      </c>
      <c r="F1667" s="2" t="s">
        <v>1119</v>
      </c>
      <c r="G1667" s="2">
        <v>2679822.1869999999</v>
      </c>
      <c r="H1667" s="2">
        <v>1212348.027</v>
      </c>
      <c r="I1667" s="2" t="s">
        <v>4896</v>
      </c>
      <c r="J1667" s="4">
        <v>39630</v>
      </c>
      <c r="K1667" s="230">
        <f t="shared" ref="K1667:K1730" si="132">IF(I1667="it", 1, IF(I1667="fr", 2, 3))</f>
        <v>3</v>
      </c>
      <c r="L1667" s="2" t="str">
        <f>$B1667&amp;"-"&amp;COUNTIF($B$2:$B1667, $B1667)</f>
        <v>6410-5</v>
      </c>
      <c r="M1667" s="2">
        <v>5326</v>
      </c>
      <c r="N1667" s="2" t="str">
        <f t="shared" si="131"/>
        <v>Schwaderloch</v>
      </c>
      <c r="O1667" s="2" t="str">
        <f t="shared" si="131"/>
        <v/>
      </c>
      <c r="P1667" s="2" t="str">
        <f t="shared" si="131"/>
        <v/>
      </c>
      <c r="Q1667" s="2" t="str">
        <f t="shared" si="131"/>
        <v/>
      </c>
      <c r="R1667" s="2" t="str">
        <f t="shared" si="131"/>
        <v/>
      </c>
      <c r="S1667" s="2" t="str">
        <f t="shared" si="131"/>
        <v/>
      </c>
      <c r="T1667" s="2" t="str">
        <f t="shared" si="131"/>
        <v/>
      </c>
      <c r="U1667" s="2" t="str">
        <f t="shared" si="131"/>
        <v/>
      </c>
      <c r="V1667" s="2" t="str">
        <f t="shared" si="131"/>
        <v/>
      </c>
      <c r="W1667" s="2" t="str">
        <f t="shared" si="131"/>
        <v/>
      </c>
      <c r="X1667" s="2" t="str">
        <f t="shared" si="131"/>
        <v/>
      </c>
      <c r="Y1667" s="2" t="str">
        <f t="shared" si="131"/>
        <v/>
      </c>
    </row>
    <row r="1668" spans="1:25" x14ac:dyDescent="0.2">
      <c r="A1668" s="2" t="s">
        <v>1158</v>
      </c>
      <c r="B1668" s="2">
        <v>6414</v>
      </c>
      <c r="C1668" s="2">
        <v>0</v>
      </c>
      <c r="D1668" s="2" t="s">
        <v>1154</v>
      </c>
      <c r="E1668" s="2">
        <v>1362</v>
      </c>
      <c r="F1668" s="2" t="s">
        <v>1119</v>
      </c>
      <c r="G1668" s="2">
        <v>2683490.3250000002</v>
      </c>
      <c r="H1668" s="2">
        <v>1212210.83</v>
      </c>
      <c r="I1668" s="2" t="s">
        <v>4896</v>
      </c>
      <c r="J1668" s="4">
        <v>39630</v>
      </c>
      <c r="K1668" s="230">
        <f t="shared" si="132"/>
        <v>3</v>
      </c>
      <c r="L1668" s="2" t="str">
        <f>$B1668&amp;"-"&amp;COUNTIF($B$2:$B1668, $B1668)</f>
        <v>6414-1</v>
      </c>
      <c r="M1668" s="2">
        <v>5330</v>
      </c>
      <c r="N1668" s="2" t="str">
        <f t="shared" si="131"/>
        <v>Bad Zurzach</v>
      </c>
      <c r="O1668" s="2" t="str">
        <f t="shared" si="131"/>
        <v/>
      </c>
      <c r="P1668" s="2" t="str">
        <f t="shared" si="131"/>
        <v/>
      </c>
      <c r="Q1668" s="2" t="str">
        <f t="shared" si="131"/>
        <v/>
      </c>
      <c r="R1668" s="2" t="str">
        <f t="shared" si="131"/>
        <v/>
      </c>
      <c r="S1668" s="2" t="str">
        <f t="shared" si="131"/>
        <v/>
      </c>
      <c r="T1668" s="2" t="str">
        <f t="shared" si="131"/>
        <v/>
      </c>
      <c r="U1668" s="2" t="str">
        <f t="shared" si="131"/>
        <v/>
      </c>
      <c r="V1668" s="2" t="str">
        <f t="shared" si="131"/>
        <v/>
      </c>
      <c r="W1668" s="2" t="str">
        <f t="shared" si="131"/>
        <v/>
      </c>
      <c r="X1668" s="2" t="str">
        <f t="shared" si="131"/>
        <v/>
      </c>
      <c r="Y1668" s="2" t="str">
        <f t="shared" si="131"/>
        <v/>
      </c>
    </row>
    <row r="1669" spans="1:25" x14ac:dyDescent="0.2">
      <c r="A1669" s="2" t="s">
        <v>1154</v>
      </c>
      <c r="B1669" s="2">
        <v>6415</v>
      </c>
      <c r="C1669" s="2">
        <v>0</v>
      </c>
      <c r="D1669" s="2" t="s">
        <v>1154</v>
      </c>
      <c r="E1669" s="2">
        <v>1362</v>
      </c>
      <c r="F1669" s="2" t="s">
        <v>1119</v>
      </c>
      <c r="G1669" s="2">
        <v>2684121.477</v>
      </c>
      <c r="H1669" s="2">
        <v>1214209.027</v>
      </c>
      <c r="I1669" s="2" t="s">
        <v>4896</v>
      </c>
      <c r="J1669" s="4">
        <v>39630</v>
      </c>
      <c r="K1669" s="230">
        <f t="shared" si="132"/>
        <v>3</v>
      </c>
      <c r="L1669" s="2" t="str">
        <f>$B1669&amp;"-"&amp;COUNTIF($B$2:$B1669, $B1669)</f>
        <v>6415-1</v>
      </c>
      <c r="M1669" s="2">
        <v>5332</v>
      </c>
      <c r="N1669" s="2" t="str">
        <f t="shared" si="131"/>
        <v>Rekingen AG</v>
      </c>
      <c r="O1669" s="2" t="str">
        <f t="shared" si="131"/>
        <v/>
      </c>
      <c r="P1669" s="2" t="str">
        <f t="shared" si="131"/>
        <v/>
      </c>
      <c r="Q1669" s="2" t="str">
        <f t="shared" si="131"/>
        <v/>
      </c>
      <c r="R1669" s="2" t="str">
        <f t="shared" si="131"/>
        <v/>
      </c>
      <c r="S1669" s="2" t="str">
        <f t="shared" si="131"/>
        <v/>
      </c>
      <c r="T1669" s="2" t="str">
        <f t="shared" si="131"/>
        <v/>
      </c>
      <c r="U1669" s="2" t="str">
        <f t="shared" si="131"/>
        <v/>
      </c>
      <c r="V1669" s="2" t="str">
        <f t="shared" si="131"/>
        <v/>
      </c>
      <c r="W1669" s="2" t="str">
        <f t="shared" si="131"/>
        <v/>
      </c>
      <c r="X1669" s="2" t="str">
        <f t="shared" si="131"/>
        <v/>
      </c>
      <c r="Y1669" s="2" t="str">
        <f t="shared" si="131"/>
        <v/>
      </c>
    </row>
    <row r="1670" spans="1:25" x14ac:dyDescent="0.2">
      <c r="A1670" s="2" t="s">
        <v>1177</v>
      </c>
      <c r="B1670" s="2">
        <v>6416</v>
      </c>
      <c r="C1670" s="2">
        <v>0</v>
      </c>
      <c r="D1670" s="2" t="s">
        <v>1154</v>
      </c>
      <c r="E1670" s="2">
        <v>1362</v>
      </c>
      <c r="F1670" s="2" t="s">
        <v>1119</v>
      </c>
      <c r="G1670" s="2">
        <v>2685676.227</v>
      </c>
      <c r="H1670" s="2">
        <v>1213543.0689999999</v>
      </c>
      <c r="I1670" s="2" t="s">
        <v>4896</v>
      </c>
      <c r="J1670" s="4">
        <v>39630</v>
      </c>
      <c r="K1670" s="230">
        <f t="shared" si="132"/>
        <v>3</v>
      </c>
      <c r="L1670" s="2" t="str">
        <f>$B1670&amp;"-"&amp;COUNTIF($B$2:$B1670, $B1670)</f>
        <v>6416-1</v>
      </c>
      <c r="M1670" s="2">
        <v>5333</v>
      </c>
      <c r="N1670" s="2" t="str">
        <f t="shared" si="131"/>
        <v>Baldingen</v>
      </c>
      <c r="O1670" s="2" t="str">
        <f t="shared" si="131"/>
        <v/>
      </c>
      <c r="P1670" s="2" t="str">
        <f t="shared" si="131"/>
        <v/>
      </c>
      <c r="Q1670" s="2" t="str">
        <f t="shared" si="131"/>
        <v/>
      </c>
      <c r="R1670" s="2" t="str">
        <f t="shared" si="131"/>
        <v/>
      </c>
      <c r="S1670" s="2" t="str">
        <f t="shared" si="131"/>
        <v/>
      </c>
      <c r="T1670" s="2" t="str">
        <f t="shared" si="131"/>
        <v/>
      </c>
      <c r="U1670" s="2" t="str">
        <f t="shared" si="131"/>
        <v/>
      </c>
      <c r="V1670" s="2" t="str">
        <f t="shared" si="131"/>
        <v/>
      </c>
      <c r="W1670" s="2" t="str">
        <f t="shared" si="131"/>
        <v/>
      </c>
      <c r="X1670" s="2" t="str">
        <f t="shared" si="131"/>
        <v/>
      </c>
      <c r="Y1670" s="2" t="str">
        <f t="shared" si="131"/>
        <v/>
      </c>
    </row>
    <row r="1671" spans="1:25" x14ac:dyDescent="0.2">
      <c r="A1671" s="2" t="s">
        <v>1159</v>
      </c>
      <c r="B1671" s="2">
        <v>6434</v>
      </c>
      <c r="C1671" s="2">
        <v>0</v>
      </c>
      <c r="D1671" s="2" t="s">
        <v>1159</v>
      </c>
      <c r="E1671" s="2">
        <v>1363</v>
      </c>
      <c r="F1671" s="2" t="s">
        <v>1119</v>
      </c>
      <c r="G1671" s="2">
        <v>2698651.835</v>
      </c>
      <c r="H1671" s="2">
        <v>1205963.547</v>
      </c>
      <c r="I1671" s="2" t="s">
        <v>4896</v>
      </c>
      <c r="J1671" s="4">
        <v>39630</v>
      </c>
      <c r="K1671" s="230">
        <f t="shared" si="132"/>
        <v>3</v>
      </c>
      <c r="L1671" s="2" t="str">
        <f>$B1671&amp;"-"&amp;COUNTIF($B$2:$B1671, $B1671)</f>
        <v>6434-1</v>
      </c>
      <c r="M1671" s="2">
        <v>5334</v>
      </c>
      <c r="N1671" s="2" t="str">
        <f t="shared" si="131"/>
        <v>Böbikon</v>
      </c>
      <c r="O1671" s="2" t="str">
        <f t="shared" si="131"/>
        <v/>
      </c>
      <c r="P1671" s="2" t="str">
        <f t="shared" si="131"/>
        <v/>
      </c>
      <c r="Q1671" s="2" t="str">
        <f t="shared" si="131"/>
        <v/>
      </c>
      <c r="R1671" s="2" t="str">
        <f t="shared" si="131"/>
        <v/>
      </c>
      <c r="S1671" s="2" t="str">
        <f t="shared" si="131"/>
        <v/>
      </c>
      <c r="T1671" s="2" t="str">
        <f t="shared" si="131"/>
        <v/>
      </c>
      <c r="U1671" s="2" t="str">
        <f t="shared" si="131"/>
        <v/>
      </c>
      <c r="V1671" s="2" t="str">
        <f t="shared" si="131"/>
        <v/>
      </c>
      <c r="W1671" s="2" t="str">
        <f t="shared" si="131"/>
        <v/>
      </c>
      <c r="X1671" s="2" t="str">
        <f t="shared" si="131"/>
        <v/>
      </c>
      <c r="Y1671" s="2" t="str">
        <f t="shared" si="131"/>
        <v/>
      </c>
    </row>
    <row r="1672" spans="1:25" x14ac:dyDescent="0.2">
      <c r="A1672" s="2" t="s">
        <v>1172</v>
      </c>
      <c r="B1672" s="2">
        <v>6423</v>
      </c>
      <c r="C1672" s="2">
        <v>0</v>
      </c>
      <c r="D1672" s="2" t="s">
        <v>1161</v>
      </c>
      <c r="E1672" s="2">
        <v>1364</v>
      </c>
      <c r="F1672" s="2" t="s">
        <v>1119</v>
      </c>
      <c r="G1672" s="2">
        <v>2688573.2650000001</v>
      </c>
      <c r="H1672" s="2">
        <v>1207886.834</v>
      </c>
      <c r="I1672" s="2" t="s">
        <v>4896</v>
      </c>
      <c r="J1672" s="4">
        <v>39630</v>
      </c>
      <c r="K1672" s="230">
        <f t="shared" si="132"/>
        <v>3</v>
      </c>
      <c r="L1672" s="2" t="str">
        <f>$B1672&amp;"-"&amp;COUNTIF($B$2:$B1672, $B1672)</f>
        <v>6423-1</v>
      </c>
      <c r="M1672" s="2">
        <v>5400</v>
      </c>
      <c r="N1672" s="2" t="str">
        <f t="shared" si="131"/>
        <v>Baden</v>
      </c>
      <c r="O1672" s="2" t="str">
        <f t="shared" si="131"/>
        <v/>
      </c>
      <c r="P1672" s="2" t="str">
        <f t="shared" si="131"/>
        <v/>
      </c>
      <c r="Q1672" s="2" t="str">
        <f t="shared" si="131"/>
        <v/>
      </c>
      <c r="R1672" s="2" t="str">
        <f t="shared" si="131"/>
        <v/>
      </c>
      <c r="S1672" s="2" t="str">
        <f t="shared" si="131"/>
        <v/>
      </c>
      <c r="T1672" s="2" t="str">
        <f t="shared" si="131"/>
        <v/>
      </c>
      <c r="U1672" s="2" t="str">
        <f t="shared" si="131"/>
        <v/>
      </c>
      <c r="V1672" s="2" t="str">
        <f t="shared" si="131"/>
        <v/>
      </c>
      <c r="W1672" s="2" t="str">
        <f t="shared" si="131"/>
        <v/>
      </c>
      <c r="X1672" s="2" t="str">
        <f t="shared" si="131"/>
        <v/>
      </c>
      <c r="Y1672" s="2" t="str">
        <f t="shared" si="131"/>
        <v/>
      </c>
    </row>
    <row r="1673" spans="1:25" x14ac:dyDescent="0.2">
      <c r="A1673" s="2" t="s">
        <v>1160</v>
      </c>
      <c r="B1673" s="2">
        <v>6440</v>
      </c>
      <c r="C1673" s="2">
        <v>0</v>
      </c>
      <c r="D1673" s="2" t="s">
        <v>1161</v>
      </c>
      <c r="E1673" s="2">
        <v>1364</v>
      </c>
      <c r="F1673" s="2" t="s">
        <v>1119</v>
      </c>
      <c r="G1673" s="2">
        <v>2689509.5619999999</v>
      </c>
      <c r="H1673" s="2">
        <v>1205485.673</v>
      </c>
      <c r="I1673" s="2" t="s">
        <v>4896</v>
      </c>
      <c r="J1673" s="4">
        <v>39630</v>
      </c>
      <c r="K1673" s="230">
        <f t="shared" si="132"/>
        <v>3</v>
      </c>
      <c r="L1673" s="2" t="str">
        <f>$B1673&amp;"-"&amp;COUNTIF($B$2:$B1673, $B1673)</f>
        <v>6440-1</v>
      </c>
      <c r="M1673" s="2">
        <v>5404</v>
      </c>
      <c r="N1673" s="2" t="str">
        <f t="shared" si="131"/>
        <v>Baden</v>
      </c>
      <c r="O1673" s="2" t="str">
        <f t="shared" si="131"/>
        <v/>
      </c>
      <c r="P1673" s="2" t="str">
        <f t="shared" si="131"/>
        <v/>
      </c>
      <c r="Q1673" s="2" t="str">
        <f t="shared" si="131"/>
        <v/>
      </c>
      <c r="R1673" s="2" t="str">
        <f t="shared" si="131"/>
        <v/>
      </c>
      <c r="S1673" s="2" t="str">
        <f t="shared" si="131"/>
        <v/>
      </c>
      <c r="T1673" s="2" t="str">
        <f t="shared" si="131"/>
        <v/>
      </c>
      <c r="U1673" s="2" t="str">
        <f t="shared" si="131"/>
        <v/>
      </c>
      <c r="V1673" s="2" t="str">
        <f t="shared" si="131"/>
        <v/>
      </c>
      <c r="W1673" s="2" t="str">
        <f t="shared" si="131"/>
        <v/>
      </c>
      <c r="X1673" s="2" t="str">
        <f t="shared" si="131"/>
        <v/>
      </c>
      <c r="Y1673" s="2" t="str">
        <f t="shared" si="131"/>
        <v/>
      </c>
    </row>
    <row r="1674" spans="1:25" x14ac:dyDescent="0.2">
      <c r="A1674" s="2" t="s">
        <v>1162</v>
      </c>
      <c r="B1674" s="2">
        <v>6424</v>
      </c>
      <c r="C1674" s="2">
        <v>0</v>
      </c>
      <c r="D1674" s="2" t="s">
        <v>1162</v>
      </c>
      <c r="E1674" s="2">
        <v>1365</v>
      </c>
      <c r="F1674" s="2" t="s">
        <v>1119</v>
      </c>
      <c r="G1674" s="2">
        <v>2686677.875</v>
      </c>
      <c r="H1674" s="2">
        <v>1209008.6070000001</v>
      </c>
      <c r="I1674" s="2" t="s">
        <v>4896</v>
      </c>
      <c r="J1674" s="4">
        <v>39630</v>
      </c>
      <c r="K1674" s="230">
        <f t="shared" si="132"/>
        <v>3</v>
      </c>
      <c r="L1674" s="2" t="str">
        <f>$B1674&amp;"-"&amp;COUNTIF($B$2:$B1674, $B1674)</f>
        <v>6424-1</v>
      </c>
      <c r="M1674" s="2">
        <v>5405</v>
      </c>
      <c r="N1674" s="2" t="str">
        <f t="shared" si="131"/>
        <v>Dättwil AG</v>
      </c>
      <c r="O1674" s="2" t="str">
        <f t="shared" si="131"/>
        <v>Dättwil AG</v>
      </c>
      <c r="P1674" s="2" t="str">
        <f t="shared" si="131"/>
        <v/>
      </c>
      <c r="Q1674" s="2" t="str">
        <f t="shared" si="131"/>
        <v/>
      </c>
      <c r="R1674" s="2" t="str">
        <f t="shared" si="131"/>
        <v/>
      </c>
      <c r="S1674" s="2" t="str">
        <f t="shared" si="131"/>
        <v/>
      </c>
      <c r="T1674" s="2" t="str">
        <f t="shared" si="131"/>
        <v/>
      </c>
      <c r="U1674" s="2" t="str">
        <f t="shared" si="131"/>
        <v/>
      </c>
      <c r="V1674" s="2" t="str">
        <f t="shared" si="131"/>
        <v/>
      </c>
      <c r="W1674" s="2" t="str">
        <f t="shared" si="131"/>
        <v/>
      </c>
      <c r="X1674" s="2" t="str">
        <f t="shared" si="131"/>
        <v/>
      </c>
      <c r="Y1674" s="2" t="str">
        <f t="shared" si="131"/>
        <v/>
      </c>
    </row>
    <row r="1675" spans="1:25" x14ac:dyDescent="0.2">
      <c r="A1675" s="2" t="s">
        <v>1163</v>
      </c>
      <c r="B1675" s="2">
        <v>6433</v>
      </c>
      <c r="C1675" s="2">
        <v>0</v>
      </c>
      <c r="D1675" s="2" t="s">
        <v>1164</v>
      </c>
      <c r="E1675" s="2">
        <v>1366</v>
      </c>
      <c r="F1675" s="2" t="s">
        <v>1119</v>
      </c>
      <c r="G1675" s="2">
        <v>2693230.3</v>
      </c>
      <c r="H1675" s="2">
        <v>1202808.7479999999</v>
      </c>
      <c r="I1675" s="2" t="s">
        <v>4896</v>
      </c>
      <c r="J1675" s="4">
        <v>39630</v>
      </c>
      <c r="K1675" s="230">
        <f t="shared" si="132"/>
        <v>3</v>
      </c>
      <c r="L1675" s="2" t="str">
        <f>$B1675&amp;"-"&amp;COUNTIF($B$2:$B1675, $B1675)</f>
        <v>6433-1</v>
      </c>
      <c r="M1675" s="2">
        <v>5406</v>
      </c>
      <c r="N1675" s="2" t="str">
        <f t="shared" si="131"/>
        <v>Rütihof</v>
      </c>
      <c r="O1675" s="2" t="str">
        <f t="shared" si="131"/>
        <v>Rütihof</v>
      </c>
      <c r="P1675" s="2" t="str">
        <f t="shared" si="131"/>
        <v/>
      </c>
      <c r="Q1675" s="2" t="str">
        <f t="shared" si="131"/>
        <v/>
      </c>
      <c r="R1675" s="2" t="str">
        <f t="shared" si="131"/>
        <v/>
      </c>
      <c r="S1675" s="2" t="str">
        <f t="shared" si="131"/>
        <v/>
      </c>
      <c r="T1675" s="2" t="str">
        <f t="shared" si="131"/>
        <v/>
      </c>
      <c r="U1675" s="2" t="str">
        <f t="shared" si="131"/>
        <v/>
      </c>
      <c r="V1675" s="2" t="str">
        <f t="shared" si="131"/>
        <v/>
      </c>
      <c r="W1675" s="2" t="str">
        <f t="shared" si="131"/>
        <v/>
      </c>
      <c r="X1675" s="2" t="str">
        <f t="shared" si="131"/>
        <v/>
      </c>
      <c r="Y1675" s="2" t="str">
        <f t="shared" si="131"/>
        <v/>
      </c>
    </row>
    <row r="1676" spans="1:25" x14ac:dyDescent="0.2">
      <c r="A1676" s="2" t="s">
        <v>1160</v>
      </c>
      <c r="B1676" s="2">
        <v>6440</v>
      </c>
      <c r="C1676" s="2">
        <v>0</v>
      </c>
      <c r="D1676" s="2" t="s">
        <v>1164</v>
      </c>
      <c r="E1676" s="2">
        <v>1366</v>
      </c>
      <c r="F1676" s="2" t="s">
        <v>1119</v>
      </c>
      <c r="G1676" s="2">
        <v>2689243.5920000002</v>
      </c>
      <c r="H1676" s="2">
        <v>1203516.9539999999</v>
      </c>
      <c r="I1676" s="2" t="s">
        <v>4896</v>
      </c>
      <c r="J1676" s="4">
        <v>39630</v>
      </c>
      <c r="K1676" s="230">
        <f t="shared" si="132"/>
        <v>3</v>
      </c>
      <c r="L1676" s="2" t="str">
        <f>$B1676&amp;"-"&amp;COUNTIF($B$2:$B1676, $B1676)</f>
        <v>6440-2</v>
      </c>
      <c r="M1676" s="2">
        <v>5408</v>
      </c>
      <c r="N1676" s="2" t="str">
        <f t="shared" si="131"/>
        <v>Ennetbaden</v>
      </c>
      <c r="O1676" s="2" t="str">
        <f t="shared" si="131"/>
        <v/>
      </c>
      <c r="P1676" s="2" t="str">
        <f t="shared" si="131"/>
        <v/>
      </c>
      <c r="Q1676" s="2" t="str">
        <f t="shared" si="131"/>
        <v/>
      </c>
      <c r="R1676" s="2" t="str">
        <f t="shared" si="131"/>
        <v/>
      </c>
      <c r="S1676" s="2" t="str">
        <f t="shared" si="131"/>
        <v/>
      </c>
      <c r="T1676" s="2" t="str">
        <f t="shared" si="131"/>
        <v/>
      </c>
      <c r="U1676" s="2" t="str">
        <f t="shared" si="131"/>
        <v/>
      </c>
      <c r="V1676" s="2" t="str">
        <f t="shared" si="131"/>
        <v/>
      </c>
      <c r="W1676" s="2" t="str">
        <f t="shared" si="131"/>
        <v/>
      </c>
      <c r="X1676" s="2" t="str">
        <f t="shared" si="131"/>
        <v/>
      </c>
      <c r="Y1676" s="2" t="str">
        <f t="shared" si="131"/>
        <v/>
      </c>
    </row>
    <row r="1677" spans="1:25" x14ac:dyDescent="0.2">
      <c r="A1677" s="2" t="s">
        <v>1164</v>
      </c>
      <c r="B1677" s="2">
        <v>6443</v>
      </c>
      <c r="C1677" s="2">
        <v>0</v>
      </c>
      <c r="D1677" s="2" t="s">
        <v>1164</v>
      </c>
      <c r="E1677" s="2">
        <v>1366</v>
      </c>
      <c r="F1677" s="2" t="s">
        <v>1119</v>
      </c>
      <c r="G1677" s="2">
        <v>2690614.4569999999</v>
      </c>
      <c r="H1677" s="2">
        <v>1204305.42</v>
      </c>
      <c r="I1677" s="2" t="s">
        <v>4896</v>
      </c>
      <c r="J1677" s="4">
        <v>39630</v>
      </c>
      <c r="K1677" s="230">
        <f t="shared" si="132"/>
        <v>3</v>
      </c>
      <c r="L1677" s="2" t="str">
        <f>$B1677&amp;"-"&amp;COUNTIF($B$2:$B1677, $B1677)</f>
        <v>6443-1</v>
      </c>
      <c r="M1677" s="2">
        <v>5412</v>
      </c>
      <c r="N1677" s="2" t="str">
        <f t="shared" si="131"/>
        <v>Gebenstorf</v>
      </c>
      <c r="O1677" s="2" t="str">
        <f t="shared" si="131"/>
        <v>Vogelsang AG</v>
      </c>
      <c r="P1677" s="2" t="str">
        <f t="shared" si="131"/>
        <v/>
      </c>
      <c r="Q1677" s="2" t="str">
        <f t="shared" si="131"/>
        <v/>
      </c>
      <c r="R1677" s="2" t="str">
        <f t="shared" si="131"/>
        <v/>
      </c>
      <c r="S1677" s="2" t="str">
        <f t="shared" si="131"/>
        <v/>
      </c>
      <c r="T1677" s="2" t="str">
        <f t="shared" si="131"/>
        <v/>
      </c>
      <c r="U1677" s="2" t="str">
        <f t="shared" si="131"/>
        <v/>
      </c>
      <c r="V1677" s="2" t="str">
        <f t="shared" si="131"/>
        <v/>
      </c>
      <c r="W1677" s="2" t="str">
        <f t="shared" si="131"/>
        <v/>
      </c>
      <c r="X1677" s="2" t="str">
        <f t="shared" si="131"/>
        <v/>
      </c>
      <c r="Y1677" s="2" t="str">
        <f t="shared" si="131"/>
        <v/>
      </c>
    </row>
    <row r="1678" spans="1:25" x14ac:dyDescent="0.2">
      <c r="A1678" s="2" t="s">
        <v>1110</v>
      </c>
      <c r="B1678" s="2">
        <v>6452</v>
      </c>
      <c r="C1678" s="2">
        <v>0</v>
      </c>
      <c r="D1678" s="2" t="s">
        <v>1164</v>
      </c>
      <c r="E1678" s="2">
        <v>1366</v>
      </c>
      <c r="F1678" s="2" t="s">
        <v>1119</v>
      </c>
      <c r="G1678" s="2">
        <v>2690509.6970000002</v>
      </c>
      <c r="H1678" s="2">
        <v>1201162.183</v>
      </c>
      <c r="I1678" s="2" t="s">
        <v>4896</v>
      </c>
      <c r="J1678" s="4">
        <v>39630</v>
      </c>
      <c r="K1678" s="230">
        <f t="shared" si="132"/>
        <v>3</v>
      </c>
      <c r="L1678" s="2" t="str">
        <f>$B1678&amp;"-"&amp;COUNTIF($B$2:$B1678, $B1678)</f>
        <v>6452-3</v>
      </c>
      <c r="M1678" s="2">
        <v>5413</v>
      </c>
      <c r="N1678" s="2" t="str">
        <f t="shared" si="131"/>
        <v>Birmenstorf AG</v>
      </c>
      <c r="O1678" s="2" t="str">
        <f t="shared" si="131"/>
        <v/>
      </c>
      <c r="P1678" s="2" t="str">
        <f t="shared" si="131"/>
        <v/>
      </c>
      <c r="Q1678" s="2" t="str">
        <f t="shared" si="131"/>
        <v/>
      </c>
      <c r="R1678" s="2" t="str">
        <f t="shared" si="131"/>
        <v/>
      </c>
      <c r="S1678" s="2" t="str">
        <f t="shared" si="131"/>
        <v/>
      </c>
      <c r="T1678" s="2" t="str">
        <f t="shared" si="131"/>
        <v/>
      </c>
      <c r="U1678" s="2" t="str">
        <f t="shared" si="131"/>
        <v/>
      </c>
      <c r="V1678" s="2" t="str">
        <f t="shared" si="131"/>
        <v/>
      </c>
      <c r="W1678" s="2" t="str">
        <f t="shared" si="131"/>
        <v/>
      </c>
      <c r="X1678" s="2" t="str">
        <f t="shared" si="131"/>
        <v/>
      </c>
      <c r="Y1678" s="2" t="str">
        <f t="shared" si="131"/>
        <v/>
      </c>
    </row>
    <row r="1679" spans="1:25" x14ac:dyDescent="0.2">
      <c r="A1679" s="2" t="s">
        <v>1163</v>
      </c>
      <c r="B1679" s="2">
        <v>6433</v>
      </c>
      <c r="C1679" s="2">
        <v>0</v>
      </c>
      <c r="D1679" s="2" t="s">
        <v>1165</v>
      </c>
      <c r="E1679" s="2">
        <v>1367</v>
      </c>
      <c r="F1679" s="2" t="s">
        <v>1119</v>
      </c>
      <c r="G1679" s="2">
        <v>2695588.4169999999</v>
      </c>
      <c r="H1679" s="2">
        <v>1204190.392</v>
      </c>
      <c r="I1679" s="2" t="s">
        <v>4896</v>
      </c>
      <c r="J1679" s="4">
        <v>39630</v>
      </c>
      <c r="K1679" s="230">
        <f t="shared" si="132"/>
        <v>3</v>
      </c>
      <c r="L1679" s="2" t="str">
        <f>$B1679&amp;"-"&amp;COUNTIF($B$2:$B1679, $B1679)</f>
        <v>6433-2</v>
      </c>
      <c r="M1679" s="2">
        <v>5415</v>
      </c>
      <c r="N1679" s="2" t="str">
        <f t="shared" si="131"/>
        <v>Nussbaumen AG</v>
      </c>
      <c r="O1679" s="2" t="str">
        <f t="shared" si="131"/>
        <v>Hertenstein AG</v>
      </c>
      <c r="P1679" s="2" t="str">
        <f t="shared" si="131"/>
        <v>Rieden AG</v>
      </c>
      <c r="Q1679" s="2" t="str">
        <f t="shared" si="131"/>
        <v/>
      </c>
      <c r="R1679" s="2" t="str">
        <f t="shared" si="131"/>
        <v/>
      </c>
      <c r="S1679" s="2" t="str">
        <f t="shared" si="131"/>
        <v/>
      </c>
      <c r="T1679" s="2" t="str">
        <f t="shared" si="131"/>
        <v/>
      </c>
      <c r="U1679" s="2" t="str">
        <f t="shared" si="131"/>
        <v/>
      </c>
      <c r="V1679" s="2" t="str">
        <f t="shared" si="131"/>
        <v/>
      </c>
      <c r="W1679" s="2" t="str">
        <f t="shared" si="131"/>
        <v/>
      </c>
      <c r="X1679" s="2" t="str">
        <f t="shared" si="131"/>
        <v/>
      </c>
      <c r="Y1679" s="2" t="str">
        <f t="shared" si="131"/>
        <v/>
      </c>
    </row>
    <row r="1680" spans="1:25" x14ac:dyDescent="0.2">
      <c r="A1680" s="2" t="s">
        <v>1165</v>
      </c>
      <c r="B1680" s="2">
        <v>6436</v>
      </c>
      <c r="C1680" s="2">
        <v>0</v>
      </c>
      <c r="D1680" s="2" t="s">
        <v>1165</v>
      </c>
      <c r="E1680" s="2">
        <v>1367</v>
      </c>
      <c r="F1680" s="2" t="s">
        <v>1119</v>
      </c>
      <c r="G1680" s="2">
        <v>2700863.878</v>
      </c>
      <c r="H1680" s="2">
        <v>1201888.52</v>
      </c>
      <c r="I1680" s="2" t="s">
        <v>4896</v>
      </c>
      <c r="J1680" s="4">
        <v>39630</v>
      </c>
      <c r="K1680" s="230">
        <f t="shared" si="132"/>
        <v>3</v>
      </c>
      <c r="L1680" s="2" t="str">
        <f>$B1680&amp;"-"&amp;COUNTIF($B$2:$B1680, $B1680)</f>
        <v>6436-4</v>
      </c>
      <c r="M1680" s="2">
        <v>5416</v>
      </c>
      <c r="N1680" s="2" t="str">
        <f t="shared" si="131"/>
        <v>Kirchdorf AG</v>
      </c>
      <c r="O1680" s="2" t="str">
        <f t="shared" si="131"/>
        <v>Kirchdorf AG</v>
      </c>
      <c r="P1680" s="2" t="str">
        <f t="shared" si="131"/>
        <v/>
      </c>
      <c r="Q1680" s="2" t="str">
        <f t="shared" si="131"/>
        <v/>
      </c>
      <c r="R1680" s="2" t="str">
        <f t="shared" si="131"/>
        <v/>
      </c>
      <c r="S1680" s="2" t="str">
        <f t="shared" si="131"/>
        <v/>
      </c>
      <c r="T1680" s="2" t="str">
        <f t="shared" si="131"/>
        <v/>
      </c>
      <c r="U1680" s="2" t="str">
        <f t="shared" si="131"/>
        <v/>
      </c>
      <c r="V1680" s="2" t="str">
        <f t="shared" si="131"/>
        <v/>
      </c>
      <c r="W1680" s="2" t="str">
        <f t="shared" si="131"/>
        <v/>
      </c>
      <c r="X1680" s="2" t="str">
        <f t="shared" si="131"/>
        <v/>
      </c>
      <c r="Y1680" s="2" t="str">
        <f t="shared" si="131"/>
        <v/>
      </c>
    </row>
    <row r="1681" spans="1:25" x14ac:dyDescent="0.2">
      <c r="A1681" s="2" t="s">
        <v>1166</v>
      </c>
      <c r="B1681" s="2">
        <v>6436</v>
      </c>
      <c r="C1681" s="2">
        <v>2</v>
      </c>
      <c r="D1681" s="2" t="s">
        <v>1165</v>
      </c>
      <c r="E1681" s="2">
        <v>1367</v>
      </c>
      <c r="F1681" s="2" t="s">
        <v>1119</v>
      </c>
      <c r="G1681" s="2">
        <v>2709608.804</v>
      </c>
      <c r="H1681" s="2">
        <v>1198656.3759999999</v>
      </c>
      <c r="I1681" s="2" t="s">
        <v>4896</v>
      </c>
      <c r="J1681" s="4">
        <v>39630</v>
      </c>
      <c r="K1681" s="230">
        <f t="shared" si="132"/>
        <v>3</v>
      </c>
      <c r="L1681" s="2" t="str">
        <f>$B1681&amp;"-"&amp;COUNTIF($B$2:$B1681, $B1681)</f>
        <v>6436-5</v>
      </c>
      <c r="M1681" s="2">
        <v>5417</v>
      </c>
      <c r="N1681" s="2" t="str">
        <f t="shared" si="131"/>
        <v>Untersiggenthal</v>
      </c>
      <c r="O1681" s="2" t="str">
        <f t="shared" si="131"/>
        <v/>
      </c>
      <c r="P1681" s="2" t="str">
        <f t="shared" si="131"/>
        <v/>
      </c>
      <c r="Q1681" s="2" t="str">
        <f t="shared" si="131"/>
        <v/>
      </c>
      <c r="R1681" s="2" t="str">
        <f t="shared" si="131"/>
        <v/>
      </c>
      <c r="S1681" s="2" t="str">
        <f t="shared" si="131"/>
        <v/>
      </c>
      <c r="T1681" s="2" t="str">
        <f t="shared" si="131"/>
        <v/>
      </c>
      <c r="U1681" s="2" t="str">
        <f t="shared" si="131"/>
        <v/>
      </c>
      <c r="V1681" s="2" t="str">
        <f t="shared" si="131"/>
        <v/>
      </c>
      <c r="W1681" s="2" t="str">
        <f t="shared" si="131"/>
        <v/>
      </c>
      <c r="X1681" s="2" t="str">
        <f t="shared" si="131"/>
        <v/>
      </c>
      <c r="Y1681" s="2" t="str">
        <f t="shared" si="131"/>
        <v/>
      </c>
    </row>
    <row r="1682" spans="1:25" x14ac:dyDescent="0.2">
      <c r="A1682" s="2" t="s">
        <v>1167</v>
      </c>
      <c r="B1682" s="2">
        <v>6436</v>
      </c>
      <c r="C1682" s="2">
        <v>3</v>
      </c>
      <c r="D1682" s="2" t="s">
        <v>1165</v>
      </c>
      <c r="E1682" s="2">
        <v>1367</v>
      </c>
      <c r="F1682" s="2" t="s">
        <v>1119</v>
      </c>
      <c r="G1682" s="2">
        <v>2696501.2059999998</v>
      </c>
      <c r="H1682" s="2">
        <v>1204141.4539999999</v>
      </c>
      <c r="I1682" s="2" t="s">
        <v>4896</v>
      </c>
      <c r="J1682" s="4">
        <v>39630</v>
      </c>
      <c r="K1682" s="230">
        <f t="shared" si="132"/>
        <v>3</v>
      </c>
      <c r="L1682" s="2" t="str">
        <f>$B1682&amp;"-"&amp;COUNTIF($B$2:$B1682, $B1682)</f>
        <v>6436-6</v>
      </c>
      <c r="M1682" s="2">
        <v>5420</v>
      </c>
      <c r="N1682" s="2" t="str">
        <f t="shared" si="131"/>
        <v>Ehrendingen</v>
      </c>
      <c r="O1682" s="2" t="str">
        <f t="shared" si="131"/>
        <v/>
      </c>
      <c r="P1682" s="2" t="str">
        <f t="shared" si="131"/>
        <v/>
      </c>
      <c r="Q1682" s="2" t="str">
        <f t="shared" si="131"/>
        <v/>
      </c>
      <c r="R1682" s="2" t="str">
        <f t="shared" si="131"/>
        <v/>
      </c>
      <c r="S1682" s="2" t="str">
        <f t="shared" si="131"/>
        <v/>
      </c>
      <c r="T1682" s="2" t="str">
        <f t="shared" si="131"/>
        <v/>
      </c>
      <c r="U1682" s="2" t="str">
        <f t="shared" si="131"/>
        <v/>
      </c>
      <c r="V1682" s="2" t="str">
        <f t="shared" si="131"/>
        <v/>
      </c>
      <c r="W1682" s="2" t="str">
        <f t="shared" si="131"/>
        <v/>
      </c>
      <c r="X1682" s="2" t="str">
        <f t="shared" si="131"/>
        <v/>
      </c>
      <c r="Y1682" s="2" t="str">
        <f t="shared" si="131"/>
        <v/>
      </c>
    </row>
    <row r="1683" spans="1:25" x14ac:dyDescent="0.2">
      <c r="A1683" s="2" t="s">
        <v>1254</v>
      </c>
      <c r="B1683" s="2">
        <v>8750</v>
      </c>
      <c r="C1683" s="2">
        <v>3</v>
      </c>
      <c r="D1683" s="2" t="s">
        <v>1165</v>
      </c>
      <c r="E1683" s="2">
        <v>1367</v>
      </c>
      <c r="F1683" s="2" t="s">
        <v>1119</v>
      </c>
      <c r="G1683" s="2">
        <v>2710948.9559999998</v>
      </c>
      <c r="H1683" s="2">
        <v>1208323.933</v>
      </c>
      <c r="I1683" s="2" t="s">
        <v>4896</v>
      </c>
      <c r="J1683" s="4">
        <v>39630</v>
      </c>
      <c r="K1683" s="230">
        <f t="shared" si="132"/>
        <v>3</v>
      </c>
      <c r="L1683" s="2" t="str">
        <f>$B1683&amp;"-"&amp;COUNTIF($B$2:$B1683, $B1683)</f>
        <v>8750-1</v>
      </c>
      <c r="M1683" s="2">
        <v>5423</v>
      </c>
      <c r="N1683" s="2" t="str">
        <f t="shared" si="131"/>
        <v>Freienwil</v>
      </c>
      <c r="O1683" s="2" t="str">
        <f t="shared" si="131"/>
        <v/>
      </c>
      <c r="P1683" s="2" t="str">
        <f t="shared" si="131"/>
        <v/>
      </c>
      <c r="Q1683" s="2" t="str">
        <f t="shared" si="131"/>
        <v/>
      </c>
      <c r="R1683" s="2" t="str">
        <f t="shared" si="131"/>
        <v/>
      </c>
      <c r="S1683" s="2" t="str">
        <f t="shared" si="131"/>
        <v/>
      </c>
      <c r="T1683" s="2" t="str">
        <f t="shared" si="131"/>
        <v/>
      </c>
      <c r="U1683" s="2" t="str">
        <f t="shared" si="131"/>
        <v/>
      </c>
      <c r="V1683" s="2" t="str">
        <f t="shared" si="131"/>
        <v/>
      </c>
      <c r="W1683" s="2" t="str">
        <f t="shared" si="131"/>
        <v/>
      </c>
      <c r="X1683" s="2" t="str">
        <f t="shared" si="131"/>
        <v/>
      </c>
      <c r="Y1683" s="2" t="str">
        <f t="shared" si="131"/>
        <v/>
      </c>
    </row>
    <row r="1684" spans="1:25" x14ac:dyDescent="0.2">
      <c r="A1684" s="2" t="s">
        <v>1178</v>
      </c>
      <c r="B1684" s="2">
        <v>8842</v>
      </c>
      <c r="C1684" s="2">
        <v>0</v>
      </c>
      <c r="D1684" s="2" t="s">
        <v>1168</v>
      </c>
      <c r="E1684" s="2">
        <v>1368</v>
      </c>
      <c r="F1684" s="2" t="s">
        <v>1119</v>
      </c>
      <c r="G1684" s="2">
        <v>2705336.7030000002</v>
      </c>
      <c r="H1684" s="2">
        <v>1207993.514</v>
      </c>
      <c r="I1684" s="2" t="s">
        <v>4896</v>
      </c>
      <c r="J1684" s="4">
        <v>39630</v>
      </c>
      <c r="K1684" s="230">
        <f t="shared" si="132"/>
        <v>3</v>
      </c>
      <c r="L1684" s="2" t="str">
        <f>$B1684&amp;"-"&amp;COUNTIF($B$2:$B1684, $B1684)</f>
        <v>8842-1</v>
      </c>
      <c r="M1684" s="2">
        <v>5425</v>
      </c>
      <c r="N1684" s="2" t="str">
        <f t="shared" si="131"/>
        <v>Schneisingen</v>
      </c>
      <c r="O1684" s="2" t="str">
        <f t="shared" si="131"/>
        <v/>
      </c>
      <c r="P1684" s="2" t="str">
        <f t="shared" si="131"/>
        <v/>
      </c>
      <c r="Q1684" s="2" t="str">
        <f t="shared" si="131"/>
        <v/>
      </c>
      <c r="R1684" s="2" t="str">
        <f t="shared" si="131"/>
        <v/>
      </c>
      <c r="S1684" s="2" t="str">
        <f t="shared" si="131"/>
        <v/>
      </c>
      <c r="T1684" s="2" t="str">
        <f t="shared" si="131"/>
        <v/>
      </c>
      <c r="U1684" s="2" t="str">
        <f t="shared" si="131"/>
        <v/>
      </c>
      <c r="V1684" s="2" t="str">
        <f t="shared" si="131"/>
        <v/>
      </c>
      <c r="W1684" s="2" t="str">
        <f t="shared" si="131"/>
        <v/>
      </c>
      <c r="X1684" s="2" t="str">
        <f t="shared" si="131"/>
        <v/>
      </c>
      <c r="Y1684" s="2" t="str">
        <f t="shared" si="131"/>
        <v/>
      </c>
    </row>
    <row r="1685" spans="1:25" x14ac:dyDescent="0.2">
      <c r="A1685" s="2" t="s">
        <v>1168</v>
      </c>
      <c r="B1685" s="2">
        <v>8843</v>
      </c>
      <c r="C1685" s="2">
        <v>0</v>
      </c>
      <c r="D1685" s="2" t="s">
        <v>1168</v>
      </c>
      <c r="E1685" s="2">
        <v>1368</v>
      </c>
      <c r="F1685" s="2" t="s">
        <v>1119</v>
      </c>
      <c r="G1685" s="2">
        <v>2700751.22</v>
      </c>
      <c r="H1685" s="2">
        <v>1210042.443</v>
      </c>
      <c r="I1685" s="2" t="s">
        <v>4896</v>
      </c>
      <c r="J1685" s="4">
        <v>39630</v>
      </c>
      <c r="K1685" s="230">
        <f t="shared" si="132"/>
        <v>3</v>
      </c>
      <c r="L1685" s="2" t="str">
        <f>$B1685&amp;"-"&amp;COUNTIF($B$2:$B1685, $B1685)</f>
        <v>8843-1</v>
      </c>
      <c r="M1685" s="2">
        <v>5426</v>
      </c>
      <c r="N1685" s="2" t="str">
        <f t="shared" si="131"/>
        <v>Lengnau AG</v>
      </c>
      <c r="O1685" s="2" t="str">
        <f t="shared" si="131"/>
        <v/>
      </c>
      <c r="P1685" s="2" t="str">
        <f t="shared" si="131"/>
        <v/>
      </c>
      <c r="Q1685" s="2" t="str">
        <f t="shared" si="131"/>
        <v/>
      </c>
      <c r="R1685" s="2" t="str">
        <f t="shared" si="131"/>
        <v/>
      </c>
      <c r="S1685" s="2" t="str">
        <f t="shared" si="131"/>
        <v/>
      </c>
      <c r="T1685" s="2" t="str">
        <f t="shared" si="131"/>
        <v/>
      </c>
      <c r="U1685" s="2" t="str">
        <f t="shared" si="131"/>
        <v/>
      </c>
      <c r="V1685" s="2" t="str">
        <f t="shared" si="131"/>
        <v/>
      </c>
      <c r="W1685" s="2" t="str">
        <f t="shared" si="131"/>
        <v/>
      </c>
      <c r="X1685" s="2" t="str">
        <f t="shared" si="131"/>
        <v/>
      </c>
      <c r="Y1685" s="2" t="str">
        <f t="shared" si="131"/>
        <v/>
      </c>
    </row>
    <row r="1686" spans="1:25" x14ac:dyDescent="0.2">
      <c r="A1686" s="2" t="s">
        <v>1169</v>
      </c>
      <c r="B1686" s="2">
        <v>6452</v>
      </c>
      <c r="C1686" s="2">
        <v>2</v>
      </c>
      <c r="D1686" s="2" t="s">
        <v>1169</v>
      </c>
      <c r="E1686" s="2">
        <v>1369</v>
      </c>
      <c r="F1686" s="2" t="s">
        <v>1119</v>
      </c>
      <c r="G1686" s="2">
        <v>2696515.1519999998</v>
      </c>
      <c r="H1686" s="2">
        <v>1199483.4080000001</v>
      </c>
      <c r="I1686" s="2" t="s">
        <v>4896</v>
      </c>
      <c r="J1686" s="4">
        <v>39630</v>
      </c>
      <c r="K1686" s="230">
        <f t="shared" si="132"/>
        <v>3</v>
      </c>
      <c r="L1686" s="2" t="str">
        <f>$B1686&amp;"-"&amp;COUNTIF($B$2:$B1686, $B1686)</f>
        <v>6452-4</v>
      </c>
      <c r="M1686" s="2">
        <v>5430</v>
      </c>
      <c r="N1686" s="2" t="str">
        <f t="shared" si="131"/>
        <v>Wettingen</v>
      </c>
      <c r="O1686" s="2" t="str">
        <f t="shared" si="131"/>
        <v>Wettingen</v>
      </c>
      <c r="P1686" s="2" t="str">
        <f t="shared" si="131"/>
        <v/>
      </c>
      <c r="Q1686" s="2" t="str">
        <f t="shared" si="131"/>
        <v/>
      </c>
      <c r="R1686" s="2" t="str">
        <f t="shared" si="131"/>
        <v/>
      </c>
      <c r="S1686" s="2" t="str">
        <f t="shared" si="131"/>
        <v/>
      </c>
      <c r="T1686" s="2" t="str">
        <f t="shared" si="131"/>
        <v/>
      </c>
      <c r="U1686" s="2" t="str">
        <f t="shared" si="131"/>
        <v/>
      </c>
      <c r="V1686" s="2" t="str">
        <f t="shared" si="131"/>
        <v/>
      </c>
      <c r="W1686" s="2" t="str">
        <f t="shared" si="131"/>
        <v/>
      </c>
      <c r="X1686" s="2" t="str">
        <f t="shared" si="131"/>
        <v/>
      </c>
      <c r="Y1686" s="2" t="str">
        <f t="shared" si="131"/>
        <v/>
      </c>
    </row>
    <row r="1687" spans="1:25" x14ac:dyDescent="0.2">
      <c r="A1687" s="2" t="s">
        <v>1170</v>
      </c>
      <c r="B1687" s="2">
        <v>6418</v>
      </c>
      <c r="C1687" s="2">
        <v>0</v>
      </c>
      <c r="D1687" s="2" t="s">
        <v>1170</v>
      </c>
      <c r="E1687" s="2">
        <v>1370</v>
      </c>
      <c r="F1687" s="2" t="s">
        <v>1119</v>
      </c>
      <c r="G1687" s="2">
        <v>2694027.159</v>
      </c>
      <c r="H1687" s="2">
        <v>1216969.2080000001</v>
      </c>
      <c r="I1687" s="2" t="s">
        <v>4896</v>
      </c>
      <c r="J1687" s="4">
        <v>39630</v>
      </c>
      <c r="K1687" s="230">
        <f t="shared" si="132"/>
        <v>3</v>
      </c>
      <c r="L1687" s="2" t="str">
        <f>$B1687&amp;"-"&amp;COUNTIF($B$2:$B1687, $B1687)</f>
        <v>6418-1</v>
      </c>
      <c r="M1687" s="2">
        <v>5432</v>
      </c>
      <c r="N1687" s="2" t="str">
        <f t="shared" si="131"/>
        <v>Neuenhof</v>
      </c>
      <c r="O1687" s="2" t="str">
        <f t="shared" si="131"/>
        <v/>
      </c>
      <c r="P1687" s="2" t="str">
        <f t="shared" si="131"/>
        <v/>
      </c>
      <c r="Q1687" s="2" t="str">
        <f t="shared" ref="O1687:Y1710" si="133">IFERROR(INDEX($A$2:$A$5744, MATCH($M1687&amp;"-"&amp;Q$1, $L$2:$L$5744, 0)), "")</f>
        <v/>
      </c>
      <c r="R1687" s="2" t="str">
        <f t="shared" si="133"/>
        <v/>
      </c>
      <c r="S1687" s="2" t="str">
        <f t="shared" si="133"/>
        <v/>
      </c>
      <c r="T1687" s="2" t="str">
        <f t="shared" si="133"/>
        <v/>
      </c>
      <c r="U1687" s="2" t="str">
        <f t="shared" si="133"/>
        <v/>
      </c>
      <c r="V1687" s="2" t="str">
        <f t="shared" si="133"/>
        <v/>
      </c>
      <c r="W1687" s="2" t="str">
        <f t="shared" si="133"/>
        <v/>
      </c>
      <c r="X1687" s="2" t="str">
        <f t="shared" si="133"/>
        <v/>
      </c>
      <c r="Y1687" s="2" t="str">
        <f t="shared" si="133"/>
        <v/>
      </c>
    </row>
    <row r="1688" spans="1:25" x14ac:dyDescent="0.2">
      <c r="A1688" s="2" t="s">
        <v>1271</v>
      </c>
      <c r="B1688" s="2">
        <v>6315</v>
      </c>
      <c r="C1688" s="2">
        <v>3</v>
      </c>
      <c r="D1688" s="2" t="s">
        <v>1171</v>
      </c>
      <c r="E1688" s="2">
        <v>1371</v>
      </c>
      <c r="F1688" s="2" t="s">
        <v>1119</v>
      </c>
      <c r="G1688" s="2">
        <v>2691974.4130000002</v>
      </c>
      <c r="H1688" s="2">
        <v>1217222.942</v>
      </c>
      <c r="I1688" s="2" t="s">
        <v>4896</v>
      </c>
      <c r="J1688" s="4">
        <v>39630</v>
      </c>
      <c r="K1688" s="230">
        <f t="shared" si="132"/>
        <v>3</v>
      </c>
      <c r="L1688" s="2" t="str">
        <f>$B1688&amp;"-"&amp;COUNTIF($B$2:$B1688, $B1688)</f>
        <v>6315-1</v>
      </c>
      <c r="M1688" s="2">
        <v>5436</v>
      </c>
      <c r="N1688" s="2" t="str">
        <f t="shared" ref="N1688:Y1751" si="134">IFERROR(INDEX($A$2:$A$5744, MATCH($M1688&amp;"-"&amp;N$1, $L$2:$L$5744, 0)), "")</f>
        <v>Würenlos</v>
      </c>
      <c r="O1688" s="2" t="str">
        <f t="shared" si="133"/>
        <v/>
      </c>
      <c r="P1688" s="2" t="str">
        <f t="shared" si="133"/>
        <v/>
      </c>
      <c r="Q1688" s="2" t="str">
        <f t="shared" si="133"/>
        <v/>
      </c>
      <c r="R1688" s="2" t="str">
        <f t="shared" si="133"/>
        <v/>
      </c>
      <c r="S1688" s="2" t="str">
        <f t="shared" si="133"/>
        <v/>
      </c>
      <c r="T1688" s="2" t="str">
        <f t="shared" si="133"/>
        <v/>
      </c>
      <c r="U1688" s="2" t="str">
        <f t="shared" si="133"/>
        <v/>
      </c>
      <c r="V1688" s="2" t="str">
        <f t="shared" si="133"/>
        <v/>
      </c>
      <c r="W1688" s="2" t="str">
        <f t="shared" si="133"/>
        <v/>
      </c>
      <c r="X1688" s="2" t="str">
        <f t="shared" si="133"/>
        <v/>
      </c>
      <c r="Y1688" s="2" t="str">
        <f t="shared" si="133"/>
        <v/>
      </c>
    </row>
    <row r="1689" spans="1:25" x14ac:dyDescent="0.2">
      <c r="A1689" s="2" t="s">
        <v>1171</v>
      </c>
      <c r="B1689" s="2">
        <v>6417</v>
      </c>
      <c r="C1689" s="2">
        <v>0</v>
      </c>
      <c r="D1689" s="2" t="s">
        <v>1171</v>
      </c>
      <c r="E1689" s="2">
        <v>1371</v>
      </c>
      <c r="F1689" s="2" t="s">
        <v>1119</v>
      </c>
      <c r="G1689" s="2">
        <v>2690280.3829999999</v>
      </c>
      <c r="H1689" s="2">
        <v>1215159.6299999999</v>
      </c>
      <c r="I1689" s="2" t="s">
        <v>4896</v>
      </c>
      <c r="J1689" s="4">
        <v>39630</v>
      </c>
      <c r="K1689" s="230">
        <f t="shared" si="132"/>
        <v>3</v>
      </c>
      <c r="L1689" s="2" t="str">
        <f>$B1689&amp;"-"&amp;COUNTIF($B$2:$B1689, $B1689)</f>
        <v>6417-1</v>
      </c>
      <c r="M1689" s="2">
        <v>5442</v>
      </c>
      <c r="N1689" s="2" t="str">
        <f t="shared" si="134"/>
        <v>Fislisbach</v>
      </c>
      <c r="O1689" s="2" t="str">
        <f t="shared" si="133"/>
        <v/>
      </c>
      <c r="P1689" s="2" t="str">
        <f t="shared" si="133"/>
        <v/>
      </c>
      <c r="Q1689" s="2" t="str">
        <f t="shared" si="133"/>
        <v/>
      </c>
      <c r="R1689" s="2" t="str">
        <f t="shared" si="133"/>
        <v/>
      </c>
      <c r="S1689" s="2" t="str">
        <f t="shared" si="133"/>
        <v/>
      </c>
      <c r="T1689" s="2" t="str">
        <f t="shared" si="133"/>
        <v/>
      </c>
      <c r="U1689" s="2" t="str">
        <f t="shared" si="133"/>
        <v/>
      </c>
      <c r="V1689" s="2" t="str">
        <f t="shared" si="133"/>
        <v/>
      </c>
      <c r="W1689" s="2" t="str">
        <f t="shared" si="133"/>
        <v/>
      </c>
      <c r="X1689" s="2" t="str">
        <f t="shared" si="133"/>
        <v/>
      </c>
      <c r="Y1689" s="2" t="str">
        <f t="shared" si="133"/>
        <v/>
      </c>
    </row>
    <row r="1690" spans="1:25" x14ac:dyDescent="0.2">
      <c r="A1690" s="2" t="s">
        <v>1170</v>
      </c>
      <c r="B1690" s="2">
        <v>6418</v>
      </c>
      <c r="C1690" s="2">
        <v>0</v>
      </c>
      <c r="D1690" s="2" t="s">
        <v>1171</v>
      </c>
      <c r="E1690" s="2">
        <v>1371</v>
      </c>
      <c r="F1690" s="2" t="s">
        <v>1119</v>
      </c>
      <c r="G1690" s="2">
        <v>2692161.4550000001</v>
      </c>
      <c r="H1690" s="2">
        <v>1216788.172</v>
      </c>
      <c r="I1690" s="2" t="s">
        <v>4896</v>
      </c>
      <c r="J1690" s="4">
        <v>39630</v>
      </c>
      <c r="K1690" s="230">
        <f t="shared" si="132"/>
        <v>3</v>
      </c>
      <c r="L1690" s="2" t="str">
        <f>$B1690&amp;"-"&amp;COUNTIF($B$2:$B1690, $B1690)</f>
        <v>6418-2</v>
      </c>
      <c r="M1690" s="2">
        <v>5443</v>
      </c>
      <c r="N1690" s="2" t="str">
        <f t="shared" si="134"/>
        <v>Niederrohrdorf</v>
      </c>
      <c r="O1690" s="2" t="str">
        <f t="shared" si="133"/>
        <v/>
      </c>
      <c r="P1690" s="2" t="str">
        <f t="shared" si="133"/>
        <v/>
      </c>
      <c r="Q1690" s="2" t="str">
        <f t="shared" si="133"/>
        <v/>
      </c>
      <c r="R1690" s="2" t="str">
        <f t="shared" si="133"/>
        <v/>
      </c>
      <c r="S1690" s="2" t="str">
        <f t="shared" si="133"/>
        <v/>
      </c>
      <c r="T1690" s="2" t="str">
        <f t="shared" si="133"/>
        <v/>
      </c>
      <c r="U1690" s="2" t="str">
        <f t="shared" si="133"/>
        <v/>
      </c>
      <c r="V1690" s="2" t="str">
        <f t="shared" si="133"/>
        <v/>
      </c>
      <c r="W1690" s="2" t="str">
        <f t="shared" si="133"/>
        <v/>
      </c>
      <c r="X1690" s="2" t="str">
        <f t="shared" si="133"/>
        <v/>
      </c>
      <c r="Y1690" s="2" t="str">
        <f t="shared" si="133"/>
        <v/>
      </c>
    </row>
    <row r="1691" spans="1:25" x14ac:dyDescent="0.2">
      <c r="A1691" s="2" t="s">
        <v>1176</v>
      </c>
      <c r="B1691" s="2">
        <v>6422</v>
      </c>
      <c r="C1691" s="2">
        <v>0</v>
      </c>
      <c r="D1691" s="2" t="s">
        <v>1171</v>
      </c>
      <c r="E1691" s="2">
        <v>1371</v>
      </c>
      <c r="F1691" s="2" t="s">
        <v>1119</v>
      </c>
      <c r="G1691" s="2">
        <v>2689121.5249999999</v>
      </c>
      <c r="H1691" s="2">
        <v>1213620.628</v>
      </c>
      <c r="I1691" s="2" t="s">
        <v>4896</v>
      </c>
      <c r="J1691" s="4">
        <v>39630</v>
      </c>
      <c r="K1691" s="230">
        <f t="shared" si="132"/>
        <v>3</v>
      </c>
      <c r="L1691" s="2" t="str">
        <f>$B1691&amp;"-"&amp;COUNTIF($B$2:$B1691, $B1691)</f>
        <v>6422-1</v>
      </c>
      <c r="M1691" s="2">
        <v>5444</v>
      </c>
      <c r="N1691" s="2" t="str">
        <f t="shared" si="134"/>
        <v>Künten</v>
      </c>
      <c r="O1691" s="2" t="str">
        <f t="shared" si="133"/>
        <v/>
      </c>
      <c r="P1691" s="2" t="str">
        <f t="shared" si="133"/>
        <v/>
      </c>
      <c r="Q1691" s="2" t="str">
        <f t="shared" si="133"/>
        <v/>
      </c>
      <c r="R1691" s="2" t="str">
        <f t="shared" si="133"/>
        <v/>
      </c>
      <c r="S1691" s="2" t="str">
        <f t="shared" si="133"/>
        <v/>
      </c>
      <c r="T1691" s="2" t="str">
        <f t="shared" si="133"/>
        <v/>
      </c>
      <c r="U1691" s="2" t="str">
        <f t="shared" si="133"/>
        <v/>
      </c>
      <c r="V1691" s="2" t="str">
        <f t="shared" si="133"/>
        <v/>
      </c>
      <c r="W1691" s="2" t="str">
        <f t="shared" si="133"/>
        <v/>
      </c>
      <c r="X1691" s="2" t="str">
        <f t="shared" si="133"/>
        <v/>
      </c>
      <c r="Y1691" s="2" t="str">
        <f t="shared" si="133"/>
        <v/>
      </c>
    </row>
    <row r="1692" spans="1:25" x14ac:dyDescent="0.2">
      <c r="A1692" s="2" t="s">
        <v>1171</v>
      </c>
      <c r="B1692" s="2">
        <v>6417</v>
      </c>
      <c r="C1692" s="2">
        <v>0</v>
      </c>
      <c r="D1692" s="2" t="s">
        <v>1173</v>
      </c>
      <c r="E1692" s="2">
        <v>1372</v>
      </c>
      <c r="F1692" s="2" t="s">
        <v>1119</v>
      </c>
      <c r="G1692" s="2">
        <v>2692977.912</v>
      </c>
      <c r="H1692" s="2">
        <v>1213001.645</v>
      </c>
      <c r="I1692" s="2" t="s">
        <v>4896</v>
      </c>
      <c r="J1692" s="4">
        <v>39630</v>
      </c>
      <c r="K1692" s="230">
        <f t="shared" si="132"/>
        <v>3</v>
      </c>
      <c r="L1692" s="2" t="str">
        <f>$B1692&amp;"-"&amp;COUNTIF($B$2:$B1692, $B1692)</f>
        <v>6417-2</v>
      </c>
      <c r="M1692" s="2">
        <v>5445</v>
      </c>
      <c r="N1692" s="2" t="str">
        <f t="shared" si="134"/>
        <v>Eggenwil</v>
      </c>
      <c r="O1692" s="2" t="str">
        <f t="shared" si="133"/>
        <v/>
      </c>
      <c r="P1692" s="2" t="str">
        <f t="shared" si="133"/>
        <v/>
      </c>
      <c r="Q1692" s="2" t="str">
        <f t="shared" si="133"/>
        <v/>
      </c>
      <c r="R1692" s="2" t="str">
        <f t="shared" si="133"/>
        <v/>
      </c>
      <c r="S1692" s="2" t="str">
        <f t="shared" si="133"/>
        <v/>
      </c>
      <c r="T1692" s="2" t="str">
        <f t="shared" si="133"/>
        <v/>
      </c>
      <c r="U1692" s="2" t="str">
        <f t="shared" si="133"/>
        <v/>
      </c>
      <c r="V1692" s="2" t="str">
        <f t="shared" si="133"/>
        <v/>
      </c>
      <c r="W1692" s="2" t="str">
        <f t="shared" si="133"/>
        <v/>
      </c>
      <c r="X1692" s="2" t="str">
        <f t="shared" si="133"/>
        <v/>
      </c>
      <c r="Y1692" s="2" t="str">
        <f t="shared" si="133"/>
        <v/>
      </c>
    </row>
    <row r="1693" spans="1:25" x14ac:dyDescent="0.2">
      <c r="A1693" s="2" t="s">
        <v>1172</v>
      </c>
      <c r="B1693" s="2">
        <v>6423</v>
      </c>
      <c r="C1693" s="2">
        <v>0</v>
      </c>
      <c r="D1693" s="2" t="s">
        <v>1173</v>
      </c>
      <c r="E1693" s="2">
        <v>1372</v>
      </c>
      <c r="F1693" s="2" t="s">
        <v>1119</v>
      </c>
      <c r="G1693" s="2">
        <v>2690859.3560000001</v>
      </c>
      <c r="H1693" s="2">
        <v>1210106.9380000001</v>
      </c>
      <c r="I1693" s="2" t="s">
        <v>4896</v>
      </c>
      <c r="J1693" s="4">
        <v>39630</v>
      </c>
      <c r="K1693" s="230">
        <f t="shared" si="132"/>
        <v>3</v>
      </c>
      <c r="L1693" s="2" t="str">
        <f>$B1693&amp;"-"&amp;COUNTIF($B$2:$B1693, $B1693)</f>
        <v>6423-2</v>
      </c>
      <c r="M1693" s="2">
        <v>5452</v>
      </c>
      <c r="N1693" s="2" t="str">
        <f t="shared" si="134"/>
        <v>Oberrohrdorf</v>
      </c>
      <c r="O1693" s="2" t="str">
        <f t="shared" si="133"/>
        <v/>
      </c>
      <c r="P1693" s="2" t="str">
        <f t="shared" si="133"/>
        <v/>
      </c>
      <c r="Q1693" s="2" t="str">
        <f t="shared" si="133"/>
        <v/>
      </c>
      <c r="R1693" s="2" t="str">
        <f t="shared" si="133"/>
        <v/>
      </c>
      <c r="S1693" s="2" t="str">
        <f t="shared" si="133"/>
        <v/>
      </c>
      <c r="T1693" s="2" t="str">
        <f t="shared" si="133"/>
        <v/>
      </c>
      <c r="U1693" s="2" t="str">
        <f t="shared" si="133"/>
        <v/>
      </c>
      <c r="V1693" s="2" t="str">
        <f t="shared" si="133"/>
        <v/>
      </c>
      <c r="W1693" s="2" t="str">
        <f t="shared" si="133"/>
        <v/>
      </c>
      <c r="X1693" s="2" t="str">
        <f t="shared" si="133"/>
        <v/>
      </c>
      <c r="Y1693" s="2" t="str">
        <f t="shared" si="133"/>
        <v/>
      </c>
    </row>
    <row r="1694" spans="1:25" x14ac:dyDescent="0.2">
      <c r="A1694" s="2" t="s">
        <v>1173</v>
      </c>
      <c r="B1694" s="2">
        <v>6430</v>
      </c>
      <c r="C1694" s="2">
        <v>0</v>
      </c>
      <c r="D1694" s="2" t="s">
        <v>1173</v>
      </c>
      <c r="E1694" s="2">
        <v>1372</v>
      </c>
      <c r="F1694" s="2" t="s">
        <v>1119</v>
      </c>
      <c r="G1694" s="2">
        <v>2693320.43</v>
      </c>
      <c r="H1694" s="2">
        <v>1209307.2609999999</v>
      </c>
      <c r="I1694" s="2" t="s">
        <v>4896</v>
      </c>
      <c r="J1694" s="4">
        <v>39630</v>
      </c>
      <c r="K1694" s="230">
        <f t="shared" si="132"/>
        <v>3</v>
      </c>
      <c r="L1694" s="2" t="str">
        <f>$B1694&amp;"-"&amp;COUNTIF($B$2:$B1694, $B1694)</f>
        <v>6430-1</v>
      </c>
      <c r="M1694" s="2">
        <v>5453</v>
      </c>
      <c r="N1694" s="2" t="str">
        <f t="shared" si="134"/>
        <v>Remetschwil</v>
      </c>
      <c r="O1694" s="2" t="str">
        <f t="shared" si="133"/>
        <v/>
      </c>
      <c r="P1694" s="2" t="str">
        <f t="shared" si="133"/>
        <v/>
      </c>
      <c r="Q1694" s="2" t="str">
        <f t="shared" si="133"/>
        <v/>
      </c>
      <c r="R1694" s="2" t="str">
        <f t="shared" si="133"/>
        <v/>
      </c>
      <c r="S1694" s="2" t="str">
        <f t="shared" si="133"/>
        <v/>
      </c>
      <c r="T1694" s="2" t="str">
        <f t="shared" si="133"/>
        <v/>
      </c>
      <c r="U1694" s="2" t="str">
        <f t="shared" si="133"/>
        <v/>
      </c>
      <c r="V1694" s="2" t="str">
        <f t="shared" si="133"/>
        <v/>
      </c>
      <c r="W1694" s="2" t="str">
        <f t="shared" si="133"/>
        <v/>
      </c>
      <c r="X1694" s="2" t="str">
        <f t="shared" si="133"/>
        <v/>
      </c>
      <c r="Y1694" s="2" t="str">
        <f t="shared" si="133"/>
        <v/>
      </c>
    </row>
    <row r="1695" spans="1:25" x14ac:dyDescent="0.2">
      <c r="A1695" s="2" t="s">
        <v>1174</v>
      </c>
      <c r="B1695" s="2">
        <v>6432</v>
      </c>
      <c r="C1695" s="2">
        <v>0</v>
      </c>
      <c r="D1695" s="2" t="s">
        <v>1173</v>
      </c>
      <c r="E1695" s="2">
        <v>1372</v>
      </c>
      <c r="F1695" s="2" t="s">
        <v>1119</v>
      </c>
      <c r="G1695" s="2">
        <v>2695657.551</v>
      </c>
      <c r="H1695" s="2">
        <v>1207361.426</v>
      </c>
      <c r="I1695" s="2" t="s">
        <v>4896</v>
      </c>
      <c r="J1695" s="4">
        <v>39630</v>
      </c>
      <c r="K1695" s="230">
        <f t="shared" si="132"/>
        <v>3</v>
      </c>
      <c r="L1695" s="2" t="str">
        <f>$B1695&amp;"-"&amp;COUNTIF($B$2:$B1695, $B1695)</f>
        <v>6432-1</v>
      </c>
      <c r="M1695" s="2">
        <v>5454</v>
      </c>
      <c r="N1695" s="2" t="str">
        <f t="shared" si="134"/>
        <v>Bellikon</v>
      </c>
      <c r="O1695" s="2" t="str">
        <f t="shared" si="133"/>
        <v/>
      </c>
      <c r="P1695" s="2" t="str">
        <f t="shared" si="133"/>
        <v/>
      </c>
      <c r="Q1695" s="2" t="str">
        <f t="shared" si="133"/>
        <v/>
      </c>
      <c r="R1695" s="2" t="str">
        <f t="shared" si="133"/>
        <v/>
      </c>
      <c r="S1695" s="2" t="str">
        <f t="shared" si="133"/>
        <v/>
      </c>
      <c r="T1695" s="2" t="str">
        <f t="shared" si="133"/>
        <v/>
      </c>
      <c r="U1695" s="2" t="str">
        <f t="shared" si="133"/>
        <v/>
      </c>
      <c r="V1695" s="2" t="str">
        <f t="shared" si="133"/>
        <v/>
      </c>
      <c r="W1695" s="2" t="str">
        <f t="shared" si="133"/>
        <v/>
      </c>
      <c r="X1695" s="2" t="str">
        <f t="shared" si="133"/>
        <v/>
      </c>
      <c r="Y1695" s="2" t="str">
        <f t="shared" si="133"/>
        <v/>
      </c>
    </row>
    <row r="1696" spans="1:25" x14ac:dyDescent="0.2">
      <c r="A1696" s="2" t="s">
        <v>1175</v>
      </c>
      <c r="B1696" s="2">
        <v>6438</v>
      </c>
      <c r="C1696" s="2">
        <v>0</v>
      </c>
      <c r="D1696" s="2" t="s">
        <v>1173</v>
      </c>
      <c r="E1696" s="2">
        <v>1372</v>
      </c>
      <c r="F1696" s="2" t="s">
        <v>1119</v>
      </c>
      <c r="G1696" s="2">
        <v>2691920.378</v>
      </c>
      <c r="H1696" s="2">
        <v>1206342.4639999999</v>
      </c>
      <c r="I1696" s="2" t="s">
        <v>4896</v>
      </c>
      <c r="J1696" s="4">
        <v>39630</v>
      </c>
      <c r="K1696" s="230">
        <f t="shared" si="132"/>
        <v>3</v>
      </c>
      <c r="L1696" s="2" t="str">
        <f>$B1696&amp;"-"&amp;COUNTIF($B$2:$B1696, $B1696)</f>
        <v>6438-1</v>
      </c>
      <c r="M1696" s="2">
        <v>5462</v>
      </c>
      <c r="N1696" s="2" t="str">
        <f t="shared" si="134"/>
        <v>Siglistorf</v>
      </c>
      <c r="O1696" s="2" t="str">
        <f t="shared" si="133"/>
        <v>Siglistorf</v>
      </c>
      <c r="P1696" s="2" t="str">
        <f t="shared" si="133"/>
        <v/>
      </c>
      <c r="Q1696" s="2" t="str">
        <f t="shared" si="133"/>
        <v/>
      </c>
      <c r="R1696" s="2" t="str">
        <f t="shared" si="133"/>
        <v/>
      </c>
      <c r="S1696" s="2" t="str">
        <f t="shared" si="133"/>
        <v/>
      </c>
      <c r="T1696" s="2" t="str">
        <f t="shared" si="133"/>
        <v/>
      </c>
      <c r="U1696" s="2" t="str">
        <f t="shared" si="133"/>
        <v/>
      </c>
      <c r="V1696" s="2" t="str">
        <f t="shared" si="133"/>
        <v/>
      </c>
      <c r="W1696" s="2" t="str">
        <f t="shared" si="133"/>
        <v/>
      </c>
      <c r="X1696" s="2" t="str">
        <f t="shared" si="133"/>
        <v/>
      </c>
      <c r="Y1696" s="2" t="str">
        <f t="shared" si="133"/>
        <v/>
      </c>
    </row>
    <row r="1697" spans="1:25" x14ac:dyDescent="0.2">
      <c r="A1697" s="2" t="s">
        <v>1178</v>
      </c>
      <c r="B1697" s="2">
        <v>8842</v>
      </c>
      <c r="C1697" s="2">
        <v>0</v>
      </c>
      <c r="D1697" s="2" t="s">
        <v>1173</v>
      </c>
      <c r="E1697" s="2">
        <v>1372</v>
      </c>
      <c r="F1697" s="2" t="s">
        <v>1119</v>
      </c>
      <c r="G1697" s="2">
        <v>2701435.1409999998</v>
      </c>
      <c r="H1697" s="2">
        <v>1206595.798</v>
      </c>
      <c r="I1697" s="2" t="s">
        <v>4896</v>
      </c>
      <c r="J1697" s="4">
        <v>39630</v>
      </c>
      <c r="K1697" s="230">
        <f t="shared" si="132"/>
        <v>3</v>
      </c>
      <c r="L1697" s="2" t="str">
        <f>$B1697&amp;"-"&amp;COUNTIF($B$2:$B1697, $B1697)</f>
        <v>8842-2</v>
      </c>
      <c r="M1697" s="2">
        <v>5463</v>
      </c>
      <c r="N1697" s="2" t="str">
        <f t="shared" si="134"/>
        <v>Wislikofen</v>
      </c>
      <c r="O1697" s="2" t="str">
        <f t="shared" si="133"/>
        <v/>
      </c>
      <c r="P1697" s="2" t="str">
        <f t="shared" si="133"/>
        <v/>
      </c>
      <c r="Q1697" s="2" t="str">
        <f t="shared" si="133"/>
        <v/>
      </c>
      <c r="R1697" s="2" t="str">
        <f t="shared" si="133"/>
        <v/>
      </c>
      <c r="S1697" s="2" t="str">
        <f t="shared" si="133"/>
        <v/>
      </c>
      <c r="T1697" s="2" t="str">
        <f t="shared" si="133"/>
        <v/>
      </c>
      <c r="U1697" s="2" t="str">
        <f t="shared" si="133"/>
        <v/>
      </c>
      <c r="V1697" s="2" t="str">
        <f t="shared" si="133"/>
        <v/>
      </c>
      <c r="W1697" s="2" t="str">
        <f t="shared" si="133"/>
        <v/>
      </c>
      <c r="X1697" s="2" t="str">
        <f t="shared" si="133"/>
        <v/>
      </c>
      <c r="Y1697" s="2" t="str">
        <f t="shared" si="133"/>
        <v/>
      </c>
    </row>
    <row r="1698" spans="1:25" x14ac:dyDescent="0.2">
      <c r="A1698" s="2" t="s">
        <v>1168</v>
      </c>
      <c r="B1698" s="2">
        <v>8843</v>
      </c>
      <c r="C1698" s="2">
        <v>0</v>
      </c>
      <c r="D1698" s="2" t="s">
        <v>1173</v>
      </c>
      <c r="E1698" s="2">
        <v>1372</v>
      </c>
      <c r="F1698" s="2" t="s">
        <v>1119</v>
      </c>
      <c r="G1698" s="2">
        <v>2699121.0079999999</v>
      </c>
      <c r="H1698" s="2">
        <v>1208175.128</v>
      </c>
      <c r="I1698" s="2" t="s">
        <v>4896</v>
      </c>
      <c r="J1698" s="4">
        <v>39630</v>
      </c>
      <c r="K1698" s="230">
        <f t="shared" si="132"/>
        <v>3</v>
      </c>
      <c r="L1698" s="2" t="str">
        <f>$B1698&amp;"-"&amp;COUNTIF($B$2:$B1698, $B1698)</f>
        <v>8843-2</v>
      </c>
      <c r="M1698" s="2">
        <v>5464</v>
      </c>
      <c r="N1698" s="2" t="str">
        <f t="shared" si="134"/>
        <v>Rümikon AG</v>
      </c>
      <c r="O1698" s="2" t="str">
        <f t="shared" si="133"/>
        <v/>
      </c>
      <c r="P1698" s="2" t="str">
        <f t="shared" si="133"/>
        <v/>
      </c>
      <c r="Q1698" s="2" t="str">
        <f t="shared" si="133"/>
        <v/>
      </c>
      <c r="R1698" s="2" t="str">
        <f t="shared" si="133"/>
        <v/>
      </c>
      <c r="S1698" s="2" t="str">
        <f t="shared" si="133"/>
        <v/>
      </c>
      <c r="T1698" s="2" t="str">
        <f t="shared" si="133"/>
        <v/>
      </c>
      <c r="U1698" s="2" t="str">
        <f t="shared" si="133"/>
        <v/>
      </c>
      <c r="V1698" s="2" t="str">
        <f t="shared" si="133"/>
        <v/>
      </c>
      <c r="W1698" s="2" t="str">
        <f t="shared" si="133"/>
        <v/>
      </c>
      <c r="X1698" s="2" t="str">
        <f t="shared" si="133"/>
        <v/>
      </c>
      <c r="Y1698" s="2" t="str">
        <f t="shared" si="133"/>
        <v/>
      </c>
    </row>
    <row r="1699" spans="1:25" x14ac:dyDescent="0.2">
      <c r="A1699" s="2" t="s">
        <v>1176</v>
      </c>
      <c r="B1699" s="2">
        <v>6422</v>
      </c>
      <c r="C1699" s="2">
        <v>0</v>
      </c>
      <c r="D1699" s="2" t="s">
        <v>1176</v>
      </c>
      <c r="E1699" s="2">
        <v>1373</v>
      </c>
      <c r="F1699" s="2" t="s">
        <v>1119</v>
      </c>
      <c r="G1699" s="2">
        <v>2689002.4449999998</v>
      </c>
      <c r="H1699" s="2">
        <v>1211911.3970000001</v>
      </c>
      <c r="I1699" s="2" t="s">
        <v>4896</v>
      </c>
      <c r="J1699" s="4">
        <v>39630</v>
      </c>
      <c r="K1699" s="230">
        <f t="shared" si="132"/>
        <v>3</v>
      </c>
      <c r="L1699" s="2" t="str">
        <f>$B1699&amp;"-"&amp;COUNTIF($B$2:$B1699, $B1699)</f>
        <v>6422-2</v>
      </c>
      <c r="M1699" s="2">
        <v>5465</v>
      </c>
      <c r="N1699" s="2" t="str">
        <f t="shared" si="134"/>
        <v>Mellikon</v>
      </c>
      <c r="O1699" s="2" t="str">
        <f t="shared" si="133"/>
        <v/>
      </c>
      <c r="P1699" s="2" t="str">
        <f t="shared" si="133"/>
        <v/>
      </c>
      <c r="Q1699" s="2" t="str">
        <f t="shared" si="133"/>
        <v/>
      </c>
      <c r="R1699" s="2" t="str">
        <f t="shared" si="133"/>
        <v/>
      </c>
      <c r="S1699" s="2" t="str">
        <f t="shared" si="133"/>
        <v/>
      </c>
      <c r="T1699" s="2" t="str">
        <f t="shared" si="133"/>
        <v/>
      </c>
      <c r="U1699" s="2" t="str">
        <f t="shared" si="133"/>
        <v/>
      </c>
      <c r="V1699" s="2" t="str">
        <f t="shared" si="133"/>
        <v/>
      </c>
      <c r="W1699" s="2" t="str">
        <f t="shared" si="133"/>
        <v/>
      </c>
      <c r="X1699" s="2" t="str">
        <f t="shared" si="133"/>
        <v/>
      </c>
      <c r="Y1699" s="2" t="str">
        <f t="shared" si="133"/>
        <v/>
      </c>
    </row>
    <row r="1700" spans="1:25" x14ac:dyDescent="0.2">
      <c r="A1700" s="2" t="s">
        <v>1177</v>
      </c>
      <c r="B1700" s="2">
        <v>6416</v>
      </c>
      <c r="C1700" s="2">
        <v>0</v>
      </c>
      <c r="D1700" s="2" t="s">
        <v>1177</v>
      </c>
      <c r="E1700" s="2">
        <v>1374</v>
      </c>
      <c r="F1700" s="2" t="s">
        <v>1119</v>
      </c>
      <c r="G1700" s="2">
        <v>2686711.6519999998</v>
      </c>
      <c r="H1700" s="2">
        <v>1213289.68</v>
      </c>
      <c r="I1700" s="2" t="s">
        <v>4896</v>
      </c>
      <c r="J1700" s="4">
        <v>39630</v>
      </c>
      <c r="K1700" s="230">
        <f t="shared" si="132"/>
        <v>3</v>
      </c>
      <c r="L1700" s="2" t="str">
        <f>$B1700&amp;"-"&amp;COUNTIF($B$2:$B1700, $B1700)</f>
        <v>6416-2</v>
      </c>
      <c r="M1700" s="2">
        <v>5466</v>
      </c>
      <c r="N1700" s="2" t="str">
        <f t="shared" si="134"/>
        <v>Kaiserstuhl AG</v>
      </c>
      <c r="O1700" s="2" t="str">
        <f t="shared" si="133"/>
        <v/>
      </c>
      <c r="P1700" s="2" t="str">
        <f t="shared" si="133"/>
        <v/>
      </c>
      <c r="Q1700" s="2" t="str">
        <f t="shared" si="133"/>
        <v/>
      </c>
      <c r="R1700" s="2" t="str">
        <f t="shared" si="133"/>
        <v/>
      </c>
      <c r="S1700" s="2" t="str">
        <f t="shared" si="133"/>
        <v/>
      </c>
      <c r="T1700" s="2" t="str">
        <f t="shared" si="133"/>
        <v/>
      </c>
      <c r="U1700" s="2" t="str">
        <f t="shared" si="133"/>
        <v/>
      </c>
      <c r="V1700" s="2" t="str">
        <f t="shared" si="133"/>
        <v/>
      </c>
      <c r="W1700" s="2" t="str">
        <f t="shared" si="133"/>
        <v/>
      </c>
      <c r="X1700" s="2" t="str">
        <f t="shared" si="133"/>
        <v/>
      </c>
      <c r="Y1700" s="2" t="str">
        <f t="shared" si="133"/>
        <v/>
      </c>
    </row>
    <row r="1701" spans="1:25" x14ac:dyDescent="0.2">
      <c r="A1701" s="2" t="s">
        <v>1178</v>
      </c>
      <c r="B1701" s="2">
        <v>8842</v>
      </c>
      <c r="C1701" s="2">
        <v>0</v>
      </c>
      <c r="D1701" s="2" t="s">
        <v>1178</v>
      </c>
      <c r="E1701" s="2">
        <v>1375</v>
      </c>
      <c r="F1701" s="2" t="s">
        <v>1119</v>
      </c>
      <c r="G1701" s="2">
        <v>2703417.2310000001</v>
      </c>
      <c r="H1701" s="2">
        <v>1212648.74</v>
      </c>
      <c r="I1701" s="2" t="s">
        <v>4896</v>
      </c>
      <c r="J1701" s="4">
        <v>39630</v>
      </c>
      <c r="K1701" s="230">
        <f t="shared" si="132"/>
        <v>3</v>
      </c>
      <c r="L1701" s="2" t="str">
        <f>$B1701&amp;"-"&amp;COUNTIF($B$2:$B1701, $B1701)</f>
        <v>8842-3</v>
      </c>
      <c r="M1701" s="2">
        <v>5467</v>
      </c>
      <c r="N1701" s="2" t="str">
        <f t="shared" si="134"/>
        <v>Fisibach</v>
      </c>
      <c r="O1701" s="2" t="str">
        <f t="shared" si="133"/>
        <v/>
      </c>
      <c r="P1701" s="2" t="str">
        <f t="shared" si="133"/>
        <v/>
      </c>
      <c r="Q1701" s="2" t="str">
        <f t="shared" si="133"/>
        <v/>
      </c>
      <c r="R1701" s="2" t="str">
        <f t="shared" si="133"/>
        <v/>
      </c>
      <c r="S1701" s="2" t="str">
        <f t="shared" si="133"/>
        <v/>
      </c>
      <c r="T1701" s="2" t="str">
        <f t="shared" si="133"/>
        <v/>
      </c>
      <c r="U1701" s="2" t="str">
        <f t="shared" si="133"/>
        <v/>
      </c>
      <c r="V1701" s="2" t="str">
        <f t="shared" si="133"/>
        <v/>
      </c>
      <c r="W1701" s="2" t="str">
        <f t="shared" si="133"/>
        <v/>
      </c>
      <c r="X1701" s="2" t="str">
        <f t="shared" si="133"/>
        <v/>
      </c>
      <c r="Y1701" s="2" t="str">
        <f t="shared" si="133"/>
        <v/>
      </c>
    </row>
    <row r="1702" spans="1:25" x14ac:dyDescent="0.2">
      <c r="A1702" s="2" t="s">
        <v>1122</v>
      </c>
      <c r="B1702" s="2">
        <v>8844</v>
      </c>
      <c r="C1702" s="2">
        <v>0</v>
      </c>
      <c r="D1702" s="2" t="s">
        <v>1178</v>
      </c>
      <c r="E1702" s="2">
        <v>1375</v>
      </c>
      <c r="F1702" s="2" t="s">
        <v>1119</v>
      </c>
      <c r="G1702" s="2">
        <v>2707219.4219999998</v>
      </c>
      <c r="H1702" s="2">
        <v>1214446.855</v>
      </c>
      <c r="I1702" s="2" t="s">
        <v>4896</v>
      </c>
      <c r="J1702" s="4">
        <v>39630</v>
      </c>
      <c r="K1702" s="230">
        <f t="shared" si="132"/>
        <v>3</v>
      </c>
      <c r="L1702" s="2" t="str">
        <f>$B1702&amp;"-"&amp;COUNTIF($B$2:$B1702, $B1702)</f>
        <v>8844-2</v>
      </c>
      <c r="M1702" s="2">
        <v>5502</v>
      </c>
      <c r="N1702" s="2" t="str">
        <f t="shared" si="134"/>
        <v>Hunzenschwil</v>
      </c>
      <c r="O1702" s="2" t="str">
        <f t="shared" si="133"/>
        <v/>
      </c>
      <c r="P1702" s="2" t="str">
        <f t="shared" si="133"/>
        <v/>
      </c>
      <c r="Q1702" s="2" t="str">
        <f t="shared" si="133"/>
        <v/>
      </c>
      <c r="R1702" s="2" t="str">
        <f t="shared" si="133"/>
        <v/>
      </c>
      <c r="S1702" s="2" t="str">
        <f t="shared" si="133"/>
        <v/>
      </c>
      <c r="T1702" s="2" t="str">
        <f t="shared" si="133"/>
        <v/>
      </c>
      <c r="U1702" s="2" t="str">
        <f t="shared" si="133"/>
        <v/>
      </c>
      <c r="V1702" s="2" t="str">
        <f t="shared" si="133"/>
        <v/>
      </c>
      <c r="W1702" s="2" t="str">
        <f t="shared" si="133"/>
        <v/>
      </c>
      <c r="X1702" s="2" t="str">
        <f t="shared" si="133"/>
        <v/>
      </c>
      <c r="Y1702" s="2" t="str">
        <f t="shared" si="133"/>
        <v/>
      </c>
    </row>
    <row r="1703" spans="1:25" x14ac:dyDescent="0.2">
      <c r="A1703" s="2" t="s">
        <v>1179</v>
      </c>
      <c r="B1703" s="2">
        <v>8845</v>
      </c>
      <c r="C1703" s="2">
        <v>0</v>
      </c>
      <c r="D1703" s="2" t="s">
        <v>1178</v>
      </c>
      <c r="E1703" s="2">
        <v>1375</v>
      </c>
      <c r="F1703" s="2" t="s">
        <v>1119</v>
      </c>
      <c r="G1703" s="2">
        <v>2707736.4449999998</v>
      </c>
      <c r="H1703" s="2">
        <v>1210387.557</v>
      </c>
      <c r="I1703" s="2" t="s">
        <v>4896</v>
      </c>
      <c r="J1703" s="4">
        <v>39630</v>
      </c>
      <c r="K1703" s="230">
        <f t="shared" si="132"/>
        <v>3</v>
      </c>
      <c r="L1703" s="2" t="str">
        <f>$B1703&amp;"-"&amp;COUNTIF($B$2:$B1703, $B1703)</f>
        <v>8845-1</v>
      </c>
      <c r="M1703" s="2">
        <v>5503</v>
      </c>
      <c r="N1703" s="2" t="str">
        <f t="shared" si="134"/>
        <v>Schafisheim</v>
      </c>
      <c r="O1703" s="2" t="str">
        <f t="shared" si="133"/>
        <v/>
      </c>
      <c r="P1703" s="2" t="str">
        <f t="shared" si="133"/>
        <v/>
      </c>
      <c r="Q1703" s="2" t="str">
        <f t="shared" si="133"/>
        <v/>
      </c>
      <c r="R1703" s="2" t="str">
        <f t="shared" si="133"/>
        <v/>
      </c>
      <c r="S1703" s="2" t="str">
        <f t="shared" si="133"/>
        <v/>
      </c>
      <c r="T1703" s="2" t="str">
        <f t="shared" si="133"/>
        <v/>
      </c>
      <c r="U1703" s="2" t="str">
        <f t="shared" si="133"/>
        <v/>
      </c>
      <c r="V1703" s="2" t="str">
        <f t="shared" si="133"/>
        <v/>
      </c>
      <c r="W1703" s="2" t="str">
        <f t="shared" si="133"/>
        <v/>
      </c>
      <c r="X1703" s="2" t="str">
        <f t="shared" si="133"/>
        <v/>
      </c>
      <c r="Y1703" s="2" t="str">
        <f t="shared" si="133"/>
        <v/>
      </c>
    </row>
    <row r="1704" spans="1:25" x14ac:dyDescent="0.2">
      <c r="A1704" s="2" t="s">
        <v>1180</v>
      </c>
      <c r="B1704" s="2">
        <v>6010</v>
      </c>
      <c r="C1704" s="2">
        <v>2</v>
      </c>
      <c r="D1704" s="2" t="s">
        <v>1181</v>
      </c>
      <c r="E1704" s="2">
        <v>1401</v>
      </c>
      <c r="F1704" s="2" t="s">
        <v>1182</v>
      </c>
      <c r="G1704" s="2">
        <v>2662154.1379999998</v>
      </c>
      <c r="H1704" s="2">
        <v>1203458.773</v>
      </c>
      <c r="I1704" s="2" t="s">
        <v>4896</v>
      </c>
      <c r="J1704" s="4">
        <v>39630</v>
      </c>
      <c r="K1704" s="230">
        <f t="shared" si="132"/>
        <v>3</v>
      </c>
      <c r="L1704" s="2" t="str">
        <f>$B1704&amp;"-"&amp;COUNTIF($B$2:$B1704, $B1704)</f>
        <v>6010-2</v>
      </c>
      <c r="M1704" s="2">
        <v>5504</v>
      </c>
      <c r="N1704" s="2" t="str">
        <f t="shared" si="134"/>
        <v>Othmarsingen</v>
      </c>
      <c r="O1704" s="2" t="str">
        <f t="shared" si="133"/>
        <v/>
      </c>
      <c r="P1704" s="2" t="str">
        <f t="shared" si="133"/>
        <v/>
      </c>
      <c r="Q1704" s="2" t="str">
        <f t="shared" si="133"/>
        <v/>
      </c>
      <c r="R1704" s="2" t="str">
        <f t="shared" si="133"/>
        <v/>
      </c>
      <c r="S1704" s="2" t="str">
        <f t="shared" si="133"/>
        <v/>
      </c>
      <c r="T1704" s="2" t="str">
        <f t="shared" si="133"/>
        <v/>
      </c>
      <c r="U1704" s="2" t="str">
        <f t="shared" si="133"/>
        <v/>
      </c>
      <c r="V1704" s="2" t="str">
        <f t="shared" si="133"/>
        <v/>
      </c>
      <c r="W1704" s="2" t="str">
        <f t="shared" si="133"/>
        <v/>
      </c>
      <c r="X1704" s="2" t="str">
        <f t="shared" si="133"/>
        <v/>
      </c>
      <c r="Y1704" s="2" t="str">
        <f t="shared" si="133"/>
        <v/>
      </c>
    </row>
    <row r="1705" spans="1:25" x14ac:dyDescent="0.2">
      <c r="A1705" s="2" t="s">
        <v>1183</v>
      </c>
      <c r="B1705" s="2">
        <v>6053</v>
      </c>
      <c r="C1705" s="2">
        <v>0</v>
      </c>
      <c r="D1705" s="2" t="s">
        <v>1181</v>
      </c>
      <c r="E1705" s="2">
        <v>1401</v>
      </c>
      <c r="F1705" s="2" t="s">
        <v>1182</v>
      </c>
      <c r="G1705" s="2">
        <v>2664633.8459999999</v>
      </c>
      <c r="H1705" s="2">
        <v>1201988.594</v>
      </c>
      <c r="I1705" s="2" t="s">
        <v>4896</v>
      </c>
      <c r="J1705" s="4">
        <v>39630</v>
      </c>
      <c r="K1705" s="230">
        <f t="shared" si="132"/>
        <v>3</v>
      </c>
      <c r="L1705" s="2" t="str">
        <f>$B1705&amp;"-"&amp;COUNTIF($B$2:$B1705, $B1705)</f>
        <v>6053-1</v>
      </c>
      <c r="M1705" s="2">
        <v>5505</v>
      </c>
      <c r="N1705" s="2" t="str">
        <f t="shared" si="134"/>
        <v>Brunegg</v>
      </c>
      <c r="O1705" s="2" t="str">
        <f t="shared" si="133"/>
        <v/>
      </c>
      <c r="P1705" s="2" t="str">
        <f t="shared" si="133"/>
        <v/>
      </c>
      <c r="Q1705" s="2" t="str">
        <f t="shared" si="133"/>
        <v/>
      </c>
      <c r="R1705" s="2" t="str">
        <f t="shared" si="133"/>
        <v/>
      </c>
      <c r="S1705" s="2" t="str">
        <f t="shared" si="133"/>
        <v/>
      </c>
      <c r="T1705" s="2" t="str">
        <f t="shared" si="133"/>
        <v/>
      </c>
      <c r="U1705" s="2" t="str">
        <f t="shared" si="133"/>
        <v/>
      </c>
      <c r="V1705" s="2" t="str">
        <f t="shared" si="133"/>
        <v/>
      </c>
      <c r="W1705" s="2" t="str">
        <f t="shared" si="133"/>
        <v/>
      </c>
      <c r="X1705" s="2" t="str">
        <f t="shared" si="133"/>
        <v/>
      </c>
      <c r="Y1705" s="2" t="str">
        <f t="shared" si="133"/>
        <v/>
      </c>
    </row>
    <row r="1706" spans="1:25" x14ac:dyDescent="0.2">
      <c r="A1706" s="2" t="s">
        <v>1184</v>
      </c>
      <c r="B1706" s="2">
        <v>6055</v>
      </c>
      <c r="C1706" s="2">
        <v>0</v>
      </c>
      <c r="D1706" s="2" t="s">
        <v>1181</v>
      </c>
      <c r="E1706" s="2">
        <v>1401</v>
      </c>
      <c r="F1706" s="2" t="s">
        <v>1182</v>
      </c>
      <c r="G1706" s="2">
        <v>2658796.5189999999</v>
      </c>
      <c r="H1706" s="2">
        <v>1200208.662</v>
      </c>
      <c r="I1706" s="2" t="s">
        <v>4896</v>
      </c>
      <c r="J1706" s="4">
        <v>39630</v>
      </c>
      <c r="K1706" s="230">
        <f t="shared" si="132"/>
        <v>3</v>
      </c>
      <c r="L1706" s="2" t="str">
        <f>$B1706&amp;"-"&amp;COUNTIF($B$2:$B1706, $B1706)</f>
        <v>6055-1</v>
      </c>
      <c r="M1706" s="2">
        <v>5506</v>
      </c>
      <c r="N1706" s="2" t="str">
        <f t="shared" si="134"/>
        <v>Mägenwil</v>
      </c>
      <c r="O1706" s="2" t="str">
        <f t="shared" si="133"/>
        <v>Mägenwil</v>
      </c>
      <c r="P1706" s="2" t="str">
        <f t="shared" si="133"/>
        <v/>
      </c>
      <c r="Q1706" s="2" t="str">
        <f t="shared" si="133"/>
        <v/>
      </c>
      <c r="R1706" s="2" t="str">
        <f t="shared" si="133"/>
        <v/>
      </c>
      <c r="S1706" s="2" t="str">
        <f t="shared" si="133"/>
        <v/>
      </c>
      <c r="T1706" s="2" t="str">
        <f t="shared" si="133"/>
        <v/>
      </c>
      <c r="U1706" s="2" t="str">
        <f t="shared" si="133"/>
        <v/>
      </c>
      <c r="V1706" s="2" t="str">
        <f t="shared" si="133"/>
        <v/>
      </c>
      <c r="W1706" s="2" t="str">
        <f t="shared" si="133"/>
        <v/>
      </c>
      <c r="X1706" s="2" t="str">
        <f t="shared" si="133"/>
        <v/>
      </c>
      <c r="Y1706" s="2" t="str">
        <f t="shared" si="133"/>
        <v/>
      </c>
    </row>
    <row r="1707" spans="1:25" x14ac:dyDescent="0.2">
      <c r="A1707" s="2" t="s">
        <v>1188</v>
      </c>
      <c r="B1707" s="2">
        <v>6064</v>
      </c>
      <c r="C1707" s="2">
        <v>0</v>
      </c>
      <c r="D1707" s="2" t="s">
        <v>1181</v>
      </c>
      <c r="E1707" s="2">
        <v>1401</v>
      </c>
      <c r="F1707" s="2" t="s">
        <v>1182</v>
      </c>
      <c r="G1707" s="2">
        <v>2664141.1189999999</v>
      </c>
      <c r="H1707" s="2">
        <v>1197612.2590000001</v>
      </c>
      <c r="I1707" s="2" t="s">
        <v>4896</v>
      </c>
      <c r="J1707" s="4">
        <v>39630</v>
      </c>
      <c r="K1707" s="230">
        <f t="shared" si="132"/>
        <v>3</v>
      </c>
      <c r="L1707" s="2" t="str">
        <f>$B1707&amp;"-"&amp;COUNTIF($B$2:$B1707, $B1707)</f>
        <v>6064-1</v>
      </c>
      <c r="M1707" s="2">
        <v>5507</v>
      </c>
      <c r="N1707" s="2" t="str">
        <f t="shared" si="134"/>
        <v>Mellingen</v>
      </c>
      <c r="O1707" s="2" t="str">
        <f t="shared" si="133"/>
        <v/>
      </c>
      <c r="P1707" s="2" t="str">
        <f t="shared" si="133"/>
        <v/>
      </c>
      <c r="Q1707" s="2" t="str">
        <f t="shared" si="133"/>
        <v/>
      </c>
      <c r="R1707" s="2" t="str">
        <f t="shared" si="133"/>
        <v/>
      </c>
      <c r="S1707" s="2" t="str">
        <f t="shared" si="133"/>
        <v/>
      </c>
      <c r="T1707" s="2" t="str">
        <f t="shared" si="133"/>
        <v/>
      </c>
      <c r="U1707" s="2" t="str">
        <f t="shared" si="133"/>
        <v/>
      </c>
      <c r="V1707" s="2" t="str">
        <f t="shared" si="133"/>
        <v/>
      </c>
      <c r="W1707" s="2" t="str">
        <f t="shared" si="133"/>
        <v/>
      </c>
      <c r="X1707" s="2" t="str">
        <f t="shared" si="133"/>
        <v/>
      </c>
      <c r="Y1707" s="2" t="str">
        <f t="shared" si="133"/>
        <v/>
      </c>
    </row>
    <row r="1708" spans="1:25" x14ac:dyDescent="0.2">
      <c r="A1708" s="2" t="s">
        <v>1185</v>
      </c>
      <c r="B1708" s="2">
        <v>6388</v>
      </c>
      <c r="C1708" s="2">
        <v>0</v>
      </c>
      <c r="D1708" s="2" t="s">
        <v>1186</v>
      </c>
      <c r="E1708" s="2">
        <v>1402</v>
      </c>
      <c r="F1708" s="2" t="s">
        <v>1182</v>
      </c>
      <c r="G1708" s="2">
        <v>2671110.6009999998</v>
      </c>
      <c r="H1708" s="2">
        <v>1190536.821</v>
      </c>
      <c r="I1708" s="2" t="s">
        <v>4896</v>
      </c>
      <c r="J1708" s="4">
        <v>39630</v>
      </c>
      <c r="K1708" s="230">
        <f t="shared" si="132"/>
        <v>3</v>
      </c>
      <c r="L1708" s="2" t="str">
        <f>$B1708&amp;"-"&amp;COUNTIF($B$2:$B1708, $B1708)</f>
        <v>6388-1</v>
      </c>
      <c r="M1708" s="2">
        <v>5512</v>
      </c>
      <c r="N1708" s="2" t="str">
        <f t="shared" si="134"/>
        <v>Wohlenschwil</v>
      </c>
      <c r="O1708" s="2" t="str">
        <f t="shared" si="133"/>
        <v/>
      </c>
      <c r="P1708" s="2" t="str">
        <f t="shared" si="133"/>
        <v/>
      </c>
      <c r="Q1708" s="2" t="str">
        <f t="shared" si="133"/>
        <v/>
      </c>
      <c r="R1708" s="2" t="str">
        <f t="shared" si="133"/>
        <v/>
      </c>
      <c r="S1708" s="2" t="str">
        <f t="shared" si="133"/>
        <v/>
      </c>
      <c r="T1708" s="2" t="str">
        <f t="shared" si="133"/>
        <v/>
      </c>
      <c r="U1708" s="2" t="str">
        <f t="shared" si="133"/>
        <v/>
      </c>
      <c r="V1708" s="2" t="str">
        <f t="shared" si="133"/>
        <v/>
      </c>
      <c r="W1708" s="2" t="str">
        <f t="shared" si="133"/>
        <v/>
      </c>
      <c r="X1708" s="2" t="str">
        <f t="shared" si="133"/>
        <v/>
      </c>
      <c r="Y1708" s="2" t="str">
        <f t="shared" si="133"/>
        <v/>
      </c>
    </row>
    <row r="1709" spans="1:25" x14ac:dyDescent="0.2">
      <c r="A1709" s="2" t="s">
        <v>1186</v>
      </c>
      <c r="B1709" s="2">
        <v>6390</v>
      </c>
      <c r="C1709" s="2">
        <v>0</v>
      </c>
      <c r="D1709" s="2" t="s">
        <v>1186</v>
      </c>
      <c r="E1709" s="2">
        <v>1402</v>
      </c>
      <c r="F1709" s="2" t="s">
        <v>1182</v>
      </c>
      <c r="G1709" s="2">
        <v>2675924.6800000002</v>
      </c>
      <c r="H1709" s="2">
        <v>1185531.3189999999</v>
      </c>
      <c r="I1709" s="2" t="s">
        <v>4896</v>
      </c>
      <c r="J1709" s="4">
        <v>39630</v>
      </c>
      <c r="K1709" s="230">
        <f t="shared" si="132"/>
        <v>3</v>
      </c>
      <c r="L1709" s="2" t="str">
        <f>$B1709&amp;"-"&amp;COUNTIF($B$2:$B1709, $B1709)</f>
        <v>6390-2</v>
      </c>
      <c r="M1709" s="2">
        <v>5522</v>
      </c>
      <c r="N1709" s="2" t="str">
        <f t="shared" si="134"/>
        <v>Tägerig</v>
      </c>
      <c r="O1709" s="2" t="str">
        <f t="shared" si="133"/>
        <v>Tägerig</v>
      </c>
      <c r="P1709" s="2" t="str">
        <f t="shared" si="133"/>
        <v/>
      </c>
      <c r="Q1709" s="2" t="str">
        <f t="shared" si="133"/>
        <v/>
      </c>
      <c r="R1709" s="2" t="str">
        <f t="shared" si="133"/>
        <v/>
      </c>
      <c r="S1709" s="2" t="str">
        <f t="shared" si="133"/>
        <v/>
      </c>
      <c r="T1709" s="2" t="str">
        <f t="shared" si="133"/>
        <v/>
      </c>
      <c r="U1709" s="2" t="str">
        <f t="shared" si="133"/>
        <v/>
      </c>
      <c r="V1709" s="2" t="str">
        <f t="shared" si="133"/>
        <v/>
      </c>
      <c r="W1709" s="2" t="str">
        <f t="shared" si="133"/>
        <v/>
      </c>
      <c r="X1709" s="2" t="str">
        <f t="shared" si="133"/>
        <v/>
      </c>
      <c r="Y1709" s="2" t="str">
        <f t="shared" si="133"/>
        <v/>
      </c>
    </row>
    <row r="1710" spans="1:25" x14ac:dyDescent="0.2">
      <c r="A1710" s="2" t="s">
        <v>1187</v>
      </c>
      <c r="B1710" s="2">
        <v>6074</v>
      </c>
      <c r="C1710" s="2">
        <v>0</v>
      </c>
      <c r="D1710" s="2" t="s">
        <v>1187</v>
      </c>
      <c r="E1710" s="2">
        <v>1403</v>
      </c>
      <c r="F1710" s="2" t="s">
        <v>1182</v>
      </c>
      <c r="G1710" s="2">
        <v>2652029.0449999999</v>
      </c>
      <c r="H1710" s="2">
        <v>1187475.6880000001</v>
      </c>
      <c r="I1710" s="2" t="s">
        <v>4896</v>
      </c>
      <c r="J1710" s="4">
        <v>39630</v>
      </c>
      <c r="K1710" s="230">
        <f t="shared" si="132"/>
        <v>3</v>
      </c>
      <c r="L1710" s="2" t="str">
        <f>$B1710&amp;"-"&amp;COUNTIF($B$2:$B1710, $B1710)</f>
        <v>6074-1</v>
      </c>
      <c r="M1710" s="2">
        <v>5524</v>
      </c>
      <c r="N1710" s="2" t="str">
        <f t="shared" si="134"/>
        <v>Niederwil AG</v>
      </c>
      <c r="O1710" s="2" t="str">
        <f t="shared" si="133"/>
        <v>Nesselnbach</v>
      </c>
      <c r="P1710" s="2" t="str">
        <f t="shared" si="133"/>
        <v/>
      </c>
      <c r="Q1710" s="2" t="str">
        <f t="shared" si="133"/>
        <v/>
      </c>
      <c r="R1710" s="2" t="str">
        <f t="shared" si="133"/>
        <v/>
      </c>
      <c r="S1710" s="2" t="str">
        <f t="shared" ref="O1710:Y1733" si="135">IFERROR(INDEX($A$2:$A$5744, MATCH($M1710&amp;"-"&amp;S$1, $L$2:$L$5744, 0)), "")</f>
        <v/>
      </c>
      <c r="T1710" s="2" t="str">
        <f t="shared" si="135"/>
        <v/>
      </c>
      <c r="U1710" s="2" t="str">
        <f t="shared" si="135"/>
        <v/>
      </c>
      <c r="V1710" s="2" t="str">
        <f t="shared" si="135"/>
        <v/>
      </c>
      <c r="W1710" s="2" t="str">
        <f t="shared" si="135"/>
        <v/>
      </c>
      <c r="X1710" s="2" t="str">
        <f t="shared" si="135"/>
        <v/>
      </c>
      <c r="Y1710" s="2" t="str">
        <f t="shared" si="135"/>
        <v/>
      </c>
    </row>
    <row r="1711" spans="1:25" x14ac:dyDescent="0.2">
      <c r="A1711" s="2" t="s">
        <v>939</v>
      </c>
      <c r="B1711" s="2">
        <v>6174</v>
      </c>
      <c r="C1711" s="2">
        <v>0</v>
      </c>
      <c r="D1711" s="2" t="s">
        <v>1187</v>
      </c>
      <c r="E1711" s="2">
        <v>1403</v>
      </c>
      <c r="F1711" s="2" t="s">
        <v>1182</v>
      </c>
      <c r="G1711" s="2">
        <v>2647798.7000000002</v>
      </c>
      <c r="H1711" s="2">
        <v>1183426.7760000001</v>
      </c>
      <c r="I1711" s="2" t="s">
        <v>4896</v>
      </c>
      <c r="J1711" s="4">
        <v>39630</v>
      </c>
      <c r="K1711" s="230">
        <f t="shared" si="132"/>
        <v>3</v>
      </c>
      <c r="L1711" s="2" t="str">
        <f>$B1711&amp;"-"&amp;COUNTIF($B$2:$B1711, $B1711)</f>
        <v>6174-2</v>
      </c>
      <c r="M1711" s="2">
        <v>5525</v>
      </c>
      <c r="N1711" s="2" t="str">
        <f t="shared" si="134"/>
        <v>Fischbach-Göslikon</v>
      </c>
      <c r="O1711" s="2" t="str">
        <f t="shared" si="135"/>
        <v/>
      </c>
      <c r="P1711" s="2" t="str">
        <f t="shared" si="135"/>
        <v/>
      </c>
      <c r="Q1711" s="2" t="str">
        <f t="shared" si="135"/>
        <v/>
      </c>
      <c r="R1711" s="2" t="str">
        <f t="shared" si="135"/>
        <v/>
      </c>
      <c r="S1711" s="2" t="str">
        <f t="shared" si="135"/>
        <v/>
      </c>
      <c r="T1711" s="2" t="str">
        <f t="shared" si="135"/>
        <v/>
      </c>
      <c r="U1711" s="2" t="str">
        <f t="shared" si="135"/>
        <v/>
      </c>
      <c r="V1711" s="2" t="str">
        <f t="shared" si="135"/>
        <v/>
      </c>
      <c r="W1711" s="2" t="str">
        <f t="shared" si="135"/>
        <v/>
      </c>
      <c r="X1711" s="2" t="str">
        <f t="shared" si="135"/>
        <v/>
      </c>
      <c r="Y1711" s="2" t="str">
        <f t="shared" si="135"/>
        <v/>
      </c>
    </row>
    <row r="1712" spans="1:25" x14ac:dyDescent="0.2">
      <c r="A1712" s="2" t="s">
        <v>1188</v>
      </c>
      <c r="B1712" s="2">
        <v>6064</v>
      </c>
      <c r="C1712" s="2">
        <v>0</v>
      </c>
      <c r="D1712" s="2" t="s">
        <v>1188</v>
      </c>
      <c r="E1712" s="2">
        <v>1404</v>
      </c>
      <c r="F1712" s="2" t="s">
        <v>1182</v>
      </c>
      <c r="G1712" s="2">
        <v>2665797.554</v>
      </c>
      <c r="H1712" s="2">
        <v>1195401.987</v>
      </c>
      <c r="I1712" s="2" t="s">
        <v>4896</v>
      </c>
      <c r="J1712" s="4">
        <v>39630</v>
      </c>
      <c r="K1712" s="230">
        <f t="shared" si="132"/>
        <v>3</v>
      </c>
      <c r="L1712" s="2" t="str">
        <f>$B1712&amp;"-"&amp;COUNTIF($B$2:$B1712, $B1712)</f>
        <v>6064-2</v>
      </c>
      <c r="M1712" s="2">
        <v>5600</v>
      </c>
      <c r="N1712" s="2" t="str">
        <f t="shared" si="134"/>
        <v>Ammerswil AG</v>
      </c>
      <c r="O1712" s="2" t="str">
        <f t="shared" si="135"/>
        <v>Lenzburg</v>
      </c>
      <c r="P1712" s="2" t="str">
        <f t="shared" si="135"/>
        <v/>
      </c>
      <c r="Q1712" s="2" t="str">
        <f t="shared" si="135"/>
        <v/>
      </c>
      <c r="R1712" s="2" t="str">
        <f t="shared" si="135"/>
        <v/>
      </c>
      <c r="S1712" s="2" t="str">
        <f t="shared" si="135"/>
        <v/>
      </c>
      <c r="T1712" s="2" t="str">
        <f t="shared" si="135"/>
        <v/>
      </c>
      <c r="U1712" s="2" t="str">
        <f t="shared" si="135"/>
        <v/>
      </c>
      <c r="V1712" s="2" t="str">
        <f t="shared" si="135"/>
        <v/>
      </c>
      <c r="W1712" s="2" t="str">
        <f t="shared" si="135"/>
        <v/>
      </c>
      <c r="X1712" s="2" t="str">
        <f t="shared" si="135"/>
        <v/>
      </c>
      <c r="Y1712" s="2" t="str">
        <f t="shared" si="135"/>
        <v/>
      </c>
    </row>
    <row r="1713" spans="1:25" x14ac:dyDescent="0.2">
      <c r="A1713" s="2" t="s">
        <v>1189</v>
      </c>
      <c r="B1713" s="2">
        <v>6066</v>
      </c>
      <c r="C1713" s="2">
        <v>0</v>
      </c>
      <c r="D1713" s="2" t="s">
        <v>1188</v>
      </c>
      <c r="E1713" s="2">
        <v>1404</v>
      </c>
      <c r="F1713" s="2" t="s">
        <v>1182</v>
      </c>
      <c r="G1713" s="2">
        <v>2665765.7140000002</v>
      </c>
      <c r="H1713" s="2">
        <v>1191698.757</v>
      </c>
      <c r="I1713" s="2" t="s">
        <v>4896</v>
      </c>
      <c r="J1713" s="4">
        <v>39630</v>
      </c>
      <c r="K1713" s="230">
        <f t="shared" si="132"/>
        <v>3</v>
      </c>
      <c r="L1713" s="2" t="str">
        <f>$B1713&amp;"-"&amp;COUNTIF($B$2:$B1713, $B1713)</f>
        <v>6066-1</v>
      </c>
      <c r="M1713" s="2">
        <v>5603</v>
      </c>
      <c r="N1713" s="2" t="str">
        <f t="shared" si="134"/>
        <v>Staufen</v>
      </c>
      <c r="O1713" s="2" t="str">
        <f t="shared" si="135"/>
        <v/>
      </c>
      <c r="P1713" s="2" t="str">
        <f t="shared" si="135"/>
        <v/>
      </c>
      <c r="Q1713" s="2" t="str">
        <f t="shared" si="135"/>
        <v/>
      </c>
      <c r="R1713" s="2" t="str">
        <f t="shared" si="135"/>
        <v/>
      </c>
      <c r="S1713" s="2" t="str">
        <f t="shared" si="135"/>
        <v/>
      </c>
      <c r="T1713" s="2" t="str">
        <f t="shared" si="135"/>
        <v/>
      </c>
      <c r="U1713" s="2" t="str">
        <f t="shared" si="135"/>
        <v/>
      </c>
      <c r="V1713" s="2" t="str">
        <f t="shared" si="135"/>
        <v/>
      </c>
      <c r="W1713" s="2" t="str">
        <f t="shared" si="135"/>
        <v/>
      </c>
      <c r="X1713" s="2" t="str">
        <f t="shared" si="135"/>
        <v/>
      </c>
      <c r="Y1713" s="2" t="str">
        <f t="shared" si="135"/>
        <v/>
      </c>
    </row>
    <row r="1714" spans="1:25" x14ac:dyDescent="0.2">
      <c r="A1714" s="2" t="s">
        <v>1190</v>
      </c>
      <c r="B1714" s="2">
        <v>6067</v>
      </c>
      <c r="C1714" s="2">
        <v>0</v>
      </c>
      <c r="D1714" s="2" t="s">
        <v>1188</v>
      </c>
      <c r="E1714" s="2">
        <v>1404</v>
      </c>
      <c r="F1714" s="2" t="s">
        <v>1182</v>
      </c>
      <c r="G1714" s="2">
        <v>2665589.8139999998</v>
      </c>
      <c r="H1714" s="2">
        <v>1186343.267</v>
      </c>
      <c r="I1714" s="2" t="s">
        <v>4896</v>
      </c>
      <c r="J1714" s="4">
        <v>39630</v>
      </c>
      <c r="K1714" s="230">
        <f t="shared" si="132"/>
        <v>3</v>
      </c>
      <c r="L1714" s="2" t="str">
        <f>$B1714&amp;"-"&amp;COUNTIF($B$2:$B1714, $B1714)</f>
        <v>6067-1</v>
      </c>
      <c r="M1714" s="2">
        <v>5604</v>
      </c>
      <c r="N1714" s="2" t="str">
        <f t="shared" si="134"/>
        <v>Hendschiken</v>
      </c>
      <c r="O1714" s="2" t="str">
        <f t="shared" si="135"/>
        <v>Hendschiken</v>
      </c>
      <c r="P1714" s="2" t="str">
        <f t="shared" si="135"/>
        <v>Hendschiken</v>
      </c>
      <c r="Q1714" s="2" t="str">
        <f t="shared" si="135"/>
        <v/>
      </c>
      <c r="R1714" s="2" t="str">
        <f t="shared" si="135"/>
        <v/>
      </c>
      <c r="S1714" s="2" t="str">
        <f t="shared" si="135"/>
        <v/>
      </c>
      <c r="T1714" s="2" t="str">
        <f t="shared" si="135"/>
        <v/>
      </c>
      <c r="U1714" s="2" t="str">
        <f t="shared" si="135"/>
        <v/>
      </c>
      <c r="V1714" s="2" t="str">
        <f t="shared" si="135"/>
        <v/>
      </c>
      <c r="W1714" s="2" t="str">
        <f t="shared" si="135"/>
        <v/>
      </c>
      <c r="X1714" s="2" t="str">
        <f t="shared" si="135"/>
        <v/>
      </c>
      <c r="Y1714" s="2" t="str">
        <f t="shared" si="135"/>
        <v/>
      </c>
    </row>
    <row r="1715" spans="1:25" x14ac:dyDescent="0.2">
      <c r="A1715" s="2" t="s">
        <v>1191</v>
      </c>
      <c r="B1715" s="2">
        <v>6068</v>
      </c>
      <c r="C1715" s="2">
        <v>0</v>
      </c>
      <c r="D1715" s="2" t="s">
        <v>1188</v>
      </c>
      <c r="E1715" s="2">
        <v>1404</v>
      </c>
      <c r="F1715" s="2" t="s">
        <v>1182</v>
      </c>
      <c r="G1715" s="2">
        <v>2665510.2439999999</v>
      </c>
      <c r="H1715" s="2">
        <v>1181609.6780000001</v>
      </c>
      <c r="I1715" s="2" t="s">
        <v>4896</v>
      </c>
      <c r="J1715" s="4">
        <v>39630</v>
      </c>
      <c r="K1715" s="230">
        <f t="shared" si="132"/>
        <v>3</v>
      </c>
      <c r="L1715" s="2" t="str">
        <f>$B1715&amp;"-"&amp;COUNTIF($B$2:$B1715, $B1715)</f>
        <v>6068-1</v>
      </c>
      <c r="M1715" s="2">
        <v>5605</v>
      </c>
      <c r="N1715" s="2" t="str">
        <f t="shared" si="134"/>
        <v>Dottikon</v>
      </c>
      <c r="O1715" s="2" t="str">
        <f t="shared" si="135"/>
        <v>Dottikon</v>
      </c>
      <c r="P1715" s="2" t="str">
        <f t="shared" si="135"/>
        <v/>
      </c>
      <c r="Q1715" s="2" t="str">
        <f t="shared" si="135"/>
        <v/>
      </c>
      <c r="R1715" s="2" t="str">
        <f t="shared" si="135"/>
        <v/>
      </c>
      <c r="S1715" s="2" t="str">
        <f t="shared" si="135"/>
        <v/>
      </c>
      <c r="T1715" s="2" t="str">
        <f t="shared" si="135"/>
        <v/>
      </c>
      <c r="U1715" s="2" t="str">
        <f t="shared" si="135"/>
        <v/>
      </c>
      <c r="V1715" s="2" t="str">
        <f t="shared" si="135"/>
        <v/>
      </c>
      <c r="W1715" s="2" t="str">
        <f t="shared" si="135"/>
        <v/>
      </c>
      <c r="X1715" s="2" t="str">
        <f t="shared" si="135"/>
        <v/>
      </c>
      <c r="Y1715" s="2" t="str">
        <f t="shared" si="135"/>
        <v/>
      </c>
    </row>
    <row r="1716" spans="1:25" x14ac:dyDescent="0.2">
      <c r="A1716" s="2" t="s">
        <v>1192</v>
      </c>
      <c r="B1716" s="2">
        <v>6078</v>
      </c>
      <c r="C1716" s="2">
        <v>0</v>
      </c>
      <c r="D1716" s="2" t="s">
        <v>1192</v>
      </c>
      <c r="E1716" s="2">
        <v>1405</v>
      </c>
      <c r="F1716" s="2" t="s">
        <v>1182</v>
      </c>
      <c r="G1716" s="2">
        <v>2657457.3509999998</v>
      </c>
      <c r="H1716" s="2">
        <v>1182014.0020000001</v>
      </c>
      <c r="I1716" s="2" t="s">
        <v>4896</v>
      </c>
      <c r="J1716" s="4">
        <v>39630</v>
      </c>
      <c r="K1716" s="230">
        <f t="shared" si="132"/>
        <v>3</v>
      </c>
      <c r="L1716" s="2" t="str">
        <f>$B1716&amp;"-"&amp;COUNTIF($B$2:$B1716, $B1716)</f>
        <v>6078-1</v>
      </c>
      <c r="M1716" s="2">
        <v>5606</v>
      </c>
      <c r="N1716" s="2" t="str">
        <f t="shared" si="134"/>
        <v>Dintikon</v>
      </c>
      <c r="O1716" s="2" t="str">
        <f t="shared" si="135"/>
        <v/>
      </c>
      <c r="P1716" s="2" t="str">
        <f t="shared" si="135"/>
        <v/>
      </c>
      <c r="Q1716" s="2" t="str">
        <f t="shared" si="135"/>
        <v/>
      </c>
      <c r="R1716" s="2" t="str">
        <f t="shared" si="135"/>
        <v/>
      </c>
      <c r="S1716" s="2" t="str">
        <f t="shared" si="135"/>
        <v/>
      </c>
      <c r="T1716" s="2" t="str">
        <f t="shared" si="135"/>
        <v/>
      </c>
      <c r="U1716" s="2" t="str">
        <f t="shared" si="135"/>
        <v/>
      </c>
      <c r="V1716" s="2" t="str">
        <f t="shared" si="135"/>
        <v/>
      </c>
      <c r="W1716" s="2" t="str">
        <f t="shared" si="135"/>
        <v/>
      </c>
      <c r="X1716" s="2" t="str">
        <f t="shared" si="135"/>
        <v/>
      </c>
      <c r="Y1716" s="2" t="str">
        <f t="shared" si="135"/>
        <v/>
      </c>
    </row>
    <row r="1717" spans="1:25" x14ac:dyDescent="0.2">
      <c r="A1717" s="2" t="s">
        <v>1193</v>
      </c>
      <c r="B1717" s="2">
        <v>6078</v>
      </c>
      <c r="C1717" s="2">
        <v>2</v>
      </c>
      <c r="D1717" s="2" t="s">
        <v>1192</v>
      </c>
      <c r="E1717" s="2">
        <v>1405</v>
      </c>
      <c r="F1717" s="2" t="s">
        <v>1182</v>
      </c>
      <c r="G1717" s="2">
        <v>2654985.585</v>
      </c>
      <c r="H1717" s="2">
        <v>1184745.9609999999</v>
      </c>
      <c r="I1717" s="2" t="s">
        <v>4896</v>
      </c>
      <c r="J1717" s="4">
        <v>39630</v>
      </c>
      <c r="K1717" s="230">
        <f t="shared" si="132"/>
        <v>3</v>
      </c>
      <c r="L1717" s="2" t="str">
        <f>$B1717&amp;"-"&amp;COUNTIF($B$2:$B1717, $B1717)</f>
        <v>6078-2</v>
      </c>
      <c r="M1717" s="2">
        <v>5607</v>
      </c>
      <c r="N1717" s="2" t="str">
        <f t="shared" si="134"/>
        <v>Hägglingen</v>
      </c>
      <c r="O1717" s="2" t="str">
        <f t="shared" si="135"/>
        <v/>
      </c>
      <c r="P1717" s="2" t="str">
        <f t="shared" si="135"/>
        <v/>
      </c>
      <c r="Q1717" s="2" t="str">
        <f t="shared" si="135"/>
        <v/>
      </c>
      <c r="R1717" s="2" t="str">
        <f t="shared" si="135"/>
        <v/>
      </c>
      <c r="S1717" s="2" t="str">
        <f t="shared" si="135"/>
        <v/>
      </c>
      <c r="T1717" s="2" t="str">
        <f t="shared" si="135"/>
        <v/>
      </c>
      <c r="U1717" s="2" t="str">
        <f t="shared" si="135"/>
        <v/>
      </c>
      <c r="V1717" s="2" t="str">
        <f t="shared" si="135"/>
        <v/>
      </c>
      <c r="W1717" s="2" t="str">
        <f t="shared" si="135"/>
        <v/>
      </c>
      <c r="X1717" s="2" t="str">
        <f t="shared" si="135"/>
        <v/>
      </c>
      <c r="Y1717" s="2" t="str">
        <f t="shared" si="135"/>
        <v/>
      </c>
    </row>
    <row r="1718" spans="1:25" x14ac:dyDescent="0.2">
      <c r="A1718" s="2" t="s">
        <v>1190</v>
      </c>
      <c r="B1718" s="2">
        <v>6067</v>
      </c>
      <c r="C1718" s="2">
        <v>0</v>
      </c>
      <c r="D1718" s="2" t="s">
        <v>1194</v>
      </c>
      <c r="E1718" s="2">
        <v>1406</v>
      </c>
      <c r="F1718" s="2" t="s">
        <v>1182</v>
      </c>
      <c r="G1718" s="2">
        <v>2664660.58</v>
      </c>
      <c r="H1718" s="2">
        <v>1187819.8500000001</v>
      </c>
      <c r="I1718" s="2" t="s">
        <v>4896</v>
      </c>
      <c r="J1718" s="4">
        <v>39630</v>
      </c>
      <c r="K1718" s="230">
        <f t="shared" si="132"/>
        <v>3</v>
      </c>
      <c r="L1718" s="2" t="str">
        <f>$B1718&amp;"-"&amp;COUNTIF($B$2:$B1718, $B1718)</f>
        <v>6067-2</v>
      </c>
      <c r="M1718" s="2">
        <v>5608</v>
      </c>
      <c r="N1718" s="2" t="str">
        <f t="shared" si="134"/>
        <v>Stetten AG</v>
      </c>
      <c r="O1718" s="2" t="str">
        <f t="shared" si="135"/>
        <v/>
      </c>
      <c r="P1718" s="2" t="str">
        <f t="shared" si="135"/>
        <v/>
      </c>
      <c r="Q1718" s="2" t="str">
        <f t="shared" si="135"/>
        <v/>
      </c>
      <c r="R1718" s="2" t="str">
        <f t="shared" si="135"/>
        <v/>
      </c>
      <c r="S1718" s="2" t="str">
        <f t="shared" si="135"/>
        <v/>
      </c>
      <c r="T1718" s="2" t="str">
        <f t="shared" si="135"/>
        <v/>
      </c>
      <c r="U1718" s="2" t="str">
        <f t="shared" si="135"/>
        <v/>
      </c>
      <c r="V1718" s="2" t="str">
        <f t="shared" si="135"/>
        <v/>
      </c>
      <c r="W1718" s="2" t="str">
        <f t="shared" si="135"/>
        <v/>
      </c>
      <c r="X1718" s="2" t="str">
        <f t="shared" si="135"/>
        <v/>
      </c>
      <c r="Y1718" s="2" t="str">
        <f t="shared" si="135"/>
        <v/>
      </c>
    </row>
    <row r="1719" spans="1:25" x14ac:dyDescent="0.2">
      <c r="A1719" s="2" t="s">
        <v>1194</v>
      </c>
      <c r="B1719" s="2">
        <v>6072</v>
      </c>
      <c r="C1719" s="2">
        <v>0</v>
      </c>
      <c r="D1719" s="2" t="s">
        <v>1194</v>
      </c>
      <c r="E1719" s="2">
        <v>1406</v>
      </c>
      <c r="F1719" s="2" t="s">
        <v>1182</v>
      </c>
      <c r="G1719" s="2">
        <v>2661512.1230000001</v>
      </c>
      <c r="H1719" s="2">
        <v>1186039.199</v>
      </c>
      <c r="I1719" s="2" t="s">
        <v>4896</v>
      </c>
      <c r="J1719" s="4">
        <v>39630</v>
      </c>
      <c r="K1719" s="230">
        <f t="shared" si="132"/>
        <v>3</v>
      </c>
      <c r="L1719" s="2" t="str">
        <f>$B1719&amp;"-"&amp;COUNTIF($B$2:$B1719, $B1719)</f>
        <v>6072-1</v>
      </c>
      <c r="M1719" s="2">
        <v>5610</v>
      </c>
      <c r="N1719" s="2" t="str">
        <f t="shared" si="134"/>
        <v>Wohlen AG</v>
      </c>
      <c r="O1719" s="2" t="str">
        <f t="shared" si="135"/>
        <v>Wohlen AG</v>
      </c>
      <c r="P1719" s="2" t="str">
        <f t="shared" si="135"/>
        <v/>
      </c>
      <c r="Q1719" s="2" t="str">
        <f t="shared" si="135"/>
        <v/>
      </c>
      <c r="R1719" s="2" t="str">
        <f t="shared" si="135"/>
        <v/>
      </c>
      <c r="S1719" s="2" t="str">
        <f t="shared" si="135"/>
        <v/>
      </c>
      <c r="T1719" s="2" t="str">
        <f t="shared" si="135"/>
        <v/>
      </c>
      <c r="U1719" s="2" t="str">
        <f t="shared" si="135"/>
        <v/>
      </c>
      <c r="V1719" s="2" t="str">
        <f t="shared" si="135"/>
        <v/>
      </c>
      <c r="W1719" s="2" t="str">
        <f t="shared" si="135"/>
        <v/>
      </c>
      <c r="X1719" s="2" t="str">
        <f t="shared" si="135"/>
        <v/>
      </c>
      <c r="Y1719" s="2" t="str">
        <f t="shared" si="135"/>
        <v/>
      </c>
    </row>
    <row r="1720" spans="1:25" x14ac:dyDescent="0.2">
      <c r="A1720" s="2" t="s">
        <v>1195</v>
      </c>
      <c r="B1720" s="2">
        <v>6073</v>
      </c>
      <c r="C1720" s="2">
        <v>0</v>
      </c>
      <c r="D1720" s="2" t="s">
        <v>1194</v>
      </c>
      <c r="E1720" s="2">
        <v>1406</v>
      </c>
      <c r="F1720" s="2" t="s">
        <v>1182</v>
      </c>
      <c r="G1720" s="2">
        <v>2662543.0809999998</v>
      </c>
      <c r="H1720" s="2">
        <v>1191896.7490000001</v>
      </c>
      <c r="I1720" s="2" t="s">
        <v>4896</v>
      </c>
      <c r="J1720" s="4">
        <v>39630</v>
      </c>
      <c r="K1720" s="230">
        <f t="shared" si="132"/>
        <v>3</v>
      </c>
      <c r="L1720" s="2" t="str">
        <f>$B1720&amp;"-"&amp;COUNTIF($B$2:$B1720, $B1720)</f>
        <v>6073-1</v>
      </c>
      <c r="M1720" s="2">
        <v>5611</v>
      </c>
      <c r="N1720" s="2" t="str">
        <f t="shared" si="134"/>
        <v>Anglikon</v>
      </c>
      <c r="O1720" s="2" t="str">
        <f t="shared" si="135"/>
        <v>Anglikon</v>
      </c>
      <c r="P1720" s="2" t="str">
        <f t="shared" si="135"/>
        <v/>
      </c>
      <c r="Q1720" s="2" t="str">
        <f t="shared" si="135"/>
        <v/>
      </c>
      <c r="R1720" s="2" t="str">
        <f t="shared" si="135"/>
        <v/>
      </c>
      <c r="S1720" s="2" t="str">
        <f t="shared" si="135"/>
        <v/>
      </c>
      <c r="T1720" s="2" t="str">
        <f t="shared" si="135"/>
        <v/>
      </c>
      <c r="U1720" s="2" t="str">
        <f t="shared" si="135"/>
        <v/>
      </c>
      <c r="V1720" s="2" t="str">
        <f t="shared" si="135"/>
        <v/>
      </c>
      <c r="W1720" s="2" t="str">
        <f t="shared" si="135"/>
        <v/>
      </c>
      <c r="X1720" s="2" t="str">
        <f t="shared" si="135"/>
        <v/>
      </c>
      <c r="Y1720" s="2" t="str">
        <f t="shared" si="135"/>
        <v/>
      </c>
    </row>
    <row r="1721" spans="1:25" x14ac:dyDescent="0.2">
      <c r="A1721" s="2" t="s">
        <v>1187</v>
      </c>
      <c r="B1721" s="2">
        <v>6074</v>
      </c>
      <c r="C1721" s="2">
        <v>0</v>
      </c>
      <c r="D1721" s="2" t="s">
        <v>1194</v>
      </c>
      <c r="E1721" s="2">
        <v>1406</v>
      </c>
      <c r="F1721" s="2" t="s">
        <v>1182</v>
      </c>
      <c r="G1721" s="2">
        <v>2657714.074</v>
      </c>
      <c r="H1721" s="2">
        <v>1188530.6669999999</v>
      </c>
      <c r="I1721" s="2" t="s">
        <v>4896</v>
      </c>
      <c r="J1721" s="4">
        <v>39630</v>
      </c>
      <c r="K1721" s="230">
        <f t="shared" si="132"/>
        <v>3</v>
      </c>
      <c r="L1721" s="2" t="str">
        <f>$B1721&amp;"-"&amp;COUNTIF($B$2:$B1721, $B1721)</f>
        <v>6074-2</v>
      </c>
      <c r="M1721" s="2">
        <v>5612</v>
      </c>
      <c r="N1721" s="2" t="str">
        <f t="shared" si="134"/>
        <v>Villmergen</v>
      </c>
      <c r="O1721" s="2" t="str">
        <f t="shared" si="135"/>
        <v>Villmergen</v>
      </c>
      <c r="P1721" s="2" t="str">
        <f t="shared" si="135"/>
        <v/>
      </c>
      <c r="Q1721" s="2" t="str">
        <f t="shared" si="135"/>
        <v/>
      </c>
      <c r="R1721" s="2" t="str">
        <f t="shared" si="135"/>
        <v/>
      </c>
      <c r="S1721" s="2" t="str">
        <f t="shared" si="135"/>
        <v/>
      </c>
      <c r="T1721" s="2" t="str">
        <f t="shared" si="135"/>
        <v/>
      </c>
      <c r="U1721" s="2" t="str">
        <f t="shared" si="135"/>
        <v/>
      </c>
      <c r="V1721" s="2" t="str">
        <f t="shared" si="135"/>
        <v/>
      </c>
      <c r="W1721" s="2" t="str">
        <f t="shared" si="135"/>
        <v/>
      </c>
      <c r="X1721" s="2" t="str">
        <f t="shared" si="135"/>
        <v/>
      </c>
      <c r="Y1721" s="2" t="str">
        <f t="shared" si="135"/>
        <v/>
      </c>
    </row>
    <row r="1722" spans="1:25" x14ac:dyDescent="0.2">
      <c r="A1722" s="2" t="s">
        <v>1196</v>
      </c>
      <c r="B1722" s="2">
        <v>6056</v>
      </c>
      <c r="C1722" s="2">
        <v>0</v>
      </c>
      <c r="D1722" s="2" t="s">
        <v>1197</v>
      </c>
      <c r="E1722" s="2">
        <v>1407</v>
      </c>
      <c r="F1722" s="2" t="s">
        <v>1182</v>
      </c>
      <c r="G1722" s="2">
        <v>2661633.1680000001</v>
      </c>
      <c r="H1722" s="2">
        <v>1196519.6270000001</v>
      </c>
      <c r="I1722" s="2" t="s">
        <v>4896</v>
      </c>
      <c r="J1722" s="4">
        <v>39630</v>
      </c>
      <c r="K1722" s="230">
        <f t="shared" si="132"/>
        <v>3</v>
      </c>
      <c r="L1722" s="2" t="str">
        <f>$B1722&amp;"-"&amp;COUNTIF($B$2:$B1722, $B1722)</f>
        <v>6056-1</v>
      </c>
      <c r="M1722" s="2">
        <v>5613</v>
      </c>
      <c r="N1722" s="2" t="str">
        <f t="shared" si="134"/>
        <v>Hilfikon</v>
      </c>
      <c r="O1722" s="2" t="str">
        <f t="shared" si="135"/>
        <v/>
      </c>
      <c r="P1722" s="2" t="str">
        <f t="shared" si="135"/>
        <v/>
      </c>
      <c r="Q1722" s="2" t="str">
        <f t="shared" si="135"/>
        <v/>
      </c>
      <c r="R1722" s="2" t="str">
        <f t="shared" si="135"/>
        <v/>
      </c>
      <c r="S1722" s="2" t="str">
        <f t="shared" si="135"/>
        <v/>
      </c>
      <c r="T1722" s="2" t="str">
        <f t="shared" si="135"/>
        <v/>
      </c>
      <c r="U1722" s="2" t="str">
        <f t="shared" si="135"/>
        <v/>
      </c>
      <c r="V1722" s="2" t="str">
        <f t="shared" si="135"/>
        <v/>
      </c>
      <c r="W1722" s="2" t="str">
        <f t="shared" si="135"/>
        <v/>
      </c>
      <c r="X1722" s="2" t="str">
        <f t="shared" si="135"/>
        <v/>
      </c>
      <c r="Y1722" s="2" t="str">
        <f t="shared" si="135"/>
        <v/>
      </c>
    </row>
    <row r="1723" spans="1:25" x14ac:dyDescent="0.2">
      <c r="A1723" s="2" t="s">
        <v>1197</v>
      </c>
      <c r="B1723" s="2">
        <v>6060</v>
      </c>
      <c r="C1723" s="2">
        <v>0</v>
      </c>
      <c r="D1723" s="2" t="s">
        <v>1197</v>
      </c>
      <c r="E1723" s="2">
        <v>1407</v>
      </c>
      <c r="F1723" s="2" t="s">
        <v>1182</v>
      </c>
      <c r="G1723" s="2">
        <v>2661862.4410000001</v>
      </c>
      <c r="H1723" s="2">
        <v>1194783.577</v>
      </c>
      <c r="I1723" s="2" t="s">
        <v>4896</v>
      </c>
      <c r="J1723" s="4">
        <v>39630</v>
      </c>
      <c r="K1723" s="230">
        <f t="shared" si="132"/>
        <v>3</v>
      </c>
      <c r="L1723" s="2" t="str">
        <f>$B1723&amp;"-"&amp;COUNTIF($B$2:$B1723, $B1723)</f>
        <v>6060-1</v>
      </c>
      <c r="M1723" s="2">
        <v>5614</v>
      </c>
      <c r="N1723" s="2" t="str">
        <f t="shared" si="134"/>
        <v>Sarmenstorf</v>
      </c>
      <c r="O1723" s="2" t="str">
        <f t="shared" si="135"/>
        <v/>
      </c>
      <c r="P1723" s="2" t="str">
        <f t="shared" si="135"/>
        <v/>
      </c>
      <c r="Q1723" s="2" t="str">
        <f t="shared" si="135"/>
        <v/>
      </c>
      <c r="R1723" s="2" t="str">
        <f t="shared" si="135"/>
        <v/>
      </c>
      <c r="S1723" s="2" t="str">
        <f t="shared" si="135"/>
        <v/>
      </c>
      <c r="T1723" s="2" t="str">
        <f t="shared" si="135"/>
        <v/>
      </c>
      <c r="U1723" s="2" t="str">
        <f t="shared" si="135"/>
        <v/>
      </c>
      <c r="V1723" s="2" t="str">
        <f t="shared" si="135"/>
        <v/>
      </c>
      <c r="W1723" s="2" t="str">
        <f t="shared" si="135"/>
        <v/>
      </c>
      <c r="X1723" s="2" t="str">
        <f t="shared" si="135"/>
        <v/>
      </c>
      <c r="Y1723" s="2" t="str">
        <f t="shared" si="135"/>
        <v/>
      </c>
    </row>
    <row r="1724" spans="1:25" x14ac:dyDescent="0.2">
      <c r="A1724" s="2" t="s">
        <v>1198</v>
      </c>
      <c r="B1724" s="2">
        <v>6060</v>
      </c>
      <c r="C1724" s="2">
        <v>2</v>
      </c>
      <c r="D1724" s="2" t="s">
        <v>1197</v>
      </c>
      <c r="E1724" s="2">
        <v>1407</v>
      </c>
      <c r="F1724" s="2" t="s">
        <v>1182</v>
      </c>
      <c r="G1724" s="2">
        <v>2659616.1529999999</v>
      </c>
      <c r="H1724" s="2">
        <v>1195102.605</v>
      </c>
      <c r="I1724" s="2" t="s">
        <v>4896</v>
      </c>
      <c r="J1724" s="4">
        <v>39630</v>
      </c>
      <c r="K1724" s="230">
        <f t="shared" si="132"/>
        <v>3</v>
      </c>
      <c r="L1724" s="2" t="str">
        <f>$B1724&amp;"-"&amp;COUNTIF($B$2:$B1724, $B1724)</f>
        <v>6060-2</v>
      </c>
      <c r="M1724" s="2">
        <v>5615</v>
      </c>
      <c r="N1724" s="2" t="str">
        <f t="shared" si="134"/>
        <v>Fahrwangen</v>
      </c>
      <c r="O1724" s="2" t="str">
        <f t="shared" si="135"/>
        <v>Fahrwangen</v>
      </c>
      <c r="P1724" s="2" t="str">
        <f t="shared" si="135"/>
        <v/>
      </c>
      <c r="Q1724" s="2" t="str">
        <f t="shared" si="135"/>
        <v/>
      </c>
      <c r="R1724" s="2" t="str">
        <f t="shared" si="135"/>
        <v/>
      </c>
      <c r="S1724" s="2" t="str">
        <f t="shared" si="135"/>
        <v/>
      </c>
      <c r="T1724" s="2" t="str">
        <f t="shared" si="135"/>
        <v/>
      </c>
      <c r="U1724" s="2" t="str">
        <f t="shared" si="135"/>
        <v/>
      </c>
      <c r="V1724" s="2" t="str">
        <f t="shared" si="135"/>
        <v/>
      </c>
      <c r="W1724" s="2" t="str">
        <f t="shared" si="135"/>
        <v/>
      </c>
      <c r="X1724" s="2" t="str">
        <f t="shared" si="135"/>
        <v/>
      </c>
      <c r="Y1724" s="2" t="str">
        <f t="shared" si="135"/>
        <v/>
      </c>
    </row>
    <row r="1725" spans="1:25" x14ac:dyDescent="0.2">
      <c r="A1725" s="2" t="s">
        <v>1199</v>
      </c>
      <c r="B1725" s="2">
        <v>6062</v>
      </c>
      <c r="C1725" s="2">
        <v>0</v>
      </c>
      <c r="D1725" s="2" t="s">
        <v>1197</v>
      </c>
      <c r="E1725" s="2">
        <v>1407</v>
      </c>
      <c r="F1725" s="2" t="s">
        <v>1182</v>
      </c>
      <c r="G1725" s="2">
        <v>2658744.673</v>
      </c>
      <c r="H1725" s="2">
        <v>1191657.702</v>
      </c>
      <c r="I1725" s="2" t="s">
        <v>4896</v>
      </c>
      <c r="J1725" s="4">
        <v>39630</v>
      </c>
      <c r="K1725" s="230">
        <f t="shared" si="132"/>
        <v>3</v>
      </c>
      <c r="L1725" s="2" t="str">
        <f>$B1725&amp;"-"&amp;COUNTIF($B$2:$B1725, $B1725)</f>
        <v>6062-1</v>
      </c>
      <c r="M1725" s="2">
        <v>5616</v>
      </c>
      <c r="N1725" s="2" t="str">
        <f t="shared" si="134"/>
        <v>Meisterschwanden</v>
      </c>
      <c r="O1725" s="2" t="str">
        <f t="shared" si="135"/>
        <v/>
      </c>
      <c r="P1725" s="2" t="str">
        <f t="shared" si="135"/>
        <v/>
      </c>
      <c r="Q1725" s="2" t="str">
        <f t="shared" si="135"/>
        <v/>
      </c>
      <c r="R1725" s="2" t="str">
        <f t="shared" si="135"/>
        <v/>
      </c>
      <c r="S1725" s="2" t="str">
        <f t="shared" si="135"/>
        <v/>
      </c>
      <c r="T1725" s="2" t="str">
        <f t="shared" si="135"/>
        <v/>
      </c>
      <c r="U1725" s="2" t="str">
        <f t="shared" si="135"/>
        <v/>
      </c>
      <c r="V1725" s="2" t="str">
        <f t="shared" si="135"/>
        <v/>
      </c>
      <c r="W1725" s="2" t="str">
        <f t="shared" si="135"/>
        <v/>
      </c>
      <c r="X1725" s="2" t="str">
        <f t="shared" si="135"/>
        <v/>
      </c>
      <c r="Y1725" s="2" t="str">
        <f t="shared" si="135"/>
        <v/>
      </c>
    </row>
    <row r="1726" spans="1:25" x14ac:dyDescent="0.2">
      <c r="A1726" s="2" t="s">
        <v>1200</v>
      </c>
      <c r="B1726" s="2">
        <v>6063</v>
      </c>
      <c r="C1726" s="2">
        <v>0</v>
      </c>
      <c r="D1726" s="2" t="s">
        <v>1197</v>
      </c>
      <c r="E1726" s="2">
        <v>1407</v>
      </c>
      <c r="F1726" s="2" t="s">
        <v>1182</v>
      </c>
      <c r="G1726" s="2">
        <v>2655200.1239999998</v>
      </c>
      <c r="H1726" s="2">
        <v>1194519.2279999999</v>
      </c>
      <c r="I1726" s="2" t="s">
        <v>4896</v>
      </c>
      <c r="J1726" s="4">
        <v>39630</v>
      </c>
      <c r="K1726" s="230">
        <f t="shared" si="132"/>
        <v>3</v>
      </c>
      <c r="L1726" s="2" t="str">
        <f>$B1726&amp;"-"&amp;COUNTIF($B$2:$B1726, $B1726)</f>
        <v>6063-1</v>
      </c>
      <c r="M1726" s="2">
        <v>5617</v>
      </c>
      <c r="N1726" s="2" t="str">
        <f t="shared" si="134"/>
        <v>Tennwil</v>
      </c>
      <c r="O1726" s="2" t="str">
        <f t="shared" si="135"/>
        <v/>
      </c>
      <c r="P1726" s="2" t="str">
        <f t="shared" si="135"/>
        <v/>
      </c>
      <c r="Q1726" s="2" t="str">
        <f t="shared" si="135"/>
        <v/>
      </c>
      <c r="R1726" s="2" t="str">
        <f t="shared" si="135"/>
        <v/>
      </c>
      <c r="S1726" s="2" t="str">
        <f t="shared" si="135"/>
        <v/>
      </c>
      <c r="T1726" s="2" t="str">
        <f t="shared" si="135"/>
        <v/>
      </c>
      <c r="U1726" s="2" t="str">
        <f t="shared" si="135"/>
        <v/>
      </c>
      <c r="V1726" s="2" t="str">
        <f t="shared" si="135"/>
        <v/>
      </c>
      <c r="W1726" s="2" t="str">
        <f t="shared" si="135"/>
        <v/>
      </c>
      <c r="X1726" s="2" t="str">
        <f t="shared" si="135"/>
        <v/>
      </c>
      <c r="Y1726" s="2" t="str">
        <f t="shared" si="135"/>
        <v/>
      </c>
    </row>
    <row r="1727" spans="1:25" x14ac:dyDescent="0.2">
      <c r="A1727" s="2" t="s">
        <v>1201</v>
      </c>
      <c r="B1727" s="2">
        <v>6375</v>
      </c>
      <c r="C1727" s="2">
        <v>0</v>
      </c>
      <c r="D1727" s="2" t="s">
        <v>1201</v>
      </c>
      <c r="E1727" s="2">
        <v>1501</v>
      </c>
      <c r="F1727" s="2" t="s">
        <v>1202</v>
      </c>
      <c r="G1727" s="2">
        <v>2679091.0649999999</v>
      </c>
      <c r="H1727" s="2">
        <v>1197917.345</v>
      </c>
      <c r="I1727" s="2" t="s">
        <v>4896</v>
      </c>
      <c r="J1727" s="4">
        <v>39630</v>
      </c>
      <c r="K1727" s="230">
        <f t="shared" si="132"/>
        <v>3</v>
      </c>
      <c r="L1727" s="2" t="str">
        <f>$B1727&amp;"-"&amp;COUNTIF($B$2:$B1727, $B1727)</f>
        <v>6375-1</v>
      </c>
      <c r="M1727" s="2">
        <v>5618</v>
      </c>
      <c r="N1727" s="2" t="str">
        <f t="shared" si="134"/>
        <v>Bettwil</v>
      </c>
      <c r="O1727" s="2" t="str">
        <f t="shared" si="135"/>
        <v>Bettwil</v>
      </c>
      <c r="P1727" s="2" t="str">
        <f t="shared" si="135"/>
        <v/>
      </c>
      <c r="Q1727" s="2" t="str">
        <f t="shared" si="135"/>
        <v/>
      </c>
      <c r="R1727" s="2" t="str">
        <f t="shared" si="135"/>
        <v/>
      </c>
      <c r="S1727" s="2" t="str">
        <f t="shared" si="135"/>
        <v/>
      </c>
      <c r="T1727" s="2" t="str">
        <f t="shared" si="135"/>
        <v/>
      </c>
      <c r="U1727" s="2" t="str">
        <f t="shared" si="135"/>
        <v/>
      </c>
      <c r="V1727" s="2" t="str">
        <f t="shared" si="135"/>
        <v/>
      </c>
      <c r="W1727" s="2" t="str">
        <f t="shared" si="135"/>
        <v/>
      </c>
      <c r="X1727" s="2" t="str">
        <f t="shared" si="135"/>
        <v/>
      </c>
      <c r="Y1727" s="2" t="str">
        <f t="shared" si="135"/>
        <v/>
      </c>
    </row>
    <row r="1728" spans="1:25" x14ac:dyDescent="0.2">
      <c r="A1728" s="2" t="s">
        <v>1207</v>
      </c>
      <c r="B1728" s="2">
        <v>6376</v>
      </c>
      <c r="C1728" s="2">
        <v>0</v>
      </c>
      <c r="D1728" s="2" t="s">
        <v>1201</v>
      </c>
      <c r="E1728" s="2">
        <v>1501</v>
      </c>
      <c r="F1728" s="2" t="s">
        <v>1202</v>
      </c>
      <c r="G1728" s="2">
        <v>2679589.298</v>
      </c>
      <c r="H1728" s="2">
        <v>1200706.017</v>
      </c>
      <c r="I1728" s="2" t="s">
        <v>4896</v>
      </c>
      <c r="J1728" s="4">
        <v>39630</v>
      </c>
      <c r="K1728" s="230">
        <f t="shared" si="132"/>
        <v>3</v>
      </c>
      <c r="L1728" s="2" t="str">
        <f>$B1728&amp;"-"&amp;COUNTIF($B$2:$B1728, $B1728)</f>
        <v>6376-1</v>
      </c>
      <c r="M1728" s="2">
        <v>5619</v>
      </c>
      <c r="N1728" s="2" t="str">
        <f t="shared" si="134"/>
        <v>Büttikon AG</v>
      </c>
      <c r="O1728" s="2" t="str">
        <f t="shared" si="135"/>
        <v>Uezwil</v>
      </c>
      <c r="P1728" s="2" t="str">
        <f t="shared" si="135"/>
        <v/>
      </c>
      <c r="Q1728" s="2" t="str">
        <f t="shared" si="135"/>
        <v/>
      </c>
      <c r="R1728" s="2" t="str">
        <f t="shared" si="135"/>
        <v/>
      </c>
      <c r="S1728" s="2" t="str">
        <f t="shared" si="135"/>
        <v/>
      </c>
      <c r="T1728" s="2" t="str">
        <f t="shared" si="135"/>
        <v/>
      </c>
      <c r="U1728" s="2" t="str">
        <f t="shared" si="135"/>
        <v/>
      </c>
      <c r="V1728" s="2" t="str">
        <f t="shared" si="135"/>
        <v/>
      </c>
      <c r="W1728" s="2" t="str">
        <f t="shared" si="135"/>
        <v/>
      </c>
      <c r="X1728" s="2" t="str">
        <f t="shared" si="135"/>
        <v/>
      </c>
      <c r="Y1728" s="2" t="str">
        <f t="shared" si="135"/>
        <v/>
      </c>
    </row>
    <row r="1729" spans="1:25" x14ac:dyDescent="0.2">
      <c r="A1729" s="2" t="s">
        <v>1203</v>
      </c>
      <c r="B1729" s="2">
        <v>6374</v>
      </c>
      <c r="C1729" s="2">
        <v>0</v>
      </c>
      <c r="D1729" s="2" t="s">
        <v>1203</v>
      </c>
      <c r="E1729" s="2">
        <v>1502</v>
      </c>
      <c r="F1729" s="2" t="s">
        <v>1202</v>
      </c>
      <c r="G1729" s="2">
        <v>2674488.7170000002</v>
      </c>
      <c r="H1729" s="2">
        <v>1201869.037</v>
      </c>
      <c r="I1729" s="2" t="s">
        <v>4896</v>
      </c>
      <c r="J1729" s="4">
        <v>39630</v>
      </c>
      <c r="K1729" s="230">
        <f t="shared" si="132"/>
        <v>3</v>
      </c>
      <c r="L1729" s="2" t="str">
        <f>$B1729&amp;"-"&amp;COUNTIF($B$2:$B1729, $B1729)</f>
        <v>6374-1</v>
      </c>
      <c r="M1729" s="2">
        <v>5620</v>
      </c>
      <c r="N1729" s="2" t="str">
        <f t="shared" si="134"/>
        <v>Bremgarten AG</v>
      </c>
      <c r="O1729" s="2" t="str">
        <f t="shared" si="135"/>
        <v/>
      </c>
      <c r="P1729" s="2" t="str">
        <f t="shared" si="135"/>
        <v/>
      </c>
      <c r="Q1729" s="2" t="str">
        <f t="shared" si="135"/>
        <v/>
      </c>
      <c r="R1729" s="2" t="str">
        <f t="shared" si="135"/>
        <v/>
      </c>
      <c r="S1729" s="2" t="str">
        <f t="shared" si="135"/>
        <v/>
      </c>
      <c r="T1729" s="2" t="str">
        <f t="shared" si="135"/>
        <v/>
      </c>
      <c r="U1729" s="2" t="str">
        <f t="shared" si="135"/>
        <v/>
      </c>
      <c r="V1729" s="2" t="str">
        <f t="shared" si="135"/>
        <v/>
      </c>
      <c r="W1729" s="2" t="str">
        <f t="shared" si="135"/>
        <v/>
      </c>
      <c r="X1729" s="2" t="str">
        <f t="shared" si="135"/>
        <v/>
      </c>
      <c r="Y1729" s="2" t="str">
        <f t="shared" si="135"/>
        <v/>
      </c>
    </row>
    <row r="1730" spans="1:25" x14ac:dyDescent="0.2">
      <c r="A1730" s="2" t="s">
        <v>1204</v>
      </c>
      <c r="B1730" s="2">
        <v>6383</v>
      </c>
      <c r="C1730" s="2">
        <v>0</v>
      </c>
      <c r="D1730" s="2" t="s">
        <v>1204</v>
      </c>
      <c r="E1730" s="2">
        <v>1503</v>
      </c>
      <c r="F1730" s="2" t="s">
        <v>1202</v>
      </c>
      <c r="G1730" s="2">
        <v>2671954.6140000001</v>
      </c>
      <c r="H1730" s="2">
        <v>1197291.6470000001</v>
      </c>
      <c r="I1730" s="2" t="s">
        <v>4896</v>
      </c>
      <c r="J1730" s="4">
        <v>39630</v>
      </c>
      <c r="K1730" s="230">
        <f t="shared" si="132"/>
        <v>3</v>
      </c>
      <c r="L1730" s="2" t="str">
        <f>$B1730&amp;"-"&amp;COUNTIF($B$2:$B1730, $B1730)</f>
        <v>6383-1</v>
      </c>
      <c r="M1730" s="2">
        <v>5621</v>
      </c>
      <c r="N1730" s="2" t="str">
        <f t="shared" si="134"/>
        <v>Zufikon</v>
      </c>
      <c r="O1730" s="2" t="str">
        <f t="shared" si="135"/>
        <v/>
      </c>
      <c r="P1730" s="2" t="str">
        <f t="shared" si="135"/>
        <v/>
      </c>
      <c r="Q1730" s="2" t="str">
        <f t="shared" si="135"/>
        <v/>
      </c>
      <c r="R1730" s="2" t="str">
        <f t="shared" si="135"/>
        <v/>
      </c>
      <c r="S1730" s="2" t="str">
        <f t="shared" si="135"/>
        <v/>
      </c>
      <c r="T1730" s="2" t="str">
        <f t="shared" si="135"/>
        <v/>
      </c>
      <c r="U1730" s="2" t="str">
        <f t="shared" si="135"/>
        <v/>
      </c>
      <c r="V1730" s="2" t="str">
        <f t="shared" si="135"/>
        <v/>
      </c>
      <c r="W1730" s="2" t="str">
        <f t="shared" si="135"/>
        <v/>
      </c>
      <c r="X1730" s="2" t="str">
        <f t="shared" si="135"/>
        <v/>
      </c>
      <c r="Y1730" s="2" t="str">
        <f t="shared" si="135"/>
        <v/>
      </c>
    </row>
    <row r="1731" spans="1:25" x14ac:dyDescent="0.2">
      <c r="A1731" s="2" t="s">
        <v>1205</v>
      </c>
      <c r="B1731" s="2">
        <v>6383</v>
      </c>
      <c r="C1731" s="2">
        <v>3</v>
      </c>
      <c r="D1731" s="2" t="s">
        <v>1204</v>
      </c>
      <c r="E1731" s="2">
        <v>1503</v>
      </c>
      <c r="F1731" s="2" t="s">
        <v>1202</v>
      </c>
      <c r="G1731" s="2">
        <v>2670087.3969999999</v>
      </c>
      <c r="H1731" s="2">
        <v>1197320.652</v>
      </c>
      <c r="I1731" s="2" t="s">
        <v>4896</v>
      </c>
      <c r="J1731" s="4">
        <v>39630</v>
      </c>
      <c r="K1731" s="230">
        <f t="shared" ref="K1731:K1794" si="136">IF(I1731="it", 1, IF(I1731="fr", 2, 3))</f>
        <v>3</v>
      </c>
      <c r="L1731" s="2" t="str">
        <f>$B1731&amp;"-"&amp;COUNTIF($B$2:$B1731, $B1731)</f>
        <v>6383-2</v>
      </c>
      <c r="M1731" s="2">
        <v>5622</v>
      </c>
      <c r="N1731" s="2" t="str">
        <f t="shared" si="134"/>
        <v>Waltenschwil</v>
      </c>
      <c r="O1731" s="2" t="str">
        <f t="shared" si="135"/>
        <v/>
      </c>
      <c r="P1731" s="2" t="str">
        <f t="shared" si="135"/>
        <v/>
      </c>
      <c r="Q1731" s="2" t="str">
        <f t="shared" si="135"/>
        <v/>
      </c>
      <c r="R1731" s="2" t="str">
        <f t="shared" si="135"/>
        <v/>
      </c>
      <c r="S1731" s="2" t="str">
        <f t="shared" si="135"/>
        <v/>
      </c>
      <c r="T1731" s="2" t="str">
        <f t="shared" si="135"/>
        <v/>
      </c>
      <c r="U1731" s="2" t="str">
        <f t="shared" si="135"/>
        <v/>
      </c>
      <c r="V1731" s="2" t="str">
        <f t="shared" si="135"/>
        <v/>
      </c>
      <c r="W1731" s="2" t="str">
        <f t="shared" si="135"/>
        <v/>
      </c>
      <c r="X1731" s="2" t="str">
        <f t="shared" si="135"/>
        <v/>
      </c>
      <c r="Y1731" s="2" t="str">
        <f t="shared" si="135"/>
        <v/>
      </c>
    </row>
    <row r="1732" spans="1:25" x14ac:dyDescent="0.2">
      <c r="A1732" s="2" t="s">
        <v>1206</v>
      </c>
      <c r="B1732" s="2">
        <v>6383</v>
      </c>
      <c r="C1732" s="2">
        <v>4</v>
      </c>
      <c r="D1732" s="2" t="s">
        <v>1204</v>
      </c>
      <c r="E1732" s="2">
        <v>1503</v>
      </c>
      <c r="F1732" s="2" t="s">
        <v>1202</v>
      </c>
      <c r="G1732" s="2">
        <v>2670707.8760000002</v>
      </c>
      <c r="H1732" s="2">
        <v>1195940.6270000001</v>
      </c>
      <c r="I1732" s="2" t="s">
        <v>4896</v>
      </c>
      <c r="J1732" s="4">
        <v>39630</v>
      </c>
      <c r="K1732" s="230">
        <f t="shared" si="136"/>
        <v>3</v>
      </c>
      <c r="L1732" s="2" t="str">
        <f>$B1732&amp;"-"&amp;COUNTIF($B$2:$B1732, $B1732)</f>
        <v>6383-3</v>
      </c>
      <c r="M1732" s="2">
        <v>5623</v>
      </c>
      <c r="N1732" s="2" t="str">
        <f t="shared" si="134"/>
        <v>Boswil</v>
      </c>
      <c r="O1732" s="2" t="str">
        <f t="shared" si="135"/>
        <v/>
      </c>
      <c r="P1732" s="2" t="str">
        <f t="shared" si="135"/>
        <v/>
      </c>
      <c r="Q1732" s="2" t="str">
        <f t="shared" si="135"/>
        <v/>
      </c>
      <c r="R1732" s="2" t="str">
        <f t="shared" si="135"/>
        <v/>
      </c>
      <c r="S1732" s="2" t="str">
        <f t="shared" si="135"/>
        <v/>
      </c>
      <c r="T1732" s="2" t="str">
        <f t="shared" si="135"/>
        <v/>
      </c>
      <c r="U1732" s="2" t="str">
        <f t="shared" si="135"/>
        <v/>
      </c>
      <c r="V1732" s="2" t="str">
        <f t="shared" si="135"/>
        <v/>
      </c>
      <c r="W1732" s="2" t="str">
        <f t="shared" si="135"/>
        <v/>
      </c>
      <c r="X1732" s="2" t="str">
        <f t="shared" si="135"/>
        <v/>
      </c>
      <c r="Y1732" s="2" t="str">
        <f t="shared" si="135"/>
        <v/>
      </c>
    </row>
    <row r="1733" spans="1:25" x14ac:dyDescent="0.2">
      <c r="A1733" s="2" t="s">
        <v>1207</v>
      </c>
      <c r="B1733" s="2">
        <v>6376</v>
      </c>
      <c r="C1733" s="2">
        <v>0</v>
      </c>
      <c r="D1733" s="2" t="s">
        <v>1207</v>
      </c>
      <c r="E1733" s="2">
        <v>1504</v>
      </c>
      <c r="F1733" s="2" t="s">
        <v>1202</v>
      </c>
      <c r="G1733" s="2">
        <v>2682410.7680000002</v>
      </c>
      <c r="H1733" s="2">
        <v>1199693.5649999999</v>
      </c>
      <c r="I1733" s="2" t="s">
        <v>4896</v>
      </c>
      <c r="J1733" s="4">
        <v>39630</v>
      </c>
      <c r="K1733" s="230">
        <f t="shared" si="136"/>
        <v>3</v>
      </c>
      <c r="L1733" s="2" t="str">
        <f>$B1733&amp;"-"&amp;COUNTIF($B$2:$B1733, $B1733)</f>
        <v>6376-2</v>
      </c>
      <c r="M1733" s="2">
        <v>5624</v>
      </c>
      <c r="N1733" s="2" t="str">
        <f t="shared" si="134"/>
        <v>Bünzen</v>
      </c>
      <c r="O1733" s="2" t="str">
        <f t="shared" si="135"/>
        <v>Waldhäusern AG</v>
      </c>
      <c r="P1733" s="2" t="str">
        <f t="shared" si="135"/>
        <v/>
      </c>
      <c r="Q1733" s="2" t="str">
        <f t="shared" si="135"/>
        <v/>
      </c>
      <c r="R1733" s="2" t="str">
        <f t="shared" si="135"/>
        <v/>
      </c>
      <c r="S1733" s="2" t="str">
        <f t="shared" si="135"/>
        <v/>
      </c>
      <c r="T1733" s="2" t="str">
        <f t="shared" si="135"/>
        <v/>
      </c>
      <c r="U1733" s="2" t="str">
        <f t="shared" ref="U1733:Y1733" si="137">IFERROR(INDEX($A$2:$A$5744, MATCH($M1733&amp;"-"&amp;U$1, $L$2:$L$5744, 0)), "")</f>
        <v/>
      </c>
      <c r="V1733" s="2" t="str">
        <f t="shared" si="137"/>
        <v/>
      </c>
      <c r="W1733" s="2" t="str">
        <f t="shared" si="137"/>
        <v/>
      </c>
      <c r="X1733" s="2" t="str">
        <f t="shared" si="137"/>
        <v/>
      </c>
      <c r="Y1733" s="2" t="str">
        <f t="shared" si="137"/>
        <v/>
      </c>
    </row>
    <row r="1734" spans="1:25" x14ac:dyDescent="0.2">
      <c r="A1734" s="2" t="s">
        <v>1105</v>
      </c>
      <c r="B1734" s="2">
        <v>6377</v>
      </c>
      <c r="C1734" s="2">
        <v>0</v>
      </c>
      <c r="D1734" s="2" t="s">
        <v>1207</v>
      </c>
      <c r="E1734" s="2">
        <v>1504</v>
      </c>
      <c r="F1734" s="2" t="s">
        <v>1202</v>
      </c>
      <c r="G1734" s="2">
        <v>2685229.4130000002</v>
      </c>
      <c r="H1734" s="2">
        <v>1203111.67</v>
      </c>
      <c r="I1734" s="2" t="s">
        <v>4896</v>
      </c>
      <c r="J1734" s="4">
        <v>39630</v>
      </c>
      <c r="K1734" s="230">
        <f t="shared" si="136"/>
        <v>3</v>
      </c>
      <c r="L1734" s="2" t="str">
        <f>$B1734&amp;"-"&amp;COUNTIF($B$2:$B1734, $B1734)</f>
        <v>6377-2</v>
      </c>
      <c r="M1734" s="2">
        <v>5625</v>
      </c>
      <c r="N1734" s="2" t="str">
        <f t="shared" si="134"/>
        <v>Kallern</v>
      </c>
      <c r="O1734" s="2" t="str">
        <f t="shared" si="134"/>
        <v/>
      </c>
      <c r="P1734" s="2" t="str">
        <f t="shared" si="134"/>
        <v/>
      </c>
      <c r="Q1734" s="2" t="str">
        <f t="shared" si="134"/>
        <v/>
      </c>
      <c r="R1734" s="2" t="str">
        <f t="shared" si="134"/>
        <v/>
      </c>
      <c r="S1734" s="2" t="str">
        <f t="shared" si="134"/>
        <v/>
      </c>
      <c r="T1734" s="2" t="str">
        <f t="shared" si="134"/>
        <v/>
      </c>
      <c r="U1734" s="2" t="str">
        <f t="shared" si="134"/>
        <v/>
      </c>
      <c r="V1734" s="2" t="str">
        <f t="shared" si="134"/>
        <v/>
      </c>
      <c r="W1734" s="2" t="str">
        <f t="shared" si="134"/>
        <v/>
      </c>
      <c r="X1734" s="2" t="str">
        <f t="shared" si="134"/>
        <v/>
      </c>
      <c r="Y1734" s="2" t="str">
        <f t="shared" si="134"/>
        <v/>
      </c>
    </row>
    <row r="1735" spans="1:25" x14ac:dyDescent="0.2">
      <c r="A1735" s="2" t="s">
        <v>1219</v>
      </c>
      <c r="B1735" s="2">
        <v>6363</v>
      </c>
      <c r="C1735" s="2">
        <v>0</v>
      </c>
      <c r="D1735" s="2" t="s">
        <v>1209</v>
      </c>
      <c r="E1735" s="2">
        <v>1505</v>
      </c>
      <c r="F1735" s="2" t="s">
        <v>1202</v>
      </c>
      <c r="G1735" s="2">
        <v>2672435.7689999999</v>
      </c>
      <c r="H1735" s="2">
        <v>1205056.487</v>
      </c>
      <c r="I1735" s="2" t="s">
        <v>4896</v>
      </c>
      <c r="J1735" s="4">
        <v>39630</v>
      </c>
      <c r="K1735" s="230">
        <f t="shared" si="136"/>
        <v>3</v>
      </c>
      <c r="L1735" s="2" t="str">
        <f>$B1735&amp;"-"&amp;COUNTIF($B$2:$B1735, $B1735)</f>
        <v>6363-1</v>
      </c>
      <c r="M1735" s="2">
        <v>5626</v>
      </c>
      <c r="N1735" s="2" t="str">
        <f t="shared" si="134"/>
        <v>Hermetschwil-Staffeln</v>
      </c>
      <c r="O1735" s="2" t="str">
        <f t="shared" si="134"/>
        <v/>
      </c>
      <c r="P1735" s="2" t="str">
        <f t="shared" si="134"/>
        <v/>
      </c>
      <c r="Q1735" s="2" t="str">
        <f t="shared" si="134"/>
        <v/>
      </c>
      <c r="R1735" s="2" t="str">
        <f t="shared" si="134"/>
        <v/>
      </c>
      <c r="S1735" s="2" t="str">
        <f t="shared" si="134"/>
        <v/>
      </c>
      <c r="T1735" s="2" t="str">
        <f t="shared" si="134"/>
        <v/>
      </c>
      <c r="U1735" s="2" t="str">
        <f t="shared" si="134"/>
        <v/>
      </c>
      <c r="V1735" s="2" t="str">
        <f t="shared" si="134"/>
        <v/>
      </c>
      <c r="W1735" s="2" t="str">
        <f t="shared" si="134"/>
        <v/>
      </c>
      <c r="X1735" s="2" t="str">
        <f t="shared" si="134"/>
        <v/>
      </c>
      <c r="Y1735" s="2" t="str">
        <f t="shared" si="134"/>
        <v/>
      </c>
    </row>
    <row r="1736" spans="1:25" x14ac:dyDescent="0.2">
      <c r="A1736" s="2" t="s">
        <v>1208</v>
      </c>
      <c r="B1736" s="2">
        <v>6363</v>
      </c>
      <c r="C1736" s="2">
        <v>2</v>
      </c>
      <c r="D1736" s="2" t="s">
        <v>1209</v>
      </c>
      <c r="E1736" s="2">
        <v>1505</v>
      </c>
      <c r="F1736" s="2" t="s">
        <v>1202</v>
      </c>
      <c r="G1736" s="2">
        <v>2672863.4679999999</v>
      </c>
      <c r="H1736" s="2">
        <v>1205410.2350000001</v>
      </c>
      <c r="I1736" s="2" t="s">
        <v>4896</v>
      </c>
      <c r="J1736" s="4">
        <v>39630</v>
      </c>
      <c r="K1736" s="230">
        <f t="shared" si="136"/>
        <v>3</v>
      </c>
      <c r="L1736" s="2" t="str">
        <f>$B1736&amp;"-"&amp;COUNTIF($B$2:$B1736, $B1736)</f>
        <v>6363-2</v>
      </c>
      <c r="M1736" s="2">
        <v>5627</v>
      </c>
      <c r="N1736" s="2" t="str">
        <f t="shared" si="134"/>
        <v>Besenbüren</v>
      </c>
      <c r="O1736" s="2" t="str">
        <f t="shared" si="134"/>
        <v/>
      </c>
      <c r="P1736" s="2" t="str">
        <f t="shared" si="134"/>
        <v/>
      </c>
      <c r="Q1736" s="2" t="str">
        <f t="shared" si="134"/>
        <v/>
      </c>
      <c r="R1736" s="2" t="str">
        <f t="shared" si="134"/>
        <v/>
      </c>
      <c r="S1736" s="2" t="str">
        <f t="shared" si="134"/>
        <v/>
      </c>
      <c r="T1736" s="2" t="str">
        <f t="shared" si="134"/>
        <v/>
      </c>
      <c r="U1736" s="2" t="str">
        <f t="shared" si="134"/>
        <v/>
      </c>
      <c r="V1736" s="2" t="str">
        <f t="shared" si="134"/>
        <v/>
      </c>
      <c r="W1736" s="2" t="str">
        <f t="shared" si="134"/>
        <v/>
      </c>
      <c r="X1736" s="2" t="str">
        <f t="shared" si="134"/>
        <v/>
      </c>
      <c r="Y1736" s="2" t="str">
        <f t="shared" si="134"/>
        <v/>
      </c>
    </row>
    <row r="1737" spans="1:25" x14ac:dyDescent="0.2">
      <c r="A1737" s="2" t="s">
        <v>1209</v>
      </c>
      <c r="B1737" s="2">
        <v>6373</v>
      </c>
      <c r="C1737" s="2">
        <v>0</v>
      </c>
      <c r="D1737" s="2" t="s">
        <v>1209</v>
      </c>
      <c r="E1737" s="2">
        <v>1505</v>
      </c>
      <c r="F1737" s="2" t="s">
        <v>1202</v>
      </c>
      <c r="G1737" s="2">
        <v>2673431.8769999999</v>
      </c>
      <c r="H1737" s="2">
        <v>1204505.193</v>
      </c>
      <c r="I1737" s="2" t="s">
        <v>4896</v>
      </c>
      <c r="J1737" s="4">
        <v>39630</v>
      </c>
      <c r="K1737" s="230">
        <f t="shared" si="136"/>
        <v>3</v>
      </c>
      <c r="L1737" s="2" t="str">
        <f>$B1737&amp;"-"&amp;COUNTIF($B$2:$B1737, $B1737)</f>
        <v>6373-1</v>
      </c>
      <c r="M1737" s="2">
        <v>5628</v>
      </c>
      <c r="N1737" s="2" t="str">
        <f t="shared" si="134"/>
        <v>Aristau</v>
      </c>
      <c r="O1737" s="2" t="str">
        <f t="shared" si="134"/>
        <v/>
      </c>
      <c r="P1737" s="2" t="str">
        <f t="shared" si="134"/>
        <v/>
      </c>
      <c r="Q1737" s="2" t="str">
        <f t="shared" si="134"/>
        <v/>
      </c>
      <c r="R1737" s="2" t="str">
        <f t="shared" si="134"/>
        <v/>
      </c>
      <c r="S1737" s="2" t="str">
        <f t="shared" si="134"/>
        <v/>
      </c>
      <c r="T1737" s="2" t="str">
        <f t="shared" si="134"/>
        <v/>
      </c>
      <c r="U1737" s="2" t="str">
        <f t="shared" si="134"/>
        <v/>
      </c>
      <c r="V1737" s="2" t="str">
        <f t="shared" si="134"/>
        <v/>
      </c>
      <c r="W1737" s="2" t="str">
        <f t="shared" si="134"/>
        <v/>
      </c>
      <c r="X1737" s="2" t="str">
        <f t="shared" si="134"/>
        <v/>
      </c>
      <c r="Y1737" s="2" t="str">
        <f t="shared" si="134"/>
        <v/>
      </c>
    </row>
    <row r="1738" spans="1:25" x14ac:dyDescent="0.2">
      <c r="A1738" s="2" t="s">
        <v>1203</v>
      </c>
      <c r="B1738" s="2">
        <v>6374</v>
      </c>
      <c r="C1738" s="2">
        <v>0</v>
      </c>
      <c r="D1738" s="2" t="s">
        <v>1209</v>
      </c>
      <c r="E1738" s="2">
        <v>1505</v>
      </c>
      <c r="F1738" s="2" t="s">
        <v>1202</v>
      </c>
      <c r="G1738" s="2">
        <v>2674336.2080000001</v>
      </c>
      <c r="H1738" s="2">
        <v>1203614.9099999999</v>
      </c>
      <c r="I1738" s="2" t="s">
        <v>4896</v>
      </c>
      <c r="J1738" s="4">
        <v>39630</v>
      </c>
      <c r="K1738" s="230">
        <f t="shared" si="136"/>
        <v>3</v>
      </c>
      <c r="L1738" s="2" t="str">
        <f>$B1738&amp;"-"&amp;COUNTIF($B$2:$B1738, $B1738)</f>
        <v>6374-2</v>
      </c>
      <c r="M1738" s="2">
        <v>5630</v>
      </c>
      <c r="N1738" s="2" t="str">
        <f t="shared" si="134"/>
        <v>Muri AG</v>
      </c>
      <c r="O1738" s="2" t="str">
        <f t="shared" si="134"/>
        <v>Muri AG</v>
      </c>
      <c r="P1738" s="2" t="str">
        <f t="shared" si="134"/>
        <v>Muri AG</v>
      </c>
      <c r="Q1738" s="2" t="str">
        <f t="shared" si="134"/>
        <v/>
      </c>
      <c r="R1738" s="2" t="str">
        <f t="shared" si="134"/>
        <v/>
      </c>
      <c r="S1738" s="2" t="str">
        <f t="shared" si="134"/>
        <v/>
      </c>
      <c r="T1738" s="2" t="str">
        <f t="shared" si="134"/>
        <v/>
      </c>
      <c r="U1738" s="2" t="str">
        <f t="shared" si="134"/>
        <v/>
      </c>
      <c r="V1738" s="2" t="str">
        <f t="shared" si="134"/>
        <v/>
      </c>
      <c r="W1738" s="2" t="str">
        <f t="shared" si="134"/>
        <v/>
      </c>
      <c r="X1738" s="2" t="str">
        <f t="shared" si="134"/>
        <v/>
      </c>
      <c r="Y1738" s="2" t="str">
        <f t="shared" si="134"/>
        <v/>
      </c>
    </row>
    <row r="1739" spans="1:25" x14ac:dyDescent="0.2">
      <c r="A1739" s="2" t="s">
        <v>1218</v>
      </c>
      <c r="B1739" s="2">
        <v>6362</v>
      </c>
      <c r="C1739" s="2">
        <v>0</v>
      </c>
      <c r="D1739" s="2" t="s">
        <v>1210</v>
      </c>
      <c r="E1739" s="2">
        <v>1506</v>
      </c>
      <c r="F1739" s="2" t="s">
        <v>1202</v>
      </c>
      <c r="G1739" s="2">
        <v>2667840.9989999998</v>
      </c>
      <c r="H1739" s="2">
        <v>1201939.5560000001</v>
      </c>
      <c r="I1739" s="2" t="s">
        <v>4896</v>
      </c>
      <c r="J1739" s="4">
        <v>39630</v>
      </c>
      <c r="K1739" s="230">
        <f t="shared" si="136"/>
        <v>3</v>
      </c>
      <c r="L1739" s="2" t="str">
        <f>$B1739&amp;"-"&amp;COUNTIF($B$2:$B1739, $B1739)</f>
        <v>6362-1</v>
      </c>
      <c r="M1739" s="2">
        <v>5632</v>
      </c>
      <c r="N1739" s="2" t="str">
        <f t="shared" si="134"/>
        <v>Buttwil</v>
      </c>
      <c r="O1739" s="2" t="str">
        <f t="shared" si="134"/>
        <v>Buttwil</v>
      </c>
      <c r="P1739" s="2" t="str">
        <f t="shared" si="134"/>
        <v>Buttwil</v>
      </c>
      <c r="Q1739" s="2" t="str">
        <f t="shared" si="134"/>
        <v/>
      </c>
      <c r="R1739" s="2" t="str">
        <f t="shared" si="134"/>
        <v/>
      </c>
      <c r="S1739" s="2" t="str">
        <f t="shared" si="134"/>
        <v/>
      </c>
      <c r="T1739" s="2" t="str">
        <f t="shared" si="134"/>
        <v/>
      </c>
      <c r="U1739" s="2" t="str">
        <f t="shared" si="134"/>
        <v/>
      </c>
      <c r="V1739" s="2" t="str">
        <f t="shared" si="134"/>
        <v/>
      </c>
      <c r="W1739" s="2" t="str">
        <f t="shared" si="134"/>
        <v/>
      </c>
      <c r="X1739" s="2" t="str">
        <f t="shared" si="134"/>
        <v/>
      </c>
      <c r="Y1739" s="2" t="str">
        <f t="shared" si="134"/>
        <v/>
      </c>
    </row>
    <row r="1740" spans="1:25" x14ac:dyDescent="0.2">
      <c r="A1740" s="2" t="s">
        <v>1217</v>
      </c>
      <c r="B1740" s="2">
        <v>6370</v>
      </c>
      <c r="C1740" s="2">
        <v>0</v>
      </c>
      <c r="D1740" s="2" t="s">
        <v>1210</v>
      </c>
      <c r="E1740" s="2">
        <v>1506</v>
      </c>
      <c r="F1740" s="2" t="s">
        <v>1202</v>
      </c>
      <c r="G1740" s="2">
        <v>2668809.3560000001</v>
      </c>
      <c r="H1740" s="2">
        <v>1201557.2749999999</v>
      </c>
      <c r="I1740" s="2" t="s">
        <v>4896</v>
      </c>
      <c r="J1740" s="4">
        <v>39630</v>
      </c>
      <c r="K1740" s="230">
        <f t="shared" si="136"/>
        <v>3</v>
      </c>
      <c r="L1740" s="2" t="str">
        <f>$B1740&amp;"-"&amp;COUNTIF($B$2:$B1740, $B1740)</f>
        <v>6370-1</v>
      </c>
      <c r="M1740" s="2">
        <v>5634</v>
      </c>
      <c r="N1740" s="2" t="str">
        <f t="shared" si="134"/>
        <v>Merenschwand</v>
      </c>
      <c r="O1740" s="2" t="str">
        <f t="shared" si="134"/>
        <v/>
      </c>
      <c r="P1740" s="2" t="str">
        <f t="shared" si="134"/>
        <v/>
      </c>
      <c r="Q1740" s="2" t="str">
        <f t="shared" si="134"/>
        <v/>
      </c>
      <c r="R1740" s="2" t="str">
        <f t="shared" si="134"/>
        <v/>
      </c>
      <c r="S1740" s="2" t="str">
        <f t="shared" si="134"/>
        <v/>
      </c>
      <c r="T1740" s="2" t="str">
        <f t="shared" si="134"/>
        <v/>
      </c>
      <c r="U1740" s="2" t="str">
        <f t="shared" si="134"/>
        <v/>
      </c>
      <c r="V1740" s="2" t="str">
        <f t="shared" si="134"/>
        <v/>
      </c>
      <c r="W1740" s="2" t="str">
        <f t="shared" si="134"/>
        <v/>
      </c>
      <c r="X1740" s="2" t="str">
        <f t="shared" si="134"/>
        <v/>
      </c>
      <c r="Y1740" s="2" t="str">
        <f t="shared" si="134"/>
        <v/>
      </c>
    </row>
    <row r="1741" spans="1:25" x14ac:dyDescent="0.2">
      <c r="A1741" s="2" t="s">
        <v>1210</v>
      </c>
      <c r="B1741" s="2">
        <v>6372</v>
      </c>
      <c r="C1741" s="2">
        <v>0</v>
      </c>
      <c r="D1741" s="2" t="s">
        <v>1210</v>
      </c>
      <c r="E1741" s="2">
        <v>1506</v>
      </c>
      <c r="F1741" s="2" t="s">
        <v>1202</v>
      </c>
      <c r="G1741" s="2">
        <v>2666992.1370000001</v>
      </c>
      <c r="H1741" s="2">
        <v>1199482.743</v>
      </c>
      <c r="I1741" s="2" t="s">
        <v>4896</v>
      </c>
      <c r="J1741" s="4">
        <v>39630</v>
      </c>
      <c r="K1741" s="230">
        <f t="shared" si="136"/>
        <v>3</v>
      </c>
      <c r="L1741" s="2" t="str">
        <f>$B1741&amp;"-"&amp;COUNTIF($B$2:$B1741, $B1741)</f>
        <v>6372-1</v>
      </c>
      <c r="M1741" s="2">
        <v>5636</v>
      </c>
      <c r="N1741" s="2" t="str">
        <f t="shared" si="134"/>
        <v>Benzenschwil</v>
      </c>
      <c r="O1741" s="2" t="str">
        <f t="shared" si="134"/>
        <v/>
      </c>
      <c r="P1741" s="2" t="str">
        <f t="shared" si="134"/>
        <v/>
      </c>
      <c r="Q1741" s="2" t="str">
        <f t="shared" si="134"/>
        <v/>
      </c>
      <c r="R1741" s="2" t="str">
        <f t="shared" si="134"/>
        <v/>
      </c>
      <c r="S1741" s="2" t="str">
        <f t="shared" si="134"/>
        <v/>
      </c>
      <c r="T1741" s="2" t="str">
        <f t="shared" si="134"/>
        <v/>
      </c>
      <c r="U1741" s="2" t="str">
        <f t="shared" si="134"/>
        <v/>
      </c>
      <c r="V1741" s="2" t="str">
        <f t="shared" si="134"/>
        <v/>
      </c>
      <c r="W1741" s="2" t="str">
        <f t="shared" si="134"/>
        <v/>
      </c>
      <c r="X1741" s="2" t="str">
        <f t="shared" si="134"/>
        <v/>
      </c>
      <c r="Y1741" s="2" t="str">
        <f t="shared" si="134"/>
        <v/>
      </c>
    </row>
    <row r="1742" spans="1:25" x14ac:dyDescent="0.2">
      <c r="A1742" s="2" t="s">
        <v>992</v>
      </c>
      <c r="B1742" s="2">
        <v>6010</v>
      </c>
      <c r="C1742" s="2">
        <v>0</v>
      </c>
      <c r="D1742" s="2" t="s">
        <v>1212</v>
      </c>
      <c r="E1742" s="2">
        <v>1507</v>
      </c>
      <c r="F1742" s="2" t="s">
        <v>1202</v>
      </c>
      <c r="G1742" s="2">
        <v>2661911.7149999999</v>
      </c>
      <c r="H1742" s="2">
        <v>1204693.4890000001</v>
      </c>
      <c r="I1742" s="2" t="s">
        <v>4896</v>
      </c>
      <c r="J1742" s="4">
        <v>39630</v>
      </c>
      <c r="K1742" s="230">
        <f t="shared" si="136"/>
        <v>3</v>
      </c>
      <c r="L1742" s="2" t="str">
        <f>$B1742&amp;"-"&amp;COUNTIF($B$2:$B1742, $B1742)</f>
        <v>6010-3</v>
      </c>
      <c r="M1742" s="2">
        <v>5637</v>
      </c>
      <c r="N1742" s="2" t="str">
        <f t="shared" si="134"/>
        <v>Beinwil (Freiamt)</v>
      </c>
      <c r="O1742" s="2" t="str">
        <f t="shared" si="134"/>
        <v>Beinwil (Freiamt)</v>
      </c>
      <c r="P1742" s="2" t="str">
        <f t="shared" si="134"/>
        <v>Geltwil</v>
      </c>
      <c r="Q1742" s="2" t="str">
        <f t="shared" si="134"/>
        <v/>
      </c>
      <c r="R1742" s="2" t="str">
        <f t="shared" si="134"/>
        <v/>
      </c>
      <c r="S1742" s="2" t="str">
        <f t="shared" si="134"/>
        <v/>
      </c>
      <c r="T1742" s="2" t="str">
        <f t="shared" si="134"/>
        <v/>
      </c>
      <c r="U1742" s="2" t="str">
        <f t="shared" si="134"/>
        <v/>
      </c>
      <c r="V1742" s="2" t="str">
        <f t="shared" si="134"/>
        <v/>
      </c>
      <c r="W1742" s="2" t="str">
        <f t="shared" si="134"/>
        <v/>
      </c>
      <c r="X1742" s="2" t="str">
        <f t="shared" si="134"/>
        <v/>
      </c>
      <c r="Y1742" s="2" t="str">
        <f t="shared" si="134"/>
        <v/>
      </c>
    </row>
    <row r="1743" spans="1:25" x14ac:dyDescent="0.2">
      <c r="A1743" s="2" t="s">
        <v>1000</v>
      </c>
      <c r="B1743" s="2">
        <v>6013</v>
      </c>
      <c r="C1743" s="2">
        <v>0</v>
      </c>
      <c r="D1743" s="2" t="s">
        <v>1212</v>
      </c>
      <c r="E1743" s="2">
        <v>1507</v>
      </c>
      <c r="F1743" s="2" t="s">
        <v>1202</v>
      </c>
      <c r="G1743" s="2">
        <v>2659743.1529999999</v>
      </c>
      <c r="H1743" s="2">
        <v>1204048.7960000001</v>
      </c>
      <c r="I1743" s="2" t="s">
        <v>4896</v>
      </c>
      <c r="J1743" s="4">
        <v>39630</v>
      </c>
      <c r="K1743" s="230">
        <f t="shared" si="136"/>
        <v>3</v>
      </c>
      <c r="L1743" s="2" t="str">
        <f>$B1743&amp;"-"&amp;COUNTIF($B$2:$B1743, $B1743)</f>
        <v>6013-3</v>
      </c>
      <c r="M1743" s="2">
        <v>5642</v>
      </c>
      <c r="N1743" s="2" t="str">
        <f t="shared" si="134"/>
        <v>Mühlau</v>
      </c>
      <c r="O1743" s="2" t="str">
        <f t="shared" si="134"/>
        <v>Mühlau</v>
      </c>
      <c r="P1743" s="2" t="str">
        <f t="shared" si="134"/>
        <v>Mühlau</v>
      </c>
      <c r="Q1743" s="2" t="str">
        <f t="shared" si="134"/>
        <v/>
      </c>
      <c r="R1743" s="2" t="str">
        <f t="shared" si="134"/>
        <v/>
      </c>
      <c r="S1743" s="2" t="str">
        <f t="shared" si="134"/>
        <v/>
      </c>
      <c r="T1743" s="2" t="str">
        <f t="shared" si="134"/>
        <v/>
      </c>
      <c r="U1743" s="2" t="str">
        <f t="shared" si="134"/>
        <v/>
      </c>
      <c r="V1743" s="2" t="str">
        <f t="shared" si="134"/>
        <v/>
      </c>
      <c r="W1743" s="2" t="str">
        <f t="shared" si="134"/>
        <v/>
      </c>
      <c r="X1743" s="2" t="str">
        <f t="shared" si="134"/>
        <v/>
      </c>
      <c r="Y1743" s="2" t="str">
        <f t="shared" si="134"/>
        <v/>
      </c>
    </row>
    <row r="1744" spans="1:25" x14ac:dyDescent="0.2">
      <c r="A1744" s="2" t="s">
        <v>1211</v>
      </c>
      <c r="B1744" s="2">
        <v>6052</v>
      </c>
      <c r="C1744" s="2">
        <v>0</v>
      </c>
      <c r="D1744" s="2" t="s">
        <v>1212</v>
      </c>
      <c r="E1744" s="2">
        <v>1507</v>
      </c>
      <c r="F1744" s="2" t="s">
        <v>1202</v>
      </c>
      <c r="G1744" s="2">
        <v>2663914.7030000002</v>
      </c>
      <c r="H1744" s="2">
        <v>1204229.8589999999</v>
      </c>
      <c r="I1744" s="2" t="s">
        <v>4896</v>
      </c>
      <c r="J1744" s="4">
        <v>39630</v>
      </c>
      <c r="K1744" s="230">
        <f t="shared" si="136"/>
        <v>3</v>
      </c>
      <c r="L1744" s="2" t="str">
        <f>$B1744&amp;"-"&amp;COUNTIF($B$2:$B1744, $B1744)</f>
        <v>6052-2</v>
      </c>
      <c r="M1744" s="2">
        <v>5643</v>
      </c>
      <c r="N1744" s="2" t="str">
        <f t="shared" si="134"/>
        <v>Meienberg</v>
      </c>
      <c r="O1744" s="2" t="str">
        <f t="shared" si="134"/>
        <v>Sins</v>
      </c>
      <c r="P1744" s="2" t="str">
        <f t="shared" si="134"/>
        <v>Sins</v>
      </c>
      <c r="Q1744" s="2" t="str">
        <f t="shared" si="134"/>
        <v>Alikon</v>
      </c>
      <c r="R1744" s="2" t="str">
        <f t="shared" si="134"/>
        <v>Meienberg</v>
      </c>
      <c r="S1744" s="2" t="str">
        <f t="shared" si="134"/>
        <v/>
      </c>
      <c r="T1744" s="2" t="str">
        <f t="shared" si="134"/>
        <v/>
      </c>
      <c r="U1744" s="2" t="str">
        <f t="shared" si="134"/>
        <v/>
      </c>
      <c r="V1744" s="2" t="str">
        <f t="shared" si="134"/>
        <v/>
      </c>
      <c r="W1744" s="2" t="str">
        <f t="shared" si="134"/>
        <v/>
      </c>
      <c r="X1744" s="2" t="str">
        <f t="shared" si="134"/>
        <v/>
      </c>
      <c r="Y1744" s="2" t="str">
        <f t="shared" si="134"/>
        <v/>
      </c>
    </row>
    <row r="1745" spans="1:25" x14ac:dyDescent="0.2">
      <c r="A1745" s="2" t="s">
        <v>1217</v>
      </c>
      <c r="B1745" s="2">
        <v>6370</v>
      </c>
      <c r="C1745" s="2">
        <v>0</v>
      </c>
      <c r="D1745" s="2" t="s">
        <v>1214</v>
      </c>
      <c r="E1745" s="2">
        <v>1508</v>
      </c>
      <c r="F1745" s="2" t="s">
        <v>1202</v>
      </c>
      <c r="G1745" s="2">
        <v>2671248.1239999998</v>
      </c>
      <c r="H1745" s="2">
        <v>1201114.3940000001</v>
      </c>
      <c r="I1745" s="2" t="s">
        <v>4896</v>
      </c>
      <c r="J1745" s="4">
        <v>39630</v>
      </c>
      <c r="K1745" s="230">
        <f t="shared" si="136"/>
        <v>3</v>
      </c>
      <c r="L1745" s="2" t="str">
        <f>$B1745&amp;"-"&amp;COUNTIF($B$2:$B1745, $B1745)</f>
        <v>6370-2</v>
      </c>
      <c r="M1745" s="2">
        <v>5644</v>
      </c>
      <c r="N1745" s="2" t="str">
        <f t="shared" si="134"/>
        <v>Auw</v>
      </c>
      <c r="O1745" s="2" t="str">
        <f t="shared" si="134"/>
        <v/>
      </c>
      <c r="P1745" s="2" t="str">
        <f t="shared" si="134"/>
        <v/>
      </c>
      <c r="Q1745" s="2" t="str">
        <f t="shared" si="134"/>
        <v/>
      </c>
      <c r="R1745" s="2" t="str">
        <f t="shared" si="134"/>
        <v/>
      </c>
      <c r="S1745" s="2" t="str">
        <f t="shared" si="134"/>
        <v/>
      </c>
      <c r="T1745" s="2" t="str">
        <f t="shared" si="134"/>
        <v/>
      </c>
      <c r="U1745" s="2" t="str">
        <f t="shared" si="134"/>
        <v/>
      </c>
      <c r="V1745" s="2" t="str">
        <f t="shared" si="134"/>
        <v/>
      </c>
      <c r="W1745" s="2" t="str">
        <f t="shared" si="134"/>
        <v/>
      </c>
      <c r="X1745" s="2" t="str">
        <f t="shared" si="134"/>
        <v/>
      </c>
      <c r="Y1745" s="2" t="str">
        <f t="shared" si="134"/>
        <v/>
      </c>
    </row>
    <row r="1746" spans="1:25" x14ac:dyDescent="0.2">
      <c r="A1746" s="2" t="s">
        <v>1213</v>
      </c>
      <c r="B1746" s="2">
        <v>6370</v>
      </c>
      <c r="C1746" s="2">
        <v>41</v>
      </c>
      <c r="D1746" s="2" t="s">
        <v>1214</v>
      </c>
      <c r="E1746" s="2">
        <v>1508</v>
      </c>
      <c r="F1746" s="2" t="s">
        <v>1202</v>
      </c>
      <c r="G1746" s="2">
        <v>2672368.8590000002</v>
      </c>
      <c r="H1746" s="2">
        <v>1200481.047</v>
      </c>
      <c r="I1746" s="2" t="s">
        <v>4896</v>
      </c>
      <c r="J1746" s="4">
        <v>39630</v>
      </c>
      <c r="K1746" s="230">
        <f t="shared" si="136"/>
        <v>3</v>
      </c>
      <c r="L1746" s="2" t="str">
        <f>$B1746&amp;"-"&amp;COUNTIF($B$2:$B1746, $B1746)</f>
        <v>6370-3</v>
      </c>
      <c r="M1746" s="2">
        <v>5645</v>
      </c>
      <c r="N1746" s="2" t="str">
        <f t="shared" si="134"/>
        <v>Aettenschwil</v>
      </c>
      <c r="O1746" s="2" t="str">
        <f t="shared" si="134"/>
        <v>Fenkrieden</v>
      </c>
      <c r="P1746" s="2" t="str">
        <f t="shared" si="134"/>
        <v/>
      </c>
      <c r="Q1746" s="2" t="str">
        <f t="shared" si="134"/>
        <v/>
      </c>
      <c r="R1746" s="2" t="str">
        <f t="shared" si="134"/>
        <v/>
      </c>
      <c r="S1746" s="2" t="str">
        <f t="shared" si="134"/>
        <v/>
      </c>
      <c r="T1746" s="2" t="str">
        <f t="shared" si="134"/>
        <v/>
      </c>
      <c r="U1746" s="2" t="str">
        <f t="shared" si="134"/>
        <v/>
      </c>
      <c r="V1746" s="2" t="str">
        <f t="shared" si="134"/>
        <v/>
      </c>
      <c r="W1746" s="2" t="str">
        <f t="shared" si="134"/>
        <v/>
      </c>
      <c r="X1746" s="2" t="str">
        <f t="shared" si="134"/>
        <v/>
      </c>
      <c r="Y1746" s="2" t="str">
        <f t="shared" si="134"/>
        <v/>
      </c>
    </row>
    <row r="1747" spans="1:25" x14ac:dyDescent="0.2">
      <c r="A1747" s="2" t="s">
        <v>1203</v>
      </c>
      <c r="B1747" s="2">
        <v>6374</v>
      </c>
      <c r="C1747" s="2">
        <v>0</v>
      </c>
      <c r="D1747" s="2" t="s">
        <v>1214</v>
      </c>
      <c r="E1747" s="2">
        <v>1508</v>
      </c>
      <c r="F1747" s="2" t="s">
        <v>1202</v>
      </c>
      <c r="G1747" s="2">
        <v>2673605.915</v>
      </c>
      <c r="H1747" s="2">
        <v>1201021.77</v>
      </c>
      <c r="I1747" s="2" t="s">
        <v>4896</v>
      </c>
      <c r="J1747" s="4">
        <v>39630</v>
      </c>
      <c r="K1747" s="230">
        <f t="shared" si="136"/>
        <v>3</v>
      </c>
      <c r="L1747" s="2" t="str">
        <f>$B1747&amp;"-"&amp;COUNTIF($B$2:$B1747, $B1747)</f>
        <v>6374-3</v>
      </c>
      <c r="M1747" s="2">
        <v>5646</v>
      </c>
      <c r="N1747" s="2" t="str">
        <f t="shared" si="134"/>
        <v>Abtwil AG</v>
      </c>
      <c r="O1747" s="2" t="str">
        <f t="shared" si="134"/>
        <v/>
      </c>
      <c r="P1747" s="2" t="str">
        <f t="shared" si="134"/>
        <v/>
      </c>
      <c r="Q1747" s="2" t="str">
        <f t="shared" si="134"/>
        <v/>
      </c>
      <c r="R1747" s="2" t="str">
        <f t="shared" si="134"/>
        <v/>
      </c>
      <c r="S1747" s="2" t="str">
        <f t="shared" si="134"/>
        <v/>
      </c>
      <c r="T1747" s="2" t="str">
        <f t="shared" si="134"/>
        <v/>
      </c>
      <c r="U1747" s="2" t="str">
        <f t="shared" si="134"/>
        <v/>
      </c>
      <c r="V1747" s="2" t="str">
        <f t="shared" si="134"/>
        <v/>
      </c>
      <c r="W1747" s="2" t="str">
        <f t="shared" si="134"/>
        <v/>
      </c>
      <c r="X1747" s="2" t="str">
        <f t="shared" si="134"/>
        <v/>
      </c>
      <c r="Y1747" s="2" t="str">
        <f t="shared" si="134"/>
        <v/>
      </c>
    </row>
    <row r="1748" spans="1:25" x14ac:dyDescent="0.2">
      <c r="A1748" s="2" t="s">
        <v>1215</v>
      </c>
      <c r="B1748" s="2">
        <v>6382</v>
      </c>
      <c r="C1748" s="2">
        <v>0</v>
      </c>
      <c r="D1748" s="2" t="s">
        <v>1214</v>
      </c>
      <c r="E1748" s="2">
        <v>1508</v>
      </c>
      <c r="F1748" s="2" t="s">
        <v>1202</v>
      </c>
      <c r="G1748" s="2">
        <v>2674071.0720000002</v>
      </c>
      <c r="H1748" s="2">
        <v>1199353.0449999999</v>
      </c>
      <c r="I1748" s="2" t="s">
        <v>4896</v>
      </c>
      <c r="J1748" s="4">
        <v>39630</v>
      </c>
      <c r="K1748" s="230">
        <f t="shared" si="136"/>
        <v>3</v>
      </c>
      <c r="L1748" s="2" t="str">
        <f>$B1748&amp;"-"&amp;COUNTIF($B$2:$B1748, $B1748)</f>
        <v>6382-1</v>
      </c>
      <c r="M1748" s="2">
        <v>5647</v>
      </c>
      <c r="N1748" s="2" t="str">
        <f t="shared" si="134"/>
        <v>Oberrüti</v>
      </c>
      <c r="O1748" s="2" t="str">
        <f t="shared" si="134"/>
        <v/>
      </c>
      <c r="P1748" s="2" t="str">
        <f t="shared" si="134"/>
        <v/>
      </c>
      <c r="Q1748" s="2" t="str">
        <f t="shared" si="134"/>
        <v/>
      </c>
      <c r="R1748" s="2" t="str">
        <f t="shared" si="134"/>
        <v/>
      </c>
      <c r="S1748" s="2" t="str">
        <f t="shared" si="134"/>
        <v/>
      </c>
      <c r="T1748" s="2" t="str">
        <f t="shared" si="134"/>
        <v/>
      </c>
      <c r="U1748" s="2" t="str">
        <f t="shared" si="134"/>
        <v/>
      </c>
      <c r="V1748" s="2" t="str">
        <f t="shared" si="134"/>
        <v/>
      </c>
      <c r="W1748" s="2" t="str">
        <f t="shared" si="134"/>
        <v/>
      </c>
      <c r="X1748" s="2" t="str">
        <f t="shared" si="134"/>
        <v/>
      </c>
      <c r="Y1748" s="2" t="str">
        <f t="shared" si="134"/>
        <v/>
      </c>
    </row>
    <row r="1749" spans="1:25" x14ac:dyDescent="0.2">
      <c r="A1749" s="2" t="s">
        <v>1216</v>
      </c>
      <c r="B1749" s="2">
        <v>6383</v>
      </c>
      <c r="C1749" s="2">
        <v>2</v>
      </c>
      <c r="D1749" s="2" t="s">
        <v>1214</v>
      </c>
      <c r="E1749" s="2">
        <v>1508</v>
      </c>
      <c r="F1749" s="2" t="s">
        <v>1202</v>
      </c>
      <c r="G1749" s="2">
        <v>2675951.4939999999</v>
      </c>
      <c r="H1749" s="2">
        <v>1198328.02</v>
      </c>
      <c r="I1749" s="2" t="s">
        <v>4896</v>
      </c>
      <c r="J1749" s="4">
        <v>39630</v>
      </c>
      <c r="K1749" s="230">
        <f t="shared" si="136"/>
        <v>3</v>
      </c>
      <c r="L1749" s="2" t="str">
        <f>$B1749&amp;"-"&amp;COUNTIF($B$2:$B1749, $B1749)</f>
        <v>6383-4</v>
      </c>
      <c r="M1749" s="2">
        <v>5702</v>
      </c>
      <c r="N1749" s="2" t="str">
        <f t="shared" si="134"/>
        <v>Niederlenz</v>
      </c>
      <c r="O1749" s="2" t="str">
        <f t="shared" si="134"/>
        <v/>
      </c>
      <c r="P1749" s="2" t="str">
        <f t="shared" si="134"/>
        <v/>
      </c>
      <c r="Q1749" s="2" t="str">
        <f t="shared" si="134"/>
        <v/>
      </c>
      <c r="R1749" s="2" t="str">
        <f t="shared" si="134"/>
        <v/>
      </c>
      <c r="S1749" s="2" t="str">
        <f t="shared" si="134"/>
        <v/>
      </c>
      <c r="T1749" s="2" t="str">
        <f t="shared" si="134"/>
        <v/>
      </c>
      <c r="U1749" s="2" t="str">
        <f t="shared" si="134"/>
        <v/>
      </c>
      <c r="V1749" s="2" t="str">
        <f t="shared" si="134"/>
        <v/>
      </c>
      <c r="W1749" s="2" t="str">
        <f t="shared" si="134"/>
        <v/>
      </c>
      <c r="X1749" s="2" t="str">
        <f t="shared" si="134"/>
        <v/>
      </c>
      <c r="Y1749" s="2" t="str">
        <f t="shared" si="134"/>
        <v/>
      </c>
    </row>
    <row r="1750" spans="1:25" x14ac:dyDescent="0.2">
      <c r="A1750" s="2" t="s">
        <v>1218</v>
      </c>
      <c r="B1750" s="2">
        <v>6362</v>
      </c>
      <c r="C1750" s="2">
        <v>0</v>
      </c>
      <c r="D1750" s="2" t="s">
        <v>1217</v>
      </c>
      <c r="E1750" s="2">
        <v>1509</v>
      </c>
      <c r="F1750" s="2" t="s">
        <v>1202</v>
      </c>
      <c r="G1750" s="2">
        <v>2669495.1630000002</v>
      </c>
      <c r="H1750" s="2">
        <v>1202563.571</v>
      </c>
      <c r="I1750" s="2" t="s">
        <v>4896</v>
      </c>
      <c r="J1750" s="4">
        <v>39630</v>
      </c>
      <c r="K1750" s="230">
        <f t="shared" si="136"/>
        <v>3</v>
      </c>
      <c r="L1750" s="2" t="str">
        <f>$B1750&amp;"-"&amp;COUNTIF($B$2:$B1750, $B1750)</f>
        <v>6362-2</v>
      </c>
      <c r="M1750" s="2">
        <v>5703</v>
      </c>
      <c r="N1750" s="2" t="str">
        <f t="shared" si="134"/>
        <v>Seon</v>
      </c>
      <c r="O1750" s="2" t="str">
        <f t="shared" si="134"/>
        <v>Seon</v>
      </c>
      <c r="P1750" s="2" t="str">
        <f t="shared" si="134"/>
        <v/>
      </c>
      <c r="Q1750" s="2" t="str">
        <f t="shared" si="134"/>
        <v/>
      </c>
      <c r="R1750" s="2" t="str">
        <f t="shared" si="134"/>
        <v/>
      </c>
      <c r="S1750" s="2" t="str">
        <f t="shared" si="134"/>
        <v/>
      </c>
      <c r="T1750" s="2" t="str">
        <f t="shared" si="134"/>
        <v/>
      </c>
      <c r="U1750" s="2" t="str">
        <f t="shared" si="134"/>
        <v/>
      </c>
      <c r="V1750" s="2" t="str">
        <f t="shared" si="134"/>
        <v/>
      </c>
      <c r="W1750" s="2" t="str">
        <f t="shared" si="134"/>
        <v/>
      </c>
      <c r="X1750" s="2" t="str">
        <f t="shared" si="134"/>
        <v/>
      </c>
      <c r="Y1750" s="2" t="str">
        <f t="shared" si="134"/>
        <v/>
      </c>
    </row>
    <row r="1751" spans="1:25" x14ac:dyDescent="0.2">
      <c r="A1751" s="2" t="s">
        <v>1217</v>
      </c>
      <c r="B1751" s="2">
        <v>6370</v>
      </c>
      <c r="C1751" s="2">
        <v>0</v>
      </c>
      <c r="D1751" s="2" t="s">
        <v>1217</v>
      </c>
      <c r="E1751" s="2">
        <v>1509</v>
      </c>
      <c r="F1751" s="2" t="s">
        <v>1202</v>
      </c>
      <c r="G1751" s="2">
        <v>2670503.7790000001</v>
      </c>
      <c r="H1751" s="2">
        <v>1200940.5460000001</v>
      </c>
      <c r="I1751" s="2" t="s">
        <v>4896</v>
      </c>
      <c r="J1751" s="4">
        <v>39630</v>
      </c>
      <c r="K1751" s="230">
        <f t="shared" si="136"/>
        <v>3</v>
      </c>
      <c r="L1751" s="2" t="str">
        <f>$B1751&amp;"-"&amp;COUNTIF($B$2:$B1751, $B1751)</f>
        <v>6370-4</v>
      </c>
      <c r="M1751" s="2">
        <v>5704</v>
      </c>
      <c r="N1751" s="2" t="str">
        <f t="shared" si="134"/>
        <v>Egliswil</v>
      </c>
      <c r="O1751" s="2" t="str">
        <f t="shared" si="134"/>
        <v/>
      </c>
      <c r="P1751" s="2" t="str">
        <f t="shared" si="134"/>
        <v/>
      </c>
      <c r="Q1751" s="2" t="str">
        <f t="shared" si="134"/>
        <v/>
      </c>
      <c r="R1751" s="2" t="str">
        <f t="shared" si="134"/>
        <v/>
      </c>
      <c r="S1751" s="2" t="str">
        <f t="shared" ref="O1751:Y1774" si="138">IFERROR(INDEX($A$2:$A$5744, MATCH($M1751&amp;"-"&amp;S$1, $L$2:$L$5744, 0)), "")</f>
        <v/>
      </c>
      <c r="T1751" s="2" t="str">
        <f t="shared" si="138"/>
        <v/>
      </c>
      <c r="U1751" s="2" t="str">
        <f t="shared" si="138"/>
        <v/>
      </c>
      <c r="V1751" s="2" t="str">
        <f t="shared" si="138"/>
        <v/>
      </c>
      <c r="W1751" s="2" t="str">
        <f t="shared" si="138"/>
        <v/>
      </c>
      <c r="X1751" s="2" t="str">
        <f t="shared" si="138"/>
        <v/>
      </c>
      <c r="Y1751" s="2" t="str">
        <f t="shared" si="138"/>
        <v/>
      </c>
    </row>
    <row r="1752" spans="1:25" x14ac:dyDescent="0.2">
      <c r="A1752" s="2" t="s">
        <v>1210</v>
      </c>
      <c r="B1752" s="2">
        <v>6372</v>
      </c>
      <c r="C1752" s="2">
        <v>0</v>
      </c>
      <c r="D1752" s="2" t="s">
        <v>1217</v>
      </c>
      <c r="E1752" s="2">
        <v>1509</v>
      </c>
      <c r="F1752" s="2" t="s">
        <v>1202</v>
      </c>
      <c r="G1752" s="2">
        <v>2669266.1039999998</v>
      </c>
      <c r="H1752" s="2">
        <v>1201003.621</v>
      </c>
      <c r="I1752" s="2" t="s">
        <v>4896</v>
      </c>
      <c r="J1752" s="4">
        <v>39630</v>
      </c>
      <c r="K1752" s="230">
        <f t="shared" si="136"/>
        <v>3</v>
      </c>
      <c r="L1752" s="2" t="str">
        <f>$B1752&amp;"-"&amp;COUNTIF($B$2:$B1752, $B1752)</f>
        <v>6372-2</v>
      </c>
      <c r="M1752" s="2">
        <v>5705</v>
      </c>
      <c r="N1752" s="2" t="str">
        <f t="shared" ref="N1752:Y1794" si="139">IFERROR(INDEX($A$2:$A$5744, MATCH($M1752&amp;"-"&amp;N$1, $L$2:$L$5744, 0)), "")</f>
        <v>Hallwil</v>
      </c>
      <c r="O1752" s="2" t="str">
        <f t="shared" si="138"/>
        <v/>
      </c>
      <c r="P1752" s="2" t="str">
        <f t="shared" si="138"/>
        <v/>
      </c>
      <c r="Q1752" s="2" t="str">
        <f t="shared" si="138"/>
        <v/>
      </c>
      <c r="R1752" s="2" t="str">
        <f t="shared" si="138"/>
        <v/>
      </c>
      <c r="S1752" s="2" t="str">
        <f t="shared" si="138"/>
        <v/>
      </c>
      <c r="T1752" s="2" t="str">
        <f t="shared" si="138"/>
        <v/>
      </c>
      <c r="U1752" s="2" t="str">
        <f t="shared" si="138"/>
        <v/>
      </c>
      <c r="V1752" s="2" t="str">
        <f t="shared" si="138"/>
        <v/>
      </c>
      <c r="W1752" s="2" t="str">
        <f t="shared" si="138"/>
        <v/>
      </c>
      <c r="X1752" s="2" t="str">
        <f t="shared" si="138"/>
        <v/>
      </c>
      <c r="Y1752" s="2" t="str">
        <f t="shared" si="138"/>
        <v/>
      </c>
    </row>
    <row r="1753" spans="1:25" x14ac:dyDescent="0.2">
      <c r="A1753" s="2" t="s">
        <v>1209</v>
      </c>
      <c r="B1753" s="2">
        <v>6373</v>
      </c>
      <c r="C1753" s="2">
        <v>0</v>
      </c>
      <c r="D1753" s="2" t="s">
        <v>1217</v>
      </c>
      <c r="E1753" s="2">
        <v>1509</v>
      </c>
      <c r="F1753" s="2" t="s">
        <v>1202</v>
      </c>
      <c r="G1753" s="2">
        <v>2672193.9730000002</v>
      </c>
      <c r="H1753" s="2">
        <v>1203279.061</v>
      </c>
      <c r="I1753" s="2" t="s">
        <v>4896</v>
      </c>
      <c r="J1753" s="4">
        <v>39630</v>
      </c>
      <c r="K1753" s="230">
        <f t="shared" si="136"/>
        <v>3</v>
      </c>
      <c r="L1753" s="2" t="str">
        <f>$B1753&amp;"-"&amp;COUNTIF($B$2:$B1753, $B1753)</f>
        <v>6373-2</v>
      </c>
      <c r="M1753" s="2">
        <v>5706</v>
      </c>
      <c r="N1753" s="2" t="str">
        <f t="shared" si="139"/>
        <v>Boniswil</v>
      </c>
      <c r="O1753" s="2" t="str">
        <f t="shared" si="138"/>
        <v>Boniswil</v>
      </c>
      <c r="P1753" s="2" t="str">
        <f t="shared" si="138"/>
        <v/>
      </c>
      <c r="Q1753" s="2" t="str">
        <f t="shared" si="138"/>
        <v/>
      </c>
      <c r="R1753" s="2" t="str">
        <f t="shared" si="138"/>
        <v/>
      </c>
      <c r="S1753" s="2" t="str">
        <f t="shared" si="138"/>
        <v/>
      </c>
      <c r="T1753" s="2" t="str">
        <f t="shared" si="138"/>
        <v/>
      </c>
      <c r="U1753" s="2" t="str">
        <f t="shared" si="138"/>
        <v/>
      </c>
      <c r="V1753" s="2" t="str">
        <f t="shared" si="138"/>
        <v/>
      </c>
      <c r="W1753" s="2" t="str">
        <f t="shared" si="138"/>
        <v/>
      </c>
      <c r="X1753" s="2" t="str">
        <f t="shared" si="138"/>
        <v/>
      </c>
      <c r="Y1753" s="2" t="str">
        <f t="shared" si="138"/>
        <v/>
      </c>
    </row>
    <row r="1754" spans="1:25" x14ac:dyDescent="0.2">
      <c r="A1754" s="2" t="s">
        <v>1218</v>
      </c>
      <c r="B1754" s="2">
        <v>6362</v>
      </c>
      <c r="C1754" s="2">
        <v>0</v>
      </c>
      <c r="D1754" s="2" t="s">
        <v>1218</v>
      </c>
      <c r="E1754" s="2">
        <v>1510</v>
      </c>
      <c r="F1754" s="2" t="s">
        <v>1202</v>
      </c>
      <c r="G1754" s="2">
        <v>2668686.8739999998</v>
      </c>
      <c r="H1754" s="2">
        <v>1202881</v>
      </c>
      <c r="I1754" s="2" t="s">
        <v>4896</v>
      </c>
      <c r="J1754" s="4">
        <v>39630</v>
      </c>
      <c r="K1754" s="230">
        <f t="shared" si="136"/>
        <v>3</v>
      </c>
      <c r="L1754" s="2" t="str">
        <f>$B1754&amp;"-"&amp;COUNTIF($B$2:$B1754, $B1754)</f>
        <v>6362-3</v>
      </c>
      <c r="M1754" s="2">
        <v>5707</v>
      </c>
      <c r="N1754" s="2" t="str">
        <f t="shared" si="139"/>
        <v>Seengen</v>
      </c>
      <c r="O1754" s="2" t="str">
        <f t="shared" si="138"/>
        <v/>
      </c>
      <c r="P1754" s="2" t="str">
        <f t="shared" si="138"/>
        <v/>
      </c>
      <c r="Q1754" s="2" t="str">
        <f t="shared" si="138"/>
        <v/>
      </c>
      <c r="R1754" s="2" t="str">
        <f t="shared" si="138"/>
        <v/>
      </c>
      <c r="S1754" s="2" t="str">
        <f t="shared" si="138"/>
        <v/>
      </c>
      <c r="T1754" s="2" t="str">
        <f t="shared" si="138"/>
        <v/>
      </c>
      <c r="U1754" s="2" t="str">
        <f t="shared" si="138"/>
        <v/>
      </c>
      <c r="V1754" s="2" t="str">
        <f t="shared" si="138"/>
        <v/>
      </c>
      <c r="W1754" s="2" t="str">
        <f t="shared" si="138"/>
        <v/>
      </c>
      <c r="X1754" s="2" t="str">
        <f t="shared" si="138"/>
        <v/>
      </c>
      <c r="Y1754" s="2" t="str">
        <f t="shared" si="138"/>
        <v/>
      </c>
    </row>
    <row r="1755" spans="1:25" x14ac:dyDescent="0.2">
      <c r="A1755" s="2" t="s">
        <v>1219</v>
      </c>
      <c r="B1755" s="2">
        <v>6363</v>
      </c>
      <c r="C1755" s="2">
        <v>0</v>
      </c>
      <c r="D1755" s="2" t="s">
        <v>1218</v>
      </c>
      <c r="E1755" s="2">
        <v>1510</v>
      </c>
      <c r="F1755" s="2" t="s">
        <v>1202</v>
      </c>
      <c r="G1755" s="2">
        <v>2670874.2310000001</v>
      </c>
      <c r="H1755" s="2">
        <v>1204172.1270000001</v>
      </c>
      <c r="I1755" s="2" t="s">
        <v>4896</v>
      </c>
      <c r="J1755" s="4">
        <v>39630</v>
      </c>
      <c r="K1755" s="230">
        <f t="shared" si="136"/>
        <v>3</v>
      </c>
      <c r="L1755" s="2" t="str">
        <f>$B1755&amp;"-"&amp;COUNTIF($B$2:$B1755, $B1755)</f>
        <v>6363-3</v>
      </c>
      <c r="M1755" s="2">
        <v>5708</v>
      </c>
      <c r="N1755" s="2" t="str">
        <f t="shared" si="139"/>
        <v>Birrwil</v>
      </c>
      <c r="O1755" s="2" t="str">
        <f t="shared" si="138"/>
        <v>Birrwil</v>
      </c>
      <c r="P1755" s="2" t="str">
        <f t="shared" si="138"/>
        <v/>
      </c>
      <c r="Q1755" s="2" t="str">
        <f t="shared" si="138"/>
        <v/>
      </c>
      <c r="R1755" s="2" t="str">
        <f t="shared" si="138"/>
        <v/>
      </c>
      <c r="S1755" s="2" t="str">
        <f t="shared" si="138"/>
        <v/>
      </c>
      <c r="T1755" s="2" t="str">
        <f t="shared" si="138"/>
        <v/>
      </c>
      <c r="U1755" s="2" t="str">
        <f t="shared" si="138"/>
        <v/>
      </c>
      <c r="V1755" s="2" t="str">
        <f t="shared" si="138"/>
        <v/>
      </c>
      <c r="W1755" s="2" t="str">
        <f t="shared" si="138"/>
        <v/>
      </c>
      <c r="X1755" s="2" t="str">
        <f t="shared" si="138"/>
        <v/>
      </c>
      <c r="Y1755" s="2" t="str">
        <f t="shared" si="138"/>
        <v/>
      </c>
    </row>
    <row r="1756" spans="1:25" x14ac:dyDescent="0.2">
      <c r="A1756" s="2" t="s">
        <v>1220</v>
      </c>
      <c r="B1756" s="2">
        <v>6363</v>
      </c>
      <c r="C1756" s="2">
        <v>1</v>
      </c>
      <c r="D1756" s="2" t="s">
        <v>1218</v>
      </c>
      <c r="E1756" s="2">
        <v>1510</v>
      </c>
      <c r="F1756" s="2" t="s">
        <v>1202</v>
      </c>
      <c r="G1756" s="2">
        <v>2669413.5240000002</v>
      </c>
      <c r="H1756" s="2">
        <v>1203862.9580000001</v>
      </c>
      <c r="I1756" s="2" t="s">
        <v>4896</v>
      </c>
      <c r="J1756" s="4">
        <v>39630</v>
      </c>
      <c r="K1756" s="230">
        <f t="shared" si="136"/>
        <v>3</v>
      </c>
      <c r="L1756" s="2" t="str">
        <f>$B1756&amp;"-"&amp;COUNTIF($B$2:$B1756, $B1756)</f>
        <v>6363-4</v>
      </c>
      <c r="M1756" s="2">
        <v>5712</v>
      </c>
      <c r="N1756" s="2" t="str">
        <f t="shared" si="139"/>
        <v>Beinwil am See</v>
      </c>
      <c r="O1756" s="2" t="str">
        <f t="shared" si="138"/>
        <v/>
      </c>
      <c r="P1756" s="2" t="str">
        <f t="shared" si="138"/>
        <v/>
      </c>
      <c r="Q1756" s="2" t="str">
        <f t="shared" si="138"/>
        <v/>
      </c>
      <c r="R1756" s="2" t="str">
        <f t="shared" si="138"/>
        <v/>
      </c>
      <c r="S1756" s="2" t="str">
        <f t="shared" si="138"/>
        <v/>
      </c>
      <c r="T1756" s="2" t="str">
        <f t="shared" si="138"/>
        <v/>
      </c>
      <c r="U1756" s="2" t="str">
        <f t="shared" si="138"/>
        <v/>
      </c>
      <c r="V1756" s="2" t="str">
        <f t="shared" si="138"/>
        <v/>
      </c>
      <c r="W1756" s="2" t="str">
        <f t="shared" si="138"/>
        <v/>
      </c>
      <c r="X1756" s="2" t="str">
        <f t="shared" si="138"/>
        <v/>
      </c>
      <c r="Y1756" s="2" t="str">
        <f t="shared" si="138"/>
        <v/>
      </c>
    </row>
    <row r="1757" spans="1:25" x14ac:dyDescent="0.2">
      <c r="A1757" s="2" t="s">
        <v>1208</v>
      </c>
      <c r="B1757" s="2">
        <v>6363</v>
      </c>
      <c r="C1757" s="2">
        <v>2</v>
      </c>
      <c r="D1757" s="2" t="s">
        <v>1218</v>
      </c>
      <c r="E1757" s="2">
        <v>1510</v>
      </c>
      <c r="F1757" s="2" t="s">
        <v>1202</v>
      </c>
      <c r="G1757" s="2">
        <v>2671196.25</v>
      </c>
      <c r="H1757" s="2">
        <v>1205405.628</v>
      </c>
      <c r="I1757" s="2" t="s">
        <v>4896</v>
      </c>
      <c r="J1757" s="4">
        <v>39630</v>
      </c>
      <c r="K1757" s="230">
        <f t="shared" si="136"/>
        <v>3</v>
      </c>
      <c r="L1757" s="2" t="str">
        <f>$B1757&amp;"-"&amp;COUNTIF($B$2:$B1757, $B1757)</f>
        <v>6363-5</v>
      </c>
      <c r="M1757" s="2">
        <v>5722</v>
      </c>
      <c r="N1757" s="2" t="str">
        <f t="shared" si="139"/>
        <v>Gränichen</v>
      </c>
      <c r="O1757" s="2" t="str">
        <f t="shared" si="138"/>
        <v>Gränichen</v>
      </c>
      <c r="P1757" s="2" t="str">
        <f t="shared" si="138"/>
        <v/>
      </c>
      <c r="Q1757" s="2" t="str">
        <f t="shared" si="138"/>
        <v/>
      </c>
      <c r="R1757" s="2" t="str">
        <f t="shared" si="138"/>
        <v/>
      </c>
      <c r="S1757" s="2" t="str">
        <f t="shared" si="138"/>
        <v/>
      </c>
      <c r="T1757" s="2" t="str">
        <f t="shared" si="138"/>
        <v/>
      </c>
      <c r="U1757" s="2" t="str">
        <f t="shared" si="138"/>
        <v/>
      </c>
      <c r="V1757" s="2" t="str">
        <f t="shared" si="138"/>
        <v/>
      </c>
      <c r="W1757" s="2" t="str">
        <f t="shared" si="138"/>
        <v/>
      </c>
      <c r="X1757" s="2" t="str">
        <f t="shared" si="138"/>
        <v/>
      </c>
      <c r="Y1757" s="2" t="str">
        <f t="shared" si="138"/>
        <v/>
      </c>
    </row>
    <row r="1758" spans="1:25" x14ac:dyDescent="0.2">
      <c r="A1758" s="2" t="s">
        <v>1221</v>
      </c>
      <c r="B1758" s="2">
        <v>6365</v>
      </c>
      <c r="C1758" s="2">
        <v>0</v>
      </c>
      <c r="D1758" s="2" t="s">
        <v>1218</v>
      </c>
      <c r="E1758" s="2">
        <v>1510</v>
      </c>
      <c r="F1758" s="2" t="s">
        <v>1202</v>
      </c>
      <c r="G1758" s="2">
        <v>2670549.9819999998</v>
      </c>
      <c r="H1758" s="2">
        <v>1205260.568</v>
      </c>
      <c r="I1758" s="2" t="s">
        <v>4896</v>
      </c>
      <c r="J1758" s="4">
        <v>39630</v>
      </c>
      <c r="K1758" s="230">
        <f t="shared" si="136"/>
        <v>3</v>
      </c>
      <c r="L1758" s="2" t="str">
        <f>$B1758&amp;"-"&amp;COUNTIF($B$2:$B1758, $B1758)</f>
        <v>6365-2</v>
      </c>
      <c r="M1758" s="2">
        <v>5723</v>
      </c>
      <c r="N1758" s="2" t="str">
        <f t="shared" si="139"/>
        <v>Teufenthal AG</v>
      </c>
      <c r="O1758" s="2" t="str">
        <f t="shared" si="138"/>
        <v>Teufenthal AG</v>
      </c>
      <c r="P1758" s="2" t="str">
        <f t="shared" si="138"/>
        <v>Teufenthal AG</v>
      </c>
      <c r="Q1758" s="2" t="str">
        <f t="shared" si="138"/>
        <v/>
      </c>
      <c r="R1758" s="2" t="str">
        <f t="shared" si="138"/>
        <v/>
      </c>
      <c r="S1758" s="2" t="str">
        <f t="shared" si="138"/>
        <v/>
      </c>
      <c r="T1758" s="2" t="str">
        <f t="shared" si="138"/>
        <v/>
      </c>
      <c r="U1758" s="2" t="str">
        <f t="shared" si="138"/>
        <v/>
      </c>
      <c r="V1758" s="2" t="str">
        <f t="shared" si="138"/>
        <v/>
      </c>
      <c r="W1758" s="2" t="str">
        <f t="shared" si="138"/>
        <v/>
      </c>
      <c r="X1758" s="2" t="str">
        <f t="shared" si="138"/>
        <v/>
      </c>
      <c r="Y1758" s="2" t="str">
        <f t="shared" si="138"/>
        <v/>
      </c>
    </row>
    <row r="1759" spans="1:25" x14ac:dyDescent="0.2">
      <c r="A1759" s="2" t="s">
        <v>1204</v>
      </c>
      <c r="B1759" s="2">
        <v>6383</v>
      </c>
      <c r="C1759" s="2">
        <v>0</v>
      </c>
      <c r="D1759" s="2" t="s">
        <v>1222</v>
      </c>
      <c r="E1759" s="2">
        <v>1511</v>
      </c>
      <c r="F1759" s="2" t="s">
        <v>1202</v>
      </c>
      <c r="G1759" s="2">
        <v>2672857.4890000001</v>
      </c>
      <c r="H1759" s="2">
        <v>1198109.6969999999</v>
      </c>
      <c r="I1759" s="2" t="s">
        <v>4896</v>
      </c>
      <c r="J1759" s="4">
        <v>39630</v>
      </c>
      <c r="K1759" s="230">
        <f t="shared" si="136"/>
        <v>3</v>
      </c>
      <c r="L1759" s="2" t="str">
        <f>$B1759&amp;"-"&amp;COUNTIF($B$2:$B1759, $B1759)</f>
        <v>6383-5</v>
      </c>
      <c r="M1759" s="2">
        <v>5724</v>
      </c>
      <c r="N1759" s="2" t="str">
        <f t="shared" si="139"/>
        <v>Dürrenäsch</v>
      </c>
      <c r="O1759" s="2" t="str">
        <f t="shared" si="138"/>
        <v>Dürrenäsch</v>
      </c>
      <c r="P1759" s="2" t="str">
        <f t="shared" si="138"/>
        <v/>
      </c>
      <c r="Q1759" s="2" t="str">
        <f t="shared" si="138"/>
        <v/>
      </c>
      <c r="R1759" s="2" t="str">
        <f t="shared" si="138"/>
        <v/>
      </c>
      <c r="S1759" s="2" t="str">
        <f t="shared" si="138"/>
        <v/>
      </c>
      <c r="T1759" s="2" t="str">
        <f t="shared" si="138"/>
        <v/>
      </c>
      <c r="U1759" s="2" t="str">
        <f t="shared" si="138"/>
        <v/>
      </c>
      <c r="V1759" s="2" t="str">
        <f t="shared" si="138"/>
        <v/>
      </c>
      <c r="W1759" s="2" t="str">
        <f t="shared" si="138"/>
        <v/>
      </c>
      <c r="X1759" s="2" t="str">
        <f t="shared" si="138"/>
        <v/>
      </c>
      <c r="Y1759" s="2" t="str">
        <f t="shared" si="138"/>
        <v/>
      </c>
    </row>
    <row r="1760" spans="1:25" x14ac:dyDescent="0.2">
      <c r="A1760" s="2" t="s">
        <v>1216</v>
      </c>
      <c r="B1760" s="2">
        <v>6383</v>
      </c>
      <c r="C1760" s="2">
        <v>2</v>
      </c>
      <c r="D1760" s="2" t="s">
        <v>1222</v>
      </c>
      <c r="E1760" s="2">
        <v>1511</v>
      </c>
      <c r="F1760" s="2" t="s">
        <v>1202</v>
      </c>
      <c r="G1760" s="2">
        <v>2676226.9840000002</v>
      </c>
      <c r="H1760" s="2">
        <v>1196911.327</v>
      </c>
      <c r="I1760" s="2" t="s">
        <v>4896</v>
      </c>
      <c r="J1760" s="4">
        <v>39630</v>
      </c>
      <c r="K1760" s="230">
        <f t="shared" si="136"/>
        <v>3</v>
      </c>
      <c r="L1760" s="2" t="str">
        <f>$B1760&amp;"-"&amp;COUNTIF($B$2:$B1760, $B1760)</f>
        <v>6383-6</v>
      </c>
      <c r="M1760" s="2">
        <v>5725</v>
      </c>
      <c r="N1760" s="2" t="str">
        <f t="shared" si="139"/>
        <v>Leutwil</v>
      </c>
      <c r="O1760" s="2" t="str">
        <f t="shared" si="138"/>
        <v/>
      </c>
      <c r="P1760" s="2" t="str">
        <f t="shared" si="138"/>
        <v/>
      </c>
      <c r="Q1760" s="2" t="str">
        <f t="shared" si="138"/>
        <v/>
      </c>
      <c r="R1760" s="2" t="str">
        <f t="shared" si="138"/>
        <v/>
      </c>
      <c r="S1760" s="2" t="str">
        <f t="shared" si="138"/>
        <v/>
      </c>
      <c r="T1760" s="2" t="str">
        <f t="shared" si="138"/>
        <v/>
      </c>
      <c r="U1760" s="2" t="str">
        <f t="shared" si="138"/>
        <v/>
      </c>
      <c r="V1760" s="2" t="str">
        <f t="shared" si="138"/>
        <v/>
      </c>
      <c r="W1760" s="2" t="str">
        <f t="shared" si="138"/>
        <v/>
      </c>
      <c r="X1760" s="2" t="str">
        <f t="shared" si="138"/>
        <v/>
      </c>
      <c r="Y1760" s="2" t="str">
        <f t="shared" si="138"/>
        <v/>
      </c>
    </row>
    <row r="1761" spans="1:25" x14ac:dyDescent="0.2">
      <c r="A1761" s="2" t="s">
        <v>1222</v>
      </c>
      <c r="B1761" s="2">
        <v>6386</v>
      </c>
      <c r="C1761" s="2">
        <v>0</v>
      </c>
      <c r="D1761" s="2" t="s">
        <v>1222</v>
      </c>
      <c r="E1761" s="2">
        <v>1511</v>
      </c>
      <c r="F1761" s="2" t="s">
        <v>1202</v>
      </c>
      <c r="G1761" s="2">
        <v>2671665.0049999999</v>
      </c>
      <c r="H1761" s="2">
        <v>1194279.6100000001</v>
      </c>
      <c r="I1761" s="2" t="s">
        <v>4896</v>
      </c>
      <c r="J1761" s="4">
        <v>39630</v>
      </c>
      <c r="K1761" s="230">
        <f t="shared" si="136"/>
        <v>3</v>
      </c>
      <c r="L1761" s="2" t="str">
        <f>$B1761&amp;"-"&amp;COUNTIF($B$2:$B1761, $B1761)</f>
        <v>6386-1</v>
      </c>
      <c r="M1761" s="2">
        <v>5726</v>
      </c>
      <c r="N1761" s="2" t="str">
        <f t="shared" si="139"/>
        <v>Unterkulm</v>
      </c>
      <c r="O1761" s="2" t="str">
        <f t="shared" si="138"/>
        <v>Unterkulm</v>
      </c>
      <c r="P1761" s="2" t="str">
        <f t="shared" si="138"/>
        <v/>
      </c>
      <c r="Q1761" s="2" t="str">
        <f t="shared" si="138"/>
        <v/>
      </c>
      <c r="R1761" s="2" t="str">
        <f t="shared" si="138"/>
        <v/>
      </c>
      <c r="S1761" s="2" t="str">
        <f t="shared" si="138"/>
        <v/>
      </c>
      <c r="T1761" s="2" t="str">
        <f t="shared" si="138"/>
        <v/>
      </c>
      <c r="U1761" s="2" t="str">
        <f t="shared" si="138"/>
        <v/>
      </c>
      <c r="V1761" s="2" t="str">
        <f t="shared" si="138"/>
        <v/>
      </c>
      <c r="W1761" s="2" t="str">
        <f t="shared" si="138"/>
        <v/>
      </c>
      <c r="X1761" s="2" t="str">
        <f t="shared" si="138"/>
        <v/>
      </c>
      <c r="Y1761" s="2" t="str">
        <f t="shared" si="138"/>
        <v/>
      </c>
    </row>
    <row r="1762" spans="1:25" x14ac:dyDescent="0.2">
      <c r="A1762" s="2" t="s">
        <v>1223</v>
      </c>
      <c r="B1762" s="2">
        <v>6387</v>
      </c>
      <c r="C1762" s="2">
        <v>0</v>
      </c>
      <c r="D1762" s="2" t="s">
        <v>1222</v>
      </c>
      <c r="E1762" s="2">
        <v>1511</v>
      </c>
      <c r="F1762" s="2" t="s">
        <v>1202</v>
      </c>
      <c r="G1762" s="2">
        <v>2676321.1209999998</v>
      </c>
      <c r="H1762" s="2">
        <v>1192359.8689999999</v>
      </c>
      <c r="I1762" s="2" t="s">
        <v>4896</v>
      </c>
      <c r="J1762" s="4">
        <v>39630</v>
      </c>
      <c r="K1762" s="230">
        <f t="shared" si="136"/>
        <v>3</v>
      </c>
      <c r="L1762" s="2" t="str">
        <f>$B1762&amp;"-"&amp;COUNTIF($B$2:$B1762, $B1762)</f>
        <v>6387-1</v>
      </c>
      <c r="M1762" s="2">
        <v>5727</v>
      </c>
      <c r="N1762" s="2" t="str">
        <f t="shared" si="139"/>
        <v>Oberkulm</v>
      </c>
      <c r="O1762" s="2" t="str">
        <f t="shared" si="138"/>
        <v/>
      </c>
      <c r="P1762" s="2" t="str">
        <f t="shared" si="138"/>
        <v/>
      </c>
      <c r="Q1762" s="2" t="str">
        <f t="shared" si="138"/>
        <v/>
      </c>
      <c r="R1762" s="2" t="str">
        <f t="shared" si="138"/>
        <v/>
      </c>
      <c r="S1762" s="2" t="str">
        <f t="shared" si="138"/>
        <v/>
      </c>
      <c r="T1762" s="2" t="str">
        <f t="shared" si="138"/>
        <v/>
      </c>
      <c r="U1762" s="2" t="str">
        <f t="shared" si="138"/>
        <v/>
      </c>
      <c r="V1762" s="2" t="str">
        <f t="shared" si="138"/>
        <v/>
      </c>
      <c r="W1762" s="2" t="str">
        <f t="shared" si="138"/>
        <v/>
      </c>
      <c r="X1762" s="2" t="str">
        <f t="shared" si="138"/>
        <v/>
      </c>
      <c r="Y1762" s="2" t="str">
        <f t="shared" si="138"/>
        <v/>
      </c>
    </row>
    <row r="1763" spans="1:25" x14ac:dyDescent="0.2">
      <c r="A1763" s="2" t="s">
        <v>1185</v>
      </c>
      <c r="B1763" s="2">
        <v>6388</v>
      </c>
      <c r="C1763" s="2">
        <v>0</v>
      </c>
      <c r="D1763" s="2" t="s">
        <v>1222</v>
      </c>
      <c r="E1763" s="2">
        <v>1511</v>
      </c>
      <c r="F1763" s="2" t="s">
        <v>1202</v>
      </c>
      <c r="G1763" s="2">
        <v>2669389.5639999998</v>
      </c>
      <c r="H1763" s="2">
        <v>1190288.9509999999</v>
      </c>
      <c r="I1763" s="2" t="s">
        <v>4896</v>
      </c>
      <c r="J1763" s="4">
        <v>39630</v>
      </c>
      <c r="K1763" s="230">
        <f t="shared" si="136"/>
        <v>3</v>
      </c>
      <c r="L1763" s="2" t="str">
        <f>$B1763&amp;"-"&amp;COUNTIF($B$2:$B1763, $B1763)</f>
        <v>6388-2</v>
      </c>
      <c r="M1763" s="2">
        <v>5728</v>
      </c>
      <c r="N1763" s="2" t="str">
        <f t="shared" si="139"/>
        <v>Gontenschwil</v>
      </c>
      <c r="O1763" s="2" t="str">
        <f t="shared" si="138"/>
        <v/>
      </c>
      <c r="P1763" s="2" t="str">
        <f t="shared" si="138"/>
        <v/>
      </c>
      <c r="Q1763" s="2" t="str">
        <f t="shared" si="138"/>
        <v/>
      </c>
      <c r="R1763" s="2" t="str">
        <f t="shared" si="138"/>
        <v/>
      </c>
      <c r="S1763" s="2" t="str">
        <f t="shared" si="138"/>
        <v/>
      </c>
      <c r="T1763" s="2" t="str">
        <f t="shared" si="138"/>
        <v/>
      </c>
      <c r="U1763" s="2" t="str">
        <f t="shared" si="138"/>
        <v/>
      </c>
      <c r="V1763" s="2" t="str">
        <f t="shared" si="138"/>
        <v/>
      </c>
      <c r="W1763" s="2" t="str">
        <f t="shared" si="138"/>
        <v/>
      </c>
      <c r="X1763" s="2" t="str">
        <f t="shared" si="138"/>
        <v/>
      </c>
      <c r="Y1763" s="2" t="str">
        <f t="shared" si="138"/>
        <v/>
      </c>
    </row>
    <row r="1764" spans="1:25" x14ac:dyDescent="0.2">
      <c r="A1764" s="2" t="s">
        <v>1186</v>
      </c>
      <c r="B1764" s="2">
        <v>6390</v>
      </c>
      <c r="C1764" s="2">
        <v>0</v>
      </c>
      <c r="D1764" s="2" t="s">
        <v>1222</v>
      </c>
      <c r="E1764" s="2">
        <v>1511</v>
      </c>
      <c r="F1764" s="2" t="s">
        <v>1202</v>
      </c>
      <c r="G1764" s="2">
        <v>2670440.5869999998</v>
      </c>
      <c r="H1764" s="2">
        <v>1184604.5900000001</v>
      </c>
      <c r="I1764" s="2" t="s">
        <v>4896</v>
      </c>
      <c r="J1764" s="4">
        <v>39630</v>
      </c>
      <c r="K1764" s="230">
        <f t="shared" si="136"/>
        <v>3</v>
      </c>
      <c r="L1764" s="2" t="str">
        <f>$B1764&amp;"-"&amp;COUNTIF($B$2:$B1764, $B1764)</f>
        <v>6390-3</v>
      </c>
      <c r="M1764" s="2">
        <v>5732</v>
      </c>
      <c r="N1764" s="2" t="str">
        <f t="shared" si="139"/>
        <v>Zetzwil</v>
      </c>
      <c r="O1764" s="2" t="str">
        <f t="shared" si="138"/>
        <v/>
      </c>
      <c r="P1764" s="2" t="str">
        <f t="shared" si="138"/>
        <v/>
      </c>
      <c r="Q1764" s="2" t="str">
        <f t="shared" si="138"/>
        <v/>
      </c>
      <c r="R1764" s="2" t="str">
        <f t="shared" si="138"/>
        <v/>
      </c>
      <c r="S1764" s="2" t="str">
        <f t="shared" si="138"/>
        <v/>
      </c>
      <c r="T1764" s="2" t="str">
        <f t="shared" si="138"/>
        <v/>
      </c>
      <c r="U1764" s="2" t="str">
        <f t="shared" si="138"/>
        <v/>
      </c>
      <c r="V1764" s="2" t="str">
        <f t="shared" si="138"/>
        <v/>
      </c>
      <c r="W1764" s="2" t="str">
        <f t="shared" si="138"/>
        <v/>
      </c>
      <c r="X1764" s="2" t="str">
        <f t="shared" si="138"/>
        <v/>
      </c>
      <c r="Y1764" s="2" t="str">
        <f t="shared" si="138"/>
        <v/>
      </c>
    </row>
    <row r="1765" spans="1:25" x14ac:dyDescent="0.2">
      <c r="A1765" s="2" t="s">
        <v>1224</v>
      </c>
      <c r="B1765" s="2">
        <v>8752</v>
      </c>
      <c r="C1765" s="2">
        <v>0</v>
      </c>
      <c r="D1765" s="2" t="s">
        <v>1225</v>
      </c>
      <c r="E1765" s="2">
        <v>1630</v>
      </c>
      <c r="F1765" s="2" t="s">
        <v>1226</v>
      </c>
      <c r="G1765" s="2">
        <v>2719385.4360000002</v>
      </c>
      <c r="H1765" s="2">
        <v>1215759.1880000001</v>
      </c>
      <c r="I1765" s="2" t="s">
        <v>4896</v>
      </c>
      <c r="J1765" s="4">
        <v>39630</v>
      </c>
      <c r="K1765" s="230">
        <f t="shared" si="136"/>
        <v>3</v>
      </c>
      <c r="L1765" s="2" t="str">
        <f>$B1765&amp;"-"&amp;COUNTIF($B$2:$B1765, $B1765)</f>
        <v>8752-1</v>
      </c>
      <c r="M1765" s="2">
        <v>5733</v>
      </c>
      <c r="N1765" s="2" t="str">
        <f t="shared" si="139"/>
        <v>Leimbach AG</v>
      </c>
      <c r="O1765" s="2" t="str">
        <f t="shared" si="138"/>
        <v/>
      </c>
      <c r="P1765" s="2" t="str">
        <f t="shared" si="138"/>
        <v/>
      </c>
      <c r="Q1765" s="2" t="str">
        <f t="shared" si="138"/>
        <v/>
      </c>
      <c r="R1765" s="2" t="str">
        <f t="shared" si="138"/>
        <v/>
      </c>
      <c r="S1765" s="2" t="str">
        <f t="shared" si="138"/>
        <v/>
      </c>
      <c r="T1765" s="2" t="str">
        <f t="shared" si="138"/>
        <v/>
      </c>
      <c r="U1765" s="2" t="str">
        <f t="shared" si="138"/>
        <v/>
      </c>
      <c r="V1765" s="2" t="str">
        <f t="shared" si="138"/>
        <v/>
      </c>
      <c r="W1765" s="2" t="str">
        <f t="shared" si="138"/>
        <v/>
      </c>
      <c r="X1765" s="2" t="str">
        <f t="shared" si="138"/>
        <v/>
      </c>
      <c r="Y1765" s="2" t="str">
        <f t="shared" si="138"/>
        <v/>
      </c>
    </row>
    <row r="1766" spans="1:25" x14ac:dyDescent="0.2">
      <c r="A1766" s="2" t="s">
        <v>1227</v>
      </c>
      <c r="B1766" s="2">
        <v>8753</v>
      </c>
      <c r="C1766" s="2">
        <v>0</v>
      </c>
      <c r="D1766" s="2" t="s">
        <v>1225</v>
      </c>
      <c r="E1766" s="2">
        <v>1630</v>
      </c>
      <c r="F1766" s="2" t="s">
        <v>1226</v>
      </c>
      <c r="G1766" s="2">
        <v>2725490.3739999998</v>
      </c>
      <c r="H1766" s="2">
        <v>1217407.943</v>
      </c>
      <c r="I1766" s="2" t="s">
        <v>4896</v>
      </c>
      <c r="J1766" s="4">
        <v>39630</v>
      </c>
      <c r="K1766" s="230">
        <f t="shared" si="136"/>
        <v>3</v>
      </c>
      <c r="L1766" s="2" t="str">
        <f>$B1766&amp;"-"&amp;COUNTIF($B$2:$B1766, $B1766)</f>
        <v>8753-1</v>
      </c>
      <c r="M1766" s="2">
        <v>5734</v>
      </c>
      <c r="N1766" s="2" t="str">
        <f t="shared" si="139"/>
        <v>Reinach AG</v>
      </c>
      <c r="O1766" s="2" t="str">
        <f t="shared" si="138"/>
        <v/>
      </c>
      <c r="P1766" s="2" t="str">
        <f t="shared" si="138"/>
        <v/>
      </c>
      <c r="Q1766" s="2" t="str">
        <f t="shared" si="138"/>
        <v/>
      </c>
      <c r="R1766" s="2" t="str">
        <f t="shared" si="138"/>
        <v/>
      </c>
      <c r="S1766" s="2" t="str">
        <f t="shared" si="138"/>
        <v/>
      </c>
      <c r="T1766" s="2" t="str">
        <f t="shared" si="138"/>
        <v/>
      </c>
      <c r="U1766" s="2" t="str">
        <f t="shared" si="138"/>
        <v/>
      </c>
      <c r="V1766" s="2" t="str">
        <f t="shared" si="138"/>
        <v/>
      </c>
      <c r="W1766" s="2" t="str">
        <f t="shared" si="138"/>
        <v/>
      </c>
      <c r="X1766" s="2" t="str">
        <f t="shared" si="138"/>
        <v/>
      </c>
      <c r="Y1766" s="2" t="str">
        <f t="shared" si="138"/>
        <v/>
      </c>
    </row>
    <row r="1767" spans="1:25" x14ac:dyDescent="0.2">
      <c r="A1767" s="2" t="s">
        <v>1255</v>
      </c>
      <c r="B1767" s="2">
        <v>8754</v>
      </c>
      <c r="C1767" s="2">
        <v>0</v>
      </c>
      <c r="D1767" s="2" t="s">
        <v>1225</v>
      </c>
      <c r="E1767" s="2">
        <v>1630</v>
      </c>
      <c r="F1767" s="2" t="s">
        <v>1226</v>
      </c>
      <c r="G1767" s="2">
        <v>2723649.4810000001</v>
      </c>
      <c r="H1767" s="2">
        <v>1214471.787</v>
      </c>
      <c r="I1767" s="2" t="s">
        <v>4896</v>
      </c>
      <c r="J1767" s="4">
        <v>39630</v>
      </c>
      <c r="K1767" s="230">
        <f t="shared" si="136"/>
        <v>3</v>
      </c>
      <c r="L1767" s="2" t="str">
        <f>$B1767&amp;"-"&amp;COUNTIF($B$2:$B1767, $B1767)</f>
        <v>8754-1</v>
      </c>
      <c r="M1767" s="2">
        <v>5735</v>
      </c>
      <c r="N1767" s="2" t="str">
        <f t="shared" si="139"/>
        <v>Pfeffikon LU</v>
      </c>
      <c r="O1767" s="2" t="str">
        <f t="shared" si="138"/>
        <v/>
      </c>
      <c r="P1767" s="2" t="str">
        <f t="shared" si="138"/>
        <v/>
      </c>
      <c r="Q1767" s="2" t="str">
        <f t="shared" si="138"/>
        <v/>
      </c>
      <c r="R1767" s="2" t="str">
        <f t="shared" si="138"/>
        <v/>
      </c>
      <c r="S1767" s="2" t="str">
        <f t="shared" si="138"/>
        <v/>
      </c>
      <c r="T1767" s="2" t="str">
        <f t="shared" si="138"/>
        <v/>
      </c>
      <c r="U1767" s="2" t="str">
        <f t="shared" si="138"/>
        <v/>
      </c>
      <c r="V1767" s="2" t="str">
        <f t="shared" si="138"/>
        <v/>
      </c>
      <c r="W1767" s="2" t="str">
        <f t="shared" si="138"/>
        <v/>
      </c>
      <c r="X1767" s="2" t="str">
        <f t="shared" si="138"/>
        <v/>
      </c>
      <c r="Y1767" s="2" t="str">
        <f t="shared" si="138"/>
        <v/>
      </c>
    </row>
    <row r="1768" spans="1:25" x14ac:dyDescent="0.2">
      <c r="A1768" s="2" t="s">
        <v>1228</v>
      </c>
      <c r="B1768" s="2">
        <v>8757</v>
      </c>
      <c r="C1768" s="2">
        <v>0</v>
      </c>
      <c r="D1768" s="2" t="s">
        <v>1225</v>
      </c>
      <c r="E1768" s="2">
        <v>1630</v>
      </c>
      <c r="F1768" s="2" t="s">
        <v>1226</v>
      </c>
      <c r="G1768" s="2">
        <v>2727582.3130000001</v>
      </c>
      <c r="H1768" s="2">
        <v>1218919.682</v>
      </c>
      <c r="I1768" s="2" t="s">
        <v>4896</v>
      </c>
      <c r="J1768" s="4">
        <v>39630</v>
      </c>
      <c r="K1768" s="230">
        <f t="shared" si="136"/>
        <v>3</v>
      </c>
      <c r="L1768" s="2" t="str">
        <f>$B1768&amp;"-"&amp;COUNTIF($B$2:$B1768, $B1768)</f>
        <v>8757-1</v>
      </c>
      <c r="M1768" s="2">
        <v>5736</v>
      </c>
      <c r="N1768" s="2" t="str">
        <f t="shared" si="139"/>
        <v>Burg AG</v>
      </c>
      <c r="O1768" s="2" t="str">
        <f t="shared" si="138"/>
        <v/>
      </c>
      <c r="P1768" s="2" t="str">
        <f t="shared" si="138"/>
        <v/>
      </c>
      <c r="Q1768" s="2" t="str">
        <f t="shared" si="138"/>
        <v/>
      </c>
      <c r="R1768" s="2" t="str">
        <f t="shared" si="138"/>
        <v/>
      </c>
      <c r="S1768" s="2" t="str">
        <f t="shared" si="138"/>
        <v/>
      </c>
      <c r="T1768" s="2" t="str">
        <f t="shared" si="138"/>
        <v/>
      </c>
      <c r="U1768" s="2" t="str">
        <f t="shared" si="138"/>
        <v/>
      </c>
      <c r="V1768" s="2" t="str">
        <f t="shared" si="138"/>
        <v/>
      </c>
      <c r="W1768" s="2" t="str">
        <f t="shared" si="138"/>
        <v/>
      </c>
      <c r="X1768" s="2" t="str">
        <f t="shared" si="138"/>
        <v/>
      </c>
      <c r="Y1768" s="2" t="str">
        <f t="shared" si="138"/>
        <v/>
      </c>
    </row>
    <row r="1769" spans="1:25" x14ac:dyDescent="0.2">
      <c r="A1769" s="2" t="s">
        <v>1229</v>
      </c>
      <c r="B1769" s="2">
        <v>8758</v>
      </c>
      <c r="C1769" s="2">
        <v>0</v>
      </c>
      <c r="D1769" s="2" t="s">
        <v>1225</v>
      </c>
      <c r="E1769" s="2">
        <v>1630</v>
      </c>
      <c r="F1769" s="2" t="s">
        <v>1226</v>
      </c>
      <c r="G1769" s="2">
        <v>2730377.3509999998</v>
      </c>
      <c r="H1769" s="2">
        <v>1214881.3700000001</v>
      </c>
      <c r="I1769" s="2" t="s">
        <v>4896</v>
      </c>
      <c r="J1769" s="4">
        <v>39630</v>
      </c>
      <c r="K1769" s="230">
        <f t="shared" si="136"/>
        <v>3</v>
      </c>
      <c r="L1769" s="2" t="str">
        <f>$B1769&amp;"-"&amp;COUNTIF($B$2:$B1769, $B1769)</f>
        <v>8758-1</v>
      </c>
      <c r="M1769" s="2">
        <v>5737</v>
      </c>
      <c r="N1769" s="2" t="str">
        <f t="shared" si="139"/>
        <v>Menziken</v>
      </c>
      <c r="O1769" s="2" t="str">
        <f t="shared" si="138"/>
        <v/>
      </c>
      <c r="P1769" s="2" t="str">
        <f t="shared" si="138"/>
        <v/>
      </c>
      <c r="Q1769" s="2" t="str">
        <f t="shared" si="138"/>
        <v/>
      </c>
      <c r="R1769" s="2" t="str">
        <f t="shared" si="138"/>
        <v/>
      </c>
      <c r="S1769" s="2" t="str">
        <f t="shared" si="138"/>
        <v/>
      </c>
      <c r="T1769" s="2" t="str">
        <f t="shared" si="138"/>
        <v/>
      </c>
      <c r="U1769" s="2" t="str">
        <f t="shared" si="138"/>
        <v/>
      </c>
      <c r="V1769" s="2" t="str">
        <f t="shared" si="138"/>
        <v/>
      </c>
      <c r="W1769" s="2" t="str">
        <f t="shared" si="138"/>
        <v/>
      </c>
      <c r="X1769" s="2" t="str">
        <f t="shared" si="138"/>
        <v/>
      </c>
      <c r="Y1769" s="2" t="str">
        <f t="shared" si="138"/>
        <v/>
      </c>
    </row>
    <row r="1770" spans="1:25" x14ac:dyDescent="0.2">
      <c r="A1770" s="2" t="s">
        <v>1230</v>
      </c>
      <c r="B1770" s="2">
        <v>8865</v>
      </c>
      <c r="C1770" s="2">
        <v>0</v>
      </c>
      <c r="D1770" s="2" t="s">
        <v>1225</v>
      </c>
      <c r="E1770" s="2">
        <v>1630</v>
      </c>
      <c r="F1770" s="2" t="s">
        <v>1226</v>
      </c>
      <c r="G1770" s="2">
        <v>2719111.0380000002</v>
      </c>
      <c r="H1770" s="2">
        <v>1223561.1140000001</v>
      </c>
      <c r="I1770" s="2" t="s">
        <v>4896</v>
      </c>
      <c r="J1770" s="4">
        <v>39630</v>
      </c>
      <c r="K1770" s="230">
        <f t="shared" si="136"/>
        <v>3</v>
      </c>
      <c r="L1770" s="2" t="str">
        <f>$B1770&amp;"-"&amp;COUNTIF($B$2:$B1770, $B1770)</f>
        <v>8865-1</v>
      </c>
      <c r="M1770" s="2">
        <v>5742</v>
      </c>
      <c r="N1770" s="2" t="str">
        <f t="shared" si="139"/>
        <v>Kölliken</v>
      </c>
      <c r="O1770" s="2" t="str">
        <f t="shared" si="138"/>
        <v/>
      </c>
      <c r="P1770" s="2" t="str">
        <f t="shared" si="138"/>
        <v/>
      </c>
      <c r="Q1770" s="2" t="str">
        <f t="shared" si="138"/>
        <v/>
      </c>
      <c r="R1770" s="2" t="str">
        <f t="shared" si="138"/>
        <v/>
      </c>
      <c r="S1770" s="2" t="str">
        <f t="shared" si="138"/>
        <v/>
      </c>
      <c r="T1770" s="2" t="str">
        <f t="shared" si="138"/>
        <v/>
      </c>
      <c r="U1770" s="2" t="str">
        <f t="shared" si="138"/>
        <v/>
      </c>
      <c r="V1770" s="2" t="str">
        <f t="shared" si="138"/>
        <v/>
      </c>
      <c r="W1770" s="2" t="str">
        <f t="shared" si="138"/>
        <v/>
      </c>
      <c r="X1770" s="2" t="str">
        <f t="shared" si="138"/>
        <v/>
      </c>
      <c r="Y1770" s="2" t="str">
        <f t="shared" si="138"/>
        <v/>
      </c>
    </row>
    <row r="1771" spans="1:25" x14ac:dyDescent="0.2">
      <c r="A1771" s="2" t="s">
        <v>2070</v>
      </c>
      <c r="B1771" s="2">
        <v>8866</v>
      </c>
      <c r="C1771" s="2">
        <v>0</v>
      </c>
      <c r="D1771" s="2" t="s">
        <v>1225</v>
      </c>
      <c r="E1771" s="2">
        <v>1630</v>
      </c>
      <c r="F1771" s="2" t="s">
        <v>1226</v>
      </c>
      <c r="G1771" s="2">
        <v>2722715.2650000001</v>
      </c>
      <c r="H1771" s="2">
        <v>1221777.7819999999</v>
      </c>
      <c r="I1771" s="2" t="s">
        <v>4896</v>
      </c>
      <c r="J1771" s="4">
        <v>39630</v>
      </c>
      <c r="K1771" s="230">
        <f t="shared" si="136"/>
        <v>3</v>
      </c>
      <c r="L1771" s="2" t="str">
        <f>$B1771&amp;"-"&amp;COUNTIF($B$2:$B1771, $B1771)</f>
        <v>8866-1</v>
      </c>
      <c r="M1771" s="2">
        <v>5745</v>
      </c>
      <c r="N1771" s="2" t="str">
        <f t="shared" si="139"/>
        <v>Safenwil</v>
      </c>
      <c r="O1771" s="2" t="str">
        <f t="shared" si="138"/>
        <v/>
      </c>
      <c r="P1771" s="2" t="str">
        <f t="shared" si="138"/>
        <v/>
      </c>
      <c r="Q1771" s="2" t="str">
        <f t="shared" si="138"/>
        <v/>
      </c>
      <c r="R1771" s="2" t="str">
        <f t="shared" si="138"/>
        <v/>
      </c>
      <c r="S1771" s="2" t="str">
        <f t="shared" si="138"/>
        <v/>
      </c>
      <c r="T1771" s="2" t="str">
        <f t="shared" si="138"/>
        <v/>
      </c>
      <c r="U1771" s="2" t="str">
        <f t="shared" si="138"/>
        <v/>
      </c>
      <c r="V1771" s="2" t="str">
        <f t="shared" si="138"/>
        <v/>
      </c>
      <c r="W1771" s="2" t="str">
        <f t="shared" si="138"/>
        <v/>
      </c>
      <c r="X1771" s="2" t="str">
        <f t="shared" si="138"/>
        <v/>
      </c>
      <c r="Y1771" s="2" t="str">
        <f t="shared" si="138"/>
        <v/>
      </c>
    </row>
    <row r="1772" spans="1:25" x14ac:dyDescent="0.2">
      <c r="A1772" s="2" t="s">
        <v>1231</v>
      </c>
      <c r="B1772" s="2">
        <v>8867</v>
      </c>
      <c r="C1772" s="2">
        <v>0</v>
      </c>
      <c r="D1772" s="2" t="s">
        <v>1225</v>
      </c>
      <c r="E1772" s="2">
        <v>1630</v>
      </c>
      <c r="F1772" s="2" t="s">
        <v>1226</v>
      </c>
      <c r="G1772" s="2">
        <v>2719604.8620000002</v>
      </c>
      <c r="H1772" s="2">
        <v>1220992.544</v>
      </c>
      <c r="I1772" s="2" t="s">
        <v>4896</v>
      </c>
      <c r="J1772" s="4">
        <v>39630</v>
      </c>
      <c r="K1772" s="230">
        <f t="shared" si="136"/>
        <v>3</v>
      </c>
      <c r="L1772" s="2" t="str">
        <f>$B1772&amp;"-"&amp;COUNTIF($B$2:$B1772, $B1772)</f>
        <v>8867-1</v>
      </c>
      <c r="M1772" s="2">
        <v>5746</v>
      </c>
      <c r="N1772" s="2" t="str">
        <f t="shared" si="139"/>
        <v>Walterswil SO</v>
      </c>
      <c r="O1772" s="2" t="str">
        <f t="shared" si="138"/>
        <v>Walterswil SO</v>
      </c>
      <c r="P1772" s="2" t="str">
        <f t="shared" si="138"/>
        <v/>
      </c>
      <c r="Q1772" s="2" t="str">
        <f t="shared" si="138"/>
        <v/>
      </c>
      <c r="R1772" s="2" t="str">
        <f t="shared" si="138"/>
        <v/>
      </c>
      <c r="S1772" s="2" t="str">
        <f t="shared" si="138"/>
        <v/>
      </c>
      <c r="T1772" s="2" t="str">
        <f t="shared" si="138"/>
        <v/>
      </c>
      <c r="U1772" s="2" t="str">
        <f t="shared" si="138"/>
        <v/>
      </c>
      <c r="V1772" s="2" t="str">
        <f t="shared" si="138"/>
        <v/>
      </c>
      <c r="W1772" s="2" t="str">
        <f t="shared" si="138"/>
        <v/>
      </c>
      <c r="X1772" s="2" t="str">
        <f t="shared" si="138"/>
        <v/>
      </c>
      <c r="Y1772" s="2" t="str">
        <f t="shared" si="138"/>
        <v/>
      </c>
    </row>
    <row r="1773" spans="1:25" x14ac:dyDescent="0.2">
      <c r="A1773" s="2" t="s">
        <v>1232</v>
      </c>
      <c r="B1773" s="2">
        <v>8868</v>
      </c>
      <c r="C1773" s="2">
        <v>0</v>
      </c>
      <c r="D1773" s="2" t="s">
        <v>1225</v>
      </c>
      <c r="E1773" s="2">
        <v>1630</v>
      </c>
      <c r="F1773" s="2" t="s">
        <v>1226</v>
      </c>
      <c r="G1773" s="2">
        <v>2721064.5440000002</v>
      </c>
      <c r="H1773" s="2">
        <v>1219475.0789999999</v>
      </c>
      <c r="I1773" s="2" t="s">
        <v>4896</v>
      </c>
      <c r="J1773" s="4">
        <v>39630</v>
      </c>
      <c r="K1773" s="230">
        <f t="shared" si="136"/>
        <v>3</v>
      </c>
      <c r="L1773" s="2" t="str">
        <f>$B1773&amp;"-"&amp;COUNTIF($B$2:$B1773, $B1773)</f>
        <v>8868-1</v>
      </c>
      <c r="M1773" s="2">
        <v>6003</v>
      </c>
      <c r="N1773" s="2" t="str">
        <f t="shared" si="139"/>
        <v>Luzern</v>
      </c>
      <c r="O1773" s="2" t="str">
        <f t="shared" si="138"/>
        <v/>
      </c>
      <c r="P1773" s="2" t="str">
        <f t="shared" si="138"/>
        <v/>
      </c>
      <c r="Q1773" s="2" t="str">
        <f t="shared" si="138"/>
        <v/>
      </c>
      <c r="R1773" s="2" t="str">
        <f t="shared" si="138"/>
        <v/>
      </c>
      <c r="S1773" s="2" t="str">
        <f t="shared" si="138"/>
        <v/>
      </c>
      <c r="T1773" s="2" t="str">
        <f t="shared" si="138"/>
        <v/>
      </c>
      <c r="U1773" s="2" t="str">
        <f t="shared" si="138"/>
        <v/>
      </c>
      <c r="V1773" s="2" t="str">
        <f t="shared" si="138"/>
        <v/>
      </c>
      <c r="W1773" s="2" t="str">
        <f t="shared" si="138"/>
        <v/>
      </c>
      <c r="X1773" s="2" t="str">
        <f t="shared" si="138"/>
        <v/>
      </c>
      <c r="Y1773" s="2" t="str">
        <f t="shared" si="138"/>
        <v/>
      </c>
    </row>
    <row r="1774" spans="1:25" x14ac:dyDescent="0.2">
      <c r="A1774" s="2" t="s">
        <v>2071</v>
      </c>
      <c r="B1774" s="2">
        <v>8872</v>
      </c>
      <c r="C1774" s="2">
        <v>0</v>
      </c>
      <c r="D1774" s="2" t="s">
        <v>1225</v>
      </c>
      <c r="E1774" s="2">
        <v>1630</v>
      </c>
      <c r="F1774" s="2" t="s">
        <v>1226</v>
      </c>
      <c r="G1774" s="2">
        <v>2725640.7570000002</v>
      </c>
      <c r="H1774" s="2">
        <v>1220766.175</v>
      </c>
      <c r="I1774" s="2" t="s">
        <v>4896</v>
      </c>
      <c r="J1774" s="4">
        <v>39630</v>
      </c>
      <c r="K1774" s="230">
        <f t="shared" si="136"/>
        <v>3</v>
      </c>
      <c r="L1774" s="2" t="str">
        <f>$B1774&amp;"-"&amp;COUNTIF($B$2:$B1774, $B1774)</f>
        <v>8872-1</v>
      </c>
      <c r="M1774" s="2">
        <v>6004</v>
      </c>
      <c r="N1774" s="2" t="str">
        <f t="shared" si="139"/>
        <v>Luzern</v>
      </c>
      <c r="O1774" s="2" t="str">
        <f t="shared" si="138"/>
        <v>Luzern</v>
      </c>
      <c r="P1774" s="2" t="str">
        <f t="shared" si="138"/>
        <v/>
      </c>
      <c r="Q1774" s="2" t="str">
        <f t="shared" si="138"/>
        <v/>
      </c>
      <c r="R1774" s="2" t="str">
        <f t="shared" si="138"/>
        <v/>
      </c>
      <c r="S1774" s="2" t="str">
        <f t="shared" si="138"/>
        <v/>
      </c>
      <c r="T1774" s="2" t="str">
        <f t="shared" si="138"/>
        <v/>
      </c>
      <c r="U1774" s="2" t="str">
        <f t="shared" ref="U1774:Y1774" si="140">IFERROR(INDEX($A$2:$A$5744, MATCH($M1774&amp;"-"&amp;U$1, $L$2:$L$5744, 0)), "")</f>
        <v/>
      </c>
      <c r="V1774" s="2" t="str">
        <f t="shared" si="140"/>
        <v/>
      </c>
      <c r="W1774" s="2" t="str">
        <f t="shared" si="140"/>
        <v/>
      </c>
      <c r="X1774" s="2" t="str">
        <f t="shared" si="140"/>
        <v/>
      </c>
      <c r="Y1774" s="2" t="str">
        <f t="shared" si="140"/>
        <v/>
      </c>
    </row>
    <row r="1775" spans="1:25" x14ac:dyDescent="0.2">
      <c r="A1775" s="2" t="s">
        <v>1233</v>
      </c>
      <c r="B1775" s="2">
        <v>8874</v>
      </c>
      <c r="C1775" s="2">
        <v>0</v>
      </c>
      <c r="D1775" s="2" t="s">
        <v>1225</v>
      </c>
      <c r="E1775" s="2">
        <v>1630</v>
      </c>
      <c r="F1775" s="2" t="s">
        <v>1226</v>
      </c>
      <c r="G1775" s="2">
        <v>2731188.6150000002</v>
      </c>
      <c r="H1775" s="2">
        <v>1218288.3189999999</v>
      </c>
      <c r="I1775" s="2" t="s">
        <v>4896</v>
      </c>
      <c r="J1775" s="4">
        <v>39630</v>
      </c>
      <c r="K1775" s="230">
        <f t="shared" si="136"/>
        <v>3</v>
      </c>
      <c r="L1775" s="2" t="str">
        <f>$B1775&amp;"-"&amp;COUNTIF($B$2:$B1775, $B1775)</f>
        <v>8874-1</v>
      </c>
      <c r="M1775" s="2">
        <v>6005</v>
      </c>
      <c r="N1775" s="2" t="str">
        <f t="shared" si="139"/>
        <v>Luzern</v>
      </c>
      <c r="O1775" s="2" t="str">
        <f t="shared" si="139"/>
        <v>St. Niklausen LU</v>
      </c>
      <c r="P1775" s="2" t="str">
        <f t="shared" si="139"/>
        <v>Luzern</v>
      </c>
      <c r="Q1775" s="2" t="str">
        <f t="shared" si="139"/>
        <v>Luzern</v>
      </c>
      <c r="R1775" s="2" t="str">
        <f t="shared" si="139"/>
        <v/>
      </c>
      <c r="S1775" s="2" t="str">
        <f t="shared" si="139"/>
        <v/>
      </c>
      <c r="T1775" s="2" t="str">
        <f t="shared" si="139"/>
        <v/>
      </c>
      <c r="U1775" s="2" t="str">
        <f t="shared" si="139"/>
        <v/>
      </c>
      <c r="V1775" s="2" t="str">
        <f t="shared" si="139"/>
        <v/>
      </c>
      <c r="W1775" s="2" t="str">
        <f t="shared" si="139"/>
        <v/>
      </c>
      <c r="X1775" s="2" t="str">
        <f t="shared" si="139"/>
        <v/>
      </c>
      <c r="Y1775" s="2" t="str">
        <f t="shared" si="139"/>
        <v/>
      </c>
    </row>
    <row r="1776" spans="1:25" x14ac:dyDescent="0.2">
      <c r="A1776" s="2" t="s">
        <v>1252</v>
      </c>
      <c r="B1776" s="2">
        <v>8750</v>
      </c>
      <c r="C1776" s="2">
        <v>0</v>
      </c>
      <c r="D1776" s="2" t="s">
        <v>1235</v>
      </c>
      <c r="E1776" s="2">
        <v>1631</v>
      </c>
      <c r="F1776" s="2" t="s">
        <v>1226</v>
      </c>
      <c r="G1776" s="2">
        <v>2724418.44</v>
      </c>
      <c r="H1776" s="2">
        <v>1209883.6839999999</v>
      </c>
      <c r="I1776" s="2" t="s">
        <v>4896</v>
      </c>
      <c r="J1776" s="4">
        <v>39630</v>
      </c>
      <c r="K1776" s="230">
        <f t="shared" si="136"/>
        <v>3</v>
      </c>
      <c r="L1776" s="2" t="str">
        <f>$B1776&amp;"-"&amp;COUNTIF($B$2:$B1776, $B1776)</f>
        <v>8750-2</v>
      </c>
      <c r="M1776" s="2">
        <v>6006</v>
      </c>
      <c r="N1776" s="2" t="str">
        <f t="shared" si="139"/>
        <v>Luzern</v>
      </c>
      <c r="O1776" s="2" t="str">
        <f t="shared" si="139"/>
        <v>Luzern</v>
      </c>
      <c r="P1776" s="2" t="str">
        <f t="shared" si="139"/>
        <v>Luzern</v>
      </c>
      <c r="Q1776" s="2" t="str">
        <f t="shared" si="139"/>
        <v/>
      </c>
      <c r="R1776" s="2" t="str">
        <f t="shared" si="139"/>
        <v/>
      </c>
      <c r="S1776" s="2" t="str">
        <f t="shared" si="139"/>
        <v/>
      </c>
      <c r="T1776" s="2" t="str">
        <f t="shared" si="139"/>
        <v/>
      </c>
      <c r="U1776" s="2" t="str">
        <f t="shared" si="139"/>
        <v/>
      </c>
      <c r="V1776" s="2" t="str">
        <f t="shared" si="139"/>
        <v/>
      </c>
      <c r="W1776" s="2" t="str">
        <f t="shared" si="139"/>
        <v/>
      </c>
      <c r="X1776" s="2" t="str">
        <f t="shared" si="139"/>
        <v/>
      </c>
      <c r="Y1776" s="2" t="str">
        <f t="shared" si="139"/>
        <v/>
      </c>
    </row>
    <row r="1777" spans="1:25" x14ac:dyDescent="0.2">
      <c r="A1777" s="2" t="s">
        <v>1256</v>
      </c>
      <c r="B1777" s="2">
        <v>8755</v>
      </c>
      <c r="C1777" s="2">
        <v>0</v>
      </c>
      <c r="D1777" s="2" t="s">
        <v>1235</v>
      </c>
      <c r="E1777" s="2">
        <v>1631</v>
      </c>
      <c r="F1777" s="2" t="s">
        <v>1226</v>
      </c>
      <c r="G1777" s="2">
        <v>2724590.5090000001</v>
      </c>
      <c r="H1777" s="2">
        <v>1209942.4450000001</v>
      </c>
      <c r="I1777" s="2" t="s">
        <v>4896</v>
      </c>
      <c r="J1777" s="4">
        <v>39630</v>
      </c>
      <c r="K1777" s="230">
        <f t="shared" si="136"/>
        <v>3</v>
      </c>
      <c r="L1777" s="2" t="str">
        <f>$B1777&amp;"-"&amp;COUNTIF($B$2:$B1777, $B1777)</f>
        <v>8755-1</v>
      </c>
      <c r="M1777" s="2">
        <v>6010</v>
      </c>
      <c r="N1777" s="2" t="str">
        <f t="shared" si="139"/>
        <v>Kriens</v>
      </c>
      <c r="O1777" s="2" t="str">
        <f t="shared" si="139"/>
        <v>Pilatus Kulm</v>
      </c>
      <c r="P1777" s="2" t="str">
        <f t="shared" si="139"/>
        <v>Kriens</v>
      </c>
      <c r="Q1777" s="2" t="str">
        <f t="shared" si="139"/>
        <v/>
      </c>
      <c r="R1777" s="2" t="str">
        <f t="shared" si="139"/>
        <v/>
      </c>
      <c r="S1777" s="2" t="str">
        <f t="shared" si="139"/>
        <v/>
      </c>
      <c r="T1777" s="2" t="str">
        <f t="shared" si="139"/>
        <v/>
      </c>
      <c r="U1777" s="2" t="str">
        <f t="shared" si="139"/>
        <v/>
      </c>
      <c r="V1777" s="2" t="str">
        <f t="shared" si="139"/>
        <v/>
      </c>
      <c r="W1777" s="2" t="str">
        <f t="shared" si="139"/>
        <v/>
      </c>
      <c r="X1777" s="2" t="str">
        <f t="shared" si="139"/>
        <v/>
      </c>
      <c r="Y1777" s="2" t="str">
        <f t="shared" si="139"/>
        <v/>
      </c>
    </row>
    <row r="1778" spans="1:25" x14ac:dyDescent="0.2">
      <c r="A1778" s="2" t="s">
        <v>1234</v>
      </c>
      <c r="B1778" s="2">
        <v>8756</v>
      </c>
      <c r="C1778" s="2">
        <v>0</v>
      </c>
      <c r="D1778" s="2" t="s">
        <v>1235</v>
      </c>
      <c r="E1778" s="2">
        <v>1631</v>
      </c>
      <c r="F1778" s="2" t="s">
        <v>1226</v>
      </c>
      <c r="G1778" s="2">
        <v>2725598.7009999999</v>
      </c>
      <c r="H1778" s="2">
        <v>1208386.5889999999</v>
      </c>
      <c r="I1778" s="2" t="s">
        <v>4896</v>
      </c>
      <c r="J1778" s="4">
        <v>39630</v>
      </c>
      <c r="K1778" s="230">
        <f t="shared" si="136"/>
        <v>3</v>
      </c>
      <c r="L1778" s="2" t="str">
        <f>$B1778&amp;"-"&amp;COUNTIF($B$2:$B1778, $B1778)</f>
        <v>8756-1</v>
      </c>
      <c r="M1778" s="2">
        <v>6012</v>
      </c>
      <c r="N1778" s="2" t="str">
        <f t="shared" si="139"/>
        <v>Obernau</v>
      </c>
      <c r="O1778" s="2" t="str">
        <f t="shared" si="139"/>
        <v/>
      </c>
      <c r="P1778" s="2" t="str">
        <f t="shared" si="139"/>
        <v/>
      </c>
      <c r="Q1778" s="2" t="str">
        <f t="shared" si="139"/>
        <v/>
      </c>
      <c r="R1778" s="2" t="str">
        <f t="shared" si="139"/>
        <v/>
      </c>
      <c r="S1778" s="2" t="str">
        <f t="shared" si="139"/>
        <v/>
      </c>
      <c r="T1778" s="2" t="str">
        <f t="shared" si="139"/>
        <v/>
      </c>
      <c r="U1778" s="2" t="str">
        <f t="shared" si="139"/>
        <v/>
      </c>
      <c r="V1778" s="2" t="str">
        <f t="shared" si="139"/>
        <v/>
      </c>
      <c r="W1778" s="2" t="str">
        <f t="shared" si="139"/>
        <v/>
      </c>
      <c r="X1778" s="2" t="str">
        <f t="shared" si="139"/>
        <v/>
      </c>
      <c r="Y1778" s="2" t="str">
        <f t="shared" si="139"/>
        <v/>
      </c>
    </row>
    <row r="1779" spans="1:25" x14ac:dyDescent="0.2">
      <c r="A1779" s="2" t="s">
        <v>1236</v>
      </c>
      <c r="B1779" s="2">
        <v>8762</v>
      </c>
      <c r="C1779" s="2">
        <v>0</v>
      </c>
      <c r="D1779" s="2" t="s">
        <v>1235</v>
      </c>
      <c r="E1779" s="2">
        <v>1631</v>
      </c>
      <c r="F1779" s="2" t="s">
        <v>1226</v>
      </c>
      <c r="G1779" s="2">
        <v>2726398.8119999999</v>
      </c>
      <c r="H1779" s="2">
        <v>1203129.7420000001</v>
      </c>
      <c r="I1779" s="2" t="s">
        <v>4896</v>
      </c>
      <c r="J1779" s="4">
        <v>39630</v>
      </c>
      <c r="K1779" s="230">
        <f t="shared" si="136"/>
        <v>3</v>
      </c>
      <c r="L1779" s="2" t="str">
        <f>$B1779&amp;"-"&amp;COUNTIF($B$2:$B1779, $B1779)</f>
        <v>8762-1</v>
      </c>
      <c r="M1779" s="2">
        <v>6013</v>
      </c>
      <c r="N1779" s="2" t="str">
        <f t="shared" si="139"/>
        <v>Eigenthal</v>
      </c>
      <c r="O1779" s="2" t="str">
        <f t="shared" si="139"/>
        <v>Eigenthal</v>
      </c>
      <c r="P1779" s="2" t="str">
        <f t="shared" si="139"/>
        <v>Eigenthal</v>
      </c>
      <c r="Q1779" s="2" t="str">
        <f t="shared" si="139"/>
        <v/>
      </c>
      <c r="R1779" s="2" t="str">
        <f t="shared" si="139"/>
        <v/>
      </c>
      <c r="S1779" s="2" t="str">
        <f t="shared" si="139"/>
        <v/>
      </c>
      <c r="T1779" s="2" t="str">
        <f t="shared" si="139"/>
        <v/>
      </c>
      <c r="U1779" s="2" t="str">
        <f t="shared" si="139"/>
        <v/>
      </c>
      <c r="V1779" s="2" t="str">
        <f t="shared" si="139"/>
        <v/>
      </c>
      <c r="W1779" s="2" t="str">
        <f t="shared" si="139"/>
        <v/>
      </c>
      <c r="X1779" s="2" t="str">
        <f t="shared" si="139"/>
        <v/>
      </c>
      <c r="Y1779" s="2" t="str">
        <f t="shared" si="139"/>
        <v/>
      </c>
    </row>
    <row r="1780" spans="1:25" x14ac:dyDescent="0.2">
      <c r="A1780" s="2" t="s">
        <v>1237</v>
      </c>
      <c r="B1780" s="2">
        <v>8762</v>
      </c>
      <c r="C1780" s="2">
        <v>2</v>
      </c>
      <c r="D1780" s="2" t="s">
        <v>1235</v>
      </c>
      <c r="E1780" s="2">
        <v>1631</v>
      </c>
      <c r="F1780" s="2" t="s">
        <v>1226</v>
      </c>
      <c r="G1780" s="2">
        <v>2723082.0279999999</v>
      </c>
      <c r="H1780" s="2">
        <v>1208117.4990000001</v>
      </c>
      <c r="I1780" s="2" t="s">
        <v>4896</v>
      </c>
      <c r="J1780" s="4">
        <v>39630</v>
      </c>
      <c r="K1780" s="230">
        <f t="shared" si="136"/>
        <v>3</v>
      </c>
      <c r="L1780" s="2" t="str">
        <f>$B1780&amp;"-"&amp;COUNTIF($B$2:$B1780, $B1780)</f>
        <v>8762-2</v>
      </c>
      <c r="M1780" s="2">
        <v>6014</v>
      </c>
      <c r="N1780" s="2" t="str">
        <f t="shared" si="139"/>
        <v>Luzern</v>
      </c>
      <c r="O1780" s="2" t="str">
        <f t="shared" si="139"/>
        <v>Luzern</v>
      </c>
      <c r="P1780" s="2" t="str">
        <f t="shared" si="139"/>
        <v/>
      </c>
      <c r="Q1780" s="2" t="str">
        <f t="shared" si="139"/>
        <v/>
      </c>
      <c r="R1780" s="2" t="str">
        <f t="shared" si="139"/>
        <v/>
      </c>
      <c r="S1780" s="2" t="str">
        <f t="shared" si="139"/>
        <v/>
      </c>
      <c r="T1780" s="2" t="str">
        <f t="shared" si="139"/>
        <v/>
      </c>
      <c r="U1780" s="2" t="str">
        <f t="shared" si="139"/>
        <v/>
      </c>
      <c r="V1780" s="2" t="str">
        <f t="shared" si="139"/>
        <v/>
      </c>
      <c r="W1780" s="2" t="str">
        <f t="shared" si="139"/>
        <v/>
      </c>
      <c r="X1780" s="2" t="str">
        <f t="shared" si="139"/>
        <v/>
      </c>
      <c r="Y1780" s="2" t="str">
        <f t="shared" si="139"/>
        <v/>
      </c>
    </row>
    <row r="1781" spans="1:25" x14ac:dyDescent="0.2">
      <c r="A1781" s="2" t="s">
        <v>1238</v>
      </c>
      <c r="B1781" s="2">
        <v>8762</v>
      </c>
      <c r="C1781" s="2">
        <v>3</v>
      </c>
      <c r="D1781" s="2" t="s">
        <v>1235</v>
      </c>
      <c r="E1781" s="2">
        <v>1631</v>
      </c>
      <c r="F1781" s="2" t="s">
        <v>1226</v>
      </c>
      <c r="G1781" s="2">
        <v>2727611.4380000001</v>
      </c>
      <c r="H1781" s="2">
        <v>1207806.47</v>
      </c>
      <c r="I1781" s="2" t="s">
        <v>4896</v>
      </c>
      <c r="J1781" s="4">
        <v>39630</v>
      </c>
      <c r="K1781" s="230">
        <f t="shared" si="136"/>
        <v>3</v>
      </c>
      <c r="L1781" s="2" t="str">
        <f>$B1781&amp;"-"&amp;COUNTIF($B$2:$B1781, $B1781)</f>
        <v>8762-3</v>
      </c>
      <c r="M1781" s="2">
        <v>6015</v>
      </c>
      <c r="N1781" s="2" t="str">
        <f t="shared" si="139"/>
        <v>Luzern</v>
      </c>
      <c r="O1781" s="2" t="str">
        <f t="shared" si="139"/>
        <v/>
      </c>
      <c r="P1781" s="2" t="str">
        <f t="shared" si="139"/>
        <v/>
      </c>
      <c r="Q1781" s="2" t="str">
        <f t="shared" si="139"/>
        <v/>
      </c>
      <c r="R1781" s="2" t="str">
        <f t="shared" si="139"/>
        <v/>
      </c>
      <c r="S1781" s="2" t="str">
        <f t="shared" si="139"/>
        <v/>
      </c>
      <c r="T1781" s="2" t="str">
        <f t="shared" si="139"/>
        <v/>
      </c>
      <c r="U1781" s="2" t="str">
        <f t="shared" si="139"/>
        <v/>
      </c>
      <c r="V1781" s="2" t="str">
        <f t="shared" si="139"/>
        <v/>
      </c>
      <c r="W1781" s="2" t="str">
        <f t="shared" si="139"/>
        <v/>
      </c>
      <c r="X1781" s="2" t="str">
        <f t="shared" si="139"/>
        <v/>
      </c>
      <c r="Y1781" s="2" t="str">
        <f t="shared" si="139"/>
        <v/>
      </c>
    </row>
    <row r="1782" spans="1:25" x14ac:dyDescent="0.2">
      <c r="A1782" s="2" t="s">
        <v>1239</v>
      </c>
      <c r="B1782" s="2">
        <v>8765</v>
      </c>
      <c r="C1782" s="2">
        <v>0</v>
      </c>
      <c r="D1782" s="2" t="s">
        <v>1235</v>
      </c>
      <c r="E1782" s="2">
        <v>1631</v>
      </c>
      <c r="F1782" s="2" t="s">
        <v>1226</v>
      </c>
      <c r="G1782" s="2">
        <v>2731709.6919999998</v>
      </c>
      <c r="H1782" s="2">
        <v>1206727.7009999999</v>
      </c>
      <c r="I1782" s="2" t="s">
        <v>4896</v>
      </c>
      <c r="J1782" s="4">
        <v>39630</v>
      </c>
      <c r="K1782" s="230">
        <f t="shared" si="136"/>
        <v>3</v>
      </c>
      <c r="L1782" s="2" t="str">
        <f>$B1782&amp;"-"&amp;COUNTIF($B$2:$B1782, $B1782)</f>
        <v>8765-1</v>
      </c>
      <c r="M1782" s="2">
        <v>6016</v>
      </c>
      <c r="N1782" s="2" t="str">
        <f t="shared" si="139"/>
        <v>Hellbühl</v>
      </c>
      <c r="O1782" s="2" t="str">
        <f t="shared" si="139"/>
        <v>Hellbühl</v>
      </c>
      <c r="P1782" s="2" t="str">
        <f t="shared" si="139"/>
        <v>Hellbühl</v>
      </c>
      <c r="Q1782" s="2" t="str">
        <f t="shared" si="139"/>
        <v>Hellbühl</v>
      </c>
      <c r="R1782" s="2" t="str">
        <f t="shared" si="139"/>
        <v/>
      </c>
      <c r="S1782" s="2" t="str">
        <f t="shared" si="139"/>
        <v/>
      </c>
      <c r="T1782" s="2" t="str">
        <f t="shared" si="139"/>
        <v/>
      </c>
      <c r="U1782" s="2" t="str">
        <f t="shared" si="139"/>
        <v/>
      </c>
      <c r="V1782" s="2" t="str">
        <f t="shared" si="139"/>
        <v/>
      </c>
      <c r="W1782" s="2" t="str">
        <f t="shared" si="139"/>
        <v/>
      </c>
      <c r="X1782" s="2" t="str">
        <f t="shared" si="139"/>
        <v/>
      </c>
      <c r="Y1782" s="2" t="str">
        <f t="shared" si="139"/>
        <v/>
      </c>
    </row>
    <row r="1783" spans="1:25" x14ac:dyDescent="0.2">
      <c r="A1783" s="2" t="s">
        <v>1240</v>
      </c>
      <c r="B1783" s="2">
        <v>8766</v>
      </c>
      <c r="C1783" s="2">
        <v>0</v>
      </c>
      <c r="D1783" s="2" t="s">
        <v>1235</v>
      </c>
      <c r="E1783" s="2">
        <v>1631</v>
      </c>
      <c r="F1783" s="2" t="s">
        <v>1226</v>
      </c>
      <c r="G1783" s="2">
        <v>2732938.5430000001</v>
      </c>
      <c r="H1783" s="2">
        <v>1202364.3130000001</v>
      </c>
      <c r="I1783" s="2" t="s">
        <v>4896</v>
      </c>
      <c r="J1783" s="4">
        <v>39630</v>
      </c>
      <c r="K1783" s="230">
        <f t="shared" si="136"/>
        <v>3</v>
      </c>
      <c r="L1783" s="2" t="str">
        <f>$B1783&amp;"-"&amp;COUNTIF($B$2:$B1783, $B1783)</f>
        <v>8766-1</v>
      </c>
      <c r="M1783" s="2">
        <v>6017</v>
      </c>
      <c r="N1783" s="2" t="str">
        <f t="shared" si="139"/>
        <v>Ruswil</v>
      </c>
      <c r="O1783" s="2" t="str">
        <f t="shared" si="139"/>
        <v/>
      </c>
      <c r="P1783" s="2" t="str">
        <f t="shared" si="139"/>
        <v/>
      </c>
      <c r="Q1783" s="2" t="str">
        <f t="shared" si="139"/>
        <v/>
      </c>
      <c r="R1783" s="2" t="str">
        <f t="shared" si="139"/>
        <v/>
      </c>
      <c r="S1783" s="2" t="str">
        <f t="shared" si="139"/>
        <v/>
      </c>
      <c r="T1783" s="2" t="str">
        <f t="shared" si="139"/>
        <v/>
      </c>
      <c r="U1783" s="2" t="str">
        <f t="shared" si="139"/>
        <v/>
      </c>
      <c r="V1783" s="2" t="str">
        <f t="shared" si="139"/>
        <v/>
      </c>
      <c r="W1783" s="2" t="str">
        <f t="shared" si="139"/>
        <v/>
      </c>
      <c r="X1783" s="2" t="str">
        <f t="shared" si="139"/>
        <v/>
      </c>
      <c r="Y1783" s="2" t="str">
        <f t="shared" si="139"/>
        <v/>
      </c>
    </row>
    <row r="1784" spans="1:25" x14ac:dyDescent="0.2">
      <c r="A1784" s="2" t="s">
        <v>1241</v>
      </c>
      <c r="B1784" s="2">
        <v>8767</v>
      </c>
      <c r="C1784" s="2">
        <v>0</v>
      </c>
      <c r="D1784" s="2" t="s">
        <v>1235</v>
      </c>
      <c r="E1784" s="2">
        <v>1631</v>
      </c>
      <c r="F1784" s="2" t="s">
        <v>1226</v>
      </c>
      <c r="G1784" s="2">
        <v>2730169.395</v>
      </c>
      <c r="H1784" s="2">
        <v>1196122.5149999999</v>
      </c>
      <c r="I1784" s="2" t="s">
        <v>4896</v>
      </c>
      <c r="J1784" s="4">
        <v>39630</v>
      </c>
      <c r="K1784" s="230">
        <f t="shared" si="136"/>
        <v>3</v>
      </c>
      <c r="L1784" s="2" t="str">
        <f>$B1784&amp;"-"&amp;COUNTIF($B$2:$B1784, $B1784)</f>
        <v>8767-1</v>
      </c>
      <c r="M1784" s="2">
        <v>6018</v>
      </c>
      <c r="N1784" s="2" t="str">
        <f t="shared" si="139"/>
        <v>Buttisholz</v>
      </c>
      <c r="O1784" s="2" t="str">
        <f t="shared" si="139"/>
        <v>Buttisholz</v>
      </c>
      <c r="P1784" s="2" t="str">
        <f t="shared" si="139"/>
        <v>Buttisholz</v>
      </c>
      <c r="Q1784" s="2" t="str">
        <f t="shared" si="139"/>
        <v/>
      </c>
      <c r="R1784" s="2" t="str">
        <f t="shared" si="139"/>
        <v/>
      </c>
      <c r="S1784" s="2" t="str">
        <f t="shared" si="139"/>
        <v/>
      </c>
      <c r="T1784" s="2" t="str">
        <f t="shared" si="139"/>
        <v/>
      </c>
      <c r="U1784" s="2" t="str">
        <f t="shared" si="139"/>
        <v/>
      </c>
      <c r="V1784" s="2" t="str">
        <f t="shared" si="139"/>
        <v/>
      </c>
      <c r="W1784" s="2" t="str">
        <f t="shared" si="139"/>
        <v/>
      </c>
      <c r="X1784" s="2" t="str">
        <f t="shared" si="139"/>
        <v/>
      </c>
      <c r="Y1784" s="2" t="str">
        <f t="shared" si="139"/>
        <v/>
      </c>
    </row>
    <row r="1785" spans="1:25" x14ac:dyDescent="0.2">
      <c r="A1785" s="2" t="s">
        <v>1242</v>
      </c>
      <c r="B1785" s="2">
        <v>8772</v>
      </c>
      <c r="C1785" s="2">
        <v>0</v>
      </c>
      <c r="D1785" s="2" t="s">
        <v>1235</v>
      </c>
      <c r="E1785" s="2">
        <v>1631</v>
      </c>
      <c r="F1785" s="2" t="s">
        <v>1226</v>
      </c>
      <c r="G1785" s="2">
        <v>2722246.96</v>
      </c>
      <c r="H1785" s="2">
        <v>1205351.0870000001</v>
      </c>
      <c r="I1785" s="2" t="s">
        <v>4896</v>
      </c>
      <c r="J1785" s="4">
        <v>39630</v>
      </c>
      <c r="K1785" s="230">
        <f t="shared" si="136"/>
        <v>3</v>
      </c>
      <c r="L1785" s="2" t="str">
        <f>$B1785&amp;"-"&amp;COUNTIF($B$2:$B1785, $B1785)</f>
        <v>8772-1</v>
      </c>
      <c r="M1785" s="2">
        <v>6019</v>
      </c>
      <c r="N1785" s="2" t="str">
        <f t="shared" si="139"/>
        <v>Sigigen</v>
      </c>
      <c r="O1785" s="2" t="str">
        <f t="shared" si="139"/>
        <v>Sigigen</v>
      </c>
      <c r="P1785" s="2" t="str">
        <f t="shared" si="139"/>
        <v/>
      </c>
      <c r="Q1785" s="2" t="str">
        <f t="shared" si="139"/>
        <v/>
      </c>
      <c r="R1785" s="2" t="str">
        <f t="shared" si="139"/>
        <v/>
      </c>
      <c r="S1785" s="2" t="str">
        <f t="shared" si="139"/>
        <v/>
      </c>
      <c r="T1785" s="2" t="str">
        <f t="shared" si="139"/>
        <v/>
      </c>
      <c r="U1785" s="2" t="str">
        <f t="shared" si="139"/>
        <v/>
      </c>
      <c r="V1785" s="2" t="str">
        <f t="shared" si="139"/>
        <v/>
      </c>
      <c r="W1785" s="2" t="str">
        <f t="shared" si="139"/>
        <v/>
      </c>
      <c r="X1785" s="2" t="str">
        <f t="shared" si="139"/>
        <v/>
      </c>
      <c r="Y1785" s="2" t="str">
        <f t="shared" si="139"/>
        <v/>
      </c>
    </row>
    <row r="1786" spans="1:25" x14ac:dyDescent="0.2">
      <c r="A1786" s="2" t="s">
        <v>1243</v>
      </c>
      <c r="B1786" s="2">
        <v>8773</v>
      </c>
      <c r="C1786" s="2">
        <v>0</v>
      </c>
      <c r="D1786" s="2" t="s">
        <v>1235</v>
      </c>
      <c r="E1786" s="2">
        <v>1631</v>
      </c>
      <c r="F1786" s="2" t="s">
        <v>1226</v>
      </c>
      <c r="G1786" s="2">
        <v>2724251.077</v>
      </c>
      <c r="H1786" s="2">
        <v>1202820.9609999999</v>
      </c>
      <c r="I1786" s="2" t="s">
        <v>4896</v>
      </c>
      <c r="J1786" s="4">
        <v>39630</v>
      </c>
      <c r="K1786" s="230">
        <f t="shared" si="136"/>
        <v>3</v>
      </c>
      <c r="L1786" s="2" t="str">
        <f>$B1786&amp;"-"&amp;COUNTIF($B$2:$B1786, $B1786)</f>
        <v>8773-1</v>
      </c>
      <c r="M1786" s="2">
        <v>6020</v>
      </c>
      <c r="N1786" s="2" t="str">
        <f t="shared" si="139"/>
        <v>Emmenbrücke</v>
      </c>
      <c r="O1786" s="2" t="str">
        <f t="shared" si="139"/>
        <v>Emmenbrücke</v>
      </c>
      <c r="P1786" s="2" t="str">
        <f t="shared" si="139"/>
        <v>Emmenbrücke</v>
      </c>
      <c r="Q1786" s="2" t="str">
        <f t="shared" si="139"/>
        <v/>
      </c>
      <c r="R1786" s="2" t="str">
        <f t="shared" si="139"/>
        <v/>
      </c>
      <c r="S1786" s="2" t="str">
        <f t="shared" si="139"/>
        <v/>
      </c>
      <c r="T1786" s="2" t="str">
        <f t="shared" si="139"/>
        <v/>
      </c>
      <c r="U1786" s="2" t="str">
        <f t="shared" si="139"/>
        <v/>
      </c>
      <c r="V1786" s="2" t="str">
        <f t="shared" si="139"/>
        <v/>
      </c>
      <c r="W1786" s="2" t="str">
        <f t="shared" si="139"/>
        <v/>
      </c>
      <c r="X1786" s="2" t="str">
        <f t="shared" si="139"/>
        <v/>
      </c>
      <c r="Y1786" s="2" t="str">
        <f t="shared" si="139"/>
        <v/>
      </c>
    </row>
    <row r="1787" spans="1:25" x14ac:dyDescent="0.2">
      <c r="A1787" s="2" t="s">
        <v>1244</v>
      </c>
      <c r="B1787" s="2">
        <v>8774</v>
      </c>
      <c r="C1787" s="2">
        <v>0</v>
      </c>
      <c r="D1787" s="2" t="s">
        <v>1235</v>
      </c>
      <c r="E1787" s="2">
        <v>1631</v>
      </c>
      <c r="F1787" s="2" t="s">
        <v>1226</v>
      </c>
      <c r="G1787" s="2">
        <v>2721198.3820000002</v>
      </c>
      <c r="H1787" s="2">
        <v>1204395.3740000001</v>
      </c>
      <c r="I1787" s="2" t="s">
        <v>4896</v>
      </c>
      <c r="J1787" s="4">
        <v>39630</v>
      </c>
      <c r="K1787" s="230">
        <f t="shared" si="136"/>
        <v>3</v>
      </c>
      <c r="L1787" s="2" t="str">
        <f>$B1787&amp;"-"&amp;COUNTIF($B$2:$B1787, $B1787)</f>
        <v>8774-1</v>
      </c>
      <c r="M1787" s="2">
        <v>6022</v>
      </c>
      <c r="N1787" s="2" t="str">
        <f t="shared" si="139"/>
        <v>Grosswangen</v>
      </c>
      <c r="O1787" s="2" t="str">
        <f t="shared" si="139"/>
        <v>Grosswangen</v>
      </c>
      <c r="P1787" s="2" t="str">
        <f t="shared" si="139"/>
        <v>Grosswangen</v>
      </c>
      <c r="Q1787" s="2" t="str">
        <f t="shared" si="139"/>
        <v/>
      </c>
      <c r="R1787" s="2" t="str">
        <f t="shared" si="139"/>
        <v/>
      </c>
      <c r="S1787" s="2" t="str">
        <f t="shared" si="139"/>
        <v/>
      </c>
      <c r="T1787" s="2" t="str">
        <f t="shared" si="139"/>
        <v/>
      </c>
      <c r="U1787" s="2" t="str">
        <f t="shared" si="139"/>
        <v/>
      </c>
      <c r="V1787" s="2" t="str">
        <f t="shared" si="139"/>
        <v/>
      </c>
      <c r="W1787" s="2" t="str">
        <f t="shared" si="139"/>
        <v/>
      </c>
      <c r="X1787" s="2" t="str">
        <f t="shared" si="139"/>
        <v/>
      </c>
      <c r="Y1787" s="2" t="str">
        <f t="shared" si="139"/>
        <v/>
      </c>
    </row>
    <row r="1788" spans="1:25" x14ac:dyDescent="0.2">
      <c r="A1788" s="2" t="s">
        <v>1245</v>
      </c>
      <c r="B1788" s="2">
        <v>8775</v>
      </c>
      <c r="C1788" s="2">
        <v>1</v>
      </c>
      <c r="D1788" s="2" t="s">
        <v>1235</v>
      </c>
      <c r="E1788" s="2">
        <v>1631</v>
      </c>
      <c r="F1788" s="2" t="s">
        <v>1226</v>
      </c>
      <c r="G1788" s="2">
        <v>2718688.594</v>
      </c>
      <c r="H1788" s="2">
        <v>1204412.858</v>
      </c>
      <c r="I1788" s="2" t="s">
        <v>4896</v>
      </c>
      <c r="J1788" s="4">
        <v>39630</v>
      </c>
      <c r="K1788" s="230">
        <f t="shared" si="136"/>
        <v>3</v>
      </c>
      <c r="L1788" s="2" t="str">
        <f>$B1788&amp;"-"&amp;COUNTIF($B$2:$B1788, $B1788)</f>
        <v>8775-1</v>
      </c>
      <c r="M1788" s="2">
        <v>6023</v>
      </c>
      <c r="N1788" s="2" t="str">
        <f t="shared" si="139"/>
        <v>Rothenburg</v>
      </c>
      <c r="O1788" s="2" t="str">
        <f t="shared" si="139"/>
        <v>Rothenburg</v>
      </c>
      <c r="P1788" s="2" t="str">
        <f t="shared" si="139"/>
        <v>Rothenburg</v>
      </c>
      <c r="Q1788" s="2" t="str">
        <f t="shared" si="139"/>
        <v/>
      </c>
      <c r="R1788" s="2" t="str">
        <f t="shared" si="139"/>
        <v/>
      </c>
      <c r="S1788" s="2" t="str">
        <f t="shared" si="139"/>
        <v/>
      </c>
      <c r="T1788" s="2" t="str">
        <f t="shared" si="139"/>
        <v/>
      </c>
      <c r="U1788" s="2" t="str">
        <f t="shared" si="139"/>
        <v/>
      </c>
      <c r="V1788" s="2" t="str">
        <f t="shared" si="139"/>
        <v/>
      </c>
      <c r="W1788" s="2" t="str">
        <f t="shared" si="139"/>
        <v/>
      </c>
      <c r="X1788" s="2" t="str">
        <f t="shared" si="139"/>
        <v/>
      </c>
      <c r="Y1788" s="2" t="str">
        <f t="shared" si="139"/>
        <v/>
      </c>
    </row>
    <row r="1789" spans="1:25" x14ac:dyDescent="0.2">
      <c r="A1789" s="2" t="s">
        <v>1246</v>
      </c>
      <c r="B1789" s="2">
        <v>8775</v>
      </c>
      <c r="C1789" s="2">
        <v>2</v>
      </c>
      <c r="D1789" s="2" t="s">
        <v>1235</v>
      </c>
      <c r="E1789" s="2">
        <v>1631</v>
      </c>
      <c r="F1789" s="2" t="s">
        <v>1226</v>
      </c>
      <c r="G1789" s="2">
        <v>2722446.3909999998</v>
      </c>
      <c r="H1789" s="2">
        <v>1202433.9680000001</v>
      </c>
      <c r="I1789" s="2" t="s">
        <v>4896</v>
      </c>
      <c r="J1789" s="4">
        <v>39630</v>
      </c>
      <c r="K1789" s="230">
        <f t="shared" si="136"/>
        <v>3</v>
      </c>
      <c r="L1789" s="2" t="str">
        <f>$B1789&amp;"-"&amp;COUNTIF($B$2:$B1789, $B1789)</f>
        <v>8775-2</v>
      </c>
      <c r="M1789" s="2">
        <v>6024</v>
      </c>
      <c r="N1789" s="2" t="str">
        <f t="shared" si="139"/>
        <v>Hildisrieden</v>
      </c>
      <c r="O1789" s="2" t="str">
        <f t="shared" si="139"/>
        <v>Hildisrieden</v>
      </c>
      <c r="P1789" s="2" t="str">
        <f t="shared" si="139"/>
        <v>Hildisrieden</v>
      </c>
      <c r="Q1789" s="2" t="str">
        <f t="shared" si="139"/>
        <v/>
      </c>
      <c r="R1789" s="2" t="str">
        <f t="shared" si="139"/>
        <v/>
      </c>
      <c r="S1789" s="2" t="str">
        <f t="shared" si="139"/>
        <v/>
      </c>
      <c r="T1789" s="2" t="str">
        <f t="shared" si="139"/>
        <v/>
      </c>
      <c r="U1789" s="2" t="str">
        <f t="shared" si="139"/>
        <v/>
      </c>
      <c r="V1789" s="2" t="str">
        <f t="shared" si="139"/>
        <v/>
      </c>
      <c r="W1789" s="2" t="str">
        <f t="shared" si="139"/>
        <v/>
      </c>
      <c r="X1789" s="2" t="str">
        <f t="shared" si="139"/>
        <v/>
      </c>
      <c r="Y1789" s="2" t="str">
        <f t="shared" si="139"/>
        <v/>
      </c>
    </row>
    <row r="1790" spans="1:25" x14ac:dyDescent="0.2">
      <c r="A1790" s="2" t="s">
        <v>1247</v>
      </c>
      <c r="B1790" s="2">
        <v>8777</v>
      </c>
      <c r="C1790" s="2">
        <v>0</v>
      </c>
      <c r="D1790" s="2" t="s">
        <v>1235</v>
      </c>
      <c r="E1790" s="2">
        <v>1631</v>
      </c>
      <c r="F1790" s="2" t="s">
        <v>1226</v>
      </c>
      <c r="G1790" s="2">
        <v>2722596.53</v>
      </c>
      <c r="H1790" s="2">
        <v>1200946.041</v>
      </c>
      <c r="I1790" s="2" t="s">
        <v>4896</v>
      </c>
      <c r="J1790" s="4">
        <v>39630</v>
      </c>
      <c r="K1790" s="230">
        <f t="shared" si="136"/>
        <v>3</v>
      </c>
      <c r="L1790" s="2" t="str">
        <f>$B1790&amp;"-"&amp;COUNTIF($B$2:$B1790, $B1790)</f>
        <v>8777-1</v>
      </c>
      <c r="M1790" s="2">
        <v>6025</v>
      </c>
      <c r="N1790" s="2" t="str">
        <f t="shared" si="139"/>
        <v>Neudorf</v>
      </c>
      <c r="O1790" s="2" t="str">
        <f t="shared" si="139"/>
        <v/>
      </c>
      <c r="P1790" s="2" t="str">
        <f t="shared" si="139"/>
        <v/>
      </c>
      <c r="Q1790" s="2" t="str">
        <f t="shared" si="139"/>
        <v/>
      </c>
      <c r="R1790" s="2" t="str">
        <f t="shared" si="139"/>
        <v/>
      </c>
      <c r="S1790" s="2" t="str">
        <f t="shared" si="139"/>
        <v/>
      </c>
      <c r="T1790" s="2" t="str">
        <f t="shared" si="139"/>
        <v/>
      </c>
      <c r="U1790" s="2" t="str">
        <f t="shared" si="139"/>
        <v/>
      </c>
      <c r="V1790" s="2" t="str">
        <f t="shared" si="139"/>
        <v/>
      </c>
      <c r="W1790" s="2" t="str">
        <f t="shared" si="139"/>
        <v/>
      </c>
      <c r="X1790" s="2" t="str">
        <f t="shared" si="139"/>
        <v/>
      </c>
      <c r="Y1790" s="2" t="str">
        <f t="shared" si="139"/>
        <v/>
      </c>
    </row>
    <row r="1791" spans="1:25" x14ac:dyDescent="0.2">
      <c r="A1791" s="2" t="s">
        <v>1248</v>
      </c>
      <c r="B1791" s="2">
        <v>8777</v>
      </c>
      <c r="C1791" s="2">
        <v>2</v>
      </c>
      <c r="D1791" s="2" t="s">
        <v>1235</v>
      </c>
      <c r="E1791" s="2">
        <v>1631</v>
      </c>
      <c r="F1791" s="2" t="s">
        <v>1226</v>
      </c>
      <c r="G1791" s="2">
        <v>2722985.2289999998</v>
      </c>
      <c r="H1791" s="2">
        <v>1198949.3529999999</v>
      </c>
      <c r="I1791" s="2" t="s">
        <v>4896</v>
      </c>
      <c r="J1791" s="4">
        <v>39630</v>
      </c>
      <c r="K1791" s="230">
        <f t="shared" si="136"/>
        <v>3</v>
      </c>
      <c r="L1791" s="2" t="str">
        <f>$B1791&amp;"-"&amp;COUNTIF($B$2:$B1791, $B1791)</f>
        <v>8777-2</v>
      </c>
      <c r="M1791" s="2">
        <v>6026</v>
      </c>
      <c r="N1791" s="2" t="str">
        <f t="shared" si="139"/>
        <v>Rain</v>
      </c>
      <c r="O1791" s="2" t="str">
        <f t="shared" si="139"/>
        <v>Rain</v>
      </c>
      <c r="P1791" s="2" t="str">
        <f t="shared" si="139"/>
        <v>Rain</v>
      </c>
      <c r="Q1791" s="2" t="str">
        <f t="shared" si="139"/>
        <v>Rain</v>
      </c>
      <c r="R1791" s="2" t="str">
        <f t="shared" si="139"/>
        <v/>
      </c>
      <c r="S1791" s="2" t="str">
        <f t="shared" si="139"/>
        <v/>
      </c>
      <c r="T1791" s="2" t="str">
        <f t="shared" si="139"/>
        <v/>
      </c>
      <c r="U1791" s="2" t="str">
        <f t="shared" si="139"/>
        <v/>
      </c>
      <c r="V1791" s="2" t="str">
        <f t="shared" si="139"/>
        <v/>
      </c>
      <c r="W1791" s="2" t="str">
        <f t="shared" si="139"/>
        <v/>
      </c>
      <c r="X1791" s="2" t="str">
        <f t="shared" si="139"/>
        <v/>
      </c>
      <c r="Y1791" s="2" t="str">
        <f t="shared" si="139"/>
        <v/>
      </c>
    </row>
    <row r="1792" spans="1:25" x14ac:dyDescent="0.2">
      <c r="A1792" s="2" t="s">
        <v>1249</v>
      </c>
      <c r="B1792" s="2">
        <v>8782</v>
      </c>
      <c r="C1792" s="2">
        <v>0</v>
      </c>
      <c r="D1792" s="2" t="s">
        <v>1235</v>
      </c>
      <c r="E1792" s="2">
        <v>1631</v>
      </c>
      <c r="F1792" s="2" t="s">
        <v>1226</v>
      </c>
      <c r="G1792" s="2">
        <v>2720411.8250000002</v>
      </c>
      <c r="H1792" s="2">
        <v>1199139.334</v>
      </c>
      <c r="I1792" s="2" t="s">
        <v>4896</v>
      </c>
      <c r="J1792" s="4">
        <v>39630</v>
      </c>
      <c r="K1792" s="230">
        <f t="shared" si="136"/>
        <v>3</v>
      </c>
      <c r="L1792" s="2" t="str">
        <f>$B1792&amp;"-"&amp;COUNTIF($B$2:$B1792, $B1792)</f>
        <v>8782-1</v>
      </c>
      <c r="M1792" s="2">
        <v>6027</v>
      </c>
      <c r="N1792" s="2" t="str">
        <f t="shared" si="139"/>
        <v>Römerswil LU</v>
      </c>
      <c r="O1792" s="2" t="str">
        <f t="shared" si="139"/>
        <v/>
      </c>
      <c r="P1792" s="2" t="str">
        <f t="shared" si="139"/>
        <v/>
      </c>
      <c r="Q1792" s="2" t="str">
        <f t="shared" si="139"/>
        <v/>
      </c>
      <c r="R1792" s="2" t="str">
        <f t="shared" si="139"/>
        <v/>
      </c>
      <c r="S1792" s="2" t="str">
        <f t="shared" si="139"/>
        <v/>
      </c>
      <c r="T1792" s="2" t="str">
        <f t="shared" si="139"/>
        <v/>
      </c>
      <c r="U1792" s="2" t="str">
        <f t="shared" si="139"/>
        <v/>
      </c>
      <c r="V1792" s="2" t="str">
        <f t="shared" si="139"/>
        <v/>
      </c>
      <c r="W1792" s="2" t="str">
        <f t="shared" si="139"/>
        <v/>
      </c>
      <c r="X1792" s="2" t="str">
        <f t="shared" si="139"/>
        <v/>
      </c>
      <c r="Y1792" s="2" t="str">
        <f t="shared" si="139"/>
        <v/>
      </c>
    </row>
    <row r="1793" spans="1:25" x14ac:dyDescent="0.2">
      <c r="A1793" s="2" t="s">
        <v>1250</v>
      </c>
      <c r="B1793" s="2">
        <v>8783</v>
      </c>
      <c r="C1793" s="2">
        <v>0</v>
      </c>
      <c r="D1793" s="2" t="s">
        <v>1235</v>
      </c>
      <c r="E1793" s="2">
        <v>1631</v>
      </c>
      <c r="F1793" s="2" t="s">
        <v>1226</v>
      </c>
      <c r="G1793" s="2">
        <v>2716928.122</v>
      </c>
      <c r="H1793" s="2">
        <v>1192189.3219999999</v>
      </c>
      <c r="I1793" s="2" t="s">
        <v>4896</v>
      </c>
      <c r="J1793" s="4">
        <v>39630</v>
      </c>
      <c r="K1793" s="230">
        <f t="shared" si="136"/>
        <v>3</v>
      </c>
      <c r="L1793" s="2" t="str">
        <f>$B1793&amp;"-"&amp;COUNTIF($B$2:$B1793, $B1793)</f>
        <v>8783-1</v>
      </c>
      <c r="M1793" s="2">
        <v>6028</v>
      </c>
      <c r="N1793" s="2" t="str">
        <f t="shared" si="139"/>
        <v>Herlisberg</v>
      </c>
      <c r="O1793" s="2" t="str">
        <f t="shared" si="139"/>
        <v>Herlisberg</v>
      </c>
      <c r="P1793" s="2" t="str">
        <f t="shared" si="139"/>
        <v/>
      </c>
      <c r="Q1793" s="2" t="str">
        <f t="shared" si="139"/>
        <v/>
      </c>
      <c r="R1793" s="2" t="str">
        <f t="shared" si="139"/>
        <v/>
      </c>
      <c r="S1793" s="2" t="str">
        <f t="shared" si="139"/>
        <v/>
      </c>
      <c r="T1793" s="2" t="str">
        <f t="shared" si="139"/>
        <v/>
      </c>
      <c r="U1793" s="2" t="str">
        <f t="shared" si="139"/>
        <v/>
      </c>
      <c r="V1793" s="2" t="str">
        <f t="shared" si="139"/>
        <v/>
      </c>
      <c r="W1793" s="2" t="str">
        <f t="shared" si="139"/>
        <v/>
      </c>
      <c r="X1793" s="2" t="str">
        <f t="shared" si="139"/>
        <v/>
      </c>
      <c r="Y1793" s="2" t="str">
        <f t="shared" si="139"/>
        <v/>
      </c>
    </row>
    <row r="1794" spans="1:25" x14ac:dyDescent="0.2">
      <c r="A1794" s="2" t="s">
        <v>1251</v>
      </c>
      <c r="B1794" s="2">
        <v>8784</v>
      </c>
      <c r="C1794" s="2">
        <v>0</v>
      </c>
      <c r="D1794" s="2" t="s">
        <v>1235</v>
      </c>
      <c r="E1794" s="2">
        <v>1631</v>
      </c>
      <c r="F1794" s="2" t="s">
        <v>1226</v>
      </c>
      <c r="G1794" s="2">
        <v>2717873.2059999998</v>
      </c>
      <c r="H1794" s="2">
        <v>1200172.851</v>
      </c>
      <c r="I1794" s="2" t="s">
        <v>4896</v>
      </c>
      <c r="J1794" s="4">
        <v>39630</v>
      </c>
      <c r="K1794" s="230">
        <f t="shared" si="136"/>
        <v>3</v>
      </c>
      <c r="L1794" s="2" t="str">
        <f>$B1794&amp;"-"&amp;COUNTIF($B$2:$B1794, $B1794)</f>
        <v>8784-1</v>
      </c>
      <c r="M1794" s="2">
        <v>6030</v>
      </c>
      <c r="N1794" s="2" t="str">
        <f t="shared" si="139"/>
        <v>Ebikon</v>
      </c>
      <c r="O1794" s="2" t="str">
        <f t="shared" si="139"/>
        <v>Ebikon</v>
      </c>
      <c r="P1794" s="2" t="str">
        <f t="shared" si="139"/>
        <v>Ebikon</v>
      </c>
      <c r="Q1794" s="2" t="str">
        <f t="shared" si="139"/>
        <v/>
      </c>
      <c r="R1794" s="2" t="str">
        <f t="shared" ref="O1794:Y1817" si="141">IFERROR(INDEX($A$2:$A$5744, MATCH($M1794&amp;"-"&amp;R$1, $L$2:$L$5744, 0)), "")</f>
        <v/>
      </c>
      <c r="S1794" s="2" t="str">
        <f t="shared" si="141"/>
        <v/>
      </c>
      <c r="T1794" s="2" t="str">
        <f t="shared" si="141"/>
        <v/>
      </c>
      <c r="U1794" s="2" t="str">
        <f t="shared" si="141"/>
        <v/>
      </c>
      <c r="V1794" s="2" t="str">
        <f t="shared" si="141"/>
        <v/>
      </c>
      <c r="W1794" s="2" t="str">
        <f t="shared" si="141"/>
        <v/>
      </c>
      <c r="X1794" s="2" t="str">
        <f t="shared" si="141"/>
        <v/>
      </c>
      <c r="Y1794" s="2" t="str">
        <f t="shared" si="141"/>
        <v/>
      </c>
    </row>
    <row r="1795" spans="1:25" x14ac:dyDescent="0.2">
      <c r="A1795" s="2" t="s">
        <v>1252</v>
      </c>
      <c r="B1795" s="2">
        <v>8750</v>
      </c>
      <c r="C1795" s="2">
        <v>0</v>
      </c>
      <c r="D1795" s="2" t="s">
        <v>1252</v>
      </c>
      <c r="E1795" s="2">
        <v>1632</v>
      </c>
      <c r="F1795" s="2" t="s">
        <v>1226</v>
      </c>
      <c r="G1795" s="2">
        <v>2722908.2450000001</v>
      </c>
      <c r="H1795" s="2">
        <v>1211034.7990000001</v>
      </c>
      <c r="I1795" s="2" t="s">
        <v>4896</v>
      </c>
      <c r="J1795" s="4">
        <v>39630</v>
      </c>
      <c r="K1795" s="230">
        <f t="shared" ref="K1795:K1858" si="142">IF(I1795="it", 1, IF(I1795="fr", 2, 3))</f>
        <v>3</v>
      </c>
      <c r="L1795" s="2" t="str">
        <f>$B1795&amp;"-"&amp;COUNTIF($B$2:$B1795, $B1795)</f>
        <v>8750-3</v>
      </c>
      <c r="M1795" s="2">
        <v>6032</v>
      </c>
      <c r="N1795" s="2" t="str">
        <f t="shared" ref="N1795:Y1858" si="143">IFERROR(INDEX($A$2:$A$5744, MATCH($M1795&amp;"-"&amp;N$1, $L$2:$L$5744, 0)), "")</f>
        <v>Emmen</v>
      </c>
      <c r="O1795" s="2" t="str">
        <f t="shared" si="141"/>
        <v>Emmen</v>
      </c>
      <c r="P1795" s="2" t="str">
        <f t="shared" si="141"/>
        <v/>
      </c>
      <c r="Q1795" s="2" t="str">
        <f t="shared" si="141"/>
        <v/>
      </c>
      <c r="R1795" s="2" t="str">
        <f t="shared" si="141"/>
        <v/>
      </c>
      <c r="S1795" s="2" t="str">
        <f t="shared" si="141"/>
        <v/>
      </c>
      <c r="T1795" s="2" t="str">
        <f t="shared" si="141"/>
        <v/>
      </c>
      <c r="U1795" s="2" t="str">
        <f t="shared" si="141"/>
        <v/>
      </c>
      <c r="V1795" s="2" t="str">
        <f t="shared" si="141"/>
        <v/>
      </c>
      <c r="W1795" s="2" t="str">
        <f t="shared" si="141"/>
        <v/>
      </c>
      <c r="X1795" s="2" t="str">
        <f t="shared" si="141"/>
        <v/>
      </c>
      <c r="Y1795" s="2" t="str">
        <f t="shared" si="141"/>
        <v/>
      </c>
    </row>
    <row r="1796" spans="1:25" x14ac:dyDescent="0.2">
      <c r="A1796" s="2" t="s">
        <v>1253</v>
      </c>
      <c r="B1796" s="2">
        <v>8750</v>
      </c>
      <c r="C1796" s="2">
        <v>2</v>
      </c>
      <c r="D1796" s="2" t="s">
        <v>1252</v>
      </c>
      <c r="E1796" s="2">
        <v>1632</v>
      </c>
      <c r="F1796" s="2" t="s">
        <v>1226</v>
      </c>
      <c r="G1796" s="2">
        <v>2721765.764</v>
      </c>
      <c r="H1796" s="2">
        <v>1212190.8489999999</v>
      </c>
      <c r="I1796" s="2" t="s">
        <v>4896</v>
      </c>
      <c r="J1796" s="4">
        <v>39630</v>
      </c>
      <c r="K1796" s="230">
        <f t="shared" si="142"/>
        <v>3</v>
      </c>
      <c r="L1796" s="2" t="str">
        <f>$B1796&amp;"-"&amp;COUNTIF($B$2:$B1796, $B1796)</f>
        <v>8750-4</v>
      </c>
      <c r="M1796" s="2">
        <v>6033</v>
      </c>
      <c r="N1796" s="2" t="str">
        <f t="shared" si="143"/>
        <v>Buchrain</v>
      </c>
      <c r="O1796" s="2" t="str">
        <f t="shared" si="141"/>
        <v/>
      </c>
      <c r="P1796" s="2" t="str">
        <f t="shared" si="141"/>
        <v/>
      </c>
      <c r="Q1796" s="2" t="str">
        <f t="shared" si="141"/>
        <v/>
      </c>
      <c r="R1796" s="2" t="str">
        <f t="shared" si="141"/>
        <v/>
      </c>
      <c r="S1796" s="2" t="str">
        <f t="shared" si="141"/>
        <v/>
      </c>
      <c r="T1796" s="2" t="str">
        <f t="shared" si="141"/>
        <v/>
      </c>
      <c r="U1796" s="2" t="str">
        <f t="shared" si="141"/>
        <v/>
      </c>
      <c r="V1796" s="2" t="str">
        <f t="shared" si="141"/>
        <v/>
      </c>
      <c r="W1796" s="2" t="str">
        <f t="shared" si="141"/>
        <v/>
      </c>
      <c r="X1796" s="2" t="str">
        <f t="shared" si="141"/>
        <v/>
      </c>
      <c r="Y1796" s="2" t="str">
        <f t="shared" si="141"/>
        <v/>
      </c>
    </row>
    <row r="1797" spans="1:25" x14ac:dyDescent="0.2">
      <c r="A1797" s="2" t="s">
        <v>1254</v>
      </c>
      <c r="B1797" s="2">
        <v>8750</v>
      </c>
      <c r="C1797" s="2">
        <v>3</v>
      </c>
      <c r="D1797" s="2" t="s">
        <v>1252</v>
      </c>
      <c r="E1797" s="2">
        <v>1632</v>
      </c>
      <c r="F1797" s="2" t="s">
        <v>1226</v>
      </c>
      <c r="G1797" s="2">
        <v>2716215.4079999998</v>
      </c>
      <c r="H1797" s="2">
        <v>1208046.1399999999</v>
      </c>
      <c r="I1797" s="2" t="s">
        <v>4896</v>
      </c>
      <c r="J1797" s="4">
        <v>39630</v>
      </c>
      <c r="K1797" s="230">
        <f t="shared" si="142"/>
        <v>3</v>
      </c>
      <c r="L1797" s="2" t="str">
        <f>$B1797&amp;"-"&amp;COUNTIF($B$2:$B1797, $B1797)</f>
        <v>8750-5</v>
      </c>
      <c r="M1797" s="2">
        <v>6034</v>
      </c>
      <c r="N1797" s="2" t="str">
        <f t="shared" si="143"/>
        <v>Inwil</v>
      </c>
      <c r="O1797" s="2" t="str">
        <f t="shared" si="141"/>
        <v>Inwil</v>
      </c>
      <c r="P1797" s="2" t="str">
        <f t="shared" si="141"/>
        <v>Inwil</v>
      </c>
      <c r="Q1797" s="2" t="str">
        <f t="shared" si="141"/>
        <v>Inwil</v>
      </c>
      <c r="R1797" s="2" t="str">
        <f t="shared" si="141"/>
        <v>Inwil</v>
      </c>
      <c r="S1797" s="2" t="str">
        <f t="shared" si="141"/>
        <v/>
      </c>
      <c r="T1797" s="2" t="str">
        <f t="shared" si="141"/>
        <v/>
      </c>
      <c r="U1797" s="2" t="str">
        <f t="shared" si="141"/>
        <v/>
      </c>
      <c r="V1797" s="2" t="str">
        <f t="shared" si="141"/>
        <v/>
      </c>
      <c r="W1797" s="2" t="str">
        <f t="shared" si="141"/>
        <v/>
      </c>
      <c r="X1797" s="2" t="str">
        <f t="shared" si="141"/>
        <v/>
      </c>
      <c r="Y1797" s="2" t="str">
        <f t="shared" si="141"/>
        <v/>
      </c>
    </row>
    <row r="1798" spans="1:25" x14ac:dyDescent="0.2">
      <c r="A1798" s="2" t="s">
        <v>1255</v>
      </c>
      <c r="B1798" s="2">
        <v>8754</v>
      </c>
      <c r="C1798" s="2">
        <v>0</v>
      </c>
      <c r="D1798" s="2" t="s">
        <v>1252</v>
      </c>
      <c r="E1798" s="2">
        <v>1632</v>
      </c>
      <c r="F1798" s="2" t="s">
        <v>1226</v>
      </c>
      <c r="G1798" s="2">
        <v>2722471.5070000002</v>
      </c>
      <c r="H1798" s="2">
        <v>1214036.2819999999</v>
      </c>
      <c r="I1798" s="2" t="s">
        <v>4896</v>
      </c>
      <c r="J1798" s="4">
        <v>39630</v>
      </c>
      <c r="K1798" s="230">
        <f t="shared" si="142"/>
        <v>3</v>
      </c>
      <c r="L1798" s="2" t="str">
        <f>$B1798&amp;"-"&amp;COUNTIF($B$2:$B1798, $B1798)</f>
        <v>8754-2</v>
      </c>
      <c r="M1798" s="2">
        <v>6035</v>
      </c>
      <c r="N1798" s="2" t="str">
        <f t="shared" si="143"/>
        <v>Perlen</v>
      </c>
      <c r="O1798" s="2" t="str">
        <f t="shared" si="141"/>
        <v>Perlen</v>
      </c>
      <c r="P1798" s="2" t="str">
        <f t="shared" si="141"/>
        <v/>
      </c>
      <c r="Q1798" s="2" t="str">
        <f t="shared" si="141"/>
        <v/>
      </c>
      <c r="R1798" s="2" t="str">
        <f t="shared" si="141"/>
        <v/>
      </c>
      <c r="S1798" s="2" t="str">
        <f t="shared" si="141"/>
        <v/>
      </c>
      <c r="T1798" s="2" t="str">
        <f t="shared" si="141"/>
        <v/>
      </c>
      <c r="U1798" s="2" t="str">
        <f t="shared" si="141"/>
        <v/>
      </c>
      <c r="V1798" s="2" t="str">
        <f t="shared" si="141"/>
        <v/>
      </c>
      <c r="W1798" s="2" t="str">
        <f t="shared" si="141"/>
        <v/>
      </c>
      <c r="X1798" s="2" t="str">
        <f t="shared" si="141"/>
        <v/>
      </c>
      <c r="Y1798" s="2" t="str">
        <f t="shared" si="141"/>
        <v/>
      </c>
    </row>
    <row r="1799" spans="1:25" x14ac:dyDescent="0.2">
      <c r="A1799" s="2" t="s">
        <v>1256</v>
      </c>
      <c r="B1799" s="2">
        <v>8755</v>
      </c>
      <c r="C1799" s="2">
        <v>0</v>
      </c>
      <c r="D1799" s="2" t="s">
        <v>1252</v>
      </c>
      <c r="E1799" s="2">
        <v>1632</v>
      </c>
      <c r="F1799" s="2" t="s">
        <v>1226</v>
      </c>
      <c r="G1799" s="2">
        <v>2726080.7629999998</v>
      </c>
      <c r="H1799" s="2">
        <v>1211653.1950000001</v>
      </c>
      <c r="I1799" s="2" t="s">
        <v>4896</v>
      </c>
      <c r="J1799" s="4">
        <v>39630</v>
      </c>
      <c r="K1799" s="230">
        <f t="shared" si="142"/>
        <v>3</v>
      </c>
      <c r="L1799" s="2" t="str">
        <f>$B1799&amp;"-"&amp;COUNTIF($B$2:$B1799, $B1799)</f>
        <v>8755-2</v>
      </c>
      <c r="M1799" s="2">
        <v>6036</v>
      </c>
      <c r="N1799" s="2" t="str">
        <f t="shared" si="143"/>
        <v>Dierikon</v>
      </c>
      <c r="O1799" s="2" t="str">
        <f t="shared" si="141"/>
        <v/>
      </c>
      <c r="P1799" s="2" t="str">
        <f t="shared" si="141"/>
        <v/>
      </c>
      <c r="Q1799" s="2" t="str">
        <f t="shared" si="141"/>
        <v/>
      </c>
      <c r="R1799" s="2" t="str">
        <f t="shared" si="141"/>
        <v/>
      </c>
      <c r="S1799" s="2" t="str">
        <f t="shared" si="141"/>
        <v/>
      </c>
      <c r="T1799" s="2" t="str">
        <f t="shared" si="141"/>
        <v/>
      </c>
      <c r="U1799" s="2" t="str">
        <f t="shared" si="141"/>
        <v/>
      </c>
      <c r="V1799" s="2" t="str">
        <f t="shared" si="141"/>
        <v/>
      </c>
      <c r="W1799" s="2" t="str">
        <f t="shared" si="141"/>
        <v/>
      </c>
      <c r="X1799" s="2" t="str">
        <f t="shared" si="141"/>
        <v/>
      </c>
      <c r="Y1799" s="2" t="str">
        <f t="shared" si="141"/>
        <v/>
      </c>
    </row>
    <row r="1800" spans="1:25" x14ac:dyDescent="0.2">
      <c r="A1800" s="2" t="s">
        <v>1280</v>
      </c>
      <c r="B1800" s="2">
        <v>6300</v>
      </c>
      <c r="C1800" s="2">
        <v>0</v>
      </c>
      <c r="D1800" s="2" t="s">
        <v>1258</v>
      </c>
      <c r="E1800" s="2">
        <v>1701</v>
      </c>
      <c r="F1800" s="2" t="s">
        <v>1259</v>
      </c>
      <c r="G1800" s="2">
        <v>2680469.7429999998</v>
      </c>
      <c r="H1800" s="2">
        <v>1226680.2139999999</v>
      </c>
      <c r="I1800" s="2" t="s">
        <v>4896</v>
      </c>
      <c r="J1800" s="4">
        <v>39630</v>
      </c>
      <c r="K1800" s="230">
        <f t="shared" si="142"/>
        <v>3</v>
      </c>
      <c r="L1800" s="2" t="str">
        <f>$B1800&amp;"-"&amp;COUNTIF($B$2:$B1800, $B1800)</f>
        <v>6300-1</v>
      </c>
      <c r="M1800" s="2">
        <v>6037</v>
      </c>
      <c r="N1800" s="2" t="str">
        <f t="shared" si="143"/>
        <v>Root</v>
      </c>
      <c r="O1800" s="2" t="str">
        <f t="shared" si="141"/>
        <v>Root</v>
      </c>
      <c r="P1800" s="2" t="str">
        <f t="shared" si="141"/>
        <v/>
      </c>
      <c r="Q1800" s="2" t="str">
        <f t="shared" si="141"/>
        <v/>
      </c>
      <c r="R1800" s="2" t="str">
        <f t="shared" si="141"/>
        <v/>
      </c>
      <c r="S1800" s="2" t="str">
        <f t="shared" si="141"/>
        <v/>
      </c>
      <c r="T1800" s="2" t="str">
        <f t="shared" si="141"/>
        <v/>
      </c>
      <c r="U1800" s="2" t="str">
        <f t="shared" si="141"/>
        <v/>
      </c>
      <c r="V1800" s="2" t="str">
        <f t="shared" si="141"/>
        <v/>
      </c>
      <c r="W1800" s="2" t="str">
        <f t="shared" si="141"/>
        <v/>
      </c>
      <c r="X1800" s="2" t="str">
        <f t="shared" si="141"/>
        <v/>
      </c>
      <c r="Y1800" s="2" t="str">
        <f t="shared" si="141"/>
        <v/>
      </c>
    </row>
    <row r="1801" spans="1:25" x14ac:dyDescent="0.2">
      <c r="A1801" s="2" t="s">
        <v>1276</v>
      </c>
      <c r="B1801" s="2">
        <v>6312</v>
      </c>
      <c r="C1801" s="2">
        <v>0</v>
      </c>
      <c r="D1801" s="2" t="s">
        <v>1258</v>
      </c>
      <c r="E1801" s="2">
        <v>1701</v>
      </c>
      <c r="F1801" s="2" t="s">
        <v>1259</v>
      </c>
      <c r="G1801" s="2">
        <v>2680619.2310000001</v>
      </c>
      <c r="H1801" s="2">
        <v>1227414.6610000001</v>
      </c>
      <c r="I1801" s="2" t="s">
        <v>4896</v>
      </c>
      <c r="J1801" s="4">
        <v>39630</v>
      </c>
      <c r="K1801" s="230">
        <f t="shared" si="142"/>
        <v>3</v>
      </c>
      <c r="L1801" s="2" t="str">
        <f>$B1801&amp;"-"&amp;COUNTIF($B$2:$B1801, $B1801)</f>
        <v>6312-1</v>
      </c>
      <c r="M1801" s="2">
        <v>6038</v>
      </c>
      <c r="N1801" s="2" t="str">
        <f t="shared" si="143"/>
        <v>Gisikon</v>
      </c>
      <c r="O1801" s="2" t="str">
        <f t="shared" si="141"/>
        <v>Gisikon</v>
      </c>
      <c r="P1801" s="2" t="str">
        <f t="shared" si="141"/>
        <v>Gisikon</v>
      </c>
      <c r="Q1801" s="2" t="str">
        <f t="shared" si="141"/>
        <v>Honau</v>
      </c>
      <c r="R1801" s="2" t="str">
        <f t="shared" si="141"/>
        <v>Gisikon</v>
      </c>
      <c r="S1801" s="2" t="str">
        <f t="shared" si="141"/>
        <v/>
      </c>
      <c r="T1801" s="2" t="str">
        <f t="shared" si="141"/>
        <v/>
      </c>
      <c r="U1801" s="2" t="str">
        <f t="shared" si="141"/>
        <v/>
      </c>
      <c r="V1801" s="2" t="str">
        <f t="shared" si="141"/>
        <v/>
      </c>
      <c r="W1801" s="2" t="str">
        <f t="shared" si="141"/>
        <v/>
      </c>
      <c r="X1801" s="2" t="str">
        <f t="shared" si="141"/>
        <v/>
      </c>
      <c r="Y1801" s="2" t="str">
        <f t="shared" si="141"/>
        <v/>
      </c>
    </row>
    <row r="1802" spans="1:25" x14ac:dyDescent="0.2">
      <c r="A1802" s="2" t="s">
        <v>1278</v>
      </c>
      <c r="B1802" s="2">
        <v>6314</v>
      </c>
      <c r="C1802" s="2">
        <v>1</v>
      </c>
      <c r="D1802" s="2" t="s">
        <v>1258</v>
      </c>
      <c r="E1802" s="2">
        <v>1701</v>
      </c>
      <c r="F1802" s="2" t="s">
        <v>1259</v>
      </c>
      <c r="G1802" s="2">
        <v>2685037.4989999998</v>
      </c>
      <c r="H1802" s="2">
        <v>1223126.3770000001</v>
      </c>
      <c r="I1802" s="2" t="s">
        <v>4896</v>
      </c>
      <c r="J1802" s="4">
        <v>39630</v>
      </c>
      <c r="K1802" s="230">
        <f t="shared" si="142"/>
        <v>3</v>
      </c>
      <c r="L1802" s="2" t="str">
        <f>$B1802&amp;"-"&amp;COUNTIF($B$2:$B1802, $B1802)</f>
        <v>6314-1</v>
      </c>
      <c r="M1802" s="2">
        <v>6039</v>
      </c>
      <c r="N1802" s="2" t="str">
        <f t="shared" si="143"/>
        <v>Root D4</v>
      </c>
      <c r="O1802" s="2" t="str">
        <f t="shared" si="141"/>
        <v/>
      </c>
      <c r="P1802" s="2" t="str">
        <f t="shared" si="141"/>
        <v/>
      </c>
      <c r="Q1802" s="2" t="str">
        <f t="shared" si="141"/>
        <v/>
      </c>
      <c r="R1802" s="2" t="str">
        <f t="shared" si="141"/>
        <v/>
      </c>
      <c r="S1802" s="2" t="str">
        <f t="shared" si="141"/>
        <v/>
      </c>
      <c r="T1802" s="2" t="str">
        <f t="shared" si="141"/>
        <v/>
      </c>
      <c r="U1802" s="2" t="str">
        <f t="shared" si="141"/>
        <v/>
      </c>
      <c r="V1802" s="2" t="str">
        <f t="shared" si="141"/>
        <v/>
      </c>
      <c r="W1802" s="2" t="str">
        <f t="shared" si="141"/>
        <v/>
      </c>
      <c r="X1802" s="2" t="str">
        <f t="shared" si="141"/>
        <v/>
      </c>
      <c r="Y1802" s="2" t="str">
        <f t="shared" si="141"/>
        <v/>
      </c>
    </row>
    <row r="1803" spans="1:25" x14ac:dyDescent="0.2">
      <c r="A1803" s="2" t="s">
        <v>1257</v>
      </c>
      <c r="B1803" s="2">
        <v>6319</v>
      </c>
      <c r="C1803" s="2">
        <v>0</v>
      </c>
      <c r="D1803" s="2" t="s">
        <v>1258</v>
      </c>
      <c r="E1803" s="2">
        <v>1701</v>
      </c>
      <c r="F1803" s="2" t="s">
        <v>1259</v>
      </c>
      <c r="G1803" s="2">
        <v>2684134.1359999999</v>
      </c>
      <c r="H1803" s="2">
        <v>1224282.2479999999</v>
      </c>
      <c r="I1803" s="2" t="s">
        <v>4896</v>
      </c>
      <c r="J1803" s="4">
        <v>39630</v>
      </c>
      <c r="K1803" s="230">
        <f t="shared" si="142"/>
        <v>3</v>
      </c>
      <c r="L1803" s="2" t="str">
        <f>$B1803&amp;"-"&amp;COUNTIF($B$2:$B1803, $B1803)</f>
        <v>6319-1</v>
      </c>
      <c r="M1803" s="2">
        <v>6042</v>
      </c>
      <c r="N1803" s="2" t="str">
        <f t="shared" si="143"/>
        <v>Dietwil</v>
      </c>
      <c r="O1803" s="2" t="str">
        <f t="shared" si="141"/>
        <v/>
      </c>
      <c r="P1803" s="2" t="str">
        <f t="shared" si="141"/>
        <v/>
      </c>
      <c r="Q1803" s="2" t="str">
        <f t="shared" si="141"/>
        <v/>
      </c>
      <c r="R1803" s="2" t="str">
        <f t="shared" si="141"/>
        <v/>
      </c>
      <c r="S1803" s="2" t="str">
        <f t="shared" si="141"/>
        <v/>
      </c>
      <c r="T1803" s="2" t="str">
        <f t="shared" si="141"/>
        <v/>
      </c>
      <c r="U1803" s="2" t="str">
        <f t="shared" si="141"/>
        <v/>
      </c>
      <c r="V1803" s="2" t="str">
        <f t="shared" si="141"/>
        <v/>
      </c>
      <c r="W1803" s="2" t="str">
        <f t="shared" si="141"/>
        <v/>
      </c>
      <c r="X1803" s="2" t="str">
        <f t="shared" si="141"/>
        <v/>
      </c>
      <c r="Y1803" s="2" t="str">
        <f t="shared" si="141"/>
        <v/>
      </c>
    </row>
    <row r="1804" spans="1:25" x14ac:dyDescent="0.2">
      <c r="A1804" s="2" t="s">
        <v>1258</v>
      </c>
      <c r="B1804" s="2">
        <v>6340</v>
      </c>
      <c r="C1804" s="2">
        <v>0</v>
      </c>
      <c r="D1804" s="2" t="s">
        <v>1258</v>
      </c>
      <c r="E1804" s="2">
        <v>1701</v>
      </c>
      <c r="F1804" s="2" t="s">
        <v>1259</v>
      </c>
      <c r="G1804" s="2">
        <v>2683202.517</v>
      </c>
      <c r="H1804" s="2">
        <v>1228006.2830000001</v>
      </c>
      <c r="I1804" s="2" t="s">
        <v>4896</v>
      </c>
      <c r="J1804" s="4">
        <v>39630</v>
      </c>
      <c r="K1804" s="230">
        <f t="shared" si="142"/>
        <v>3</v>
      </c>
      <c r="L1804" s="2" t="str">
        <f>$B1804&amp;"-"&amp;COUNTIF($B$2:$B1804, $B1804)</f>
        <v>6340-3</v>
      </c>
      <c r="M1804" s="2">
        <v>6043</v>
      </c>
      <c r="N1804" s="2" t="str">
        <f t="shared" si="143"/>
        <v>Adligenswil</v>
      </c>
      <c r="O1804" s="2" t="str">
        <f t="shared" si="141"/>
        <v/>
      </c>
      <c r="P1804" s="2" t="str">
        <f t="shared" si="141"/>
        <v/>
      </c>
      <c r="Q1804" s="2" t="str">
        <f t="shared" si="141"/>
        <v/>
      </c>
      <c r="R1804" s="2" t="str">
        <f t="shared" si="141"/>
        <v/>
      </c>
      <c r="S1804" s="2" t="str">
        <f t="shared" si="141"/>
        <v/>
      </c>
      <c r="T1804" s="2" t="str">
        <f t="shared" si="141"/>
        <v/>
      </c>
      <c r="U1804" s="2" t="str">
        <f t="shared" si="141"/>
        <v/>
      </c>
      <c r="V1804" s="2" t="str">
        <f t="shared" si="141"/>
        <v/>
      </c>
      <c r="W1804" s="2" t="str">
        <f t="shared" si="141"/>
        <v/>
      </c>
      <c r="X1804" s="2" t="str">
        <f t="shared" si="141"/>
        <v/>
      </c>
      <c r="Y1804" s="2" t="str">
        <f t="shared" si="141"/>
        <v/>
      </c>
    </row>
    <row r="1805" spans="1:25" x14ac:dyDescent="0.2">
      <c r="A1805" s="2" t="s">
        <v>1268</v>
      </c>
      <c r="B1805" s="2">
        <v>6345</v>
      </c>
      <c r="C1805" s="2">
        <v>0</v>
      </c>
      <c r="D1805" s="2" t="s">
        <v>1258</v>
      </c>
      <c r="E1805" s="2">
        <v>1701</v>
      </c>
      <c r="F1805" s="2" t="s">
        <v>1259</v>
      </c>
      <c r="G1805" s="2">
        <v>2685139.7930000001</v>
      </c>
      <c r="H1805" s="2">
        <v>1228732.98</v>
      </c>
      <c r="I1805" s="2" t="s">
        <v>4896</v>
      </c>
      <c r="J1805" s="4">
        <v>39630</v>
      </c>
      <c r="K1805" s="230">
        <f t="shared" si="142"/>
        <v>3</v>
      </c>
      <c r="L1805" s="2" t="str">
        <f>$B1805&amp;"-"&amp;COUNTIF($B$2:$B1805, $B1805)</f>
        <v>6345-1</v>
      </c>
      <c r="M1805" s="2">
        <v>6044</v>
      </c>
      <c r="N1805" s="2" t="str">
        <f t="shared" si="143"/>
        <v>Udligenswil</v>
      </c>
      <c r="O1805" s="2" t="str">
        <f t="shared" si="141"/>
        <v>Udligenswil</v>
      </c>
      <c r="P1805" s="2" t="str">
        <f t="shared" si="141"/>
        <v/>
      </c>
      <c r="Q1805" s="2" t="str">
        <f t="shared" si="141"/>
        <v/>
      </c>
      <c r="R1805" s="2" t="str">
        <f t="shared" si="141"/>
        <v/>
      </c>
      <c r="S1805" s="2" t="str">
        <f t="shared" si="141"/>
        <v/>
      </c>
      <c r="T1805" s="2" t="str">
        <f t="shared" si="141"/>
        <v/>
      </c>
      <c r="U1805" s="2" t="str">
        <f t="shared" si="141"/>
        <v/>
      </c>
      <c r="V1805" s="2" t="str">
        <f t="shared" si="141"/>
        <v/>
      </c>
      <c r="W1805" s="2" t="str">
        <f t="shared" si="141"/>
        <v/>
      </c>
      <c r="X1805" s="2" t="str">
        <f t="shared" si="141"/>
        <v/>
      </c>
      <c r="Y1805" s="2" t="str">
        <f t="shared" si="141"/>
        <v/>
      </c>
    </row>
    <row r="1806" spans="1:25" x14ac:dyDescent="0.2">
      <c r="A1806" s="2" t="s">
        <v>1260</v>
      </c>
      <c r="B1806" s="2">
        <v>6330</v>
      </c>
      <c r="C1806" s="2">
        <v>0</v>
      </c>
      <c r="D1806" s="2" t="s">
        <v>1260</v>
      </c>
      <c r="E1806" s="2">
        <v>1702</v>
      </c>
      <c r="F1806" s="2" t="s">
        <v>1259</v>
      </c>
      <c r="G1806" s="2">
        <v>2676876.5890000002</v>
      </c>
      <c r="H1806" s="2">
        <v>1227744.8859999999</v>
      </c>
      <c r="I1806" s="2" t="s">
        <v>4896</v>
      </c>
      <c r="J1806" s="4">
        <v>39630</v>
      </c>
      <c r="K1806" s="230">
        <f t="shared" si="142"/>
        <v>3</v>
      </c>
      <c r="L1806" s="2" t="str">
        <f>$B1806&amp;"-"&amp;COUNTIF($B$2:$B1806, $B1806)</f>
        <v>6330-1</v>
      </c>
      <c r="M1806" s="2">
        <v>6045</v>
      </c>
      <c r="N1806" s="2" t="str">
        <f t="shared" si="143"/>
        <v>Meggen</v>
      </c>
      <c r="O1806" s="2" t="str">
        <f t="shared" si="141"/>
        <v/>
      </c>
      <c r="P1806" s="2" t="str">
        <f t="shared" si="141"/>
        <v/>
      </c>
      <c r="Q1806" s="2" t="str">
        <f t="shared" si="141"/>
        <v/>
      </c>
      <c r="R1806" s="2" t="str">
        <f t="shared" si="141"/>
        <v/>
      </c>
      <c r="S1806" s="2" t="str">
        <f t="shared" si="141"/>
        <v/>
      </c>
      <c r="T1806" s="2" t="str">
        <f t="shared" si="141"/>
        <v/>
      </c>
      <c r="U1806" s="2" t="str">
        <f t="shared" si="141"/>
        <v/>
      </c>
      <c r="V1806" s="2" t="str">
        <f t="shared" si="141"/>
        <v/>
      </c>
      <c r="W1806" s="2" t="str">
        <f t="shared" si="141"/>
        <v/>
      </c>
      <c r="X1806" s="2" t="str">
        <f t="shared" si="141"/>
        <v/>
      </c>
      <c r="Y1806" s="2" t="str">
        <f t="shared" si="141"/>
        <v/>
      </c>
    </row>
    <row r="1807" spans="1:25" x14ac:dyDescent="0.2">
      <c r="A1807" s="2" t="s">
        <v>1262</v>
      </c>
      <c r="B1807" s="2">
        <v>6331</v>
      </c>
      <c r="C1807" s="2">
        <v>0</v>
      </c>
      <c r="D1807" s="2" t="s">
        <v>1260</v>
      </c>
      <c r="E1807" s="2">
        <v>1702</v>
      </c>
      <c r="F1807" s="2" t="s">
        <v>1259</v>
      </c>
      <c r="G1807" s="2">
        <v>2674075.0890000002</v>
      </c>
      <c r="H1807" s="2">
        <v>1230708.7549999999</v>
      </c>
      <c r="I1807" s="2" t="s">
        <v>4896</v>
      </c>
      <c r="J1807" s="4">
        <v>39630</v>
      </c>
      <c r="K1807" s="230">
        <f t="shared" si="142"/>
        <v>3</v>
      </c>
      <c r="L1807" s="2" t="str">
        <f>$B1807&amp;"-"&amp;COUNTIF($B$2:$B1807, $B1807)</f>
        <v>6331-1</v>
      </c>
      <c r="M1807" s="2">
        <v>6047</v>
      </c>
      <c r="N1807" s="2" t="str">
        <f t="shared" si="143"/>
        <v>Kastanienbaum</v>
      </c>
      <c r="O1807" s="2" t="str">
        <f t="shared" si="141"/>
        <v/>
      </c>
      <c r="P1807" s="2" t="str">
        <f t="shared" si="141"/>
        <v/>
      </c>
      <c r="Q1807" s="2" t="str">
        <f t="shared" si="141"/>
        <v/>
      </c>
      <c r="R1807" s="2" t="str">
        <f t="shared" si="141"/>
        <v/>
      </c>
      <c r="S1807" s="2" t="str">
        <f t="shared" si="141"/>
        <v/>
      </c>
      <c r="T1807" s="2" t="str">
        <f t="shared" si="141"/>
        <v/>
      </c>
      <c r="U1807" s="2" t="str">
        <f t="shared" si="141"/>
        <v/>
      </c>
      <c r="V1807" s="2" t="str">
        <f t="shared" si="141"/>
        <v/>
      </c>
      <c r="W1807" s="2" t="str">
        <f t="shared" si="141"/>
        <v/>
      </c>
      <c r="X1807" s="2" t="str">
        <f t="shared" si="141"/>
        <v/>
      </c>
      <c r="Y1807" s="2" t="str">
        <f t="shared" si="141"/>
        <v/>
      </c>
    </row>
    <row r="1808" spans="1:25" x14ac:dyDescent="0.2">
      <c r="A1808" s="2" t="s">
        <v>1261</v>
      </c>
      <c r="B1808" s="2">
        <v>6332</v>
      </c>
      <c r="C1808" s="2">
        <v>0</v>
      </c>
      <c r="D1808" s="2" t="s">
        <v>1260</v>
      </c>
      <c r="E1808" s="2">
        <v>1702</v>
      </c>
      <c r="F1808" s="2" t="s">
        <v>1259</v>
      </c>
      <c r="G1808" s="2">
        <v>2675049.088</v>
      </c>
      <c r="H1808" s="2">
        <v>1229165.4080000001</v>
      </c>
      <c r="I1808" s="2" t="s">
        <v>4896</v>
      </c>
      <c r="J1808" s="4">
        <v>39630</v>
      </c>
      <c r="K1808" s="230">
        <f t="shared" si="142"/>
        <v>3</v>
      </c>
      <c r="L1808" s="2" t="str">
        <f>$B1808&amp;"-"&amp;COUNTIF($B$2:$B1808, $B1808)</f>
        <v>6332-1</v>
      </c>
      <c r="M1808" s="2">
        <v>6048</v>
      </c>
      <c r="N1808" s="2" t="str">
        <f t="shared" si="143"/>
        <v>Horw</v>
      </c>
      <c r="O1808" s="2" t="str">
        <f t="shared" si="141"/>
        <v>Horw</v>
      </c>
      <c r="P1808" s="2" t="str">
        <f t="shared" si="141"/>
        <v/>
      </c>
      <c r="Q1808" s="2" t="str">
        <f t="shared" si="141"/>
        <v/>
      </c>
      <c r="R1808" s="2" t="str">
        <f t="shared" si="141"/>
        <v/>
      </c>
      <c r="S1808" s="2" t="str">
        <f t="shared" si="141"/>
        <v/>
      </c>
      <c r="T1808" s="2" t="str">
        <f t="shared" si="141"/>
        <v/>
      </c>
      <c r="U1808" s="2" t="str">
        <f t="shared" si="141"/>
        <v/>
      </c>
      <c r="V1808" s="2" t="str">
        <f t="shared" si="141"/>
        <v/>
      </c>
      <c r="W1808" s="2" t="str">
        <f t="shared" si="141"/>
        <v/>
      </c>
      <c r="X1808" s="2" t="str">
        <f t="shared" si="141"/>
        <v/>
      </c>
      <c r="Y1808" s="2" t="str">
        <f t="shared" si="141"/>
        <v/>
      </c>
    </row>
    <row r="1809" spans="1:25" x14ac:dyDescent="0.2">
      <c r="A1809" s="2" t="s">
        <v>2723</v>
      </c>
      <c r="B1809" s="2">
        <v>5642</v>
      </c>
      <c r="C1809" s="2">
        <v>0</v>
      </c>
      <c r="D1809" s="2" t="s">
        <v>1262</v>
      </c>
      <c r="E1809" s="2">
        <v>1703</v>
      </c>
      <c r="F1809" s="2" t="s">
        <v>1259</v>
      </c>
      <c r="G1809" s="2">
        <v>2672630.4569999999</v>
      </c>
      <c r="H1809" s="2">
        <v>1231351.6440000001</v>
      </c>
      <c r="I1809" s="2" t="s">
        <v>4896</v>
      </c>
      <c r="J1809" s="4">
        <v>39630</v>
      </c>
      <c r="K1809" s="230">
        <f t="shared" si="142"/>
        <v>3</v>
      </c>
      <c r="L1809" s="2" t="str">
        <f>$B1809&amp;"-"&amp;COUNTIF($B$2:$B1809, $B1809)</f>
        <v>5642-1</v>
      </c>
      <c r="M1809" s="2">
        <v>6052</v>
      </c>
      <c r="N1809" s="2" t="str">
        <f t="shared" si="143"/>
        <v>Hergiswil NW</v>
      </c>
      <c r="O1809" s="2" t="str">
        <f t="shared" si="141"/>
        <v>Hergiswil NW</v>
      </c>
      <c r="P1809" s="2" t="str">
        <f t="shared" si="141"/>
        <v/>
      </c>
      <c r="Q1809" s="2" t="str">
        <f t="shared" si="141"/>
        <v/>
      </c>
      <c r="R1809" s="2" t="str">
        <f t="shared" si="141"/>
        <v/>
      </c>
      <c r="S1809" s="2" t="str">
        <f t="shared" si="141"/>
        <v/>
      </c>
      <c r="T1809" s="2" t="str">
        <f t="shared" si="141"/>
        <v/>
      </c>
      <c r="U1809" s="2" t="str">
        <f t="shared" si="141"/>
        <v/>
      </c>
      <c r="V1809" s="2" t="str">
        <f t="shared" si="141"/>
        <v/>
      </c>
      <c r="W1809" s="2" t="str">
        <f t="shared" si="141"/>
        <v/>
      </c>
      <c r="X1809" s="2" t="str">
        <f t="shared" si="141"/>
        <v/>
      </c>
      <c r="Y1809" s="2" t="str">
        <f t="shared" si="141"/>
        <v/>
      </c>
    </row>
    <row r="1810" spans="1:25" x14ac:dyDescent="0.2">
      <c r="A1810" s="2" t="s">
        <v>1262</v>
      </c>
      <c r="B1810" s="2">
        <v>6331</v>
      </c>
      <c r="C1810" s="2">
        <v>0</v>
      </c>
      <c r="D1810" s="2" t="s">
        <v>1262</v>
      </c>
      <c r="E1810" s="2">
        <v>1703</v>
      </c>
      <c r="F1810" s="2" t="s">
        <v>1259</v>
      </c>
      <c r="G1810" s="2">
        <v>2674455.0690000001</v>
      </c>
      <c r="H1810" s="2">
        <v>1225618.2169999999</v>
      </c>
      <c r="I1810" s="2" t="s">
        <v>4896</v>
      </c>
      <c r="J1810" s="4">
        <v>39630</v>
      </c>
      <c r="K1810" s="230">
        <f t="shared" si="142"/>
        <v>3</v>
      </c>
      <c r="L1810" s="2" t="str">
        <f>$B1810&amp;"-"&amp;COUNTIF($B$2:$B1810, $B1810)</f>
        <v>6331-2</v>
      </c>
      <c r="M1810" s="2">
        <v>6053</v>
      </c>
      <c r="N1810" s="2" t="str">
        <f t="shared" si="143"/>
        <v>Alpnachstad</v>
      </c>
      <c r="O1810" s="2" t="str">
        <f t="shared" si="141"/>
        <v/>
      </c>
      <c r="P1810" s="2" t="str">
        <f t="shared" si="141"/>
        <v/>
      </c>
      <c r="Q1810" s="2" t="str">
        <f t="shared" si="141"/>
        <v/>
      </c>
      <c r="R1810" s="2" t="str">
        <f t="shared" si="141"/>
        <v/>
      </c>
      <c r="S1810" s="2" t="str">
        <f t="shared" si="141"/>
        <v/>
      </c>
      <c r="T1810" s="2" t="str">
        <f t="shared" si="141"/>
        <v/>
      </c>
      <c r="U1810" s="2" t="str">
        <f t="shared" si="141"/>
        <v/>
      </c>
      <c r="V1810" s="2" t="str">
        <f t="shared" si="141"/>
        <v/>
      </c>
      <c r="W1810" s="2" t="str">
        <f t="shared" si="141"/>
        <v/>
      </c>
      <c r="X1810" s="2" t="str">
        <f t="shared" si="141"/>
        <v/>
      </c>
      <c r="Y1810" s="2" t="str">
        <f t="shared" si="141"/>
        <v/>
      </c>
    </row>
    <row r="1811" spans="1:25" x14ac:dyDescent="0.2">
      <c r="A1811" s="2" t="s">
        <v>1261</v>
      </c>
      <c r="B1811" s="2">
        <v>6332</v>
      </c>
      <c r="C1811" s="2">
        <v>0</v>
      </c>
      <c r="D1811" s="2" t="s">
        <v>1262</v>
      </c>
      <c r="E1811" s="2">
        <v>1703</v>
      </c>
      <c r="F1811" s="2" t="s">
        <v>1259</v>
      </c>
      <c r="G1811" s="2">
        <v>2674597.3480000002</v>
      </c>
      <c r="H1811" s="2">
        <v>1228361.9140000001</v>
      </c>
      <c r="I1811" s="2" t="s">
        <v>4896</v>
      </c>
      <c r="J1811" s="4">
        <v>39630</v>
      </c>
      <c r="K1811" s="230">
        <f t="shared" si="142"/>
        <v>3</v>
      </c>
      <c r="L1811" s="2" t="str">
        <f>$B1811&amp;"-"&amp;COUNTIF($B$2:$B1811, $B1811)</f>
        <v>6332-2</v>
      </c>
      <c r="M1811" s="2">
        <v>6055</v>
      </c>
      <c r="N1811" s="2" t="str">
        <f t="shared" si="143"/>
        <v>Alpnach Dorf</v>
      </c>
      <c r="O1811" s="2" t="str">
        <f t="shared" si="141"/>
        <v/>
      </c>
      <c r="P1811" s="2" t="str">
        <f t="shared" si="141"/>
        <v/>
      </c>
      <c r="Q1811" s="2" t="str">
        <f t="shared" si="141"/>
        <v/>
      </c>
      <c r="R1811" s="2" t="str">
        <f t="shared" si="141"/>
        <v/>
      </c>
      <c r="S1811" s="2" t="str">
        <f t="shared" si="141"/>
        <v/>
      </c>
      <c r="T1811" s="2" t="str">
        <f t="shared" si="141"/>
        <v/>
      </c>
      <c r="U1811" s="2" t="str">
        <f t="shared" si="141"/>
        <v/>
      </c>
      <c r="V1811" s="2" t="str">
        <f t="shared" si="141"/>
        <v/>
      </c>
      <c r="W1811" s="2" t="str">
        <f t="shared" si="141"/>
        <v/>
      </c>
      <c r="X1811" s="2" t="str">
        <f t="shared" si="141"/>
        <v/>
      </c>
      <c r="Y1811" s="2" t="str">
        <f t="shared" si="141"/>
        <v/>
      </c>
    </row>
    <row r="1812" spans="1:25" x14ac:dyDescent="0.2">
      <c r="A1812" s="2" t="s">
        <v>1263</v>
      </c>
      <c r="B1812" s="2">
        <v>6333</v>
      </c>
      <c r="C1812" s="2">
        <v>0</v>
      </c>
      <c r="D1812" s="2" t="s">
        <v>1262</v>
      </c>
      <c r="E1812" s="2">
        <v>1703</v>
      </c>
      <c r="F1812" s="2" t="s">
        <v>1259</v>
      </c>
      <c r="G1812" s="2">
        <v>2676359.8769999999</v>
      </c>
      <c r="H1812" s="2">
        <v>1224925.4879999999</v>
      </c>
      <c r="I1812" s="2" t="s">
        <v>4896</v>
      </c>
      <c r="J1812" s="4">
        <v>39630</v>
      </c>
      <c r="K1812" s="230">
        <f t="shared" si="142"/>
        <v>3</v>
      </c>
      <c r="L1812" s="2" t="str">
        <f>$B1812&amp;"-"&amp;COUNTIF($B$2:$B1812, $B1812)</f>
        <v>6333-1</v>
      </c>
      <c r="M1812" s="2">
        <v>6056</v>
      </c>
      <c r="N1812" s="2" t="str">
        <f t="shared" si="143"/>
        <v>Kägiswil</v>
      </c>
      <c r="O1812" s="2" t="str">
        <f t="shared" si="141"/>
        <v/>
      </c>
      <c r="P1812" s="2" t="str">
        <f t="shared" si="141"/>
        <v/>
      </c>
      <c r="Q1812" s="2" t="str">
        <f t="shared" si="141"/>
        <v/>
      </c>
      <c r="R1812" s="2" t="str">
        <f t="shared" si="141"/>
        <v/>
      </c>
      <c r="S1812" s="2" t="str">
        <f t="shared" si="141"/>
        <v/>
      </c>
      <c r="T1812" s="2" t="str">
        <f t="shared" si="141"/>
        <v/>
      </c>
      <c r="U1812" s="2" t="str">
        <f t="shared" si="141"/>
        <v/>
      </c>
      <c r="V1812" s="2" t="str">
        <f t="shared" si="141"/>
        <v/>
      </c>
      <c r="W1812" s="2" t="str">
        <f t="shared" si="141"/>
        <v/>
      </c>
      <c r="X1812" s="2" t="str">
        <f t="shared" si="141"/>
        <v/>
      </c>
      <c r="Y1812" s="2" t="str">
        <f t="shared" si="141"/>
        <v/>
      </c>
    </row>
    <row r="1813" spans="1:25" x14ac:dyDescent="0.2">
      <c r="A1813" s="2" t="s">
        <v>1264</v>
      </c>
      <c r="B1813" s="2">
        <v>6313</v>
      </c>
      <c r="C1813" s="2">
        <v>0</v>
      </c>
      <c r="D1813" s="2" t="s">
        <v>1264</v>
      </c>
      <c r="E1813" s="2">
        <v>1704</v>
      </c>
      <c r="F1813" s="2" t="s">
        <v>1259</v>
      </c>
      <c r="G1813" s="2">
        <v>2687921.2689999999</v>
      </c>
      <c r="H1813" s="2">
        <v>1225029.6869999999</v>
      </c>
      <c r="I1813" s="2" t="s">
        <v>4896</v>
      </c>
      <c r="J1813" s="4">
        <v>39630</v>
      </c>
      <c r="K1813" s="230">
        <f t="shared" si="142"/>
        <v>3</v>
      </c>
      <c r="L1813" s="2" t="str">
        <f>$B1813&amp;"-"&amp;COUNTIF($B$2:$B1813, $B1813)</f>
        <v>6313-1</v>
      </c>
      <c r="M1813" s="2">
        <v>6060</v>
      </c>
      <c r="N1813" s="2" t="str">
        <f t="shared" si="143"/>
        <v>Sarnen</v>
      </c>
      <c r="O1813" s="2" t="str">
        <f t="shared" si="141"/>
        <v>Ramersberg</v>
      </c>
      <c r="P1813" s="2" t="str">
        <f t="shared" si="141"/>
        <v/>
      </c>
      <c r="Q1813" s="2" t="str">
        <f t="shared" si="141"/>
        <v/>
      </c>
      <c r="R1813" s="2" t="str">
        <f t="shared" si="141"/>
        <v/>
      </c>
      <c r="S1813" s="2" t="str">
        <f t="shared" si="141"/>
        <v/>
      </c>
      <c r="T1813" s="2" t="str">
        <f t="shared" si="141"/>
        <v/>
      </c>
      <c r="U1813" s="2" t="str">
        <f t="shared" si="141"/>
        <v/>
      </c>
      <c r="V1813" s="2" t="str">
        <f t="shared" si="141"/>
        <v/>
      </c>
      <c r="W1813" s="2" t="str">
        <f t="shared" si="141"/>
        <v/>
      </c>
      <c r="X1813" s="2" t="str">
        <f t="shared" si="141"/>
        <v/>
      </c>
      <c r="Y1813" s="2" t="str">
        <f t="shared" si="141"/>
        <v/>
      </c>
    </row>
    <row r="1814" spans="1:25" x14ac:dyDescent="0.2">
      <c r="A1814" s="2" t="s">
        <v>1264</v>
      </c>
      <c r="B1814" s="2">
        <v>6313</v>
      </c>
      <c r="C1814" s="2">
        <v>0</v>
      </c>
      <c r="D1814" s="2" t="s">
        <v>1264</v>
      </c>
      <c r="E1814" s="2">
        <v>1704</v>
      </c>
      <c r="F1814" s="2" t="s">
        <v>1259</v>
      </c>
      <c r="G1814" s="2">
        <v>2690804.6570000001</v>
      </c>
      <c r="H1814" s="2">
        <v>1225070.649</v>
      </c>
      <c r="I1814" s="2" t="s">
        <v>4896</v>
      </c>
      <c r="J1814" s="4">
        <v>39630</v>
      </c>
      <c r="K1814" s="230">
        <f t="shared" si="142"/>
        <v>3</v>
      </c>
      <c r="L1814" s="2" t="str">
        <f>$B1814&amp;"-"&amp;COUNTIF($B$2:$B1814, $B1814)</f>
        <v>6313-2</v>
      </c>
      <c r="M1814" s="2">
        <v>6062</v>
      </c>
      <c r="N1814" s="2" t="str">
        <f t="shared" si="143"/>
        <v>Wilen (Sarnen)</v>
      </c>
      <c r="O1814" s="2" t="str">
        <f t="shared" si="141"/>
        <v/>
      </c>
      <c r="P1814" s="2" t="str">
        <f t="shared" si="141"/>
        <v/>
      </c>
      <c r="Q1814" s="2" t="str">
        <f t="shared" si="141"/>
        <v/>
      </c>
      <c r="R1814" s="2" t="str">
        <f t="shared" si="141"/>
        <v/>
      </c>
      <c r="S1814" s="2" t="str">
        <f t="shared" si="141"/>
        <v/>
      </c>
      <c r="T1814" s="2" t="str">
        <f t="shared" si="141"/>
        <v/>
      </c>
      <c r="U1814" s="2" t="str">
        <f t="shared" si="141"/>
        <v/>
      </c>
      <c r="V1814" s="2" t="str">
        <f t="shared" si="141"/>
        <v/>
      </c>
      <c r="W1814" s="2" t="str">
        <f t="shared" si="141"/>
        <v/>
      </c>
      <c r="X1814" s="2" t="str">
        <f t="shared" si="141"/>
        <v/>
      </c>
      <c r="Y1814" s="2" t="str">
        <f t="shared" si="141"/>
        <v/>
      </c>
    </row>
    <row r="1815" spans="1:25" x14ac:dyDescent="0.2">
      <c r="A1815" s="2" t="s">
        <v>1265</v>
      </c>
      <c r="B1815" s="2">
        <v>6313</v>
      </c>
      <c r="C1815" s="2">
        <v>2</v>
      </c>
      <c r="D1815" s="2" t="s">
        <v>1264</v>
      </c>
      <c r="E1815" s="2">
        <v>1704</v>
      </c>
      <c r="F1815" s="2" t="s">
        <v>1259</v>
      </c>
      <c r="G1815" s="2">
        <v>2686013.2919999999</v>
      </c>
      <c r="H1815" s="2">
        <v>1226132.8160000001</v>
      </c>
      <c r="I1815" s="2" t="s">
        <v>4896</v>
      </c>
      <c r="J1815" s="4">
        <v>39630</v>
      </c>
      <c r="K1815" s="230">
        <f t="shared" si="142"/>
        <v>3</v>
      </c>
      <c r="L1815" s="2" t="str">
        <f>$B1815&amp;"-"&amp;COUNTIF($B$2:$B1815, $B1815)</f>
        <v>6313-3</v>
      </c>
      <c r="M1815" s="2">
        <v>6063</v>
      </c>
      <c r="N1815" s="2" t="str">
        <f t="shared" si="143"/>
        <v>Stalden (Sarnen)</v>
      </c>
      <c r="O1815" s="2" t="str">
        <f t="shared" si="141"/>
        <v/>
      </c>
      <c r="P1815" s="2" t="str">
        <f t="shared" si="141"/>
        <v/>
      </c>
      <c r="Q1815" s="2" t="str">
        <f t="shared" si="141"/>
        <v/>
      </c>
      <c r="R1815" s="2" t="str">
        <f t="shared" si="141"/>
        <v/>
      </c>
      <c r="S1815" s="2" t="str">
        <f t="shared" si="141"/>
        <v/>
      </c>
      <c r="T1815" s="2" t="str">
        <f t="shared" si="141"/>
        <v/>
      </c>
      <c r="U1815" s="2" t="str">
        <f t="shared" si="141"/>
        <v/>
      </c>
      <c r="V1815" s="2" t="str">
        <f t="shared" si="141"/>
        <v/>
      </c>
      <c r="W1815" s="2" t="str">
        <f t="shared" si="141"/>
        <v/>
      </c>
      <c r="X1815" s="2" t="str">
        <f t="shared" si="141"/>
        <v/>
      </c>
      <c r="Y1815" s="2" t="str">
        <f t="shared" si="141"/>
        <v/>
      </c>
    </row>
    <row r="1816" spans="1:25" x14ac:dyDescent="0.2">
      <c r="A1816" s="2" t="s">
        <v>1266</v>
      </c>
      <c r="B1816" s="2">
        <v>6313</v>
      </c>
      <c r="C1816" s="2">
        <v>3</v>
      </c>
      <c r="D1816" s="2" t="s">
        <v>1264</v>
      </c>
      <c r="E1816" s="2">
        <v>1704</v>
      </c>
      <c r="F1816" s="2" t="s">
        <v>1259</v>
      </c>
      <c r="G1816" s="2">
        <v>2690890.7659999998</v>
      </c>
      <c r="H1816" s="2">
        <v>1224397.4920000001</v>
      </c>
      <c r="I1816" s="2" t="s">
        <v>4896</v>
      </c>
      <c r="J1816" s="4">
        <v>39630</v>
      </c>
      <c r="K1816" s="230">
        <f t="shared" si="142"/>
        <v>3</v>
      </c>
      <c r="L1816" s="2" t="str">
        <f>$B1816&amp;"-"&amp;COUNTIF($B$2:$B1816, $B1816)</f>
        <v>6313-4</v>
      </c>
      <c r="M1816" s="2">
        <v>6064</v>
      </c>
      <c r="N1816" s="2" t="str">
        <f t="shared" si="143"/>
        <v>Kerns</v>
      </c>
      <c r="O1816" s="2" t="str">
        <f t="shared" si="141"/>
        <v>Kerns</v>
      </c>
      <c r="P1816" s="2" t="str">
        <f t="shared" si="141"/>
        <v/>
      </c>
      <c r="Q1816" s="2" t="str">
        <f t="shared" si="141"/>
        <v/>
      </c>
      <c r="R1816" s="2" t="str">
        <f t="shared" si="141"/>
        <v/>
      </c>
      <c r="S1816" s="2" t="str">
        <f t="shared" si="141"/>
        <v/>
      </c>
      <c r="T1816" s="2" t="str">
        <f t="shared" si="141"/>
        <v/>
      </c>
      <c r="U1816" s="2" t="str">
        <f t="shared" si="141"/>
        <v/>
      </c>
      <c r="V1816" s="2" t="str">
        <f t="shared" si="141"/>
        <v/>
      </c>
      <c r="W1816" s="2" t="str">
        <f t="shared" si="141"/>
        <v/>
      </c>
      <c r="X1816" s="2" t="str">
        <f t="shared" si="141"/>
        <v/>
      </c>
      <c r="Y1816" s="2" t="str">
        <f t="shared" si="141"/>
        <v/>
      </c>
    </row>
    <row r="1817" spans="1:25" x14ac:dyDescent="0.2">
      <c r="A1817" s="2" t="s">
        <v>1278</v>
      </c>
      <c r="B1817" s="2">
        <v>6314</v>
      </c>
      <c r="C1817" s="2">
        <v>1</v>
      </c>
      <c r="D1817" s="2" t="s">
        <v>1264</v>
      </c>
      <c r="E1817" s="2">
        <v>1704</v>
      </c>
      <c r="F1817" s="2" t="s">
        <v>1259</v>
      </c>
      <c r="G1817" s="2">
        <v>2685354.6970000002</v>
      </c>
      <c r="H1817" s="2">
        <v>1223079.976</v>
      </c>
      <c r="I1817" s="2" t="s">
        <v>4896</v>
      </c>
      <c r="J1817" s="4">
        <v>39630</v>
      </c>
      <c r="K1817" s="230">
        <f t="shared" si="142"/>
        <v>3</v>
      </c>
      <c r="L1817" s="2" t="str">
        <f>$B1817&amp;"-"&amp;COUNTIF($B$2:$B1817, $B1817)</f>
        <v>6314-2</v>
      </c>
      <c r="M1817" s="2">
        <v>6066</v>
      </c>
      <c r="N1817" s="2" t="str">
        <f t="shared" si="143"/>
        <v>St. Niklausen OW</v>
      </c>
      <c r="O1817" s="2" t="str">
        <f t="shared" si="141"/>
        <v/>
      </c>
      <c r="P1817" s="2" t="str">
        <f t="shared" si="141"/>
        <v/>
      </c>
      <c r="Q1817" s="2" t="str">
        <f t="shared" si="141"/>
        <v/>
      </c>
      <c r="R1817" s="2" t="str">
        <f t="shared" si="141"/>
        <v/>
      </c>
      <c r="S1817" s="2" t="str">
        <f t="shared" si="141"/>
        <v/>
      </c>
      <c r="T1817" s="2" t="str">
        <f t="shared" ref="O1817:Y1840" si="144">IFERROR(INDEX($A$2:$A$5744, MATCH($M1817&amp;"-"&amp;T$1, $L$2:$L$5744, 0)), "")</f>
        <v/>
      </c>
      <c r="U1817" s="2" t="str">
        <f t="shared" si="144"/>
        <v/>
      </c>
      <c r="V1817" s="2" t="str">
        <f t="shared" si="144"/>
        <v/>
      </c>
      <c r="W1817" s="2" t="str">
        <f t="shared" si="144"/>
        <v/>
      </c>
      <c r="X1817" s="2" t="str">
        <f t="shared" si="144"/>
        <v/>
      </c>
      <c r="Y1817" s="2" t="str">
        <f t="shared" si="144"/>
        <v/>
      </c>
    </row>
    <row r="1818" spans="1:25" x14ac:dyDescent="0.2">
      <c r="A1818" s="2" t="s">
        <v>1270</v>
      </c>
      <c r="B1818" s="2">
        <v>6315</v>
      </c>
      <c r="C1818" s="2">
        <v>2</v>
      </c>
      <c r="D1818" s="2" t="s">
        <v>1264</v>
      </c>
      <c r="E1818" s="2">
        <v>1704</v>
      </c>
      <c r="F1818" s="2" t="s">
        <v>1259</v>
      </c>
      <c r="G1818" s="2">
        <v>2692055.9040000001</v>
      </c>
      <c r="H1818" s="2">
        <v>1223315.7080000001</v>
      </c>
      <c r="I1818" s="2" t="s">
        <v>4896</v>
      </c>
      <c r="J1818" s="4">
        <v>39630</v>
      </c>
      <c r="K1818" s="230">
        <f t="shared" si="142"/>
        <v>3</v>
      </c>
      <c r="L1818" s="2" t="str">
        <f>$B1818&amp;"-"&amp;COUNTIF($B$2:$B1818, $B1818)</f>
        <v>6315-2</v>
      </c>
      <c r="M1818" s="2">
        <v>6067</v>
      </c>
      <c r="N1818" s="2" t="str">
        <f t="shared" si="143"/>
        <v>Melchtal</v>
      </c>
      <c r="O1818" s="2" t="str">
        <f t="shared" si="144"/>
        <v>Melchtal</v>
      </c>
      <c r="P1818" s="2" t="str">
        <f t="shared" si="144"/>
        <v/>
      </c>
      <c r="Q1818" s="2" t="str">
        <f t="shared" si="144"/>
        <v/>
      </c>
      <c r="R1818" s="2" t="str">
        <f t="shared" si="144"/>
        <v/>
      </c>
      <c r="S1818" s="2" t="str">
        <f t="shared" si="144"/>
        <v/>
      </c>
      <c r="T1818" s="2" t="str">
        <f t="shared" si="144"/>
        <v/>
      </c>
      <c r="U1818" s="2" t="str">
        <f t="shared" si="144"/>
        <v/>
      </c>
      <c r="V1818" s="2" t="str">
        <f t="shared" si="144"/>
        <v/>
      </c>
      <c r="W1818" s="2" t="str">
        <f t="shared" si="144"/>
        <v/>
      </c>
      <c r="X1818" s="2" t="str">
        <f t="shared" si="144"/>
        <v/>
      </c>
      <c r="Y1818" s="2" t="str">
        <f t="shared" si="144"/>
        <v/>
      </c>
    </row>
    <row r="1819" spans="1:25" x14ac:dyDescent="0.2">
      <c r="A1819" s="2" t="s">
        <v>1264</v>
      </c>
      <c r="B1819" s="2">
        <v>6313</v>
      </c>
      <c r="C1819" s="2">
        <v>0</v>
      </c>
      <c r="D1819" s="2" t="s">
        <v>1268</v>
      </c>
      <c r="E1819" s="2">
        <v>1705</v>
      </c>
      <c r="F1819" s="2" t="s">
        <v>1259</v>
      </c>
      <c r="G1819" s="2">
        <v>2688572.8709999998</v>
      </c>
      <c r="H1819" s="2">
        <v>1228005.0789999999</v>
      </c>
      <c r="I1819" s="2" t="s">
        <v>4896</v>
      </c>
      <c r="J1819" s="4">
        <v>39630</v>
      </c>
      <c r="K1819" s="230">
        <f t="shared" si="142"/>
        <v>3</v>
      </c>
      <c r="L1819" s="2" t="str">
        <f>$B1819&amp;"-"&amp;COUNTIF($B$2:$B1819, $B1819)</f>
        <v>6313-5</v>
      </c>
      <c r="M1819" s="2">
        <v>6068</v>
      </c>
      <c r="N1819" s="2" t="str">
        <f t="shared" si="143"/>
        <v>Melchsee-Frutt</v>
      </c>
      <c r="O1819" s="2" t="str">
        <f t="shared" si="144"/>
        <v/>
      </c>
      <c r="P1819" s="2" t="str">
        <f t="shared" si="144"/>
        <v/>
      </c>
      <c r="Q1819" s="2" t="str">
        <f t="shared" si="144"/>
        <v/>
      </c>
      <c r="R1819" s="2" t="str">
        <f t="shared" si="144"/>
        <v/>
      </c>
      <c r="S1819" s="2" t="str">
        <f t="shared" si="144"/>
        <v/>
      </c>
      <c r="T1819" s="2" t="str">
        <f t="shared" si="144"/>
        <v/>
      </c>
      <c r="U1819" s="2" t="str">
        <f t="shared" si="144"/>
        <v/>
      </c>
      <c r="V1819" s="2" t="str">
        <f t="shared" si="144"/>
        <v/>
      </c>
      <c r="W1819" s="2" t="str">
        <f t="shared" si="144"/>
        <v/>
      </c>
      <c r="X1819" s="2" t="str">
        <f t="shared" si="144"/>
        <v/>
      </c>
      <c r="Y1819" s="2" t="str">
        <f t="shared" si="144"/>
        <v/>
      </c>
    </row>
    <row r="1820" spans="1:25" x14ac:dyDescent="0.2">
      <c r="A1820" s="2" t="s">
        <v>1258</v>
      </c>
      <c r="B1820" s="2">
        <v>6340</v>
      </c>
      <c r="C1820" s="2">
        <v>0</v>
      </c>
      <c r="D1820" s="2" t="s">
        <v>1268</v>
      </c>
      <c r="E1820" s="2">
        <v>1705</v>
      </c>
      <c r="F1820" s="2" t="s">
        <v>1259</v>
      </c>
      <c r="G1820" s="2">
        <v>2685033.2990000001</v>
      </c>
      <c r="H1820" s="2">
        <v>1227166.1299999999</v>
      </c>
      <c r="I1820" s="2" t="s">
        <v>4896</v>
      </c>
      <c r="J1820" s="4">
        <v>39630</v>
      </c>
      <c r="K1820" s="230">
        <f t="shared" si="142"/>
        <v>3</v>
      </c>
      <c r="L1820" s="2" t="str">
        <f>$B1820&amp;"-"&amp;COUNTIF($B$2:$B1820, $B1820)</f>
        <v>6340-4</v>
      </c>
      <c r="M1820" s="2">
        <v>6072</v>
      </c>
      <c r="N1820" s="2" t="str">
        <f t="shared" si="143"/>
        <v>Sachseln</v>
      </c>
      <c r="O1820" s="2" t="str">
        <f t="shared" si="144"/>
        <v/>
      </c>
      <c r="P1820" s="2" t="str">
        <f t="shared" si="144"/>
        <v/>
      </c>
      <c r="Q1820" s="2" t="str">
        <f t="shared" si="144"/>
        <v/>
      </c>
      <c r="R1820" s="2" t="str">
        <f t="shared" si="144"/>
        <v/>
      </c>
      <c r="S1820" s="2" t="str">
        <f t="shared" si="144"/>
        <v/>
      </c>
      <c r="T1820" s="2" t="str">
        <f t="shared" si="144"/>
        <v/>
      </c>
      <c r="U1820" s="2" t="str">
        <f t="shared" si="144"/>
        <v/>
      </c>
      <c r="V1820" s="2" t="str">
        <f t="shared" si="144"/>
        <v/>
      </c>
      <c r="W1820" s="2" t="str">
        <f t="shared" si="144"/>
        <v/>
      </c>
      <c r="X1820" s="2" t="str">
        <f t="shared" si="144"/>
        <v/>
      </c>
      <c r="Y1820" s="2" t="str">
        <f t="shared" si="144"/>
        <v/>
      </c>
    </row>
    <row r="1821" spans="1:25" x14ac:dyDescent="0.2">
      <c r="A1821" s="2" t="s">
        <v>1267</v>
      </c>
      <c r="B1821" s="2">
        <v>6340</v>
      </c>
      <c r="C1821" s="2">
        <v>4</v>
      </c>
      <c r="D1821" s="2" t="s">
        <v>1268</v>
      </c>
      <c r="E1821" s="2">
        <v>1705</v>
      </c>
      <c r="F1821" s="2" t="s">
        <v>1259</v>
      </c>
      <c r="G1821" s="2">
        <v>2686403.648</v>
      </c>
      <c r="H1821" s="2">
        <v>1230098.8030000001</v>
      </c>
      <c r="I1821" s="2" t="s">
        <v>4896</v>
      </c>
      <c r="J1821" s="4">
        <v>39630</v>
      </c>
      <c r="K1821" s="230">
        <f t="shared" si="142"/>
        <v>3</v>
      </c>
      <c r="L1821" s="2" t="str">
        <f>$B1821&amp;"-"&amp;COUNTIF($B$2:$B1821, $B1821)</f>
        <v>6340-5</v>
      </c>
      <c r="M1821" s="2">
        <v>6073</v>
      </c>
      <c r="N1821" s="2" t="str">
        <f t="shared" si="143"/>
        <v>Flüeli-Ranft</v>
      </c>
      <c r="O1821" s="2" t="str">
        <f t="shared" si="144"/>
        <v/>
      </c>
      <c r="P1821" s="2" t="str">
        <f t="shared" si="144"/>
        <v/>
      </c>
      <c r="Q1821" s="2" t="str">
        <f t="shared" si="144"/>
        <v/>
      </c>
      <c r="R1821" s="2" t="str">
        <f t="shared" si="144"/>
        <v/>
      </c>
      <c r="S1821" s="2" t="str">
        <f t="shared" si="144"/>
        <v/>
      </c>
      <c r="T1821" s="2" t="str">
        <f t="shared" si="144"/>
        <v/>
      </c>
      <c r="U1821" s="2" t="str">
        <f t="shared" si="144"/>
        <v/>
      </c>
      <c r="V1821" s="2" t="str">
        <f t="shared" si="144"/>
        <v/>
      </c>
      <c r="W1821" s="2" t="str">
        <f t="shared" si="144"/>
        <v/>
      </c>
      <c r="X1821" s="2" t="str">
        <f t="shared" si="144"/>
        <v/>
      </c>
      <c r="Y1821" s="2" t="str">
        <f t="shared" si="144"/>
        <v/>
      </c>
    </row>
    <row r="1822" spans="1:25" x14ac:dyDescent="0.2">
      <c r="A1822" s="2" t="s">
        <v>1268</v>
      </c>
      <c r="B1822" s="2">
        <v>6345</v>
      </c>
      <c r="C1822" s="2">
        <v>0</v>
      </c>
      <c r="D1822" s="2" t="s">
        <v>1268</v>
      </c>
      <c r="E1822" s="2">
        <v>1705</v>
      </c>
      <c r="F1822" s="2" t="s">
        <v>1259</v>
      </c>
      <c r="G1822" s="2">
        <v>2686791.361</v>
      </c>
      <c r="H1822" s="2">
        <v>1228422.351</v>
      </c>
      <c r="I1822" s="2" t="s">
        <v>4896</v>
      </c>
      <c r="J1822" s="4">
        <v>39630</v>
      </c>
      <c r="K1822" s="230">
        <f t="shared" si="142"/>
        <v>3</v>
      </c>
      <c r="L1822" s="2" t="str">
        <f>$B1822&amp;"-"&amp;COUNTIF($B$2:$B1822, $B1822)</f>
        <v>6345-2</v>
      </c>
      <c r="M1822" s="2">
        <v>6074</v>
      </c>
      <c r="N1822" s="2" t="str">
        <f t="shared" si="143"/>
        <v>Giswil</v>
      </c>
      <c r="O1822" s="2" t="str">
        <f t="shared" si="144"/>
        <v>Giswil</v>
      </c>
      <c r="P1822" s="2" t="str">
        <f t="shared" si="144"/>
        <v/>
      </c>
      <c r="Q1822" s="2" t="str">
        <f t="shared" si="144"/>
        <v/>
      </c>
      <c r="R1822" s="2" t="str">
        <f t="shared" si="144"/>
        <v/>
      </c>
      <c r="S1822" s="2" t="str">
        <f t="shared" si="144"/>
        <v/>
      </c>
      <c r="T1822" s="2" t="str">
        <f t="shared" si="144"/>
        <v/>
      </c>
      <c r="U1822" s="2" t="str">
        <f t="shared" si="144"/>
        <v/>
      </c>
      <c r="V1822" s="2" t="str">
        <f t="shared" si="144"/>
        <v/>
      </c>
      <c r="W1822" s="2" t="str">
        <f t="shared" si="144"/>
        <v/>
      </c>
      <c r="X1822" s="2" t="str">
        <f t="shared" si="144"/>
        <v/>
      </c>
      <c r="Y1822" s="2" t="str">
        <f t="shared" si="144"/>
        <v/>
      </c>
    </row>
    <row r="1823" spans="1:25" x14ac:dyDescent="0.2">
      <c r="A1823" s="2" t="s">
        <v>1277</v>
      </c>
      <c r="B1823" s="2">
        <v>6314</v>
      </c>
      <c r="C1823" s="2">
        <v>0</v>
      </c>
      <c r="D1823" s="2" t="s">
        <v>1269</v>
      </c>
      <c r="E1823" s="2">
        <v>1706</v>
      </c>
      <c r="F1823" s="2" t="s">
        <v>1259</v>
      </c>
      <c r="G1823" s="2">
        <v>2688547.3969999999</v>
      </c>
      <c r="H1823" s="2">
        <v>1219224.254</v>
      </c>
      <c r="I1823" s="2" t="s">
        <v>4896</v>
      </c>
      <c r="J1823" s="4">
        <v>39630</v>
      </c>
      <c r="K1823" s="230">
        <f t="shared" si="142"/>
        <v>3</v>
      </c>
      <c r="L1823" s="2" t="str">
        <f>$B1823&amp;"-"&amp;COUNTIF($B$2:$B1823, $B1823)</f>
        <v>6314-3</v>
      </c>
      <c r="M1823" s="2">
        <v>6078</v>
      </c>
      <c r="N1823" s="2" t="str">
        <f t="shared" si="143"/>
        <v>Lungern</v>
      </c>
      <c r="O1823" s="2" t="str">
        <f t="shared" si="144"/>
        <v>Bürglen OW</v>
      </c>
      <c r="P1823" s="2" t="str">
        <f t="shared" si="144"/>
        <v/>
      </c>
      <c r="Q1823" s="2" t="str">
        <f t="shared" si="144"/>
        <v/>
      </c>
      <c r="R1823" s="2" t="str">
        <f t="shared" si="144"/>
        <v/>
      </c>
      <c r="S1823" s="2" t="str">
        <f t="shared" si="144"/>
        <v/>
      </c>
      <c r="T1823" s="2" t="str">
        <f t="shared" si="144"/>
        <v/>
      </c>
      <c r="U1823" s="2" t="str">
        <f t="shared" si="144"/>
        <v/>
      </c>
      <c r="V1823" s="2" t="str">
        <f t="shared" si="144"/>
        <v/>
      </c>
      <c r="W1823" s="2" t="str">
        <f t="shared" si="144"/>
        <v/>
      </c>
      <c r="X1823" s="2" t="str">
        <f t="shared" si="144"/>
        <v/>
      </c>
      <c r="Y1823" s="2" t="str">
        <f t="shared" si="144"/>
        <v/>
      </c>
    </row>
    <row r="1824" spans="1:25" x14ac:dyDescent="0.2">
      <c r="A1824" s="2" t="s">
        <v>1269</v>
      </c>
      <c r="B1824" s="2">
        <v>6315</v>
      </c>
      <c r="C1824" s="2">
        <v>0</v>
      </c>
      <c r="D1824" s="2" t="s">
        <v>1269</v>
      </c>
      <c r="E1824" s="2">
        <v>1706</v>
      </c>
      <c r="F1824" s="2" t="s">
        <v>1259</v>
      </c>
      <c r="G1824" s="2">
        <v>2688984.926</v>
      </c>
      <c r="H1824" s="2">
        <v>1221406.5589999999</v>
      </c>
      <c r="I1824" s="2" t="s">
        <v>4896</v>
      </c>
      <c r="J1824" s="4">
        <v>39630</v>
      </c>
      <c r="K1824" s="230">
        <f t="shared" si="142"/>
        <v>3</v>
      </c>
      <c r="L1824" s="2" t="str">
        <f>$B1824&amp;"-"&amp;COUNTIF($B$2:$B1824, $B1824)</f>
        <v>6315-3</v>
      </c>
      <c r="M1824" s="2">
        <v>6083</v>
      </c>
      <c r="N1824" s="2" t="str">
        <f t="shared" si="143"/>
        <v>Hasliberg Hohfluh</v>
      </c>
      <c r="O1824" s="2" t="str">
        <f t="shared" si="144"/>
        <v/>
      </c>
      <c r="P1824" s="2" t="str">
        <f t="shared" si="144"/>
        <v/>
      </c>
      <c r="Q1824" s="2" t="str">
        <f t="shared" si="144"/>
        <v/>
      </c>
      <c r="R1824" s="2" t="str">
        <f t="shared" si="144"/>
        <v/>
      </c>
      <c r="S1824" s="2" t="str">
        <f t="shared" si="144"/>
        <v/>
      </c>
      <c r="T1824" s="2" t="str">
        <f t="shared" si="144"/>
        <v/>
      </c>
      <c r="U1824" s="2" t="str">
        <f t="shared" si="144"/>
        <v/>
      </c>
      <c r="V1824" s="2" t="str">
        <f t="shared" si="144"/>
        <v/>
      </c>
      <c r="W1824" s="2" t="str">
        <f t="shared" si="144"/>
        <v/>
      </c>
      <c r="X1824" s="2" t="str">
        <f t="shared" si="144"/>
        <v/>
      </c>
      <c r="Y1824" s="2" t="str">
        <f t="shared" si="144"/>
        <v/>
      </c>
    </row>
    <row r="1825" spans="1:25" x14ac:dyDescent="0.2">
      <c r="A1825" s="2" t="s">
        <v>1270</v>
      </c>
      <c r="B1825" s="2">
        <v>6315</v>
      </c>
      <c r="C1825" s="2">
        <v>2</v>
      </c>
      <c r="D1825" s="2" t="s">
        <v>1269</v>
      </c>
      <c r="E1825" s="2">
        <v>1706</v>
      </c>
      <c r="F1825" s="2" t="s">
        <v>1259</v>
      </c>
      <c r="G1825" s="2">
        <v>2692030.568</v>
      </c>
      <c r="H1825" s="2">
        <v>1222178.452</v>
      </c>
      <c r="I1825" s="2" t="s">
        <v>4896</v>
      </c>
      <c r="J1825" s="4">
        <v>39630</v>
      </c>
      <c r="K1825" s="230">
        <f t="shared" si="142"/>
        <v>3</v>
      </c>
      <c r="L1825" s="2" t="str">
        <f>$B1825&amp;"-"&amp;COUNTIF($B$2:$B1825, $B1825)</f>
        <v>6315-4</v>
      </c>
      <c r="M1825" s="2">
        <v>6084</v>
      </c>
      <c r="N1825" s="2" t="str">
        <f t="shared" si="143"/>
        <v>Hasliberg Wasserwendi</v>
      </c>
      <c r="O1825" s="2" t="str">
        <f t="shared" si="144"/>
        <v/>
      </c>
      <c r="P1825" s="2" t="str">
        <f t="shared" si="144"/>
        <v/>
      </c>
      <c r="Q1825" s="2" t="str">
        <f t="shared" si="144"/>
        <v/>
      </c>
      <c r="R1825" s="2" t="str">
        <f t="shared" si="144"/>
        <v/>
      </c>
      <c r="S1825" s="2" t="str">
        <f t="shared" si="144"/>
        <v/>
      </c>
      <c r="T1825" s="2" t="str">
        <f t="shared" si="144"/>
        <v/>
      </c>
      <c r="U1825" s="2" t="str">
        <f t="shared" si="144"/>
        <v/>
      </c>
      <c r="V1825" s="2" t="str">
        <f t="shared" si="144"/>
        <v/>
      </c>
      <c r="W1825" s="2" t="str">
        <f t="shared" si="144"/>
        <v/>
      </c>
      <c r="X1825" s="2" t="str">
        <f t="shared" si="144"/>
        <v/>
      </c>
      <c r="Y1825" s="2" t="str">
        <f t="shared" si="144"/>
        <v/>
      </c>
    </row>
    <row r="1826" spans="1:25" x14ac:dyDescent="0.2">
      <c r="A1826" s="2" t="s">
        <v>1271</v>
      </c>
      <c r="B1826" s="2">
        <v>6315</v>
      </c>
      <c r="C1826" s="2">
        <v>3</v>
      </c>
      <c r="D1826" s="2" t="s">
        <v>1269</v>
      </c>
      <c r="E1826" s="2">
        <v>1706</v>
      </c>
      <c r="F1826" s="2" t="s">
        <v>1259</v>
      </c>
      <c r="G1826" s="2">
        <v>2691921.16</v>
      </c>
      <c r="H1826" s="2">
        <v>1218342.0149999999</v>
      </c>
      <c r="I1826" s="2" t="s">
        <v>4896</v>
      </c>
      <c r="J1826" s="4">
        <v>39630</v>
      </c>
      <c r="K1826" s="230">
        <f t="shared" si="142"/>
        <v>3</v>
      </c>
      <c r="L1826" s="2" t="str">
        <f>$B1826&amp;"-"&amp;COUNTIF($B$2:$B1826, $B1826)</f>
        <v>6315-5</v>
      </c>
      <c r="M1826" s="2">
        <v>6085</v>
      </c>
      <c r="N1826" s="2" t="str">
        <f t="shared" si="143"/>
        <v>Hasliberg Goldern</v>
      </c>
      <c r="O1826" s="2" t="str">
        <f t="shared" si="144"/>
        <v/>
      </c>
      <c r="P1826" s="2" t="str">
        <f t="shared" si="144"/>
        <v/>
      </c>
      <c r="Q1826" s="2" t="str">
        <f t="shared" si="144"/>
        <v/>
      </c>
      <c r="R1826" s="2" t="str">
        <f t="shared" si="144"/>
        <v/>
      </c>
      <c r="S1826" s="2" t="str">
        <f t="shared" si="144"/>
        <v/>
      </c>
      <c r="T1826" s="2" t="str">
        <f t="shared" si="144"/>
        <v/>
      </c>
      <c r="U1826" s="2" t="str">
        <f t="shared" si="144"/>
        <v/>
      </c>
      <c r="V1826" s="2" t="str">
        <f t="shared" si="144"/>
        <v/>
      </c>
      <c r="W1826" s="2" t="str">
        <f t="shared" si="144"/>
        <v/>
      </c>
      <c r="X1826" s="2" t="str">
        <f t="shared" si="144"/>
        <v/>
      </c>
      <c r="Y1826" s="2" t="str">
        <f t="shared" si="144"/>
        <v/>
      </c>
    </row>
    <row r="1827" spans="1:25" x14ac:dyDescent="0.2">
      <c r="A1827" s="2" t="s">
        <v>1171</v>
      </c>
      <c r="B1827" s="2">
        <v>6417</v>
      </c>
      <c r="C1827" s="2">
        <v>0</v>
      </c>
      <c r="D1827" s="2" t="s">
        <v>1269</v>
      </c>
      <c r="E1827" s="2">
        <v>1706</v>
      </c>
      <c r="F1827" s="2" t="s">
        <v>1259</v>
      </c>
      <c r="G1827" s="2">
        <v>2689229.0959999999</v>
      </c>
      <c r="H1827" s="2">
        <v>1217071.1299999999</v>
      </c>
      <c r="I1827" s="2" t="s">
        <v>4896</v>
      </c>
      <c r="J1827" s="4">
        <v>39630</v>
      </c>
      <c r="K1827" s="230">
        <f t="shared" si="142"/>
        <v>3</v>
      </c>
      <c r="L1827" s="2" t="str">
        <f>$B1827&amp;"-"&amp;COUNTIF($B$2:$B1827, $B1827)</f>
        <v>6417-3</v>
      </c>
      <c r="M1827" s="2">
        <v>6086</v>
      </c>
      <c r="N1827" s="2" t="str">
        <f t="shared" si="143"/>
        <v>Hasliberg Reuti</v>
      </c>
      <c r="O1827" s="2" t="str">
        <f t="shared" si="144"/>
        <v/>
      </c>
      <c r="P1827" s="2" t="str">
        <f t="shared" si="144"/>
        <v/>
      </c>
      <c r="Q1827" s="2" t="str">
        <f t="shared" si="144"/>
        <v/>
      </c>
      <c r="R1827" s="2" t="str">
        <f t="shared" si="144"/>
        <v/>
      </c>
      <c r="S1827" s="2" t="str">
        <f t="shared" si="144"/>
        <v/>
      </c>
      <c r="T1827" s="2" t="str">
        <f t="shared" si="144"/>
        <v/>
      </c>
      <c r="U1827" s="2" t="str">
        <f t="shared" si="144"/>
        <v/>
      </c>
      <c r="V1827" s="2" t="str">
        <f t="shared" si="144"/>
        <v/>
      </c>
      <c r="W1827" s="2" t="str">
        <f t="shared" si="144"/>
        <v/>
      </c>
      <c r="X1827" s="2" t="str">
        <f t="shared" si="144"/>
        <v/>
      </c>
      <c r="Y1827" s="2" t="str">
        <f t="shared" si="144"/>
        <v/>
      </c>
    </row>
    <row r="1828" spans="1:25" x14ac:dyDescent="0.2">
      <c r="A1828" s="2" t="s">
        <v>1170</v>
      </c>
      <c r="B1828" s="2">
        <v>6418</v>
      </c>
      <c r="C1828" s="2">
        <v>0</v>
      </c>
      <c r="D1828" s="2" t="s">
        <v>1269</v>
      </c>
      <c r="E1828" s="2">
        <v>1706</v>
      </c>
      <c r="F1828" s="2" t="s">
        <v>1259</v>
      </c>
      <c r="G1828" s="2">
        <v>2693080.5660000001</v>
      </c>
      <c r="H1828" s="2">
        <v>1219599.3529999999</v>
      </c>
      <c r="I1828" s="2" t="s">
        <v>4896</v>
      </c>
      <c r="J1828" s="4">
        <v>39630</v>
      </c>
      <c r="K1828" s="230">
        <f t="shared" si="142"/>
        <v>3</v>
      </c>
      <c r="L1828" s="2" t="str">
        <f>$B1828&amp;"-"&amp;COUNTIF($B$2:$B1828, $B1828)</f>
        <v>6418-3</v>
      </c>
      <c r="M1828" s="2">
        <v>6102</v>
      </c>
      <c r="N1828" s="2" t="str">
        <f t="shared" si="143"/>
        <v>Malters</v>
      </c>
      <c r="O1828" s="2" t="str">
        <f t="shared" si="144"/>
        <v/>
      </c>
      <c r="P1828" s="2" t="str">
        <f t="shared" si="144"/>
        <v/>
      </c>
      <c r="Q1828" s="2" t="str">
        <f t="shared" si="144"/>
        <v/>
      </c>
      <c r="R1828" s="2" t="str">
        <f t="shared" si="144"/>
        <v/>
      </c>
      <c r="S1828" s="2" t="str">
        <f t="shared" si="144"/>
        <v/>
      </c>
      <c r="T1828" s="2" t="str">
        <f t="shared" si="144"/>
        <v/>
      </c>
      <c r="U1828" s="2" t="str">
        <f t="shared" si="144"/>
        <v/>
      </c>
      <c r="V1828" s="2" t="str">
        <f t="shared" si="144"/>
        <v/>
      </c>
      <c r="W1828" s="2" t="str">
        <f t="shared" si="144"/>
        <v/>
      </c>
      <c r="X1828" s="2" t="str">
        <f t="shared" si="144"/>
        <v/>
      </c>
      <c r="Y1828" s="2" t="str">
        <f t="shared" si="144"/>
        <v/>
      </c>
    </row>
    <row r="1829" spans="1:25" x14ac:dyDescent="0.2">
      <c r="A1829" s="2" t="s">
        <v>1117</v>
      </c>
      <c r="B1829" s="2">
        <v>8836</v>
      </c>
      <c r="C1829" s="2">
        <v>0</v>
      </c>
      <c r="D1829" s="2" t="s">
        <v>1269</v>
      </c>
      <c r="E1829" s="2">
        <v>1706</v>
      </c>
      <c r="F1829" s="2" t="s">
        <v>1259</v>
      </c>
      <c r="G1829" s="2">
        <v>2694801.7289999998</v>
      </c>
      <c r="H1829" s="2">
        <v>1223361.7139999999</v>
      </c>
      <c r="I1829" s="2" t="s">
        <v>4896</v>
      </c>
      <c r="J1829" s="4">
        <v>39630</v>
      </c>
      <c r="K1829" s="230">
        <f t="shared" si="142"/>
        <v>3</v>
      </c>
      <c r="L1829" s="2" t="str">
        <f>$B1829&amp;"-"&amp;COUNTIF($B$2:$B1829, $B1829)</f>
        <v>8836-3</v>
      </c>
      <c r="M1829" s="2">
        <v>6103</v>
      </c>
      <c r="N1829" s="2" t="str">
        <f t="shared" si="143"/>
        <v>Schwarzenberg LU</v>
      </c>
      <c r="O1829" s="2" t="str">
        <f t="shared" si="144"/>
        <v/>
      </c>
      <c r="P1829" s="2" t="str">
        <f t="shared" si="144"/>
        <v/>
      </c>
      <c r="Q1829" s="2" t="str">
        <f t="shared" si="144"/>
        <v/>
      </c>
      <c r="R1829" s="2" t="str">
        <f t="shared" si="144"/>
        <v/>
      </c>
      <c r="S1829" s="2" t="str">
        <f t="shared" si="144"/>
        <v/>
      </c>
      <c r="T1829" s="2" t="str">
        <f t="shared" si="144"/>
        <v/>
      </c>
      <c r="U1829" s="2" t="str">
        <f t="shared" si="144"/>
        <v/>
      </c>
      <c r="V1829" s="2" t="str">
        <f t="shared" si="144"/>
        <v/>
      </c>
      <c r="W1829" s="2" t="str">
        <f t="shared" si="144"/>
        <v/>
      </c>
      <c r="X1829" s="2" t="str">
        <f t="shared" si="144"/>
        <v/>
      </c>
      <c r="Y1829" s="2" t="str">
        <f t="shared" si="144"/>
        <v/>
      </c>
    </row>
    <row r="1830" spans="1:25" x14ac:dyDescent="0.2">
      <c r="A1830" s="2" t="s">
        <v>1272</v>
      </c>
      <c r="B1830" s="2">
        <v>6343</v>
      </c>
      <c r="C1830" s="2">
        <v>0</v>
      </c>
      <c r="D1830" s="2" t="s">
        <v>1273</v>
      </c>
      <c r="E1830" s="2">
        <v>1707</v>
      </c>
      <c r="F1830" s="2" t="s">
        <v>1259</v>
      </c>
      <c r="G1830" s="2">
        <v>2675410.8930000002</v>
      </c>
      <c r="H1830" s="2">
        <v>1222026.95</v>
      </c>
      <c r="I1830" s="2" t="s">
        <v>4896</v>
      </c>
      <c r="J1830" s="4">
        <v>39630</v>
      </c>
      <c r="K1830" s="230">
        <f t="shared" si="142"/>
        <v>3</v>
      </c>
      <c r="L1830" s="2" t="str">
        <f>$B1830&amp;"-"&amp;COUNTIF($B$2:$B1830, $B1830)</f>
        <v>6343-1</v>
      </c>
      <c r="M1830" s="2">
        <v>6105</v>
      </c>
      <c r="N1830" s="2" t="str">
        <f t="shared" si="143"/>
        <v>Schachen LU</v>
      </c>
      <c r="O1830" s="2" t="str">
        <f t="shared" si="144"/>
        <v>Schachen LU</v>
      </c>
      <c r="P1830" s="2" t="str">
        <f t="shared" si="144"/>
        <v>Schachen LU</v>
      </c>
      <c r="Q1830" s="2" t="str">
        <f t="shared" si="144"/>
        <v/>
      </c>
      <c r="R1830" s="2" t="str">
        <f t="shared" si="144"/>
        <v/>
      </c>
      <c r="S1830" s="2" t="str">
        <f t="shared" si="144"/>
        <v/>
      </c>
      <c r="T1830" s="2" t="str">
        <f t="shared" si="144"/>
        <v/>
      </c>
      <c r="U1830" s="2" t="str">
        <f t="shared" si="144"/>
        <v/>
      </c>
      <c r="V1830" s="2" t="str">
        <f t="shared" si="144"/>
        <v/>
      </c>
      <c r="W1830" s="2" t="str">
        <f t="shared" si="144"/>
        <v/>
      </c>
      <c r="X1830" s="2" t="str">
        <f t="shared" si="144"/>
        <v/>
      </c>
      <c r="Y1830" s="2" t="str">
        <f t="shared" si="144"/>
        <v/>
      </c>
    </row>
    <row r="1831" spans="1:25" x14ac:dyDescent="0.2">
      <c r="A1831" s="2" t="s">
        <v>1274</v>
      </c>
      <c r="B1831" s="2">
        <v>6343</v>
      </c>
      <c r="C1831" s="2">
        <v>2</v>
      </c>
      <c r="D1831" s="2" t="s">
        <v>1273</v>
      </c>
      <c r="E1831" s="2">
        <v>1707</v>
      </c>
      <c r="F1831" s="2" t="s">
        <v>1259</v>
      </c>
      <c r="G1831" s="2">
        <v>2677254.1540000001</v>
      </c>
      <c r="H1831" s="2">
        <v>1221460.672</v>
      </c>
      <c r="I1831" s="2" t="s">
        <v>4896</v>
      </c>
      <c r="J1831" s="4">
        <v>39630</v>
      </c>
      <c r="K1831" s="230">
        <f t="shared" si="142"/>
        <v>3</v>
      </c>
      <c r="L1831" s="2" t="str">
        <f>$B1831&amp;"-"&amp;COUNTIF($B$2:$B1831, $B1831)</f>
        <v>6343-2</v>
      </c>
      <c r="M1831" s="2">
        <v>6106</v>
      </c>
      <c r="N1831" s="2" t="str">
        <f t="shared" si="143"/>
        <v>Werthenstein</v>
      </c>
      <c r="O1831" s="2" t="str">
        <f t="shared" si="144"/>
        <v>Werthenstein</v>
      </c>
      <c r="P1831" s="2" t="str">
        <f t="shared" si="144"/>
        <v/>
      </c>
      <c r="Q1831" s="2" t="str">
        <f t="shared" si="144"/>
        <v/>
      </c>
      <c r="R1831" s="2" t="str">
        <f t="shared" si="144"/>
        <v/>
      </c>
      <c r="S1831" s="2" t="str">
        <f t="shared" si="144"/>
        <v/>
      </c>
      <c r="T1831" s="2" t="str">
        <f t="shared" si="144"/>
        <v/>
      </c>
      <c r="U1831" s="2" t="str">
        <f t="shared" si="144"/>
        <v/>
      </c>
      <c r="V1831" s="2" t="str">
        <f t="shared" si="144"/>
        <v/>
      </c>
      <c r="W1831" s="2" t="str">
        <f t="shared" si="144"/>
        <v/>
      </c>
      <c r="X1831" s="2" t="str">
        <f t="shared" si="144"/>
        <v/>
      </c>
      <c r="Y1831" s="2" t="str">
        <f t="shared" si="144"/>
        <v/>
      </c>
    </row>
    <row r="1832" spans="1:25" x14ac:dyDescent="0.2">
      <c r="A1832" s="2" t="s">
        <v>1273</v>
      </c>
      <c r="B1832" s="2">
        <v>6343</v>
      </c>
      <c r="C1832" s="2">
        <v>3</v>
      </c>
      <c r="D1832" s="2" t="s">
        <v>1273</v>
      </c>
      <c r="E1832" s="2">
        <v>1707</v>
      </c>
      <c r="F1832" s="2" t="s">
        <v>1259</v>
      </c>
      <c r="G1832" s="2">
        <v>2677404.2519999999</v>
      </c>
      <c r="H1832" s="2">
        <v>1219772.746</v>
      </c>
      <c r="I1832" s="2" t="s">
        <v>4896</v>
      </c>
      <c r="J1832" s="4">
        <v>39630</v>
      </c>
      <c r="K1832" s="230">
        <f t="shared" si="142"/>
        <v>3</v>
      </c>
      <c r="L1832" s="2" t="str">
        <f>$B1832&amp;"-"&amp;COUNTIF($B$2:$B1832, $B1832)</f>
        <v>6343-3</v>
      </c>
      <c r="M1832" s="2">
        <v>6110</v>
      </c>
      <c r="N1832" s="2" t="str">
        <f t="shared" si="143"/>
        <v>Wolhusen</v>
      </c>
      <c r="O1832" s="2" t="str">
        <f t="shared" si="144"/>
        <v>Wolhusen</v>
      </c>
      <c r="P1832" s="2" t="str">
        <f t="shared" si="144"/>
        <v>Fontannen b. Wolhusen</v>
      </c>
      <c r="Q1832" s="2" t="str">
        <f t="shared" si="144"/>
        <v>Wolhusen</v>
      </c>
      <c r="R1832" s="2" t="str">
        <f t="shared" si="144"/>
        <v>Wolhusen</v>
      </c>
      <c r="S1832" s="2" t="str">
        <f t="shared" si="144"/>
        <v>Wolhusen</v>
      </c>
      <c r="T1832" s="2" t="str">
        <f t="shared" si="144"/>
        <v>Wolhusen</v>
      </c>
      <c r="U1832" s="2" t="str">
        <f t="shared" si="144"/>
        <v/>
      </c>
      <c r="V1832" s="2" t="str">
        <f t="shared" si="144"/>
        <v/>
      </c>
      <c r="W1832" s="2" t="str">
        <f t="shared" si="144"/>
        <v/>
      </c>
      <c r="X1832" s="2" t="str">
        <f t="shared" si="144"/>
        <v/>
      </c>
      <c r="Y1832" s="2" t="str">
        <f t="shared" si="144"/>
        <v/>
      </c>
    </row>
    <row r="1833" spans="1:25" x14ac:dyDescent="0.2">
      <c r="A1833" s="2" t="s">
        <v>1275</v>
      </c>
      <c r="B1833" s="2">
        <v>6343</v>
      </c>
      <c r="C1833" s="2">
        <v>4</v>
      </c>
      <c r="D1833" s="2" t="s">
        <v>1273</v>
      </c>
      <c r="E1833" s="2">
        <v>1707</v>
      </c>
      <c r="F1833" s="2" t="s">
        <v>1259</v>
      </c>
      <c r="G1833" s="2">
        <v>2676035.6830000002</v>
      </c>
      <c r="H1833" s="2">
        <v>1222832.8289999999</v>
      </c>
      <c r="I1833" s="2" t="s">
        <v>4896</v>
      </c>
      <c r="J1833" s="4">
        <v>39630</v>
      </c>
      <c r="K1833" s="230">
        <f t="shared" si="142"/>
        <v>3</v>
      </c>
      <c r="L1833" s="2" t="str">
        <f>$B1833&amp;"-"&amp;COUNTIF($B$2:$B1833, $B1833)</f>
        <v>6343-4</v>
      </c>
      <c r="M1833" s="2">
        <v>6112</v>
      </c>
      <c r="N1833" s="2" t="str">
        <f t="shared" si="143"/>
        <v>Doppleschwand</v>
      </c>
      <c r="O1833" s="2" t="str">
        <f t="shared" si="144"/>
        <v/>
      </c>
      <c r="P1833" s="2" t="str">
        <f t="shared" si="144"/>
        <v/>
      </c>
      <c r="Q1833" s="2" t="str">
        <f t="shared" si="144"/>
        <v/>
      </c>
      <c r="R1833" s="2" t="str">
        <f t="shared" si="144"/>
        <v/>
      </c>
      <c r="S1833" s="2" t="str">
        <f t="shared" si="144"/>
        <v/>
      </c>
      <c r="T1833" s="2" t="str">
        <f t="shared" si="144"/>
        <v/>
      </c>
      <c r="U1833" s="2" t="str">
        <f t="shared" si="144"/>
        <v/>
      </c>
      <c r="V1833" s="2" t="str">
        <f t="shared" si="144"/>
        <v/>
      </c>
      <c r="W1833" s="2" t="str">
        <f t="shared" si="144"/>
        <v/>
      </c>
      <c r="X1833" s="2" t="str">
        <f t="shared" si="144"/>
        <v/>
      </c>
      <c r="Y1833" s="2" t="str">
        <f t="shared" si="144"/>
        <v/>
      </c>
    </row>
    <row r="1834" spans="1:25" x14ac:dyDescent="0.2">
      <c r="A1834" s="2" t="s">
        <v>1276</v>
      </c>
      <c r="B1834" s="2">
        <v>6312</v>
      </c>
      <c r="C1834" s="2">
        <v>0</v>
      </c>
      <c r="D1834" s="2" t="s">
        <v>1276</v>
      </c>
      <c r="E1834" s="2">
        <v>1708</v>
      </c>
      <c r="F1834" s="2" t="s">
        <v>1259</v>
      </c>
      <c r="G1834" s="2">
        <v>2679457.3360000001</v>
      </c>
      <c r="H1834" s="2">
        <v>1228016.736</v>
      </c>
      <c r="I1834" s="2" t="s">
        <v>4896</v>
      </c>
      <c r="J1834" s="4">
        <v>39630</v>
      </c>
      <c r="K1834" s="230">
        <f t="shared" si="142"/>
        <v>3</v>
      </c>
      <c r="L1834" s="2" t="str">
        <f>$B1834&amp;"-"&amp;COUNTIF($B$2:$B1834, $B1834)</f>
        <v>6312-2</v>
      </c>
      <c r="M1834" s="2">
        <v>6113</v>
      </c>
      <c r="N1834" s="2" t="str">
        <f t="shared" si="143"/>
        <v>Romoos</v>
      </c>
      <c r="O1834" s="2" t="str">
        <f t="shared" si="144"/>
        <v/>
      </c>
      <c r="P1834" s="2" t="str">
        <f t="shared" si="144"/>
        <v/>
      </c>
      <c r="Q1834" s="2" t="str">
        <f t="shared" si="144"/>
        <v/>
      </c>
      <c r="R1834" s="2" t="str">
        <f t="shared" si="144"/>
        <v/>
      </c>
      <c r="S1834" s="2" t="str">
        <f t="shared" si="144"/>
        <v/>
      </c>
      <c r="T1834" s="2" t="str">
        <f t="shared" si="144"/>
        <v/>
      </c>
      <c r="U1834" s="2" t="str">
        <f t="shared" si="144"/>
        <v/>
      </c>
      <c r="V1834" s="2" t="str">
        <f t="shared" si="144"/>
        <v/>
      </c>
      <c r="W1834" s="2" t="str">
        <f t="shared" si="144"/>
        <v/>
      </c>
      <c r="X1834" s="2" t="str">
        <f t="shared" si="144"/>
        <v/>
      </c>
      <c r="Y1834" s="2" t="str">
        <f t="shared" si="144"/>
        <v/>
      </c>
    </row>
    <row r="1835" spans="1:25" x14ac:dyDescent="0.2">
      <c r="A1835" s="2" t="s">
        <v>1260</v>
      </c>
      <c r="B1835" s="2">
        <v>6330</v>
      </c>
      <c r="C1835" s="2">
        <v>0</v>
      </c>
      <c r="D1835" s="2" t="s">
        <v>1276</v>
      </c>
      <c r="E1835" s="2">
        <v>1708</v>
      </c>
      <c r="F1835" s="2" t="s">
        <v>1259</v>
      </c>
      <c r="G1835" s="2">
        <v>2678614.2990000001</v>
      </c>
      <c r="H1835" s="2">
        <v>1228911.5730000001</v>
      </c>
      <c r="I1835" s="2" t="s">
        <v>4896</v>
      </c>
      <c r="J1835" s="4">
        <v>39630</v>
      </c>
      <c r="K1835" s="230">
        <f t="shared" si="142"/>
        <v>3</v>
      </c>
      <c r="L1835" s="2" t="str">
        <f>$B1835&amp;"-"&amp;COUNTIF($B$2:$B1835, $B1835)</f>
        <v>6330-2</v>
      </c>
      <c r="M1835" s="2">
        <v>6114</v>
      </c>
      <c r="N1835" s="2" t="str">
        <f t="shared" si="143"/>
        <v>Steinhuserberg</v>
      </c>
      <c r="O1835" s="2" t="str">
        <f t="shared" si="144"/>
        <v/>
      </c>
      <c r="P1835" s="2" t="str">
        <f t="shared" si="144"/>
        <v/>
      </c>
      <c r="Q1835" s="2" t="str">
        <f t="shared" si="144"/>
        <v/>
      </c>
      <c r="R1835" s="2" t="str">
        <f t="shared" si="144"/>
        <v/>
      </c>
      <c r="S1835" s="2" t="str">
        <f t="shared" si="144"/>
        <v/>
      </c>
      <c r="T1835" s="2" t="str">
        <f t="shared" si="144"/>
        <v/>
      </c>
      <c r="U1835" s="2" t="str">
        <f t="shared" si="144"/>
        <v/>
      </c>
      <c r="V1835" s="2" t="str">
        <f t="shared" si="144"/>
        <v/>
      </c>
      <c r="W1835" s="2" t="str">
        <f t="shared" si="144"/>
        <v/>
      </c>
      <c r="X1835" s="2" t="str">
        <f t="shared" si="144"/>
        <v/>
      </c>
      <c r="Y1835" s="2" t="str">
        <f t="shared" si="144"/>
        <v/>
      </c>
    </row>
    <row r="1836" spans="1:25" x14ac:dyDescent="0.2">
      <c r="A1836" s="2" t="s">
        <v>1277</v>
      </c>
      <c r="B1836" s="2">
        <v>6314</v>
      </c>
      <c r="C1836" s="2">
        <v>0</v>
      </c>
      <c r="D1836" s="2" t="s">
        <v>1277</v>
      </c>
      <c r="E1836" s="2">
        <v>1709</v>
      </c>
      <c r="F1836" s="2" t="s">
        <v>1259</v>
      </c>
      <c r="G1836" s="2">
        <v>2686729.5639999998</v>
      </c>
      <c r="H1836" s="2">
        <v>1219163.297</v>
      </c>
      <c r="I1836" s="2" t="s">
        <v>4896</v>
      </c>
      <c r="J1836" s="4">
        <v>39630</v>
      </c>
      <c r="K1836" s="230">
        <f t="shared" si="142"/>
        <v>3</v>
      </c>
      <c r="L1836" s="2" t="str">
        <f>$B1836&amp;"-"&amp;COUNTIF($B$2:$B1836, $B1836)</f>
        <v>6314-4</v>
      </c>
      <c r="M1836" s="2">
        <v>6122</v>
      </c>
      <c r="N1836" s="2" t="str">
        <f t="shared" si="143"/>
        <v>Menznau</v>
      </c>
      <c r="O1836" s="2" t="str">
        <f t="shared" si="144"/>
        <v>Menznau</v>
      </c>
      <c r="P1836" s="2" t="str">
        <f t="shared" si="144"/>
        <v>Menznau</v>
      </c>
      <c r="Q1836" s="2" t="str">
        <f t="shared" si="144"/>
        <v/>
      </c>
      <c r="R1836" s="2" t="str">
        <f t="shared" si="144"/>
        <v/>
      </c>
      <c r="S1836" s="2" t="str">
        <f t="shared" si="144"/>
        <v/>
      </c>
      <c r="T1836" s="2" t="str">
        <f t="shared" si="144"/>
        <v/>
      </c>
      <c r="U1836" s="2" t="str">
        <f t="shared" si="144"/>
        <v/>
      </c>
      <c r="V1836" s="2" t="str">
        <f t="shared" si="144"/>
        <v/>
      </c>
      <c r="W1836" s="2" t="str">
        <f t="shared" si="144"/>
        <v/>
      </c>
      <c r="X1836" s="2" t="str">
        <f t="shared" si="144"/>
        <v/>
      </c>
      <c r="Y1836" s="2" t="str">
        <f t="shared" si="144"/>
        <v/>
      </c>
    </row>
    <row r="1837" spans="1:25" x14ac:dyDescent="0.2">
      <c r="A1837" s="2" t="s">
        <v>1278</v>
      </c>
      <c r="B1837" s="2">
        <v>6314</v>
      </c>
      <c r="C1837" s="2">
        <v>1</v>
      </c>
      <c r="D1837" s="2" t="s">
        <v>1277</v>
      </c>
      <c r="E1837" s="2">
        <v>1709</v>
      </c>
      <c r="F1837" s="2" t="s">
        <v>1259</v>
      </c>
      <c r="G1837" s="2">
        <v>2685216.835</v>
      </c>
      <c r="H1837" s="2">
        <v>1222603.666</v>
      </c>
      <c r="I1837" s="2" t="s">
        <v>4896</v>
      </c>
      <c r="J1837" s="4">
        <v>39630</v>
      </c>
      <c r="K1837" s="230">
        <f t="shared" si="142"/>
        <v>3</v>
      </c>
      <c r="L1837" s="2" t="str">
        <f>$B1837&amp;"-"&amp;COUNTIF($B$2:$B1837, $B1837)</f>
        <v>6314-5</v>
      </c>
      <c r="M1837" s="2">
        <v>6123</v>
      </c>
      <c r="N1837" s="2" t="str">
        <f t="shared" si="143"/>
        <v>Geiss</v>
      </c>
      <c r="O1837" s="2" t="str">
        <f t="shared" si="144"/>
        <v/>
      </c>
      <c r="P1837" s="2" t="str">
        <f t="shared" si="144"/>
        <v/>
      </c>
      <c r="Q1837" s="2" t="str">
        <f t="shared" si="144"/>
        <v/>
      </c>
      <c r="R1837" s="2" t="str">
        <f t="shared" si="144"/>
        <v/>
      </c>
      <c r="S1837" s="2" t="str">
        <f t="shared" si="144"/>
        <v/>
      </c>
      <c r="T1837" s="2" t="str">
        <f t="shared" si="144"/>
        <v/>
      </c>
      <c r="U1837" s="2" t="str">
        <f t="shared" si="144"/>
        <v/>
      </c>
      <c r="V1837" s="2" t="str">
        <f t="shared" si="144"/>
        <v/>
      </c>
      <c r="W1837" s="2" t="str">
        <f t="shared" si="144"/>
        <v/>
      </c>
      <c r="X1837" s="2" t="str">
        <f t="shared" si="144"/>
        <v/>
      </c>
      <c r="Y1837" s="2" t="str">
        <f t="shared" si="144"/>
        <v/>
      </c>
    </row>
    <row r="1838" spans="1:25" x14ac:dyDescent="0.2">
      <c r="A1838" s="2" t="s">
        <v>1269</v>
      </c>
      <c r="B1838" s="2">
        <v>6315</v>
      </c>
      <c r="C1838" s="2">
        <v>0</v>
      </c>
      <c r="D1838" s="2" t="s">
        <v>1277</v>
      </c>
      <c r="E1838" s="2">
        <v>1709</v>
      </c>
      <c r="F1838" s="2" t="s">
        <v>1259</v>
      </c>
      <c r="G1838" s="2">
        <v>2687476.3</v>
      </c>
      <c r="H1838" s="2">
        <v>1222477.3219999999</v>
      </c>
      <c r="I1838" s="2" t="s">
        <v>4896</v>
      </c>
      <c r="J1838" s="4">
        <v>39630</v>
      </c>
      <c r="K1838" s="230">
        <f t="shared" si="142"/>
        <v>3</v>
      </c>
      <c r="L1838" s="2" t="str">
        <f>$B1838&amp;"-"&amp;COUNTIF($B$2:$B1838, $B1838)</f>
        <v>6315-6</v>
      </c>
      <c r="M1838" s="2">
        <v>6125</v>
      </c>
      <c r="N1838" s="2" t="str">
        <f t="shared" si="143"/>
        <v>Menzberg</v>
      </c>
      <c r="O1838" s="2" t="str">
        <f t="shared" si="144"/>
        <v>Menzberg</v>
      </c>
      <c r="P1838" s="2" t="str">
        <f t="shared" si="144"/>
        <v>Menzberg</v>
      </c>
      <c r="Q1838" s="2" t="str">
        <f t="shared" si="144"/>
        <v/>
      </c>
      <c r="R1838" s="2" t="str">
        <f t="shared" si="144"/>
        <v/>
      </c>
      <c r="S1838" s="2" t="str">
        <f t="shared" si="144"/>
        <v/>
      </c>
      <c r="T1838" s="2" t="str">
        <f t="shared" si="144"/>
        <v/>
      </c>
      <c r="U1838" s="2" t="str">
        <f t="shared" si="144"/>
        <v/>
      </c>
      <c r="V1838" s="2" t="str">
        <f t="shared" si="144"/>
        <v/>
      </c>
      <c r="W1838" s="2" t="str">
        <f t="shared" si="144"/>
        <v/>
      </c>
      <c r="X1838" s="2" t="str">
        <f t="shared" si="144"/>
        <v/>
      </c>
      <c r="Y1838" s="2" t="str">
        <f t="shared" si="144"/>
        <v/>
      </c>
    </row>
    <row r="1839" spans="1:25" x14ac:dyDescent="0.2">
      <c r="A1839" s="2" t="s">
        <v>1279</v>
      </c>
      <c r="B1839" s="2">
        <v>6318</v>
      </c>
      <c r="C1839" s="2">
        <v>0</v>
      </c>
      <c r="D1839" s="2" t="s">
        <v>1279</v>
      </c>
      <c r="E1839" s="2">
        <v>1710</v>
      </c>
      <c r="F1839" s="2" t="s">
        <v>1259</v>
      </c>
      <c r="G1839" s="2">
        <v>2683182.8289999999</v>
      </c>
      <c r="H1839" s="2">
        <v>1217624.8259999999</v>
      </c>
      <c r="I1839" s="2" t="s">
        <v>4896</v>
      </c>
      <c r="J1839" s="4">
        <v>39630</v>
      </c>
      <c r="K1839" s="230">
        <f t="shared" si="142"/>
        <v>3</v>
      </c>
      <c r="L1839" s="2" t="str">
        <f>$B1839&amp;"-"&amp;COUNTIF($B$2:$B1839, $B1839)</f>
        <v>6318-2</v>
      </c>
      <c r="M1839" s="2">
        <v>6126</v>
      </c>
      <c r="N1839" s="2" t="str">
        <f t="shared" si="143"/>
        <v>Daiwil</v>
      </c>
      <c r="O1839" s="2" t="str">
        <f t="shared" si="144"/>
        <v/>
      </c>
      <c r="P1839" s="2" t="str">
        <f t="shared" si="144"/>
        <v/>
      </c>
      <c r="Q1839" s="2" t="str">
        <f t="shared" si="144"/>
        <v/>
      </c>
      <c r="R1839" s="2" t="str">
        <f t="shared" si="144"/>
        <v/>
      </c>
      <c r="S1839" s="2" t="str">
        <f t="shared" si="144"/>
        <v/>
      </c>
      <c r="T1839" s="2" t="str">
        <f t="shared" si="144"/>
        <v/>
      </c>
      <c r="U1839" s="2" t="str">
        <f t="shared" si="144"/>
        <v/>
      </c>
      <c r="V1839" s="2" t="str">
        <f t="shared" si="144"/>
        <v/>
      </c>
      <c r="W1839" s="2" t="str">
        <f t="shared" si="144"/>
        <v/>
      </c>
      <c r="X1839" s="2" t="str">
        <f t="shared" si="144"/>
        <v/>
      </c>
      <c r="Y1839" s="2" t="str">
        <f t="shared" si="144"/>
        <v/>
      </c>
    </row>
    <row r="1840" spans="1:25" x14ac:dyDescent="0.2">
      <c r="A1840" s="2" t="s">
        <v>1280</v>
      </c>
      <c r="B1840" s="2">
        <v>6300</v>
      </c>
      <c r="C1840" s="2">
        <v>0</v>
      </c>
      <c r="D1840" s="2" t="s">
        <v>1280</v>
      </c>
      <c r="E1840" s="2">
        <v>1711</v>
      </c>
      <c r="F1840" s="2" t="s">
        <v>1259</v>
      </c>
      <c r="G1840" s="2">
        <v>2682507.9130000002</v>
      </c>
      <c r="H1840" s="2">
        <v>1224819.0900000001</v>
      </c>
      <c r="I1840" s="2" t="s">
        <v>4896</v>
      </c>
      <c r="J1840" s="4">
        <v>39630</v>
      </c>
      <c r="K1840" s="230">
        <f t="shared" si="142"/>
        <v>3</v>
      </c>
      <c r="L1840" s="2" t="str">
        <f>$B1840&amp;"-"&amp;COUNTIF($B$2:$B1840, $B1840)</f>
        <v>6300-2</v>
      </c>
      <c r="M1840" s="2">
        <v>6130</v>
      </c>
      <c r="N1840" s="2" t="str">
        <f t="shared" si="143"/>
        <v>Willisau</v>
      </c>
      <c r="O1840" s="2" t="str">
        <f t="shared" si="144"/>
        <v>Willisau</v>
      </c>
      <c r="P1840" s="2" t="str">
        <f t="shared" si="144"/>
        <v>Willisau</v>
      </c>
      <c r="Q1840" s="2" t="str">
        <f t="shared" si="144"/>
        <v/>
      </c>
      <c r="R1840" s="2" t="str">
        <f t="shared" si="144"/>
        <v/>
      </c>
      <c r="S1840" s="2" t="str">
        <f t="shared" si="144"/>
        <v/>
      </c>
      <c r="T1840" s="2" t="str">
        <f t="shared" si="144"/>
        <v/>
      </c>
      <c r="U1840" s="2" t="str">
        <f t="shared" si="144"/>
        <v/>
      </c>
      <c r="V1840" s="2" t="str">
        <f t="shared" ref="V1840:Y1840" si="145">IFERROR(INDEX($A$2:$A$5744, MATCH($M1840&amp;"-"&amp;V$1, $L$2:$L$5744, 0)), "")</f>
        <v/>
      </c>
      <c r="W1840" s="2" t="str">
        <f t="shared" si="145"/>
        <v/>
      </c>
      <c r="X1840" s="2" t="str">
        <f t="shared" si="145"/>
        <v/>
      </c>
      <c r="Y1840" s="2" t="str">
        <f t="shared" si="145"/>
        <v/>
      </c>
    </row>
    <row r="1841" spans="1:25" x14ac:dyDescent="0.2">
      <c r="A1841" s="2" t="s">
        <v>1281</v>
      </c>
      <c r="B1841" s="2">
        <v>6300</v>
      </c>
      <c r="C1841" s="2">
        <v>5</v>
      </c>
      <c r="D1841" s="2" t="s">
        <v>1280</v>
      </c>
      <c r="E1841" s="2">
        <v>1711</v>
      </c>
      <c r="F1841" s="2" t="s">
        <v>1259</v>
      </c>
      <c r="G1841" s="2">
        <v>2682655.1630000002</v>
      </c>
      <c r="H1841" s="2">
        <v>1221785.6129999999</v>
      </c>
      <c r="I1841" s="2" t="s">
        <v>4896</v>
      </c>
      <c r="J1841" s="4">
        <v>39630</v>
      </c>
      <c r="K1841" s="230">
        <f t="shared" si="142"/>
        <v>3</v>
      </c>
      <c r="L1841" s="2" t="str">
        <f>$B1841&amp;"-"&amp;COUNTIF($B$2:$B1841, $B1841)</f>
        <v>6300-3</v>
      </c>
      <c r="M1841" s="2">
        <v>6132</v>
      </c>
      <c r="N1841" s="2" t="str">
        <f t="shared" si="143"/>
        <v>Rohrmatt</v>
      </c>
      <c r="O1841" s="2" t="str">
        <f t="shared" si="143"/>
        <v>Rohrmatt</v>
      </c>
      <c r="P1841" s="2" t="str">
        <f t="shared" si="143"/>
        <v/>
      </c>
      <c r="Q1841" s="2" t="str">
        <f t="shared" si="143"/>
        <v/>
      </c>
      <c r="R1841" s="2" t="str">
        <f t="shared" si="143"/>
        <v/>
      </c>
      <c r="S1841" s="2" t="str">
        <f t="shared" si="143"/>
        <v/>
      </c>
      <c r="T1841" s="2" t="str">
        <f t="shared" si="143"/>
        <v/>
      </c>
      <c r="U1841" s="2" t="str">
        <f t="shared" si="143"/>
        <v/>
      </c>
      <c r="V1841" s="2" t="str">
        <f t="shared" si="143"/>
        <v/>
      </c>
      <c r="W1841" s="2" t="str">
        <f t="shared" si="143"/>
        <v/>
      </c>
      <c r="X1841" s="2" t="str">
        <f t="shared" si="143"/>
        <v/>
      </c>
      <c r="Y1841" s="2" t="str">
        <f t="shared" si="143"/>
        <v/>
      </c>
    </row>
    <row r="1842" spans="1:25" x14ac:dyDescent="0.2">
      <c r="A1842" s="2" t="s">
        <v>1278</v>
      </c>
      <c r="B1842" s="2">
        <v>6314</v>
      </c>
      <c r="C1842" s="2">
        <v>1</v>
      </c>
      <c r="D1842" s="2" t="s">
        <v>1280</v>
      </c>
      <c r="E1842" s="2">
        <v>1711</v>
      </c>
      <c r="F1842" s="2" t="s">
        <v>1259</v>
      </c>
      <c r="G1842" s="2">
        <v>2684781.2680000002</v>
      </c>
      <c r="H1842" s="2">
        <v>1222841.8629999999</v>
      </c>
      <c r="I1842" s="2" t="s">
        <v>4896</v>
      </c>
      <c r="J1842" s="4">
        <v>39630</v>
      </c>
      <c r="K1842" s="230">
        <f t="shared" si="142"/>
        <v>3</v>
      </c>
      <c r="L1842" s="2" t="str">
        <f>$B1842&amp;"-"&amp;COUNTIF($B$2:$B1842, $B1842)</f>
        <v>6314-6</v>
      </c>
      <c r="M1842" s="2">
        <v>6133</v>
      </c>
      <c r="N1842" s="2" t="str">
        <f t="shared" si="143"/>
        <v>Hergiswil b. Willisau</v>
      </c>
      <c r="O1842" s="2" t="str">
        <f t="shared" si="143"/>
        <v>Hergiswil b. Willisau</v>
      </c>
      <c r="P1842" s="2" t="str">
        <f t="shared" si="143"/>
        <v/>
      </c>
      <c r="Q1842" s="2" t="str">
        <f t="shared" si="143"/>
        <v/>
      </c>
      <c r="R1842" s="2" t="str">
        <f t="shared" si="143"/>
        <v/>
      </c>
      <c r="S1842" s="2" t="str">
        <f t="shared" si="143"/>
        <v/>
      </c>
      <c r="T1842" s="2" t="str">
        <f t="shared" si="143"/>
        <v/>
      </c>
      <c r="U1842" s="2" t="str">
        <f t="shared" si="143"/>
        <v/>
      </c>
      <c r="V1842" s="2" t="str">
        <f t="shared" si="143"/>
        <v/>
      </c>
      <c r="W1842" s="2" t="str">
        <f t="shared" si="143"/>
        <v/>
      </c>
      <c r="X1842" s="2" t="str">
        <f t="shared" si="143"/>
        <v/>
      </c>
      <c r="Y1842" s="2" t="str">
        <f t="shared" si="143"/>
        <v/>
      </c>
    </row>
    <row r="1843" spans="1:25" x14ac:dyDescent="0.2">
      <c r="A1843" s="2" t="s">
        <v>1282</v>
      </c>
      <c r="B1843" s="2">
        <v>6317</v>
      </c>
      <c r="C1843" s="2">
        <v>0</v>
      </c>
      <c r="D1843" s="2" t="s">
        <v>1280</v>
      </c>
      <c r="E1843" s="2">
        <v>1711</v>
      </c>
      <c r="F1843" s="2" t="s">
        <v>1259</v>
      </c>
      <c r="G1843" s="2">
        <v>2681050.4339999999</v>
      </c>
      <c r="H1843" s="2">
        <v>1221071.5290000001</v>
      </c>
      <c r="I1843" s="2" t="s">
        <v>4896</v>
      </c>
      <c r="J1843" s="4">
        <v>39630</v>
      </c>
      <c r="K1843" s="230">
        <f t="shared" si="142"/>
        <v>3</v>
      </c>
      <c r="L1843" s="2" t="str">
        <f>$B1843&amp;"-"&amp;COUNTIF($B$2:$B1843, $B1843)</f>
        <v>6317-1</v>
      </c>
      <c r="M1843" s="2">
        <v>6142</v>
      </c>
      <c r="N1843" s="2" t="str">
        <f t="shared" si="143"/>
        <v>Gettnau</v>
      </c>
      <c r="O1843" s="2" t="str">
        <f t="shared" si="143"/>
        <v/>
      </c>
      <c r="P1843" s="2" t="str">
        <f t="shared" si="143"/>
        <v/>
      </c>
      <c r="Q1843" s="2" t="str">
        <f t="shared" si="143"/>
        <v/>
      </c>
      <c r="R1843" s="2" t="str">
        <f t="shared" si="143"/>
        <v/>
      </c>
      <c r="S1843" s="2" t="str">
        <f t="shared" si="143"/>
        <v/>
      </c>
      <c r="T1843" s="2" t="str">
        <f t="shared" si="143"/>
        <v/>
      </c>
      <c r="U1843" s="2" t="str">
        <f t="shared" si="143"/>
        <v/>
      </c>
      <c r="V1843" s="2" t="str">
        <f t="shared" si="143"/>
        <v/>
      </c>
      <c r="W1843" s="2" t="str">
        <f t="shared" si="143"/>
        <v/>
      </c>
      <c r="X1843" s="2" t="str">
        <f t="shared" si="143"/>
        <v/>
      </c>
      <c r="Y1843" s="2" t="str">
        <f t="shared" si="143"/>
        <v/>
      </c>
    </row>
    <row r="1844" spans="1:25" x14ac:dyDescent="0.2">
      <c r="A1844" s="2" t="s">
        <v>1279</v>
      </c>
      <c r="B1844" s="2">
        <v>6318</v>
      </c>
      <c r="C1844" s="2">
        <v>0</v>
      </c>
      <c r="D1844" s="2" t="s">
        <v>1280</v>
      </c>
      <c r="E1844" s="2">
        <v>1711</v>
      </c>
      <c r="F1844" s="2" t="s">
        <v>1259</v>
      </c>
      <c r="G1844" s="2">
        <v>2685913.5279999999</v>
      </c>
      <c r="H1844" s="2">
        <v>1215719.895</v>
      </c>
      <c r="I1844" s="2" t="s">
        <v>4896</v>
      </c>
      <c r="J1844" s="4">
        <v>39630</v>
      </c>
      <c r="K1844" s="230">
        <f t="shared" si="142"/>
        <v>3</v>
      </c>
      <c r="L1844" s="2" t="str">
        <f>$B1844&amp;"-"&amp;COUNTIF($B$2:$B1844, $B1844)</f>
        <v>6318-3</v>
      </c>
      <c r="M1844" s="2">
        <v>6143</v>
      </c>
      <c r="N1844" s="2" t="str">
        <f t="shared" si="143"/>
        <v>Ohmstal</v>
      </c>
      <c r="O1844" s="2" t="str">
        <f t="shared" si="143"/>
        <v>Ohmstal</v>
      </c>
      <c r="P1844" s="2" t="str">
        <f t="shared" si="143"/>
        <v/>
      </c>
      <c r="Q1844" s="2" t="str">
        <f t="shared" si="143"/>
        <v/>
      </c>
      <c r="R1844" s="2" t="str">
        <f t="shared" si="143"/>
        <v/>
      </c>
      <c r="S1844" s="2" t="str">
        <f t="shared" si="143"/>
        <v/>
      </c>
      <c r="T1844" s="2" t="str">
        <f t="shared" si="143"/>
        <v/>
      </c>
      <c r="U1844" s="2" t="str">
        <f t="shared" si="143"/>
        <v/>
      </c>
      <c r="V1844" s="2" t="str">
        <f t="shared" si="143"/>
        <v/>
      </c>
      <c r="W1844" s="2" t="str">
        <f t="shared" si="143"/>
        <v/>
      </c>
      <c r="X1844" s="2" t="str">
        <f t="shared" si="143"/>
        <v/>
      </c>
      <c r="Y1844" s="2" t="str">
        <f t="shared" si="143"/>
        <v/>
      </c>
    </row>
    <row r="1845" spans="1:25" x14ac:dyDescent="0.2">
      <c r="A1845" s="2" t="s">
        <v>1260</v>
      </c>
      <c r="B1845" s="2">
        <v>6330</v>
      </c>
      <c r="C1845" s="2">
        <v>0</v>
      </c>
      <c r="D1845" s="2" t="s">
        <v>1280</v>
      </c>
      <c r="E1845" s="2">
        <v>1711</v>
      </c>
      <c r="F1845" s="2" t="s">
        <v>1259</v>
      </c>
      <c r="G1845" s="2">
        <v>2678785.5440000002</v>
      </c>
      <c r="H1845" s="2">
        <v>1226402.8149999999</v>
      </c>
      <c r="I1845" s="2" t="s">
        <v>4896</v>
      </c>
      <c r="J1845" s="4">
        <v>39630</v>
      </c>
      <c r="K1845" s="230">
        <f t="shared" si="142"/>
        <v>3</v>
      </c>
      <c r="L1845" s="2" t="str">
        <f>$B1845&amp;"-"&amp;COUNTIF($B$2:$B1845, $B1845)</f>
        <v>6330-3</v>
      </c>
      <c r="M1845" s="2">
        <v>6144</v>
      </c>
      <c r="N1845" s="2" t="str">
        <f t="shared" si="143"/>
        <v>Zell LU</v>
      </c>
      <c r="O1845" s="2" t="str">
        <f t="shared" si="143"/>
        <v>Zell LU</v>
      </c>
      <c r="P1845" s="2" t="str">
        <f t="shared" si="143"/>
        <v>Zell LU</v>
      </c>
      <c r="Q1845" s="2" t="str">
        <f t="shared" si="143"/>
        <v/>
      </c>
      <c r="R1845" s="2" t="str">
        <f t="shared" si="143"/>
        <v/>
      </c>
      <c r="S1845" s="2" t="str">
        <f t="shared" si="143"/>
        <v/>
      </c>
      <c r="T1845" s="2" t="str">
        <f t="shared" si="143"/>
        <v/>
      </c>
      <c r="U1845" s="2" t="str">
        <f t="shared" si="143"/>
        <v/>
      </c>
      <c r="V1845" s="2" t="str">
        <f t="shared" si="143"/>
        <v/>
      </c>
      <c r="W1845" s="2" t="str">
        <f t="shared" si="143"/>
        <v/>
      </c>
      <c r="X1845" s="2" t="str">
        <f t="shared" si="143"/>
        <v/>
      </c>
      <c r="Y1845" s="2" t="str">
        <f t="shared" si="143"/>
        <v/>
      </c>
    </row>
    <row r="1846" spans="1:25" x14ac:dyDescent="0.2">
      <c r="A1846" s="2" t="s">
        <v>1283</v>
      </c>
      <c r="B1846" s="2">
        <v>1473</v>
      </c>
      <c r="C1846" s="2">
        <v>2</v>
      </c>
      <c r="D1846" s="2" t="s">
        <v>1284</v>
      </c>
      <c r="E1846" s="2">
        <v>2008</v>
      </c>
      <c r="F1846" s="2" t="s">
        <v>1285</v>
      </c>
      <c r="G1846" s="2">
        <v>2553653.1970000002</v>
      </c>
      <c r="H1846" s="2">
        <v>1186735.4639999999</v>
      </c>
      <c r="I1846" s="2" t="s">
        <v>4898</v>
      </c>
      <c r="J1846" s="4">
        <v>39630</v>
      </c>
      <c r="K1846" s="230">
        <f t="shared" si="142"/>
        <v>2</v>
      </c>
      <c r="L1846" s="2" t="str">
        <f>$B1846&amp;"-"&amp;COUNTIF($B$2:$B1846, $B1846)</f>
        <v>1473-1</v>
      </c>
      <c r="M1846" s="2">
        <v>6145</v>
      </c>
      <c r="N1846" s="2" t="str">
        <f t="shared" si="143"/>
        <v>Fischbach LU</v>
      </c>
      <c r="O1846" s="2" t="str">
        <f t="shared" si="143"/>
        <v>Fischbach LU</v>
      </c>
      <c r="P1846" s="2" t="str">
        <f t="shared" si="143"/>
        <v/>
      </c>
      <c r="Q1846" s="2" t="str">
        <f t="shared" si="143"/>
        <v/>
      </c>
      <c r="R1846" s="2" t="str">
        <f t="shared" si="143"/>
        <v/>
      </c>
      <c r="S1846" s="2" t="str">
        <f t="shared" si="143"/>
        <v/>
      </c>
      <c r="T1846" s="2" t="str">
        <f t="shared" si="143"/>
        <v/>
      </c>
      <c r="U1846" s="2" t="str">
        <f t="shared" si="143"/>
        <v/>
      </c>
      <c r="V1846" s="2" t="str">
        <f t="shared" si="143"/>
        <v/>
      </c>
      <c r="W1846" s="2" t="str">
        <f t="shared" si="143"/>
        <v/>
      </c>
      <c r="X1846" s="2" t="str">
        <f t="shared" si="143"/>
        <v/>
      </c>
      <c r="Y1846" s="2" t="str">
        <f t="shared" si="143"/>
        <v/>
      </c>
    </row>
    <row r="1847" spans="1:25" x14ac:dyDescent="0.2">
      <c r="A1847" s="2" t="s">
        <v>1286</v>
      </c>
      <c r="B1847" s="2">
        <v>1482</v>
      </c>
      <c r="C1847" s="2">
        <v>0</v>
      </c>
      <c r="D1847" s="2" t="s">
        <v>1287</v>
      </c>
      <c r="E1847" s="2">
        <v>2011</v>
      </c>
      <c r="F1847" s="2" t="s">
        <v>1285</v>
      </c>
      <c r="G1847" s="2">
        <v>2558467.8939999999</v>
      </c>
      <c r="H1847" s="2">
        <v>1184390.753</v>
      </c>
      <c r="I1847" s="2" t="s">
        <v>4898</v>
      </c>
      <c r="J1847" s="4">
        <v>39630</v>
      </c>
      <c r="K1847" s="230">
        <f t="shared" si="142"/>
        <v>2</v>
      </c>
      <c r="L1847" s="2" t="str">
        <f>$B1847&amp;"-"&amp;COUNTIF($B$2:$B1847, $B1847)</f>
        <v>1482-1</v>
      </c>
      <c r="M1847" s="2">
        <v>6146</v>
      </c>
      <c r="N1847" s="2" t="str">
        <f t="shared" si="143"/>
        <v>Grossdietwil</v>
      </c>
      <c r="O1847" s="2" t="str">
        <f t="shared" si="143"/>
        <v>Grossdietwil</v>
      </c>
      <c r="P1847" s="2" t="str">
        <f t="shared" si="143"/>
        <v/>
      </c>
      <c r="Q1847" s="2" t="str">
        <f t="shared" si="143"/>
        <v/>
      </c>
      <c r="R1847" s="2" t="str">
        <f t="shared" si="143"/>
        <v/>
      </c>
      <c r="S1847" s="2" t="str">
        <f t="shared" si="143"/>
        <v/>
      </c>
      <c r="T1847" s="2" t="str">
        <f t="shared" si="143"/>
        <v/>
      </c>
      <c r="U1847" s="2" t="str">
        <f t="shared" si="143"/>
        <v/>
      </c>
      <c r="V1847" s="2" t="str">
        <f t="shared" si="143"/>
        <v/>
      </c>
      <c r="W1847" s="2" t="str">
        <f t="shared" si="143"/>
        <v/>
      </c>
      <c r="X1847" s="2" t="str">
        <f t="shared" si="143"/>
        <v/>
      </c>
      <c r="Y1847" s="2" t="str">
        <f t="shared" si="143"/>
        <v/>
      </c>
    </row>
    <row r="1848" spans="1:25" x14ac:dyDescent="0.2">
      <c r="A1848" s="2" t="s">
        <v>1288</v>
      </c>
      <c r="B1848" s="2">
        <v>1483</v>
      </c>
      <c r="C1848" s="2">
        <v>3</v>
      </c>
      <c r="D1848" s="2" t="s">
        <v>1287</v>
      </c>
      <c r="E1848" s="2">
        <v>2011</v>
      </c>
      <c r="F1848" s="2" t="s">
        <v>1285</v>
      </c>
      <c r="G1848" s="2">
        <v>2556652.963</v>
      </c>
      <c r="H1848" s="2">
        <v>1183881.338</v>
      </c>
      <c r="I1848" s="2" t="s">
        <v>4898</v>
      </c>
      <c r="J1848" s="4">
        <v>39630</v>
      </c>
      <c r="K1848" s="230">
        <f t="shared" si="142"/>
        <v>2</v>
      </c>
      <c r="L1848" s="2" t="str">
        <f>$B1848&amp;"-"&amp;COUNTIF($B$2:$B1848, $B1848)</f>
        <v>1483-1</v>
      </c>
      <c r="M1848" s="2">
        <v>6147</v>
      </c>
      <c r="N1848" s="2" t="str">
        <f t="shared" si="143"/>
        <v>Altbüron</v>
      </c>
      <c r="O1848" s="2" t="str">
        <f t="shared" si="143"/>
        <v>Altbüron</v>
      </c>
      <c r="P1848" s="2" t="str">
        <f t="shared" si="143"/>
        <v>Altbüron</v>
      </c>
      <c r="Q1848" s="2" t="str">
        <f t="shared" si="143"/>
        <v>Altbüron</v>
      </c>
      <c r="R1848" s="2" t="str">
        <f t="shared" si="143"/>
        <v/>
      </c>
      <c r="S1848" s="2" t="str">
        <f t="shared" si="143"/>
        <v/>
      </c>
      <c r="T1848" s="2" t="str">
        <f t="shared" si="143"/>
        <v/>
      </c>
      <c r="U1848" s="2" t="str">
        <f t="shared" si="143"/>
        <v/>
      </c>
      <c r="V1848" s="2" t="str">
        <f t="shared" si="143"/>
        <v/>
      </c>
      <c r="W1848" s="2" t="str">
        <f t="shared" si="143"/>
        <v/>
      </c>
      <c r="X1848" s="2" t="str">
        <f t="shared" si="143"/>
        <v/>
      </c>
      <c r="Y1848" s="2" t="str">
        <f t="shared" si="143"/>
        <v/>
      </c>
    </row>
    <row r="1849" spans="1:25" x14ac:dyDescent="0.2">
      <c r="A1849" s="2" t="s">
        <v>1289</v>
      </c>
      <c r="B1849" s="2">
        <v>1532</v>
      </c>
      <c r="C1849" s="2">
        <v>0</v>
      </c>
      <c r="D1849" s="2" t="s">
        <v>1289</v>
      </c>
      <c r="E1849" s="2">
        <v>2016</v>
      </c>
      <c r="F1849" s="2" t="s">
        <v>1285</v>
      </c>
      <c r="G1849" s="2">
        <v>2559922.0959999999</v>
      </c>
      <c r="H1849" s="2">
        <v>1182622.0519999999</v>
      </c>
      <c r="I1849" s="2" t="s">
        <v>4898</v>
      </c>
      <c r="J1849" s="4">
        <v>39630</v>
      </c>
      <c r="K1849" s="230">
        <f t="shared" si="142"/>
        <v>2</v>
      </c>
      <c r="L1849" s="2" t="str">
        <f>$B1849&amp;"-"&amp;COUNTIF($B$2:$B1849, $B1849)</f>
        <v>1532-1</v>
      </c>
      <c r="M1849" s="2">
        <v>6152</v>
      </c>
      <c r="N1849" s="2" t="str">
        <f t="shared" si="143"/>
        <v>Hüswil</v>
      </c>
      <c r="O1849" s="2" t="str">
        <f t="shared" si="143"/>
        <v>Hüswil</v>
      </c>
      <c r="P1849" s="2" t="str">
        <f t="shared" si="143"/>
        <v/>
      </c>
      <c r="Q1849" s="2" t="str">
        <f t="shared" si="143"/>
        <v/>
      </c>
      <c r="R1849" s="2" t="str">
        <f t="shared" si="143"/>
        <v/>
      </c>
      <c r="S1849" s="2" t="str">
        <f t="shared" si="143"/>
        <v/>
      </c>
      <c r="T1849" s="2" t="str">
        <f t="shared" si="143"/>
        <v/>
      </c>
      <c r="U1849" s="2" t="str">
        <f t="shared" si="143"/>
        <v/>
      </c>
      <c r="V1849" s="2" t="str">
        <f t="shared" si="143"/>
        <v/>
      </c>
      <c r="W1849" s="2" t="str">
        <f t="shared" si="143"/>
        <v/>
      </c>
      <c r="X1849" s="2" t="str">
        <f t="shared" si="143"/>
        <v/>
      </c>
      <c r="Y1849" s="2" t="str">
        <f t="shared" si="143"/>
        <v/>
      </c>
    </row>
    <row r="1850" spans="1:25" x14ac:dyDescent="0.2">
      <c r="A1850" s="2" t="s">
        <v>1290</v>
      </c>
      <c r="B1850" s="2">
        <v>1544</v>
      </c>
      <c r="C1850" s="2">
        <v>0</v>
      </c>
      <c r="D1850" s="2" t="s">
        <v>1290</v>
      </c>
      <c r="E1850" s="2">
        <v>2022</v>
      </c>
      <c r="F1850" s="2" t="s">
        <v>1285</v>
      </c>
      <c r="G1850" s="2">
        <v>2561748.3859999999</v>
      </c>
      <c r="H1850" s="2">
        <v>1194465.0490000001</v>
      </c>
      <c r="I1850" s="2" t="s">
        <v>4898</v>
      </c>
      <c r="J1850" s="4">
        <v>39630</v>
      </c>
      <c r="K1850" s="230">
        <f t="shared" si="142"/>
        <v>2</v>
      </c>
      <c r="L1850" s="2" t="str">
        <f>$B1850&amp;"-"&amp;COUNTIF($B$2:$B1850, $B1850)</f>
        <v>1544-1</v>
      </c>
      <c r="M1850" s="2">
        <v>6153</v>
      </c>
      <c r="N1850" s="2" t="str">
        <f t="shared" si="143"/>
        <v>Ufhusen</v>
      </c>
      <c r="O1850" s="2" t="str">
        <f t="shared" si="143"/>
        <v>Ufhusen</v>
      </c>
      <c r="P1850" s="2" t="str">
        <f t="shared" si="143"/>
        <v>Ufhusen</v>
      </c>
      <c r="Q1850" s="2" t="str">
        <f t="shared" si="143"/>
        <v>Ufhusen</v>
      </c>
      <c r="R1850" s="2" t="str">
        <f t="shared" si="143"/>
        <v/>
      </c>
      <c r="S1850" s="2" t="str">
        <f t="shared" si="143"/>
        <v/>
      </c>
      <c r="T1850" s="2" t="str">
        <f t="shared" si="143"/>
        <v/>
      </c>
      <c r="U1850" s="2" t="str">
        <f t="shared" si="143"/>
        <v/>
      </c>
      <c r="V1850" s="2" t="str">
        <f t="shared" si="143"/>
        <v/>
      </c>
      <c r="W1850" s="2" t="str">
        <f t="shared" si="143"/>
        <v/>
      </c>
      <c r="X1850" s="2" t="str">
        <f t="shared" si="143"/>
        <v/>
      </c>
      <c r="Y1850" s="2" t="str">
        <f t="shared" si="143"/>
        <v/>
      </c>
    </row>
    <row r="1851" spans="1:25" x14ac:dyDescent="0.2">
      <c r="A1851" s="2" t="s">
        <v>1328</v>
      </c>
      <c r="B1851" s="2">
        <v>1470</v>
      </c>
      <c r="C1851" s="2">
        <v>0</v>
      </c>
      <c r="D1851" s="2" t="s">
        <v>1292</v>
      </c>
      <c r="E1851" s="2">
        <v>2025</v>
      </c>
      <c r="F1851" s="2" t="s">
        <v>1285</v>
      </c>
      <c r="G1851" s="2">
        <v>2555000.8659999999</v>
      </c>
      <c r="H1851" s="2">
        <v>1187631.402</v>
      </c>
      <c r="I1851" s="2" t="s">
        <v>4898</v>
      </c>
      <c r="J1851" s="4">
        <v>39630</v>
      </c>
      <c r="K1851" s="230">
        <f t="shared" si="142"/>
        <v>2</v>
      </c>
      <c r="L1851" s="2" t="str">
        <f>$B1851&amp;"-"&amp;COUNTIF($B$2:$B1851, $B1851)</f>
        <v>1470-1</v>
      </c>
      <c r="M1851" s="2">
        <v>6154</v>
      </c>
      <c r="N1851" s="2" t="str">
        <f t="shared" si="143"/>
        <v>Hofstatt</v>
      </c>
      <c r="O1851" s="2" t="str">
        <f t="shared" si="143"/>
        <v>Hofstatt</v>
      </c>
      <c r="P1851" s="2" t="str">
        <f t="shared" si="143"/>
        <v/>
      </c>
      <c r="Q1851" s="2" t="str">
        <f t="shared" si="143"/>
        <v/>
      </c>
      <c r="R1851" s="2" t="str">
        <f t="shared" si="143"/>
        <v/>
      </c>
      <c r="S1851" s="2" t="str">
        <f t="shared" si="143"/>
        <v/>
      </c>
      <c r="T1851" s="2" t="str">
        <f t="shared" si="143"/>
        <v/>
      </c>
      <c r="U1851" s="2" t="str">
        <f t="shared" si="143"/>
        <v/>
      </c>
      <c r="V1851" s="2" t="str">
        <f t="shared" si="143"/>
        <v/>
      </c>
      <c r="W1851" s="2" t="str">
        <f t="shared" si="143"/>
        <v/>
      </c>
      <c r="X1851" s="2" t="str">
        <f t="shared" si="143"/>
        <v/>
      </c>
      <c r="Y1851" s="2" t="str">
        <f t="shared" si="143"/>
        <v/>
      </c>
    </row>
    <row r="1852" spans="1:25" x14ac:dyDescent="0.2">
      <c r="A1852" s="2" t="s">
        <v>1291</v>
      </c>
      <c r="B1852" s="2">
        <v>1470</v>
      </c>
      <c r="C1852" s="2">
        <v>2</v>
      </c>
      <c r="D1852" s="2" t="s">
        <v>1292</v>
      </c>
      <c r="E1852" s="2">
        <v>2025</v>
      </c>
      <c r="F1852" s="2" t="s">
        <v>1285</v>
      </c>
      <c r="G1852" s="2">
        <v>2555019.5550000002</v>
      </c>
      <c r="H1852" s="2">
        <v>1186654.53</v>
      </c>
      <c r="I1852" s="2" t="s">
        <v>4898</v>
      </c>
      <c r="J1852" s="4">
        <v>39630</v>
      </c>
      <c r="K1852" s="230">
        <f t="shared" si="142"/>
        <v>2</v>
      </c>
      <c r="L1852" s="2" t="str">
        <f>$B1852&amp;"-"&amp;COUNTIF($B$2:$B1852, $B1852)</f>
        <v>1470-2</v>
      </c>
      <c r="M1852" s="2">
        <v>6156</v>
      </c>
      <c r="N1852" s="2" t="str">
        <f t="shared" si="143"/>
        <v>Luthern</v>
      </c>
      <c r="O1852" s="2" t="str">
        <f t="shared" si="143"/>
        <v>Luthern</v>
      </c>
      <c r="P1852" s="2" t="str">
        <f t="shared" si="143"/>
        <v>Luthern Bad</v>
      </c>
      <c r="Q1852" s="2" t="str">
        <f t="shared" si="143"/>
        <v>Luthern</v>
      </c>
      <c r="R1852" s="2" t="str">
        <f t="shared" si="143"/>
        <v/>
      </c>
      <c r="S1852" s="2" t="str">
        <f t="shared" si="143"/>
        <v/>
      </c>
      <c r="T1852" s="2" t="str">
        <f t="shared" si="143"/>
        <v/>
      </c>
      <c r="U1852" s="2" t="str">
        <f t="shared" si="143"/>
        <v/>
      </c>
      <c r="V1852" s="2" t="str">
        <f t="shared" si="143"/>
        <v/>
      </c>
      <c r="W1852" s="2" t="str">
        <f t="shared" si="143"/>
        <v/>
      </c>
      <c r="X1852" s="2" t="str">
        <f t="shared" si="143"/>
        <v/>
      </c>
      <c r="Y1852" s="2" t="str">
        <f t="shared" si="143"/>
        <v/>
      </c>
    </row>
    <row r="1853" spans="1:25" x14ac:dyDescent="0.2">
      <c r="A1853" s="2" t="s">
        <v>1293</v>
      </c>
      <c r="B1853" s="2">
        <v>1470</v>
      </c>
      <c r="C1853" s="2">
        <v>3</v>
      </c>
      <c r="D1853" s="2" t="s">
        <v>1292</v>
      </c>
      <c r="E1853" s="2">
        <v>2025</v>
      </c>
      <c r="F1853" s="2" t="s">
        <v>1285</v>
      </c>
      <c r="G1853" s="2">
        <v>2554042.327</v>
      </c>
      <c r="H1853" s="2">
        <v>1185076.9240000001</v>
      </c>
      <c r="I1853" s="2" t="s">
        <v>4898</v>
      </c>
      <c r="J1853" s="4">
        <v>39630</v>
      </c>
      <c r="K1853" s="230">
        <f t="shared" si="142"/>
        <v>2</v>
      </c>
      <c r="L1853" s="2" t="str">
        <f>$B1853&amp;"-"&amp;COUNTIF($B$2:$B1853, $B1853)</f>
        <v>1470-3</v>
      </c>
      <c r="M1853" s="2">
        <v>6162</v>
      </c>
      <c r="N1853" s="2" t="str">
        <f t="shared" si="143"/>
        <v>Entlebuch</v>
      </c>
      <c r="O1853" s="2" t="str">
        <f t="shared" si="143"/>
        <v>Rengg</v>
      </c>
      <c r="P1853" s="2" t="str">
        <f t="shared" si="143"/>
        <v>Finsterwald b. Entlebuch</v>
      </c>
      <c r="Q1853" s="2" t="str">
        <f t="shared" si="143"/>
        <v>Entlebuch</v>
      </c>
      <c r="R1853" s="2" t="str">
        <f t="shared" si="143"/>
        <v>Finsterwald b. Entlebuch</v>
      </c>
      <c r="S1853" s="2" t="str">
        <f t="shared" si="143"/>
        <v/>
      </c>
      <c r="T1853" s="2" t="str">
        <f t="shared" si="143"/>
        <v/>
      </c>
      <c r="U1853" s="2" t="str">
        <f t="shared" si="143"/>
        <v/>
      </c>
      <c r="V1853" s="2" t="str">
        <f t="shared" si="143"/>
        <v/>
      </c>
      <c r="W1853" s="2" t="str">
        <f t="shared" si="143"/>
        <v/>
      </c>
      <c r="X1853" s="2" t="str">
        <f t="shared" si="143"/>
        <v/>
      </c>
      <c r="Y1853" s="2" t="str">
        <f t="shared" si="143"/>
        <v/>
      </c>
    </row>
    <row r="1854" spans="1:25" x14ac:dyDescent="0.2">
      <c r="A1854" s="2" t="s">
        <v>1294</v>
      </c>
      <c r="B1854" s="2">
        <v>1470</v>
      </c>
      <c r="C1854" s="2">
        <v>4</v>
      </c>
      <c r="D1854" s="2" t="s">
        <v>1292</v>
      </c>
      <c r="E1854" s="2">
        <v>2025</v>
      </c>
      <c r="F1854" s="2" t="s">
        <v>1285</v>
      </c>
      <c r="G1854" s="2">
        <v>2553158.5380000002</v>
      </c>
      <c r="H1854" s="2">
        <v>1185202.6310000001</v>
      </c>
      <c r="I1854" s="2" t="s">
        <v>4898</v>
      </c>
      <c r="J1854" s="4">
        <v>39630</v>
      </c>
      <c r="K1854" s="230">
        <f t="shared" si="142"/>
        <v>2</v>
      </c>
      <c r="L1854" s="2" t="str">
        <f>$B1854&amp;"-"&amp;COUNTIF($B$2:$B1854, $B1854)</f>
        <v>1470-4</v>
      </c>
      <c r="M1854" s="2">
        <v>6163</v>
      </c>
      <c r="N1854" s="2" t="str">
        <f t="shared" si="143"/>
        <v>Ebnet</v>
      </c>
      <c r="O1854" s="2" t="str">
        <f t="shared" si="143"/>
        <v/>
      </c>
      <c r="P1854" s="2" t="str">
        <f t="shared" si="143"/>
        <v/>
      </c>
      <c r="Q1854" s="2" t="str">
        <f t="shared" si="143"/>
        <v/>
      </c>
      <c r="R1854" s="2" t="str">
        <f t="shared" si="143"/>
        <v/>
      </c>
      <c r="S1854" s="2" t="str">
        <f t="shared" si="143"/>
        <v/>
      </c>
      <c r="T1854" s="2" t="str">
        <f t="shared" si="143"/>
        <v/>
      </c>
      <c r="U1854" s="2" t="str">
        <f t="shared" si="143"/>
        <v/>
      </c>
      <c r="V1854" s="2" t="str">
        <f t="shared" si="143"/>
        <v/>
      </c>
      <c r="W1854" s="2" t="str">
        <f t="shared" si="143"/>
        <v/>
      </c>
      <c r="X1854" s="2" t="str">
        <f t="shared" si="143"/>
        <v/>
      </c>
      <c r="Y1854" s="2" t="str">
        <f t="shared" si="143"/>
        <v/>
      </c>
    </row>
    <row r="1855" spans="1:25" x14ac:dyDescent="0.2">
      <c r="A1855" s="2" t="s">
        <v>1295</v>
      </c>
      <c r="B1855" s="2">
        <v>1533</v>
      </c>
      <c r="C1855" s="2">
        <v>0</v>
      </c>
      <c r="D1855" s="2" t="s">
        <v>1295</v>
      </c>
      <c r="E1855" s="2">
        <v>2027</v>
      </c>
      <c r="F1855" s="2" t="s">
        <v>1285</v>
      </c>
      <c r="G1855" s="2">
        <v>2558105.14</v>
      </c>
      <c r="H1855" s="2">
        <v>1181740.8230000001</v>
      </c>
      <c r="I1855" s="2" t="s">
        <v>4898</v>
      </c>
      <c r="J1855" s="4">
        <v>39630</v>
      </c>
      <c r="K1855" s="230">
        <f t="shared" si="142"/>
        <v>2</v>
      </c>
      <c r="L1855" s="2" t="str">
        <f>$B1855&amp;"-"&amp;COUNTIF($B$2:$B1855, $B1855)</f>
        <v>1533-1</v>
      </c>
      <c r="M1855" s="2">
        <v>6166</v>
      </c>
      <c r="N1855" s="2" t="str">
        <f t="shared" si="143"/>
        <v>Hasle LU</v>
      </c>
      <c r="O1855" s="2" t="str">
        <f t="shared" si="143"/>
        <v>Hasle LU</v>
      </c>
      <c r="P1855" s="2" t="str">
        <f t="shared" si="143"/>
        <v>Hasle LU</v>
      </c>
      <c r="Q1855" s="2" t="str">
        <f t="shared" si="143"/>
        <v/>
      </c>
      <c r="R1855" s="2" t="str">
        <f t="shared" si="143"/>
        <v/>
      </c>
      <c r="S1855" s="2" t="str">
        <f t="shared" si="143"/>
        <v/>
      </c>
      <c r="T1855" s="2" t="str">
        <f t="shared" si="143"/>
        <v/>
      </c>
      <c r="U1855" s="2" t="str">
        <f t="shared" si="143"/>
        <v/>
      </c>
      <c r="V1855" s="2" t="str">
        <f t="shared" si="143"/>
        <v/>
      </c>
      <c r="W1855" s="2" t="str">
        <f t="shared" si="143"/>
        <v/>
      </c>
      <c r="X1855" s="2" t="str">
        <f t="shared" si="143"/>
        <v/>
      </c>
      <c r="Y1855" s="2" t="str">
        <f t="shared" si="143"/>
        <v/>
      </c>
    </row>
    <row r="1856" spans="1:25" x14ac:dyDescent="0.2">
      <c r="A1856" s="2" t="s">
        <v>3734</v>
      </c>
      <c r="B1856" s="2">
        <v>1562</v>
      </c>
      <c r="C1856" s="2">
        <v>0</v>
      </c>
      <c r="D1856" s="2" t="s">
        <v>1297</v>
      </c>
      <c r="E1856" s="2">
        <v>2029</v>
      </c>
      <c r="F1856" s="2" t="s">
        <v>1285</v>
      </c>
      <c r="G1856" s="2">
        <v>2563900.571</v>
      </c>
      <c r="H1856" s="2">
        <v>1186342.5819999999</v>
      </c>
      <c r="I1856" s="2" t="s">
        <v>4898</v>
      </c>
      <c r="J1856" s="4">
        <v>39630</v>
      </c>
      <c r="K1856" s="230">
        <f t="shared" si="142"/>
        <v>2</v>
      </c>
      <c r="L1856" s="2" t="str">
        <f>$B1856&amp;"-"&amp;COUNTIF($B$2:$B1856, $B1856)</f>
        <v>1562-1</v>
      </c>
      <c r="M1856" s="2">
        <v>6167</v>
      </c>
      <c r="N1856" s="2" t="str">
        <f t="shared" si="143"/>
        <v>Bramboden</v>
      </c>
      <c r="O1856" s="2" t="str">
        <f t="shared" si="143"/>
        <v/>
      </c>
      <c r="P1856" s="2" t="str">
        <f t="shared" si="143"/>
        <v/>
      </c>
      <c r="Q1856" s="2" t="str">
        <f t="shared" si="143"/>
        <v/>
      </c>
      <c r="R1856" s="2" t="str">
        <f t="shared" si="143"/>
        <v/>
      </c>
      <c r="S1856" s="2" t="str">
        <f t="shared" si="143"/>
        <v/>
      </c>
      <c r="T1856" s="2" t="str">
        <f t="shared" si="143"/>
        <v/>
      </c>
      <c r="U1856" s="2" t="str">
        <f t="shared" si="143"/>
        <v/>
      </c>
      <c r="V1856" s="2" t="str">
        <f t="shared" si="143"/>
        <v/>
      </c>
      <c r="W1856" s="2" t="str">
        <f t="shared" si="143"/>
        <v/>
      </c>
      <c r="X1856" s="2" t="str">
        <f t="shared" si="143"/>
        <v/>
      </c>
      <c r="Y1856" s="2" t="str">
        <f t="shared" si="143"/>
        <v/>
      </c>
    </row>
    <row r="1857" spans="1:25" x14ac:dyDescent="0.2">
      <c r="A1857" s="2" t="s">
        <v>1296</v>
      </c>
      <c r="B1857" s="2">
        <v>1774</v>
      </c>
      <c r="C1857" s="2">
        <v>0</v>
      </c>
      <c r="D1857" s="2" t="s">
        <v>1297</v>
      </c>
      <c r="E1857" s="2">
        <v>2029</v>
      </c>
      <c r="F1857" s="2" t="s">
        <v>1285</v>
      </c>
      <c r="G1857" s="2">
        <v>2564402.1529999999</v>
      </c>
      <c r="H1857" s="2">
        <v>1184887.014</v>
      </c>
      <c r="I1857" s="2" t="s">
        <v>4898</v>
      </c>
      <c r="J1857" s="4">
        <v>39630</v>
      </c>
      <c r="K1857" s="230">
        <f t="shared" si="142"/>
        <v>2</v>
      </c>
      <c r="L1857" s="2" t="str">
        <f>$B1857&amp;"-"&amp;COUNTIF($B$2:$B1857, $B1857)</f>
        <v>1774-1</v>
      </c>
      <c r="M1857" s="2">
        <v>6170</v>
      </c>
      <c r="N1857" s="2" t="str">
        <f t="shared" si="143"/>
        <v>Schüpfheim</v>
      </c>
      <c r="O1857" s="2" t="str">
        <f t="shared" si="143"/>
        <v>Schüpfheim</v>
      </c>
      <c r="P1857" s="2" t="str">
        <f t="shared" si="143"/>
        <v>Schüpfheim</v>
      </c>
      <c r="Q1857" s="2" t="str">
        <f t="shared" si="143"/>
        <v>Schüpfheim</v>
      </c>
      <c r="R1857" s="2" t="str">
        <f t="shared" si="143"/>
        <v>Schüpfheim</v>
      </c>
      <c r="S1857" s="2" t="str">
        <f t="shared" si="143"/>
        <v>Schüpfheim</v>
      </c>
      <c r="T1857" s="2" t="str">
        <f t="shared" si="143"/>
        <v/>
      </c>
      <c r="U1857" s="2" t="str">
        <f t="shared" si="143"/>
        <v/>
      </c>
      <c r="V1857" s="2" t="str">
        <f t="shared" si="143"/>
        <v/>
      </c>
      <c r="W1857" s="2" t="str">
        <f t="shared" si="143"/>
        <v/>
      </c>
      <c r="X1857" s="2" t="str">
        <f t="shared" si="143"/>
        <v/>
      </c>
      <c r="Y1857" s="2" t="str">
        <f t="shared" si="143"/>
        <v/>
      </c>
    </row>
    <row r="1858" spans="1:25" x14ac:dyDescent="0.2">
      <c r="A1858" s="2" t="s">
        <v>1296</v>
      </c>
      <c r="B1858" s="2">
        <v>1774</v>
      </c>
      <c r="C1858" s="2">
        <v>0</v>
      </c>
      <c r="D1858" s="2" t="s">
        <v>1297</v>
      </c>
      <c r="E1858" s="2">
        <v>2029</v>
      </c>
      <c r="F1858" s="2" t="s">
        <v>1285</v>
      </c>
      <c r="G1858" s="2">
        <v>2564328.7089999998</v>
      </c>
      <c r="H1858" s="2">
        <v>1186284.3030000001</v>
      </c>
      <c r="I1858" s="2" t="s">
        <v>4898</v>
      </c>
      <c r="J1858" s="4">
        <v>39630</v>
      </c>
      <c r="K1858" s="230">
        <f t="shared" si="142"/>
        <v>2</v>
      </c>
      <c r="L1858" s="2" t="str">
        <f>$B1858&amp;"-"&amp;COUNTIF($B$2:$B1858, $B1858)</f>
        <v>1774-2</v>
      </c>
      <c r="M1858" s="2">
        <v>6173</v>
      </c>
      <c r="N1858" s="2" t="str">
        <f t="shared" si="143"/>
        <v>Flühli LU</v>
      </c>
      <c r="O1858" s="2" t="str">
        <f t="shared" si="143"/>
        <v>Flühli LU</v>
      </c>
      <c r="P1858" s="2" t="str">
        <f t="shared" si="143"/>
        <v/>
      </c>
      <c r="Q1858" s="2" t="str">
        <f t="shared" si="143"/>
        <v/>
      </c>
      <c r="R1858" s="2" t="str">
        <f t="shared" si="143"/>
        <v/>
      </c>
      <c r="S1858" s="2" t="str">
        <f t="shared" ref="O1858:Y1881" si="146">IFERROR(INDEX($A$2:$A$5744, MATCH($M1858&amp;"-"&amp;S$1, $L$2:$L$5744, 0)), "")</f>
        <v/>
      </c>
      <c r="T1858" s="2" t="str">
        <f t="shared" si="146"/>
        <v/>
      </c>
      <c r="U1858" s="2" t="str">
        <f t="shared" si="146"/>
        <v/>
      </c>
      <c r="V1858" s="2" t="str">
        <f t="shared" si="146"/>
        <v/>
      </c>
      <c r="W1858" s="2" t="str">
        <f t="shared" si="146"/>
        <v/>
      </c>
      <c r="X1858" s="2" t="str">
        <f t="shared" si="146"/>
        <v/>
      </c>
      <c r="Y1858" s="2" t="str">
        <f t="shared" si="146"/>
        <v/>
      </c>
    </row>
    <row r="1859" spans="1:25" x14ac:dyDescent="0.2">
      <c r="A1859" s="2" t="s">
        <v>1298</v>
      </c>
      <c r="B1859" s="2">
        <v>1774</v>
      </c>
      <c r="C1859" s="2">
        <v>2</v>
      </c>
      <c r="D1859" s="2" t="s">
        <v>1297</v>
      </c>
      <c r="E1859" s="2">
        <v>2029</v>
      </c>
      <c r="F1859" s="2" t="s">
        <v>1285</v>
      </c>
      <c r="G1859" s="2">
        <v>2565956.3139999998</v>
      </c>
      <c r="H1859" s="2">
        <v>1183595.5260000001</v>
      </c>
      <c r="I1859" s="2" t="s">
        <v>4898</v>
      </c>
      <c r="J1859" s="4">
        <v>39630</v>
      </c>
      <c r="K1859" s="230">
        <f t="shared" ref="K1859:K1922" si="147">IF(I1859="it", 1, IF(I1859="fr", 2, 3))</f>
        <v>2</v>
      </c>
      <c r="L1859" s="2" t="str">
        <f>$B1859&amp;"-"&amp;COUNTIF($B$2:$B1859, $B1859)</f>
        <v>1774-3</v>
      </c>
      <c r="M1859" s="2">
        <v>6174</v>
      </c>
      <c r="N1859" s="2" t="str">
        <f t="shared" ref="N1859:Y1901" si="148">IFERROR(INDEX($A$2:$A$5744, MATCH($M1859&amp;"-"&amp;N$1, $L$2:$L$5744, 0)), "")</f>
        <v>Sörenberg</v>
      </c>
      <c r="O1859" s="2" t="str">
        <f t="shared" si="146"/>
        <v>Sörenberg</v>
      </c>
      <c r="P1859" s="2" t="str">
        <f t="shared" si="146"/>
        <v/>
      </c>
      <c r="Q1859" s="2" t="str">
        <f t="shared" si="146"/>
        <v/>
      </c>
      <c r="R1859" s="2" t="str">
        <f t="shared" si="146"/>
        <v/>
      </c>
      <c r="S1859" s="2" t="str">
        <f t="shared" si="146"/>
        <v/>
      </c>
      <c r="T1859" s="2" t="str">
        <f t="shared" si="146"/>
        <v/>
      </c>
      <c r="U1859" s="2" t="str">
        <f t="shared" si="146"/>
        <v/>
      </c>
      <c r="V1859" s="2" t="str">
        <f t="shared" si="146"/>
        <v/>
      </c>
      <c r="W1859" s="2" t="str">
        <f t="shared" si="146"/>
        <v/>
      </c>
      <c r="X1859" s="2" t="str">
        <f t="shared" si="146"/>
        <v/>
      </c>
      <c r="Y1859" s="2" t="str">
        <f t="shared" si="146"/>
        <v/>
      </c>
    </row>
    <row r="1860" spans="1:25" x14ac:dyDescent="0.2">
      <c r="A1860" s="2" t="s">
        <v>1299</v>
      </c>
      <c r="B1860" s="2">
        <v>1775</v>
      </c>
      <c r="C1860" s="2">
        <v>2</v>
      </c>
      <c r="D1860" s="2" t="s">
        <v>1297</v>
      </c>
      <c r="E1860" s="2">
        <v>2029</v>
      </c>
      <c r="F1860" s="2" t="s">
        <v>1285</v>
      </c>
      <c r="G1860" s="2">
        <v>2564253.2560000001</v>
      </c>
      <c r="H1860" s="2">
        <v>1183144.3259999999</v>
      </c>
      <c r="I1860" s="2" t="s">
        <v>4898</v>
      </c>
      <c r="J1860" s="4">
        <v>39630</v>
      </c>
      <c r="K1860" s="230">
        <f t="shared" si="147"/>
        <v>2</v>
      </c>
      <c r="L1860" s="2" t="str">
        <f>$B1860&amp;"-"&amp;COUNTIF($B$2:$B1860, $B1860)</f>
        <v>1775-1</v>
      </c>
      <c r="M1860" s="2">
        <v>6182</v>
      </c>
      <c r="N1860" s="2" t="str">
        <f t="shared" si="148"/>
        <v>Escholzmatt</v>
      </c>
      <c r="O1860" s="2" t="str">
        <f t="shared" si="146"/>
        <v/>
      </c>
      <c r="P1860" s="2" t="str">
        <f t="shared" si="146"/>
        <v/>
      </c>
      <c r="Q1860" s="2" t="str">
        <f t="shared" si="146"/>
        <v/>
      </c>
      <c r="R1860" s="2" t="str">
        <f t="shared" si="146"/>
        <v/>
      </c>
      <c r="S1860" s="2" t="str">
        <f t="shared" si="146"/>
        <v/>
      </c>
      <c r="T1860" s="2" t="str">
        <f t="shared" si="146"/>
        <v/>
      </c>
      <c r="U1860" s="2" t="str">
        <f t="shared" si="146"/>
        <v/>
      </c>
      <c r="V1860" s="2" t="str">
        <f t="shared" si="146"/>
        <v/>
      </c>
      <c r="W1860" s="2" t="str">
        <f t="shared" si="146"/>
        <v/>
      </c>
      <c r="X1860" s="2" t="str">
        <f t="shared" si="146"/>
        <v/>
      </c>
      <c r="Y1860" s="2" t="str">
        <f t="shared" si="146"/>
        <v/>
      </c>
    </row>
    <row r="1861" spans="1:25" x14ac:dyDescent="0.2">
      <c r="A1861" s="2" t="s">
        <v>1300</v>
      </c>
      <c r="B1861" s="2">
        <v>1775</v>
      </c>
      <c r="C1861" s="2">
        <v>3</v>
      </c>
      <c r="D1861" s="2" t="s">
        <v>1297</v>
      </c>
      <c r="E1861" s="2">
        <v>2029</v>
      </c>
      <c r="F1861" s="2" t="s">
        <v>1285</v>
      </c>
      <c r="G1861" s="2">
        <v>2565004.0929999999</v>
      </c>
      <c r="H1861" s="2">
        <v>1181744.2960000001</v>
      </c>
      <c r="I1861" s="2" t="s">
        <v>4898</v>
      </c>
      <c r="J1861" s="4">
        <v>39630</v>
      </c>
      <c r="K1861" s="230">
        <f t="shared" si="147"/>
        <v>2</v>
      </c>
      <c r="L1861" s="2" t="str">
        <f>$B1861&amp;"-"&amp;COUNTIF($B$2:$B1861, $B1861)</f>
        <v>1775-2</v>
      </c>
      <c r="M1861" s="2">
        <v>6192</v>
      </c>
      <c r="N1861" s="2" t="str">
        <f t="shared" si="148"/>
        <v>Wiggen</v>
      </c>
      <c r="O1861" s="2" t="str">
        <f t="shared" si="146"/>
        <v>Wiggen</v>
      </c>
      <c r="P1861" s="2" t="str">
        <f t="shared" si="146"/>
        <v/>
      </c>
      <c r="Q1861" s="2" t="str">
        <f t="shared" si="146"/>
        <v/>
      </c>
      <c r="R1861" s="2" t="str">
        <f t="shared" si="146"/>
        <v/>
      </c>
      <c r="S1861" s="2" t="str">
        <f t="shared" si="146"/>
        <v/>
      </c>
      <c r="T1861" s="2" t="str">
        <f t="shared" si="146"/>
        <v/>
      </c>
      <c r="U1861" s="2" t="str">
        <f t="shared" si="146"/>
        <v/>
      </c>
      <c r="V1861" s="2" t="str">
        <f t="shared" si="146"/>
        <v/>
      </c>
      <c r="W1861" s="2" t="str">
        <f t="shared" si="146"/>
        <v/>
      </c>
      <c r="X1861" s="2" t="str">
        <f t="shared" si="146"/>
        <v/>
      </c>
      <c r="Y1861" s="2" t="str">
        <f t="shared" si="146"/>
        <v/>
      </c>
    </row>
    <row r="1862" spans="1:25" x14ac:dyDescent="0.2">
      <c r="A1862" s="2" t="s">
        <v>1301</v>
      </c>
      <c r="B1862" s="2">
        <v>1776</v>
      </c>
      <c r="C1862" s="2">
        <v>0</v>
      </c>
      <c r="D1862" s="2" t="s">
        <v>1297</v>
      </c>
      <c r="E1862" s="2">
        <v>2029</v>
      </c>
      <c r="F1862" s="2" t="s">
        <v>1285</v>
      </c>
      <c r="G1862" s="2">
        <v>2566738.9780000001</v>
      </c>
      <c r="H1862" s="2">
        <v>1185435.4110000001</v>
      </c>
      <c r="I1862" s="2" t="s">
        <v>4898</v>
      </c>
      <c r="J1862" s="4">
        <v>39630</v>
      </c>
      <c r="K1862" s="230">
        <f t="shared" si="147"/>
        <v>2</v>
      </c>
      <c r="L1862" s="2" t="str">
        <f>$B1862&amp;"-"&amp;COUNTIF($B$2:$B1862, $B1862)</f>
        <v>1776-1</v>
      </c>
      <c r="M1862" s="2">
        <v>6196</v>
      </c>
      <c r="N1862" s="2" t="str">
        <f t="shared" si="148"/>
        <v>Marbach LU</v>
      </c>
      <c r="O1862" s="2" t="str">
        <f t="shared" si="146"/>
        <v/>
      </c>
      <c r="P1862" s="2" t="str">
        <f t="shared" si="146"/>
        <v/>
      </c>
      <c r="Q1862" s="2" t="str">
        <f t="shared" si="146"/>
        <v/>
      </c>
      <c r="R1862" s="2" t="str">
        <f t="shared" si="146"/>
        <v/>
      </c>
      <c r="S1862" s="2" t="str">
        <f t="shared" si="146"/>
        <v/>
      </c>
      <c r="T1862" s="2" t="str">
        <f t="shared" si="146"/>
        <v/>
      </c>
      <c r="U1862" s="2" t="str">
        <f t="shared" si="146"/>
        <v/>
      </c>
      <c r="V1862" s="2" t="str">
        <f t="shared" si="146"/>
        <v/>
      </c>
      <c r="W1862" s="2" t="str">
        <f t="shared" si="146"/>
        <v/>
      </c>
      <c r="X1862" s="2" t="str">
        <f t="shared" si="146"/>
        <v/>
      </c>
      <c r="Y1862" s="2" t="str">
        <f t="shared" si="146"/>
        <v/>
      </c>
    </row>
    <row r="1863" spans="1:25" x14ac:dyDescent="0.2">
      <c r="A1863" s="2" t="s">
        <v>1302</v>
      </c>
      <c r="B1863" s="2">
        <v>1485</v>
      </c>
      <c r="C1863" s="2">
        <v>0</v>
      </c>
      <c r="D1863" s="2" t="s">
        <v>1302</v>
      </c>
      <c r="E1863" s="2">
        <v>2035</v>
      </c>
      <c r="F1863" s="2" t="s">
        <v>1285</v>
      </c>
      <c r="G1863" s="2">
        <v>2554026.7549999999</v>
      </c>
      <c r="H1863" s="2">
        <v>1181850.3189999999</v>
      </c>
      <c r="I1863" s="2" t="s">
        <v>4898</v>
      </c>
      <c r="J1863" s="4">
        <v>39630</v>
      </c>
      <c r="K1863" s="230">
        <f t="shared" si="147"/>
        <v>2</v>
      </c>
      <c r="L1863" s="2" t="str">
        <f>$B1863&amp;"-"&amp;COUNTIF($B$2:$B1863, $B1863)</f>
        <v>1485-1</v>
      </c>
      <c r="M1863" s="2">
        <v>6197</v>
      </c>
      <c r="N1863" s="2" t="str">
        <f t="shared" si="148"/>
        <v>Schangnau</v>
      </c>
      <c r="O1863" s="2" t="str">
        <f t="shared" si="146"/>
        <v>Schangnau</v>
      </c>
      <c r="P1863" s="2" t="str">
        <f t="shared" si="146"/>
        <v>Schangnau</v>
      </c>
      <c r="Q1863" s="2" t="str">
        <f t="shared" si="146"/>
        <v>Schangnau</v>
      </c>
      <c r="R1863" s="2" t="str">
        <f t="shared" si="146"/>
        <v>Schangnau</v>
      </c>
      <c r="S1863" s="2" t="str">
        <f t="shared" si="146"/>
        <v>Schangnau</v>
      </c>
      <c r="T1863" s="2" t="str">
        <f t="shared" si="146"/>
        <v/>
      </c>
      <c r="U1863" s="2" t="str">
        <f t="shared" si="146"/>
        <v/>
      </c>
      <c r="V1863" s="2" t="str">
        <f t="shared" si="146"/>
        <v/>
      </c>
      <c r="W1863" s="2" t="str">
        <f t="shared" si="146"/>
        <v/>
      </c>
      <c r="X1863" s="2" t="str">
        <f t="shared" si="146"/>
        <v/>
      </c>
      <c r="Y1863" s="2" t="str">
        <f t="shared" si="146"/>
        <v/>
      </c>
    </row>
    <row r="1864" spans="1:25" x14ac:dyDescent="0.2">
      <c r="A1864" s="2" t="s">
        <v>1303</v>
      </c>
      <c r="B1864" s="2">
        <v>1410</v>
      </c>
      <c r="C1864" s="2">
        <v>4</v>
      </c>
      <c r="D1864" s="2" t="s">
        <v>1303</v>
      </c>
      <c r="E1864" s="2">
        <v>2038</v>
      </c>
      <c r="F1864" s="2" t="s">
        <v>1285</v>
      </c>
      <c r="G1864" s="2">
        <v>2551440.193</v>
      </c>
      <c r="H1864" s="2">
        <v>1175802.0449999999</v>
      </c>
      <c r="I1864" s="2" t="s">
        <v>4898</v>
      </c>
      <c r="J1864" s="4">
        <v>39630</v>
      </c>
      <c r="K1864" s="230">
        <f t="shared" si="147"/>
        <v>2</v>
      </c>
      <c r="L1864" s="2" t="str">
        <f>$B1864&amp;"-"&amp;COUNTIF($B$2:$B1864, $B1864)</f>
        <v>1410-1</v>
      </c>
      <c r="M1864" s="2">
        <v>6203</v>
      </c>
      <c r="N1864" s="2" t="str">
        <f t="shared" si="148"/>
        <v>Sempach Station</v>
      </c>
      <c r="O1864" s="2" t="str">
        <f t="shared" si="146"/>
        <v/>
      </c>
      <c r="P1864" s="2" t="str">
        <f t="shared" si="146"/>
        <v/>
      </c>
      <c r="Q1864" s="2" t="str">
        <f t="shared" si="146"/>
        <v/>
      </c>
      <c r="R1864" s="2" t="str">
        <f t="shared" si="146"/>
        <v/>
      </c>
      <c r="S1864" s="2" t="str">
        <f t="shared" si="146"/>
        <v/>
      </c>
      <c r="T1864" s="2" t="str">
        <f t="shared" si="146"/>
        <v/>
      </c>
      <c r="U1864" s="2" t="str">
        <f t="shared" si="146"/>
        <v/>
      </c>
      <c r="V1864" s="2" t="str">
        <f t="shared" si="146"/>
        <v/>
      </c>
      <c r="W1864" s="2" t="str">
        <f t="shared" si="146"/>
        <v/>
      </c>
      <c r="X1864" s="2" t="str">
        <f t="shared" si="146"/>
        <v/>
      </c>
      <c r="Y1864" s="2" t="str">
        <f t="shared" si="146"/>
        <v/>
      </c>
    </row>
    <row r="1865" spans="1:25" x14ac:dyDescent="0.2">
      <c r="A1865" s="2" t="s">
        <v>1304</v>
      </c>
      <c r="B1865" s="2">
        <v>1566</v>
      </c>
      <c r="C1865" s="2">
        <v>0</v>
      </c>
      <c r="D1865" s="2" t="s">
        <v>1305</v>
      </c>
      <c r="E1865" s="2">
        <v>2041</v>
      </c>
      <c r="F1865" s="2" t="s">
        <v>1285</v>
      </c>
      <c r="G1865" s="2">
        <v>2564902.6669999999</v>
      </c>
      <c r="H1865" s="2">
        <v>1193488.202</v>
      </c>
      <c r="I1865" s="2" t="s">
        <v>4898</v>
      </c>
      <c r="J1865" s="4">
        <v>39630</v>
      </c>
      <c r="K1865" s="230">
        <f t="shared" si="147"/>
        <v>2</v>
      </c>
      <c r="L1865" s="2" t="str">
        <f>$B1865&amp;"-"&amp;COUNTIF($B$2:$B1865, $B1865)</f>
        <v>1566-1</v>
      </c>
      <c r="M1865" s="2">
        <v>6204</v>
      </c>
      <c r="N1865" s="2" t="str">
        <f t="shared" si="148"/>
        <v>Sempach</v>
      </c>
      <c r="O1865" s="2" t="str">
        <f t="shared" si="146"/>
        <v>Sempach</v>
      </c>
      <c r="P1865" s="2" t="str">
        <f t="shared" si="146"/>
        <v/>
      </c>
      <c r="Q1865" s="2" t="str">
        <f t="shared" si="146"/>
        <v/>
      </c>
      <c r="R1865" s="2" t="str">
        <f t="shared" si="146"/>
        <v/>
      </c>
      <c r="S1865" s="2" t="str">
        <f t="shared" si="146"/>
        <v/>
      </c>
      <c r="T1865" s="2" t="str">
        <f t="shared" si="146"/>
        <v/>
      </c>
      <c r="U1865" s="2" t="str">
        <f t="shared" si="146"/>
        <v/>
      </c>
      <c r="V1865" s="2" t="str">
        <f t="shared" si="146"/>
        <v/>
      </c>
      <c r="W1865" s="2" t="str">
        <f t="shared" si="146"/>
        <v/>
      </c>
      <c r="X1865" s="2" t="str">
        <f t="shared" si="146"/>
        <v/>
      </c>
      <c r="Y1865" s="2" t="str">
        <f t="shared" si="146"/>
        <v/>
      </c>
    </row>
    <row r="1866" spans="1:25" x14ac:dyDescent="0.2">
      <c r="A1866" s="2" t="s">
        <v>1306</v>
      </c>
      <c r="B1866" s="2">
        <v>1566</v>
      </c>
      <c r="C1866" s="2">
        <v>2</v>
      </c>
      <c r="D1866" s="2" t="s">
        <v>1305</v>
      </c>
      <c r="E1866" s="2">
        <v>2041</v>
      </c>
      <c r="F1866" s="2" t="s">
        <v>1285</v>
      </c>
      <c r="G1866" s="2">
        <v>2566145.0669999998</v>
      </c>
      <c r="H1866" s="2">
        <v>1194017.517</v>
      </c>
      <c r="I1866" s="2" t="s">
        <v>4898</v>
      </c>
      <c r="J1866" s="4">
        <v>39630</v>
      </c>
      <c r="K1866" s="230">
        <f t="shared" si="147"/>
        <v>2</v>
      </c>
      <c r="L1866" s="2" t="str">
        <f>$B1866&amp;"-"&amp;COUNTIF($B$2:$B1866, $B1866)</f>
        <v>1566-2</v>
      </c>
      <c r="M1866" s="2">
        <v>6205</v>
      </c>
      <c r="N1866" s="2" t="str">
        <f t="shared" si="148"/>
        <v>Eich</v>
      </c>
      <c r="O1866" s="2" t="str">
        <f t="shared" si="146"/>
        <v/>
      </c>
      <c r="P1866" s="2" t="str">
        <f t="shared" si="146"/>
        <v/>
      </c>
      <c r="Q1866" s="2" t="str">
        <f t="shared" si="146"/>
        <v/>
      </c>
      <c r="R1866" s="2" t="str">
        <f t="shared" si="146"/>
        <v/>
      </c>
      <c r="S1866" s="2" t="str">
        <f t="shared" si="146"/>
        <v/>
      </c>
      <c r="T1866" s="2" t="str">
        <f t="shared" si="146"/>
        <v/>
      </c>
      <c r="U1866" s="2" t="str">
        <f t="shared" si="146"/>
        <v/>
      </c>
      <c r="V1866" s="2" t="str">
        <f t="shared" si="146"/>
        <v/>
      </c>
      <c r="W1866" s="2" t="str">
        <f t="shared" si="146"/>
        <v/>
      </c>
      <c r="X1866" s="2" t="str">
        <f t="shared" si="146"/>
        <v/>
      </c>
      <c r="Y1866" s="2" t="str">
        <f t="shared" si="146"/>
        <v/>
      </c>
    </row>
    <row r="1867" spans="1:25" x14ac:dyDescent="0.2">
      <c r="A1867" s="2" t="s">
        <v>1307</v>
      </c>
      <c r="B1867" s="2">
        <v>1541</v>
      </c>
      <c r="C1867" s="2">
        <v>3</v>
      </c>
      <c r="D1867" s="2" t="s">
        <v>1307</v>
      </c>
      <c r="E1867" s="2">
        <v>2043</v>
      </c>
      <c r="F1867" s="2" t="s">
        <v>1285</v>
      </c>
      <c r="G1867" s="2">
        <v>2556716.5580000002</v>
      </c>
      <c r="H1867" s="2">
        <v>1187727.3089999999</v>
      </c>
      <c r="I1867" s="2" t="s">
        <v>4898</v>
      </c>
      <c r="J1867" s="4">
        <v>39630</v>
      </c>
      <c r="K1867" s="230">
        <f t="shared" si="147"/>
        <v>2</v>
      </c>
      <c r="L1867" s="2" t="str">
        <f>$B1867&amp;"-"&amp;COUNTIF($B$2:$B1867, $B1867)</f>
        <v>1541-1</v>
      </c>
      <c r="M1867" s="2">
        <v>6206</v>
      </c>
      <c r="N1867" s="2" t="str">
        <f t="shared" si="148"/>
        <v>Neuenkirch</v>
      </c>
      <c r="O1867" s="2" t="str">
        <f t="shared" si="146"/>
        <v>Neuenkirch</v>
      </c>
      <c r="P1867" s="2" t="str">
        <f t="shared" si="146"/>
        <v>Neuenkirch</v>
      </c>
      <c r="Q1867" s="2" t="str">
        <f t="shared" si="146"/>
        <v>Neuenkirch</v>
      </c>
      <c r="R1867" s="2" t="str">
        <f t="shared" si="146"/>
        <v/>
      </c>
      <c r="S1867" s="2" t="str">
        <f t="shared" si="146"/>
        <v/>
      </c>
      <c r="T1867" s="2" t="str">
        <f t="shared" si="146"/>
        <v/>
      </c>
      <c r="U1867" s="2" t="str">
        <f t="shared" si="146"/>
        <v/>
      </c>
      <c r="V1867" s="2" t="str">
        <f t="shared" si="146"/>
        <v/>
      </c>
      <c r="W1867" s="2" t="str">
        <f t="shared" si="146"/>
        <v/>
      </c>
      <c r="X1867" s="2" t="str">
        <f t="shared" si="146"/>
        <v/>
      </c>
      <c r="Y1867" s="2" t="str">
        <f t="shared" si="146"/>
        <v/>
      </c>
    </row>
    <row r="1868" spans="1:25" x14ac:dyDescent="0.2">
      <c r="A1868" s="2" t="s">
        <v>3748</v>
      </c>
      <c r="B1868" s="2">
        <v>1525</v>
      </c>
      <c r="C1868" s="2">
        <v>2</v>
      </c>
      <c r="D1868" s="2" t="s">
        <v>1309</v>
      </c>
      <c r="E1868" s="2">
        <v>2044</v>
      </c>
      <c r="F1868" s="2" t="s">
        <v>1285</v>
      </c>
      <c r="G1868" s="2">
        <v>2556014.5669999998</v>
      </c>
      <c r="H1868" s="2">
        <v>1175387.3219999999</v>
      </c>
      <c r="I1868" s="2" t="s">
        <v>4898</v>
      </c>
      <c r="J1868" s="4">
        <v>39630</v>
      </c>
      <c r="K1868" s="230">
        <f t="shared" si="147"/>
        <v>2</v>
      </c>
      <c r="L1868" s="2" t="str">
        <f>$B1868&amp;"-"&amp;COUNTIF($B$2:$B1868, $B1868)</f>
        <v>1525-1</v>
      </c>
      <c r="M1868" s="2">
        <v>6207</v>
      </c>
      <c r="N1868" s="2" t="str">
        <f t="shared" si="148"/>
        <v>Nottwil</v>
      </c>
      <c r="O1868" s="2" t="str">
        <f t="shared" si="146"/>
        <v>Nottwil</v>
      </c>
      <c r="P1868" s="2" t="str">
        <f t="shared" si="146"/>
        <v>Nottwil</v>
      </c>
      <c r="Q1868" s="2" t="str">
        <f t="shared" si="146"/>
        <v>Nottwil</v>
      </c>
      <c r="R1868" s="2" t="str">
        <f t="shared" si="146"/>
        <v/>
      </c>
      <c r="S1868" s="2" t="str">
        <f t="shared" si="146"/>
        <v/>
      </c>
      <c r="T1868" s="2" t="str">
        <f t="shared" si="146"/>
        <v/>
      </c>
      <c r="U1868" s="2" t="str">
        <f t="shared" si="146"/>
        <v/>
      </c>
      <c r="V1868" s="2" t="str">
        <f t="shared" si="146"/>
        <v/>
      </c>
      <c r="W1868" s="2" t="str">
        <f t="shared" si="146"/>
        <v/>
      </c>
      <c r="X1868" s="2" t="str">
        <f t="shared" si="146"/>
        <v/>
      </c>
      <c r="Y1868" s="2" t="str">
        <f t="shared" si="146"/>
        <v/>
      </c>
    </row>
    <row r="1869" spans="1:25" x14ac:dyDescent="0.2">
      <c r="A1869" s="2" t="s">
        <v>1308</v>
      </c>
      <c r="B1869" s="2">
        <v>1527</v>
      </c>
      <c r="C1869" s="2">
        <v>0</v>
      </c>
      <c r="D1869" s="2" t="s">
        <v>1309</v>
      </c>
      <c r="E1869" s="2">
        <v>2044</v>
      </c>
      <c r="F1869" s="2" t="s">
        <v>1285</v>
      </c>
      <c r="G1869" s="2">
        <v>2556302.9300000002</v>
      </c>
      <c r="H1869" s="2">
        <v>1177162.693</v>
      </c>
      <c r="I1869" s="2" t="s">
        <v>4898</v>
      </c>
      <c r="J1869" s="4">
        <v>39630</v>
      </c>
      <c r="K1869" s="230">
        <f t="shared" si="147"/>
        <v>2</v>
      </c>
      <c r="L1869" s="2" t="str">
        <f>$B1869&amp;"-"&amp;COUNTIF($B$2:$B1869, $B1869)</f>
        <v>1527-1</v>
      </c>
      <c r="M1869" s="2">
        <v>6208</v>
      </c>
      <c r="N1869" s="2" t="str">
        <f t="shared" si="148"/>
        <v>Oberkirch LU</v>
      </c>
      <c r="O1869" s="2" t="str">
        <f t="shared" si="146"/>
        <v/>
      </c>
      <c r="P1869" s="2" t="str">
        <f t="shared" si="146"/>
        <v/>
      </c>
      <c r="Q1869" s="2" t="str">
        <f t="shared" si="146"/>
        <v/>
      </c>
      <c r="R1869" s="2" t="str">
        <f t="shared" si="146"/>
        <v/>
      </c>
      <c r="S1869" s="2" t="str">
        <f t="shared" si="146"/>
        <v/>
      </c>
      <c r="T1869" s="2" t="str">
        <f t="shared" si="146"/>
        <v/>
      </c>
      <c r="U1869" s="2" t="str">
        <f t="shared" si="146"/>
        <v/>
      </c>
      <c r="V1869" s="2" t="str">
        <f t="shared" si="146"/>
        <v/>
      </c>
      <c r="W1869" s="2" t="str">
        <f t="shared" si="146"/>
        <v/>
      </c>
      <c r="X1869" s="2" t="str">
        <f t="shared" si="146"/>
        <v/>
      </c>
      <c r="Y1869" s="2" t="str">
        <f t="shared" si="146"/>
        <v/>
      </c>
    </row>
    <row r="1870" spans="1:25" x14ac:dyDescent="0.2">
      <c r="A1870" s="2" t="s">
        <v>1309</v>
      </c>
      <c r="B1870" s="2">
        <v>1528</v>
      </c>
      <c r="C1870" s="2">
        <v>0</v>
      </c>
      <c r="D1870" s="2" t="s">
        <v>1309</v>
      </c>
      <c r="E1870" s="2">
        <v>2044</v>
      </c>
      <c r="F1870" s="2" t="s">
        <v>1285</v>
      </c>
      <c r="G1870" s="2">
        <v>2555441.0019999999</v>
      </c>
      <c r="H1870" s="2">
        <v>1177661.3700000001</v>
      </c>
      <c r="I1870" s="2" t="s">
        <v>4898</v>
      </c>
      <c r="J1870" s="4">
        <v>39630</v>
      </c>
      <c r="K1870" s="230">
        <f t="shared" si="147"/>
        <v>2</v>
      </c>
      <c r="L1870" s="2" t="str">
        <f>$B1870&amp;"-"&amp;COUNTIF($B$2:$B1870, $B1870)</f>
        <v>1528-1</v>
      </c>
      <c r="M1870" s="2">
        <v>6210</v>
      </c>
      <c r="N1870" s="2" t="str">
        <f t="shared" si="148"/>
        <v>Sursee</v>
      </c>
      <c r="O1870" s="2" t="str">
        <f t="shared" si="146"/>
        <v>Sursee</v>
      </c>
      <c r="P1870" s="2" t="str">
        <f t="shared" si="146"/>
        <v>Sursee</v>
      </c>
      <c r="Q1870" s="2" t="str">
        <f t="shared" si="146"/>
        <v>Sursee</v>
      </c>
      <c r="R1870" s="2" t="str">
        <f t="shared" si="146"/>
        <v/>
      </c>
      <c r="S1870" s="2" t="str">
        <f t="shared" si="146"/>
        <v/>
      </c>
      <c r="T1870" s="2" t="str">
        <f t="shared" si="146"/>
        <v/>
      </c>
      <c r="U1870" s="2" t="str">
        <f t="shared" si="146"/>
        <v/>
      </c>
      <c r="V1870" s="2" t="str">
        <f t="shared" si="146"/>
        <v/>
      </c>
      <c r="W1870" s="2" t="str">
        <f t="shared" si="146"/>
        <v/>
      </c>
      <c r="X1870" s="2" t="str">
        <f t="shared" si="146"/>
        <v/>
      </c>
      <c r="Y1870" s="2" t="str">
        <f t="shared" si="146"/>
        <v/>
      </c>
    </row>
    <row r="1871" spans="1:25" x14ac:dyDescent="0.2">
      <c r="A1871" s="2" t="s">
        <v>1310</v>
      </c>
      <c r="B1871" s="2">
        <v>1528</v>
      </c>
      <c r="C1871" s="2">
        <v>2</v>
      </c>
      <c r="D1871" s="2" t="s">
        <v>1309</v>
      </c>
      <c r="E1871" s="2">
        <v>2044</v>
      </c>
      <c r="F1871" s="2" t="s">
        <v>1285</v>
      </c>
      <c r="G1871" s="2">
        <v>2554532.216</v>
      </c>
      <c r="H1871" s="2">
        <v>1176159.5109999999</v>
      </c>
      <c r="I1871" s="2" t="s">
        <v>4898</v>
      </c>
      <c r="J1871" s="4">
        <v>39630</v>
      </c>
      <c r="K1871" s="230">
        <f t="shared" si="147"/>
        <v>2</v>
      </c>
      <c r="L1871" s="2" t="str">
        <f>$B1871&amp;"-"&amp;COUNTIF($B$2:$B1871, $B1871)</f>
        <v>1528-2</v>
      </c>
      <c r="M1871" s="2">
        <v>6211</v>
      </c>
      <c r="N1871" s="2" t="str">
        <f t="shared" si="148"/>
        <v>Buchs LU</v>
      </c>
      <c r="O1871" s="2" t="str">
        <f t="shared" si="146"/>
        <v/>
      </c>
      <c r="P1871" s="2" t="str">
        <f t="shared" si="146"/>
        <v/>
      </c>
      <c r="Q1871" s="2" t="str">
        <f t="shared" si="146"/>
        <v/>
      </c>
      <c r="R1871" s="2" t="str">
        <f t="shared" si="146"/>
        <v/>
      </c>
      <c r="S1871" s="2" t="str">
        <f t="shared" si="146"/>
        <v/>
      </c>
      <c r="T1871" s="2" t="str">
        <f t="shared" si="146"/>
        <v/>
      </c>
      <c r="U1871" s="2" t="str">
        <f t="shared" si="146"/>
        <v/>
      </c>
      <c r="V1871" s="2" t="str">
        <f t="shared" si="146"/>
        <v/>
      </c>
      <c r="W1871" s="2" t="str">
        <f t="shared" si="146"/>
        <v/>
      </c>
      <c r="X1871" s="2" t="str">
        <f t="shared" si="146"/>
        <v/>
      </c>
      <c r="Y1871" s="2" t="str">
        <f t="shared" si="146"/>
        <v/>
      </c>
    </row>
    <row r="1872" spans="1:25" x14ac:dyDescent="0.2">
      <c r="A1872" s="2" t="s">
        <v>1311</v>
      </c>
      <c r="B1872" s="2">
        <v>1529</v>
      </c>
      <c r="C1872" s="2">
        <v>0</v>
      </c>
      <c r="D1872" s="2" t="s">
        <v>1309</v>
      </c>
      <c r="E1872" s="2">
        <v>2044</v>
      </c>
      <c r="F1872" s="2" t="s">
        <v>1285</v>
      </c>
      <c r="G1872" s="2">
        <v>2553765.1430000002</v>
      </c>
      <c r="H1872" s="2">
        <v>1177602.0589999999</v>
      </c>
      <c r="I1872" s="2" t="s">
        <v>4898</v>
      </c>
      <c r="J1872" s="4">
        <v>39630</v>
      </c>
      <c r="K1872" s="230">
        <f t="shared" si="147"/>
        <v>2</v>
      </c>
      <c r="L1872" s="2" t="str">
        <f>$B1872&amp;"-"&amp;COUNTIF($B$2:$B1872, $B1872)</f>
        <v>1529-1</v>
      </c>
      <c r="M1872" s="2">
        <v>6212</v>
      </c>
      <c r="N1872" s="2" t="str">
        <f t="shared" si="148"/>
        <v>St. Erhard</v>
      </c>
      <c r="O1872" s="2" t="str">
        <f t="shared" si="146"/>
        <v>Kaltbach</v>
      </c>
      <c r="P1872" s="2" t="str">
        <f t="shared" si="146"/>
        <v/>
      </c>
      <c r="Q1872" s="2" t="str">
        <f t="shared" si="146"/>
        <v/>
      </c>
      <c r="R1872" s="2" t="str">
        <f t="shared" si="146"/>
        <v/>
      </c>
      <c r="S1872" s="2" t="str">
        <f t="shared" si="146"/>
        <v/>
      </c>
      <c r="T1872" s="2" t="str">
        <f t="shared" si="146"/>
        <v/>
      </c>
      <c r="U1872" s="2" t="str">
        <f t="shared" si="146"/>
        <v/>
      </c>
      <c r="V1872" s="2" t="str">
        <f t="shared" si="146"/>
        <v/>
      </c>
      <c r="W1872" s="2" t="str">
        <f t="shared" si="146"/>
        <v/>
      </c>
      <c r="X1872" s="2" t="str">
        <f t="shared" si="146"/>
        <v/>
      </c>
      <c r="Y1872" s="2" t="str">
        <f t="shared" si="146"/>
        <v/>
      </c>
    </row>
    <row r="1873" spans="1:25" x14ac:dyDescent="0.2">
      <c r="A1873" s="2" t="s">
        <v>1312</v>
      </c>
      <c r="B1873" s="2">
        <v>1534</v>
      </c>
      <c r="C1873" s="2">
        <v>2</v>
      </c>
      <c r="D1873" s="2" t="s">
        <v>1309</v>
      </c>
      <c r="E1873" s="2">
        <v>2044</v>
      </c>
      <c r="F1873" s="2" t="s">
        <v>1285</v>
      </c>
      <c r="G1873" s="2">
        <v>2554932.0980000002</v>
      </c>
      <c r="H1873" s="2">
        <v>1179618.9339999999</v>
      </c>
      <c r="I1873" s="2" t="s">
        <v>4898</v>
      </c>
      <c r="J1873" s="4">
        <v>39630</v>
      </c>
      <c r="K1873" s="230">
        <f t="shared" si="147"/>
        <v>2</v>
      </c>
      <c r="L1873" s="2" t="str">
        <f>$B1873&amp;"-"&amp;COUNTIF($B$2:$B1873, $B1873)</f>
        <v>1534-1</v>
      </c>
      <c r="M1873" s="2">
        <v>6213</v>
      </c>
      <c r="N1873" s="2" t="str">
        <f t="shared" si="148"/>
        <v>Knutwil</v>
      </c>
      <c r="O1873" s="2" t="str">
        <f t="shared" si="146"/>
        <v>Knutwil</v>
      </c>
      <c r="P1873" s="2" t="str">
        <f t="shared" si="146"/>
        <v/>
      </c>
      <c r="Q1873" s="2" t="str">
        <f t="shared" si="146"/>
        <v/>
      </c>
      <c r="R1873" s="2" t="str">
        <f t="shared" si="146"/>
        <v/>
      </c>
      <c r="S1873" s="2" t="str">
        <f t="shared" si="146"/>
        <v/>
      </c>
      <c r="T1873" s="2" t="str">
        <f t="shared" si="146"/>
        <v/>
      </c>
      <c r="U1873" s="2" t="str">
        <f t="shared" si="146"/>
        <v/>
      </c>
      <c r="V1873" s="2" t="str">
        <f t="shared" si="146"/>
        <v/>
      </c>
      <c r="W1873" s="2" t="str">
        <f t="shared" si="146"/>
        <v/>
      </c>
      <c r="X1873" s="2" t="str">
        <f t="shared" si="146"/>
        <v/>
      </c>
      <c r="Y1873" s="2" t="str">
        <f t="shared" si="146"/>
        <v/>
      </c>
    </row>
    <row r="1874" spans="1:25" x14ac:dyDescent="0.2">
      <c r="A1874" s="2" t="s">
        <v>1313</v>
      </c>
      <c r="B1874" s="2">
        <v>1565</v>
      </c>
      <c r="C1874" s="2">
        <v>2</v>
      </c>
      <c r="D1874" s="2" t="s">
        <v>1313</v>
      </c>
      <c r="E1874" s="2">
        <v>2045</v>
      </c>
      <c r="F1874" s="2" t="s">
        <v>1285</v>
      </c>
      <c r="G1874" s="2">
        <v>2563060.5079999999</v>
      </c>
      <c r="H1874" s="2">
        <v>1192933.1839999999</v>
      </c>
      <c r="I1874" s="2" t="s">
        <v>4898</v>
      </c>
      <c r="J1874" s="4">
        <v>39630</v>
      </c>
      <c r="K1874" s="230">
        <f t="shared" si="147"/>
        <v>2</v>
      </c>
      <c r="L1874" s="2" t="str">
        <f>$B1874&amp;"-"&amp;COUNTIF($B$2:$B1874, $B1874)</f>
        <v>1565-1</v>
      </c>
      <c r="M1874" s="2">
        <v>6214</v>
      </c>
      <c r="N1874" s="2" t="str">
        <f t="shared" si="148"/>
        <v>Schenkon</v>
      </c>
      <c r="O1874" s="2" t="str">
        <f t="shared" si="146"/>
        <v>Schenkon</v>
      </c>
      <c r="P1874" s="2" t="str">
        <f t="shared" si="146"/>
        <v/>
      </c>
      <c r="Q1874" s="2" t="str">
        <f t="shared" si="146"/>
        <v/>
      </c>
      <c r="R1874" s="2" t="str">
        <f t="shared" si="146"/>
        <v/>
      </c>
      <c r="S1874" s="2" t="str">
        <f t="shared" si="146"/>
        <v/>
      </c>
      <c r="T1874" s="2" t="str">
        <f t="shared" si="146"/>
        <v/>
      </c>
      <c r="U1874" s="2" t="str">
        <f t="shared" si="146"/>
        <v/>
      </c>
      <c r="V1874" s="2" t="str">
        <f t="shared" si="146"/>
        <v/>
      </c>
      <c r="W1874" s="2" t="str">
        <f t="shared" si="146"/>
        <v/>
      </c>
      <c r="X1874" s="2" t="str">
        <f t="shared" si="146"/>
        <v/>
      </c>
      <c r="Y1874" s="2" t="str">
        <f t="shared" si="146"/>
        <v/>
      </c>
    </row>
    <row r="1875" spans="1:25" x14ac:dyDescent="0.2">
      <c r="A1875" s="2" t="s">
        <v>1314</v>
      </c>
      <c r="B1875" s="2">
        <v>1483</v>
      </c>
      <c r="C1875" s="2">
        <v>0</v>
      </c>
      <c r="D1875" s="2" t="s">
        <v>1315</v>
      </c>
      <c r="E1875" s="2">
        <v>2050</v>
      </c>
      <c r="F1875" s="2" t="s">
        <v>1285</v>
      </c>
      <c r="G1875" s="2">
        <v>2556219.3590000002</v>
      </c>
      <c r="H1875" s="2">
        <v>1185163.666</v>
      </c>
      <c r="I1875" s="2" t="s">
        <v>4898</v>
      </c>
      <c r="J1875" s="4">
        <v>39630</v>
      </c>
      <c r="K1875" s="230">
        <f t="shared" si="147"/>
        <v>2</v>
      </c>
      <c r="L1875" s="2" t="str">
        <f>$B1875&amp;"-"&amp;COUNTIF($B$2:$B1875, $B1875)</f>
        <v>1483-2</v>
      </c>
      <c r="M1875" s="2">
        <v>6215</v>
      </c>
      <c r="N1875" s="2" t="str">
        <f t="shared" si="148"/>
        <v>Beromünster</v>
      </c>
      <c r="O1875" s="2" t="str">
        <f t="shared" si="146"/>
        <v>Schwarzenbach LU</v>
      </c>
      <c r="P1875" s="2" t="str">
        <f t="shared" si="146"/>
        <v/>
      </c>
      <c r="Q1875" s="2" t="str">
        <f t="shared" si="146"/>
        <v/>
      </c>
      <c r="R1875" s="2" t="str">
        <f t="shared" si="146"/>
        <v/>
      </c>
      <c r="S1875" s="2" t="str">
        <f t="shared" si="146"/>
        <v/>
      </c>
      <c r="T1875" s="2" t="str">
        <f t="shared" si="146"/>
        <v/>
      </c>
      <c r="U1875" s="2" t="str">
        <f t="shared" si="146"/>
        <v/>
      </c>
      <c r="V1875" s="2" t="str">
        <f t="shared" si="146"/>
        <v/>
      </c>
      <c r="W1875" s="2" t="str">
        <f t="shared" si="146"/>
        <v/>
      </c>
      <c r="X1875" s="2" t="str">
        <f t="shared" si="146"/>
        <v/>
      </c>
      <c r="Y1875" s="2" t="str">
        <f t="shared" si="146"/>
        <v/>
      </c>
    </row>
    <row r="1876" spans="1:25" x14ac:dyDescent="0.2">
      <c r="A1876" s="2" t="s">
        <v>1316</v>
      </c>
      <c r="B1876" s="2">
        <v>1483</v>
      </c>
      <c r="C1876" s="2">
        <v>2</v>
      </c>
      <c r="D1876" s="2" t="s">
        <v>1315</v>
      </c>
      <c r="E1876" s="2">
        <v>2050</v>
      </c>
      <c r="F1876" s="2" t="s">
        <v>1285</v>
      </c>
      <c r="G1876" s="2">
        <v>2556469.3480000002</v>
      </c>
      <c r="H1876" s="2">
        <v>1186370.169</v>
      </c>
      <c r="I1876" s="2" t="s">
        <v>4898</v>
      </c>
      <c r="J1876" s="4">
        <v>39630</v>
      </c>
      <c r="K1876" s="230">
        <f t="shared" si="147"/>
        <v>2</v>
      </c>
      <c r="L1876" s="2" t="str">
        <f>$B1876&amp;"-"&amp;COUNTIF($B$2:$B1876, $B1876)</f>
        <v>1483-3</v>
      </c>
      <c r="M1876" s="2">
        <v>6216</v>
      </c>
      <c r="N1876" s="2" t="str">
        <f t="shared" si="148"/>
        <v>Mauensee</v>
      </c>
      <c r="O1876" s="2" t="str">
        <f t="shared" si="146"/>
        <v>Mauensee</v>
      </c>
      <c r="P1876" s="2" t="str">
        <f t="shared" si="146"/>
        <v/>
      </c>
      <c r="Q1876" s="2" t="str">
        <f t="shared" si="146"/>
        <v/>
      </c>
      <c r="R1876" s="2" t="str">
        <f t="shared" si="146"/>
        <v/>
      </c>
      <c r="S1876" s="2" t="str">
        <f t="shared" si="146"/>
        <v/>
      </c>
      <c r="T1876" s="2" t="str">
        <f t="shared" si="146"/>
        <v/>
      </c>
      <c r="U1876" s="2" t="str">
        <f t="shared" si="146"/>
        <v/>
      </c>
      <c r="V1876" s="2" t="str">
        <f t="shared" si="146"/>
        <v/>
      </c>
      <c r="W1876" s="2" t="str">
        <f t="shared" si="146"/>
        <v/>
      </c>
      <c r="X1876" s="2" t="str">
        <f t="shared" si="146"/>
        <v/>
      </c>
      <c r="Y1876" s="2" t="str">
        <f t="shared" si="146"/>
        <v/>
      </c>
    </row>
    <row r="1877" spans="1:25" x14ac:dyDescent="0.2">
      <c r="A1877" s="2" t="s">
        <v>1317</v>
      </c>
      <c r="B1877" s="2">
        <v>1484</v>
      </c>
      <c r="C1877" s="2">
        <v>0</v>
      </c>
      <c r="D1877" s="2" t="s">
        <v>1315</v>
      </c>
      <c r="E1877" s="2">
        <v>2050</v>
      </c>
      <c r="F1877" s="2" t="s">
        <v>1285</v>
      </c>
      <c r="G1877" s="2">
        <v>2555609.6460000002</v>
      </c>
      <c r="H1877" s="2">
        <v>1182918.4709999999</v>
      </c>
      <c r="I1877" s="2" t="s">
        <v>4898</v>
      </c>
      <c r="J1877" s="4">
        <v>39630</v>
      </c>
      <c r="K1877" s="230">
        <f t="shared" si="147"/>
        <v>2</v>
      </c>
      <c r="L1877" s="2" t="str">
        <f>$B1877&amp;"-"&amp;COUNTIF($B$2:$B1877, $B1877)</f>
        <v>1484-1</v>
      </c>
      <c r="M1877" s="2">
        <v>6217</v>
      </c>
      <c r="N1877" s="2" t="str">
        <f t="shared" si="148"/>
        <v>Kottwil</v>
      </c>
      <c r="O1877" s="2" t="str">
        <f t="shared" si="146"/>
        <v/>
      </c>
      <c r="P1877" s="2" t="str">
        <f t="shared" si="146"/>
        <v/>
      </c>
      <c r="Q1877" s="2" t="str">
        <f t="shared" si="146"/>
        <v/>
      </c>
      <c r="R1877" s="2" t="str">
        <f t="shared" si="146"/>
        <v/>
      </c>
      <c r="S1877" s="2" t="str">
        <f t="shared" si="146"/>
        <v/>
      </c>
      <c r="T1877" s="2" t="str">
        <f t="shared" si="146"/>
        <v/>
      </c>
      <c r="U1877" s="2" t="str">
        <f t="shared" si="146"/>
        <v/>
      </c>
      <c r="V1877" s="2" t="str">
        <f t="shared" si="146"/>
        <v/>
      </c>
      <c r="W1877" s="2" t="str">
        <f t="shared" si="146"/>
        <v/>
      </c>
      <c r="X1877" s="2" t="str">
        <f t="shared" si="146"/>
        <v/>
      </c>
      <c r="Y1877" s="2" t="str">
        <f t="shared" si="146"/>
        <v/>
      </c>
    </row>
    <row r="1878" spans="1:25" x14ac:dyDescent="0.2">
      <c r="A1878" s="2" t="s">
        <v>1318</v>
      </c>
      <c r="B1878" s="2">
        <v>1484</v>
      </c>
      <c r="C1878" s="2">
        <v>2</v>
      </c>
      <c r="D1878" s="2" t="s">
        <v>1315</v>
      </c>
      <c r="E1878" s="2">
        <v>2050</v>
      </c>
      <c r="F1878" s="2" t="s">
        <v>1285</v>
      </c>
      <c r="G1878" s="2">
        <v>2554513.3629999999</v>
      </c>
      <c r="H1878" s="2">
        <v>1184743.3670000001</v>
      </c>
      <c r="I1878" s="2" t="s">
        <v>4898</v>
      </c>
      <c r="J1878" s="4">
        <v>39630</v>
      </c>
      <c r="K1878" s="230">
        <f t="shared" si="147"/>
        <v>2</v>
      </c>
      <c r="L1878" s="2" t="str">
        <f>$B1878&amp;"-"&amp;COUNTIF($B$2:$B1878, $B1878)</f>
        <v>1484-2</v>
      </c>
      <c r="M1878" s="2">
        <v>6218</v>
      </c>
      <c r="N1878" s="2" t="str">
        <f t="shared" si="148"/>
        <v>Ettiswil</v>
      </c>
      <c r="O1878" s="2" t="str">
        <f t="shared" si="146"/>
        <v/>
      </c>
      <c r="P1878" s="2" t="str">
        <f t="shared" si="146"/>
        <v/>
      </c>
      <c r="Q1878" s="2" t="str">
        <f t="shared" si="146"/>
        <v/>
      </c>
      <c r="R1878" s="2" t="str">
        <f t="shared" si="146"/>
        <v/>
      </c>
      <c r="S1878" s="2" t="str">
        <f t="shared" si="146"/>
        <v/>
      </c>
      <c r="T1878" s="2" t="str">
        <f t="shared" si="146"/>
        <v/>
      </c>
      <c r="U1878" s="2" t="str">
        <f t="shared" si="146"/>
        <v/>
      </c>
      <c r="V1878" s="2" t="str">
        <f t="shared" si="146"/>
        <v/>
      </c>
      <c r="W1878" s="2" t="str">
        <f t="shared" si="146"/>
        <v/>
      </c>
      <c r="X1878" s="2" t="str">
        <f t="shared" si="146"/>
        <v/>
      </c>
      <c r="Y1878" s="2" t="str">
        <f t="shared" si="146"/>
        <v/>
      </c>
    </row>
    <row r="1879" spans="1:25" x14ac:dyDescent="0.2">
      <c r="A1879" s="2" t="s">
        <v>3749</v>
      </c>
      <c r="B1879" s="2">
        <v>1534</v>
      </c>
      <c r="C1879" s="2">
        <v>0</v>
      </c>
      <c r="D1879" s="2" t="s">
        <v>1315</v>
      </c>
      <c r="E1879" s="2">
        <v>2050</v>
      </c>
      <c r="F1879" s="2" t="s">
        <v>1285</v>
      </c>
      <c r="G1879" s="2">
        <v>2556258.5819999999</v>
      </c>
      <c r="H1879" s="2">
        <v>1182115.892</v>
      </c>
      <c r="I1879" s="2" t="s">
        <v>4898</v>
      </c>
      <c r="J1879" s="4">
        <v>39630</v>
      </c>
      <c r="K1879" s="230">
        <f t="shared" si="147"/>
        <v>2</v>
      </c>
      <c r="L1879" s="2" t="str">
        <f>$B1879&amp;"-"&amp;COUNTIF($B$2:$B1879, $B1879)</f>
        <v>1534-2</v>
      </c>
      <c r="M1879" s="2">
        <v>6221</v>
      </c>
      <c r="N1879" s="2" t="str">
        <f t="shared" si="148"/>
        <v>Rickenbach LU</v>
      </c>
      <c r="O1879" s="2" t="str">
        <f t="shared" si="146"/>
        <v>Rickenbach LU</v>
      </c>
      <c r="P1879" s="2" t="str">
        <f t="shared" si="146"/>
        <v/>
      </c>
      <c r="Q1879" s="2" t="str">
        <f t="shared" si="146"/>
        <v/>
      </c>
      <c r="R1879" s="2" t="str">
        <f t="shared" si="146"/>
        <v/>
      </c>
      <c r="S1879" s="2" t="str">
        <f t="shared" si="146"/>
        <v/>
      </c>
      <c r="T1879" s="2" t="str">
        <f t="shared" si="146"/>
        <v/>
      </c>
      <c r="U1879" s="2" t="str">
        <f t="shared" si="146"/>
        <v/>
      </c>
      <c r="V1879" s="2" t="str">
        <f t="shared" si="146"/>
        <v/>
      </c>
      <c r="W1879" s="2" t="str">
        <f t="shared" si="146"/>
        <v/>
      </c>
      <c r="X1879" s="2" t="str">
        <f t="shared" si="146"/>
        <v/>
      </c>
      <c r="Y1879" s="2" t="str">
        <f t="shared" si="146"/>
        <v/>
      </c>
    </row>
    <row r="1880" spans="1:25" x14ac:dyDescent="0.2">
      <c r="A1880" s="2" t="s">
        <v>1319</v>
      </c>
      <c r="B1880" s="2">
        <v>1567</v>
      </c>
      <c r="C1880" s="2">
        <v>0</v>
      </c>
      <c r="D1880" s="2" t="s">
        <v>1320</v>
      </c>
      <c r="E1880" s="2">
        <v>2051</v>
      </c>
      <c r="F1880" s="2" t="s">
        <v>1285</v>
      </c>
      <c r="G1880" s="2">
        <v>2564305.5329999998</v>
      </c>
      <c r="H1880" s="2">
        <v>1195856.007</v>
      </c>
      <c r="I1880" s="2" t="s">
        <v>4898</v>
      </c>
      <c r="J1880" s="4">
        <v>39630</v>
      </c>
      <c r="K1880" s="230">
        <f t="shared" si="147"/>
        <v>2</v>
      </c>
      <c r="L1880" s="2" t="str">
        <f>$B1880&amp;"-"&amp;COUNTIF($B$2:$B1880, $B1880)</f>
        <v>1567-1</v>
      </c>
      <c r="M1880" s="2">
        <v>6222</v>
      </c>
      <c r="N1880" s="2" t="str">
        <f t="shared" si="148"/>
        <v>Gunzwil</v>
      </c>
      <c r="O1880" s="2" t="str">
        <f t="shared" si="146"/>
        <v>Gunzwil</v>
      </c>
      <c r="P1880" s="2" t="str">
        <f t="shared" si="146"/>
        <v/>
      </c>
      <c r="Q1880" s="2" t="str">
        <f t="shared" si="146"/>
        <v/>
      </c>
      <c r="R1880" s="2" t="str">
        <f t="shared" si="146"/>
        <v/>
      </c>
      <c r="S1880" s="2" t="str">
        <f t="shared" si="146"/>
        <v/>
      </c>
      <c r="T1880" s="2" t="str">
        <f t="shared" si="146"/>
        <v/>
      </c>
      <c r="U1880" s="2" t="str">
        <f t="shared" si="146"/>
        <v/>
      </c>
      <c r="V1880" s="2" t="str">
        <f t="shared" si="146"/>
        <v/>
      </c>
      <c r="W1880" s="2" t="str">
        <f t="shared" si="146"/>
        <v/>
      </c>
      <c r="X1880" s="2" t="str">
        <f t="shared" si="146"/>
        <v/>
      </c>
      <c r="Y1880" s="2" t="str">
        <f t="shared" si="146"/>
        <v/>
      </c>
    </row>
    <row r="1881" spans="1:25" x14ac:dyDescent="0.2">
      <c r="A1881" s="2" t="s">
        <v>1321</v>
      </c>
      <c r="B1881" s="2">
        <v>1568</v>
      </c>
      <c r="C1881" s="2">
        <v>0</v>
      </c>
      <c r="D1881" s="2" t="s">
        <v>1320</v>
      </c>
      <c r="E1881" s="2">
        <v>2051</v>
      </c>
      <c r="F1881" s="2" t="s">
        <v>1285</v>
      </c>
      <c r="G1881" s="2">
        <v>2563037.4720000001</v>
      </c>
      <c r="H1881" s="2">
        <v>1195576.7069999999</v>
      </c>
      <c r="I1881" s="2" t="s">
        <v>4898</v>
      </c>
      <c r="J1881" s="4">
        <v>39630</v>
      </c>
      <c r="K1881" s="230">
        <f t="shared" si="147"/>
        <v>2</v>
      </c>
      <c r="L1881" s="2" t="str">
        <f>$B1881&amp;"-"&amp;COUNTIF($B$2:$B1881, $B1881)</f>
        <v>1568-1</v>
      </c>
      <c r="M1881" s="2">
        <v>6231</v>
      </c>
      <c r="N1881" s="2" t="str">
        <f t="shared" si="148"/>
        <v>Schlierbach</v>
      </c>
      <c r="O1881" s="2" t="str">
        <f t="shared" si="146"/>
        <v/>
      </c>
      <c r="P1881" s="2" t="str">
        <f t="shared" si="146"/>
        <v/>
      </c>
      <c r="Q1881" s="2" t="str">
        <f t="shared" si="146"/>
        <v/>
      </c>
      <c r="R1881" s="2" t="str">
        <f t="shared" si="146"/>
        <v/>
      </c>
      <c r="S1881" s="2" t="str">
        <f t="shared" si="146"/>
        <v/>
      </c>
      <c r="T1881" s="2" t="str">
        <f t="shared" si="146"/>
        <v/>
      </c>
      <c r="U1881" s="2" t="str">
        <f t="shared" ref="U1881:Y1881" si="149">IFERROR(INDEX($A$2:$A$5744, MATCH($M1881&amp;"-"&amp;U$1, $L$2:$L$5744, 0)), "")</f>
        <v/>
      </c>
      <c r="V1881" s="2" t="str">
        <f t="shared" si="149"/>
        <v/>
      </c>
      <c r="W1881" s="2" t="str">
        <f t="shared" si="149"/>
        <v/>
      </c>
      <c r="X1881" s="2" t="str">
        <f t="shared" si="149"/>
        <v/>
      </c>
      <c r="Y1881" s="2" t="str">
        <f t="shared" si="149"/>
        <v/>
      </c>
    </row>
    <row r="1882" spans="1:25" x14ac:dyDescent="0.2">
      <c r="A1882" s="2" t="s">
        <v>1322</v>
      </c>
      <c r="B1882" s="2">
        <v>1563</v>
      </c>
      <c r="C1882" s="2">
        <v>0</v>
      </c>
      <c r="D1882" s="2" t="s">
        <v>1323</v>
      </c>
      <c r="E1882" s="2">
        <v>2053</v>
      </c>
      <c r="F1882" s="2" t="s">
        <v>1285</v>
      </c>
      <c r="G1882" s="2">
        <v>2565964.304</v>
      </c>
      <c r="H1882" s="2">
        <v>1189651.5249999999</v>
      </c>
      <c r="I1882" s="2" t="s">
        <v>4898</v>
      </c>
      <c r="J1882" s="4">
        <v>39630</v>
      </c>
      <c r="K1882" s="230">
        <f t="shared" si="147"/>
        <v>2</v>
      </c>
      <c r="L1882" s="2" t="str">
        <f>$B1882&amp;"-"&amp;COUNTIF($B$2:$B1882, $B1882)</f>
        <v>1563-1</v>
      </c>
      <c r="M1882" s="2">
        <v>6232</v>
      </c>
      <c r="N1882" s="2" t="str">
        <f t="shared" si="148"/>
        <v>Geuensee</v>
      </c>
      <c r="O1882" s="2" t="str">
        <f t="shared" si="148"/>
        <v/>
      </c>
      <c r="P1882" s="2" t="str">
        <f t="shared" si="148"/>
        <v/>
      </c>
      <c r="Q1882" s="2" t="str">
        <f t="shared" si="148"/>
        <v/>
      </c>
      <c r="R1882" s="2" t="str">
        <f t="shared" si="148"/>
        <v/>
      </c>
      <c r="S1882" s="2" t="str">
        <f t="shared" si="148"/>
        <v/>
      </c>
      <c r="T1882" s="2" t="str">
        <f t="shared" si="148"/>
        <v/>
      </c>
      <c r="U1882" s="2" t="str">
        <f t="shared" si="148"/>
        <v/>
      </c>
      <c r="V1882" s="2" t="str">
        <f t="shared" si="148"/>
        <v/>
      </c>
      <c r="W1882" s="2" t="str">
        <f t="shared" si="148"/>
        <v/>
      </c>
      <c r="X1882" s="2" t="str">
        <f t="shared" si="148"/>
        <v/>
      </c>
      <c r="Y1882" s="2" t="str">
        <f t="shared" si="148"/>
        <v/>
      </c>
    </row>
    <row r="1883" spans="1:25" x14ac:dyDescent="0.2">
      <c r="A1883" s="2" t="s">
        <v>1324</v>
      </c>
      <c r="B1883" s="2">
        <v>1564</v>
      </c>
      <c r="C1883" s="2">
        <v>0</v>
      </c>
      <c r="D1883" s="2" t="s">
        <v>1323</v>
      </c>
      <c r="E1883" s="2">
        <v>2053</v>
      </c>
      <c r="F1883" s="2" t="s">
        <v>1285</v>
      </c>
      <c r="G1883" s="2">
        <v>2567364.6009999998</v>
      </c>
      <c r="H1883" s="2">
        <v>1190064.757</v>
      </c>
      <c r="I1883" s="2" t="s">
        <v>4898</v>
      </c>
      <c r="J1883" s="4">
        <v>39630</v>
      </c>
      <c r="K1883" s="230">
        <f t="shared" si="147"/>
        <v>2</v>
      </c>
      <c r="L1883" s="2" t="str">
        <f>$B1883&amp;"-"&amp;COUNTIF($B$2:$B1883, $B1883)</f>
        <v>1564-1</v>
      </c>
      <c r="M1883" s="2">
        <v>6233</v>
      </c>
      <c r="N1883" s="2" t="str">
        <f t="shared" si="148"/>
        <v>Büron</v>
      </c>
      <c r="O1883" s="2" t="str">
        <f t="shared" si="148"/>
        <v/>
      </c>
      <c r="P1883" s="2" t="str">
        <f t="shared" si="148"/>
        <v/>
      </c>
      <c r="Q1883" s="2" t="str">
        <f t="shared" si="148"/>
        <v/>
      </c>
      <c r="R1883" s="2" t="str">
        <f t="shared" si="148"/>
        <v/>
      </c>
      <c r="S1883" s="2" t="str">
        <f t="shared" si="148"/>
        <v/>
      </c>
      <c r="T1883" s="2" t="str">
        <f t="shared" si="148"/>
        <v/>
      </c>
      <c r="U1883" s="2" t="str">
        <f t="shared" si="148"/>
        <v/>
      </c>
      <c r="V1883" s="2" t="str">
        <f t="shared" si="148"/>
        <v/>
      </c>
      <c r="W1883" s="2" t="str">
        <f t="shared" si="148"/>
        <v/>
      </c>
      <c r="X1883" s="2" t="str">
        <f t="shared" si="148"/>
        <v/>
      </c>
      <c r="Y1883" s="2" t="str">
        <f t="shared" si="148"/>
        <v/>
      </c>
    </row>
    <row r="1884" spans="1:25" x14ac:dyDescent="0.2">
      <c r="A1884" s="2" t="s">
        <v>3415</v>
      </c>
      <c r="B1884" s="2">
        <v>1580</v>
      </c>
      <c r="C1884" s="2">
        <v>0</v>
      </c>
      <c r="D1884" s="2" t="s">
        <v>1323</v>
      </c>
      <c r="E1884" s="2">
        <v>2053</v>
      </c>
      <c r="F1884" s="2" t="s">
        <v>1285</v>
      </c>
      <c r="G1884" s="2">
        <v>2568971.469</v>
      </c>
      <c r="H1884" s="2">
        <v>1191419.7760000001</v>
      </c>
      <c r="I1884" s="2" t="s">
        <v>4898</v>
      </c>
      <c r="J1884" s="4">
        <v>39630</v>
      </c>
      <c r="K1884" s="230">
        <f t="shared" si="147"/>
        <v>2</v>
      </c>
      <c r="L1884" s="2" t="str">
        <f>$B1884&amp;"-"&amp;COUNTIF($B$2:$B1884, $B1884)</f>
        <v>1580-1</v>
      </c>
      <c r="M1884" s="2">
        <v>6234</v>
      </c>
      <c r="N1884" s="2" t="str">
        <f t="shared" si="148"/>
        <v>Triengen</v>
      </c>
      <c r="O1884" s="2" t="str">
        <f t="shared" si="148"/>
        <v>Kulmerau</v>
      </c>
      <c r="P1884" s="2" t="str">
        <f t="shared" si="148"/>
        <v/>
      </c>
      <c r="Q1884" s="2" t="str">
        <f t="shared" si="148"/>
        <v/>
      </c>
      <c r="R1884" s="2" t="str">
        <f t="shared" si="148"/>
        <v/>
      </c>
      <c r="S1884" s="2" t="str">
        <f t="shared" si="148"/>
        <v/>
      </c>
      <c r="T1884" s="2" t="str">
        <f t="shared" si="148"/>
        <v/>
      </c>
      <c r="U1884" s="2" t="str">
        <f t="shared" si="148"/>
        <v/>
      </c>
      <c r="V1884" s="2" t="str">
        <f t="shared" si="148"/>
        <v/>
      </c>
      <c r="W1884" s="2" t="str">
        <f t="shared" si="148"/>
        <v/>
      </c>
      <c r="X1884" s="2" t="str">
        <f t="shared" si="148"/>
        <v/>
      </c>
      <c r="Y1884" s="2" t="str">
        <f t="shared" si="148"/>
        <v/>
      </c>
    </row>
    <row r="1885" spans="1:25" x14ac:dyDescent="0.2">
      <c r="A1885" s="2" t="s">
        <v>3416</v>
      </c>
      <c r="B1885" s="2">
        <v>1580</v>
      </c>
      <c r="C1885" s="2">
        <v>2</v>
      </c>
      <c r="D1885" s="2" t="s">
        <v>1323</v>
      </c>
      <c r="E1885" s="2">
        <v>2053</v>
      </c>
      <c r="F1885" s="2" t="s">
        <v>1285</v>
      </c>
      <c r="G1885" s="2">
        <v>2569115.9160000002</v>
      </c>
      <c r="H1885" s="2">
        <v>1189861.912</v>
      </c>
      <c r="I1885" s="2" t="s">
        <v>4898</v>
      </c>
      <c r="J1885" s="4">
        <v>39630</v>
      </c>
      <c r="K1885" s="230">
        <f t="shared" si="147"/>
        <v>2</v>
      </c>
      <c r="L1885" s="2" t="str">
        <f>$B1885&amp;"-"&amp;COUNTIF($B$2:$B1885, $B1885)</f>
        <v>1580-2</v>
      </c>
      <c r="M1885" s="2">
        <v>6235</v>
      </c>
      <c r="N1885" s="2" t="str">
        <f t="shared" si="148"/>
        <v>Winikon</v>
      </c>
      <c r="O1885" s="2" t="str">
        <f t="shared" si="148"/>
        <v>Winikon</v>
      </c>
      <c r="P1885" s="2" t="str">
        <f t="shared" si="148"/>
        <v/>
      </c>
      <c r="Q1885" s="2" t="str">
        <f t="shared" si="148"/>
        <v/>
      </c>
      <c r="R1885" s="2" t="str">
        <f t="shared" si="148"/>
        <v/>
      </c>
      <c r="S1885" s="2" t="str">
        <f t="shared" si="148"/>
        <v/>
      </c>
      <c r="T1885" s="2" t="str">
        <f t="shared" si="148"/>
        <v/>
      </c>
      <c r="U1885" s="2" t="str">
        <f t="shared" si="148"/>
        <v/>
      </c>
      <c r="V1885" s="2" t="str">
        <f t="shared" si="148"/>
        <v/>
      </c>
      <c r="W1885" s="2" t="str">
        <f t="shared" si="148"/>
        <v/>
      </c>
      <c r="X1885" s="2" t="str">
        <f t="shared" si="148"/>
        <v/>
      </c>
      <c r="Y1885" s="2" t="str">
        <f t="shared" si="148"/>
        <v/>
      </c>
    </row>
    <row r="1886" spans="1:25" x14ac:dyDescent="0.2">
      <c r="A1886" s="2" t="s">
        <v>1466</v>
      </c>
      <c r="B1886" s="2">
        <v>1772</v>
      </c>
      <c r="C1886" s="2">
        <v>0</v>
      </c>
      <c r="D1886" s="2" t="s">
        <v>1323</v>
      </c>
      <c r="E1886" s="2">
        <v>2053</v>
      </c>
      <c r="F1886" s="2" t="s">
        <v>1285</v>
      </c>
      <c r="G1886" s="2">
        <v>2570570.9840000002</v>
      </c>
      <c r="H1886" s="2">
        <v>1187619.4029999999</v>
      </c>
      <c r="I1886" s="2" t="s">
        <v>4898</v>
      </c>
      <c r="J1886" s="4">
        <v>39630</v>
      </c>
      <c r="K1886" s="230">
        <f t="shared" si="147"/>
        <v>2</v>
      </c>
      <c r="L1886" s="2" t="str">
        <f>$B1886&amp;"-"&amp;COUNTIF($B$2:$B1886, $B1886)</f>
        <v>1772-1</v>
      </c>
      <c r="M1886" s="2">
        <v>6236</v>
      </c>
      <c r="N1886" s="2" t="str">
        <f t="shared" si="148"/>
        <v>Wilihof</v>
      </c>
      <c r="O1886" s="2" t="str">
        <f t="shared" si="148"/>
        <v/>
      </c>
      <c r="P1886" s="2" t="str">
        <f t="shared" si="148"/>
        <v/>
      </c>
      <c r="Q1886" s="2" t="str">
        <f t="shared" si="148"/>
        <v/>
      </c>
      <c r="R1886" s="2" t="str">
        <f t="shared" si="148"/>
        <v/>
      </c>
      <c r="S1886" s="2" t="str">
        <f t="shared" si="148"/>
        <v/>
      </c>
      <c r="T1886" s="2" t="str">
        <f t="shared" si="148"/>
        <v/>
      </c>
      <c r="U1886" s="2" t="str">
        <f t="shared" si="148"/>
        <v/>
      </c>
      <c r="V1886" s="2" t="str">
        <f t="shared" si="148"/>
        <v/>
      </c>
      <c r="W1886" s="2" t="str">
        <f t="shared" si="148"/>
        <v/>
      </c>
      <c r="X1886" s="2" t="str">
        <f t="shared" si="148"/>
        <v/>
      </c>
      <c r="Y1886" s="2" t="str">
        <f t="shared" si="148"/>
        <v/>
      </c>
    </row>
    <row r="1887" spans="1:25" x14ac:dyDescent="0.2">
      <c r="A1887" s="2" t="s">
        <v>1325</v>
      </c>
      <c r="B1887" s="2">
        <v>1773</v>
      </c>
      <c r="C1887" s="2">
        <v>0</v>
      </c>
      <c r="D1887" s="2" t="s">
        <v>1323</v>
      </c>
      <c r="E1887" s="2">
        <v>2053</v>
      </c>
      <c r="F1887" s="2" t="s">
        <v>1285</v>
      </c>
      <c r="G1887" s="2">
        <v>2568182.9870000002</v>
      </c>
      <c r="H1887" s="2">
        <v>1186515.588</v>
      </c>
      <c r="I1887" s="2" t="s">
        <v>4898</v>
      </c>
      <c r="J1887" s="4">
        <v>39630</v>
      </c>
      <c r="K1887" s="230">
        <f t="shared" si="147"/>
        <v>2</v>
      </c>
      <c r="L1887" s="2" t="str">
        <f>$B1887&amp;"-"&amp;COUNTIF($B$2:$B1887, $B1887)</f>
        <v>1773-1</v>
      </c>
      <c r="M1887" s="2">
        <v>6242</v>
      </c>
      <c r="N1887" s="2" t="str">
        <f t="shared" si="148"/>
        <v>Wauwil</v>
      </c>
      <c r="O1887" s="2" t="str">
        <f t="shared" si="148"/>
        <v>Wauwil</v>
      </c>
      <c r="P1887" s="2" t="str">
        <f t="shared" si="148"/>
        <v/>
      </c>
      <c r="Q1887" s="2" t="str">
        <f t="shared" si="148"/>
        <v/>
      </c>
      <c r="R1887" s="2" t="str">
        <f t="shared" si="148"/>
        <v/>
      </c>
      <c r="S1887" s="2" t="str">
        <f t="shared" si="148"/>
        <v/>
      </c>
      <c r="T1887" s="2" t="str">
        <f t="shared" si="148"/>
        <v/>
      </c>
      <c r="U1887" s="2" t="str">
        <f t="shared" si="148"/>
        <v/>
      </c>
      <c r="V1887" s="2" t="str">
        <f t="shared" si="148"/>
        <v/>
      </c>
      <c r="W1887" s="2" t="str">
        <f t="shared" si="148"/>
        <v/>
      </c>
      <c r="X1887" s="2" t="str">
        <f t="shared" si="148"/>
        <v/>
      </c>
      <c r="Y1887" s="2" t="str">
        <f t="shared" si="148"/>
        <v/>
      </c>
    </row>
    <row r="1888" spans="1:25" x14ac:dyDescent="0.2">
      <c r="A1888" s="2" t="s">
        <v>1326</v>
      </c>
      <c r="B1888" s="2">
        <v>1773</v>
      </c>
      <c r="C1888" s="2">
        <v>2</v>
      </c>
      <c r="D1888" s="2" t="s">
        <v>1323</v>
      </c>
      <c r="E1888" s="2">
        <v>2053</v>
      </c>
      <c r="F1888" s="2" t="s">
        <v>1285</v>
      </c>
      <c r="G1888" s="2">
        <v>2569579.2629999998</v>
      </c>
      <c r="H1888" s="2">
        <v>1187919.523</v>
      </c>
      <c r="I1888" s="2" t="s">
        <v>4898</v>
      </c>
      <c r="J1888" s="4">
        <v>39630</v>
      </c>
      <c r="K1888" s="230">
        <f t="shared" si="147"/>
        <v>2</v>
      </c>
      <c r="L1888" s="2" t="str">
        <f>$B1888&amp;"-"&amp;COUNTIF($B$2:$B1888, $B1888)</f>
        <v>1773-2</v>
      </c>
      <c r="M1888" s="2">
        <v>6243</v>
      </c>
      <c r="N1888" s="2" t="str">
        <f t="shared" si="148"/>
        <v>Egolzwil</v>
      </c>
      <c r="O1888" s="2" t="str">
        <f t="shared" si="148"/>
        <v/>
      </c>
      <c r="P1888" s="2" t="str">
        <f t="shared" si="148"/>
        <v/>
      </c>
      <c r="Q1888" s="2" t="str">
        <f t="shared" si="148"/>
        <v/>
      </c>
      <c r="R1888" s="2" t="str">
        <f t="shared" si="148"/>
        <v/>
      </c>
      <c r="S1888" s="2" t="str">
        <f t="shared" si="148"/>
        <v/>
      </c>
      <c r="T1888" s="2" t="str">
        <f t="shared" si="148"/>
        <v/>
      </c>
      <c r="U1888" s="2" t="str">
        <f t="shared" si="148"/>
        <v/>
      </c>
      <c r="V1888" s="2" t="str">
        <f t="shared" si="148"/>
        <v/>
      </c>
      <c r="W1888" s="2" t="str">
        <f t="shared" si="148"/>
        <v/>
      </c>
      <c r="X1888" s="2" t="str">
        <f t="shared" si="148"/>
        <v/>
      </c>
      <c r="Y1888" s="2" t="str">
        <f t="shared" si="148"/>
        <v/>
      </c>
    </row>
    <row r="1889" spans="1:25" x14ac:dyDescent="0.2">
      <c r="A1889" s="2" t="s">
        <v>1327</v>
      </c>
      <c r="B1889" s="2">
        <v>1773</v>
      </c>
      <c r="C1889" s="2">
        <v>3</v>
      </c>
      <c r="D1889" s="2" t="s">
        <v>1323</v>
      </c>
      <c r="E1889" s="2">
        <v>2053</v>
      </c>
      <c r="F1889" s="2" t="s">
        <v>1285</v>
      </c>
      <c r="G1889" s="2">
        <v>2566944.179</v>
      </c>
      <c r="H1889" s="2">
        <v>1187802.855</v>
      </c>
      <c r="I1889" s="2" t="s">
        <v>4898</v>
      </c>
      <c r="J1889" s="4">
        <v>39630</v>
      </c>
      <c r="K1889" s="230">
        <f t="shared" si="147"/>
        <v>2</v>
      </c>
      <c r="L1889" s="2" t="str">
        <f>$B1889&amp;"-"&amp;COUNTIF($B$2:$B1889, $B1889)</f>
        <v>1773-3</v>
      </c>
      <c r="M1889" s="2">
        <v>6244</v>
      </c>
      <c r="N1889" s="2" t="str">
        <f t="shared" si="148"/>
        <v>Nebikon</v>
      </c>
      <c r="O1889" s="2" t="str">
        <f t="shared" si="148"/>
        <v>Nebikon</v>
      </c>
      <c r="P1889" s="2" t="str">
        <f t="shared" si="148"/>
        <v>Nebikon</v>
      </c>
      <c r="Q1889" s="2" t="str">
        <f t="shared" si="148"/>
        <v/>
      </c>
      <c r="R1889" s="2" t="str">
        <f t="shared" si="148"/>
        <v/>
      </c>
      <c r="S1889" s="2" t="str">
        <f t="shared" si="148"/>
        <v/>
      </c>
      <c r="T1889" s="2" t="str">
        <f t="shared" si="148"/>
        <v/>
      </c>
      <c r="U1889" s="2" t="str">
        <f t="shared" si="148"/>
        <v/>
      </c>
      <c r="V1889" s="2" t="str">
        <f t="shared" si="148"/>
        <v/>
      </c>
      <c r="W1889" s="2" t="str">
        <f t="shared" si="148"/>
        <v/>
      </c>
      <c r="X1889" s="2" t="str">
        <f t="shared" si="148"/>
        <v/>
      </c>
      <c r="Y1889" s="2" t="str">
        <f t="shared" si="148"/>
        <v/>
      </c>
    </row>
    <row r="1890" spans="1:25" x14ac:dyDescent="0.2">
      <c r="A1890" s="2" t="s">
        <v>1301</v>
      </c>
      <c r="B1890" s="2">
        <v>1776</v>
      </c>
      <c r="C1890" s="2">
        <v>0</v>
      </c>
      <c r="D1890" s="2" t="s">
        <v>1323</v>
      </c>
      <c r="E1890" s="2">
        <v>2053</v>
      </c>
      <c r="F1890" s="2" t="s">
        <v>1285</v>
      </c>
      <c r="G1890" s="2">
        <v>2566001.639</v>
      </c>
      <c r="H1890" s="2">
        <v>1187035.5090000001</v>
      </c>
      <c r="I1890" s="2" t="s">
        <v>4898</v>
      </c>
      <c r="J1890" s="4">
        <v>39630</v>
      </c>
      <c r="K1890" s="230">
        <f t="shared" si="147"/>
        <v>2</v>
      </c>
      <c r="L1890" s="2" t="str">
        <f>$B1890&amp;"-"&amp;COUNTIF($B$2:$B1890, $B1890)</f>
        <v>1776-2</v>
      </c>
      <c r="M1890" s="2">
        <v>6245</v>
      </c>
      <c r="N1890" s="2" t="str">
        <f t="shared" si="148"/>
        <v>Ebersecken</v>
      </c>
      <c r="O1890" s="2" t="str">
        <f t="shared" si="148"/>
        <v>Ebersecken</v>
      </c>
      <c r="P1890" s="2" t="str">
        <f t="shared" si="148"/>
        <v/>
      </c>
      <c r="Q1890" s="2" t="str">
        <f t="shared" si="148"/>
        <v/>
      </c>
      <c r="R1890" s="2" t="str">
        <f t="shared" si="148"/>
        <v/>
      </c>
      <c r="S1890" s="2" t="str">
        <f t="shared" si="148"/>
        <v/>
      </c>
      <c r="T1890" s="2" t="str">
        <f t="shared" si="148"/>
        <v/>
      </c>
      <c r="U1890" s="2" t="str">
        <f t="shared" si="148"/>
        <v/>
      </c>
      <c r="V1890" s="2" t="str">
        <f t="shared" si="148"/>
        <v/>
      </c>
      <c r="W1890" s="2" t="str">
        <f t="shared" si="148"/>
        <v/>
      </c>
      <c r="X1890" s="2" t="str">
        <f t="shared" si="148"/>
        <v/>
      </c>
      <c r="Y1890" s="2" t="str">
        <f t="shared" si="148"/>
        <v/>
      </c>
    </row>
    <row r="1891" spans="1:25" x14ac:dyDescent="0.2">
      <c r="A1891" s="2" t="s">
        <v>1328</v>
      </c>
      <c r="B1891" s="2">
        <v>1470</v>
      </c>
      <c r="C1891" s="2">
        <v>0</v>
      </c>
      <c r="D1891" s="2" t="s">
        <v>1329</v>
      </c>
      <c r="E1891" s="2">
        <v>2054</v>
      </c>
      <c r="F1891" s="2" t="s">
        <v>1285</v>
      </c>
      <c r="G1891" s="2">
        <v>2555773.318</v>
      </c>
      <c r="H1891" s="2">
        <v>1188901.9129999999</v>
      </c>
      <c r="I1891" s="2" t="s">
        <v>4898</v>
      </c>
      <c r="J1891" s="4">
        <v>39630</v>
      </c>
      <c r="K1891" s="230">
        <f t="shared" si="147"/>
        <v>2</v>
      </c>
      <c r="L1891" s="2" t="str">
        <f>$B1891&amp;"-"&amp;COUNTIF($B$2:$B1891, $B1891)</f>
        <v>1470-5</v>
      </c>
      <c r="M1891" s="2">
        <v>6246</v>
      </c>
      <c r="N1891" s="2" t="str">
        <f t="shared" si="148"/>
        <v>Altishofen</v>
      </c>
      <c r="O1891" s="2" t="str">
        <f t="shared" si="148"/>
        <v>Altishofen</v>
      </c>
      <c r="P1891" s="2" t="str">
        <f t="shared" si="148"/>
        <v/>
      </c>
      <c r="Q1891" s="2" t="str">
        <f t="shared" si="148"/>
        <v/>
      </c>
      <c r="R1891" s="2" t="str">
        <f t="shared" si="148"/>
        <v/>
      </c>
      <c r="S1891" s="2" t="str">
        <f t="shared" si="148"/>
        <v/>
      </c>
      <c r="T1891" s="2" t="str">
        <f t="shared" si="148"/>
        <v/>
      </c>
      <c r="U1891" s="2" t="str">
        <f t="shared" si="148"/>
        <v/>
      </c>
      <c r="V1891" s="2" t="str">
        <f t="shared" si="148"/>
        <v/>
      </c>
      <c r="W1891" s="2" t="str">
        <f t="shared" si="148"/>
        <v/>
      </c>
      <c r="X1891" s="2" t="str">
        <f t="shared" si="148"/>
        <v/>
      </c>
      <c r="Y1891" s="2" t="str">
        <f t="shared" si="148"/>
        <v/>
      </c>
    </row>
    <row r="1892" spans="1:25" x14ac:dyDescent="0.2">
      <c r="A1892" s="2" t="s">
        <v>1330</v>
      </c>
      <c r="B1892" s="2">
        <v>1473</v>
      </c>
      <c r="C1892" s="2">
        <v>0</v>
      </c>
      <c r="D1892" s="2" t="s">
        <v>1329</v>
      </c>
      <c r="E1892" s="2">
        <v>2054</v>
      </c>
      <c r="F1892" s="2" t="s">
        <v>1285</v>
      </c>
      <c r="G1892" s="2">
        <v>2553017.4819999998</v>
      </c>
      <c r="H1892" s="2">
        <v>1187603.696</v>
      </c>
      <c r="I1892" s="2" t="s">
        <v>4898</v>
      </c>
      <c r="J1892" s="4">
        <v>39630</v>
      </c>
      <c r="K1892" s="230">
        <f t="shared" si="147"/>
        <v>2</v>
      </c>
      <c r="L1892" s="2" t="str">
        <f>$B1892&amp;"-"&amp;COUNTIF($B$2:$B1892, $B1892)</f>
        <v>1473-2</v>
      </c>
      <c r="M1892" s="2">
        <v>6247</v>
      </c>
      <c r="N1892" s="2" t="str">
        <f t="shared" si="148"/>
        <v>Schötz</v>
      </c>
      <c r="O1892" s="2" t="str">
        <f t="shared" si="148"/>
        <v>Schötz</v>
      </c>
      <c r="P1892" s="2" t="str">
        <f t="shared" si="148"/>
        <v/>
      </c>
      <c r="Q1892" s="2" t="str">
        <f t="shared" si="148"/>
        <v/>
      </c>
      <c r="R1892" s="2" t="str">
        <f t="shared" si="148"/>
        <v/>
      </c>
      <c r="S1892" s="2" t="str">
        <f t="shared" si="148"/>
        <v/>
      </c>
      <c r="T1892" s="2" t="str">
        <f t="shared" si="148"/>
        <v/>
      </c>
      <c r="U1892" s="2" t="str">
        <f t="shared" si="148"/>
        <v/>
      </c>
      <c r="V1892" s="2" t="str">
        <f t="shared" si="148"/>
        <v/>
      </c>
      <c r="W1892" s="2" t="str">
        <f t="shared" si="148"/>
        <v/>
      </c>
      <c r="X1892" s="2" t="str">
        <f t="shared" si="148"/>
        <v/>
      </c>
      <c r="Y1892" s="2" t="str">
        <f t="shared" si="148"/>
        <v/>
      </c>
    </row>
    <row r="1893" spans="1:25" x14ac:dyDescent="0.2">
      <c r="A1893" s="2" t="s">
        <v>1330</v>
      </c>
      <c r="B1893" s="2">
        <v>1473</v>
      </c>
      <c r="C1893" s="2">
        <v>0</v>
      </c>
      <c r="D1893" s="2" t="s">
        <v>1329</v>
      </c>
      <c r="E1893" s="2">
        <v>2054</v>
      </c>
      <c r="F1893" s="2" t="s">
        <v>1285</v>
      </c>
      <c r="G1893" s="2">
        <v>2554145.9840000002</v>
      </c>
      <c r="H1893" s="2">
        <v>1186162.7450000001</v>
      </c>
      <c r="I1893" s="2" t="s">
        <v>4898</v>
      </c>
      <c r="J1893" s="4">
        <v>39630</v>
      </c>
      <c r="K1893" s="230">
        <f t="shared" si="147"/>
        <v>2</v>
      </c>
      <c r="L1893" s="2" t="str">
        <f>$B1893&amp;"-"&amp;COUNTIF($B$2:$B1893, $B1893)</f>
        <v>1473-3</v>
      </c>
      <c r="M1893" s="2">
        <v>6248</v>
      </c>
      <c r="N1893" s="2" t="str">
        <f t="shared" si="148"/>
        <v>Alberswil</v>
      </c>
      <c r="O1893" s="2" t="str">
        <f t="shared" si="148"/>
        <v>Alberswil</v>
      </c>
      <c r="P1893" s="2" t="str">
        <f t="shared" si="148"/>
        <v>Alberswil</v>
      </c>
      <c r="Q1893" s="2" t="str">
        <f t="shared" si="148"/>
        <v/>
      </c>
      <c r="R1893" s="2" t="str">
        <f t="shared" si="148"/>
        <v/>
      </c>
      <c r="S1893" s="2" t="str">
        <f t="shared" si="148"/>
        <v/>
      </c>
      <c r="T1893" s="2" t="str">
        <f t="shared" si="148"/>
        <v/>
      </c>
      <c r="U1893" s="2" t="str">
        <f t="shared" si="148"/>
        <v/>
      </c>
      <c r="V1893" s="2" t="str">
        <f t="shared" si="148"/>
        <v/>
      </c>
      <c r="W1893" s="2" t="str">
        <f t="shared" si="148"/>
        <v/>
      </c>
      <c r="X1893" s="2" t="str">
        <f t="shared" si="148"/>
        <v/>
      </c>
      <c r="Y1893" s="2" t="str">
        <f t="shared" si="148"/>
        <v/>
      </c>
    </row>
    <row r="1894" spans="1:25" x14ac:dyDescent="0.2">
      <c r="A1894" s="2" t="s">
        <v>1331</v>
      </c>
      <c r="B1894" s="2">
        <v>1475</v>
      </c>
      <c r="C1894" s="2">
        <v>0</v>
      </c>
      <c r="D1894" s="2" t="s">
        <v>1329</v>
      </c>
      <c r="E1894" s="2">
        <v>2054</v>
      </c>
      <c r="F1894" s="2" t="s">
        <v>1285</v>
      </c>
      <c r="G1894" s="2">
        <v>2557080.92</v>
      </c>
      <c r="H1894" s="2">
        <v>1190607.548</v>
      </c>
      <c r="I1894" s="2" t="s">
        <v>4898</v>
      </c>
      <c r="J1894" s="4">
        <v>39630</v>
      </c>
      <c r="K1894" s="230">
        <f t="shared" si="147"/>
        <v>2</v>
      </c>
      <c r="L1894" s="2" t="str">
        <f>$B1894&amp;"-"&amp;COUNTIF($B$2:$B1894, $B1894)</f>
        <v>1475-1</v>
      </c>
      <c r="M1894" s="2">
        <v>6252</v>
      </c>
      <c r="N1894" s="2" t="str">
        <f t="shared" si="148"/>
        <v>Dagmersellen</v>
      </c>
      <c r="O1894" s="2" t="str">
        <f t="shared" si="148"/>
        <v>Dagmersellen</v>
      </c>
      <c r="P1894" s="2" t="str">
        <f t="shared" si="148"/>
        <v/>
      </c>
      <c r="Q1894" s="2" t="str">
        <f t="shared" si="148"/>
        <v/>
      </c>
      <c r="R1894" s="2" t="str">
        <f t="shared" si="148"/>
        <v/>
      </c>
      <c r="S1894" s="2" t="str">
        <f t="shared" si="148"/>
        <v/>
      </c>
      <c r="T1894" s="2" t="str">
        <f t="shared" si="148"/>
        <v/>
      </c>
      <c r="U1894" s="2" t="str">
        <f t="shared" si="148"/>
        <v/>
      </c>
      <c r="V1894" s="2" t="str">
        <f t="shared" si="148"/>
        <v/>
      </c>
      <c r="W1894" s="2" t="str">
        <f t="shared" si="148"/>
        <v/>
      </c>
      <c r="X1894" s="2" t="str">
        <f t="shared" si="148"/>
        <v/>
      </c>
      <c r="Y1894" s="2" t="str">
        <f t="shared" si="148"/>
        <v/>
      </c>
    </row>
    <row r="1895" spans="1:25" x14ac:dyDescent="0.2">
      <c r="A1895" s="2" t="s">
        <v>1332</v>
      </c>
      <c r="B1895" s="2">
        <v>1475</v>
      </c>
      <c r="C1895" s="2">
        <v>2</v>
      </c>
      <c r="D1895" s="2" t="s">
        <v>1329</v>
      </c>
      <c r="E1895" s="2">
        <v>2054</v>
      </c>
      <c r="F1895" s="2" t="s">
        <v>1285</v>
      </c>
      <c r="G1895" s="2">
        <v>2558684.7310000001</v>
      </c>
      <c r="H1895" s="2">
        <v>1191729.3030000001</v>
      </c>
      <c r="I1895" s="2" t="s">
        <v>4898</v>
      </c>
      <c r="J1895" s="4">
        <v>39630</v>
      </c>
      <c r="K1895" s="230">
        <f t="shared" si="147"/>
        <v>2</v>
      </c>
      <c r="L1895" s="2" t="str">
        <f>$B1895&amp;"-"&amp;COUNTIF($B$2:$B1895, $B1895)</f>
        <v>1475-2</v>
      </c>
      <c r="M1895" s="2">
        <v>6253</v>
      </c>
      <c r="N1895" s="2" t="str">
        <f t="shared" si="148"/>
        <v>Uffikon</v>
      </c>
      <c r="O1895" s="2" t="str">
        <f t="shared" si="148"/>
        <v/>
      </c>
      <c r="P1895" s="2" t="str">
        <f t="shared" si="148"/>
        <v/>
      </c>
      <c r="Q1895" s="2" t="str">
        <f t="shared" si="148"/>
        <v/>
      </c>
      <c r="R1895" s="2" t="str">
        <f t="shared" si="148"/>
        <v/>
      </c>
      <c r="S1895" s="2" t="str">
        <f t="shared" si="148"/>
        <v/>
      </c>
      <c r="T1895" s="2" t="str">
        <f t="shared" si="148"/>
        <v/>
      </c>
      <c r="U1895" s="2" t="str">
        <f t="shared" si="148"/>
        <v/>
      </c>
      <c r="V1895" s="2" t="str">
        <f t="shared" si="148"/>
        <v/>
      </c>
      <c r="W1895" s="2" t="str">
        <f t="shared" si="148"/>
        <v/>
      </c>
      <c r="X1895" s="2" t="str">
        <f t="shared" si="148"/>
        <v/>
      </c>
      <c r="Y1895" s="2" t="str">
        <f t="shared" si="148"/>
        <v/>
      </c>
    </row>
    <row r="1896" spans="1:25" x14ac:dyDescent="0.2">
      <c r="A1896" s="2" t="s">
        <v>1333</v>
      </c>
      <c r="B1896" s="2">
        <v>1475</v>
      </c>
      <c r="C1896" s="2">
        <v>3</v>
      </c>
      <c r="D1896" s="2" t="s">
        <v>1329</v>
      </c>
      <c r="E1896" s="2">
        <v>2054</v>
      </c>
      <c r="F1896" s="2" t="s">
        <v>1285</v>
      </c>
      <c r="G1896" s="2">
        <v>2558004.09</v>
      </c>
      <c r="H1896" s="2">
        <v>1189369.517</v>
      </c>
      <c r="I1896" s="2" t="s">
        <v>4898</v>
      </c>
      <c r="J1896" s="4">
        <v>39630</v>
      </c>
      <c r="K1896" s="230">
        <f t="shared" si="147"/>
        <v>2</v>
      </c>
      <c r="L1896" s="2" t="str">
        <f>$B1896&amp;"-"&amp;COUNTIF($B$2:$B1896, $B1896)</f>
        <v>1475-3</v>
      </c>
      <c r="M1896" s="2">
        <v>6260</v>
      </c>
      <c r="N1896" s="2" t="str">
        <f t="shared" si="148"/>
        <v>Reidermoos</v>
      </c>
      <c r="O1896" s="2" t="str">
        <f t="shared" si="148"/>
        <v>Reiden</v>
      </c>
      <c r="P1896" s="2" t="str">
        <f t="shared" si="148"/>
        <v>Reidermoos</v>
      </c>
      <c r="Q1896" s="2" t="str">
        <f t="shared" si="148"/>
        <v>Hintermoos</v>
      </c>
      <c r="R1896" s="2" t="str">
        <f t="shared" si="148"/>
        <v>Mehlsecken</v>
      </c>
      <c r="S1896" s="2" t="str">
        <f t="shared" si="148"/>
        <v>Reidermoos</v>
      </c>
      <c r="T1896" s="2" t="str">
        <f t="shared" si="148"/>
        <v>Hintermoos</v>
      </c>
      <c r="U1896" s="2" t="str">
        <f t="shared" si="148"/>
        <v/>
      </c>
      <c r="V1896" s="2" t="str">
        <f t="shared" si="148"/>
        <v/>
      </c>
      <c r="W1896" s="2" t="str">
        <f t="shared" si="148"/>
        <v/>
      </c>
      <c r="X1896" s="2" t="str">
        <f t="shared" si="148"/>
        <v/>
      </c>
      <c r="Y1896" s="2" t="str">
        <f t="shared" si="148"/>
        <v/>
      </c>
    </row>
    <row r="1897" spans="1:25" x14ac:dyDescent="0.2">
      <c r="A1897" s="2" t="s">
        <v>1334</v>
      </c>
      <c r="B1897" s="2">
        <v>1486</v>
      </c>
      <c r="C1897" s="2">
        <v>0</v>
      </c>
      <c r="D1897" s="2" t="s">
        <v>1329</v>
      </c>
      <c r="E1897" s="2">
        <v>2054</v>
      </c>
      <c r="F1897" s="2" t="s">
        <v>1285</v>
      </c>
      <c r="G1897" s="2">
        <v>2548706.7949999999</v>
      </c>
      <c r="H1897" s="2">
        <v>1175828.128</v>
      </c>
      <c r="I1897" s="2" t="s">
        <v>4898</v>
      </c>
      <c r="J1897" s="4">
        <v>39630</v>
      </c>
      <c r="K1897" s="230">
        <f t="shared" si="147"/>
        <v>2</v>
      </c>
      <c r="L1897" s="2" t="str">
        <f>$B1897&amp;"-"&amp;COUNTIF($B$2:$B1897, $B1897)</f>
        <v>1486-1</v>
      </c>
      <c r="M1897" s="2">
        <v>6262</v>
      </c>
      <c r="N1897" s="2" t="str">
        <f t="shared" si="148"/>
        <v>Langnau b. Reiden</v>
      </c>
      <c r="O1897" s="2" t="str">
        <f t="shared" si="148"/>
        <v/>
      </c>
      <c r="P1897" s="2" t="str">
        <f t="shared" si="148"/>
        <v/>
      </c>
      <c r="Q1897" s="2" t="str">
        <f t="shared" si="148"/>
        <v/>
      </c>
      <c r="R1897" s="2" t="str">
        <f t="shared" si="148"/>
        <v/>
      </c>
      <c r="S1897" s="2" t="str">
        <f t="shared" si="148"/>
        <v/>
      </c>
      <c r="T1897" s="2" t="str">
        <f t="shared" si="148"/>
        <v/>
      </c>
      <c r="U1897" s="2" t="str">
        <f t="shared" si="148"/>
        <v/>
      </c>
      <c r="V1897" s="2" t="str">
        <f t="shared" si="148"/>
        <v/>
      </c>
      <c r="W1897" s="2" t="str">
        <f t="shared" si="148"/>
        <v/>
      </c>
      <c r="X1897" s="2" t="str">
        <f t="shared" si="148"/>
        <v/>
      </c>
      <c r="Y1897" s="2" t="str">
        <f t="shared" si="148"/>
        <v/>
      </c>
    </row>
    <row r="1898" spans="1:25" x14ac:dyDescent="0.2">
      <c r="A1898" s="2" t="s">
        <v>1335</v>
      </c>
      <c r="B1898" s="2">
        <v>1489</v>
      </c>
      <c r="C1898" s="2">
        <v>0</v>
      </c>
      <c r="D1898" s="2" t="s">
        <v>1329</v>
      </c>
      <c r="E1898" s="2">
        <v>2054</v>
      </c>
      <c r="F1898" s="2" t="s">
        <v>1285</v>
      </c>
      <c r="G1898" s="2">
        <v>2552006.6349999998</v>
      </c>
      <c r="H1898" s="2">
        <v>1182841.31</v>
      </c>
      <c r="I1898" s="2" t="s">
        <v>4898</v>
      </c>
      <c r="J1898" s="4">
        <v>39630</v>
      </c>
      <c r="K1898" s="230">
        <f t="shared" si="147"/>
        <v>2</v>
      </c>
      <c r="L1898" s="2" t="str">
        <f>$B1898&amp;"-"&amp;COUNTIF($B$2:$B1898, $B1898)</f>
        <v>1489-1</v>
      </c>
      <c r="M1898" s="2">
        <v>6263</v>
      </c>
      <c r="N1898" s="2" t="str">
        <f t="shared" si="148"/>
        <v>Richenthal</v>
      </c>
      <c r="O1898" s="2" t="str">
        <f t="shared" si="148"/>
        <v>Richenthal</v>
      </c>
      <c r="P1898" s="2" t="str">
        <f t="shared" si="148"/>
        <v/>
      </c>
      <c r="Q1898" s="2" t="str">
        <f t="shared" si="148"/>
        <v/>
      </c>
      <c r="R1898" s="2" t="str">
        <f t="shared" si="148"/>
        <v/>
      </c>
      <c r="S1898" s="2" t="str">
        <f t="shared" si="148"/>
        <v/>
      </c>
      <c r="T1898" s="2" t="str">
        <f t="shared" si="148"/>
        <v/>
      </c>
      <c r="U1898" s="2" t="str">
        <f t="shared" si="148"/>
        <v/>
      </c>
      <c r="V1898" s="2" t="str">
        <f t="shared" si="148"/>
        <v/>
      </c>
      <c r="W1898" s="2" t="str">
        <f t="shared" si="148"/>
        <v/>
      </c>
      <c r="X1898" s="2" t="str">
        <f t="shared" si="148"/>
        <v/>
      </c>
      <c r="Y1898" s="2" t="str">
        <f t="shared" si="148"/>
        <v/>
      </c>
    </row>
    <row r="1899" spans="1:25" x14ac:dyDescent="0.2">
      <c r="A1899" s="2" t="s">
        <v>1336</v>
      </c>
      <c r="B1899" s="2">
        <v>1541</v>
      </c>
      <c r="C1899" s="2">
        <v>0</v>
      </c>
      <c r="D1899" s="2" t="s">
        <v>1329</v>
      </c>
      <c r="E1899" s="2">
        <v>2054</v>
      </c>
      <c r="F1899" s="2" t="s">
        <v>1285</v>
      </c>
      <c r="G1899" s="2">
        <v>2558346.088</v>
      </c>
      <c r="H1899" s="2">
        <v>1187203.517</v>
      </c>
      <c r="I1899" s="2" t="s">
        <v>4898</v>
      </c>
      <c r="J1899" s="4">
        <v>39630</v>
      </c>
      <c r="K1899" s="230">
        <f t="shared" si="147"/>
        <v>2</v>
      </c>
      <c r="L1899" s="2" t="str">
        <f>$B1899&amp;"-"&amp;COUNTIF($B$2:$B1899, $B1899)</f>
        <v>1541-2</v>
      </c>
      <c r="M1899" s="2">
        <v>6264</v>
      </c>
      <c r="N1899" s="2" t="str">
        <f t="shared" si="148"/>
        <v>Pfaffnau</v>
      </c>
      <c r="O1899" s="2" t="str">
        <f t="shared" si="148"/>
        <v>Pfaffnau</v>
      </c>
      <c r="P1899" s="2" t="str">
        <f t="shared" si="148"/>
        <v/>
      </c>
      <c r="Q1899" s="2" t="str">
        <f t="shared" si="148"/>
        <v/>
      </c>
      <c r="R1899" s="2" t="str">
        <f t="shared" si="148"/>
        <v/>
      </c>
      <c r="S1899" s="2" t="str">
        <f t="shared" si="148"/>
        <v/>
      </c>
      <c r="T1899" s="2" t="str">
        <f t="shared" si="148"/>
        <v/>
      </c>
      <c r="U1899" s="2" t="str">
        <f t="shared" si="148"/>
        <v/>
      </c>
      <c r="V1899" s="2" t="str">
        <f t="shared" si="148"/>
        <v/>
      </c>
      <c r="W1899" s="2" t="str">
        <f t="shared" si="148"/>
        <v/>
      </c>
      <c r="X1899" s="2" t="str">
        <f t="shared" si="148"/>
        <v/>
      </c>
      <c r="Y1899" s="2" t="str">
        <f t="shared" si="148"/>
        <v/>
      </c>
    </row>
    <row r="1900" spans="1:25" x14ac:dyDescent="0.2">
      <c r="A1900" s="2" t="s">
        <v>1337</v>
      </c>
      <c r="B1900" s="2">
        <v>1541</v>
      </c>
      <c r="C1900" s="2">
        <v>2</v>
      </c>
      <c r="D1900" s="2" t="s">
        <v>1329</v>
      </c>
      <c r="E1900" s="2">
        <v>2054</v>
      </c>
      <c r="F1900" s="2" t="s">
        <v>1285</v>
      </c>
      <c r="G1900" s="2">
        <v>2559239.2349999999</v>
      </c>
      <c r="H1900" s="2">
        <v>1188231.2409999999</v>
      </c>
      <c r="I1900" s="2" t="s">
        <v>4898</v>
      </c>
      <c r="J1900" s="4">
        <v>39630</v>
      </c>
      <c r="K1900" s="230">
        <f t="shared" si="147"/>
        <v>2</v>
      </c>
      <c r="L1900" s="2" t="str">
        <f>$B1900&amp;"-"&amp;COUNTIF($B$2:$B1900, $B1900)</f>
        <v>1541-3</v>
      </c>
      <c r="M1900" s="2">
        <v>6265</v>
      </c>
      <c r="N1900" s="2" t="str">
        <f t="shared" si="148"/>
        <v>Roggliswil</v>
      </c>
      <c r="O1900" s="2" t="str">
        <f t="shared" si="148"/>
        <v>Roggliswil</v>
      </c>
      <c r="P1900" s="2" t="str">
        <f t="shared" si="148"/>
        <v/>
      </c>
      <c r="Q1900" s="2" t="str">
        <f t="shared" si="148"/>
        <v/>
      </c>
      <c r="R1900" s="2" t="str">
        <f t="shared" si="148"/>
        <v/>
      </c>
      <c r="S1900" s="2" t="str">
        <f t="shared" si="148"/>
        <v/>
      </c>
      <c r="T1900" s="2" t="str">
        <f t="shared" si="148"/>
        <v/>
      </c>
      <c r="U1900" s="2" t="str">
        <f t="shared" si="148"/>
        <v/>
      </c>
      <c r="V1900" s="2" t="str">
        <f t="shared" si="148"/>
        <v/>
      </c>
      <c r="W1900" s="2" t="str">
        <f t="shared" si="148"/>
        <v/>
      </c>
      <c r="X1900" s="2" t="str">
        <f t="shared" si="148"/>
        <v/>
      </c>
      <c r="Y1900" s="2" t="str">
        <f t="shared" si="148"/>
        <v/>
      </c>
    </row>
    <row r="1901" spans="1:25" x14ac:dyDescent="0.2">
      <c r="A1901" s="2" t="s">
        <v>1338</v>
      </c>
      <c r="B1901" s="2">
        <v>1542</v>
      </c>
      <c r="C1901" s="2">
        <v>0</v>
      </c>
      <c r="D1901" s="2" t="s">
        <v>1329</v>
      </c>
      <c r="E1901" s="2">
        <v>2054</v>
      </c>
      <c r="F1901" s="2" t="s">
        <v>1285</v>
      </c>
      <c r="G1901" s="2">
        <v>2559812.7910000002</v>
      </c>
      <c r="H1901" s="2">
        <v>1189622.1370000001</v>
      </c>
      <c r="I1901" s="2" t="s">
        <v>4898</v>
      </c>
      <c r="J1901" s="4">
        <v>39630</v>
      </c>
      <c r="K1901" s="230">
        <f t="shared" si="147"/>
        <v>2</v>
      </c>
      <c r="L1901" s="2" t="str">
        <f>$B1901&amp;"-"&amp;COUNTIF($B$2:$B1901, $B1901)</f>
        <v>1542-1</v>
      </c>
      <c r="M1901" s="2">
        <v>6274</v>
      </c>
      <c r="N1901" s="2" t="str">
        <f t="shared" si="148"/>
        <v>Eschenbach LU</v>
      </c>
      <c r="O1901" s="2" t="str">
        <f t="shared" si="148"/>
        <v>Eschenbach LU</v>
      </c>
      <c r="P1901" s="2" t="str">
        <f t="shared" si="148"/>
        <v>Eschenbach LU</v>
      </c>
      <c r="Q1901" s="2" t="str">
        <f t="shared" si="148"/>
        <v/>
      </c>
      <c r="R1901" s="2" t="str">
        <f t="shared" ref="O1901:Y1916" si="150">IFERROR(INDEX($A$2:$A$5744, MATCH($M1901&amp;"-"&amp;R$1, $L$2:$L$5744, 0)), "")</f>
        <v/>
      </c>
      <c r="S1901" s="2" t="str">
        <f t="shared" si="150"/>
        <v/>
      </c>
      <c r="T1901" s="2" t="str">
        <f t="shared" si="150"/>
        <v/>
      </c>
      <c r="U1901" s="2" t="str">
        <f t="shared" si="150"/>
        <v/>
      </c>
      <c r="V1901" s="2" t="str">
        <f t="shared" si="150"/>
        <v/>
      </c>
      <c r="W1901" s="2" t="str">
        <f t="shared" si="150"/>
        <v/>
      </c>
      <c r="X1901" s="2" t="str">
        <f t="shared" si="150"/>
        <v/>
      </c>
      <c r="Y1901" s="2" t="str">
        <f t="shared" si="150"/>
        <v/>
      </c>
    </row>
    <row r="1902" spans="1:25" x14ac:dyDescent="0.2">
      <c r="A1902" s="2" t="s">
        <v>1339</v>
      </c>
      <c r="B1902" s="2">
        <v>1468</v>
      </c>
      <c r="C1902" s="2">
        <v>0</v>
      </c>
      <c r="D1902" s="2" t="s">
        <v>1340</v>
      </c>
      <c r="E1902" s="2">
        <v>2055</v>
      </c>
      <c r="F1902" s="2" t="s">
        <v>1285</v>
      </c>
      <c r="G1902" s="2">
        <v>2550270.2990000001</v>
      </c>
      <c r="H1902" s="2">
        <v>1184327.96</v>
      </c>
      <c r="I1902" s="2" t="s">
        <v>4898</v>
      </c>
      <c r="J1902" s="4">
        <v>39630</v>
      </c>
      <c r="K1902" s="230">
        <f t="shared" si="147"/>
        <v>2</v>
      </c>
      <c r="L1902" s="2" t="str">
        <f>$B1902&amp;"-"&amp;COUNTIF($B$2:$B1902, $B1902)</f>
        <v>1468-1</v>
      </c>
      <c r="M1902" s="2">
        <v>6275</v>
      </c>
      <c r="N1902" s="2" t="str">
        <f t="shared" ref="N1902:Y1936" si="151">IFERROR(INDEX($A$2:$A$5744, MATCH($M1902&amp;"-"&amp;N$1, $L$2:$L$5744, 0)), "")</f>
        <v>Ballwil</v>
      </c>
      <c r="O1902" s="2" t="str">
        <f t="shared" si="150"/>
        <v>Ballwil</v>
      </c>
      <c r="P1902" s="2" t="str">
        <f t="shared" si="150"/>
        <v>Ballwil</v>
      </c>
      <c r="Q1902" s="2" t="str">
        <f t="shared" si="150"/>
        <v>Ballwil</v>
      </c>
      <c r="R1902" s="2" t="str">
        <f t="shared" si="150"/>
        <v/>
      </c>
      <c r="S1902" s="2" t="str">
        <f t="shared" si="150"/>
        <v/>
      </c>
      <c r="T1902" s="2" t="str">
        <f t="shared" si="150"/>
        <v/>
      </c>
      <c r="U1902" s="2" t="str">
        <f t="shared" si="150"/>
        <v/>
      </c>
      <c r="V1902" s="2" t="str">
        <f t="shared" si="150"/>
        <v/>
      </c>
      <c r="W1902" s="2" t="str">
        <f t="shared" si="150"/>
        <v/>
      </c>
      <c r="X1902" s="2" t="str">
        <f t="shared" si="150"/>
        <v/>
      </c>
      <c r="Y1902" s="2" t="str">
        <f t="shared" si="150"/>
        <v/>
      </c>
    </row>
    <row r="1903" spans="1:25" x14ac:dyDescent="0.2">
      <c r="A1903" s="2" t="s">
        <v>1341</v>
      </c>
      <c r="B1903" s="2">
        <v>1474</v>
      </c>
      <c r="C1903" s="2">
        <v>0</v>
      </c>
      <c r="D1903" s="2" t="s">
        <v>1340</v>
      </c>
      <c r="E1903" s="2">
        <v>2055</v>
      </c>
      <c r="F1903" s="2" t="s">
        <v>1285</v>
      </c>
      <c r="G1903" s="2">
        <v>2552094.787</v>
      </c>
      <c r="H1903" s="2">
        <v>1185844.0390000001</v>
      </c>
      <c r="I1903" s="2" t="s">
        <v>4898</v>
      </c>
      <c r="J1903" s="4">
        <v>39630</v>
      </c>
      <c r="K1903" s="230">
        <f t="shared" si="147"/>
        <v>2</v>
      </c>
      <c r="L1903" s="2" t="str">
        <f>$B1903&amp;"-"&amp;COUNTIF($B$2:$B1903, $B1903)</f>
        <v>1474-1</v>
      </c>
      <c r="M1903" s="2">
        <v>6276</v>
      </c>
      <c r="N1903" s="2" t="str">
        <f t="shared" si="151"/>
        <v>Hohenrain</v>
      </c>
      <c r="O1903" s="2" t="str">
        <f t="shared" si="150"/>
        <v/>
      </c>
      <c r="P1903" s="2" t="str">
        <f t="shared" si="150"/>
        <v/>
      </c>
      <c r="Q1903" s="2" t="str">
        <f t="shared" si="150"/>
        <v/>
      </c>
      <c r="R1903" s="2" t="str">
        <f t="shared" si="150"/>
        <v/>
      </c>
      <c r="S1903" s="2" t="str">
        <f t="shared" si="150"/>
        <v/>
      </c>
      <c r="T1903" s="2" t="str">
        <f t="shared" si="150"/>
        <v/>
      </c>
      <c r="U1903" s="2" t="str">
        <f t="shared" si="150"/>
        <v/>
      </c>
      <c r="V1903" s="2" t="str">
        <f t="shared" si="150"/>
        <v/>
      </c>
      <c r="W1903" s="2" t="str">
        <f t="shared" si="150"/>
        <v/>
      </c>
      <c r="X1903" s="2" t="str">
        <f t="shared" si="150"/>
        <v/>
      </c>
      <c r="Y1903" s="2" t="str">
        <f t="shared" si="150"/>
        <v/>
      </c>
    </row>
    <row r="1904" spans="1:25" x14ac:dyDescent="0.2">
      <c r="A1904" s="2" t="s">
        <v>1342</v>
      </c>
      <c r="B1904" s="2">
        <v>1673</v>
      </c>
      <c r="C1904" s="2">
        <v>3</v>
      </c>
      <c r="D1904" s="2" t="s">
        <v>1342</v>
      </c>
      <c r="E1904" s="2">
        <v>2061</v>
      </c>
      <c r="F1904" s="2" t="s">
        <v>1285</v>
      </c>
      <c r="G1904" s="2">
        <v>2551391.9700000002</v>
      </c>
      <c r="H1904" s="2">
        <v>1159458.898</v>
      </c>
      <c r="I1904" s="2" t="s">
        <v>4898</v>
      </c>
      <c r="J1904" s="4">
        <v>39630</v>
      </c>
      <c r="K1904" s="230">
        <f t="shared" si="147"/>
        <v>2</v>
      </c>
      <c r="L1904" s="2" t="str">
        <f>$B1904&amp;"-"&amp;COUNTIF($B$2:$B1904, $B1904)</f>
        <v>1673-1</v>
      </c>
      <c r="M1904" s="2">
        <v>6277</v>
      </c>
      <c r="N1904" s="2" t="str">
        <f t="shared" si="151"/>
        <v>Kleinwangen</v>
      </c>
      <c r="O1904" s="2" t="str">
        <f t="shared" si="150"/>
        <v>Lieli LU</v>
      </c>
      <c r="P1904" s="2" t="str">
        <f t="shared" si="150"/>
        <v>Kleinwangen</v>
      </c>
      <c r="Q1904" s="2" t="str">
        <f t="shared" si="150"/>
        <v/>
      </c>
      <c r="R1904" s="2" t="str">
        <f t="shared" si="150"/>
        <v/>
      </c>
      <c r="S1904" s="2" t="str">
        <f t="shared" si="150"/>
        <v/>
      </c>
      <c r="T1904" s="2" t="str">
        <f t="shared" si="150"/>
        <v/>
      </c>
      <c r="U1904" s="2" t="str">
        <f t="shared" si="150"/>
        <v/>
      </c>
      <c r="V1904" s="2" t="str">
        <f t="shared" si="150"/>
        <v/>
      </c>
      <c r="W1904" s="2" t="str">
        <f t="shared" si="150"/>
        <v/>
      </c>
      <c r="X1904" s="2" t="str">
        <f t="shared" si="150"/>
        <v/>
      </c>
      <c r="Y1904" s="2" t="str">
        <f t="shared" si="150"/>
        <v/>
      </c>
    </row>
    <row r="1905" spans="1:25" x14ac:dyDescent="0.2">
      <c r="A1905" s="2" t="s">
        <v>1343</v>
      </c>
      <c r="B1905" s="2">
        <v>1681</v>
      </c>
      <c r="C1905" s="2">
        <v>0</v>
      </c>
      <c r="D1905" s="2" t="s">
        <v>1344</v>
      </c>
      <c r="E1905" s="2">
        <v>2063</v>
      </c>
      <c r="F1905" s="2" t="s">
        <v>1285</v>
      </c>
      <c r="G1905" s="2">
        <v>2558562.1370000001</v>
      </c>
      <c r="H1905" s="2">
        <v>1171207.3770000001</v>
      </c>
      <c r="I1905" s="2" t="s">
        <v>4898</v>
      </c>
      <c r="J1905" s="4">
        <v>39630</v>
      </c>
      <c r="K1905" s="230">
        <f t="shared" si="147"/>
        <v>2</v>
      </c>
      <c r="L1905" s="2" t="str">
        <f>$B1905&amp;"-"&amp;COUNTIF($B$2:$B1905, $B1905)</f>
        <v>1681-1</v>
      </c>
      <c r="M1905" s="2">
        <v>6280</v>
      </c>
      <c r="N1905" s="2" t="str">
        <f t="shared" si="151"/>
        <v>Hochdorf</v>
      </c>
      <c r="O1905" s="2" t="str">
        <f t="shared" si="150"/>
        <v>Urswil</v>
      </c>
      <c r="P1905" s="2" t="str">
        <f t="shared" si="150"/>
        <v>Hochdorf</v>
      </c>
      <c r="Q1905" s="2" t="str">
        <f t="shared" si="150"/>
        <v>Hochdorf</v>
      </c>
      <c r="R1905" s="2" t="str">
        <f t="shared" si="150"/>
        <v>Urswil</v>
      </c>
      <c r="S1905" s="2" t="str">
        <f t="shared" si="150"/>
        <v/>
      </c>
      <c r="T1905" s="2" t="str">
        <f t="shared" si="150"/>
        <v/>
      </c>
      <c r="U1905" s="2" t="str">
        <f t="shared" si="150"/>
        <v/>
      </c>
      <c r="V1905" s="2" t="str">
        <f t="shared" si="150"/>
        <v/>
      </c>
      <c r="W1905" s="2" t="str">
        <f t="shared" si="150"/>
        <v/>
      </c>
      <c r="X1905" s="2" t="str">
        <f t="shared" si="150"/>
        <v/>
      </c>
      <c r="Y1905" s="2" t="str">
        <f t="shared" si="150"/>
        <v/>
      </c>
    </row>
    <row r="1906" spans="1:25" x14ac:dyDescent="0.2">
      <c r="A1906" s="2" t="s">
        <v>1345</v>
      </c>
      <c r="B1906" s="2">
        <v>1681</v>
      </c>
      <c r="C1906" s="2">
        <v>2</v>
      </c>
      <c r="D1906" s="2" t="s">
        <v>1344</v>
      </c>
      <c r="E1906" s="2">
        <v>2063</v>
      </c>
      <c r="F1906" s="2" t="s">
        <v>1285</v>
      </c>
      <c r="G1906" s="2">
        <v>2557133.301</v>
      </c>
      <c r="H1906" s="2">
        <v>1170268.031</v>
      </c>
      <c r="I1906" s="2" t="s">
        <v>4898</v>
      </c>
      <c r="J1906" s="4">
        <v>39630</v>
      </c>
      <c r="K1906" s="230">
        <f t="shared" si="147"/>
        <v>2</v>
      </c>
      <c r="L1906" s="2" t="str">
        <f>$B1906&amp;"-"&amp;COUNTIF($B$2:$B1906, $B1906)</f>
        <v>1681-2</v>
      </c>
      <c r="M1906" s="2">
        <v>6283</v>
      </c>
      <c r="N1906" s="2" t="str">
        <f t="shared" si="151"/>
        <v>Baldegg</v>
      </c>
      <c r="O1906" s="2" t="str">
        <f t="shared" si="150"/>
        <v>Baldegg</v>
      </c>
      <c r="P1906" s="2" t="str">
        <f t="shared" si="150"/>
        <v>Baldegg</v>
      </c>
      <c r="Q1906" s="2" t="str">
        <f t="shared" si="150"/>
        <v/>
      </c>
      <c r="R1906" s="2" t="str">
        <f t="shared" si="150"/>
        <v/>
      </c>
      <c r="S1906" s="2" t="str">
        <f t="shared" si="150"/>
        <v/>
      </c>
      <c r="T1906" s="2" t="str">
        <f t="shared" si="150"/>
        <v/>
      </c>
      <c r="U1906" s="2" t="str">
        <f t="shared" si="150"/>
        <v/>
      </c>
      <c r="V1906" s="2" t="str">
        <f t="shared" si="150"/>
        <v/>
      </c>
      <c r="W1906" s="2" t="str">
        <f t="shared" si="150"/>
        <v/>
      </c>
      <c r="X1906" s="2" t="str">
        <f t="shared" si="150"/>
        <v/>
      </c>
      <c r="Y1906" s="2" t="str">
        <f t="shared" si="150"/>
        <v/>
      </c>
    </row>
    <row r="1907" spans="1:25" x14ac:dyDescent="0.2">
      <c r="A1907" s="2" t="s">
        <v>1346</v>
      </c>
      <c r="B1907" s="2">
        <v>1608</v>
      </c>
      <c r="C1907" s="2">
        <v>4</v>
      </c>
      <c r="D1907" s="2" t="s">
        <v>1346</v>
      </c>
      <c r="E1907" s="2">
        <v>2066</v>
      </c>
      <c r="F1907" s="2" t="s">
        <v>1285</v>
      </c>
      <c r="G1907" s="2">
        <v>2553963.534</v>
      </c>
      <c r="H1907" s="2">
        <v>1159680.92</v>
      </c>
      <c r="I1907" s="2" t="s">
        <v>4898</v>
      </c>
      <c r="J1907" s="4">
        <v>39630</v>
      </c>
      <c r="K1907" s="230">
        <f t="shared" si="147"/>
        <v>2</v>
      </c>
      <c r="L1907" s="2" t="str">
        <f>$B1907&amp;"-"&amp;COUNTIF($B$2:$B1907, $B1907)</f>
        <v>1608-1</v>
      </c>
      <c r="M1907" s="2">
        <v>6284</v>
      </c>
      <c r="N1907" s="2" t="str">
        <f t="shared" si="151"/>
        <v>Gelfingen</v>
      </c>
      <c r="O1907" s="2" t="str">
        <f t="shared" si="150"/>
        <v>Sulz LU</v>
      </c>
      <c r="P1907" s="2" t="str">
        <f t="shared" si="150"/>
        <v/>
      </c>
      <c r="Q1907" s="2" t="str">
        <f t="shared" si="150"/>
        <v/>
      </c>
      <c r="R1907" s="2" t="str">
        <f t="shared" si="150"/>
        <v/>
      </c>
      <c r="S1907" s="2" t="str">
        <f t="shared" si="150"/>
        <v/>
      </c>
      <c r="T1907" s="2" t="str">
        <f t="shared" si="150"/>
        <v/>
      </c>
      <c r="U1907" s="2" t="str">
        <f t="shared" si="150"/>
        <v/>
      </c>
      <c r="V1907" s="2" t="str">
        <f t="shared" si="150"/>
        <v/>
      </c>
      <c r="W1907" s="2" t="str">
        <f t="shared" si="150"/>
        <v/>
      </c>
      <c r="X1907" s="2" t="str">
        <f t="shared" si="150"/>
        <v/>
      </c>
      <c r="Y1907" s="2" t="str">
        <f t="shared" si="150"/>
        <v/>
      </c>
    </row>
    <row r="1908" spans="1:25" x14ac:dyDescent="0.2">
      <c r="A1908" s="2" t="s">
        <v>1347</v>
      </c>
      <c r="B1908" s="2">
        <v>1689</v>
      </c>
      <c r="C1908" s="2">
        <v>0</v>
      </c>
      <c r="D1908" s="2" t="s">
        <v>1348</v>
      </c>
      <c r="E1908" s="2">
        <v>2067</v>
      </c>
      <c r="F1908" s="2" t="s">
        <v>1285</v>
      </c>
      <c r="G1908" s="2">
        <v>2566332.6170000001</v>
      </c>
      <c r="H1908" s="2">
        <v>1169323.2690000001</v>
      </c>
      <c r="I1908" s="2" t="s">
        <v>4898</v>
      </c>
      <c r="J1908" s="4">
        <v>39630</v>
      </c>
      <c r="K1908" s="230">
        <f t="shared" si="147"/>
        <v>2</v>
      </c>
      <c r="L1908" s="2" t="str">
        <f>$B1908&amp;"-"&amp;COUNTIF($B$2:$B1908, $B1908)</f>
        <v>1689-1</v>
      </c>
      <c r="M1908" s="2">
        <v>6285</v>
      </c>
      <c r="N1908" s="2" t="str">
        <f t="shared" si="151"/>
        <v>Hitzkirch</v>
      </c>
      <c r="O1908" s="2" t="str">
        <f t="shared" si="150"/>
        <v>Retschwil</v>
      </c>
      <c r="P1908" s="2" t="str">
        <f t="shared" si="150"/>
        <v/>
      </c>
      <c r="Q1908" s="2" t="str">
        <f t="shared" si="150"/>
        <v/>
      </c>
      <c r="R1908" s="2" t="str">
        <f t="shared" si="150"/>
        <v/>
      </c>
      <c r="S1908" s="2" t="str">
        <f t="shared" si="150"/>
        <v/>
      </c>
      <c r="T1908" s="2" t="str">
        <f t="shared" si="150"/>
        <v/>
      </c>
      <c r="U1908" s="2" t="str">
        <f t="shared" si="150"/>
        <v/>
      </c>
      <c r="V1908" s="2" t="str">
        <f t="shared" si="150"/>
        <v/>
      </c>
      <c r="W1908" s="2" t="str">
        <f t="shared" si="150"/>
        <v/>
      </c>
      <c r="X1908" s="2" t="str">
        <f t="shared" si="150"/>
        <v/>
      </c>
      <c r="Y1908" s="2" t="str">
        <f t="shared" si="150"/>
        <v/>
      </c>
    </row>
    <row r="1909" spans="1:25" x14ac:dyDescent="0.2">
      <c r="A1909" s="2" t="s">
        <v>1349</v>
      </c>
      <c r="B1909" s="2">
        <v>1553</v>
      </c>
      <c r="C1909" s="2">
        <v>0</v>
      </c>
      <c r="D1909" s="2" t="s">
        <v>1349</v>
      </c>
      <c r="E1909" s="2">
        <v>2068</v>
      </c>
      <c r="F1909" s="2" t="s">
        <v>1285</v>
      </c>
      <c r="G1909" s="2">
        <v>2562573.2880000002</v>
      </c>
      <c r="H1909" s="2">
        <v>1177768.6780000001</v>
      </c>
      <c r="I1909" s="2" t="s">
        <v>4898</v>
      </c>
      <c r="J1909" s="4">
        <v>39630</v>
      </c>
      <c r="K1909" s="230">
        <f t="shared" si="147"/>
        <v>2</v>
      </c>
      <c r="L1909" s="2" t="str">
        <f>$B1909&amp;"-"&amp;COUNTIF($B$2:$B1909, $B1909)</f>
        <v>1553-1</v>
      </c>
      <c r="M1909" s="2">
        <v>6286</v>
      </c>
      <c r="N1909" s="2" t="str">
        <f t="shared" si="151"/>
        <v>Altwis</v>
      </c>
      <c r="O1909" s="2" t="str">
        <f t="shared" si="150"/>
        <v/>
      </c>
      <c r="P1909" s="2" t="str">
        <f t="shared" si="150"/>
        <v/>
      </c>
      <c r="Q1909" s="2" t="str">
        <f t="shared" si="150"/>
        <v/>
      </c>
      <c r="R1909" s="2" t="str">
        <f t="shared" si="150"/>
        <v/>
      </c>
      <c r="S1909" s="2" t="str">
        <f t="shared" si="150"/>
        <v/>
      </c>
      <c r="T1909" s="2" t="str">
        <f t="shared" si="150"/>
        <v/>
      </c>
      <c r="U1909" s="2" t="str">
        <f t="shared" si="150"/>
        <v/>
      </c>
      <c r="V1909" s="2" t="str">
        <f t="shared" si="150"/>
        <v/>
      </c>
      <c r="W1909" s="2" t="str">
        <f t="shared" si="150"/>
        <v/>
      </c>
      <c r="X1909" s="2" t="str">
        <f t="shared" si="150"/>
        <v/>
      </c>
      <c r="Y1909" s="2" t="str">
        <f t="shared" si="150"/>
        <v/>
      </c>
    </row>
    <row r="1910" spans="1:25" x14ac:dyDescent="0.2">
      <c r="A1910" s="2" t="s">
        <v>3708</v>
      </c>
      <c r="B1910" s="2">
        <v>1085</v>
      </c>
      <c r="C1910" s="2">
        <v>0</v>
      </c>
      <c r="D1910" s="2" t="s">
        <v>1351</v>
      </c>
      <c r="E1910" s="2">
        <v>2072</v>
      </c>
      <c r="F1910" s="2" t="s">
        <v>1285</v>
      </c>
      <c r="G1910" s="2">
        <v>2551433.75</v>
      </c>
      <c r="H1910" s="2">
        <v>1166077.534</v>
      </c>
      <c r="I1910" s="2" t="s">
        <v>4898</v>
      </c>
      <c r="J1910" s="4">
        <v>39630</v>
      </c>
      <c r="K1910" s="230">
        <f t="shared" si="147"/>
        <v>2</v>
      </c>
      <c r="L1910" s="2" t="str">
        <f>$B1910&amp;"-"&amp;COUNTIF($B$2:$B1910, $B1910)</f>
        <v>1085-1</v>
      </c>
      <c r="M1910" s="2">
        <v>6287</v>
      </c>
      <c r="N1910" s="2" t="str">
        <f t="shared" si="151"/>
        <v>Aesch LU</v>
      </c>
      <c r="O1910" s="2" t="str">
        <f t="shared" si="150"/>
        <v>Aesch LU</v>
      </c>
      <c r="P1910" s="2" t="str">
        <f t="shared" si="150"/>
        <v/>
      </c>
      <c r="Q1910" s="2" t="str">
        <f t="shared" si="150"/>
        <v/>
      </c>
      <c r="R1910" s="2" t="str">
        <f t="shared" si="150"/>
        <v/>
      </c>
      <c r="S1910" s="2" t="str">
        <f t="shared" si="150"/>
        <v/>
      </c>
      <c r="T1910" s="2" t="str">
        <f t="shared" si="150"/>
        <v/>
      </c>
      <c r="U1910" s="2" t="str">
        <f t="shared" si="150"/>
        <v/>
      </c>
      <c r="V1910" s="2" t="str">
        <f t="shared" si="150"/>
        <v/>
      </c>
      <c r="W1910" s="2" t="str">
        <f t="shared" si="150"/>
        <v/>
      </c>
      <c r="X1910" s="2" t="str">
        <f t="shared" si="150"/>
        <v/>
      </c>
      <c r="Y1910" s="2" t="str">
        <f t="shared" si="150"/>
        <v/>
      </c>
    </row>
    <row r="1911" spans="1:25" x14ac:dyDescent="0.2">
      <c r="A1911" s="2" t="s">
        <v>1350</v>
      </c>
      <c r="B1911" s="2">
        <v>1673</v>
      </c>
      <c r="C1911" s="2">
        <v>4</v>
      </c>
      <c r="D1911" s="2" t="s">
        <v>1351</v>
      </c>
      <c r="E1911" s="2">
        <v>2072</v>
      </c>
      <c r="F1911" s="2" t="s">
        <v>1285</v>
      </c>
      <c r="G1911" s="2">
        <v>2551685.4010000001</v>
      </c>
      <c r="H1911" s="2">
        <v>1162063.7250000001</v>
      </c>
      <c r="I1911" s="2" t="s">
        <v>4898</v>
      </c>
      <c r="J1911" s="4">
        <v>39630</v>
      </c>
      <c r="K1911" s="230">
        <f t="shared" si="147"/>
        <v>2</v>
      </c>
      <c r="L1911" s="2" t="str">
        <f>$B1911&amp;"-"&amp;COUNTIF($B$2:$B1911, $B1911)</f>
        <v>1673-2</v>
      </c>
      <c r="M1911" s="2">
        <v>6288</v>
      </c>
      <c r="N1911" s="2" t="str">
        <f t="shared" si="151"/>
        <v>Schongau</v>
      </c>
      <c r="O1911" s="2" t="str">
        <f t="shared" si="150"/>
        <v>Schongau</v>
      </c>
      <c r="P1911" s="2" t="str">
        <f t="shared" si="150"/>
        <v/>
      </c>
      <c r="Q1911" s="2" t="str">
        <f t="shared" si="150"/>
        <v/>
      </c>
      <c r="R1911" s="2" t="str">
        <f t="shared" si="150"/>
        <v/>
      </c>
      <c r="S1911" s="2" t="str">
        <f t="shared" si="150"/>
        <v/>
      </c>
      <c r="T1911" s="2" t="str">
        <f t="shared" si="150"/>
        <v/>
      </c>
      <c r="U1911" s="2" t="str">
        <f t="shared" si="150"/>
        <v/>
      </c>
      <c r="V1911" s="2" t="str">
        <f t="shared" si="150"/>
        <v/>
      </c>
      <c r="W1911" s="2" t="str">
        <f t="shared" si="150"/>
        <v/>
      </c>
      <c r="X1911" s="2" t="str">
        <f t="shared" si="150"/>
        <v/>
      </c>
      <c r="Y1911" s="2" t="str">
        <f t="shared" si="150"/>
        <v/>
      </c>
    </row>
    <row r="1912" spans="1:25" x14ac:dyDescent="0.2">
      <c r="A1912" s="2" t="s">
        <v>1352</v>
      </c>
      <c r="B1912" s="2">
        <v>1686</v>
      </c>
      <c r="C1912" s="2">
        <v>0</v>
      </c>
      <c r="D1912" s="2" t="s">
        <v>1353</v>
      </c>
      <c r="E1912" s="2">
        <v>2079</v>
      </c>
      <c r="F1912" s="2" t="s">
        <v>1285</v>
      </c>
      <c r="G1912" s="2">
        <v>2564725.7880000002</v>
      </c>
      <c r="H1912" s="2">
        <v>1168959.2679999999</v>
      </c>
      <c r="I1912" s="2" t="s">
        <v>4898</v>
      </c>
      <c r="J1912" s="4">
        <v>39630</v>
      </c>
      <c r="K1912" s="230">
        <f t="shared" si="147"/>
        <v>2</v>
      </c>
      <c r="L1912" s="2" t="str">
        <f>$B1912&amp;"-"&amp;COUNTIF($B$2:$B1912, $B1912)</f>
        <v>1686-1</v>
      </c>
      <c r="M1912" s="2">
        <v>6289</v>
      </c>
      <c r="N1912" s="2" t="str">
        <f t="shared" si="151"/>
        <v>Müswangen</v>
      </c>
      <c r="O1912" s="2" t="str">
        <f t="shared" si="150"/>
        <v>Hämikon</v>
      </c>
      <c r="P1912" s="2" t="str">
        <f t="shared" si="150"/>
        <v>Hämikon</v>
      </c>
      <c r="Q1912" s="2" t="str">
        <f t="shared" si="150"/>
        <v/>
      </c>
      <c r="R1912" s="2" t="str">
        <f t="shared" si="150"/>
        <v/>
      </c>
      <c r="S1912" s="2" t="str">
        <f t="shared" si="150"/>
        <v/>
      </c>
      <c r="T1912" s="2" t="str">
        <f t="shared" si="150"/>
        <v/>
      </c>
      <c r="U1912" s="2" t="str">
        <f t="shared" si="150"/>
        <v/>
      </c>
      <c r="V1912" s="2" t="str">
        <f t="shared" si="150"/>
        <v/>
      </c>
      <c r="W1912" s="2" t="str">
        <f t="shared" si="150"/>
        <v/>
      </c>
      <c r="X1912" s="2" t="str">
        <f t="shared" si="150"/>
        <v/>
      </c>
      <c r="Y1912" s="2" t="str">
        <f t="shared" si="150"/>
        <v/>
      </c>
    </row>
    <row r="1913" spans="1:25" x14ac:dyDescent="0.2">
      <c r="A1913" s="2" t="s">
        <v>1354</v>
      </c>
      <c r="B1913" s="2">
        <v>1692</v>
      </c>
      <c r="C1913" s="2">
        <v>0</v>
      </c>
      <c r="D1913" s="2" t="s">
        <v>1354</v>
      </c>
      <c r="E1913" s="2">
        <v>2086</v>
      </c>
      <c r="F1913" s="2" t="s">
        <v>1285</v>
      </c>
      <c r="G1913" s="2">
        <v>2564727.3450000002</v>
      </c>
      <c r="H1913" s="2">
        <v>1172052.085</v>
      </c>
      <c r="I1913" s="2" t="s">
        <v>4898</v>
      </c>
      <c r="J1913" s="4">
        <v>39630</v>
      </c>
      <c r="K1913" s="230">
        <f t="shared" si="147"/>
        <v>2</v>
      </c>
      <c r="L1913" s="2" t="str">
        <f>$B1913&amp;"-"&amp;COUNTIF($B$2:$B1913, $B1913)</f>
        <v>1692-1</v>
      </c>
      <c r="M1913" s="2">
        <v>6294</v>
      </c>
      <c r="N1913" s="2" t="str">
        <f t="shared" si="151"/>
        <v>Ermensee</v>
      </c>
      <c r="O1913" s="2" t="str">
        <f t="shared" si="150"/>
        <v/>
      </c>
      <c r="P1913" s="2" t="str">
        <f t="shared" si="150"/>
        <v/>
      </c>
      <c r="Q1913" s="2" t="str">
        <f t="shared" si="150"/>
        <v/>
      </c>
      <c r="R1913" s="2" t="str">
        <f t="shared" si="150"/>
        <v/>
      </c>
      <c r="S1913" s="2" t="str">
        <f t="shared" si="150"/>
        <v/>
      </c>
      <c r="T1913" s="2" t="str">
        <f t="shared" si="150"/>
        <v/>
      </c>
      <c r="U1913" s="2" t="str">
        <f t="shared" si="150"/>
        <v/>
      </c>
      <c r="V1913" s="2" t="str">
        <f t="shared" si="150"/>
        <v/>
      </c>
      <c r="W1913" s="2" t="str">
        <f t="shared" si="150"/>
        <v/>
      </c>
      <c r="X1913" s="2" t="str">
        <f t="shared" si="150"/>
        <v/>
      </c>
      <c r="Y1913" s="2" t="str">
        <f t="shared" si="150"/>
        <v/>
      </c>
    </row>
    <row r="1914" spans="1:25" x14ac:dyDescent="0.2">
      <c r="A1914" s="2" t="s">
        <v>1359</v>
      </c>
      <c r="B1914" s="2">
        <v>1680</v>
      </c>
      <c r="C1914" s="2">
        <v>0</v>
      </c>
      <c r="D1914" s="2" t="s">
        <v>1356</v>
      </c>
      <c r="E1914" s="2">
        <v>2087</v>
      </c>
      <c r="F1914" s="2" t="s">
        <v>1285</v>
      </c>
      <c r="G1914" s="2">
        <v>2561491.5</v>
      </c>
      <c r="H1914" s="2">
        <v>1171268.43</v>
      </c>
      <c r="I1914" s="2" t="s">
        <v>4898</v>
      </c>
      <c r="J1914" s="4">
        <v>39630</v>
      </c>
      <c r="K1914" s="230">
        <f t="shared" si="147"/>
        <v>2</v>
      </c>
      <c r="L1914" s="2" t="str">
        <f>$B1914&amp;"-"&amp;COUNTIF($B$2:$B1914, $B1914)</f>
        <v>1680-1</v>
      </c>
      <c r="M1914" s="2">
        <v>6295</v>
      </c>
      <c r="N1914" s="2" t="str">
        <f t="shared" si="151"/>
        <v>Mosen</v>
      </c>
      <c r="O1914" s="2" t="str">
        <f t="shared" si="150"/>
        <v/>
      </c>
      <c r="P1914" s="2" t="str">
        <f t="shared" si="150"/>
        <v/>
      </c>
      <c r="Q1914" s="2" t="str">
        <f t="shared" si="150"/>
        <v/>
      </c>
      <c r="R1914" s="2" t="str">
        <f t="shared" si="150"/>
        <v/>
      </c>
      <c r="S1914" s="2" t="str">
        <f t="shared" si="150"/>
        <v/>
      </c>
      <c r="T1914" s="2" t="str">
        <f t="shared" si="150"/>
        <v/>
      </c>
      <c r="U1914" s="2" t="str">
        <f t="shared" si="150"/>
        <v/>
      </c>
      <c r="V1914" s="2" t="str">
        <f t="shared" si="150"/>
        <v/>
      </c>
      <c r="W1914" s="2" t="str">
        <f t="shared" si="150"/>
        <v/>
      </c>
      <c r="X1914" s="2" t="str">
        <f t="shared" si="150"/>
        <v/>
      </c>
      <c r="Y1914" s="2" t="str">
        <f t="shared" si="150"/>
        <v/>
      </c>
    </row>
    <row r="1915" spans="1:25" x14ac:dyDescent="0.2">
      <c r="A1915" s="2" t="s">
        <v>1355</v>
      </c>
      <c r="B1915" s="2">
        <v>1680</v>
      </c>
      <c r="C1915" s="2">
        <v>2</v>
      </c>
      <c r="D1915" s="2" t="s">
        <v>1356</v>
      </c>
      <c r="E1915" s="2">
        <v>2087</v>
      </c>
      <c r="F1915" s="2" t="s">
        <v>1285</v>
      </c>
      <c r="G1915" s="2">
        <v>2562620.2540000002</v>
      </c>
      <c r="H1915" s="2">
        <v>1171591.2379999999</v>
      </c>
      <c r="I1915" s="2" t="s">
        <v>4898</v>
      </c>
      <c r="J1915" s="4">
        <v>39630</v>
      </c>
      <c r="K1915" s="230">
        <f t="shared" si="147"/>
        <v>2</v>
      </c>
      <c r="L1915" s="2" t="str">
        <f>$B1915&amp;"-"&amp;COUNTIF($B$2:$B1915, $B1915)</f>
        <v>1680-2</v>
      </c>
      <c r="M1915" s="2">
        <v>6300</v>
      </c>
      <c r="N1915" s="2" t="str">
        <f t="shared" si="151"/>
        <v>Zug</v>
      </c>
      <c r="O1915" s="2" t="str">
        <f t="shared" si="150"/>
        <v>Zug</v>
      </c>
      <c r="P1915" s="2" t="str">
        <f t="shared" si="150"/>
        <v>Zugerberg</v>
      </c>
      <c r="Q1915" s="2" t="str">
        <f t="shared" si="150"/>
        <v/>
      </c>
      <c r="R1915" s="2" t="str">
        <f t="shared" si="150"/>
        <v/>
      </c>
      <c r="S1915" s="2" t="str">
        <f t="shared" si="150"/>
        <v/>
      </c>
      <c r="T1915" s="2" t="str">
        <f t="shared" si="150"/>
        <v/>
      </c>
      <c r="U1915" s="2" t="str">
        <f t="shared" si="150"/>
        <v/>
      </c>
      <c r="V1915" s="2" t="str">
        <f t="shared" si="150"/>
        <v/>
      </c>
      <c r="W1915" s="2" t="str">
        <f t="shared" si="150"/>
        <v/>
      </c>
      <c r="X1915" s="2" t="str">
        <f t="shared" si="150"/>
        <v/>
      </c>
      <c r="Y1915" s="2" t="str">
        <f t="shared" si="150"/>
        <v/>
      </c>
    </row>
    <row r="1916" spans="1:25" x14ac:dyDescent="0.2">
      <c r="A1916" s="2" t="s">
        <v>1357</v>
      </c>
      <c r="B1916" s="2">
        <v>1684</v>
      </c>
      <c r="C1916" s="2">
        <v>0</v>
      </c>
      <c r="D1916" s="2" t="s">
        <v>1356</v>
      </c>
      <c r="E1916" s="2">
        <v>2087</v>
      </c>
      <c r="F1916" s="2" t="s">
        <v>1285</v>
      </c>
      <c r="G1916" s="2">
        <v>2560898.781</v>
      </c>
      <c r="H1916" s="2">
        <v>1170032.7560000001</v>
      </c>
      <c r="I1916" s="2" t="s">
        <v>4898</v>
      </c>
      <c r="J1916" s="4">
        <v>39630</v>
      </c>
      <c r="K1916" s="230">
        <f t="shared" si="147"/>
        <v>2</v>
      </c>
      <c r="L1916" s="2" t="str">
        <f>$B1916&amp;"-"&amp;COUNTIF($B$2:$B1916, $B1916)</f>
        <v>1684-1</v>
      </c>
      <c r="M1916" s="2">
        <v>6312</v>
      </c>
      <c r="N1916" s="2" t="str">
        <f t="shared" si="151"/>
        <v>Steinhausen</v>
      </c>
      <c r="O1916" s="2" t="str">
        <f t="shared" si="150"/>
        <v>Steinhausen</v>
      </c>
      <c r="P1916" s="2" t="str">
        <f t="shared" si="150"/>
        <v/>
      </c>
      <c r="Q1916" s="2" t="str">
        <f t="shared" si="150"/>
        <v/>
      </c>
      <c r="R1916" s="2" t="str">
        <f t="shared" si="150"/>
        <v/>
      </c>
      <c r="S1916" s="2" t="str">
        <f t="shared" si="150"/>
        <v/>
      </c>
      <c r="T1916" s="2" t="str">
        <f t="shared" si="150"/>
        <v/>
      </c>
      <c r="U1916" s="2" t="str">
        <f t="shared" si="150"/>
        <v/>
      </c>
      <c r="V1916" s="2" t="str">
        <f t="shared" si="150"/>
        <v/>
      </c>
      <c r="W1916" s="2" t="str">
        <f t="shared" si="150"/>
        <v/>
      </c>
      <c r="X1916" s="2" t="str">
        <f t="shared" si="150"/>
        <v/>
      </c>
      <c r="Y1916" s="2" t="str">
        <f t="shared" si="150"/>
        <v/>
      </c>
    </row>
    <row r="1917" spans="1:25" x14ac:dyDescent="0.2">
      <c r="A1917" s="2" t="s">
        <v>1358</v>
      </c>
      <c r="B1917" s="2">
        <v>1674</v>
      </c>
      <c r="C1917" s="2">
        <v>2</v>
      </c>
      <c r="D1917" s="2" t="s">
        <v>1358</v>
      </c>
      <c r="E1917" s="2">
        <v>2089</v>
      </c>
      <c r="F1917" s="2" t="s">
        <v>1285</v>
      </c>
      <c r="G1917" s="2">
        <v>2551951.7119999998</v>
      </c>
      <c r="H1917" s="2">
        <v>1165623.0649999999</v>
      </c>
      <c r="I1917" s="2" t="s">
        <v>4898</v>
      </c>
      <c r="J1917" s="4">
        <v>39630</v>
      </c>
      <c r="K1917" s="230">
        <f t="shared" si="147"/>
        <v>2</v>
      </c>
      <c r="L1917" s="2" t="str">
        <f>$B1917&amp;"-"&amp;COUNTIF($B$2:$B1917, $B1917)</f>
        <v>1674-1</v>
      </c>
      <c r="M1917" s="2">
        <v>6313</v>
      </c>
      <c r="N1917" s="2" t="str">
        <f t="shared" si="151"/>
        <v>Menzingen</v>
      </c>
      <c r="O1917" s="2" t="str">
        <f t="shared" si="151"/>
        <v>Menzingen</v>
      </c>
      <c r="P1917" s="2" t="str">
        <f t="shared" si="151"/>
        <v>Edlibach</v>
      </c>
      <c r="Q1917" s="2" t="str">
        <f t="shared" si="151"/>
        <v>Finstersee</v>
      </c>
      <c r="R1917" s="2" t="str">
        <f t="shared" si="151"/>
        <v>Menzingen</v>
      </c>
      <c r="S1917" s="2" t="str">
        <f t="shared" si="151"/>
        <v/>
      </c>
      <c r="T1917" s="2" t="str">
        <f t="shared" si="151"/>
        <v/>
      </c>
      <c r="U1917" s="2" t="str">
        <f t="shared" si="151"/>
        <v/>
      </c>
      <c r="V1917" s="2" t="str">
        <f t="shared" si="151"/>
        <v/>
      </c>
      <c r="W1917" s="2" t="str">
        <f t="shared" si="151"/>
        <v/>
      </c>
      <c r="X1917" s="2" t="str">
        <f t="shared" si="151"/>
        <v/>
      </c>
      <c r="Y1917" s="2" t="str">
        <f t="shared" si="151"/>
        <v/>
      </c>
    </row>
    <row r="1918" spans="1:25" x14ac:dyDescent="0.2">
      <c r="A1918" s="2" t="s">
        <v>1359</v>
      </c>
      <c r="B1918" s="2">
        <v>1680</v>
      </c>
      <c r="C1918" s="2">
        <v>0</v>
      </c>
      <c r="D1918" s="2" t="s">
        <v>1360</v>
      </c>
      <c r="E1918" s="2">
        <v>2096</v>
      </c>
      <c r="F1918" s="2" t="s">
        <v>1285</v>
      </c>
      <c r="G1918" s="2">
        <v>2560641.3790000002</v>
      </c>
      <c r="H1918" s="2">
        <v>1171889.0660000001</v>
      </c>
      <c r="I1918" s="2" t="s">
        <v>4898</v>
      </c>
      <c r="J1918" s="4">
        <v>39630</v>
      </c>
      <c r="K1918" s="230">
        <f t="shared" si="147"/>
        <v>2</v>
      </c>
      <c r="L1918" s="2" t="str">
        <f>$B1918&amp;"-"&amp;COUNTIF($B$2:$B1918, $B1918)</f>
        <v>1680-3</v>
      </c>
      <c r="M1918" s="2">
        <v>6314</v>
      </c>
      <c r="N1918" s="2" t="str">
        <f t="shared" si="151"/>
        <v>Neuägeri</v>
      </c>
      <c r="O1918" s="2" t="str">
        <f t="shared" si="151"/>
        <v>Neuägeri</v>
      </c>
      <c r="P1918" s="2" t="str">
        <f t="shared" si="151"/>
        <v>Unterägeri</v>
      </c>
      <c r="Q1918" s="2" t="str">
        <f t="shared" si="151"/>
        <v>Unterägeri</v>
      </c>
      <c r="R1918" s="2" t="str">
        <f t="shared" si="151"/>
        <v>Neuägeri</v>
      </c>
      <c r="S1918" s="2" t="str">
        <f t="shared" si="151"/>
        <v>Neuägeri</v>
      </c>
      <c r="T1918" s="2" t="str">
        <f t="shared" si="151"/>
        <v/>
      </c>
      <c r="U1918" s="2" t="str">
        <f t="shared" si="151"/>
        <v/>
      </c>
      <c r="V1918" s="2" t="str">
        <f t="shared" si="151"/>
        <v/>
      </c>
      <c r="W1918" s="2" t="str">
        <f t="shared" si="151"/>
        <v/>
      </c>
      <c r="X1918" s="2" t="str">
        <f t="shared" si="151"/>
        <v/>
      </c>
      <c r="Y1918" s="2" t="str">
        <f t="shared" si="151"/>
        <v/>
      </c>
    </row>
    <row r="1919" spans="1:25" x14ac:dyDescent="0.2">
      <c r="A1919" s="2" t="s">
        <v>1346</v>
      </c>
      <c r="B1919" s="2">
        <v>1608</v>
      </c>
      <c r="C1919" s="2">
        <v>4</v>
      </c>
      <c r="D1919" s="2" t="s">
        <v>1362</v>
      </c>
      <c r="E1919" s="2">
        <v>2097</v>
      </c>
      <c r="F1919" s="2" t="s">
        <v>1285</v>
      </c>
      <c r="G1919" s="2">
        <v>2553528.8119999999</v>
      </c>
      <c r="H1919" s="2">
        <v>1159747.655</v>
      </c>
      <c r="I1919" s="2" t="s">
        <v>4898</v>
      </c>
      <c r="J1919" s="4">
        <v>39630</v>
      </c>
      <c r="K1919" s="230">
        <f t="shared" si="147"/>
        <v>2</v>
      </c>
      <c r="L1919" s="2" t="str">
        <f>$B1919&amp;"-"&amp;COUNTIF($B$2:$B1919, $B1919)</f>
        <v>1608-2</v>
      </c>
      <c r="M1919" s="2">
        <v>6315</v>
      </c>
      <c r="N1919" s="2" t="str">
        <f t="shared" si="151"/>
        <v>Morgarten</v>
      </c>
      <c r="O1919" s="2" t="str">
        <f t="shared" si="151"/>
        <v>Alosen</v>
      </c>
      <c r="P1919" s="2" t="str">
        <f t="shared" si="151"/>
        <v>Oberägeri</v>
      </c>
      <c r="Q1919" s="2" t="str">
        <f t="shared" si="151"/>
        <v>Alosen</v>
      </c>
      <c r="R1919" s="2" t="str">
        <f t="shared" si="151"/>
        <v>Morgarten</v>
      </c>
      <c r="S1919" s="2" t="str">
        <f t="shared" si="151"/>
        <v>Oberägeri</v>
      </c>
      <c r="T1919" s="2" t="str">
        <f t="shared" si="151"/>
        <v/>
      </c>
      <c r="U1919" s="2" t="str">
        <f t="shared" si="151"/>
        <v/>
      </c>
      <c r="V1919" s="2" t="str">
        <f t="shared" si="151"/>
        <v/>
      </c>
      <c r="W1919" s="2" t="str">
        <f t="shared" si="151"/>
        <v/>
      </c>
      <c r="X1919" s="2" t="str">
        <f t="shared" si="151"/>
        <v/>
      </c>
      <c r="Y1919" s="2" t="str">
        <f t="shared" si="151"/>
        <v/>
      </c>
    </row>
    <row r="1920" spans="1:25" x14ac:dyDescent="0.2">
      <c r="A1920" s="2" t="s">
        <v>1361</v>
      </c>
      <c r="B1920" s="2">
        <v>1673</v>
      </c>
      <c r="C1920" s="2">
        <v>0</v>
      </c>
      <c r="D1920" s="2" t="s">
        <v>1362</v>
      </c>
      <c r="E1920" s="2">
        <v>2097</v>
      </c>
      <c r="F1920" s="2" t="s">
        <v>1285</v>
      </c>
      <c r="G1920" s="2">
        <v>2552795.6680000001</v>
      </c>
      <c r="H1920" s="2">
        <v>1161544.088</v>
      </c>
      <c r="I1920" s="2" t="s">
        <v>4898</v>
      </c>
      <c r="J1920" s="4">
        <v>39630</v>
      </c>
      <c r="K1920" s="230">
        <f t="shared" si="147"/>
        <v>2</v>
      </c>
      <c r="L1920" s="2" t="str">
        <f>$B1920&amp;"-"&amp;COUNTIF($B$2:$B1920, $B1920)</f>
        <v>1673-3</v>
      </c>
      <c r="M1920" s="2">
        <v>6317</v>
      </c>
      <c r="N1920" s="2" t="str">
        <f t="shared" si="151"/>
        <v>Oberwil b. Zug</v>
      </c>
      <c r="O1920" s="2" t="str">
        <f t="shared" si="151"/>
        <v/>
      </c>
      <c r="P1920" s="2" t="str">
        <f t="shared" si="151"/>
        <v/>
      </c>
      <c r="Q1920" s="2" t="str">
        <f t="shared" si="151"/>
        <v/>
      </c>
      <c r="R1920" s="2" t="str">
        <f t="shared" si="151"/>
        <v/>
      </c>
      <c r="S1920" s="2" t="str">
        <f t="shared" si="151"/>
        <v/>
      </c>
      <c r="T1920" s="2" t="str">
        <f t="shared" si="151"/>
        <v/>
      </c>
      <c r="U1920" s="2" t="str">
        <f t="shared" si="151"/>
        <v/>
      </c>
      <c r="V1920" s="2" t="str">
        <f t="shared" si="151"/>
        <v/>
      </c>
      <c r="W1920" s="2" t="str">
        <f t="shared" si="151"/>
        <v/>
      </c>
      <c r="X1920" s="2" t="str">
        <f t="shared" si="151"/>
        <v/>
      </c>
      <c r="Y1920" s="2" t="str">
        <f t="shared" si="151"/>
        <v/>
      </c>
    </row>
    <row r="1921" spans="1:25" x14ac:dyDescent="0.2">
      <c r="A1921" s="2" t="s">
        <v>1363</v>
      </c>
      <c r="B1921" s="2">
        <v>1673</v>
      </c>
      <c r="C1921" s="2">
        <v>2</v>
      </c>
      <c r="D1921" s="2" t="s">
        <v>1362</v>
      </c>
      <c r="E1921" s="2">
        <v>2097</v>
      </c>
      <c r="F1921" s="2" t="s">
        <v>1285</v>
      </c>
      <c r="G1921" s="2">
        <v>2552942.273</v>
      </c>
      <c r="H1921" s="2">
        <v>1159520.7520000001</v>
      </c>
      <c r="I1921" s="2" t="s">
        <v>4898</v>
      </c>
      <c r="J1921" s="4">
        <v>39630</v>
      </c>
      <c r="K1921" s="230">
        <f t="shared" si="147"/>
        <v>2</v>
      </c>
      <c r="L1921" s="2" t="str">
        <f>$B1921&amp;"-"&amp;COUNTIF($B$2:$B1921, $B1921)</f>
        <v>1673-4</v>
      </c>
      <c r="M1921" s="2">
        <v>6318</v>
      </c>
      <c r="N1921" s="2" t="str">
        <f t="shared" si="151"/>
        <v>Walchwil</v>
      </c>
      <c r="O1921" s="2" t="str">
        <f t="shared" si="151"/>
        <v>Walchwil</v>
      </c>
      <c r="P1921" s="2" t="str">
        <f t="shared" si="151"/>
        <v>Walchwil</v>
      </c>
      <c r="Q1921" s="2" t="str">
        <f t="shared" si="151"/>
        <v/>
      </c>
      <c r="R1921" s="2" t="str">
        <f t="shared" si="151"/>
        <v/>
      </c>
      <c r="S1921" s="2" t="str">
        <f t="shared" si="151"/>
        <v/>
      </c>
      <c r="T1921" s="2" t="str">
        <f t="shared" si="151"/>
        <v/>
      </c>
      <c r="U1921" s="2" t="str">
        <f t="shared" si="151"/>
        <v/>
      </c>
      <c r="V1921" s="2" t="str">
        <f t="shared" si="151"/>
        <v/>
      </c>
      <c r="W1921" s="2" t="str">
        <f t="shared" si="151"/>
        <v/>
      </c>
      <c r="X1921" s="2" t="str">
        <f t="shared" si="151"/>
        <v/>
      </c>
      <c r="Y1921" s="2" t="str">
        <f t="shared" si="151"/>
        <v/>
      </c>
    </row>
    <row r="1922" spans="1:25" x14ac:dyDescent="0.2">
      <c r="A1922" s="2" t="s">
        <v>1362</v>
      </c>
      <c r="B1922" s="2">
        <v>1673</v>
      </c>
      <c r="C1922" s="2">
        <v>5</v>
      </c>
      <c r="D1922" s="2" t="s">
        <v>1362</v>
      </c>
      <c r="E1922" s="2">
        <v>2097</v>
      </c>
      <c r="F1922" s="2" t="s">
        <v>1285</v>
      </c>
      <c r="G1922" s="2">
        <v>2552901.9890000001</v>
      </c>
      <c r="H1922" s="2">
        <v>1163608.0419999999</v>
      </c>
      <c r="I1922" s="2" t="s">
        <v>4898</v>
      </c>
      <c r="J1922" s="4">
        <v>39630</v>
      </c>
      <c r="K1922" s="230">
        <f t="shared" si="147"/>
        <v>2</v>
      </c>
      <c r="L1922" s="2" t="str">
        <f>$B1922&amp;"-"&amp;COUNTIF($B$2:$B1922, $B1922)</f>
        <v>1673-5</v>
      </c>
      <c r="M1922" s="2">
        <v>6319</v>
      </c>
      <c r="N1922" s="2" t="str">
        <f t="shared" si="151"/>
        <v>Allenwinden</v>
      </c>
      <c r="O1922" s="2" t="str">
        <f t="shared" si="151"/>
        <v/>
      </c>
      <c r="P1922" s="2" t="str">
        <f t="shared" si="151"/>
        <v/>
      </c>
      <c r="Q1922" s="2" t="str">
        <f t="shared" si="151"/>
        <v/>
      </c>
      <c r="R1922" s="2" t="str">
        <f t="shared" si="151"/>
        <v/>
      </c>
      <c r="S1922" s="2" t="str">
        <f t="shared" si="151"/>
        <v/>
      </c>
      <c r="T1922" s="2" t="str">
        <f t="shared" si="151"/>
        <v/>
      </c>
      <c r="U1922" s="2" t="str">
        <f t="shared" si="151"/>
        <v/>
      </c>
      <c r="V1922" s="2" t="str">
        <f t="shared" si="151"/>
        <v/>
      </c>
      <c r="W1922" s="2" t="str">
        <f t="shared" si="151"/>
        <v/>
      </c>
      <c r="X1922" s="2" t="str">
        <f t="shared" si="151"/>
        <v/>
      </c>
      <c r="Y1922" s="2" t="str">
        <f t="shared" si="151"/>
        <v/>
      </c>
    </row>
    <row r="1923" spans="1:25" x14ac:dyDescent="0.2">
      <c r="A1923" s="2" t="s">
        <v>1364</v>
      </c>
      <c r="B1923" s="2">
        <v>1675</v>
      </c>
      <c r="C1923" s="2">
        <v>2</v>
      </c>
      <c r="D1923" s="2" t="s">
        <v>1362</v>
      </c>
      <c r="E1923" s="2">
        <v>2097</v>
      </c>
      <c r="F1923" s="2" t="s">
        <v>1285</v>
      </c>
      <c r="G1923" s="2">
        <v>2554052.6460000002</v>
      </c>
      <c r="H1923" s="2">
        <v>1162066.798</v>
      </c>
      <c r="I1923" s="2" t="s">
        <v>4898</v>
      </c>
      <c r="J1923" s="4">
        <v>39630</v>
      </c>
      <c r="K1923" s="230">
        <f t="shared" ref="K1923:K1986" si="152">IF(I1923="it", 1, IF(I1923="fr", 2, 3))</f>
        <v>2</v>
      </c>
      <c r="L1923" s="2" t="str">
        <f>$B1923&amp;"-"&amp;COUNTIF($B$2:$B1923, $B1923)</f>
        <v>1675-1</v>
      </c>
      <c r="M1923" s="2">
        <v>6330</v>
      </c>
      <c r="N1923" s="2" t="str">
        <f t="shared" si="151"/>
        <v>Cham</v>
      </c>
      <c r="O1923" s="2" t="str">
        <f t="shared" si="151"/>
        <v>Cham</v>
      </c>
      <c r="P1923" s="2" t="str">
        <f t="shared" si="151"/>
        <v>Cham</v>
      </c>
      <c r="Q1923" s="2" t="str">
        <f t="shared" si="151"/>
        <v/>
      </c>
      <c r="R1923" s="2" t="str">
        <f t="shared" si="151"/>
        <v/>
      </c>
      <c r="S1923" s="2" t="str">
        <f t="shared" si="151"/>
        <v/>
      </c>
      <c r="T1923" s="2" t="str">
        <f t="shared" si="151"/>
        <v/>
      </c>
      <c r="U1923" s="2" t="str">
        <f t="shared" si="151"/>
        <v/>
      </c>
      <c r="V1923" s="2" t="str">
        <f t="shared" si="151"/>
        <v/>
      </c>
      <c r="W1923" s="2" t="str">
        <f t="shared" si="151"/>
        <v/>
      </c>
      <c r="X1923" s="2" t="str">
        <f t="shared" si="151"/>
        <v/>
      </c>
      <c r="Y1923" s="2" t="str">
        <f t="shared" si="151"/>
        <v/>
      </c>
    </row>
    <row r="1924" spans="1:25" x14ac:dyDescent="0.2">
      <c r="A1924" s="2" t="s">
        <v>1365</v>
      </c>
      <c r="B1924" s="2">
        <v>1676</v>
      </c>
      <c r="C1924" s="2">
        <v>0</v>
      </c>
      <c r="D1924" s="2" t="s">
        <v>1366</v>
      </c>
      <c r="E1924" s="2">
        <v>2099</v>
      </c>
      <c r="F1924" s="2" t="s">
        <v>1285</v>
      </c>
      <c r="G1924" s="2">
        <v>2558437.8990000002</v>
      </c>
      <c r="H1924" s="2">
        <v>1166775.304</v>
      </c>
      <c r="I1924" s="2" t="s">
        <v>4898</v>
      </c>
      <c r="J1924" s="4">
        <v>39630</v>
      </c>
      <c r="K1924" s="230">
        <f t="shared" si="152"/>
        <v>2</v>
      </c>
      <c r="L1924" s="2" t="str">
        <f>$B1924&amp;"-"&amp;COUNTIF($B$2:$B1924, $B1924)</f>
        <v>1676-1</v>
      </c>
      <c r="M1924" s="2">
        <v>6331</v>
      </c>
      <c r="N1924" s="2" t="str">
        <f t="shared" si="151"/>
        <v>Hünenberg</v>
      </c>
      <c r="O1924" s="2" t="str">
        <f t="shared" si="151"/>
        <v>Hünenberg</v>
      </c>
      <c r="P1924" s="2" t="str">
        <f t="shared" si="151"/>
        <v/>
      </c>
      <c r="Q1924" s="2" t="str">
        <f t="shared" si="151"/>
        <v/>
      </c>
      <c r="R1924" s="2" t="str">
        <f t="shared" si="151"/>
        <v/>
      </c>
      <c r="S1924" s="2" t="str">
        <f t="shared" si="151"/>
        <v/>
      </c>
      <c r="T1924" s="2" t="str">
        <f t="shared" si="151"/>
        <v/>
      </c>
      <c r="U1924" s="2" t="str">
        <f t="shared" si="151"/>
        <v/>
      </c>
      <c r="V1924" s="2" t="str">
        <f t="shared" si="151"/>
        <v/>
      </c>
      <c r="W1924" s="2" t="str">
        <f t="shared" si="151"/>
        <v/>
      </c>
      <c r="X1924" s="2" t="str">
        <f t="shared" si="151"/>
        <v/>
      </c>
      <c r="Y1924" s="2" t="str">
        <f t="shared" si="151"/>
        <v/>
      </c>
    </row>
    <row r="1925" spans="1:25" x14ac:dyDescent="0.2">
      <c r="A1925" s="2" t="s">
        <v>1367</v>
      </c>
      <c r="B1925" s="2">
        <v>1677</v>
      </c>
      <c r="C1925" s="2">
        <v>0</v>
      </c>
      <c r="D1925" s="2" t="s">
        <v>1366</v>
      </c>
      <c r="E1925" s="2">
        <v>2099</v>
      </c>
      <c r="F1925" s="2" t="s">
        <v>1285</v>
      </c>
      <c r="G1925" s="2">
        <v>2556769.7599999998</v>
      </c>
      <c r="H1925" s="2">
        <v>1165018.804</v>
      </c>
      <c r="I1925" s="2" t="s">
        <v>4898</v>
      </c>
      <c r="J1925" s="4">
        <v>39630</v>
      </c>
      <c r="K1925" s="230">
        <f t="shared" si="152"/>
        <v>2</v>
      </c>
      <c r="L1925" s="2" t="str">
        <f>$B1925&amp;"-"&amp;COUNTIF($B$2:$B1925, $B1925)</f>
        <v>1677-1</v>
      </c>
      <c r="M1925" s="2">
        <v>6332</v>
      </c>
      <c r="N1925" s="2" t="str">
        <f t="shared" si="151"/>
        <v>Hagendorn</v>
      </c>
      <c r="O1925" s="2" t="str">
        <f t="shared" si="151"/>
        <v>Hagendorn</v>
      </c>
      <c r="P1925" s="2" t="str">
        <f t="shared" si="151"/>
        <v/>
      </c>
      <c r="Q1925" s="2" t="str">
        <f t="shared" si="151"/>
        <v/>
      </c>
      <c r="R1925" s="2" t="str">
        <f t="shared" si="151"/>
        <v/>
      </c>
      <c r="S1925" s="2" t="str">
        <f t="shared" si="151"/>
        <v/>
      </c>
      <c r="T1925" s="2" t="str">
        <f t="shared" si="151"/>
        <v/>
      </c>
      <c r="U1925" s="2" t="str">
        <f t="shared" si="151"/>
        <v/>
      </c>
      <c r="V1925" s="2" t="str">
        <f t="shared" si="151"/>
        <v/>
      </c>
      <c r="W1925" s="2" t="str">
        <f t="shared" si="151"/>
        <v/>
      </c>
      <c r="X1925" s="2" t="str">
        <f t="shared" si="151"/>
        <v/>
      </c>
      <c r="Y1925" s="2" t="str">
        <f t="shared" si="151"/>
        <v/>
      </c>
    </row>
    <row r="1926" spans="1:25" x14ac:dyDescent="0.2">
      <c r="A1926" s="2" t="s">
        <v>1366</v>
      </c>
      <c r="B1926" s="2">
        <v>1678</v>
      </c>
      <c r="C1926" s="2">
        <v>0</v>
      </c>
      <c r="D1926" s="2" t="s">
        <v>1366</v>
      </c>
      <c r="E1926" s="2">
        <v>2099</v>
      </c>
      <c r="F1926" s="2" t="s">
        <v>1285</v>
      </c>
      <c r="G1926" s="2">
        <v>2557118.9219999998</v>
      </c>
      <c r="H1926" s="2">
        <v>1167998.969</v>
      </c>
      <c r="I1926" s="2" t="s">
        <v>4898</v>
      </c>
      <c r="J1926" s="4">
        <v>39630</v>
      </c>
      <c r="K1926" s="230">
        <f t="shared" si="152"/>
        <v>2</v>
      </c>
      <c r="L1926" s="2" t="str">
        <f>$B1926&amp;"-"&amp;COUNTIF($B$2:$B1926, $B1926)</f>
        <v>1678-1</v>
      </c>
      <c r="M1926" s="2">
        <v>6333</v>
      </c>
      <c r="N1926" s="2" t="str">
        <f t="shared" si="151"/>
        <v>Hünenberg See</v>
      </c>
      <c r="O1926" s="2" t="str">
        <f t="shared" si="151"/>
        <v/>
      </c>
      <c r="P1926" s="2" t="str">
        <f t="shared" si="151"/>
        <v/>
      </c>
      <c r="Q1926" s="2" t="str">
        <f t="shared" si="151"/>
        <v/>
      </c>
      <c r="R1926" s="2" t="str">
        <f t="shared" si="151"/>
        <v/>
      </c>
      <c r="S1926" s="2" t="str">
        <f t="shared" si="151"/>
        <v/>
      </c>
      <c r="T1926" s="2" t="str">
        <f t="shared" si="151"/>
        <v/>
      </c>
      <c r="U1926" s="2" t="str">
        <f t="shared" si="151"/>
        <v/>
      </c>
      <c r="V1926" s="2" t="str">
        <f t="shared" si="151"/>
        <v/>
      </c>
      <c r="W1926" s="2" t="str">
        <f t="shared" si="151"/>
        <v/>
      </c>
      <c r="X1926" s="2" t="str">
        <f t="shared" si="151"/>
        <v/>
      </c>
      <c r="Y1926" s="2" t="str">
        <f t="shared" si="151"/>
        <v/>
      </c>
    </row>
    <row r="1927" spans="1:25" x14ac:dyDescent="0.2">
      <c r="A1927" s="2" t="s">
        <v>1368</v>
      </c>
      <c r="B1927" s="2">
        <v>1679</v>
      </c>
      <c r="C1927" s="2">
        <v>0</v>
      </c>
      <c r="D1927" s="2" t="s">
        <v>1366</v>
      </c>
      <c r="E1927" s="2">
        <v>2099</v>
      </c>
      <c r="F1927" s="2" t="s">
        <v>1285</v>
      </c>
      <c r="G1927" s="2">
        <v>2559799.7590000001</v>
      </c>
      <c r="H1927" s="2">
        <v>1167371.4509999999</v>
      </c>
      <c r="I1927" s="2" t="s">
        <v>4898</v>
      </c>
      <c r="J1927" s="4">
        <v>39630</v>
      </c>
      <c r="K1927" s="230">
        <f t="shared" si="152"/>
        <v>2</v>
      </c>
      <c r="L1927" s="2" t="str">
        <f>$B1927&amp;"-"&amp;COUNTIF($B$2:$B1927, $B1927)</f>
        <v>1679-1</v>
      </c>
      <c r="M1927" s="2">
        <v>6340</v>
      </c>
      <c r="N1927" s="2" t="str">
        <f t="shared" si="151"/>
        <v>Sihlbrugg</v>
      </c>
      <c r="O1927" s="2" t="str">
        <f t="shared" si="151"/>
        <v>Sihlbrugg</v>
      </c>
      <c r="P1927" s="2" t="str">
        <f t="shared" si="151"/>
        <v>Baar</v>
      </c>
      <c r="Q1927" s="2" t="str">
        <f t="shared" si="151"/>
        <v>Baar</v>
      </c>
      <c r="R1927" s="2" t="str">
        <f t="shared" si="151"/>
        <v>Sihlbrugg</v>
      </c>
      <c r="S1927" s="2" t="str">
        <f t="shared" si="151"/>
        <v/>
      </c>
      <c r="T1927" s="2" t="str">
        <f t="shared" si="151"/>
        <v/>
      </c>
      <c r="U1927" s="2" t="str">
        <f t="shared" si="151"/>
        <v/>
      </c>
      <c r="V1927" s="2" t="str">
        <f t="shared" si="151"/>
        <v/>
      </c>
      <c r="W1927" s="2" t="str">
        <f t="shared" si="151"/>
        <v/>
      </c>
      <c r="X1927" s="2" t="str">
        <f t="shared" si="151"/>
        <v/>
      </c>
      <c r="Y1927" s="2" t="str">
        <f t="shared" si="151"/>
        <v/>
      </c>
    </row>
    <row r="1928" spans="1:25" x14ac:dyDescent="0.2">
      <c r="A1928" s="2" t="s">
        <v>1359</v>
      </c>
      <c r="B1928" s="2">
        <v>1680</v>
      </c>
      <c r="C1928" s="2">
        <v>0</v>
      </c>
      <c r="D1928" s="2" t="s">
        <v>1366</v>
      </c>
      <c r="E1928" s="2">
        <v>2099</v>
      </c>
      <c r="F1928" s="2" t="s">
        <v>1285</v>
      </c>
      <c r="G1928" s="2">
        <v>2558337.344</v>
      </c>
      <c r="H1928" s="2">
        <v>1169207.872</v>
      </c>
      <c r="I1928" s="2" t="s">
        <v>4898</v>
      </c>
      <c r="J1928" s="4">
        <v>39630</v>
      </c>
      <c r="K1928" s="230">
        <f t="shared" si="152"/>
        <v>2</v>
      </c>
      <c r="L1928" s="2" t="str">
        <f>$B1928&amp;"-"&amp;COUNTIF($B$2:$B1928, $B1928)</f>
        <v>1680-4</v>
      </c>
      <c r="M1928" s="2">
        <v>6343</v>
      </c>
      <c r="N1928" s="2" t="str">
        <f t="shared" si="151"/>
        <v>Rotkreuz</v>
      </c>
      <c r="O1928" s="2" t="str">
        <f t="shared" si="151"/>
        <v>Buonas</v>
      </c>
      <c r="P1928" s="2" t="str">
        <f t="shared" si="151"/>
        <v>Risch</v>
      </c>
      <c r="Q1928" s="2" t="str">
        <f t="shared" si="151"/>
        <v>Holzhäusern ZG</v>
      </c>
      <c r="R1928" s="2" t="str">
        <f t="shared" si="151"/>
        <v/>
      </c>
      <c r="S1928" s="2" t="str">
        <f t="shared" si="151"/>
        <v/>
      </c>
      <c r="T1928" s="2" t="str">
        <f t="shared" si="151"/>
        <v/>
      </c>
      <c r="U1928" s="2" t="str">
        <f t="shared" si="151"/>
        <v/>
      </c>
      <c r="V1928" s="2" t="str">
        <f t="shared" si="151"/>
        <v/>
      </c>
      <c r="W1928" s="2" t="str">
        <f t="shared" si="151"/>
        <v/>
      </c>
      <c r="X1928" s="2" t="str">
        <f t="shared" si="151"/>
        <v/>
      </c>
      <c r="Y1928" s="2" t="str">
        <f t="shared" si="151"/>
        <v/>
      </c>
    </row>
    <row r="1929" spans="1:25" x14ac:dyDescent="0.2">
      <c r="A1929" s="2" t="s">
        <v>1369</v>
      </c>
      <c r="B1929" s="2">
        <v>1670</v>
      </c>
      <c r="C1929" s="2">
        <v>0</v>
      </c>
      <c r="D1929" s="2" t="s">
        <v>1369</v>
      </c>
      <c r="E1929" s="2">
        <v>2102</v>
      </c>
      <c r="F1929" s="2" t="s">
        <v>1285</v>
      </c>
      <c r="G1929" s="2">
        <v>2553881.0529999998</v>
      </c>
      <c r="H1929" s="2">
        <v>1165009.3359999999</v>
      </c>
      <c r="I1929" s="2" t="s">
        <v>4898</v>
      </c>
      <c r="J1929" s="4">
        <v>39630</v>
      </c>
      <c r="K1929" s="230">
        <f t="shared" si="152"/>
        <v>2</v>
      </c>
      <c r="L1929" s="2" t="str">
        <f>$B1929&amp;"-"&amp;COUNTIF($B$2:$B1929, $B1929)</f>
        <v>1670-1</v>
      </c>
      <c r="M1929" s="2">
        <v>6344</v>
      </c>
      <c r="N1929" s="2" t="str">
        <f t="shared" si="151"/>
        <v>Meierskappel</v>
      </c>
      <c r="O1929" s="2" t="str">
        <f t="shared" si="151"/>
        <v/>
      </c>
      <c r="P1929" s="2" t="str">
        <f t="shared" si="151"/>
        <v/>
      </c>
      <c r="Q1929" s="2" t="str">
        <f t="shared" si="151"/>
        <v/>
      </c>
      <c r="R1929" s="2" t="str">
        <f t="shared" si="151"/>
        <v/>
      </c>
      <c r="S1929" s="2" t="str">
        <f t="shared" si="151"/>
        <v/>
      </c>
      <c r="T1929" s="2" t="str">
        <f t="shared" si="151"/>
        <v/>
      </c>
      <c r="U1929" s="2" t="str">
        <f t="shared" si="151"/>
        <v/>
      </c>
      <c r="V1929" s="2" t="str">
        <f t="shared" si="151"/>
        <v/>
      </c>
      <c r="W1929" s="2" t="str">
        <f t="shared" si="151"/>
        <v/>
      </c>
      <c r="X1929" s="2" t="str">
        <f t="shared" si="151"/>
        <v/>
      </c>
      <c r="Y1929" s="2" t="str">
        <f t="shared" si="151"/>
        <v/>
      </c>
    </row>
    <row r="1930" spans="1:25" x14ac:dyDescent="0.2">
      <c r="A1930" s="2" t="s">
        <v>1370</v>
      </c>
      <c r="B1930" s="2">
        <v>1670</v>
      </c>
      <c r="C1930" s="2">
        <v>2</v>
      </c>
      <c r="D1930" s="2" t="s">
        <v>1369</v>
      </c>
      <c r="E1930" s="2">
        <v>2102</v>
      </c>
      <c r="F1930" s="2" t="s">
        <v>1285</v>
      </c>
      <c r="G1930" s="2">
        <v>2555343.3820000002</v>
      </c>
      <c r="H1930" s="2">
        <v>1165020.6100000001</v>
      </c>
      <c r="I1930" s="2" t="s">
        <v>4898</v>
      </c>
      <c r="J1930" s="4">
        <v>39630</v>
      </c>
      <c r="K1930" s="230">
        <f t="shared" si="152"/>
        <v>2</v>
      </c>
      <c r="L1930" s="2" t="str">
        <f>$B1930&amp;"-"&amp;COUNTIF($B$2:$B1930, $B1930)</f>
        <v>1670-2</v>
      </c>
      <c r="M1930" s="2">
        <v>6345</v>
      </c>
      <c r="N1930" s="2" t="str">
        <f t="shared" si="151"/>
        <v>Neuheim</v>
      </c>
      <c r="O1930" s="2" t="str">
        <f t="shared" si="151"/>
        <v>Neuheim</v>
      </c>
      <c r="P1930" s="2" t="str">
        <f t="shared" si="151"/>
        <v/>
      </c>
      <c r="Q1930" s="2" t="str">
        <f t="shared" si="151"/>
        <v/>
      </c>
      <c r="R1930" s="2" t="str">
        <f t="shared" si="151"/>
        <v/>
      </c>
      <c r="S1930" s="2" t="str">
        <f t="shared" si="151"/>
        <v/>
      </c>
      <c r="T1930" s="2" t="str">
        <f t="shared" si="151"/>
        <v/>
      </c>
      <c r="U1930" s="2" t="str">
        <f t="shared" si="151"/>
        <v/>
      </c>
      <c r="V1930" s="2" t="str">
        <f t="shared" si="151"/>
        <v/>
      </c>
      <c r="W1930" s="2" t="str">
        <f t="shared" si="151"/>
        <v/>
      </c>
      <c r="X1930" s="2" t="str">
        <f t="shared" si="151"/>
        <v/>
      </c>
      <c r="Y1930" s="2" t="str">
        <f t="shared" si="151"/>
        <v/>
      </c>
    </row>
    <row r="1931" spans="1:25" x14ac:dyDescent="0.2">
      <c r="A1931" s="2" t="s">
        <v>1371</v>
      </c>
      <c r="B1931" s="2">
        <v>1670</v>
      </c>
      <c r="C1931" s="2">
        <v>3</v>
      </c>
      <c r="D1931" s="2" t="s">
        <v>1369</v>
      </c>
      <c r="E1931" s="2">
        <v>2102</v>
      </c>
      <c r="F1931" s="2" t="s">
        <v>1285</v>
      </c>
      <c r="G1931" s="2">
        <v>2554706.8840000001</v>
      </c>
      <c r="H1931" s="2">
        <v>1166182.257</v>
      </c>
      <c r="I1931" s="2" t="s">
        <v>4898</v>
      </c>
      <c r="J1931" s="4">
        <v>39630</v>
      </c>
      <c r="K1931" s="230">
        <f t="shared" si="152"/>
        <v>2</v>
      </c>
      <c r="L1931" s="2" t="str">
        <f>$B1931&amp;"-"&amp;COUNTIF($B$2:$B1931, $B1931)</f>
        <v>1670-3</v>
      </c>
      <c r="M1931" s="2">
        <v>6353</v>
      </c>
      <c r="N1931" s="2" t="str">
        <f t="shared" si="151"/>
        <v>Weggis</v>
      </c>
      <c r="O1931" s="2" t="str">
        <f t="shared" si="151"/>
        <v>Weggis</v>
      </c>
      <c r="P1931" s="2" t="str">
        <f t="shared" si="151"/>
        <v/>
      </c>
      <c r="Q1931" s="2" t="str">
        <f t="shared" si="151"/>
        <v/>
      </c>
      <c r="R1931" s="2" t="str">
        <f t="shared" si="151"/>
        <v/>
      </c>
      <c r="S1931" s="2" t="str">
        <f t="shared" si="151"/>
        <v/>
      </c>
      <c r="T1931" s="2" t="str">
        <f t="shared" si="151"/>
        <v/>
      </c>
      <c r="U1931" s="2" t="str">
        <f t="shared" si="151"/>
        <v/>
      </c>
      <c r="V1931" s="2" t="str">
        <f t="shared" si="151"/>
        <v/>
      </c>
      <c r="W1931" s="2" t="str">
        <f t="shared" si="151"/>
        <v/>
      </c>
      <c r="X1931" s="2" t="str">
        <f t="shared" si="151"/>
        <v/>
      </c>
      <c r="Y1931" s="2" t="str">
        <f t="shared" si="151"/>
        <v/>
      </c>
    </row>
    <row r="1932" spans="1:25" x14ac:dyDescent="0.2">
      <c r="A1932" s="2" t="s">
        <v>1372</v>
      </c>
      <c r="B1932" s="2">
        <v>1674</v>
      </c>
      <c r="C1932" s="2">
        <v>0</v>
      </c>
      <c r="D1932" s="2" t="s">
        <v>1369</v>
      </c>
      <c r="E1932" s="2">
        <v>2102</v>
      </c>
      <c r="F1932" s="2" t="s">
        <v>1285</v>
      </c>
      <c r="G1932" s="2">
        <v>2553303.997</v>
      </c>
      <c r="H1932" s="2">
        <v>1166462.142</v>
      </c>
      <c r="I1932" s="2" t="s">
        <v>4898</v>
      </c>
      <c r="J1932" s="4">
        <v>39630</v>
      </c>
      <c r="K1932" s="230">
        <f t="shared" si="152"/>
        <v>2</v>
      </c>
      <c r="L1932" s="2" t="str">
        <f>$B1932&amp;"-"&amp;COUNTIF($B$2:$B1932, $B1932)</f>
        <v>1674-2</v>
      </c>
      <c r="M1932" s="2">
        <v>6354</v>
      </c>
      <c r="N1932" s="2" t="str">
        <f t="shared" si="151"/>
        <v>Vitznau</v>
      </c>
      <c r="O1932" s="2" t="str">
        <f t="shared" si="151"/>
        <v>Vitznau</v>
      </c>
      <c r="P1932" s="2" t="str">
        <f t="shared" si="151"/>
        <v/>
      </c>
      <c r="Q1932" s="2" t="str">
        <f t="shared" si="151"/>
        <v/>
      </c>
      <c r="R1932" s="2" t="str">
        <f t="shared" si="151"/>
        <v/>
      </c>
      <c r="S1932" s="2" t="str">
        <f t="shared" si="151"/>
        <v/>
      </c>
      <c r="T1932" s="2" t="str">
        <f t="shared" si="151"/>
        <v/>
      </c>
      <c r="U1932" s="2" t="str">
        <f t="shared" si="151"/>
        <v/>
      </c>
      <c r="V1932" s="2" t="str">
        <f t="shared" si="151"/>
        <v/>
      </c>
      <c r="W1932" s="2" t="str">
        <f t="shared" si="151"/>
        <v/>
      </c>
      <c r="X1932" s="2" t="str">
        <f t="shared" si="151"/>
        <v/>
      </c>
      <c r="Y1932" s="2" t="str">
        <f t="shared" si="151"/>
        <v/>
      </c>
    </row>
    <row r="1933" spans="1:25" x14ac:dyDescent="0.2">
      <c r="A1933" s="2" t="s">
        <v>1373</v>
      </c>
      <c r="B1933" s="2">
        <v>1674</v>
      </c>
      <c r="C1933" s="2">
        <v>3</v>
      </c>
      <c r="D1933" s="2" t="s">
        <v>1369</v>
      </c>
      <c r="E1933" s="2">
        <v>2102</v>
      </c>
      <c r="F1933" s="2" t="s">
        <v>1285</v>
      </c>
      <c r="G1933" s="2">
        <v>2554093.415</v>
      </c>
      <c r="H1933" s="2">
        <v>1167295.794</v>
      </c>
      <c r="I1933" s="2" t="s">
        <v>4898</v>
      </c>
      <c r="J1933" s="4">
        <v>39630</v>
      </c>
      <c r="K1933" s="230">
        <f t="shared" si="152"/>
        <v>2</v>
      </c>
      <c r="L1933" s="2" t="str">
        <f>$B1933&amp;"-"&amp;COUNTIF($B$2:$B1933, $B1933)</f>
        <v>1674-3</v>
      </c>
      <c r="M1933" s="2">
        <v>6356</v>
      </c>
      <c r="N1933" s="2" t="str">
        <f t="shared" si="151"/>
        <v>Rigi Kaltbad</v>
      </c>
      <c r="O1933" s="2" t="str">
        <f t="shared" si="151"/>
        <v>Rigi Kaltbad</v>
      </c>
      <c r="P1933" s="2" t="str">
        <f t="shared" si="151"/>
        <v>Rigi Kaltbad</v>
      </c>
      <c r="Q1933" s="2" t="str">
        <f t="shared" si="151"/>
        <v/>
      </c>
      <c r="R1933" s="2" t="str">
        <f t="shared" si="151"/>
        <v/>
      </c>
      <c r="S1933" s="2" t="str">
        <f t="shared" si="151"/>
        <v/>
      </c>
      <c r="T1933" s="2" t="str">
        <f t="shared" si="151"/>
        <v/>
      </c>
      <c r="U1933" s="2" t="str">
        <f t="shared" si="151"/>
        <v/>
      </c>
      <c r="V1933" s="2" t="str">
        <f t="shared" si="151"/>
        <v/>
      </c>
      <c r="W1933" s="2" t="str">
        <f t="shared" si="151"/>
        <v/>
      </c>
      <c r="X1933" s="2" t="str">
        <f t="shared" si="151"/>
        <v/>
      </c>
      <c r="Y1933" s="2" t="str">
        <f t="shared" si="151"/>
        <v/>
      </c>
    </row>
    <row r="1934" spans="1:25" x14ac:dyDescent="0.2">
      <c r="A1934" s="2" t="s">
        <v>1374</v>
      </c>
      <c r="B1934" s="2">
        <v>1675</v>
      </c>
      <c r="C1934" s="2">
        <v>0</v>
      </c>
      <c r="D1934" s="2" t="s">
        <v>1369</v>
      </c>
      <c r="E1934" s="2">
        <v>2102</v>
      </c>
      <c r="F1934" s="2" t="s">
        <v>1285</v>
      </c>
      <c r="G1934" s="2">
        <v>2554982.358</v>
      </c>
      <c r="H1934" s="2">
        <v>1163696.21</v>
      </c>
      <c r="I1934" s="2" t="s">
        <v>4898</v>
      </c>
      <c r="J1934" s="4">
        <v>39630</v>
      </c>
      <c r="K1934" s="230">
        <f t="shared" si="152"/>
        <v>2</v>
      </c>
      <c r="L1934" s="2" t="str">
        <f>$B1934&amp;"-"&amp;COUNTIF($B$2:$B1934, $B1934)</f>
        <v>1675-2</v>
      </c>
      <c r="M1934" s="2">
        <v>6362</v>
      </c>
      <c r="N1934" s="2" t="str">
        <f t="shared" si="151"/>
        <v>Stansstad</v>
      </c>
      <c r="O1934" s="2" t="str">
        <f t="shared" si="151"/>
        <v>Stansstad</v>
      </c>
      <c r="P1934" s="2" t="str">
        <f t="shared" si="151"/>
        <v>Stansstad</v>
      </c>
      <c r="Q1934" s="2" t="str">
        <f t="shared" si="151"/>
        <v/>
      </c>
      <c r="R1934" s="2" t="str">
        <f t="shared" si="151"/>
        <v/>
      </c>
      <c r="S1934" s="2" t="str">
        <f t="shared" si="151"/>
        <v/>
      </c>
      <c r="T1934" s="2" t="str">
        <f t="shared" si="151"/>
        <v/>
      </c>
      <c r="U1934" s="2" t="str">
        <f t="shared" si="151"/>
        <v/>
      </c>
      <c r="V1934" s="2" t="str">
        <f t="shared" si="151"/>
        <v/>
      </c>
      <c r="W1934" s="2" t="str">
        <f t="shared" si="151"/>
        <v/>
      </c>
      <c r="X1934" s="2" t="str">
        <f t="shared" si="151"/>
        <v/>
      </c>
      <c r="Y1934" s="2" t="str">
        <f t="shared" si="151"/>
        <v/>
      </c>
    </row>
    <row r="1935" spans="1:25" x14ac:dyDescent="0.2">
      <c r="A1935" s="2" t="s">
        <v>1364</v>
      </c>
      <c r="B1935" s="2">
        <v>1675</v>
      </c>
      <c r="C1935" s="2">
        <v>2</v>
      </c>
      <c r="D1935" s="2" t="s">
        <v>1369</v>
      </c>
      <c r="E1935" s="2">
        <v>2102</v>
      </c>
      <c r="F1935" s="2" t="s">
        <v>1285</v>
      </c>
      <c r="G1935" s="2">
        <v>2554446.1340000001</v>
      </c>
      <c r="H1935" s="2">
        <v>1161897.138</v>
      </c>
      <c r="I1935" s="2" t="s">
        <v>4898</v>
      </c>
      <c r="J1935" s="4">
        <v>39630</v>
      </c>
      <c r="K1935" s="230">
        <f t="shared" si="152"/>
        <v>2</v>
      </c>
      <c r="L1935" s="2" t="str">
        <f>$B1935&amp;"-"&amp;COUNTIF($B$2:$B1935, $B1935)</f>
        <v>1675-3</v>
      </c>
      <c r="M1935" s="2">
        <v>6363</v>
      </c>
      <c r="N1935" s="2" t="str">
        <f t="shared" si="151"/>
        <v>Obbürgen</v>
      </c>
      <c r="O1935" s="2" t="str">
        <f t="shared" si="151"/>
        <v>Bürgenstock</v>
      </c>
      <c r="P1935" s="2" t="str">
        <f t="shared" si="151"/>
        <v>Obbürgen</v>
      </c>
      <c r="Q1935" s="2" t="str">
        <f t="shared" si="151"/>
        <v>Fürigen</v>
      </c>
      <c r="R1935" s="2" t="str">
        <f t="shared" si="151"/>
        <v>Bürgenstock</v>
      </c>
      <c r="S1935" s="2" t="str">
        <f t="shared" si="151"/>
        <v/>
      </c>
      <c r="T1935" s="2" t="str">
        <f t="shared" si="151"/>
        <v/>
      </c>
      <c r="U1935" s="2" t="str">
        <f t="shared" si="151"/>
        <v/>
      </c>
      <c r="V1935" s="2" t="str">
        <f t="shared" si="151"/>
        <v/>
      </c>
      <c r="W1935" s="2" t="str">
        <f t="shared" si="151"/>
        <v/>
      </c>
      <c r="X1935" s="2" t="str">
        <f t="shared" si="151"/>
        <v/>
      </c>
      <c r="Y1935" s="2" t="str">
        <f t="shared" si="151"/>
        <v/>
      </c>
    </row>
    <row r="1936" spans="1:25" x14ac:dyDescent="0.2">
      <c r="A1936" s="2" t="s">
        <v>1375</v>
      </c>
      <c r="B1936" s="2">
        <v>1675</v>
      </c>
      <c r="C1936" s="2">
        <v>3</v>
      </c>
      <c r="D1936" s="2" t="s">
        <v>1369</v>
      </c>
      <c r="E1936" s="2">
        <v>2102</v>
      </c>
      <c r="F1936" s="2" t="s">
        <v>1285</v>
      </c>
      <c r="G1936" s="2">
        <v>2555853.5359999998</v>
      </c>
      <c r="H1936" s="2">
        <v>1162892.3689999999</v>
      </c>
      <c r="I1936" s="2" t="s">
        <v>4898</v>
      </c>
      <c r="J1936" s="4">
        <v>39630</v>
      </c>
      <c r="K1936" s="230">
        <f t="shared" si="152"/>
        <v>2</v>
      </c>
      <c r="L1936" s="2" t="str">
        <f>$B1936&amp;"-"&amp;COUNTIF($B$2:$B1936, $B1936)</f>
        <v>1675-4</v>
      </c>
      <c r="M1936" s="2">
        <v>6365</v>
      </c>
      <c r="N1936" s="2" t="str">
        <f t="shared" si="151"/>
        <v>Kehrsiten</v>
      </c>
      <c r="O1936" s="2" t="str">
        <f t="shared" si="151"/>
        <v>Kehrsiten</v>
      </c>
      <c r="P1936" s="2" t="str">
        <f t="shared" si="151"/>
        <v/>
      </c>
      <c r="Q1936" s="2" t="str">
        <f t="shared" si="151"/>
        <v/>
      </c>
      <c r="R1936" s="2" t="str">
        <f t="shared" si="151"/>
        <v/>
      </c>
      <c r="S1936" s="2" t="str">
        <f t="shared" si="151"/>
        <v/>
      </c>
      <c r="T1936" s="2" t="str">
        <f t="shared" si="151"/>
        <v/>
      </c>
      <c r="U1936" s="2" t="str">
        <f t="shared" si="151"/>
        <v/>
      </c>
      <c r="V1936" s="2" t="str">
        <f t="shared" si="151"/>
        <v/>
      </c>
      <c r="W1936" s="2" t="str">
        <f t="shared" si="151"/>
        <v/>
      </c>
      <c r="X1936" s="2" t="str">
        <f t="shared" si="151"/>
        <v/>
      </c>
      <c r="Y1936" s="2" t="str">
        <f t="shared" si="151"/>
        <v/>
      </c>
    </row>
    <row r="1937" spans="1:25" x14ac:dyDescent="0.2">
      <c r="A1937" s="2" t="s">
        <v>1376</v>
      </c>
      <c r="B1937" s="2">
        <v>1685</v>
      </c>
      <c r="C1937" s="2">
        <v>0</v>
      </c>
      <c r="D1937" s="2" t="s">
        <v>1377</v>
      </c>
      <c r="E1937" s="2">
        <v>2113</v>
      </c>
      <c r="F1937" s="2" t="s">
        <v>1285</v>
      </c>
      <c r="G1937" s="2">
        <v>2561879.105</v>
      </c>
      <c r="H1937" s="2">
        <v>1168315.0430000001</v>
      </c>
      <c r="I1937" s="2" t="s">
        <v>4898</v>
      </c>
      <c r="J1937" s="4">
        <v>39630</v>
      </c>
      <c r="K1937" s="230">
        <f t="shared" si="152"/>
        <v>2</v>
      </c>
      <c r="L1937" s="2" t="str">
        <f>$B1937&amp;"-"&amp;COUNTIF($B$2:$B1937, $B1937)</f>
        <v>1685-1</v>
      </c>
      <c r="M1937" s="2">
        <v>6370</v>
      </c>
      <c r="N1937" s="2" t="str">
        <f t="shared" ref="N1937:Y1958" si="153">IFERROR(INDEX($A$2:$A$5744, MATCH($M1937&amp;"-"&amp;N$1, $L$2:$L$5744, 0)), "")</f>
        <v>Stans</v>
      </c>
      <c r="O1937" s="2" t="str">
        <f t="shared" si="153"/>
        <v>Stans</v>
      </c>
      <c r="P1937" s="2" t="str">
        <f t="shared" si="153"/>
        <v>Oberdorf NW</v>
      </c>
      <c r="Q1937" s="2" t="str">
        <f t="shared" si="153"/>
        <v>Stans</v>
      </c>
      <c r="R1937" s="2" t="str">
        <f t="shared" si="153"/>
        <v/>
      </c>
      <c r="S1937" s="2" t="str">
        <f t="shared" si="153"/>
        <v/>
      </c>
      <c r="T1937" s="2" t="str">
        <f t="shared" si="153"/>
        <v/>
      </c>
      <c r="U1937" s="2" t="str">
        <f t="shared" si="153"/>
        <v/>
      </c>
      <c r="V1937" s="2" t="str">
        <f t="shared" si="153"/>
        <v/>
      </c>
      <c r="W1937" s="2" t="str">
        <f t="shared" si="153"/>
        <v/>
      </c>
      <c r="X1937" s="2" t="str">
        <f t="shared" si="153"/>
        <v/>
      </c>
      <c r="Y1937" s="2" t="str">
        <f t="shared" si="153"/>
        <v/>
      </c>
    </row>
    <row r="1938" spans="1:25" x14ac:dyDescent="0.2">
      <c r="A1938" s="2" t="s">
        <v>1378</v>
      </c>
      <c r="B1938" s="2">
        <v>1686</v>
      </c>
      <c r="C1938" s="2">
        <v>2</v>
      </c>
      <c r="D1938" s="2" t="s">
        <v>1377</v>
      </c>
      <c r="E1938" s="2">
        <v>2113</v>
      </c>
      <c r="F1938" s="2" t="s">
        <v>1285</v>
      </c>
      <c r="G1938" s="2">
        <v>2563009.4169999999</v>
      </c>
      <c r="H1938" s="2">
        <v>1170288.1499999999</v>
      </c>
      <c r="I1938" s="2" t="s">
        <v>4898</v>
      </c>
      <c r="J1938" s="4">
        <v>39630</v>
      </c>
      <c r="K1938" s="230">
        <f t="shared" si="152"/>
        <v>2</v>
      </c>
      <c r="L1938" s="2" t="str">
        <f>$B1938&amp;"-"&amp;COUNTIF($B$2:$B1938, $B1938)</f>
        <v>1686-2</v>
      </c>
      <c r="M1938" s="2">
        <v>6372</v>
      </c>
      <c r="N1938" s="2" t="str">
        <f t="shared" si="153"/>
        <v>Ennetmoos</v>
      </c>
      <c r="O1938" s="2" t="str">
        <f t="shared" si="153"/>
        <v>Ennetmoos</v>
      </c>
      <c r="P1938" s="2" t="str">
        <f t="shared" si="153"/>
        <v/>
      </c>
      <c r="Q1938" s="2" t="str">
        <f t="shared" si="153"/>
        <v/>
      </c>
      <c r="R1938" s="2" t="str">
        <f t="shared" si="153"/>
        <v/>
      </c>
      <c r="S1938" s="2" t="str">
        <f t="shared" si="153"/>
        <v/>
      </c>
      <c r="T1938" s="2" t="str">
        <f t="shared" si="153"/>
        <v/>
      </c>
      <c r="U1938" s="2" t="str">
        <f t="shared" si="153"/>
        <v/>
      </c>
      <c r="V1938" s="2" t="str">
        <f t="shared" si="153"/>
        <v/>
      </c>
      <c r="W1938" s="2" t="str">
        <f t="shared" si="153"/>
        <v/>
      </c>
      <c r="X1938" s="2" t="str">
        <f t="shared" si="153"/>
        <v/>
      </c>
      <c r="Y1938" s="2" t="str">
        <f t="shared" si="153"/>
        <v/>
      </c>
    </row>
    <row r="1939" spans="1:25" x14ac:dyDescent="0.2">
      <c r="A1939" s="2" t="s">
        <v>1377</v>
      </c>
      <c r="B1939" s="2">
        <v>1687</v>
      </c>
      <c r="C1939" s="2">
        <v>0</v>
      </c>
      <c r="D1939" s="2" t="s">
        <v>1377</v>
      </c>
      <c r="E1939" s="2">
        <v>2113</v>
      </c>
      <c r="F1939" s="2" t="s">
        <v>1285</v>
      </c>
      <c r="G1939" s="2">
        <v>2561262.7940000002</v>
      </c>
      <c r="H1939" s="2">
        <v>1166758.3959999999</v>
      </c>
      <c r="I1939" s="2" t="s">
        <v>4898</v>
      </c>
      <c r="J1939" s="4">
        <v>39630</v>
      </c>
      <c r="K1939" s="230">
        <f t="shared" si="152"/>
        <v>2</v>
      </c>
      <c r="L1939" s="2" t="str">
        <f>$B1939&amp;"-"&amp;COUNTIF($B$2:$B1939, $B1939)</f>
        <v>1687-1</v>
      </c>
      <c r="M1939" s="2">
        <v>6373</v>
      </c>
      <c r="N1939" s="2" t="str">
        <f t="shared" si="153"/>
        <v>Ennetbürgen</v>
      </c>
      <c r="O1939" s="2" t="str">
        <f t="shared" si="153"/>
        <v>Ennetbürgen</v>
      </c>
      <c r="P1939" s="2" t="str">
        <f t="shared" si="153"/>
        <v/>
      </c>
      <c r="Q1939" s="2" t="str">
        <f t="shared" si="153"/>
        <v/>
      </c>
      <c r="R1939" s="2" t="str">
        <f t="shared" si="153"/>
        <v/>
      </c>
      <c r="S1939" s="2" t="str">
        <f t="shared" si="153"/>
        <v/>
      </c>
      <c r="T1939" s="2" t="str">
        <f t="shared" si="153"/>
        <v/>
      </c>
      <c r="U1939" s="2" t="str">
        <f t="shared" si="153"/>
        <v/>
      </c>
      <c r="V1939" s="2" t="str">
        <f t="shared" si="153"/>
        <v/>
      </c>
      <c r="W1939" s="2" t="str">
        <f t="shared" si="153"/>
        <v/>
      </c>
      <c r="X1939" s="2" t="str">
        <f t="shared" si="153"/>
        <v/>
      </c>
      <c r="Y1939" s="2" t="str">
        <f t="shared" si="153"/>
        <v/>
      </c>
    </row>
    <row r="1940" spans="1:25" x14ac:dyDescent="0.2">
      <c r="A1940" s="2" t="s">
        <v>1379</v>
      </c>
      <c r="B1940" s="2">
        <v>1687</v>
      </c>
      <c r="C1940" s="2">
        <v>2</v>
      </c>
      <c r="D1940" s="2" t="s">
        <v>1377</v>
      </c>
      <c r="E1940" s="2">
        <v>2113</v>
      </c>
      <c r="F1940" s="2" t="s">
        <v>1285</v>
      </c>
      <c r="G1940" s="2">
        <v>2561319.3450000002</v>
      </c>
      <c r="H1940" s="2">
        <v>1165330.5279999999</v>
      </c>
      <c r="I1940" s="2" t="s">
        <v>4898</v>
      </c>
      <c r="J1940" s="4">
        <v>39630</v>
      </c>
      <c r="K1940" s="230">
        <f t="shared" si="152"/>
        <v>2</v>
      </c>
      <c r="L1940" s="2" t="str">
        <f>$B1940&amp;"-"&amp;COUNTIF($B$2:$B1940, $B1940)</f>
        <v>1687-2</v>
      </c>
      <c r="M1940" s="2">
        <v>6374</v>
      </c>
      <c r="N1940" s="2" t="str">
        <f t="shared" si="153"/>
        <v>Buochs</v>
      </c>
      <c r="O1940" s="2" t="str">
        <f t="shared" si="153"/>
        <v>Buochs</v>
      </c>
      <c r="P1940" s="2" t="str">
        <f t="shared" si="153"/>
        <v>Buochs</v>
      </c>
      <c r="Q1940" s="2" t="str">
        <f t="shared" si="153"/>
        <v/>
      </c>
      <c r="R1940" s="2" t="str">
        <f t="shared" si="153"/>
        <v/>
      </c>
      <c r="S1940" s="2" t="str">
        <f t="shared" si="153"/>
        <v/>
      </c>
      <c r="T1940" s="2" t="str">
        <f t="shared" si="153"/>
        <v/>
      </c>
      <c r="U1940" s="2" t="str">
        <f t="shared" si="153"/>
        <v/>
      </c>
      <c r="V1940" s="2" t="str">
        <f t="shared" si="153"/>
        <v/>
      </c>
      <c r="W1940" s="2" t="str">
        <f t="shared" si="153"/>
        <v/>
      </c>
      <c r="X1940" s="2" t="str">
        <f t="shared" si="153"/>
        <v/>
      </c>
      <c r="Y1940" s="2" t="str">
        <f t="shared" si="153"/>
        <v/>
      </c>
    </row>
    <row r="1941" spans="1:25" x14ac:dyDescent="0.2">
      <c r="A1941" s="2" t="s">
        <v>1380</v>
      </c>
      <c r="B1941" s="2">
        <v>1687</v>
      </c>
      <c r="C1941" s="2">
        <v>3</v>
      </c>
      <c r="D1941" s="2" t="s">
        <v>1377</v>
      </c>
      <c r="E1941" s="2">
        <v>2113</v>
      </c>
      <c r="F1941" s="2" t="s">
        <v>1285</v>
      </c>
      <c r="G1941" s="2">
        <v>2563643.977</v>
      </c>
      <c r="H1941" s="2">
        <v>1168435.6839999999</v>
      </c>
      <c r="I1941" s="2" t="s">
        <v>4898</v>
      </c>
      <c r="J1941" s="4">
        <v>39630</v>
      </c>
      <c r="K1941" s="230">
        <f t="shared" si="152"/>
        <v>2</v>
      </c>
      <c r="L1941" s="2" t="str">
        <f>$B1941&amp;"-"&amp;COUNTIF($B$2:$B1941, $B1941)</f>
        <v>1687-3</v>
      </c>
      <c r="M1941" s="2">
        <v>6375</v>
      </c>
      <c r="N1941" s="2" t="str">
        <f t="shared" si="153"/>
        <v>Beckenried</v>
      </c>
      <c r="O1941" s="2" t="str">
        <f t="shared" si="153"/>
        <v/>
      </c>
      <c r="P1941" s="2" t="str">
        <f t="shared" si="153"/>
        <v/>
      </c>
      <c r="Q1941" s="2" t="str">
        <f t="shared" si="153"/>
        <v/>
      </c>
      <c r="R1941" s="2" t="str">
        <f t="shared" si="153"/>
        <v/>
      </c>
      <c r="S1941" s="2" t="str">
        <f t="shared" si="153"/>
        <v/>
      </c>
      <c r="T1941" s="2" t="str">
        <f t="shared" si="153"/>
        <v/>
      </c>
      <c r="U1941" s="2" t="str">
        <f t="shared" si="153"/>
        <v/>
      </c>
      <c r="V1941" s="2" t="str">
        <f t="shared" si="153"/>
        <v/>
      </c>
      <c r="W1941" s="2" t="str">
        <f t="shared" si="153"/>
        <v/>
      </c>
      <c r="X1941" s="2" t="str">
        <f t="shared" si="153"/>
        <v/>
      </c>
      <c r="Y1941" s="2" t="str">
        <f t="shared" si="153"/>
        <v/>
      </c>
    </row>
    <row r="1942" spans="1:25" x14ac:dyDescent="0.2">
      <c r="A1942" s="2" t="s">
        <v>1381</v>
      </c>
      <c r="B1942" s="2">
        <v>1688</v>
      </c>
      <c r="C1942" s="2">
        <v>0</v>
      </c>
      <c r="D1942" s="2" t="s">
        <v>1377</v>
      </c>
      <c r="E1942" s="2">
        <v>2113</v>
      </c>
      <c r="F1942" s="2" t="s">
        <v>1285</v>
      </c>
      <c r="G1942" s="2">
        <v>2559950.3080000002</v>
      </c>
      <c r="H1942" s="2">
        <v>1165082.574</v>
      </c>
      <c r="I1942" s="2" t="s">
        <v>4898</v>
      </c>
      <c r="J1942" s="4">
        <v>39630</v>
      </c>
      <c r="K1942" s="230">
        <f t="shared" si="152"/>
        <v>2</v>
      </c>
      <c r="L1942" s="2" t="str">
        <f>$B1942&amp;"-"&amp;COUNTIF($B$2:$B1942, $B1942)</f>
        <v>1688-1</v>
      </c>
      <c r="M1942" s="2">
        <v>6376</v>
      </c>
      <c r="N1942" s="2" t="str">
        <f t="shared" si="153"/>
        <v>Emmetten</v>
      </c>
      <c r="O1942" s="2" t="str">
        <f t="shared" si="153"/>
        <v>Emmetten</v>
      </c>
      <c r="P1942" s="2" t="str">
        <f t="shared" si="153"/>
        <v/>
      </c>
      <c r="Q1942" s="2" t="str">
        <f t="shared" si="153"/>
        <v/>
      </c>
      <c r="R1942" s="2" t="str">
        <f t="shared" si="153"/>
        <v/>
      </c>
      <c r="S1942" s="2" t="str">
        <f t="shared" si="153"/>
        <v/>
      </c>
      <c r="T1942" s="2" t="str">
        <f t="shared" si="153"/>
        <v/>
      </c>
      <c r="U1942" s="2" t="str">
        <f t="shared" si="153"/>
        <v/>
      </c>
      <c r="V1942" s="2" t="str">
        <f t="shared" si="153"/>
        <v/>
      </c>
      <c r="W1942" s="2" t="str">
        <f t="shared" si="153"/>
        <v/>
      </c>
      <c r="X1942" s="2" t="str">
        <f t="shared" si="153"/>
        <v/>
      </c>
      <c r="Y1942" s="2" t="str">
        <f t="shared" si="153"/>
        <v/>
      </c>
    </row>
    <row r="1943" spans="1:25" x14ac:dyDescent="0.2">
      <c r="A1943" s="2" t="s">
        <v>1382</v>
      </c>
      <c r="B1943" s="2">
        <v>1688</v>
      </c>
      <c r="C1943" s="2">
        <v>2</v>
      </c>
      <c r="D1943" s="2" t="s">
        <v>1377</v>
      </c>
      <c r="E1943" s="2">
        <v>2113</v>
      </c>
      <c r="F1943" s="2" t="s">
        <v>1285</v>
      </c>
      <c r="G1943" s="2">
        <v>2558562.0619999999</v>
      </c>
      <c r="H1943" s="2">
        <v>1164636.4939999999</v>
      </c>
      <c r="I1943" s="2" t="s">
        <v>4898</v>
      </c>
      <c r="J1943" s="4">
        <v>39630</v>
      </c>
      <c r="K1943" s="230">
        <f t="shared" si="152"/>
        <v>2</v>
      </c>
      <c r="L1943" s="2" t="str">
        <f>$B1943&amp;"-"&amp;COUNTIF($B$2:$B1943, $B1943)</f>
        <v>1688-2</v>
      </c>
      <c r="M1943" s="2">
        <v>6377</v>
      </c>
      <c r="N1943" s="2" t="str">
        <f t="shared" si="153"/>
        <v>Seelisberg</v>
      </c>
      <c r="O1943" s="2" t="str">
        <f t="shared" si="153"/>
        <v>Seelisberg</v>
      </c>
      <c r="P1943" s="2" t="str">
        <f t="shared" si="153"/>
        <v/>
      </c>
      <c r="Q1943" s="2" t="str">
        <f t="shared" si="153"/>
        <v/>
      </c>
      <c r="R1943" s="2" t="str">
        <f t="shared" si="153"/>
        <v/>
      </c>
      <c r="S1943" s="2" t="str">
        <f t="shared" si="153"/>
        <v/>
      </c>
      <c r="T1943" s="2" t="str">
        <f t="shared" si="153"/>
        <v/>
      </c>
      <c r="U1943" s="2" t="str">
        <f t="shared" si="153"/>
        <v/>
      </c>
      <c r="V1943" s="2" t="str">
        <f t="shared" si="153"/>
        <v/>
      </c>
      <c r="W1943" s="2" t="str">
        <f t="shared" si="153"/>
        <v/>
      </c>
      <c r="X1943" s="2" t="str">
        <f t="shared" si="153"/>
        <v/>
      </c>
      <c r="Y1943" s="2" t="str">
        <f t="shared" si="153"/>
        <v/>
      </c>
    </row>
    <row r="1944" spans="1:25" x14ac:dyDescent="0.2">
      <c r="A1944" s="2" t="s">
        <v>1383</v>
      </c>
      <c r="B1944" s="2">
        <v>1697</v>
      </c>
      <c r="C1944" s="2">
        <v>0</v>
      </c>
      <c r="D1944" s="2" t="s">
        <v>1377</v>
      </c>
      <c r="E1944" s="2">
        <v>2113</v>
      </c>
      <c r="F1944" s="2" t="s">
        <v>1285</v>
      </c>
      <c r="G1944" s="2">
        <v>2561390.719</v>
      </c>
      <c r="H1944" s="2">
        <v>1164077.6710000001</v>
      </c>
      <c r="I1944" s="2" t="s">
        <v>4898</v>
      </c>
      <c r="J1944" s="4">
        <v>39630</v>
      </c>
      <c r="K1944" s="230">
        <f t="shared" si="152"/>
        <v>2</v>
      </c>
      <c r="L1944" s="2" t="str">
        <f>$B1944&amp;"-"&amp;COUNTIF($B$2:$B1944, $B1944)</f>
        <v>1697-1</v>
      </c>
      <c r="M1944" s="2">
        <v>6382</v>
      </c>
      <c r="N1944" s="2" t="str">
        <f t="shared" si="153"/>
        <v>Büren NW</v>
      </c>
      <c r="O1944" s="2" t="str">
        <f t="shared" si="153"/>
        <v/>
      </c>
      <c r="P1944" s="2" t="str">
        <f t="shared" si="153"/>
        <v/>
      </c>
      <c r="Q1944" s="2" t="str">
        <f t="shared" si="153"/>
        <v/>
      </c>
      <c r="R1944" s="2" t="str">
        <f t="shared" si="153"/>
        <v/>
      </c>
      <c r="S1944" s="2" t="str">
        <f t="shared" si="153"/>
        <v/>
      </c>
      <c r="T1944" s="2" t="str">
        <f t="shared" si="153"/>
        <v/>
      </c>
      <c r="U1944" s="2" t="str">
        <f t="shared" si="153"/>
        <v/>
      </c>
      <c r="V1944" s="2" t="str">
        <f t="shared" si="153"/>
        <v/>
      </c>
      <c r="W1944" s="2" t="str">
        <f t="shared" si="153"/>
        <v/>
      </c>
      <c r="X1944" s="2" t="str">
        <f t="shared" si="153"/>
        <v/>
      </c>
      <c r="Y1944" s="2" t="str">
        <f t="shared" si="153"/>
        <v/>
      </c>
    </row>
    <row r="1945" spans="1:25" x14ac:dyDescent="0.2">
      <c r="A1945" s="2" t="s">
        <v>1384</v>
      </c>
      <c r="B1945" s="2">
        <v>1697</v>
      </c>
      <c r="C1945" s="2">
        <v>2</v>
      </c>
      <c r="D1945" s="2" t="s">
        <v>1377</v>
      </c>
      <c r="E1945" s="2">
        <v>2113</v>
      </c>
      <c r="F1945" s="2" t="s">
        <v>1285</v>
      </c>
      <c r="G1945" s="2">
        <v>2559482.784</v>
      </c>
      <c r="H1945" s="2">
        <v>1163423.085</v>
      </c>
      <c r="I1945" s="2" t="s">
        <v>4898</v>
      </c>
      <c r="J1945" s="4">
        <v>39630</v>
      </c>
      <c r="K1945" s="230">
        <f t="shared" si="152"/>
        <v>2</v>
      </c>
      <c r="L1945" s="2" t="str">
        <f>$B1945&amp;"-"&amp;COUNTIF($B$2:$B1945, $B1945)</f>
        <v>1697-2</v>
      </c>
      <c r="M1945" s="2">
        <v>6383</v>
      </c>
      <c r="N1945" s="2" t="str">
        <f t="shared" si="153"/>
        <v>Dallenwil</v>
      </c>
      <c r="O1945" s="2" t="str">
        <f t="shared" si="153"/>
        <v>Wiesenberg</v>
      </c>
      <c r="P1945" s="2" t="str">
        <f t="shared" si="153"/>
        <v>Wirzweli</v>
      </c>
      <c r="Q1945" s="2" t="str">
        <f t="shared" si="153"/>
        <v>Niederrickenbach</v>
      </c>
      <c r="R1945" s="2" t="str">
        <f t="shared" si="153"/>
        <v>Dallenwil</v>
      </c>
      <c r="S1945" s="2" t="str">
        <f t="shared" si="153"/>
        <v>Niederrickenbach</v>
      </c>
      <c r="T1945" s="2" t="str">
        <f t="shared" si="153"/>
        <v/>
      </c>
      <c r="U1945" s="2" t="str">
        <f t="shared" si="153"/>
        <v/>
      </c>
      <c r="V1945" s="2" t="str">
        <f t="shared" si="153"/>
        <v/>
      </c>
      <c r="W1945" s="2" t="str">
        <f t="shared" si="153"/>
        <v/>
      </c>
      <c r="X1945" s="2" t="str">
        <f t="shared" si="153"/>
        <v/>
      </c>
      <c r="Y1945" s="2" t="str">
        <f t="shared" si="153"/>
        <v/>
      </c>
    </row>
    <row r="1946" spans="1:25" x14ac:dyDescent="0.2">
      <c r="A1946" s="2" t="s">
        <v>1393</v>
      </c>
      <c r="B1946" s="2">
        <v>1690</v>
      </c>
      <c r="C1946" s="2">
        <v>0</v>
      </c>
      <c r="D1946" s="2" t="s">
        <v>1386</v>
      </c>
      <c r="E1946" s="2">
        <v>2114</v>
      </c>
      <c r="F1946" s="2" t="s">
        <v>1285</v>
      </c>
      <c r="G1946" s="2">
        <v>2564440.014</v>
      </c>
      <c r="H1946" s="2">
        <v>1174838.298</v>
      </c>
      <c r="I1946" s="2" t="s">
        <v>4898</v>
      </c>
      <c r="J1946" s="4">
        <v>39630</v>
      </c>
      <c r="K1946" s="230">
        <f t="shared" si="152"/>
        <v>2</v>
      </c>
      <c r="L1946" s="2" t="str">
        <f>$B1946&amp;"-"&amp;COUNTIF($B$2:$B1946, $B1946)</f>
        <v>1690-1</v>
      </c>
      <c r="M1946" s="2">
        <v>6386</v>
      </c>
      <c r="N1946" s="2" t="str">
        <f t="shared" si="153"/>
        <v>Wolfenschiessen</v>
      </c>
      <c r="O1946" s="2" t="str">
        <f t="shared" si="153"/>
        <v/>
      </c>
      <c r="P1946" s="2" t="str">
        <f t="shared" si="153"/>
        <v/>
      </c>
      <c r="Q1946" s="2" t="str">
        <f t="shared" si="153"/>
        <v/>
      </c>
      <c r="R1946" s="2" t="str">
        <f t="shared" si="153"/>
        <v/>
      </c>
      <c r="S1946" s="2" t="str">
        <f t="shared" si="153"/>
        <v/>
      </c>
      <c r="T1946" s="2" t="str">
        <f t="shared" si="153"/>
        <v/>
      </c>
      <c r="U1946" s="2" t="str">
        <f t="shared" si="153"/>
        <v/>
      </c>
      <c r="V1946" s="2" t="str">
        <f t="shared" si="153"/>
        <v/>
      </c>
      <c r="W1946" s="2" t="str">
        <f t="shared" si="153"/>
        <v/>
      </c>
      <c r="X1946" s="2" t="str">
        <f t="shared" si="153"/>
        <v/>
      </c>
      <c r="Y1946" s="2" t="str">
        <f t="shared" si="153"/>
        <v/>
      </c>
    </row>
    <row r="1947" spans="1:25" x14ac:dyDescent="0.2">
      <c r="A1947" s="2" t="s">
        <v>1385</v>
      </c>
      <c r="B1947" s="2">
        <v>1694</v>
      </c>
      <c r="C1947" s="2">
        <v>0</v>
      </c>
      <c r="D1947" s="2" t="s">
        <v>1386</v>
      </c>
      <c r="E1947" s="2">
        <v>2114</v>
      </c>
      <c r="F1947" s="2" t="s">
        <v>1285</v>
      </c>
      <c r="G1947" s="2">
        <v>2567987.4569999999</v>
      </c>
      <c r="H1947" s="2">
        <v>1170966.074</v>
      </c>
      <c r="I1947" s="2" t="s">
        <v>4898</v>
      </c>
      <c r="J1947" s="4">
        <v>39630</v>
      </c>
      <c r="K1947" s="230">
        <f t="shared" si="152"/>
        <v>2</v>
      </c>
      <c r="L1947" s="2" t="str">
        <f>$B1947&amp;"-"&amp;COUNTIF($B$2:$B1947, $B1947)</f>
        <v>1694-1</v>
      </c>
      <c r="M1947" s="2">
        <v>6387</v>
      </c>
      <c r="N1947" s="2" t="str">
        <f t="shared" si="153"/>
        <v>Oberrickenbach</v>
      </c>
      <c r="O1947" s="2" t="str">
        <f t="shared" si="153"/>
        <v/>
      </c>
      <c r="P1947" s="2" t="str">
        <f t="shared" si="153"/>
        <v/>
      </c>
      <c r="Q1947" s="2" t="str">
        <f t="shared" si="153"/>
        <v/>
      </c>
      <c r="R1947" s="2" t="str">
        <f t="shared" si="153"/>
        <v/>
      </c>
      <c r="S1947" s="2" t="str">
        <f t="shared" si="153"/>
        <v/>
      </c>
      <c r="T1947" s="2" t="str">
        <f t="shared" si="153"/>
        <v/>
      </c>
      <c r="U1947" s="2" t="str">
        <f t="shared" si="153"/>
        <v/>
      </c>
      <c r="V1947" s="2" t="str">
        <f t="shared" si="153"/>
        <v/>
      </c>
      <c r="W1947" s="2" t="str">
        <f t="shared" si="153"/>
        <v/>
      </c>
      <c r="X1947" s="2" t="str">
        <f t="shared" si="153"/>
        <v/>
      </c>
      <c r="Y1947" s="2" t="str">
        <f t="shared" si="153"/>
        <v/>
      </c>
    </row>
    <row r="1948" spans="1:25" x14ac:dyDescent="0.2">
      <c r="A1948" s="2" t="s">
        <v>1387</v>
      </c>
      <c r="B1948" s="2">
        <v>1694</v>
      </c>
      <c r="C1948" s="2">
        <v>2</v>
      </c>
      <c r="D1948" s="2" t="s">
        <v>1386</v>
      </c>
      <c r="E1948" s="2">
        <v>2114</v>
      </c>
      <c r="F1948" s="2" t="s">
        <v>1285</v>
      </c>
      <c r="G1948" s="2">
        <v>2566465.9160000002</v>
      </c>
      <c r="H1948" s="2">
        <v>1172320.3049999999</v>
      </c>
      <c r="I1948" s="2" t="s">
        <v>4898</v>
      </c>
      <c r="J1948" s="4">
        <v>39630</v>
      </c>
      <c r="K1948" s="230">
        <f t="shared" si="152"/>
        <v>2</v>
      </c>
      <c r="L1948" s="2" t="str">
        <f>$B1948&amp;"-"&amp;COUNTIF($B$2:$B1948, $B1948)</f>
        <v>1694-2</v>
      </c>
      <c r="M1948" s="2">
        <v>6388</v>
      </c>
      <c r="N1948" s="2" t="str">
        <f t="shared" si="153"/>
        <v>Grafenort</v>
      </c>
      <c r="O1948" s="2" t="str">
        <f t="shared" si="153"/>
        <v>Grafenort</v>
      </c>
      <c r="P1948" s="2" t="str">
        <f t="shared" si="153"/>
        <v/>
      </c>
      <c r="Q1948" s="2" t="str">
        <f t="shared" si="153"/>
        <v/>
      </c>
      <c r="R1948" s="2" t="str">
        <f t="shared" si="153"/>
        <v/>
      </c>
      <c r="S1948" s="2" t="str">
        <f t="shared" si="153"/>
        <v/>
      </c>
      <c r="T1948" s="2" t="str">
        <f t="shared" si="153"/>
        <v/>
      </c>
      <c r="U1948" s="2" t="str">
        <f t="shared" si="153"/>
        <v/>
      </c>
      <c r="V1948" s="2" t="str">
        <f t="shared" si="153"/>
        <v/>
      </c>
      <c r="W1948" s="2" t="str">
        <f t="shared" si="153"/>
        <v/>
      </c>
      <c r="X1948" s="2" t="str">
        <f t="shared" si="153"/>
        <v/>
      </c>
      <c r="Y1948" s="2" t="str">
        <f t="shared" si="153"/>
        <v/>
      </c>
    </row>
    <row r="1949" spans="1:25" x14ac:dyDescent="0.2">
      <c r="A1949" s="2" t="s">
        <v>1388</v>
      </c>
      <c r="B1949" s="2">
        <v>1694</v>
      </c>
      <c r="C1949" s="2">
        <v>3</v>
      </c>
      <c r="D1949" s="2" t="s">
        <v>1386</v>
      </c>
      <c r="E1949" s="2">
        <v>2114</v>
      </c>
      <c r="F1949" s="2" t="s">
        <v>1285</v>
      </c>
      <c r="G1949" s="2">
        <v>2566125.3289999999</v>
      </c>
      <c r="H1949" s="2">
        <v>1173622.223</v>
      </c>
      <c r="I1949" s="2" t="s">
        <v>4898</v>
      </c>
      <c r="J1949" s="4">
        <v>39630</v>
      </c>
      <c r="K1949" s="230">
        <f t="shared" si="152"/>
        <v>2</v>
      </c>
      <c r="L1949" s="2" t="str">
        <f>$B1949&amp;"-"&amp;COUNTIF($B$2:$B1949, $B1949)</f>
        <v>1694-3</v>
      </c>
      <c r="M1949" s="2">
        <v>6390</v>
      </c>
      <c r="N1949" s="2" t="str">
        <f t="shared" si="153"/>
        <v>Engelberg</v>
      </c>
      <c r="O1949" s="2" t="str">
        <f t="shared" si="153"/>
        <v>Engelberg</v>
      </c>
      <c r="P1949" s="2" t="str">
        <f t="shared" si="153"/>
        <v>Engelberg</v>
      </c>
      <c r="Q1949" s="2" t="str">
        <f t="shared" si="153"/>
        <v/>
      </c>
      <c r="R1949" s="2" t="str">
        <f t="shared" si="153"/>
        <v/>
      </c>
      <c r="S1949" s="2" t="str">
        <f t="shared" si="153"/>
        <v/>
      </c>
      <c r="T1949" s="2" t="str">
        <f t="shared" si="153"/>
        <v/>
      </c>
      <c r="U1949" s="2" t="str">
        <f t="shared" si="153"/>
        <v/>
      </c>
      <c r="V1949" s="2" t="str">
        <f t="shared" si="153"/>
        <v/>
      </c>
      <c r="W1949" s="2" t="str">
        <f t="shared" si="153"/>
        <v/>
      </c>
      <c r="X1949" s="2" t="str">
        <f t="shared" si="153"/>
        <v/>
      </c>
      <c r="Y1949" s="2" t="str">
        <f t="shared" si="153"/>
        <v/>
      </c>
    </row>
    <row r="1950" spans="1:25" x14ac:dyDescent="0.2">
      <c r="A1950" s="2" t="s">
        <v>1389</v>
      </c>
      <c r="B1950" s="2">
        <v>1694</v>
      </c>
      <c r="C1950" s="2">
        <v>4</v>
      </c>
      <c r="D1950" s="2" t="s">
        <v>1386</v>
      </c>
      <c r="E1950" s="2">
        <v>2114</v>
      </c>
      <c r="F1950" s="2" t="s">
        <v>1285</v>
      </c>
      <c r="G1950" s="2">
        <v>2565827.83</v>
      </c>
      <c r="H1950" s="2">
        <v>1175239.6740000001</v>
      </c>
      <c r="I1950" s="2" t="s">
        <v>4898</v>
      </c>
      <c r="J1950" s="4">
        <v>39630</v>
      </c>
      <c r="K1950" s="230">
        <f t="shared" si="152"/>
        <v>2</v>
      </c>
      <c r="L1950" s="2" t="str">
        <f>$B1950&amp;"-"&amp;COUNTIF($B$2:$B1950, $B1950)</f>
        <v>1694-4</v>
      </c>
      <c r="M1950" s="2">
        <v>6402</v>
      </c>
      <c r="N1950" s="2" t="str">
        <f t="shared" si="153"/>
        <v>Merlischachen</v>
      </c>
      <c r="O1950" s="2" t="str">
        <f t="shared" si="153"/>
        <v/>
      </c>
      <c r="P1950" s="2" t="str">
        <f t="shared" si="153"/>
        <v/>
      </c>
      <c r="Q1950" s="2" t="str">
        <f t="shared" si="153"/>
        <v/>
      </c>
      <c r="R1950" s="2" t="str">
        <f t="shared" si="153"/>
        <v/>
      </c>
      <c r="S1950" s="2" t="str">
        <f t="shared" si="153"/>
        <v/>
      </c>
      <c r="T1950" s="2" t="str">
        <f t="shared" si="153"/>
        <v/>
      </c>
      <c r="U1950" s="2" t="str">
        <f t="shared" si="153"/>
        <v/>
      </c>
      <c r="V1950" s="2" t="str">
        <f t="shared" si="153"/>
        <v/>
      </c>
      <c r="W1950" s="2" t="str">
        <f t="shared" si="153"/>
        <v/>
      </c>
      <c r="X1950" s="2" t="str">
        <f t="shared" si="153"/>
        <v/>
      </c>
      <c r="Y1950" s="2" t="str">
        <f t="shared" si="153"/>
        <v/>
      </c>
    </row>
    <row r="1951" spans="1:25" x14ac:dyDescent="0.2">
      <c r="A1951" s="2" t="s">
        <v>1390</v>
      </c>
      <c r="B1951" s="2">
        <v>1748</v>
      </c>
      <c r="C1951" s="2">
        <v>0</v>
      </c>
      <c r="D1951" s="2" t="s">
        <v>1391</v>
      </c>
      <c r="E1951" s="2">
        <v>2115</v>
      </c>
      <c r="F1951" s="2" t="s">
        <v>1285</v>
      </c>
      <c r="G1951" s="2">
        <v>2564026.6060000001</v>
      </c>
      <c r="H1951" s="2">
        <v>1179898.922</v>
      </c>
      <c r="I1951" s="2" t="s">
        <v>4898</v>
      </c>
      <c r="J1951" s="4">
        <v>39630</v>
      </c>
      <c r="K1951" s="230">
        <f t="shared" si="152"/>
        <v>2</v>
      </c>
      <c r="L1951" s="2" t="str">
        <f>$B1951&amp;"-"&amp;COUNTIF($B$2:$B1951, $B1951)</f>
        <v>1748-1</v>
      </c>
      <c r="M1951" s="2">
        <v>6403</v>
      </c>
      <c r="N1951" s="2" t="str">
        <f t="shared" si="153"/>
        <v>Küssnacht am Rigi</v>
      </c>
      <c r="O1951" s="2" t="str">
        <f t="shared" si="153"/>
        <v/>
      </c>
      <c r="P1951" s="2" t="str">
        <f t="shared" si="153"/>
        <v/>
      </c>
      <c r="Q1951" s="2" t="str">
        <f t="shared" si="153"/>
        <v/>
      </c>
      <c r="R1951" s="2" t="str">
        <f t="shared" si="153"/>
        <v/>
      </c>
      <c r="S1951" s="2" t="str">
        <f t="shared" si="153"/>
        <v/>
      </c>
      <c r="T1951" s="2" t="str">
        <f t="shared" si="153"/>
        <v/>
      </c>
      <c r="U1951" s="2" t="str">
        <f t="shared" si="153"/>
        <v/>
      </c>
      <c r="V1951" s="2" t="str">
        <f t="shared" si="153"/>
        <v/>
      </c>
      <c r="W1951" s="2" t="str">
        <f t="shared" si="153"/>
        <v/>
      </c>
      <c r="X1951" s="2" t="str">
        <f t="shared" si="153"/>
        <v/>
      </c>
      <c r="Y1951" s="2" t="str">
        <f t="shared" si="153"/>
        <v/>
      </c>
    </row>
    <row r="1952" spans="1:25" x14ac:dyDescent="0.2">
      <c r="A1952" s="2" t="s">
        <v>1392</v>
      </c>
      <c r="B1952" s="2">
        <v>1749</v>
      </c>
      <c r="C1952" s="2">
        <v>0</v>
      </c>
      <c r="D1952" s="2" t="s">
        <v>1391</v>
      </c>
      <c r="E1952" s="2">
        <v>2115</v>
      </c>
      <c r="F1952" s="2" t="s">
        <v>1285</v>
      </c>
      <c r="G1952" s="2">
        <v>2562588</v>
      </c>
      <c r="H1952" s="2">
        <v>1180181.52</v>
      </c>
      <c r="I1952" s="2" t="s">
        <v>4898</v>
      </c>
      <c r="J1952" s="4">
        <v>39630</v>
      </c>
      <c r="K1952" s="230">
        <f t="shared" si="152"/>
        <v>2</v>
      </c>
      <c r="L1952" s="2" t="str">
        <f>$B1952&amp;"-"&amp;COUNTIF($B$2:$B1952, $B1952)</f>
        <v>1749-1</v>
      </c>
      <c r="M1952" s="2">
        <v>6404</v>
      </c>
      <c r="N1952" s="2" t="str">
        <f t="shared" si="153"/>
        <v>Greppen</v>
      </c>
      <c r="O1952" s="2" t="str">
        <f t="shared" si="153"/>
        <v/>
      </c>
      <c r="P1952" s="2" t="str">
        <f t="shared" si="153"/>
        <v/>
      </c>
      <c r="Q1952" s="2" t="str">
        <f t="shared" si="153"/>
        <v/>
      </c>
      <c r="R1952" s="2" t="str">
        <f t="shared" si="153"/>
        <v/>
      </c>
      <c r="S1952" s="2" t="str">
        <f t="shared" si="153"/>
        <v/>
      </c>
      <c r="T1952" s="2" t="str">
        <f t="shared" si="153"/>
        <v/>
      </c>
      <c r="U1952" s="2" t="str">
        <f t="shared" si="153"/>
        <v/>
      </c>
      <c r="V1952" s="2" t="str">
        <f t="shared" si="153"/>
        <v/>
      </c>
      <c r="W1952" s="2" t="str">
        <f t="shared" si="153"/>
        <v/>
      </c>
      <c r="X1952" s="2" t="str">
        <f t="shared" si="153"/>
        <v/>
      </c>
      <c r="Y1952" s="2" t="str">
        <f t="shared" si="153"/>
        <v/>
      </c>
    </row>
    <row r="1953" spans="1:25" x14ac:dyDescent="0.2">
      <c r="A1953" s="2" t="s">
        <v>1359</v>
      </c>
      <c r="B1953" s="2">
        <v>1680</v>
      </c>
      <c r="C1953" s="2">
        <v>0</v>
      </c>
      <c r="D1953" s="2" t="s">
        <v>1394</v>
      </c>
      <c r="E1953" s="2">
        <v>2117</v>
      </c>
      <c r="F1953" s="2" t="s">
        <v>1285</v>
      </c>
      <c r="G1953" s="2">
        <v>2561859.9389999998</v>
      </c>
      <c r="H1953" s="2">
        <v>1172928.54</v>
      </c>
      <c r="I1953" s="2" t="s">
        <v>4898</v>
      </c>
      <c r="J1953" s="4">
        <v>39630</v>
      </c>
      <c r="K1953" s="230">
        <f t="shared" si="152"/>
        <v>2</v>
      </c>
      <c r="L1953" s="2" t="str">
        <f>$B1953&amp;"-"&amp;COUNTIF($B$2:$B1953, $B1953)</f>
        <v>1680-5</v>
      </c>
      <c r="M1953" s="2">
        <v>6405</v>
      </c>
      <c r="N1953" s="2" t="str">
        <f t="shared" si="153"/>
        <v>Immensee</v>
      </c>
      <c r="O1953" s="2" t="str">
        <f t="shared" si="153"/>
        <v/>
      </c>
      <c r="P1953" s="2" t="str">
        <f t="shared" si="153"/>
        <v/>
      </c>
      <c r="Q1953" s="2" t="str">
        <f t="shared" si="153"/>
        <v/>
      </c>
      <c r="R1953" s="2" t="str">
        <f t="shared" si="153"/>
        <v/>
      </c>
      <c r="S1953" s="2" t="str">
        <f t="shared" si="153"/>
        <v/>
      </c>
      <c r="T1953" s="2" t="str">
        <f t="shared" si="153"/>
        <v/>
      </c>
      <c r="U1953" s="2" t="str">
        <f t="shared" si="153"/>
        <v/>
      </c>
      <c r="V1953" s="2" t="str">
        <f t="shared" si="153"/>
        <v/>
      </c>
      <c r="W1953" s="2" t="str">
        <f t="shared" si="153"/>
        <v/>
      </c>
      <c r="X1953" s="2" t="str">
        <f t="shared" si="153"/>
        <v/>
      </c>
      <c r="Y1953" s="2" t="str">
        <f t="shared" si="153"/>
        <v/>
      </c>
    </row>
    <row r="1954" spans="1:25" x14ac:dyDescent="0.2">
      <c r="A1954" s="2" t="s">
        <v>1393</v>
      </c>
      <c r="B1954" s="2">
        <v>1690</v>
      </c>
      <c r="C1954" s="2">
        <v>0</v>
      </c>
      <c r="D1954" s="2" t="s">
        <v>1394</v>
      </c>
      <c r="E1954" s="2">
        <v>2117</v>
      </c>
      <c r="F1954" s="2" t="s">
        <v>1285</v>
      </c>
      <c r="G1954" s="2">
        <v>2563244.8829999999</v>
      </c>
      <c r="H1954" s="2">
        <v>1174512.3389999999</v>
      </c>
      <c r="I1954" s="2" t="s">
        <v>4898</v>
      </c>
      <c r="J1954" s="4">
        <v>39630</v>
      </c>
      <c r="K1954" s="230">
        <f t="shared" si="152"/>
        <v>2</v>
      </c>
      <c r="L1954" s="2" t="str">
        <f>$B1954&amp;"-"&amp;COUNTIF($B$2:$B1954, $B1954)</f>
        <v>1690-2</v>
      </c>
      <c r="M1954" s="2">
        <v>6410</v>
      </c>
      <c r="N1954" s="2" t="str">
        <f t="shared" si="153"/>
        <v>Rigi Scheidegg</v>
      </c>
      <c r="O1954" s="2" t="str">
        <f t="shared" si="153"/>
        <v>Goldau</v>
      </c>
      <c r="P1954" s="2" t="str">
        <f t="shared" si="153"/>
        <v>Rigi Klösterli</v>
      </c>
      <c r="Q1954" s="2" t="str">
        <f t="shared" si="153"/>
        <v>Rigi Staffel</v>
      </c>
      <c r="R1954" s="2" t="str">
        <f t="shared" si="153"/>
        <v>Rigi Kulm</v>
      </c>
      <c r="S1954" s="2" t="str">
        <f t="shared" si="153"/>
        <v/>
      </c>
      <c r="T1954" s="2" t="str">
        <f t="shared" si="153"/>
        <v/>
      </c>
      <c r="U1954" s="2" t="str">
        <f t="shared" si="153"/>
        <v/>
      </c>
      <c r="V1954" s="2" t="str">
        <f t="shared" si="153"/>
        <v/>
      </c>
      <c r="W1954" s="2" t="str">
        <f t="shared" si="153"/>
        <v/>
      </c>
      <c r="X1954" s="2" t="str">
        <f t="shared" si="153"/>
        <v/>
      </c>
      <c r="Y1954" s="2" t="str">
        <f t="shared" si="153"/>
        <v/>
      </c>
    </row>
    <row r="1955" spans="1:25" x14ac:dyDescent="0.2">
      <c r="A1955" s="2" t="s">
        <v>1395</v>
      </c>
      <c r="B1955" s="2">
        <v>1690</v>
      </c>
      <c r="C1955" s="2">
        <v>2</v>
      </c>
      <c r="D1955" s="2" t="s">
        <v>1394</v>
      </c>
      <c r="E1955" s="2">
        <v>2117</v>
      </c>
      <c r="F1955" s="2" t="s">
        <v>1285</v>
      </c>
      <c r="G1955" s="2">
        <v>2561817.361</v>
      </c>
      <c r="H1955" s="2">
        <v>1174293.5190000001</v>
      </c>
      <c r="I1955" s="2" t="s">
        <v>4898</v>
      </c>
      <c r="J1955" s="4">
        <v>39630</v>
      </c>
      <c r="K1955" s="230">
        <f t="shared" si="152"/>
        <v>2</v>
      </c>
      <c r="L1955" s="2" t="str">
        <f>$B1955&amp;"-"&amp;COUNTIF($B$2:$B1955, $B1955)</f>
        <v>1690-3</v>
      </c>
      <c r="M1955" s="2">
        <v>6414</v>
      </c>
      <c r="N1955" s="2" t="str">
        <f t="shared" si="153"/>
        <v>Oberarth</v>
      </c>
      <c r="O1955" s="2" t="str">
        <f t="shared" si="153"/>
        <v/>
      </c>
      <c r="P1955" s="2" t="str">
        <f t="shared" si="153"/>
        <v/>
      </c>
      <c r="Q1955" s="2" t="str">
        <f t="shared" si="153"/>
        <v/>
      </c>
      <c r="R1955" s="2" t="str">
        <f t="shared" si="153"/>
        <v/>
      </c>
      <c r="S1955" s="2" t="str">
        <f t="shared" si="153"/>
        <v/>
      </c>
      <c r="T1955" s="2" t="str">
        <f t="shared" si="153"/>
        <v/>
      </c>
      <c r="U1955" s="2" t="str">
        <f t="shared" si="153"/>
        <v/>
      </c>
      <c r="V1955" s="2" t="str">
        <f t="shared" si="153"/>
        <v/>
      </c>
      <c r="W1955" s="2" t="str">
        <f t="shared" si="153"/>
        <v/>
      </c>
      <c r="X1955" s="2" t="str">
        <f t="shared" si="153"/>
        <v/>
      </c>
      <c r="Y1955" s="2" t="str">
        <f t="shared" si="153"/>
        <v/>
      </c>
    </row>
    <row r="1956" spans="1:25" x14ac:dyDescent="0.2">
      <c r="A1956" s="2" t="s">
        <v>1396</v>
      </c>
      <c r="B1956" s="2">
        <v>1691</v>
      </c>
      <c r="C1956" s="2">
        <v>0</v>
      </c>
      <c r="D1956" s="2" t="s">
        <v>1394</v>
      </c>
      <c r="E1956" s="2">
        <v>2117</v>
      </c>
      <c r="F1956" s="2" t="s">
        <v>1285</v>
      </c>
      <c r="G1956" s="2">
        <v>2563962.1630000002</v>
      </c>
      <c r="H1956" s="2">
        <v>1176933.5660000001</v>
      </c>
      <c r="I1956" s="2" t="s">
        <v>4898</v>
      </c>
      <c r="J1956" s="4">
        <v>39630</v>
      </c>
      <c r="K1956" s="230">
        <f t="shared" si="152"/>
        <v>2</v>
      </c>
      <c r="L1956" s="2" t="str">
        <f>$B1956&amp;"-"&amp;COUNTIF($B$2:$B1956, $B1956)</f>
        <v>1691-1</v>
      </c>
      <c r="M1956" s="2">
        <v>6415</v>
      </c>
      <c r="N1956" s="2" t="str">
        <f t="shared" si="153"/>
        <v>Arth</v>
      </c>
      <c r="O1956" s="2" t="str">
        <f t="shared" si="153"/>
        <v/>
      </c>
      <c r="P1956" s="2" t="str">
        <f t="shared" si="153"/>
        <v/>
      </c>
      <c r="Q1956" s="2" t="str">
        <f t="shared" si="153"/>
        <v/>
      </c>
      <c r="R1956" s="2" t="str">
        <f t="shared" si="153"/>
        <v/>
      </c>
      <c r="S1956" s="2" t="str">
        <f t="shared" si="153"/>
        <v/>
      </c>
      <c r="T1956" s="2" t="str">
        <f t="shared" si="153"/>
        <v/>
      </c>
      <c r="U1956" s="2" t="str">
        <f t="shared" si="153"/>
        <v/>
      </c>
      <c r="V1956" s="2" t="str">
        <f t="shared" si="153"/>
        <v/>
      </c>
      <c r="W1956" s="2" t="str">
        <f t="shared" si="153"/>
        <v/>
      </c>
      <c r="X1956" s="2" t="str">
        <f t="shared" si="153"/>
        <v/>
      </c>
      <c r="Y1956" s="2" t="str">
        <f t="shared" si="153"/>
        <v/>
      </c>
    </row>
    <row r="1957" spans="1:25" x14ac:dyDescent="0.2">
      <c r="A1957" s="2" t="s">
        <v>1397</v>
      </c>
      <c r="B1957" s="2">
        <v>1669</v>
      </c>
      <c r="C1957" s="2">
        <v>0</v>
      </c>
      <c r="D1957" s="2" t="s">
        <v>1398</v>
      </c>
      <c r="E1957" s="2">
        <v>2121</v>
      </c>
      <c r="F1957" s="2" t="s">
        <v>1285</v>
      </c>
      <c r="G1957" s="2">
        <v>2568230.3810000001</v>
      </c>
      <c r="H1957" s="2">
        <v>1150644.1399999999</v>
      </c>
      <c r="I1957" s="2" t="s">
        <v>4898</v>
      </c>
      <c r="J1957" s="4">
        <v>39630</v>
      </c>
      <c r="K1957" s="230">
        <f t="shared" si="152"/>
        <v>2</v>
      </c>
      <c r="L1957" s="2" t="str">
        <f>$B1957&amp;"-"&amp;COUNTIF($B$2:$B1957, $B1957)</f>
        <v>1669-1</v>
      </c>
      <c r="M1957" s="2">
        <v>6416</v>
      </c>
      <c r="N1957" s="2" t="str">
        <f t="shared" si="153"/>
        <v>Steinerberg</v>
      </c>
      <c r="O1957" s="2" t="str">
        <f t="shared" si="153"/>
        <v>Steinerberg</v>
      </c>
      <c r="P1957" s="2" t="str">
        <f t="shared" si="153"/>
        <v/>
      </c>
      <c r="Q1957" s="2" t="str">
        <f t="shared" si="153"/>
        <v/>
      </c>
      <c r="R1957" s="2" t="str">
        <f t="shared" si="153"/>
        <v/>
      </c>
      <c r="S1957" s="2" t="str">
        <f t="shared" si="153"/>
        <v/>
      </c>
      <c r="T1957" s="2" t="str">
        <f t="shared" si="153"/>
        <v/>
      </c>
      <c r="U1957" s="2" t="str">
        <f t="shared" si="153"/>
        <v/>
      </c>
      <c r="V1957" s="2" t="str">
        <f t="shared" si="153"/>
        <v/>
      </c>
      <c r="W1957" s="2" t="str">
        <f t="shared" si="153"/>
        <v/>
      </c>
      <c r="X1957" s="2" t="str">
        <f t="shared" si="153"/>
        <v/>
      </c>
      <c r="Y1957" s="2" t="str">
        <f t="shared" si="153"/>
        <v/>
      </c>
    </row>
    <row r="1958" spans="1:25" x14ac:dyDescent="0.2">
      <c r="A1958" s="2" t="s">
        <v>1399</v>
      </c>
      <c r="B1958" s="2">
        <v>1669</v>
      </c>
      <c r="C1958" s="2">
        <v>2</v>
      </c>
      <c r="D1958" s="2" t="s">
        <v>1398</v>
      </c>
      <c r="E1958" s="2">
        <v>2121</v>
      </c>
      <c r="F1958" s="2" t="s">
        <v>1285</v>
      </c>
      <c r="G1958" s="2">
        <v>2572411.1090000002</v>
      </c>
      <c r="H1958" s="2">
        <v>1150834.1810000001</v>
      </c>
      <c r="I1958" s="2" t="s">
        <v>4898</v>
      </c>
      <c r="J1958" s="4">
        <v>39630</v>
      </c>
      <c r="K1958" s="230">
        <f t="shared" si="152"/>
        <v>2</v>
      </c>
      <c r="L1958" s="2" t="str">
        <f>$B1958&amp;"-"&amp;COUNTIF($B$2:$B1958, $B1958)</f>
        <v>1669-2</v>
      </c>
      <c r="M1958" s="2">
        <v>6417</v>
      </c>
      <c r="N1958" s="2" t="str">
        <f t="shared" si="153"/>
        <v>Sattel</v>
      </c>
      <c r="O1958" s="2" t="str">
        <f t="shared" si="153"/>
        <v>Sattel</v>
      </c>
      <c r="P1958" s="2" t="str">
        <f t="shared" si="153"/>
        <v>Sattel</v>
      </c>
      <c r="Q1958" s="2" t="str">
        <f t="shared" ref="O1958:Y1981" si="154">IFERROR(INDEX($A$2:$A$5744, MATCH($M1958&amp;"-"&amp;Q$1, $L$2:$L$5744, 0)), "")</f>
        <v/>
      </c>
      <c r="R1958" s="2" t="str">
        <f t="shared" si="154"/>
        <v/>
      </c>
      <c r="S1958" s="2" t="str">
        <f t="shared" si="154"/>
        <v/>
      </c>
      <c r="T1958" s="2" t="str">
        <f t="shared" si="154"/>
        <v/>
      </c>
      <c r="U1958" s="2" t="str">
        <f t="shared" si="154"/>
        <v/>
      </c>
      <c r="V1958" s="2" t="str">
        <f t="shared" si="154"/>
        <v/>
      </c>
      <c r="W1958" s="2" t="str">
        <f t="shared" si="154"/>
        <v/>
      </c>
      <c r="X1958" s="2" t="str">
        <f t="shared" si="154"/>
        <v/>
      </c>
      <c r="Y1958" s="2" t="str">
        <f t="shared" si="154"/>
        <v/>
      </c>
    </row>
    <row r="1959" spans="1:25" x14ac:dyDescent="0.2">
      <c r="A1959" s="2" t="s">
        <v>1400</v>
      </c>
      <c r="B1959" s="2">
        <v>1669</v>
      </c>
      <c r="C1959" s="2">
        <v>3</v>
      </c>
      <c r="D1959" s="2" t="s">
        <v>1398</v>
      </c>
      <c r="E1959" s="2">
        <v>2121</v>
      </c>
      <c r="F1959" s="2" t="s">
        <v>1285</v>
      </c>
      <c r="G1959" s="2">
        <v>2569131.8289999999</v>
      </c>
      <c r="H1959" s="2">
        <v>1149601.7350000001</v>
      </c>
      <c r="I1959" s="2" t="s">
        <v>4898</v>
      </c>
      <c r="J1959" s="4">
        <v>39630</v>
      </c>
      <c r="K1959" s="230">
        <f t="shared" si="152"/>
        <v>2</v>
      </c>
      <c r="L1959" s="2" t="str">
        <f>$B1959&amp;"-"&amp;COUNTIF($B$2:$B1959, $B1959)</f>
        <v>1669-3</v>
      </c>
      <c r="M1959" s="2">
        <v>6418</v>
      </c>
      <c r="N1959" s="2" t="str">
        <f t="shared" ref="N1959:Y2022" si="155">IFERROR(INDEX($A$2:$A$5744, MATCH($M1959&amp;"-"&amp;N$1, $L$2:$L$5744, 0)), "")</f>
        <v>Rothenthurm</v>
      </c>
      <c r="O1959" s="2" t="str">
        <f t="shared" si="154"/>
        <v>Rothenthurm</v>
      </c>
      <c r="P1959" s="2" t="str">
        <f t="shared" si="154"/>
        <v>Rothenthurm</v>
      </c>
      <c r="Q1959" s="2" t="str">
        <f t="shared" si="154"/>
        <v/>
      </c>
      <c r="R1959" s="2" t="str">
        <f t="shared" si="154"/>
        <v/>
      </c>
      <c r="S1959" s="2" t="str">
        <f t="shared" si="154"/>
        <v/>
      </c>
      <c r="T1959" s="2" t="str">
        <f t="shared" si="154"/>
        <v/>
      </c>
      <c r="U1959" s="2" t="str">
        <f t="shared" si="154"/>
        <v/>
      </c>
      <c r="V1959" s="2" t="str">
        <f t="shared" si="154"/>
        <v/>
      </c>
      <c r="W1959" s="2" t="str">
        <f t="shared" si="154"/>
        <v/>
      </c>
      <c r="X1959" s="2" t="str">
        <f t="shared" si="154"/>
        <v/>
      </c>
      <c r="Y1959" s="2" t="str">
        <f t="shared" si="154"/>
        <v/>
      </c>
    </row>
    <row r="1960" spans="1:25" x14ac:dyDescent="0.2">
      <c r="A1960" s="2" t="s">
        <v>1401</v>
      </c>
      <c r="B1960" s="2">
        <v>1669</v>
      </c>
      <c r="C1960" s="2">
        <v>4</v>
      </c>
      <c r="D1960" s="2" t="s">
        <v>1398</v>
      </c>
      <c r="E1960" s="2">
        <v>2121</v>
      </c>
      <c r="F1960" s="2" t="s">
        <v>1285</v>
      </c>
      <c r="G1960" s="2">
        <v>2568953.5890000002</v>
      </c>
      <c r="H1960" s="2">
        <v>1152927.719</v>
      </c>
      <c r="I1960" s="2" t="s">
        <v>4898</v>
      </c>
      <c r="J1960" s="4">
        <v>39630</v>
      </c>
      <c r="K1960" s="230">
        <f t="shared" si="152"/>
        <v>2</v>
      </c>
      <c r="L1960" s="2" t="str">
        <f>$B1960&amp;"-"&amp;COUNTIF($B$2:$B1960, $B1960)</f>
        <v>1669-4</v>
      </c>
      <c r="M1960" s="2">
        <v>6422</v>
      </c>
      <c r="N1960" s="2" t="str">
        <f t="shared" si="155"/>
        <v>Steinen</v>
      </c>
      <c r="O1960" s="2" t="str">
        <f t="shared" si="154"/>
        <v>Steinen</v>
      </c>
      <c r="P1960" s="2" t="str">
        <f t="shared" si="154"/>
        <v/>
      </c>
      <c r="Q1960" s="2" t="str">
        <f t="shared" si="154"/>
        <v/>
      </c>
      <c r="R1960" s="2" t="str">
        <f t="shared" si="154"/>
        <v/>
      </c>
      <c r="S1960" s="2" t="str">
        <f t="shared" si="154"/>
        <v/>
      </c>
      <c r="T1960" s="2" t="str">
        <f t="shared" si="154"/>
        <v/>
      </c>
      <c r="U1960" s="2" t="str">
        <f t="shared" si="154"/>
        <v/>
      </c>
      <c r="V1960" s="2" t="str">
        <f t="shared" si="154"/>
        <v/>
      </c>
      <c r="W1960" s="2" t="str">
        <f t="shared" si="154"/>
        <v/>
      </c>
      <c r="X1960" s="2" t="str">
        <f t="shared" si="154"/>
        <v/>
      </c>
      <c r="Y1960" s="2" t="str">
        <f t="shared" si="154"/>
        <v/>
      </c>
    </row>
    <row r="1961" spans="1:25" x14ac:dyDescent="0.2">
      <c r="A1961" s="2" t="s">
        <v>1402</v>
      </c>
      <c r="B1961" s="2">
        <v>1669</v>
      </c>
      <c r="C1961" s="2">
        <v>5</v>
      </c>
      <c r="D1961" s="2" t="s">
        <v>1398</v>
      </c>
      <c r="E1961" s="2">
        <v>2121</v>
      </c>
      <c r="F1961" s="2" t="s">
        <v>1285</v>
      </c>
      <c r="G1961" s="2">
        <v>2566635.3859999999</v>
      </c>
      <c r="H1961" s="2">
        <v>1146392.297</v>
      </c>
      <c r="I1961" s="2" t="s">
        <v>4898</v>
      </c>
      <c r="J1961" s="4">
        <v>39630</v>
      </c>
      <c r="K1961" s="230">
        <f t="shared" si="152"/>
        <v>2</v>
      </c>
      <c r="L1961" s="2" t="str">
        <f>$B1961&amp;"-"&amp;COUNTIF($B$2:$B1961, $B1961)</f>
        <v>1669-5</v>
      </c>
      <c r="M1961" s="2">
        <v>6423</v>
      </c>
      <c r="N1961" s="2" t="str">
        <f t="shared" si="155"/>
        <v>Seewen SZ</v>
      </c>
      <c r="O1961" s="2" t="str">
        <f t="shared" si="154"/>
        <v>Seewen SZ</v>
      </c>
      <c r="P1961" s="2" t="str">
        <f t="shared" si="154"/>
        <v/>
      </c>
      <c r="Q1961" s="2" t="str">
        <f t="shared" si="154"/>
        <v/>
      </c>
      <c r="R1961" s="2" t="str">
        <f t="shared" si="154"/>
        <v/>
      </c>
      <c r="S1961" s="2" t="str">
        <f t="shared" si="154"/>
        <v/>
      </c>
      <c r="T1961" s="2" t="str">
        <f t="shared" si="154"/>
        <v/>
      </c>
      <c r="U1961" s="2" t="str">
        <f t="shared" si="154"/>
        <v/>
      </c>
      <c r="V1961" s="2" t="str">
        <f t="shared" si="154"/>
        <v/>
      </c>
      <c r="W1961" s="2" t="str">
        <f t="shared" si="154"/>
        <v/>
      </c>
      <c r="X1961" s="2" t="str">
        <f t="shared" si="154"/>
        <v/>
      </c>
      <c r="Y1961" s="2" t="str">
        <f t="shared" si="154"/>
        <v/>
      </c>
    </row>
    <row r="1962" spans="1:25" x14ac:dyDescent="0.2">
      <c r="A1962" s="2" t="s">
        <v>1403</v>
      </c>
      <c r="B1962" s="2">
        <v>1643</v>
      </c>
      <c r="C1962" s="2">
        <v>0</v>
      </c>
      <c r="D1962" s="2" t="s">
        <v>1404</v>
      </c>
      <c r="E1962" s="2">
        <v>2122</v>
      </c>
      <c r="F1962" s="2" t="s">
        <v>1285</v>
      </c>
      <c r="G1962" s="2">
        <v>2572179.5860000001</v>
      </c>
      <c r="H1962" s="2">
        <v>1169626.9879999999</v>
      </c>
      <c r="I1962" s="2" t="s">
        <v>4898</v>
      </c>
      <c r="J1962" s="4">
        <v>39630</v>
      </c>
      <c r="K1962" s="230">
        <f t="shared" si="152"/>
        <v>2</v>
      </c>
      <c r="L1962" s="2" t="str">
        <f>$B1962&amp;"-"&amp;COUNTIF($B$2:$B1962, $B1962)</f>
        <v>1643-1</v>
      </c>
      <c r="M1962" s="2">
        <v>6424</v>
      </c>
      <c r="N1962" s="2" t="str">
        <f t="shared" si="155"/>
        <v>Lauerz</v>
      </c>
      <c r="O1962" s="2" t="str">
        <f t="shared" si="154"/>
        <v/>
      </c>
      <c r="P1962" s="2" t="str">
        <f t="shared" si="154"/>
        <v/>
      </c>
      <c r="Q1962" s="2" t="str">
        <f t="shared" si="154"/>
        <v/>
      </c>
      <c r="R1962" s="2" t="str">
        <f t="shared" si="154"/>
        <v/>
      </c>
      <c r="S1962" s="2" t="str">
        <f t="shared" si="154"/>
        <v/>
      </c>
      <c r="T1962" s="2" t="str">
        <f t="shared" si="154"/>
        <v/>
      </c>
      <c r="U1962" s="2" t="str">
        <f t="shared" si="154"/>
        <v/>
      </c>
      <c r="V1962" s="2" t="str">
        <f t="shared" si="154"/>
        <v/>
      </c>
      <c r="W1962" s="2" t="str">
        <f t="shared" si="154"/>
        <v/>
      </c>
      <c r="X1962" s="2" t="str">
        <f t="shared" si="154"/>
        <v/>
      </c>
      <c r="Y1962" s="2" t="str">
        <f t="shared" si="154"/>
        <v/>
      </c>
    </row>
    <row r="1963" spans="1:25" x14ac:dyDescent="0.2">
      <c r="A1963" s="2" t="s">
        <v>1405</v>
      </c>
      <c r="B1963" s="2">
        <v>1644</v>
      </c>
      <c r="C1963" s="2">
        <v>0</v>
      </c>
      <c r="D1963" s="2" t="s">
        <v>1404</v>
      </c>
      <c r="E1963" s="2">
        <v>2122</v>
      </c>
      <c r="F1963" s="2" t="s">
        <v>1285</v>
      </c>
      <c r="G1963" s="2">
        <v>2572876.2220000001</v>
      </c>
      <c r="H1963" s="2">
        <v>1170520.166</v>
      </c>
      <c r="I1963" s="2" t="s">
        <v>4898</v>
      </c>
      <c r="J1963" s="4">
        <v>39630</v>
      </c>
      <c r="K1963" s="230">
        <f t="shared" si="152"/>
        <v>2</v>
      </c>
      <c r="L1963" s="2" t="str">
        <f>$B1963&amp;"-"&amp;COUNTIF($B$2:$B1963, $B1963)</f>
        <v>1644-1</v>
      </c>
      <c r="M1963" s="2">
        <v>6430</v>
      </c>
      <c r="N1963" s="2" t="str">
        <f t="shared" si="155"/>
        <v>Schwyz</v>
      </c>
      <c r="O1963" s="2" t="str">
        <f t="shared" si="154"/>
        <v/>
      </c>
      <c r="P1963" s="2" t="str">
        <f t="shared" si="154"/>
        <v/>
      </c>
      <c r="Q1963" s="2" t="str">
        <f t="shared" si="154"/>
        <v/>
      </c>
      <c r="R1963" s="2" t="str">
        <f t="shared" si="154"/>
        <v/>
      </c>
      <c r="S1963" s="2" t="str">
        <f t="shared" si="154"/>
        <v/>
      </c>
      <c r="T1963" s="2" t="str">
        <f t="shared" si="154"/>
        <v/>
      </c>
      <c r="U1963" s="2" t="str">
        <f t="shared" si="154"/>
        <v/>
      </c>
      <c r="V1963" s="2" t="str">
        <f t="shared" si="154"/>
        <v/>
      </c>
      <c r="W1963" s="2" t="str">
        <f t="shared" si="154"/>
        <v/>
      </c>
      <c r="X1963" s="2" t="str">
        <f t="shared" si="154"/>
        <v/>
      </c>
      <c r="Y1963" s="2" t="str">
        <f t="shared" si="154"/>
        <v/>
      </c>
    </row>
    <row r="1964" spans="1:25" x14ac:dyDescent="0.2">
      <c r="A1964" s="2" t="s">
        <v>1406</v>
      </c>
      <c r="B1964" s="2">
        <v>1645</v>
      </c>
      <c r="C1964" s="2">
        <v>0</v>
      </c>
      <c r="D1964" s="2" t="s">
        <v>1404</v>
      </c>
      <c r="E1964" s="2">
        <v>2122</v>
      </c>
      <c r="F1964" s="2" t="s">
        <v>1285</v>
      </c>
      <c r="G1964" s="2">
        <v>2572710.7239999999</v>
      </c>
      <c r="H1964" s="2">
        <v>1172189.7830000001</v>
      </c>
      <c r="I1964" s="2" t="s">
        <v>4898</v>
      </c>
      <c r="J1964" s="4">
        <v>39630</v>
      </c>
      <c r="K1964" s="230">
        <f t="shared" si="152"/>
        <v>2</v>
      </c>
      <c r="L1964" s="2" t="str">
        <f>$B1964&amp;"-"&amp;COUNTIF($B$2:$B1964, $B1964)</f>
        <v>1645-1</v>
      </c>
      <c r="M1964" s="2">
        <v>6432</v>
      </c>
      <c r="N1964" s="2" t="str">
        <f t="shared" si="155"/>
        <v>Rickenbach b. Schwyz</v>
      </c>
      <c r="O1964" s="2" t="str">
        <f t="shared" si="154"/>
        <v/>
      </c>
      <c r="P1964" s="2" t="str">
        <f t="shared" si="154"/>
        <v/>
      </c>
      <c r="Q1964" s="2" t="str">
        <f t="shared" si="154"/>
        <v/>
      </c>
      <c r="R1964" s="2" t="str">
        <f t="shared" si="154"/>
        <v/>
      </c>
      <c r="S1964" s="2" t="str">
        <f t="shared" si="154"/>
        <v/>
      </c>
      <c r="T1964" s="2" t="str">
        <f t="shared" si="154"/>
        <v/>
      </c>
      <c r="U1964" s="2" t="str">
        <f t="shared" si="154"/>
        <v/>
      </c>
      <c r="V1964" s="2" t="str">
        <f t="shared" si="154"/>
        <v/>
      </c>
      <c r="W1964" s="2" t="str">
        <f t="shared" si="154"/>
        <v/>
      </c>
      <c r="X1964" s="2" t="str">
        <f t="shared" si="154"/>
        <v/>
      </c>
      <c r="Y1964" s="2" t="str">
        <f t="shared" si="154"/>
        <v/>
      </c>
    </row>
    <row r="1965" spans="1:25" x14ac:dyDescent="0.2">
      <c r="A1965" s="2" t="s">
        <v>1407</v>
      </c>
      <c r="B1965" s="2">
        <v>1652</v>
      </c>
      <c r="C1965" s="2">
        <v>0</v>
      </c>
      <c r="D1965" s="2" t="s">
        <v>1407</v>
      </c>
      <c r="E1965" s="2">
        <v>2123</v>
      </c>
      <c r="F1965" s="2" t="s">
        <v>1285</v>
      </c>
      <c r="G1965" s="2">
        <v>2575188.247</v>
      </c>
      <c r="H1965" s="2">
        <v>1162962.608</v>
      </c>
      <c r="I1965" s="2" t="s">
        <v>4898</v>
      </c>
      <c r="J1965" s="4">
        <v>39630</v>
      </c>
      <c r="K1965" s="230">
        <f t="shared" si="152"/>
        <v>2</v>
      </c>
      <c r="L1965" s="2" t="str">
        <f>$B1965&amp;"-"&amp;COUNTIF($B$2:$B1965, $B1965)</f>
        <v>1652-1</v>
      </c>
      <c r="M1965" s="2">
        <v>6433</v>
      </c>
      <c r="N1965" s="2" t="str">
        <f t="shared" si="155"/>
        <v>Stoos SZ</v>
      </c>
      <c r="O1965" s="2" t="str">
        <f t="shared" si="154"/>
        <v>Stoos SZ</v>
      </c>
      <c r="P1965" s="2" t="str">
        <f t="shared" si="154"/>
        <v/>
      </c>
      <c r="Q1965" s="2" t="str">
        <f t="shared" si="154"/>
        <v/>
      </c>
      <c r="R1965" s="2" t="str">
        <f t="shared" si="154"/>
        <v/>
      </c>
      <c r="S1965" s="2" t="str">
        <f t="shared" si="154"/>
        <v/>
      </c>
      <c r="T1965" s="2" t="str">
        <f t="shared" si="154"/>
        <v/>
      </c>
      <c r="U1965" s="2" t="str">
        <f t="shared" si="154"/>
        <v/>
      </c>
      <c r="V1965" s="2" t="str">
        <f t="shared" si="154"/>
        <v/>
      </c>
      <c r="W1965" s="2" t="str">
        <f t="shared" si="154"/>
        <v/>
      </c>
      <c r="X1965" s="2" t="str">
        <f t="shared" si="154"/>
        <v/>
      </c>
      <c r="Y1965" s="2" t="str">
        <f t="shared" si="154"/>
        <v/>
      </c>
    </row>
    <row r="1966" spans="1:25" x14ac:dyDescent="0.2">
      <c r="A1966" s="2" t="s">
        <v>1408</v>
      </c>
      <c r="B1966" s="2">
        <v>1652</v>
      </c>
      <c r="C1966" s="2">
        <v>2</v>
      </c>
      <c r="D1966" s="2" t="s">
        <v>1407</v>
      </c>
      <c r="E1966" s="2">
        <v>2123</v>
      </c>
      <c r="F1966" s="2" t="s">
        <v>1285</v>
      </c>
      <c r="G1966" s="2">
        <v>2575359.3530000001</v>
      </c>
      <c r="H1966" s="2">
        <v>1164284.9469999999</v>
      </c>
      <c r="I1966" s="2" t="s">
        <v>4898</v>
      </c>
      <c r="J1966" s="4">
        <v>39630</v>
      </c>
      <c r="K1966" s="230">
        <f t="shared" si="152"/>
        <v>2</v>
      </c>
      <c r="L1966" s="2" t="str">
        <f>$B1966&amp;"-"&amp;COUNTIF($B$2:$B1966, $B1966)</f>
        <v>1652-2</v>
      </c>
      <c r="M1966" s="2">
        <v>6434</v>
      </c>
      <c r="N1966" s="2" t="str">
        <f t="shared" si="155"/>
        <v>Illgau</v>
      </c>
      <c r="O1966" s="2" t="str">
        <f t="shared" si="154"/>
        <v/>
      </c>
      <c r="P1966" s="2" t="str">
        <f t="shared" si="154"/>
        <v/>
      </c>
      <c r="Q1966" s="2" t="str">
        <f t="shared" si="154"/>
        <v/>
      </c>
      <c r="R1966" s="2" t="str">
        <f t="shared" si="154"/>
        <v/>
      </c>
      <c r="S1966" s="2" t="str">
        <f t="shared" si="154"/>
        <v/>
      </c>
      <c r="T1966" s="2" t="str">
        <f t="shared" si="154"/>
        <v/>
      </c>
      <c r="U1966" s="2" t="str">
        <f t="shared" si="154"/>
        <v/>
      </c>
      <c r="V1966" s="2" t="str">
        <f t="shared" si="154"/>
        <v/>
      </c>
      <c r="W1966" s="2" t="str">
        <f t="shared" si="154"/>
        <v/>
      </c>
      <c r="X1966" s="2" t="str">
        <f t="shared" si="154"/>
        <v/>
      </c>
      <c r="Y1966" s="2" t="str">
        <f t="shared" si="154"/>
        <v/>
      </c>
    </row>
    <row r="1967" spans="1:25" x14ac:dyDescent="0.2">
      <c r="A1967" s="2" t="s">
        <v>1409</v>
      </c>
      <c r="B1967" s="2">
        <v>1636</v>
      </c>
      <c r="C1967" s="2">
        <v>0</v>
      </c>
      <c r="D1967" s="2" t="s">
        <v>1409</v>
      </c>
      <c r="E1967" s="2">
        <v>2124</v>
      </c>
      <c r="F1967" s="2" t="s">
        <v>1285</v>
      </c>
      <c r="G1967" s="2">
        <v>2575975.2009999999</v>
      </c>
      <c r="H1967" s="2">
        <v>1160959.44</v>
      </c>
      <c r="I1967" s="2" t="s">
        <v>4898</v>
      </c>
      <c r="J1967" s="4">
        <v>39630</v>
      </c>
      <c r="K1967" s="230">
        <f t="shared" si="152"/>
        <v>2</v>
      </c>
      <c r="L1967" s="2" t="str">
        <f>$B1967&amp;"-"&amp;COUNTIF($B$2:$B1967, $B1967)</f>
        <v>1636-1</v>
      </c>
      <c r="M1967" s="2">
        <v>6436</v>
      </c>
      <c r="N1967" s="2" t="str">
        <f t="shared" si="155"/>
        <v>Muotathal</v>
      </c>
      <c r="O1967" s="2" t="str">
        <f t="shared" si="154"/>
        <v>Bisisthal</v>
      </c>
      <c r="P1967" s="2" t="str">
        <f t="shared" si="154"/>
        <v>Bisisthal</v>
      </c>
      <c r="Q1967" s="2" t="str">
        <f t="shared" si="154"/>
        <v>Muotathal</v>
      </c>
      <c r="R1967" s="2" t="str">
        <f t="shared" si="154"/>
        <v>Bisisthal</v>
      </c>
      <c r="S1967" s="2" t="str">
        <f t="shared" si="154"/>
        <v>Ried (Muotathal)</v>
      </c>
      <c r="T1967" s="2" t="str">
        <f t="shared" si="154"/>
        <v/>
      </c>
      <c r="U1967" s="2" t="str">
        <f t="shared" si="154"/>
        <v/>
      </c>
      <c r="V1967" s="2" t="str">
        <f t="shared" si="154"/>
        <v/>
      </c>
      <c r="W1967" s="2" t="str">
        <f t="shared" si="154"/>
        <v/>
      </c>
      <c r="X1967" s="2" t="str">
        <f t="shared" si="154"/>
        <v/>
      </c>
      <c r="Y1967" s="2" t="str">
        <f t="shared" si="154"/>
        <v/>
      </c>
    </row>
    <row r="1968" spans="1:25" x14ac:dyDescent="0.2">
      <c r="A1968" s="2" t="s">
        <v>1412</v>
      </c>
      <c r="B1968" s="2">
        <v>1653</v>
      </c>
      <c r="C1968" s="2">
        <v>3</v>
      </c>
      <c r="D1968" s="2" t="s">
        <v>1409</v>
      </c>
      <c r="E1968" s="2">
        <v>2124</v>
      </c>
      <c r="F1968" s="2" t="s">
        <v>1285</v>
      </c>
      <c r="G1968" s="2">
        <v>2575363.645</v>
      </c>
      <c r="H1968" s="2">
        <v>1162157.7009999999</v>
      </c>
      <c r="I1968" s="2" t="s">
        <v>4898</v>
      </c>
      <c r="J1968" s="4">
        <v>39630</v>
      </c>
      <c r="K1968" s="230">
        <f t="shared" si="152"/>
        <v>2</v>
      </c>
      <c r="L1968" s="2" t="str">
        <f>$B1968&amp;"-"&amp;COUNTIF($B$2:$B1968, $B1968)</f>
        <v>1653-1</v>
      </c>
      <c r="M1968" s="2">
        <v>6438</v>
      </c>
      <c r="N1968" s="2" t="str">
        <f t="shared" si="155"/>
        <v>Ibach</v>
      </c>
      <c r="O1968" s="2" t="str">
        <f t="shared" si="154"/>
        <v/>
      </c>
      <c r="P1968" s="2" t="str">
        <f t="shared" si="154"/>
        <v/>
      </c>
      <c r="Q1968" s="2" t="str">
        <f t="shared" si="154"/>
        <v/>
      </c>
      <c r="R1968" s="2" t="str">
        <f t="shared" si="154"/>
        <v/>
      </c>
      <c r="S1968" s="2" t="str">
        <f t="shared" si="154"/>
        <v/>
      </c>
      <c r="T1968" s="2" t="str">
        <f t="shared" si="154"/>
        <v/>
      </c>
      <c r="U1968" s="2" t="str">
        <f t="shared" si="154"/>
        <v/>
      </c>
      <c r="V1968" s="2" t="str">
        <f t="shared" si="154"/>
        <v/>
      </c>
      <c r="W1968" s="2" t="str">
        <f t="shared" si="154"/>
        <v/>
      </c>
      <c r="X1968" s="2" t="str">
        <f t="shared" si="154"/>
        <v/>
      </c>
      <c r="Y1968" s="2" t="str">
        <f t="shared" si="154"/>
        <v/>
      </c>
    </row>
    <row r="1969" spans="1:25" x14ac:dyDescent="0.2">
      <c r="A1969" s="2" t="s">
        <v>1410</v>
      </c>
      <c r="B1969" s="2">
        <v>1630</v>
      </c>
      <c r="C1969" s="2">
        <v>0</v>
      </c>
      <c r="D1969" s="2" t="s">
        <v>1410</v>
      </c>
      <c r="E1969" s="2">
        <v>2125</v>
      </c>
      <c r="F1969" s="2" t="s">
        <v>1285</v>
      </c>
      <c r="G1969" s="2">
        <v>2566981.9160000002</v>
      </c>
      <c r="H1969" s="2">
        <v>1160805.301</v>
      </c>
      <c r="I1969" s="2" t="s">
        <v>4898</v>
      </c>
      <c r="J1969" s="4">
        <v>39630</v>
      </c>
      <c r="K1969" s="230">
        <f t="shared" si="152"/>
        <v>2</v>
      </c>
      <c r="L1969" s="2" t="str">
        <f>$B1969&amp;"-"&amp;COUNTIF($B$2:$B1969, $B1969)</f>
        <v>1630-1</v>
      </c>
      <c r="M1969" s="2">
        <v>6440</v>
      </c>
      <c r="N1969" s="2" t="str">
        <f t="shared" si="155"/>
        <v>Brunnen</v>
      </c>
      <c r="O1969" s="2" t="str">
        <f t="shared" si="154"/>
        <v>Brunnen</v>
      </c>
      <c r="P1969" s="2" t="str">
        <f t="shared" si="154"/>
        <v/>
      </c>
      <c r="Q1969" s="2" t="str">
        <f t="shared" si="154"/>
        <v/>
      </c>
      <c r="R1969" s="2" t="str">
        <f t="shared" si="154"/>
        <v/>
      </c>
      <c r="S1969" s="2" t="str">
        <f t="shared" si="154"/>
        <v/>
      </c>
      <c r="T1969" s="2" t="str">
        <f t="shared" si="154"/>
        <v/>
      </c>
      <c r="U1969" s="2" t="str">
        <f t="shared" si="154"/>
        <v/>
      </c>
      <c r="V1969" s="2" t="str">
        <f t="shared" si="154"/>
        <v/>
      </c>
      <c r="W1969" s="2" t="str">
        <f t="shared" si="154"/>
        <v/>
      </c>
      <c r="X1969" s="2" t="str">
        <f t="shared" si="154"/>
        <v/>
      </c>
      <c r="Y1969" s="2" t="str">
        <f t="shared" si="154"/>
        <v/>
      </c>
    </row>
    <row r="1970" spans="1:25" x14ac:dyDescent="0.2">
      <c r="A1970" s="2" t="s">
        <v>1411</v>
      </c>
      <c r="B1970" s="2">
        <v>1635</v>
      </c>
      <c r="C1970" s="2">
        <v>0</v>
      </c>
      <c r="D1970" s="2" t="s">
        <v>1410</v>
      </c>
      <c r="E1970" s="2">
        <v>2125</v>
      </c>
      <c r="F1970" s="2" t="s">
        <v>1285</v>
      </c>
      <c r="G1970" s="2">
        <v>2568651.0589999999</v>
      </c>
      <c r="H1970" s="2">
        <v>1159549.892</v>
      </c>
      <c r="I1970" s="2" t="s">
        <v>4898</v>
      </c>
      <c r="J1970" s="4">
        <v>39630</v>
      </c>
      <c r="K1970" s="230">
        <f t="shared" si="152"/>
        <v>2</v>
      </c>
      <c r="L1970" s="2" t="str">
        <f>$B1970&amp;"-"&amp;COUNTIF($B$2:$B1970, $B1970)</f>
        <v>1635-1</v>
      </c>
      <c r="M1970" s="2">
        <v>6441</v>
      </c>
      <c r="N1970" s="2" t="str">
        <f t="shared" si="155"/>
        <v>Rütli</v>
      </c>
      <c r="O1970" s="2" t="str">
        <f t="shared" si="154"/>
        <v/>
      </c>
      <c r="P1970" s="2" t="str">
        <f t="shared" si="154"/>
        <v/>
      </c>
      <c r="Q1970" s="2" t="str">
        <f t="shared" si="154"/>
        <v/>
      </c>
      <c r="R1970" s="2" t="str">
        <f t="shared" si="154"/>
        <v/>
      </c>
      <c r="S1970" s="2" t="str">
        <f t="shared" si="154"/>
        <v/>
      </c>
      <c r="T1970" s="2" t="str">
        <f t="shared" si="154"/>
        <v/>
      </c>
      <c r="U1970" s="2" t="str">
        <f t="shared" si="154"/>
        <v/>
      </c>
      <c r="V1970" s="2" t="str">
        <f t="shared" si="154"/>
        <v/>
      </c>
      <c r="W1970" s="2" t="str">
        <f t="shared" si="154"/>
        <v/>
      </c>
      <c r="X1970" s="2" t="str">
        <f t="shared" si="154"/>
        <v/>
      </c>
      <c r="Y1970" s="2" t="str">
        <f t="shared" si="154"/>
        <v/>
      </c>
    </row>
    <row r="1971" spans="1:25" x14ac:dyDescent="0.2">
      <c r="A1971" s="2" t="s">
        <v>1428</v>
      </c>
      <c r="B1971" s="2">
        <v>1661</v>
      </c>
      <c r="C1971" s="2">
        <v>0</v>
      </c>
      <c r="D1971" s="2" t="s">
        <v>1410</v>
      </c>
      <c r="E1971" s="2">
        <v>2125</v>
      </c>
      <c r="F1971" s="2" t="s">
        <v>1285</v>
      </c>
      <c r="G1971" s="2">
        <v>2569244.91</v>
      </c>
      <c r="H1971" s="2">
        <v>1161047.9750000001</v>
      </c>
      <c r="I1971" s="2" t="s">
        <v>4898</v>
      </c>
      <c r="J1971" s="4">
        <v>39630</v>
      </c>
      <c r="K1971" s="230">
        <f t="shared" si="152"/>
        <v>2</v>
      </c>
      <c r="L1971" s="2" t="str">
        <f>$B1971&amp;"-"&amp;COUNTIF($B$2:$B1971, $B1971)</f>
        <v>1661-1</v>
      </c>
      <c r="M1971" s="2">
        <v>6442</v>
      </c>
      <c r="N1971" s="2" t="str">
        <f t="shared" si="155"/>
        <v>Gersau</v>
      </c>
      <c r="O1971" s="2" t="str">
        <f t="shared" si="154"/>
        <v/>
      </c>
      <c r="P1971" s="2" t="str">
        <f t="shared" si="154"/>
        <v/>
      </c>
      <c r="Q1971" s="2" t="str">
        <f t="shared" si="154"/>
        <v/>
      </c>
      <c r="R1971" s="2" t="str">
        <f t="shared" si="154"/>
        <v/>
      </c>
      <c r="S1971" s="2" t="str">
        <f t="shared" si="154"/>
        <v/>
      </c>
      <c r="T1971" s="2" t="str">
        <f t="shared" si="154"/>
        <v/>
      </c>
      <c r="U1971" s="2" t="str">
        <f t="shared" si="154"/>
        <v/>
      </c>
      <c r="V1971" s="2" t="str">
        <f t="shared" si="154"/>
        <v/>
      </c>
      <c r="W1971" s="2" t="str">
        <f t="shared" si="154"/>
        <v/>
      </c>
      <c r="X1971" s="2" t="str">
        <f t="shared" si="154"/>
        <v/>
      </c>
      <c r="Y1971" s="2" t="str">
        <f t="shared" si="154"/>
        <v/>
      </c>
    </row>
    <row r="1972" spans="1:25" x14ac:dyDescent="0.2">
      <c r="A1972" s="2" t="s">
        <v>1412</v>
      </c>
      <c r="B1972" s="2">
        <v>1653</v>
      </c>
      <c r="C1972" s="2">
        <v>3</v>
      </c>
      <c r="D1972" s="2" t="s">
        <v>1412</v>
      </c>
      <c r="E1972" s="2">
        <v>2128</v>
      </c>
      <c r="F1972" s="2" t="s">
        <v>1285</v>
      </c>
      <c r="G1972" s="2">
        <v>2576095.6370000001</v>
      </c>
      <c r="H1972" s="2">
        <v>1162940.331</v>
      </c>
      <c r="I1972" s="2" t="s">
        <v>4898</v>
      </c>
      <c r="J1972" s="4">
        <v>39630</v>
      </c>
      <c r="K1972" s="230">
        <f t="shared" si="152"/>
        <v>2</v>
      </c>
      <c r="L1972" s="2" t="str">
        <f>$B1972&amp;"-"&amp;COUNTIF($B$2:$B1972, $B1972)</f>
        <v>1653-2</v>
      </c>
      <c r="M1972" s="2">
        <v>6443</v>
      </c>
      <c r="N1972" s="2" t="str">
        <f t="shared" si="155"/>
        <v>Morschach</v>
      </c>
      <c r="O1972" s="2" t="str">
        <f t="shared" si="154"/>
        <v/>
      </c>
      <c r="P1972" s="2" t="str">
        <f t="shared" si="154"/>
        <v/>
      </c>
      <c r="Q1972" s="2" t="str">
        <f t="shared" si="154"/>
        <v/>
      </c>
      <c r="R1972" s="2" t="str">
        <f t="shared" si="154"/>
        <v/>
      </c>
      <c r="S1972" s="2" t="str">
        <f t="shared" si="154"/>
        <v/>
      </c>
      <c r="T1972" s="2" t="str">
        <f t="shared" si="154"/>
        <v/>
      </c>
      <c r="U1972" s="2" t="str">
        <f t="shared" si="154"/>
        <v/>
      </c>
      <c r="V1972" s="2" t="str">
        <f t="shared" si="154"/>
        <v/>
      </c>
      <c r="W1972" s="2" t="str">
        <f t="shared" si="154"/>
        <v/>
      </c>
      <c r="X1972" s="2" t="str">
        <f t="shared" si="154"/>
        <v/>
      </c>
      <c r="Y1972" s="2" t="str">
        <f t="shared" si="154"/>
        <v/>
      </c>
    </row>
    <row r="1973" spans="1:25" x14ac:dyDescent="0.2">
      <c r="A1973" s="2" t="s">
        <v>1416</v>
      </c>
      <c r="B1973" s="2">
        <v>1646</v>
      </c>
      <c r="C1973" s="2">
        <v>0</v>
      </c>
      <c r="D1973" s="2" t="s">
        <v>1413</v>
      </c>
      <c r="E1973" s="2">
        <v>2129</v>
      </c>
      <c r="F1973" s="2" t="s">
        <v>1285</v>
      </c>
      <c r="G1973" s="2">
        <v>2573360.227</v>
      </c>
      <c r="H1973" s="2">
        <v>1167911.372</v>
      </c>
      <c r="I1973" s="2" t="s">
        <v>4898</v>
      </c>
      <c r="J1973" s="4">
        <v>39630</v>
      </c>
      <c r="K1973" s="230">
        <f t="shared" si="152"/>
        <v>2</v>
      </c>
      <c r="L1973" s="2" t="str">
        <f>$B1973&amp;"-"&amp;COUNTIF($B$2:$B1973, $B1973)</f>
        <v>1646-1</v>
      </c>
      <c r="M1973" s="2">
        <v>6452</v>
      </c>
      <c r="N1973" s="2" t="str">
        <f t="shared" si="155"/>
        <v>Sisikon</v>
      </c>
      <c r="O1973" s="2" t="str">
        <f t="shared" si="154"/>
        <v>Riemenstalden</v>
      </c>
      <c r="P1973" s="2" t="str">
        <f t="shared" si="154"/>
        <v>Sisikon</v>
      </c>
      <c r="Q1973" s="2" t="str">
        <f t="shared" si="154"/>
        <v>Riemenstalden</v>
      </c>
      <c r="R1973" s="2" t="str">
        <f t="shared" si="154"/>
        <v/>
      </c>
      <c r="S1973" s="2" t="str">
        <f t="shared" si="154"/>
        <v/>
      </c>
      <c r="T1973" s="2" t="str">
        <f t="shared" si="154"/>
        <v/>
      </c>
      <c r="U1973" s="2" t="str">
        <f t="shared" si="154"/>
        <v/>
      </c>
      <c r="V1973" s="2" t="str">
        <f t="shared" si="154"/>
        <v/>
      </c>
      <c r="W1973" s="2" t="str">
        <f t="shared" si="154"/>
        <v/>
      </c>
      <c r="X1973" s="2" t="str">
        <f t="shared" si="154"/>
        <v/>
      </c>
      <c r="Y1973" s="2" t="str">
        <f t="shared" si="154"/>
        <v/>
      </c>
    </row>
    <row r="1974" spans="1:25" x14ac:dyDescent="0.2">
      <c r="A1974" s="2" t="s">
        <v>1413</v>
      </c>
      <c r="B1974" s="2">
        <v>1647</v>
      </c>
      <c r="C1974" s="2">
        <v>0</v>
      </c>
      <c r="D1974" s="2" t="s">
        <v>1413</v>
      </c>
      <c r="E1974" s="2">
        <v>2129</v>
      </c>
      <c r="F1974" s="2" t="s">
        <v>1285</v>
      </c>
      <c r="G1974" s="2">
        <v>2575628.4730000002</v>
      </c>
      <c r="H1974" s="2">
        <v>1167286.3219999999</v>
      </c>
      <c r="I1974" s="2" t="s">
        <v>4898</v>
      </c>
      <c r="J1974" s="4">
        <v>39630</v>
      </c>
      <c r="K1974" s="230">
        <f t="shared" si="152"/>
        <v>2</v>
      </c>
      <c r="L1974" s="2" t="str">
        <f>$B1974&amp;"-"&amp;COUNTIF($B$2:$B1974, $B1974)</f>
        <v>1647-1</v>
      </c>
      <c r="M1974" s="2">
        <v>6454</v>
      </c>
      <c r="N1974" s="2" t="str">
        <f t="shared" si="155"/>
        <v>Flüelen</v>
      </c>
      <c r="O1974" s="2" t="str">
        <f t="shared" si="154"/>
        <v/>
      </c>
      <c r="P1974" s="2" t="str">
        <f t="shared" si="154"/>
        <v/>
      </c>
      <c r="Q1974" s="2" t="str">
        <f t="shared" si="154"/>
        <v/>
      </c>
      <c r="R1974" s="2" t="str">
        <f t="shared" si="154"/>
        <v/>
      </c>
      <c r="S1974" s="2" t="str">
        <f t="shared" si="154"/>
        <v/>
      </c>
      <c r="T1974" s="2" t="str">
        <f t="shared" si="154"/>
        <v/>
      </c>
      <c r="U1974" s="2" t="str">
        <f t="shared" si="154"/>
        <v/>
      </c>
      <c r="V1974" s="2" t="str">
        <f t="shared" si="154"/>
        <v/>
      </c>
      <c r="W1974" s="2" t="str">
        <f t="shared" si="154"/>
        <v/>
      </c>
      <c r="X1974" s="2" t="str">
        <f t="shared" si="154"/>
        <v/>
      </c>
      <c r="Y1974" s="2" t="str">
        <f t="shared" si="154"/>
        <v/>
      </c>
    </row>
    <row r="1975" spans="1:25" x14ac:dyDescent="0.2">
      <c r="A1975" s="2" t="s">
        <v>1414</v>
      </c>
      <c r="B1975" s="2">
        <v>1651</v>
      </c>
      <c r="C1975" s="2">
        <v>0</v>
      </c>
      <c r="D1975" s="2" t="s">
        <v>1413</v>
      </c>
      <c r="E1975" s="2">
        <v>2129</v>
      </c>
      <c r="F1975" s="2" t="s">
        <v>1285</v>
      </c>
      <c r="G1975" s="2">
        <v>2575868.2420000001</v>
      </c>
      <c r="H1975" s="2">
        <v>1165969.932</v>
      </c>
      <c r="I1975" s="2" t="s">
        <v>4898</v>
      </c>
      <c r="J1975" s="4">
        <v>39630</v>
      </c>
      <c r="K1975" s="230">
        <f t="shared" si="152"/>
        <v>2</v>
      </c>
      <c r="L1975" s="2" t="str">
        <f>$B1975&amp;"-"&amp;COUNTIF($B$2:$B1975, $B1975)</f>
        <v>1651-1</v>
      </c>
      <c r="M1975" s="2">
        <v>6460</v>
      </c>
      <c r="N1975" s="2" t="str">
        <f t="shared" si="155"/>
        <v>Altdorf UR</v>
      </c>
      <c r="O1975" s="2" t="str">
        <f t="shared" si="154"/>
        <v>Altdorf UR</v>
      </c>
      <c r="P1975" s="2" t="str">
        <f t="shared" si="154"/>
        <v>Altdorf UR</v>
      </c>
      <c r="Q1975" s="2" t="str">
        <f t="shared" si="154"/>
        <v/>
      </c>
      <c r="R1975" s="2" t="str">
        <f t="shared" si="154"/>
        <v/>
      </c>
      <c r="S1975" s="2" t="str">
        <f t="shared" si="154"/>
        <v/>
      </c>
      <c r="T1975" s="2" t="str">
        <f t="shared" si="154"/>
        <v/>
      </c>
      <c r="U1975" s="2" t="str">
        <f t="shared" si="154"/>
        <v/>
      </c>
      <c r="V1975" s="2" t="str">
        <f t="shared" si="154"/>
        <v/>
      </c>
      <c r="W1975" s="2" t="str">
        <f t="shared" si="154"/>
        <v/>
      </c>
      <c r="X1975" s="2" t="str">
        <f t="shared" si="154"/>
        <v/>
      </c>
      <c r="Y1975" s="2" t="str">
        <f t="shared" si="154"/>
        <v/>
      </c>
    </row>
    <row r="1976" spans="1:25" x14ac:dyDescent="0.2">
      <c r="A1976" s="2" t="s">
        <v>1415</v>
      </c>
      <c r="B1976" s="2">
        <v>1653</v>
      </c>
      <c r="C1976" s="2">
        <v>2</v>
      </c>
      <c r="D1976" s="2" t="s">
        <v>1415</v>
      </c>
      <c r="E1976" s="2">
        <v>2130</v>
      </c>
      <c r="F1976" s="2" t="s">
        <v>1285</v>
      </c>
      <c r="G1976" s="2">
        <v>2577284.108</v>
      </c>
      <c r="H1976" s="2">
        <v>1163461.7720000001</v>
      </c>
      <c r="I1976" s="2" t="s">
        <v>4898</v>
      </c>
      <c r="J1976" s="4">
        <v>39630</v>
      </c>
      <c r="K1976" s="230">
        <f t="shared" si="152"/>
        <v>2</v>
      </c>
      <c r="L1976" s="2" t="str">
        <f>$B1976&amp;"-"&amp;COUNTIF($B$2:$B1976, $B1976)</f>
        <v>1653-3</v>
      </c>
      <c r="M1976" s="2">
        <v>6461</v>
      </c>
      <c r="N1976" s="2" t="str">
        <f t="shared" si="155"/>
        <v>Isenthal</v>
      </c>
      <c r="O1976" s="2" t="str">
        <f t="shared" si="154"/>
        <v/>
      </c>
      <c r="P1976" s="2" t="str">
        <f t="shared" si="154"/>
        <v/>
      </c>
      <c r="Q1976" s="2" t="str">
        <f t="shared" si="154"/>
        <v/>
      </c>
      <c r="R1976" s="2" t="str">
        <f t="shared" si="154"/>
        <v/>
      </c>
      <c r="S1976" s="2" t="str">
        <f t="shared" si="154"/>
        <v/>
      </c>
      <c r="T1976" s="2" t="str">
        <f t="shared" si="154"/>
        <v/>
      </c>
      <c r="U1976" s="2" t="str">
        <f t="shared" si="154"/>
        <v/>
      </c>
      <c r="V1976" s="2" t="str">
        <f t="shared" si="154"/>
        <v/>
      </c>
      <c r="W1976" s="2" t="str">
        <f t="shared" si="154"/>
        <v/>
      </c>
      <c r="X1976" s="2" t="str">
        <f t="shared" si="154"/>
        <v/>
      </c>
      <c r="Y1976" s="2" t="str">
        <f t="shared" si="154"/>
        <v/>
      </c>
    </row>
    <row r="1977" spans="1:25" x14ac:dyDescent="0.2">
      <c r="A1977" s="2" t="s">
        <v>1442</v>
      </c>
      <c r="B1977" s="2">
        <v>1628</v>
      </c>
      <c r="C1977" s="2">
        <v>0</v>
      </c>
      <c r="D1977" s="2" t="s">
        <v>1416</v>
      </c>
      <c r="E1977" s="2">
        <v>2131</v>
      </c>
      <c r="F1977" s="2" t="s">
        <v>1285</v>
      </c>
      <c r="G1977" s="2">
        <v>2568692.5869999998</v>
      </c>
      <c r="H1977" s="2">
        <v>1164573.8700000001</v>
      </c>
      <c r="I1977" s="2" t="s">
        <v>4898</v>
      </c>
      <c r="J1977" s="4">
        <v>39630</v>
      </c>
      <c r="K1977" s="230">
        <f t="shared" si="152"/>
        <v>2</v>
      </c>
      <c r="L1977" s="2" t="str">
        <f>$B1977&amp;"-"&amp;COUNTIF($B$2:$B1977, $B1977)</f>
        <v>1628-1</v>
      </c>
      <c r="M1977" s="2">
        <v>6462</v>
      </c>
      <c r="N1977" s="2" t="str">
        <f t="shared" si="155"/>
        <v>Seedorf UR</v>
      </c>
      <c r="O1977" s="2" t="str">
        <f t="shared" si="154"/>
        <v/>
      </c>
      <c r="P1977" s="2" t="str">
        <f t="shared" si="154"/>
        <v/>
      </c>
      <c r="Q1977" s="2" t="str">
        <f t="shared" si="154"/>
        <v/>
      </c>
      <c r="R1977" s="2" t="str">
        <f t="shared" si="154"/>
        <v/>
      </c>
      <c r="S1977" s="2" t="str">
        <f t="shared" si="154"/>
        <v/>
      </c>
      <c r="T1977" s="2" t="str">
        <f t="shared" si="154"/>
        <v/>
      </c>
      <c r="U1977" s="2" t="str">
        <f t="shared" si="154"/>
        <v/>
      </c>
      <c r="V1977" s="2" t="str">
        <f t="shared" si="154"/>
        <v/>
      </c>
      <c r="W1977" s="2" t="str">
        <f t="shared" si="154"/>
        <v/>
      </c>
      <c r="X1977" s="2" t="str">
        <f t="shared" si="154"/>
        <v/>
      </c>
      <c r="Y1977" s="2" t="str">
        <f t="shared" si="154"/>
        <v/>
      </c>
    </row>
    <row r="1978" spans="1:25" x14ac:dyDescent="0.2">
      <c r="A1978" s="2" t="s">
        <v>1416</v>
      </c>
      <c r="B1978" s="2">
        <v>1646</v>
      </c>
      <c r="C1978" s="2">
        <v>0</v>
      </c>
      <c r="D1978" s="2" t="s">
        <v>1416</v>
      </c>
      <c r="E1978" s="2">
        <v>2131</v>
      </c>
      <c r="F1978" s="2" t="s">
        <v>1285</v>
      </c>
      <c r="G1978" s="2">
        <v>2572513.588</v>
      </c>
      <c r="H1978" s="2">
        <v>1166230.899</v>
      </c>
      <c r="I1978" s="2" t="s">
        <v>4898</v>
      </c>
      <c r="J1978" s="4">
        <v>39630</v>
      </c>
      <c r="K1978" s="230">
        <f t="shared" si="152"/>
        <v>2</v>
      </c>
      <c r="L1978" s="2" t="str">
        <f>$B1978&amp;"-"&amp;COUNTIF($B$2:$B1978, $B1978)</f>
        <v>1646-2</v>
      </c>
      <c r="M1978" s="2">
        <v>6463</v>
      </c>
      <c r="N1978" s="2" t="str">
        <f t="shared" si="155"/>
        <v>Bürglen UR</v>
      </c>
      <c r="O1978" s="2" t="str">
        <f t="shared" si="154"/>
        <v/>
      </c>
      <c r="P1978" s="2" t="str">
        <f t="shared" si="154"/>
        <v/>
      </c>
      <c r="Q1978" s="2" t="str">
        <f t="shared" si="154"/>
        <v/>
      </c>
      <c r="R1978" s="2" t="str">
        <f t="shared" si="154"/>
        <v/>
      </c>
      <c r="S1978" s="2" t="str">
        <f t="shared" si="154"/>
        <v/>
      </c>
      <c r="T1978" s="2" t="str">
        <f t="shared" si="154"/>
        <v/>
      </c>
      <c r="U1978" s="2" t="str">
        <f t="shared" si="154"/>
        <v/>
      </c>
      <c r="V1978" s="2" t="str">
        <f t="shared" si="154"/>
        <v/>
      </c>
      <c r="W1978" s="2" t="str">
        <f t="shared" si="154"/>
        <v/>
      </c>
      <c r="X1978" s="2" t="str">
        <f t="shared" si="154"/>
        <v/>
      </c>
      <c r="Y1978" s="2" t="str">
        <f t="shared" si="154"/>
        <v/>
      </c>
    </row>
    <row r="1979" spans="1:25" x14ac:dyDescent="0.2">
      <c r="A1979" s="2" t="s">
        <v>1417</v>
      </c>
      <c r="B1979" s="2">
        <v>1666</v>
      </c>
      <c r="C1979" s="2">
        <v>0</v>
      </c>
      <c r="D1979" s="2" t="s">
        <v>1417</v>
      </c>
      <c r="E1979" s="2">
        <v>2134</v>
      </c>
      <c r="F1979" s="2" t="s">
        <v>1285</v>
      </c>
      <c r="G1979" s="2">
        <v>2574592.0490000001</v>
      </c>
      <c r="H1979" s="2">
        <v>1152499.3500000001</v>
      </c>
      <c r="I1979" s="2" t="s">
        <v>4898</v>
      </c>
      <c r="J1979" s="4">
        <v>39630</v>
      </c>
      <c r="K1979" s="230">
        <f t="shared" si="152"/>
        <v>2</v>
      </c>
      <c r="L1979" s="2" t="str">
        <f>$B1979&amp;"-"&amp;COUNTIF($B$2:$B1979, $B1979)</f>
        <v>1666-1</v>
      </c>
      <c r="M1979" s="2">
        <v>6464</v>
      </c>
      <c r="N1979" s="2" t="str">
        <f t="shared" si="155"/>
        <v>Spiringen</v>
      </c>
      <c r="O1979" s="2" t="str">
        <f t="shared" si="154"/>
        <v>Spiringen</v>
      </c>
      <c r="P1979" s="2" t="str">
        <f t="shared" si="154"/>
        <v/>
      </c>
      <c r="Q1979" s="2" t="str">
        <f t="shared" si="154"/>
        <v/>
      </c>
      <c r="R1979" s="2" t="str">
        <f t="shared" si="154"/>
        <v/>
      </c>
      <c r="S1979" s="2" t="str">
        <f t="shared" si="154"/>
        <v/>
      </c>
      <c r="T1979" s="2" t="str">
        <f t="shared" si="154"/>
        <v/>
      </c>
      <c r="U1979" s="2" t="str">
        <f t="shared" si="154"/>
        <v/>
      </c>
      <c r="V1979" s="2" t="str">
        <f t="shared" si="154"/>
        <v/>
      </c>
      <c r="W1979" s="2" t="str">
        <f t="shared" si="154"/>
        <v/>
      </c>
      <c r="X1979" s="2" t="str">
        <f t="shared" si="154"/>
        <v/>
      </c>
      <c r="Y1979" s="2" t="str">
        <f t="shared" si="154"/>
        <v/>
      </c>
    </row>
    <row r="1980" spans="1:25" x14ac:dyDescent="0.2">
      <c r="A1980" s="2" t="s">
        <v>1411</v>
      </c>
      <c r="B1980" s="2">
        <v>1635</v>
      </c>
      <c r="C1980" s="2">
        <v>0</v>
      </c>
      <c r="D1980" s="2" t="s">
        <v>1418</v>
      </c>
      <c r="E1980" s="2">
        <v>2135</v>
      </c>
      <c r="F1980" s="2" t="s">
        <v>1285</v>
      </c>
      <c r="G1980" s="2">
        <v>2566713.0150000001</v>
      </c>
      <c r="H1980" s="2">
        <v>1157476.5249999999</v>
      </c>
      <c r="I1980" s="2" t="s">
        <v>4898</v>
      </c>
      <c r="J1980" s="4">
        <v>39630</v>
      </c>
      <c r="K1980" s="230">
        <f t="shared" si="152"/>
        <v>2</v>
      </c>
      <c r="L1980" s="2" t="str">
        <f>$B1980&amp;"-"&amp;COUNTIF($B$2:$B1980, $B1980)</f>
        <v>1635-2</v>
      </c>
      <c r="M1980" s="2">
        <v>6465</v>
      </c>
      <c r="N1980" s="2" t="str">
        <f t="shared" si="155"/>
        <v>Unterschächen</v>
      </c>
      <c r="O1980" s="2" t="str">
        <f t="shared" si="154"/>
        <v/>
      </c>
      <c r="P1980" s="2" t="str">
        <f t="shared" si="154"/>
        <v/>
      </c>
      <c r="Q1980" s="2" t="str">
        <f t="shared" si="154"/>
        <v/>
      </c>
      <c r="R1980" s="2" t="str">
        <f t="shared" si="154"/>
        <v/>
      </c>
      <c r="S1980" s="2" t="str">
        <f t="shared" si="154"/>
        <v/>
      </c>
      <c r="T1980" s="2" t="str">
        <f t="shared" si="154"/>
        <v/>
      </c>
      <c r="U1980" s="2" t="str">
        <f t="shared" si="154"/>
        <v/>
      </c>
      <c r="V1980" s="2" t="str">
        <f t="shared" si="154"/>
        <v/>
      </c>
      <c r="W1980" s="2" t="str">
        <f t="shared" si="154"/>
        <v/>
      </c>
      <c r="X1980" s="2" t="str">
        <f t="shared" si="154"/>
        <v/>
      </c>
      <c r="Y1980" s="2" t="str">
        <f t="shared" si="154"/>
        <v/>
      </c>
    </row>
    <row r="1981" spans="1:25" x14ac:dyDescent="0.2">
      <c r="A1981" s="2" t="s">
        <v>1409</v>
      </c>
      <c r="B1981" s="2">
        <v>1636</v>
      </c>
      <c r="C1981" s="2">
        <v>0</v>
      </c>
      <c r="D1981" s="2" t="s">
        <v>1418</v>
      </c>
      <c r="E1981" s="2">
        <v>2135</v>
      </c>
      <c r="F1981" s="2" t="s">
        <v>1285</v>
      </c>
      <c r="G1981" s="2">
        <v>2577822.9369999999</v>
      </c>
      <c r="H1981" s="2">
        <v>1160202.9450000001</v>
      </c>
      <c r="I1981" s="2" t="s">
        <v>4898</v>
      </c>
      <c r="J1981" s="4">
        <v>39630</v>
      </c>
      <c r="K1981" s="230">
        <f t="shared" si="152"/>
        <v>2</v>
      </c>
      <c r="L1981" s="2" t="str">
        <f>$B1981&amp;"-"&amp;COUNTIF($B$2:$B1981, $B1981)</f>
        <v>1636-2</v>
      </c>
      <c r="M1981" s="2">
        <v>6466</v>
      </c>
      <c r="N1981" s="2" t="str">
        <f t="shared" si="155"/>
        <v>Bauen</v>
      </c>
      <c r="O1981" s="2" t="str">
        <f t="shared" si="154"/>
        <v/>
      </c>
      <c r="P1981" s="2" t="str">
        <f t="shared" si="154"/>
        <v/>
      </c>
      <c r="Q1981" s="2" t="str">
        <f t="shared" si="154"/>
        <v/>
      </c>
      <c r="R1981" s="2" t="str">
        <f t="shared" si="154"/>
        <v/>
      </c>
      <c r="S1981" s="2" t="str">
        <f t="shared" ref="O1981:Y2004" si="156">IFERROR(INDEX($A$2:$A$5744, MATCH($M1981&amp;"-"&amp;S$1, $L$2:$L$5744, 0)), "")</f>
        <v/>
      </c>
      <c r="T1981" s="2" t="str">
        <f t="shared" si="156"/>
        <v/>
      </c>
      <c r="U1981" s="2" t="str">
        <f t="shared" si="156"/>
        <v/>
      </c>
      <c r="V1981" s="2" t="str">
        <f t="shared" si="156"/>
        <v/>
      </c>
      <c r="W1981" s="2" t="str">
        <f t="shared" si="156"/>
        <v/>
      </c>
      <c r="X1981" s="2" t="str">
        <f t="shared" si="156"/>
        <v/>
      </c>
      <c r="Y1981" s="2" t="str">
        <f t="shared" si="156"/>
        <v/>
      </c>
    </row>
    <row r="1982" spans="1:25" x14ac:dyDescent="0.2">
      <c r="A1982" s="2" t="s">
        <v>1428</v>
      </c>
      <c r="B1982" s="2">
        <v>1661</v>
      </c>
      <c r="C1982" s="2">
        <v>0</v>
      </c>
      <c r="D1982" s="2" t="s">
        <v>1418</v>
      </c>
      <c r="E1982" s="2">
        <v>2135</v>
      </c>
      <c r="F1982" s="2" t="s">
        <v>1285</v>
      </c>
      <c r="G1982" s="2">
        <v>2571664.2749999999</v>
      </c>
      <c r="H1982" s="2">
        <v>1160128.473</v>
      </c>
      <c r="I1982" s="2" t="s">
        <v>4898</v>
      </c>
      <c r="J1982" s="4">
        <v>39630</v>
      </c>
      <c r="K1982" s="230">
        <f t="shared" si="152"/>
        <v>2</v>
      </c>
      <c r="L1982" s="2" t="str">
        <f>$B1982&amp;"-"&amp;COUNTIF($B$2:$B1982, $B1982)</f>
        <v>1661-2</v>
      </c>
      <c r="M1982" s="2">
        <v>6467</v>
      </c>
      <c r="N1982" s="2" t="str">
        <f t="shared" si="155"/>
        <v>Schattdorf</v>
      </c>
      <c r="O1982" s="2" t="str">
        <f t="shared" si="156"/>
        <v/>
      </c>
      <c r="P1982" s="2" t="str">
        <f t="shared" si="156"/>
        <v/>
      </c>
      <c r="Q1982" s="2" t="str">
        <f t="shared" si="156"/>
        <v/>
      </c>
      <c r="R1982" s="2" t="str">
        <f t="shared" si="156"/>
        <v/>
      </c>
      <c r="S1982" s="2" t="str">
        <f t="shared" si="156"/>
        <v/>
      </c>
      <c r="T1982" s="2" t="str">
        <f t="shared" si="156"/>
        <v/>
      </c>
      <c r="U1982" s="2" t="str">
        <f t="shared" si="156"/>
        <v/>
      </c>
      <c r="V1982" s="2" t="str">
        <f t="shared" si="156"/>
        <v/>
      </c>
      <c r="W1982" s="2" t="str">
        <f t="shared" si="156"/>
        <v/>
      </c>
      <c r="X1982" s="2" t="str">
        <f t="shared" si="156"/>
        <v/>
      </c>
      <c r="Y1982" s="2" t="str">
        <f t="shared" si="156"/>
        <v/>
      </c>
    </row>
    <row r="1983" spans="1:25" x14ac:dyDescent="0.2">
      <c r="A1983" s="2" t="s">
        <v>1418</v>
      </c>
      <c r="B1983" s="2">
        <v>1663</v>
      </c>
      <c r="C1983" s="2">
        <v>0</v>
      </c>
      <c r="D1983" s="2" t="s">
        <v>1418</v>
      </c>
      <c r="E1983" s="2">
        <v>2135</v>
      </c>
      <c r="F1983" s="2" t="s">
        <v>1285</v>
      </c>
      <c r="G1983" s="2">
        <v>2572867.051</v>
      </c>
      <c r="H1983" s="2">
        <v>1158797.53</v>
      </c>
      <c r="I1983" s="2" t="s">
        <v>4898</v>
      </c>
      <c r="J1983" s="4">
        <v>39630</v>
      </c>
      <c r="K1983" s="230">
        <f t="shared" si="152"/>
        <v>2</v>
      </c>
      <c r="L1983" s="2" t="str">
        <f>$B1983&amp;"-"&amp;COUNTIF($B$2:$B1983, $B1983)</f>
        <v>1663-1</v>
      </c>
      <c r="M1983" s="2">
        <v>6468</v>
      </c>
      <c r="N1983" s="2" t="str">
        <f t="shared" si="155"/>
        <v>Attinghausen</v>
      </c>
      <c r="O1983" s="2" t="str">
        <f t="shared" si="156"/>
        <v/>
      </c>
      <c r="P1983" s="2" t="str">
        <f t="shared" si="156"/>
        <v/>
      </c>
      <c r="Q1983" s="2" t="str">
        <f t="shared" si="156"/>
        <v/>
      </c>
      <c r="R1983" s="2" t="str">
        <f t="shared" si="156"/>
        <v/>
      </c>
      <c r="S1983" s="2" t="str">
        <f t="shared" si="156"/>
        <v/>
      </c>
      <c r="T1983" s="2" t="str">
        <f t="shared" si="156"/>
        <v/>
      </c>
      <c r="U1983" s="2" t="str">
        <f t="shared" si="156"/>
        <v/>
      </c>
      <c r="V1983" s="2" t="str">
        <f t="shared" si="156"/>
        <v/>
      </c>
      <c r="W1983" s="2" t="str">
        <f t="shared" si="156"/>
        <v/>
      </c>
      <c r="X1983" s="2" t="str">
        <f t="shared" si="156"/>
        <v/>
      </c>
      <c r="Y1983" s="2" t="str">
        <f t="shared" si="156"/>
        <v/>
      </c>
    </row>
    <row r="1984" spans="1:25" x14ac:dyDescent="0.2">
      <c r="A1984" s="2" t="s">
        <v>1419</v>
      </c>
      <c r="B1984" s="2">
        <v>1663</v>
      </c>
      <c r="C1984" s="2">
        <v>2</v>
      </c>
      <c r="D1984" s="2" t="s">
        <v>1418</v>
      </c>
      <c r="E1984" s="2">
        <v>2135</v>
      </c>
      <c r="F1984" s="2" t="s">
        <v>1285</v>
      </c>
      <c r="G1984" s="2">
        <v>2571177.054</v>
      </c>
      <c r="H1984" s="2">
        <v>1158668.094</v>
      </c>
      <c r="I1984" s="2" t="s">
        <v>4898</v>
      </c>
      <c r="J1984" s="4">
        <v>39630</v>
      </c>
      <c r="K1984" s="230">
        <f t="shared" si="152"/>
        <v>2</v>
      </c>
      <c r="L1984" s="2" t="str">
        <f>$B1984&amp;"-"&amp;COUNTIF($B$2:$B1984, $B1984)</f>
        <v>1663-2</v>
      </c>
      <c r="M1984" s="2">
        <v>6469</v>
      </c>
      <c r="N1984" s="2" t="str">
        <f t="shared" si="155"/>
        <v>Haldi b. Schattdorf</v>
      </c>
      <c r="O1984" s="2" t="str">
        <f t="shared" si="156"/>
        <v>Haldi b. Schattdorf</v>
      </c>
      <c r="P1984" s="2" t="str">
        <f t="shared" si="156"/>
        <v/>
      </c>
      <c r="Q1984" s="2" t="str">
        <f t="shared" si="156"/>
        <v/>
      </c>
      <c r="R1984" s="2" t="str">
        <f t="shared" si="156"/>
        <v/>
      </c>
      <c r="S1984" s="2" t="str">
        <f t="shared" si="156"/>
        <v/>
      </c>
      <c r="T1984" s="2" t="str">
        <f t="shared" si="156"/>
        <v/>
      </c>
      <c r="U1984" s="2" t="str">
        <f t="shared" si="156"/>
        <v/>
      </c>
      <c r="V1984" s="2" t="str">
        <f t="shared" si="156"/>
        <v/>
      </c>
      <c r="W1984" s="2" t="str">
        <f t="shared" si="156"/>
        <v/>
      </c>
      <c r="X1984" s="2" t="str">
        <f t="shared" si="156"/>
        <v/>
      </c>
      <c r="Y1984" s="2" t="str">
        <f t="shared" si="156"/>
        <v/>
      </c>
    </row>
    <row r="1985" spans="1:25" x14ac:dyDescent="0.2">
      <c r="A1985" s="2" t="s">
        <v>1420</v>
      </c>
      <c r="B1985" s="2">
        <v>1663</v>
      </c>
      <c r="C1985" s="2">
        <v>3</v>
      </c>
      <c r="D1985" s="2" t="s">
        <v>1418</v>
      </c>
      <c r="E1985" s="2">
        <v>2135</v>
      </c>
      <c r="F1985" s="2" t="s">
        <v>1285</v>
      </c>
      <c r="G1985" s="2">
        <v>2572961.4649999999</v>
      </c>
      <c r="H1985" s="2">
        <v>1159761.4439999999</v>
      </c>
      <c r="I1985" s="2" t="s">
        <v>4898</v>
      </c>
      <c r="J1985" s="4">
        <v>39630</v>
      </c>
      <c r="K1985" s="230">
        <f t="shared" si="152"/>
        <v>2</v>
      </c>
      <c r="L1985" s="2" t="str">
        <f>$B1985&amp;"-"&amp;COUNTIF($B$2:$B1985, $B1985)</f>
        <v>1663-3</v>
      </c>
      <c r="M1985" s="2">
        <v>6472</v>
      </c>
      <c r="N1985" s="2" t="str">
        <f t="shared" si="155"/>
        <v>Erstfeld</v>
      </c>
      <c r="O1985" s="2" t="str">
        <f t="shared" si="156"/>
        <v>Erstfeld</v>
      </c>
      <c r="P1985" s="2" t="str">
        <f t="shared" si="156"/>
        <v/>
      </c>
      <c r="Q1985" s="2" t="str">
        <f t="shared" si="156"/>
        <v/>
      </c>
      <c r="R1985" s="2" t="str">
        <f t="shared" si="156"/>
        <v/>
      </c>
      <c r="S1985" s="2" t="str">
        <f t="shared" si="156"/>
        <v/>
      </c>
      <c r="T1985" s="2" t="str">
        <f t="shared" si="156"/>
        <v/>
      </c>
      <c r="U1985" s="2" t="str">
        <f t="shared" si="156"/>
        <v/>
      </c>
      <c r="V1985" s="2" t="str">
        <f t="shared" si="156"/>
        <v/>
      </c>
      <c r="W1985" s="2" t="str">
        <f t="shared" si="156"/>
        <v/>
      </c>
      <c r="X1985" s="2" t="str">
        <f t="shared" si="156"/>
        <v/>
      </c>
      <c r="Y1985" s="2" t="str">
        <f t="shared" si="156"/>
        <v/>
      </c>
    </row>
    <row r="1986" spans="1:25" x14ac:dyDescent="0.2">
      <c r="A1986" s="2" t="s">
        <v>1421</v>
      </c>
      <c r="B1986" s="2">
        <v>1663</v>
      </c>
      <c r="C1986" s="2">
        <v>4</v>
      </c>
      <c r="D1986" s="2" t="s">
        <v>1418</v>
      </c>
      <c r="E1986" s="2">
        <v>2135</v>
      </c>
      <c r="F1986" s="2" t="s">
        <v>1285</v>
      </c>
      <c r="G1986" s="2">
        <v>2568163.4049999998</v>
      </c>
      <c r="H1986" s="2">
        <v>1156245.31</v>
      </c>
      <c r="I1986" s="2" t="s">
        <v>4898</v>
      </c>
      <c r="J1986" s="4">
        <v>39630</v>
      </c>
      <c r="K1986" s="230">
        <f t="shared" si="152"/>
        <v>2</v>
      </c>
      <c r="L1986" s="2" t="str">
        <f>$B1986&amp;"-"&amp;COUNTIF($B$2:$B1986, $B1986)</f>
        <v>1663-4</v>
      </c>
      <c r="M1986" s="2">
        <v>6473</v>
      </c>
      <c r="N1986" s="2" t="str">
        <f t="shared" si="155"/>
        <v>Silenen</v>
      </c>
      <c r="O1986" s="2" t="str">
        <f t="shared" si="156"/>
        <v>Silenen</v>
      </c>
      <c r="P1986" s="2" t="str">
        <f t="shared" si="156"/>
        <v/>
      </c>
      <c r="Q1986" s="2" t="str">
        <f t="shared" si="156"/>
        <v/>
      </c>
      <c r="R1986" s="2" t="str">
        <f t="shared" si="156"/>
        <v/>
      </c>
      <c r="S1986" s="2" t="str">
        <f t="shared" si="156"/>
        <v/>
      </c>
      <c r="T1986" s="2" t="str">
        <f t="shared" si="156"/>
        <v/>
      </c>
      <c r="U1986" s="2" t="str">
        <f t="shared" si="156"/>
        <v/>
      </c>
      <c r="V1986" s="2" t="str">
        <f t="shared" si="156"/>
        <v/>
      </c>
      <c r="W1986" s="2" t="str">
        <f t="shared" si="156"/>
        <v/>
      </c>
      <c r="X1986" s="2" t="str">
        <f t="shared" si="156"/>
        <v/>
      </c>
      <c r="Y1986" s="2" t="str">
        <f t="shared" si="156"/>
        <v/>
      </c>
    </row>
    <row r="1987" spans="1:25" x14ac:dyDescent="0.2">
      <c r="A1987" s="2" t="s">
        <v>1432</v>
      </c>
      <c r="B1987" s="2">
        <v>1634</v>
      </c>
      <c r="C1987" s="2">
        <v>0</v>
      </c>
      <c r="D1987" s="2" t="s">
        <v>1422</v>
      </c>
      <c r="E1987" s="2">
        <v>2137</v>
      </c>
      <c r="F1987" s="2" t="s">
        <v>1285</v>
      </c>
      <c r="G1987" s="2">
        <v>2577194.5720000002</v>
      </c>
      <c r="H1987" s="2">
        <v>1169536.6769999999</v>
      </c>
      <c r="I1987" s="2" t="s">
        <v>4898</v>
      </c>
      <c r="J1987" s="4">
        <v>39630</v>
      </c>
      <c r="K1987" s="230">
        <f t="shared" ref="K1987:K2050" si="157">IF(I1987="it", 1, IF(I1987="fr", 2, 3))</f>
        <v>2</v>
      </c>
      <c r="L1987" s="2" t="str">
        <f>$B1987&amp;"-"&amp;COUNTIF($B$2:$B1987, $B1987)</f>
        <v>1634-1</v>
      </c>
      <c r="M1987" s="2">
        <v>6474</v>
      </c>
      <c r="N1987" s="2" t="str">
        <f t="shared" si="155"/>
        <v>Amsteg</v>
      </c>
      <c r="O1987" s="2" t="str">
        <f t="shared" si="156"/>
        <v>Amsteg</v>
      </c>
      <c r="P1987" s="2" t="str">
        <f t="shared" si="156"/>
        <v/>
      </c>
      <c r="Q1987" s="2" t="str">
        <f t="shared" si="156"/>
        <v/>
      </c>
      <c r="R1987" s="2" t="str">
        <f t="shared" si="156"/>
        <v/>
      </c>
      <c r="S1987" s="2" t="str">
        <f t="shared" si="156"/>
        <v/>
      </c>
      <c r="T1987" s="2" t="str">
        <f t="shared" si="156"/>
        <v/>
      </c>
      <c r="U1987" s="2" t="str">
        <f t="shared" si="156"/>
        <v/>
      </c>
      <c r="V1987" s="2" t="str">
        <f t="shared" si="156"/>
        <v/>
      </c>
      <c r="W1987" s="2" t="str">
        <f t="shared" si="156"/>
        <v/>
      </c>
      <c r="X1987" s="2" t="str">
        <f t="shared" si="156"/>
        <v/>
      </c>
      <c r="Y1987" s="2" t="str">
        <f t="shared" si="156"/>
        <v/>
      </c>
    </row>
    <row r="1988" spans="1:25" x14ac:dyDescent="0.2">
      <c r="A1988" s="2" t="s">
        <v>1413</v>
      </c>
      <c r="B1988" s="2">
        <v>1647</v>
      </c>
      <c r="C1988" s="2">
        <v>0</v>
      </c>
      <c r="D1988" s="2" t="s">
        <v>1422</v>
      </c>
      <c r="E1988" s="2">
        <v>2137</v>
      </c>
      <c r="F1988" s="2" t="s">
        <v>1285</v>
      </c>
      <c r="G1988" s="2">
        <v>2575824.0860000001</v>
      </c>
      <c r="H1988" s="2">
        <v>1168000.925</v>
      </c>
      <c r="I1988" s="2" t="s">
        <v>4898</v>
      </c>
      <c r="J1988" s="4">
        <v>39630</v>
      </c>
      <c r="K1988" s="230">
        <f t="shared" si="157"/>
        <v>2</v>
      </c>
      <c r="L1988" s="2" t="str">
        <f>$B1988&amp;"-"&amp;COUNTIF($B$2:$B1988, $B1988)</f>
        <v>1647-2</v>
      </c>
      <c r="M1988" s="2">
        <v>6475</v>
      </c>
      <c r="N1988" s="2" t="str">
        <f t="shared" si="155"/>
        <v>Bristen</v>
      </c>
      <c r="O1988" s="2" t="str">
        <f t="shared" si="156"/>
        <v/>
      </c>
      <c r="P1988" s="2" t="str">
        <f t="shared" si="156"/>
        <v/>
      </c>
      <c r="Q1988" s="2" t="str">
        <f t="shared" si="156"/>
        <v/>
      </c>
      <c r="R1988" s="2" t="str">
        <f t="shared" si="156"/>
        <v/>
      </c>
      <c r="S1988" s="2" t="str">
        <f t="shared" si="156"/>
        <v/>
      </c>
      <c r="T1988" s="2" t="str">
        <f t="shared" si="156"/>
        <v/>
      </c>
      <c r="U1988" s="2" t="str">
        <f t="shared" si="156"/>
        <v/>
      </c>
      <c r="V1988" s="2" t="str">
        <f t="shared" si="156"/>
        <v/>
      </c>
      <c r="W1988" s="2" t="str">
        <f t="shared" si="156"/>
        <v/>
      </c>
      <c r="X1988" s="2" t="str">
        <f t="shared" si="156"/>
        <v/>
      </c>
      <c r="Y1988" s="2" t="str">
        <f t="shared" si="156"/>
        <v/>
      </c>
    </row>
    <row r="1989" spans="1:25" x14ac:dyDescent="0.2">
      <c r="A1989" s="2" t="s">
        <v>1422</v>
      </c>
      <c r="B1989" s="2">
        <v>1648</v>
      </c>
      <c r="C1989" s="2">
        <v>0</v>
      </c>
      <c r="D1989" s="2" t="s">
        <v>1422</v>
      </c>
      <c r="E1989" s="2">
        <v>2137</v>
      </c>
      <c r="F1989" s="2" t="s">
        <v>1285</v>
      </c>
      <c r="G1989" s="2">
        <v>2576307.767</v>
      </c>
      <c r="H1989" s="2">
        <v>1168713.0009999999</v>
      </c>
      <c r="I1989" s="2" t="s">
        <v>4898</v>
      </c>
      <c r="J1989" s="4">
        <v>39630</v>
      </c>
      <c r="K1989" s="230">
        <f t="shared" si="157"/>
        <v>2</v>
      </c>
      <c r="L1989" s="2" t="str">
        <f>$B1989&amp;"-"&amp;COUNTIF($B$2:$B1989, $B1989)</f>
        <v>1648-1</v>
      </c>
      <c r="M1989" s="2">
        <v>6476</v>
      </c>
      <c r="N1989" s="2" t="str">
        <f t="shared" si="155"/>
        <v>Intschi</v>
      </c>
      <c r="O1989" s="2" t="str">
        <f t="shared" si="156"/>
        <v>Intschi</v>
      </c>
      <c r="P1989" s="2" t="str">
        <f t="shared" si="156"/>
        <v/>
      </c>
      <c r="Q1989" s="2" t="str">
        <f t="shared" si="156"/>
        <v/>
      </c>
      <c r="R1989" s="2" t="str">
        <f t="shared" si="156"/>
        <v/>
      </c>
      <c r="S1989" s="2" t="str">
        <f t="shared" si="156"/>
        <v/>
      </c>
      <c r="T1989" s="2" t="str">
        <f t="shared" si="156"/>
        <v/>
      </c>
      <c r="U1989" s="2" t="str">
        <f t="shared" si="156"/>
        <v/>
      </c>
      <c r="V1989" s="2" t="str">
        <f t="shared" si="156"/>
        <v/>
      </c>
      <c r="W1989" s="2" t="str">
        <f t="shared" si="156"/>
        <v/>
      </c>
      <c r="X1989" s="2" t="str">
        <f t="shared" si="156"/>
        <v/>
      </c>
      <c r="Y1989" s="2" t="str">
        <f t="shared" si="156"/>
        <v/>
      </c>
    </row>
    <row r="1990" spans="1:25" x14ac:dyDescent="0.2">
      <c r="A1990" s="2" t="s">
        <v>1447</v>
      </c>
      <c r="B1990" s="2">
        <v>1637</v>
      </c>
      <c r="C1990" s="2">
        <v>0</v>
      </c>
      <c r="D1990" s="2" t="s">
        <v>1423</v>
      </c>
      <c r="E1990" s="2">
        <v>2138</v>
      </c>
      <c r="F1990" s="2" t="s">
        <v>1285</v>
      </c>
      <c r="G1990" s="2">
        <v>2582239.7340000002</v>
      </c>
      <c r="H1990" s="2">
        <v>1158245.8529999999</v>
      </c>
      <c r="I1990" s="2" t="s">
        <v>4898</v>
      </c>
      <c r="J1990" s="4">
        <v>39630</v>
      </c>
      <c r="K1990" s="230">
        <f t="shared" si="157"/>
        <v>2</v>
      </c>
      <c r="L1990" s="2" t="str">
        <f>$B1990&amp;"-"&amp;COUNTIF($B$2:$B1990, $B1990)</f>
        <v>1637-1</v>
      </c>
      <c r="M1990" s="2">
        <v>6482</v>
      </c>
      <c r="N1990" s="2" t="str">
        <f t="shared" si="155"/>
        <v>Gurtnellen</v>
      </c>
      <c r="O1990" s="2" t="str">
        <f t="shared" si="156"/>
        <v/>
      </c>
      <c r="P1990" s="2" t="str">
        <f t="shared" si="156"/>
        <v/>
      </c>
      <c r="Q1990" s="2" t="str">
        <f t="shared" si="156"/>
        <v/>
      </c>
      <c r="R1990" s="2" t="str">
        <f t="shared" si="156"/>
        <v/>
      </c>
      <c r="S1990" s="2" t="str">
        <f t="shared" si="156"/>
        <v/>
      </c>
      <c r="T1990" s="2" t="str">
        <f t="shared" si="156"/>
        <v/>
      </c>
      <c r="U1990" s="2" t="str">
        <f t="shared" si="156"/>
        <v/>
      </c>
      <c r="V1990" s="2" t="str">
        <f t="shared" si="156"/>
        <v/>
      </c>
      <c r="W1990" s="2" t="str">
        <f t="shared" si="156"/>
        <v/>
      </c>
      <c r="X1990" s="2" t="str">
        <f t="shared" si="156"/>
        <v/>
      </c>
      <c r="Y1990" s="2" t="str">
        <f t="shared" si="156"/>
        <v/>
      </c>
    </row>
    <row r="1991" spans="1:25" x14ac:dyDescent="0.2">
      <c r="A1991" s="2" t="s">
        <v>1423</v>
      </c>
      <c r="B1991" s="2">
        <v>1656</v>
      </c>
      <c r="C1991" s="2">
        <v>0</v>
      </c>
      <c r="D1991" s="2" t="s">
        <v>1423</v>
      </c>
      <c r="E1991" s="2">
        <v>2138</v>
      </c>
      <c r="F1991" s="2" t="s">
        <v>1285</v>
      </c>
      <c r="G1991" s="2">
        <v>2588213.9180000001</v>
      </c>
      <c r="H1991" s="2">
        <v>1161747.4180000001</v>
      </c>
      <c r="I1991" s="2" t="s">
        <v>4896</v>
      </c>
      <c r="J1991" s="4">
        <v>39630</v>
      </c>
      <c r="K1991" s="230">
        <f t="shared" si="157"/>
        <v>3</v>
      </c>
      <c r="L1991" s="2" t="str">
        <f>$B1991&amp;"-"&amp;COUNTIF($B$2:$B1991, $B1991)</f>
        <v>1656-1</v>
      </c>
      <c r="M1991" s="2">
        <v>6484</v>
      </c>
      <c r="N1991" s="2" t="str">
        <f t="shared" si="155"/>
        <v>Wassen UR</v>
      </c>
      <c r="O1991" s="2" t="str">
        <f t="shared" si="156"/>
        <v/>
      </c>
      <c r="P1991" s="2" t="str">
        <f t="shared" si="156"/>
        <v/>
      </c>
      <c r="Q1991" s="2" t="str">
        <f t="shared" si="156"/>
        <v/>
      </c>
      <c r="R1991" s="2" t="str">
        <f t="shared" si="156"/>
        <v/>
      </c>
      <c r="S1991" s="2" t="str">
        <f t="shared" si="156"/>
        <v/>
      </c>
      <c r="T1991" s="2" t="str">
        <f t="shared" si="156"/>
        <v/>
      </c>
      <c r="U1991" s="2" t="str">
        <f t="shared" si="156"/>
        <v/>
      </c>
      <c r="V1991" s="2" t="str">
        <f t="shared" si="156"/>
        <v/>
      </c>
      <c r="W1991" s="2" t="str">
        <f t="shared" si="156"/>
        <v/>
      </c>
      <c r="X1991" s="2" t="str">
        <f t="shared" si="156"/>
        <v/>
      </c>
      <c r="Y1991" s="2" t="str">
        <f t="shared" si="156"/>
        <v/>
      </c>
    </row>
    <row r="1992" spans="1:25" x14ac:dyDescent="0.2">
      <c r="A1992" s="2" t="s">
        <v>1424</v>
      </c>
      <c r="B1992" s="2">
        <v>1656</v>
      </c>
      <c r="C1992" s="2">
        <v>1</v>
      </c>
      <c r="D1992" s="2" t="s">
        <v>1423</v>
      </c>
      <c r="E1992" s="2">
        <v>2138</v>
      </c>
      <c r="F1992" s="2" t="s">
        <v>1285</v>
      </c>
      <c r="G1992" s="2">
        <v>2584260.9070000001</v>
      </c>
      <c r="H1992" s="2">
        <v>1160283.077</v>
      </c>
      <c r="I1992" s="2" t="s">
        <v>4896</v>
      </c>
      <c r="J1992" s="4">
        <v>39630</v>
      </c>
      <c r="K1992" s="230">
        <f t="shared" si="157"/>
        <v>3</v>
      </c>
      <c r="L1992" s="2" t="str">
        <f>$B1992&amp;"-"&amp;COUNTIF($B$2:$B1992, $B1992)</f>
        <v>1656-2</v>
      </c>
      <c r="M1992" s="2">
        <v>6485</v>
      </c>
      <c r="N1992" s="2" t="str">
        <f t="shared" si="155"/>
        <v>Meien</v>
      </c>
      <c r="O1992" s="2" t="str">
        <f t="shared" si="156"/>
        <v/>
      </c>
      <c r="P1992" s="2" t="str">
        <f t="shared" si="156"/>
        <v/>
      </c>
      <c r="Q1992" s="2" t="str">
        <f t="shared" si="156"/>
        <v/>
      </c>
      <c r="R1992" s="2" t="str">
        <f t="shared" si="156"/>
        <v/>
      </c>
      <c r="S1992" s="2" t="str">
        <f t="shared" si="156"/>
        <v/>
      </c>
      <c r="T1992" s="2" t="str">
        <f t="shared" si="156"/>
        <v/>
      </c>
      <c r="U1992" s="2" t="str">
        <f t="shared" si="156"/>
        <v/>
      </c>
      <c r="V1992" s="2" t="str">
        <f t="shared" si="156"/>
        <v/>
      </c>
      <c r="W1992" s="2" t="str">
        <f t="shared" si="156"/>
        <v/>
      </c>
      <c r="X1992" s="2" t="str">
        <f t="shared" si="156"/>
        <v/>
      </c>
      <c r="Y1992" s="2" t="str">
        <f t="shared" si="156"/>
        <v/>
      </c>
    </row>
    <row r="1993" spans="1:25" x14ac:dyDescent="0.2">
      <c r="A1993" s="2" t="s">
        <v>764</v>
      </c>
      <c r="B1993" s="2">
        <v>1657</v>
      </c>
      <c r="C1993" s="2">
        <v>0</v>
      </c>
      <c r="D1993" s="2" t="s">
        <v>1423</v>
      </c>
      <c r="E1993" s="2">
        <v>2138</v>
      </c>
      <c r="F1993" s="2" t="s">
        <v>1285</v>
      </c>
      <c r="G1993" s="2">
        <v>2588957.952</v>
      </c>
      <c r="H1993" s="2">
        <v>1159121.2709999999</v>
      </c>
      <c r="I1993" s="2" t="s">
        <v>4896</v>
      </c>
      <c r="J1993" s="4">
        <v>39630</v>
      </c>
      <c r="K1993" s="230">
        <f t="shared" si="157"/>
        <v>3</v>
      </c>
      <c r="L1993" s="2" t="str">
        <f>$B1993&amp;"-"&amp;COUNTIF($B$2:$B1993, $B1993)</f>
        <v>1657-3</v>
      </c>
      <c r="M1993" s="2">
        <v>6487</v>
      </c>
      <c r="N1993" s="2" t="str">
        <f t="shared" si="155"/>
        <v>Göschenen</v>
      </c>
      <c r="O1993" s="2" t="str">
        <f t="shared" si="156"/>
        <v/>
      </c>
      <c r="P1993" s="2" t="str">
        <f t="shared" si="156"/>
        <v/>
      </c>
      <c r="Q1993" s="2" t="str">
        <f t="shared" si="156"/>
        <v/>
      </c>
      <c r="R1993" s="2" t="str">
        <f t="shared" si="156"/>
        <v/>
      </c>
      <c r="S1993" s="2" t="str">
        <f t="shared" si="156"/>
        <v/>
      </c>
      <c r="T1993" s="2" t="str">
        <f t="shared" si="156"/>
        <v/>
      </c>
      <c r="U1993" s="2" t="str">
        <f t="shared" si="156"/>
        <v/>
      </c>
      <c r="V1993" s="2" t="str">
        <f t="shared" si="156"/>
        <v/>
      </c>
      <c r="W1993" s="2" t="str">
        <f t="shared" si="156"/>
        <v/>
      </c>
      <c r="X1993" s="2" t="str">
        <f t="shared" si="156"/>
        <v/>
      </c>
      <c r="Y1993" s="2" t="str">
        <f t="shared" si="156"/>
        <v/>
      </c>
    </row>
    <row r="1994" spans="1:25" x14ac:dyDescent="0.2">
      <c r="A1994" s="2" t="s">
        <v>1568</v>
      </c>
      <c r="B1994" s="2">
        <v>1716</v>
      </c>
      <c r="C1994" s="2">
        <v>3</v>
      </c>
      <c r="D1994" s="2" t="s">
        <v>1423</v>
      </c>
      <c r="E1994" s="2">
        <v>2138</v>
      </c>
      <c r="F1994" s="2" t="s">
        <v>1285</v>
      </c>
      <c r="G1994" s="2">
        <v>2588739.128</v>
      </c>
      <c r="H1994" s="2">
        <v>1168615.96</v>
      </c>
      <c r="I1994" s="2" t="s">
        <v>4896</v>
      </c>
      <c r="J1994" s="4">
        <v>39630</v>
      </c>
      <c r="K1994" s="230">
        <f t="shared" si="157"/>
        <v>3</v>
      </c>
      <c r="L1994" s="2" t="str">
        <f>$B1994&amp;"-"&amp;COUNTIF($B$2:$B1994, $B1994)</f>
        <v>1716-1</v>
      </c>
      <c r="M1994" s="2">
        <v>6490</v>
      </c>
      <c r="N1994" s="2" t="str">
        <f t="shared" si="155"/>
        <v>Andermatt</v>
      </c>
      <c r="O1994" s="2" t="str">
        <f t="shared" si="156"/>
        <v/>
      </c>
      <c r="P1994" s="2" t="str">
        <f t="shared" si="156"/>
        <v/>
      </c>
      <c r="Q1994" s="2" t="str">
        <f t="shared" si="156"/>
        <v/>
      </c>
      <c r="R1994" s="2" t="str">
        <f t="shared" si="156"/>
        <v/>
      </c>
      <c r="S1994" s="2" t="str">
        <f t="shared" si="156"/>
        <v/>
      </c>
      <c r="T1994" s="2" t="str">
        <f t="shared" si="156"/>
        <v/>
      </c>
      <c r="U1994" s="2" t="str">
        <f t="shared" si="156"/>
        <v/>
      </c>
      <c r="V1994" s="2" t="str">
        <f t="shared" si="156"/>
        <v/>
      </c>
      <c r="W1994" s="2" t="str">
        <f t="shared" si="156"/>
        <v/>
      </c>
      <c r="X1994" s="2" t="str">
        <f t="shared" si="156"/>
        <v/>
      </c>
      <c r="Y1994" s="2" t="str">
        <f t="shared" si="156"/>
        <v/>
      </c>
    </row>
    <row r="1995" spans="1:25" x14ac:dyDescent="0.2">
      <c r="A1995" s="2" t="s">
        <v>1425</v>
      </c>
      <c r="B1995" s="2">
        <v>1633</v>
      </c>
      <c r="C1995" s="2">
        <v>0</v>
      </c>
      <c r="D1995" s="2" t="s">
        <v>1425</v>
      </c>
      <c r="E1995" s="2">
        <v>2140</v>
      </c>
      <c r="F1995" s="2" t="s">
        <v>1285</v>
      </c>
      <c r="G1995" s="2">
        <v>2569453.7629999998</v>
      </c>
      <c r="H1995" s="2">
        <v>1167360.6170000001</v>
      </c>
      <c r="I1995" s="2" t="s">
        <v>4898</v>
      </c>
      <c r="J1995" s="4">
        <v>39630</v>
      </c>
      <c r="K1995" s="230">
        <f t="shared" si="157"/>
        <v>2</v>
      </c>
      <c r="L1995" s="2" t="str">
        <f>$B1995&amp;"-"&amp;COUNTIF($B$2:$B1995, $B1995)</f>
        <v>1633-1</v>
      </c>
      <c r="M1995" s="2">
        <v>6491</v>
      </c>
      <c r="N1995" s="2" t="str">
        <f t="shared" si="155"/>
        <v>Realp</v>
      </c>
      <c r="O1995" s="2" t="str">
        <f t="shared" si="156"/>
        <v/>
      </c>
      <c r="P1995" s="2" t="str">
        <f t="shared" si="156"/>
        <v/>
      </c>
      <c r="Q1995" s="2" t="str">
        <f t="shared" si="156"/>
        <v/>
      </c>
      <c r="R1995" s="2" t="str">
        <f t="shared" si="156"/>
        <v/>
      </c>
      <c r="S1995" s="2" t="str">
        <f t="shared" si="156"/>
        <v/>
      </c>
      <c r="T1995" s="2" t="str">
        <f t="shared" si="156"/>
        <v/>
      </c>
      <c r="U1995" s="2" t="str">
        <f t="shared" si="156"/>
        <v/>
      </c>
      <c r="V1995" s="2" t="str">
        <f t="shared" si="156"/>
        <v/>
      </c>
      <c r="W1995" s="2" t="str">
        <f t="shared" si="156"/>
        <v/>
      </c>
      <c r="X1995" s="2" t="str">
        <f t="shared" si="156"/>
        <v/>
      </c>
      <c r="Y1995" s="2" t="str">
        <f t="shared" si="156"/>
        <v/>
      </c>
    </row>
    <row r="1996" spans="1:25" x14ac:dyDescent="0.2">
      <c r="A1996" s="2" t="s">
        <v>1426</v>
      </c>
      <c r="B1996" s="2">
        <v>1633</v>
      </c>
      <c r="C1996" s="2">
        <v>2</v>
      </c>
      <c r="D1996" s="2" t="s">
        <v>1425</v>
      </c>
      <c r="E1996" s="2">
        <v>2140</v>
      </c>
      <c r="F1996" s="2" t="s">
        <v>1285</v>
      </c>
      <c r="G1996" s="2">
        <v>2572104.997</v>
      </c>
      <c r="H1996" s="2">
        <v>1167791.4639999999</v>
      </c>
      <c r="I1996" s="2" t="s">
        <v>4898</v>
      </c>
      <c r="J1996" s="4">
        <v>39630</v>
      </c>
      <c r="K1996" s="230">
        <f t="shared" si="157"/>
        <v>2</v>
      </c>
      <c r="L1996" s="2" t="str">
        <f>$B1996&amp;"-"&amp;COUNTIF($B$2:$B1996, $B1996)</f>
        <v>1633-2</v>
      </c>
      <c r="M1996" s="2">
        <v>6493</v>
      </c>
      <c r="N1996" s="2" t="str">
        <f t="shared" si="155"/>
        <v>Hospental</v>
      </c>
      <c r="O1996" s="2" t="str">
        <f t="shared" si="156"/>
        <v/>
      </c>
      <c r="P1996" s="2" t="str">
        <f t="shared" si="156"/>
        <v/>
      </c>
      <c r="Q1996" s="2" t="str">
        <f t="shared" si="156"/>
        <v/>
      </c>
      <c r="R1996" s="2" t="str">
        <f t="shared" si="156"/>
        <v/>
      </c>
      <c r="S1996" s="2" t="str">
        <f t="shared" si="156"/>
        <v/>
      </c>
      <c r="T1996" s="2" t="str">
        <f t="shared" si="156"/>
        <v/>
      </c>
      <c r="U1996" s="2" t="str">
        <f t="shared" si="156"/>
        <v/>
      </c>
      <c r="V1996" s="2" t="str">
        <f t="shared" si="156"/>
        <v/>
      </c>
      <c r="W1996" s="2" t="str">
        <f t="shared" si="156"/>
        <v/>
      </c>
      <c r="X1996" s="2" t="str">
        <f t="shared" si="156"/>
        <v/>
      </c>
      <c r="Y1996" s="2" t="str">
        <f t="shared" si="156"/>
        <v/>
      </c>
    </row>
    <row r="1997" spans="1:25" x14ac:dyDescent="0.2">
      <c r="A1997" s="2" t="s">
        <v>1427</v>
      </c>
      <c r="B1997" s="2">
        <v>1638</v>
      </c>
      <c r="C1997" s="2">
        <v>0</v>
      </c>
      <c r="D1997" s="2" t="s">
        <v>1427</v>
      </c>
      <c r="E1997" s="2">
        <v>2143</v>
      </c>
      <c r="F1997" s="2" t="s">
        <v>1285</v>
      </c>
      <c r="G1997" s="2">
        <v>2573070.949</v>
      </c>
      <c r="H1997" s="2">
        <v>1163919.709</v>
      </c>
      <c r="I1997" s="2" t="s">
        <v>4898</v>
      </c>
      <c r="J1997" s="4">
        <v>39630</v>
      </c>
      <c r="K1997" s="230">
        <f t="shared" si="157"/>
        <v>2</v>
      </c>
      <c r="L1997" s="2" t="str">
        <f>$B1997&amp;"-"&amp;COUNTIF($B$2:$B1997, $B1997)</f>
        <v>1638-1</v>
      </c>
      <c r="M1997" s="2">
        <v>6500</v>
      </c>
      <c r="N1997" s="2" t="str">
        <f t="shared" si="155"/>
        <v>Bellinzona</v>
      </c>
      <c r="O1997" s="2" t="str">
        <f t="shared" si="156"/>
        <v/>
      </c>
      <c r="P1997" s="2" t="str">
        <f t="shared" si="156"/>
        <v/>
      </c>
      <c r="Q1997" s="2" t="str">
        <f t="shared" si="156"/>
        <v/>
      </c>
      <c r="R1997" s="2" t="str">
        <f t="shared" si="156"/>
        <v/>
      </c>
      <c r="S1997" s="2" t="str">
        <f t="shared" si="156"/>
        <v/>
      </c>
      <c r="T1997" s="2" t="str">
        <f t="shared" si="156"/>
        <v/>
      </c>
      <c r="U1997" s="2" t="str">
        <f t="shared" si="156"/>
        <v/>
      </c>
      <c r="V1997" s="2" t="str">
        <f t="shared" si="156"/>
        <v/>
      </c>
      <c r="W1997" s="2" t="str">
        <f t="shared" si="156"/>
        <v/>
      </c>
      <c r="X1997" s="2" t="str">
        <f t="shared" si="156"/>
        <v/>
      </c>
      <c r="Y1997" s="2" t="str">
        <f t="shared" si="156"/>
        <v/>
      </c>
    </row>
    <row r="1998" spans="1:25" x14ac:dyDescent="0.2">
      <c r="A1998" s="2" t="s">
        <v>1411</v>
      </c>
      <c r="B1998" s="2">
        <v>1635</v>
      </c>
      <c r="C1998" s="2">
        <v>0</v>
      </c>
      <c r="D1998" s="2" t="s">
        <v>1429</v>
      </c>
      <c r="E1998" s="2">
        <v>2145</v>
      </c>
      <c r="F1998" s="2" t="s">
        <v>1285</v>
      </c>
      <c r="G1998" s="2">
        <v>2569330.2200000002</v>
      </c>
      <c r="H1998" s="2">
        <v>1161699.9210000001</v>
      </c>
      <c r="I1998" s="2" t="s">
        <v>4898</v>
      </c>
      <c r="J1998" s="4">
        <v>39630</v>
      </c>
      <c r="K1998" s="230">
        <f t="shared" si="157"/>
        <v>2</v>
      </c>
      <c r="L1998" s="2" t="str">
        <f>$B1998&amp;"-"&amp;COUNTIF($B$2:$B1998, $B1998)</f>
        <v>1635-3</v>
      </c>
      <c r="M1998" s="2">
        <v>6503</v>
      </c>
      <c r="N1998" s="2" t="str">
        <f t="shared" si="155"/>
        <v>Bellinzona</v>
      </c>
      <c r="O1998" s="2" t="str">
        <f t="shared" si="156"/>
        <v/>
      </c>
      <c r="P1998" s="2" t="str">
        <f t="shared" si="156"/>
        <v/>
      </c>
      <c r="Q1998" s="2" t="str">
        <f t="shared" si="156"/>
        <v/>
      </c>
      <c r="R1998" s="2" t="str">
        <f t="shared" si="156"/>
        <v/>
      </c>
      <c r="S1998" s="2" t="str">
        <f t="shared" si="156"/>
        <v/>
      </c>
      <c r="T1998" s="2" t="str">
        <f t="shared" si="156"/>
        <v/>
      </c>
      <c r="U1998" s="2" t="str">
        <f t="shared" si="156"/>
        <v/>
      </c>
      <c r="V1998" s="2" t="str">
        <f t="shared" si="156"/>
        <v/>
      </c>
      <c r="W1998" s="2" t="str">
        <f t="shared" si="156"/>
        <v/>
      </c>
      <c r="X1998" s="2" t="str">
        <f t="shared" si="156"/>
        <v/>
      </c>
      <c r="Y1998" s="2" t="str">
        <f t="shared" si="156"/>
        <v/>
      </c>
    </row>
    <row r="1999" spans="1:25" x14ac:dyDescent="0.2">
      <c r="A1999" s="2" t="s">
        <v>1428</v>
      </c>
      <c r="B1999" s="2">
        <v>1661</v>
      </c>
      <c r="C1999" s="2">
        <v>0</v>
      </c>
      <c r="D1999" s="2" t="s">
        <v>1429</v>
      </c>
      <c r="E1999" s="2">
        <v>2145</v>
      </c>
      <c r="F1999" s="2" t="s">
        <v>1285</v>
      </c>
      <c r="G1999" s="2">
        <v>2570399.2510000002</v>
      </c>
      <c r="H1999" s="2">
        <v>1160055.1259999999</v>
      </c>
      <c r="I1999" s="2" t="s">
        <v>4898</v>
      </c>
      <c r="J1999" s="4">
        <v>39630</v>
      </c>
      <c r="K1999" s="230">
        <f t="shared" si="157"/>
        <v>2</v>
      </c>
      <c r="L1999" s="2" t="str">
        <f>$B1999&amp;"-"&amp;COUNTIF($B$2:$B1999, $B1999)</f>
        <v>1661-3</v>
      </c>
      <c r="M1999" s="2">
        <v>6512</v>
      </c>
      <c r="N1999" s="2" t="str">
        <f t="shared" si="155"/>
        <v>Giubiasco</v>
      </c>
      <c r="O1999" s="2" t="str">
        <f t="shared" si="156"/>
        <v/>
      </c>
      <c r="P1999" s="2" t="str">
        <f t="shared" si="156"/>
        <v/>
      </c>
      <c r="Q1999" s="2" t="str">
        <f t="shared" si="156"/>
        <v/>
      </c>
      <c r="R1999" s="2" t="str">
        <f t="shared" si="156"/>
        <v/>
      </c>
      <c r="S1999" s="2" t="str">
        <f t="shared" si="156"/>
        <v/>
      </c>
      <c r="T1999" s="2" t="str">
        <f t="shared" si="156"/>
        <v/>
      </c>
      <c r="U1999" s="2" t="str">
        <f t="shared" si="156"/>
        <v/>
      </c>
      <c r="V1999" s="2" t="str">
        <f t="shared" si="156"/>
        <v/>
      </c>
      <c r="W1999" s="2" t="str">
        <f t="shared" si="156"/>
        <v/>
      </c>
      <c r="X1999" s="2" t="str">
        <f t="shared" si="156"/>
        <v/>
      </c>
      <c r="Y1999" s="2" t="str">
        <f t="shared" si="156"/>
        <v/>
      </c>
    </row>
    <row r="2000" spans="1:25" x14ac:dyDescent="0.2">
      <c r="A2000" s="2" t="s">
        <v>1430</v>
      </c>
      <c r="B2000" s="2">
        <v>1649</v>
      </c>
      <c r="C2000" s="2">
        <v>0</v>
      </c>
      <c r="D2000" s="2" t="s">
        <v>1430</v>
      </c>
      <c r="E2000" s="2">
        <v>2147</v>
      </c>
      <c r="F2000" s="2" t="s">
        <v>1285</v>
      </c>
      <c r="G2000" s="2">
        <v>2575099.148</v>
      </c>
      <c r="H2000" s="2">
        <v>1172283.858</v>
      </c>
      <c r="I2000" s="2" t="s">
        <v>4898</v>
      </c>
      <c r="J2000" s="4">
        <v>39630</v>
      </c>
      <c r="K2000" s="230">
        <f t="shared" si="157"/>
        <v>2</v>
      </c>
      <c r="L2000" s="2" t="str">
        <f>$B2000&amp;"-"&amp;COUNTIF($B$2:$B2000, $B2000)</f>
        <v>1649-1</v>
      </c>
      <c r="M2000" s="2">
        <v>6513</v>
      </c>
      <c r="N2000" s="2" t="str">
        <f t="shared" si="155"/>
        <v>Monte Carasso</v>
      </c>
      <c r="O2000" s="2" t="str">
        <f t="shared" si="156"/>
        <v/>
      </c>
      <c r="P2000" s="2" t="str">
        <f t="shared" si="156"/>
        <v/>
      </c>
      <c r="Q2000" s="2" t="str">
        <f t="shared" si="156"/>
        <v/>
      </c>
      <c r="R2000" s="2" t="str">
        <f t="shared" si="156"/>
        <v/>
      </c>
      <c r="S2000" s="2" t="str">
        <f t="shared" si="156"/>
        <v/>
      </c>
      <c r="T2000" s="2" t="str">
        <f t="shared" si="156"/>
        <v/>
      </c>
      <c r="U2000" s="2" t="str">
        <f t="shared" si="156"/>
        <v/>
      </c>
      <c r="V2000" s="2" t="str">
        <f t="shared" si="156"/>
        <v/>
      </c>
      <c r="W2000" s="2" t="str">
        <f t="shared" si="156"/>
        <v/>
      </c>
      <c r="X2000" s="2" t="str">
        <f t="shared" si="156"/>
        <v/>
      </c>
      <c r="Y2000" s="2" t="str">
        <f t="shared" si="156"/>
        <v/>
      </c>
    </row>
    <row r="2001" spans="1:25" x14ac:dyDescent="0.2">
      <c r="A2001" s="2" t="s">
        <v>1442</v>
      </c>
      <c r="B2001" s="2">
        <v>1628</v>
      </c>
      <c r="C2001" s="2">
        <v>0</v>
      </c>
      <c r="D2001" s="2" t="s">
        <v>1431</v>
      </c>
      <c r="E2001" s="2">
        <v>2148</v>
      </c>
      <c r="F2001" s="2" t="s">
        <v>1285</v>
      </c>
      <c r="G2001" s="2">
        <v>2568123.5819999999</v>
      </c>
      <c r="H2001" s="2">
        <v>1164426.716</v>
      </c>
      <c r="I2001" s="2" t="s">
        <v>4898</v>
      </c>
      <c r="J2001" s="4">
        <v>39630</v>
      </c>
      <c r="K2001" s="230">
        <f t="shared" si="157"/>
        <v>2</v>
      </c>
      <c r="L2001" s="2" t="str">
        <f>$B2001&amp;"-"&amp;COUNTIF($B$2:$B2001, $B2001)</f>
        <v>1628-2</v>
      </c>
      <c r="M2001" s="2">
        <v>6514</v>
      </c>
      <c r="N2001" s="2" t="str">
        <f t="shared" si="155"/>
        <v>Sementina</v>
      </c>
      <c r="O2001" s="2" t="str">
        <f t="shared" si="156"/>
        <v/>
      </c>
      <c r="P2001" s="2" t="str">
        <f t="shared" si="156"/>
        <v/>
      </c>
      <c r="Q2001" s="2" t="str">
        <f t="shared" si="156"/>
        <v/>
      </c>
      <c r="R2001" s="2" t="str">
        <f t="shared" si="156"/>
        <v/>
      </c>
      <c r="S2001" s="2" t="str">
        <f t="shared" si="156"/>
        <v/>
      </c>
      <c r="T2001" s="2" t="str">
        <f t="shared" si="156"/>
        <v/>
      </c>
      <c r="U2001" s="2" t="str">
        <f t="shared" si="156"/>
        <v/>
      </c>
      <c r="V2001" s="2" t="str">
        <f t="shared" si="156"/>
        <v/>
      </c>
      <c r="W2001" s="2" t="str">
        <f t="shared" si="156"/>
        <v/>
      </c>
      <c r="X2001" s="2" t="str">
        <f t="shared" si="156"/>
        <v/>
      </c>
      <c r="Y2001" s="2" t="str">
        <f t="shared" si="156"/>
        <v/>
      </c>
    </row>
    <row r="2002" spans="1:25" x14ac:dyDescent="0.2">
      <c r="A2002" s="2" t="s">
        <v>1431</v>
      </c>
      <c r="B2002" s="2">
        <v>1632</v>
      </c>
      <c r="C2002" s="2">
        <v>0</v>
      </c>
      <c r="D2002" s="2" t="s">
        <v>1431</v>
      </c>
      <c r="E2002" s="2">
        <v>2148</v>
      </c>
      <c r="F2002" s="2" t="s">
        <v>1285</v>
      </c>
      <c r="G2002" s="2">
        <v>2569624.7149999999</v>
      </c>
      <c r="H2002" s="2">
        <v>1165715.567</v>
      </c>
      <c r="I2002" s="2" t="s">
        <v>4898</v>
      </c>
      <c r="J2002" s="4">
        <v>39630</v>
      </c>
      <c r="K2002" s="230">
        <f t="shared" si="157"/>
        <v>2</v>
      </c>
      <c r="L2002" s="2" t="str">
        <f>$B2002&amp;"-"&amp;COUNTIF($B$2:$B2002, $B2002)</f>
        <v>1632-1</v>
      </c>
      <c r="M2002" s="2">
        <v>6515</v>
      </c>
      <c r="N2002" s="2" t="str">
        <f t="shared" si="155"/>
        <v>Gudo</v>
      </c>
      <c r="O2002" s="2" t="str">
        <f t="shared" si="156"/>
        <v>Gudo</v>
      </c>
      <c r="P2002" s="2" t="str">
        <f t="shared" si="156"/>
        <v/>
      </c>
      <c r="Q2002" s="2" t="str">
        <f t="shared" si="156"/>
        <v/>
      </c>
      <c r="R2002" s="2" t="str">
        <f t="shared" si="156"/>
        <v/>
      </c>
      <c r="S2002" s="2" t="str">
        <f t="shared" si="156"/>
        <v/>
      </c>
      <c r="T2002" s="2" t="str">
        <f t="shared" si="156"/>
        <v/>
      </c>
      <c r="U2002" s="2" t="str">
        <f t="shared" si="156"/>
        <v/>
      </c>
      <c r="V2002" s="2" t="str">
        <f t="shared" si="156"/>
        <v/>
      </c>
      <c r="W2002" s="2" t="str">
        <f t="shared" si="156"/>
        <v/>
      </c>
      <c r="X2002" s="2" t="str">
        <f t="shared" si="156"/>
        <v/>
      </c>
      <c r="Y2002" s="2" t="str">
        <f t="shared" si="156"/>
        <v/>
      </c>
    </row>
    <row r="2003" spans="1:25" x14ac:dyDescent="0.2">
      <c r="A2003" s="2" t="s">
        <v>1432</v>
      </c>
      <c r="B2003" s="2">
        <v>1634</v>
      </c>
      <c r="C2003" s="2">
        <v>0</v>
      </c>
      <c r="D2003" s="2" t="s">
        <v>1433</v>
      </c>
      <c r="E2003" s="2">
        <v>2149</v>
      </c>
      <c r="F2003" s="2" t="s">
        <v>1285</v>
      </c>
      <c r="G2003" s="2">
        <v>2579326.8969999999</v>
      </c>
      <c r="H2003" s="2">
        <v>1171247.351</v>
      </c>
      <c r="I2003" s="2" t="s">
        <v>4898</v>
      </c>
      <c r="J2003" s="4">
        <v>39630</v>
      </c>
      <c r="K2003" s="230">
        <f t="shared" si="157"/>
        <v>2</v>
      </c>
      <c r="L2003" s="2" t="str">
        <f>$B2003&amp;"-"&amp;COUNTIF($B$2:$B2003, $B2003)</f>
        <v>1634-2</v>
      </c>
      <c r="M2003" s="2">
        <v>6516</v>
      </c>
      <c r="N2003" s="2" t="str">
        <f t="shared" si="155"/>
        <v>Cugnasco</v>
      </c>
      <c r="O2003" s="2" t="str">
        <f t="shared" si="156"/>
        <v>Cugnasco</v>
      </c>
      <c r="P2003" s="2" t="str">
        <f t="shared" si="156"/>
        <v/>
      </c>
      <c r="Q2003" s="2" t="str">
        <f t="shared" si="156"/>
        <v/>
      </c>
      <c r="R2003" s="2" t="str">
        <f t="shared" si="156"/>
        <v/>
      </c>
      <c r="S2003" s="2" t="str">
        <f t="shared" si="156"/>
        <v/>
      </c>
      <c r="T2003" s="2" t="str">
        <f t="shared" si="156"/>
        <v/>
      </c>
      <c r="U2003" s="2" t="str">
        <f t="shared" si="156"/>
        <v/>
      </c>
      <c r="V2003" s="2" t="str">
        <f t="shared" si="156"/>
        <v/>
      </c>
      <c r="W2003" s="2" t="str">
        <f t="shared" si="156"/>
        <v/>
      </c>
      <c r="X2003" s="2" t="str">
        <f t="shared" si="156"/>
        <v/>
      </c>
      <c r="Y2003" s="2" t="str">
        <f t="shared" si="156"/>
        <v/>
      </c>
    </row>
    <row r="2004" spans="1:25" x14ac:dyDescent="0.2">
      <c r="A2004" s="2" t="s">
        <v>1480</v>
      </c>
      <c r="B2004" s="2">
        <v>1733</v>
      </c>
      <c r="C2004" s="2">
        <v>0</v>
      </c>
      <c r="D2004" s="2" t="s">
        <v>1433</v>
      </c>
      <c r="E2004" s="2">
        <v>2149</v>
      </c>
      <c r="F2004" s="2" t="s">
        <v>1285</v>
      </c>
      <c r="G2004" s="2">
        <v>2576252.0010000002</v>
      </c>
      <c r="H2004" s="2">
        <v>1173781.7290000001</v>
      </c>
      <c r="I2004" s="2" t="s">
        <v>4898</v>
      </c>
      <c r="J2004" s="4">
        <v>39630</v>
      </c>
      <c r="K2004" s="230">
        <f t="shared" si="157"/>
        <v>2</v>
      </c>
      <c r="L2004" s="2" t="str">
        <f>$B2004&amp;"-"&amp;COUNTIF($B$2:$B2004, $B2004)</f>
        <v>1733-1</v>
      </c>
      <c r="M2004" s="2">
        <v>6517</v>
      </c>
      <c r="N2004" s="2" t="str">
        <f t="shared" si="155"/>
        <v>Arbedo</v>
      </c>
      <c r="O2004" s="2" t="str">
        <f t="shared" si="156"/>
        <v/>
      </c>
      <c r="P2004" s="2" t="str">
        <f t="shared" si="156"/>
        <v/>
      </c>
      <c r="Q2004" s="2" t="str">
        <f t="shared" si="156"/>
        <v/>
      </c>
      <c r="R2004" s="2" t="str">
        <f t="shared" si="156"/>
        <v/>
      </c>
      <c r="S2004" s="2" t="str">
        <f t="shared" si="156"/>
        <v/>
      </c>
      <c r="T2004" s="2" t="str">
        <f t="shared" si="156"/>
        <v/>
      </c>
      <c r="U2004" s="2" t="str">
        <f t="shared" ref="U2004:Y2004" si="158">IFERROR(INDEX($A$2:$A$5744, MATCH($M2004&amp;"-"&amp;U$1, $L$2:$L$5744, 0)), "")</f>
        <v/>
      </c>
      <c r="V2004" s="2" t="str">
        <f t="shared" si="158"/>
        <v/>
      </c>
      <c r="W2004" s="2" t="str">
        <f t="shared" si="158"/>
        <v/>
      </c>
      <c r="X2004" s="2" t="str">
        <f t="shared" si="158"/>
        <v/>
      </c>
      <c r="Y2004" s="2" t="str">
        <f t="shared" si="158"/>
        <v/>
      </c>
    </row>
    <row r="2005" spans="1:25" x14ac:dyDescent="0.2">
      <c r="A2005" s="2" t="s">
        <v>1434</v>
      </c>
      <c r="B2005" s="2">
        <v>1625</v>
      </c>
      <c r="C2005" s="2">
        <v>0</v>
      </c>
      <c r="D2005" s="2" t="s">
        <v>1435</v>
      </c>
      <c r="E2005" s="2">
        <v>2152</v>
      </c>
      <c r="F2005" s="2" t="s">
        <v>1285</v>
      </c>
      <c r="G2005" s="2">
        <v>2563652.1630000002</v>
      </c>
      <c r="H2005" s="2">
        <v>1164362.906</v>
      </c>
      <c r="I2005" s="2" t="s">
        <v>4898</v>
      </c>
      <c r="J2005" s="4">
        <v>39630</v>
      </c>
      <c r="K2005" s="230">
        <f t="shared" si="157"/>
        <v>2</v>
      </c>
      <c r="L2005" s="2" t="str">
        <f>$B2005&amp;"-"&amp;COUNTIF($B$2:$B2005, $B2005)</f>
        <v>1625-1</v>
      </c>
      <c r="M2005" s="2">
        <v>6518</v>
      </c>
      <c r="N2005" s="2" t="str">
        <f t="shared" si="155"/>
        <v>Gorduno</v>
      </c>
      <c r="O2005" s="2" t="str">
        <f t="shared" si="155"/>
        <v/>
      </c>
      <c r="P2005" s="2" t="str">
        <f t="shared" si="155"/>
        <v/>
      </c>
      <c r="Q2005" s="2" t="str">
        <f t="shared" si="155"/>
        <v/>
      </c>
      <c r="R2005" s="2" t="str">
        <f t="shared" si="155"/>
        <v/>
      </c>
      <c r="S2005" s="2" t="str">
        <f t="shared" si="155"/>
        <v/>
      </c>
      <c r="T2005" s="2" t="str">
        <f t="shared" si="155"/>
        <v/>
      </c>
      <c r="U2005" s="2" t="str">
        <f t="shared" si="155"/>
        <v/>
      </c>
      <c r="V2005" s="2" t="str">
        <f t="shared" si="155"/>
        <v/>
      </c>
      <c r="W2005" s="2" t="str">
        <f t="shared" si="155"/>
        <v/>
      </c>
      <c r="X2005" s="2" t="str">
        <f t="shared" si="155"/>
        <v/>
      </c>
      <c r="Y2005" s="2" t="str">
        <f t="shared" si="155"/>
        <v/>
      </c>
    </row>
    <row r="2006" spans="1:25" x14ac:dyDescent="0.2">
      <c r="A2006" s="2" t="s">
        <v>1436</v>
      </c>
      <c r="B2006" s="2">
        <v>1625</v>
      </c>
      <c r="C2006" s="2">
        <v>2</v>
      </c>
      <c r="D2006" s="2" t="s">
        <v>1435</v>
      </c>
      <c r="E2006" s="2">
        <v>2152</v>
      </c>
      <c r="F2006" s="2" t="s">
        <v>1285</v>
      </c>
      <c r="G2006" s="2">
        <v>2566190.895</v>
      </c>
      <c r="H2006" s="2">
        <v>1165776.085</v>
      </c>
      <c r="I2006" s="2" t="s">
        <v>4898</v>
      </c>
      <c r="J2006" s="4">
        <v>39630</v>
      </c>
      <c r="K2006" s="230">
        <f t="shared" si="157"/>
        <v>2</v>
      </c>
      <c r="L2006" s="2" t="str">
        <f>$B2006&amp;"-"&amp;COUNTIF($B$2:$B2006, $B2006)</f>
        <v>1625-2</v>
      </c>
      <c r="M2006" s="2">
        <v>6523</v>
      </c>
      <c r="N2006" s="2" t="str">
        <f t="shared" si="155"/>
        <v>Preonzo</v>
      </c>
      <c r="O2006" s="2" t="str">
        <f t="shared" si="155"/>
        <v/>
      </c>
      <c r="P2006" s="2" t="str">
        <f t="shared" si="155"/>
        <v/>
      </c>
      <c r="Q2006" s="2" t="str">
        <f t="shared" si="155"/>
        <v/>
      </c>
      <c r="R2006" s="2" t="str">
        <f t="shared" si="155"/>
        <v/>
      </c>
      <c r="S2006" s="2" t="str">
        <f t="shared" si="155"/>
        <v/>
      </c>
      <c r="T2006" s="2" t="str">
        <f t="shared" si="155"/>
        <v/>
      </c>
      <c r="U2006" s="2" t="str">
        <f t="shared" si="155"/>
        <v/>
      </c>
      <c r="V2006" s="2" t="str">
        <f t="shared" si="155"/>
        <v/>
      </c>
      <c r="W2006" s="2" t="str">
        <f t="shared" si="155"/>
        <v/>
      </c>
      <c r="X2006" s="2" t="str">
        <f t="shared" si="155"/>
        <v/>
      </c>
      <c r="Y2006" s="2" t="str">
        <f t="shared" si="155"/>
        <v/>
      </c>
    </row>
    <row r="2007" spans="1:25" x14ac:dyDescent="0.2">
      <c r="A2007" s="2" t="s">
        <v>1437</v>
      </c>
      <c r="B2007" s="2">
        <v>1626</v>
      </c>
      <c r="C2007" s="2">
        <v>0</v>
      </c>
      <c r="D2007" s="2" t="s">
        <v>1435</v>
      </c>
      <c r="E2007" s="2">
        <v>2152</v>
      </c>
      <c r="F2007" s="2" t="s">
        <v>1285</v>
      </c>
      <c r="G2007" s="2">
        <v>2564400.6669999999</v>
      </c>
      <c r="H2007" s="2">
        <v>1166899.996</v>
      </c>
      <c r="I2007" s="2" t="s">
        <v>4898</v>
      </c>
      <c r="J2007" s="4">
        <v>39630</v>
      </c>
      <c r="K2007" s="230">
        <f t="shared" si="157"/>
        <v>2</v>
      </c>
      <c r="L2007" s="2" t="str">
        <f>$B2007&amp;"-"&amp;COUNTIF($B$2:$B2007, $B2007)</f>
        <v>1626-1</v>
      </c>
      <c r="M2007" s="2">
        <v>6524</v>
      </c>
      <c r="N2007" s="2" t="str">
        <f t="shared" si="155"/>
        <v>Moleno</v>
      </c>
      <c r="O2007" s="2" t="str">
        <f t="shared" si="155"/>
        <v/>
      </c>
      <c r="P2007" s="2" t="str">
        <f t="shared" si="155"/>
        <v/>
      </c>
      <c r="Q2007" s="2" t="str">
        <f t="shared" si="155"/>
        <v/>
      </c>
      <c r="R2007" s="2" t="str">
        <f t="shared" si="155"/>
        <v/>
      </c>
      <c r="S2007" s="2" t="str">
        <f t="shared" si="155"/>
        <v/>
      </c>
      <c r="T2007" s="2" t="str">
        <f t="shared" si="155"/>
        <v/>
      </c>
      <c r="U2007" s="2" t="str">
        <f t="shared" si="155"/>
        <v/>
      </c>
      <c r="V2007" s="2" t="str">
        <f t="shared" si="155"/>
        <v/>
      </c>
      <c r="W2007" s="2" t="str">
        <f t="shared" si="155"/>
        <v/>
      </c>
      <c r="X2007" s="2" t="str">
        <f t="shared" si="155"/>
        <v/>
      </c>
      <c r="Y2007" s="2" t="str">
        <f t="shared" si="155"/>
        <v/>
      </c>
    </row>
    <row r="2008" spans="1:25" x14ac:dyDescent="0.2">
      <c r="A2008" s="2" t="s">
        <v>1438</v>
      </c>
      <c r="B2008" s="2">
        <v>1626</v>
      </c>
      <c r="C2008" s="2">
        <v>2</v>
      </c>
      <c r="D2008" s="2" t="s">
        <v>1435</v>
      </c>
      <c r="E2008" s="2">
        <v>2152</v>
      </c>
      <c r="F2008" s="2" t="s">
        <v>1285</v>
      </c>
      <c r="G2008" s="2">
        <v>2563224.5780000002</v>
      </c>
      <c r="H2008" s="2">
        <v>1167073.5449999999</v>
      </c>
      <c r="I2008" s="2" t="s">
        <v>4898</v>
      </c>
      <c r="J2008" s="4">
        <v>39630</v>
      </c>
      <c r="K2008" s="230">
        <f t="shared" si="157"/>
        <v>2</v>
      </c>
      <c r="L2008" s="2" t="str">
        <f>$B2008&amp;"-"&amp;COUNTIF($B$2:$B2008, $B2008)</f>
        <v>1626-2</v>
      </c>
      <c r="M2008" s="2">
        <v>6525</v>
      </c>
      <c r="N2008" s="2" t="str">
        <f t="shared" si="155"/>
        <v>Gnosca</v>
      </c>
      <c r="O2008" s="2" t="str">
        <f t="shared" si="155"/>
        <v/>
      </c>
      <c r="P2008" s="2" t="str">
        <f t="shared" si="155"/>
        <v/>
      </c>
      <c r="Q2008" s="2" t="str">
        <f t="shared" si="155"/>
        <v/>
      </c>
      <c r="R2008" s="2" t="str">
        <f t="shared" si="155"/>
        <v/>
      </c>
      <c r="S2008" s="2" t="str">
        <f t="shared" si="155"/>
        <v/>
      </c>
      <c r="T2008" s="2" t="str">
        <f t="shared" si="155"/>
        <v/>
      </c>
      <c r="U2008" s="2" t="str">
        <f t="shared" si="155"/>
        <v/>
      </c>
      <c r="V2008" s="2" t="str">
        <f t="shared" si="155"/>
        <v/>
      </c>
      <c r="W2008" s="2" t="str">
        <f t="shared" si="155"/>
        <v/>
      </c>
      <c r="X2008" s="2" t="str">
        <f t="shared" si="155"/>
        <v/>
      </c>
      <c r="Y2008" s="2" t="str">
        <f t="shared" si="155"/>
        <v/>
      </c>
    </row>
    <row r="2009" spans="1:25" x14ac:dyDescent="0.2">
      <c r="A2009" s="2" t="s">
        <v>1439</v>
      </c>
      <c r="B2009" s="2">
        <v>1626</v>
      </c>
      <c r="C2009" s="2">
        <v>3</v>
      </c>
      <c r="D2009" s="2" t="s">
        <v>1435</v>
      </c>
      <c r="E2009" s="2">
        <v>2152</v>
      </c>
      <c r="F2009" s="2" t="s">
        <v>1285</v>
      </c>
      <c r="G2009" s="2">
        <v>2562915.2629999998</v>
      </c>
      <c r="H2009" s="2">
        <v>1165957.2009999999</v>
      </c>
      <c r="I2009" s="2" t="s">
        <v>4898</v>
      </c>
      <c r="J2009" s="4">
        <v>39630</v>
      </c>
      <c r="K2009" s="230">
        <f t="shared" si="157"/>
        <v>2</v>
      </c>
      <c r="L2009" s="2" t="str">
        <f>$B2009&amp;"-"&amp;COUNTIF($B$2:$B2009, $B2009)</f>
        <v>1626-3</v>
      </c>
      <c r="M2009" s="2">
        <v>6526</v>
      </c>
      <c r="N2009" s="2" t="str">
        <f t="shared" si="155"/>
        <v>Prosito</v>
      </c>
      <c r="O2009" s="2" t="str">
        <f t="shared" si="155"/>
        <v/>
      </c>
      <c r="P2009" s="2" t="str">
        <f t="shared" si="155"/>
        <v/>
      </c>
      <c r="Q2009" s="2" t="str">
        <f t="shared" si="155"/>
        <v/>
      </c>
      <c r="R2009" s="2" t="str">
        <f t="shared" si="155"/>
        <v/>
      </c>
      <c r="S2009" s="2" t="str">
        <f t="shared" si="155"/>
        <v/>
      </c>
      <c r="T2009" s="2" t="str">
        <f t="shared" si="155"/>
        <v/>
      </c>
      <c r="U2009" s="2" t="str">
        <f t="shared" si="155"/>
        <v/>
      </c>
      <c r="V2009" s="2" t="str">
        <f t="shared" si="155"/>
        <v/>
      </c>
      <c r="W2009" s="2" t="str">
        <f t="shared" si="155"/>
        <v/>
      </c>
      <c r="X2009" s="2" t="str">
        <f t="shared" si="155"/>
        <v/>
      </c>
      <c r="Y2009" s="2" t="str">
        <f t="shared" si="155"/>
        <v/>
      </c>
    </row>
    <row r="2010" spans="1:25" x14ac:dyDescent="0.2">
      <c r="A2010" s="2" t="s">
        <v>1441</v>
      </c>
      <c r="B2010" s="2">
        <v>1627</v>
      </c>
      <c r="C2010" s="2">
        <v>0</v>
      </c>
      <c r="D2010" s="2" t="s">
        <v>1435</v>
      </c>
      <c r="E2010" s="2">
        <v>2152</v>
      </c>
      <c r="F2010" s="2" t="s">
        <v>1285</v>
      </c>
      <c r="G2010" s="2">
        <v>2563160.923</v>
      </c>
      <c r="H2010" s="2">
        <v>1161721.0589999999</v>
      </c>
      <c r="I2010" s="2" t="s">
        <v>4898</v>
      </c>
      <c r="J2010" s="4">
        <v>39630</v>
      </c>
      <c r="K2010" s="230">
        <f t="shared" si="157"/>
        <v>2</v>
      </c>
      <c r="L2010" s="2" t="str">
        <f>$B2010&amp;"-"&amp;COUNTIF($B$2:$B2010, $B2010)</f>
        <v>1627-1</v>
      </c>
      <c r="M2010" s="2">
        <v>6527</v>
      </c>
      <c r="N2010" s="2" t="str">
        <f t="shared" si="155"/>
        <v>Lodrino</v>
      </c>
      <c r="O2010" s="2" t="str">
        <f t="shared" si="155"/>
        <v/>
      </c>
      <c r="P2010" s="2" t="str">
        <f t="shared" si="155"/>
        <v/>
      </c>
      <c r="Q2010" s="2" t="str">
        <f t="shared" si="155"/>
        <v/>
      </c>
      <c r="R2010" s="2" t="str">
        <f t="shared" si="155"/>
        <v/>
      </c>
      <c r="S2010" s="2" t="str">
        <f t="shared" si="155"/>
        <v/>
      </c>
      <c r="T2010" s="2" t="str">
        <f t="shared" si="155"/>
        <v/>
      </c>
      <c r="U2010" s="2" t="str">
        <f t="shared" si="155"/>
        <v/>
      </c>
      <c r="V2010" s="2" t="str">
        <f t="shared" si="155"/>
        <v/>
      </c>
      <c r="W2010" s="2" t="str">
        <f t="shared" si="155"/>
        <v/>
      </c>
      <c r="X2010" s="2" t="str">
        <f t="shared" si="155"/>
        <v/>
      </c>
      <c r="Y2010" s="2" t="str">
        <f t="shared" si="155"/>
        <v/>
      </c>
    </row>
    <row r="2011" spans="1:25" x14ac:dyDescent="0.2">
      <c r="A2011" s="2" t="s">
        <v>1440</v>
      </c>
      <c r="B2011" s="2">
        <v>1642</v>
      </c>
      <c r="C2011" s="2">
        <v>0</v>
      </c>
      <c r="D2011" s="2" t="s">
        <v>1440</v>
      </c>
      <c r="E2011" s="2">
        <v>2153</v>
      </c>
      <c r="F2011" s="2" t="s">
        <v>1285</v>
      </c>
      <c r="G2011" s="2">
        <v>2569775.2919999999</v>
      </c>
      <c r="H2011" s="2">
        <v>1169156.406</v>
      </c>
      <c r="I2011" s="2" t="s">
        <v>4898</v>
      </c>
      <c r="J2011" s="4">
        <v>39630</v>
      </c>
      <c r="K2011" s="230">
        <f t="shared" si="157"/>
        <v>2</v>
      </c>
      <c r="L2011" s="2" t="str">
        <f>$B2011&amp;"-"&amp;COUNTIF($B$2:$B2011, $B2011)</f>
        <v>1642-1</v>
      </c>
      <c r="M2011" s="2">
        <v>6528</v>
      </c>
      <c r="N2011" s="2" t="str">
        <f t="shared" si="155"/>
        <v>Camorino</v>
      </c>
      <c r="O2011" s="2" t="str">
        <f t="shared" si="155"/>
        <v>Camorino</v>
      </c>
      <c r="P2011" s="2" t="str">
        <f t="shared" si="155"/>
        <v/>
      </c>
      <c r="Q2011" s="2" t="str">
        <f t="shared" si="155"/>
        <v/>
      </c>
      <c r="R2011" s="2" t="str">
        <f t="shared" si="155"/>
        <v/>
      </c>
      <c r="S2011" s="2" t="str">
        <f t="shared" si="155"/>
        <v/>
      </c>
      <c r="T2011" s="2" t="str">
        <f t="shared" si="155"/>
        <v/>
      </c>
      <c r="U2011" s="2" t="str">
        <f t="shared" si="155"/>
        <v/>
      </c>
      <c r="V2011" s="2" t="str">
        <f t="shared" si="155"/>
        <v/>
      </c>
      <c r="W2011" s="2" t="str">
        <f t="shared" si="155"/>
        <v/>
      </c>
      <c r="X2011" s="2" t="str">
        <f t="shared" si="155"/>
        <v/>
      </c>
      <c r="Y2011" s="2" t="str">
        <f t="shared" si="155"/>
        <v/>
      </c>
    </row>
    <row r="2012" spans="1:25" x14ac:dyDescent="0.2">
      <c r="A2012" s="2" t="s">
        <v>1441</v>
      </c>
      <c r="B2012" s="2">
        <v>1627</v>
      </c>
      <c r="C2012" s="2">
        <v>0</v>
      </c>
      <c r="D2012" s="2" t="s">
        <v>1441</v>
      </c>
      <c r="E2012" s="2">
        <v>2155</v>
      </c>
      <c r="F2012" s="2" t="s">
        <v>1285</v>
      </c>
      <c r="G2012" s="2">
        <v>2565067.4410000001</v>
      </c>
      <c r="H2012" s="2">
        <v>1163021.3840000001</v>
      </c>
      <c r="I2012" s="2" t="s">
        <v>4898</v>
      </c>
      <c r="J2012" s="4">
        <v>39630</v>
      </c>
      <c r="K2012" s="230">
        <f t="shared" si="157"/>
        <v>2</v>
      </c>
      <c r="L2012" s="2" t="str">
        <f>$B2012&amp;"-"&amp;COUNTIF($B$2:$B2012, $B2012)</f>
        <v>1627-2</v>
      </c>
      <c r="M2012" s="2">
        <v>6532</v>
      </c>
      <c r="N2012" s="2" t="str">
        <f t="shared" si="155"/>
        <v>Castione</v>
      </c>
      <c r="O2012" s="2" t="str">
        <f t="shared" si="155"/>
        <v>Castione</v>
      </c>
      <c r="P2012" s="2" t="str">
        <f t="shared" si="155"/>
        <v>Castione</v>
      </c>
      <c r="Q2012" s="2" t="str">
        <f t="shared" si="155"/>
        <v/>
      </c>
      <c r="R2012" s="2" t="str">
        <f t="shared" si="155"/>
        <v/>
      </c>
      <c r="S2012" s="2" t="str">
        <f t="shared" si="155"/>
        <v/>
      </c>
      <c r="T2012" s="2" t="str">
        <f t="shared" si="155"/>
        <v/>
      </c>
      <c r="U2012" s="2" t="str">
        <f t="shared" si="155"/>
        <v/>
      </c>
      <c r="V2012" s="2" t="str">
        <f t="shared" si="155"/>
        <v/>
      </c>
      <c r="W2012" s="2" t="str">
        <f t="shared" si="155"/>
        <v/>
      </c>
      <c r="X2012" s="2" t="str">
        <f t="shared" si="155"/>
        <v/>
      </c>
      <c r="Y2012" s="2" t="str">
        <f t="shared" si="155"/>
        <v/>
      </c>
    </row>
    <row r="2013" spans="1:25" x14ac:dyDescent="0.2">
      <c r="A2013" s="2" t="s">
        <v>1442</v>
      </c>
      <c r="B2013" s="2">
        <v>1628</v>
      </c>
      <c r="C2013" s="2">
        <v>0</v>
      </c>
      <c r="D2013" s="2" t="s">
        <v>1441</v>
      </c>
      <c r="E2013" s="2">
        <v>2155</v>
      </c>
      <c r="F2013" s="2" t="s">
        <v>1285</v>
      </c>
      <c r="G2013" s="2">
        <v>2564661.4890000001</v>
      </c>
      <c r="H2013" s="2">
        <v>1160309.7779999999</v>
      </c>
      <c r="I2013" s="2" t="s">
        <v>4898</v>
      </c>
      <c r="J2013" s="4">
        <v>39630</v>
      </c>
      <c r="K2013" s="230">
        <f t="shared" si="157"/>
        <v>2</v>
      </c>
      <c r="L2013" s="2" t="str">
        <f>$B2013&amp;"-"&amp;COUNTIF($B$2:$B2013, $B2013)</f>
        <v>1628-3</v>
      </c>
      <c r="M2013" s="2">
        <v>6533</v>
      </c>
      <c r="N2013" s="2" t="str">
        <f t="shared" si="155"/>
        <v>Lumino</v>
      </c>
      <c r="O2013" s="2" t="str">
        <f t="shared" si="155"/>
        <v>Lumino</v>
      </c>
      <c r="P2013" s="2" t="str">
        <f t="shared" si="155"/>
        <v/>
      </c>
      <c r="Q2013" s="2" t="str">
        <f t="shared" si="155"/>
        <v/>
      </c>
      <c r="R2013" s="2" t="str">
        <f t="shared" si="155"/>
        <v/>
      </c>
      <c r="S2013" s="2" t="str">
        <f t="shared" si="155"/>
        <v/>
      </c>
      <c r="T2013" s="2" t="str">
        <f t="shared" si="155"/>
        <v/>
      </c>
      <c r="U2013" s="2" t="str">
        <f t="shared" si="155"/>
        <v/>
      </c>
      <c r="V2013" s="2" t="str">
        <f t="shared" si="155"/>
        <v/>
      </c>
      <c r="W2013" s="2" t="str">
        <f t="shared" si="155"/>
        <v/>
      </c>
      <c r="X2013" s="2" t="str">
        <f t="shared" si="155"/>
        <v/>
      </c>
      <c r="Y2013" s="2" t="str">
        <f t="shared" si="155"/>
        <v/>
      </c>
    </row>
    <row r="2014" spans="1:25" x14ac:dyDescent="0.2">
      <c r="A2014" s="2" t="s">
        <v>1410</v>
      </c>
      <c r="B2014" s="2">
        <v>1630</v>
      </c>
      <c r="C2014" s="2">
        <v>0</v>
      </c>
      <c r="D2014" s="2" t="s">
        <v>1441</v>
      </c>
      <c r="E2014" s="2">
        <v>2155</v>
      </c>
      <c r="F2014" s="2" t="s">
        <v>1285</v>
      </c>
      <c r="G2014" s="2">
        <v>2565455.304</v>
      </c>
      <c r="H2014" s="2">
        <v>1158875.817</v>
      </c>
      <c r="I2014" s="2" t="s">
        <v>4898</v>
      </c>
      <c r="J2014" s="4">
        <v>39630</v>
      </c>
      <c r="K2014" s="230">
        <f t="shared" si="157"/>
        <v>2</v>
      </c>
      <c r="L2014" s="2" t="str">
        <f>$B2014&amp;"-"&amp;COUNTIF($B$2:$B2014, $B2014)</f>
        <v>1630-2</v>
      </c>
      <c r="M2014" s="2">
        <v>6534</v>
      </c>
      <c r="N2014" s="2" t="str">
        <f t="shared" si="155"/>
        <v>S. Vittore</v>
      </c>
      <c r="O2014" s="2" t="str">
        <f t="shared" si="155"/>
        <v>S. Vittore</v>
      </c>
      <c r="P2014" s="2" t="str">
        <f t="shared" si="155"/>
        <v/>
      </c>
      <c r="Q2014" s="2" t="str">
        <f t="shared" si="155"/>
        <v/>
      </c>
      <c r="R2014" s="2" t="str">
        <f t="shared" si="155"/>
        <v/>
      </c>
      <c r="S2014" s="2" t="str">
        <f t="shared" si="155"/>
        <v/>
      </c>
      <c r="T2014" s="2" t="str">
        <f t="shared" si="155"/>
        <v/>
      </c>
      <c r="U2014" s="2" t="str">
        <f t="shared" si="155"/>
        <v/>
      </c>
      <c r="V2014" s="2" t="str">
        <f t="shared" si="155"/>
        <v/>
      </c>
      <c r="W2014" s="2" t="str">
        <f t="shared" si="155"/>
        <v/>
      </c>
      <c r="X2014" s="2" t="str">
        <f t="shared" si="155"/>
        <v/>
      </c>
      <c r="Y2014" s="2" t="str">
        <f t="shared" si="155"/>
        <v/>
      </c>
    </row>
    <row r="2015" spans="1:25" x14ac:dyDescent="0.2">
      <c r="A2015" s="2" t="s">
        <v>1442</v>
      </c>
      <c r="B2015" s="2">
        <v>1628</v>
      </c>
      <c r="C2015" s="2">
        <v>0</v>
      </c>
      <c r="D2015" s="2" t="s">
        <v>1442</v>
      </c>
      <c r="E2015" s="2">
        <v>2160</v>
      </c>
      <c r="F2015" s="2" t="s">
        <v>1285</v>
      </c>
      <c r="G2015" s="2">
        <v>2566451.7069999999</v>
      </c>
      <c r="H2015" s="2">
        <v>1162175.656</v>
      </c>
      <c r="I2015" s="2" t="s">
        <v>4898</v>
      </c>
      <c r="J2015" s="4">
        <v>39630</v>
      </c>
      <c r="K2015" s="230">
        <f t="shared" si="157"/>
        <v>2</v>
      </c>
      <c r="L2015" s="2" t="str">
        <f>$B2015&amp;"-"&amp;COUNTIF($B$2:$B2015, $B2015)</f>
        <v>1628-4</v>
      </c>
      <c r="M2015" s="2">
        <v>6535</v>
      </c>
      <c r="N2015" s="2" t="str">
        <f t="shared" si="155"/>
        <v>Roveredo GR</v>
      </c>
      <c r="O2015" s="2" t="str">
        <f t="shared" si="155"/>
        <v/>
      </c>
      <c r="P2015" s="2" t="str">
        <f t="shared" si="155"/>
        <v/>
      </c>
      <c r="Q2015" s="2" t="str">
        <f t="shared" si="155"/>
        <v/>
      </c>
      <c r="R2015" s="2" t="str">
        <f t="shared" si="155"/>
        <v/>
      </c>
      <c r="S2015" s="2" t="str">
        <f t="shared" si="155"/>
        <v/>
      </c>
      <c r="T2015" s="2" t="str">
        <f t="shared" si="155"/>
        <v/>
      </c>
      <c r="U2015" s="2" t="str">
        <f t="shared" si="155"/>
        <v/>
      </c>
      <c r="V2015" s="2" t="str">
        <f t="shared" si="155"/>
        <v/>
      </c>
      <c r="W2015" s="2" t="str">
        <f t="shared" si="155"/>
        <v/>
      </c>
      <c r="X2015" s="2" t="str">
        <f t="shared" si="155"/>
        <v/>
      </c>
      <c r="Y2015" s="2" t="str">
        <f t="shared" si="155"/>
        <v/>
      </c>
    </row>
    <row r="2016" spans="1:25" x14ac:dyDescent="0.2">
      <c r="A2016" s="2" t="s">
        <v>1410</v>
      </c>
      <c r="B2016" s="2">
        <v>1630</v>
      </c>
      <c r="C2016" s="2">
        <v>0</v>
      </c>
      <c r="D2016" s="2" t="s">
        <v>1442</v>
      </c>
      <c r="E2016" s="2">
        <v>2160</v>
      </c>
      <c r="F2016" s="2" t="s">
        <v>1285</v>
      </c>
      <c r="G2016" s="2">
        <v>2568901.9649999999</v>
      </c>
      <c r="H2016" s="2">
        <v>1162259.8659999999</v>
      </c>
      <c r="I2016" s="2" t="s">
        <v>4898</v>
      </c>
      <c r="J2016" s="4">
        <v>39630</v>
      </c>
      <c r="K2016" s="230">
        <f t="shared" si="157"/>
        <v>2</v>
      </c>
      <c r="L2016" s="2" t="str">
        <f>$B2016&amp;"-"&amp;COUNTIF($B$2:$B2016, $B2016)</f>
        <v>1630-3</v>
      </c>
      <c r="M2016" s="2">
        <v>6537</v>
      </c>
      <c r="N2016" s="2" t="str">
        <f t="shared" si="155"/>
        <v>Grono</v>
      </c>
      <c r="O2016" s="2" t="str">
        <f t="shared" si="155"/>
        <v>Grono</v>
      </c>
      <c r="P2016" s="2" t="str">
        <f t="shared" si="155"/>
        <v/>
      </c>
      <c r="Q2016" s="2" t="str">
        <f t="shared" si="155"/>
        <v/>
      </c>
      <c r="R2016" s="2" t="str">
        <f t="shared" si="155"/>
        <v/>
      </c>
      <c r="S2016" s="2" t="str">
        <f t="shared" si="155"/>
        <v/>
      </c>
      <c r="T2016" s="2" t="str">
        <f t="shared" si="155"/>
        <v/>
      </c>
      <c r="U2016" s="2" t="str">
        <f t="shared" si="155"/>
        <v/>
      </c>
      <c r="V2016" s="2" t="str">
        <f t="shared" si="155"/>
        <v/>
      </c>
      <c r="W2016" s="2" t="str">
        <f t="shared" si="155"/>
        <v/>
      </c>
      <c r="X2016" s="2" t="str">
        <f t="shared" si="155"/>
        <v/>
      </c>
      <c r="Y2016" s="2" t="str">
        <f t="shared" si="155"/>
        <v/>
      </c>
    </row>
    <row r="2017" spans="1:25" x14ac:dyDescent="0.2">
      <c r="A2017" s="2" t="s">
        <v>1421</v>
      </c>
      <c r="B2017" s="2">
        <v>1663</v>
      </c>
      <c r="C2017" s="2">
        <v>4</v>
      </c>
      <c r="D2017" s="2" t="s">
        <v>1444</v>
      </c>
      <c r="E2017" s="2">
        <v>2162</v>
      </c>
      <c r="F2017" s="2" t="s">
        <v>1285</v>
      </c>
      <c r="G2017" s="2">
        <v>2569752.5529999998</v>
      </c>
      <c r="H2017" s="2">
        <v>1156315.9909999999</v>
      </c>
      <c r="I2017" s="2" t="s">
        <v>4898</v>
      </c>
      <c r="J2017" s="4">
        <v>39630</v>
      </c>
      <c r="K2017" s="230">
        <f t="shared" si="157"/>
        <v>2</v>
      </c>
      <c r="L2017" s="2" t="str">
        <f>$B2017&amp;"-"&amp;COUNTIF($B$2:$B2017, $B2017)</f>
        <v>1663-5</v>
      </c>
      <c r="M2017" s="2">
        <v>6538</v>
      </c>
      <c r="N2017" s="2" t="str">
        <f t="shared" si="155"/>
        <v>Verdabbio</v>
      </c>
      <c r="O2017" s="2" t="str">
        <f t="shared" si="155"/>
        <v>Verdabbio</v>
      </c>
      <c r="P2017" s="2" t="str">
        <f t="shared" si="155"/>
        <v/>
      </c>
      <c r="Q2017" s="2" t="str">
        <f t="shared" si="155"/>
        <v/>
      </c>
      <c r="R2017" s="2" t="str">
        <f t="shared" si="155"/>
        <v/>
      </c>
      <c r="S2017" s="2" t="str">
        <f t="shared" si="155"/>
        <v/>
      </c>
      <c r="T2017" s="2" t="str">
        <f t="shared" si="155"/>
        <v/>
      </c>
      <c r="U2017" s="2" t="str">
        <f t="shared" si="155"/>
        <v/>
      </c>
      <c r="V2017" s="2" t="str">
        <f t="shared" si="155"/>
        <v/>
      </c>
      <c r="W2017" s="2" t="str">
        <f t="shared" si="155"/>
        <v/>
      </c>
      <c r="X2017" s="2" t="str">
        <f t="shared" si="155"/>
        <v/>
      </c>
      <c r="Y2017" s="2" t="str">
        <f t="shared" si="155"/>
        <v/>
      </c>
    </row>
    <row r="2018" spans="1:25" x14ac:dyDescent="0.2">
      <c r="A2018" s="2" t="s">
        <v>1443</v>
      </c>
      <c r="B2018" s="2">
        <v>1665</v>
      </c>
      <c r="C2018" s="2">
        <v>0</v>
      </c>
      <c r="D2018" s="2" t="s">
        <v>1444</v>
      </c>
      <c r="E2018" s="2">
        <v>2162</v>
      </c>
      <c r="F2018" s="2" t="s">
        <v>1285</v>
      </c>
      <c r="G2018" s="2">
        <v>2575561.4509999999</v>
      </c>
      <c r="H2018" s="2">
        <v>1156860.5630000001</v>
      </c>
      <c r="I2018" s="2" t="s">
        <v>4898</v>
      </c>
      <c r="J2018" s="4">
        <v>39630</v>
      </c>
      <c r="K2018" s="230">
        <f t="shared" si="157"/>
        <v>2</v>
      </c>
      <c r="L2018" s="2" t="str">
        <f>$B2018&amp;"-"&amp;COUNTIF($B$2:$B2018, $B2018)</f>
        <v>1665-1</v>
      </c>
      <c r="M2018" s="2">
        <v>6540</v>
      </c>
      <c r="N2018" s="2" t="str">
        <f t="shared" si="155"/>
        <v>Castaneda</v>
      </c>
      <c r="O2018" s="2" t="str">
        <f t="shared" si="155"/>
        <v/>
      </c>
      <c r="P2018" s="2" t="str">
        <f t="shared" si="155"/>
        <v/>
      </c>
      <c r="Q2018" s="2" t="str">
        <f t="shared" si="155"/>
        <v/>
      </c>
      <c r="R2018" s="2" t="str">
        <f t="shared" si="155"/>
        <v/>
      </c>
      <c r="S2018" s="2" t="str">
        <f t="shared" si="155"/>
        <v/>
      </c>
      <c r="T2018" s="2" t="str">
        <f t="shared" si="155"/>
        <v/>
      </c>
      <c r="U2018" s="2" t="str">
        <f t="shared" si="155"/>
        <v/>
      </c>
      <c r="V2018" s="2" t="str">
        <f t="shared" si="155"/>
        <v/>
      </c>
      <c r="W2018" s="2" t="str">
        <f t="shared" si="155"/>
        <v/>
      </c>
      <c r="X2018" s="2" t="str">
        <f t="shared" si="155"/>
        <v/>
      </c>
      <c r="Y2018" s="2" t="str">
        <f t="shared" si="155"/>
        <v/>
      </c>
    </row>
    <row r="2019" spans="1:25" x14ac:dyDescent="0.2">
      <c r="A2019" s="2" t="s">
        <v>1445</v>
      </c>
      <c r="B2019" s="2">
        <v>1666</v>
      </c>
      <c r="C2019" s="2">
        <v>2</v>
      </c>
      <c r="D2019" s="2" t="s">
        <v>1444</v>
      </c>
      <c r="E2019" s="2">
        <v>2162</v>
      </c>
      <c r="F2019" s="2" t="s">
        <v>1285</v>
      </c>
      <c r="G2019" s="2">
        <v>2570634.73</v>
      </c>
      <c r="H2019" s="2">
        <v>1154844.3370000001</v>
      </c>
      <c r="I2019" s="2" t="s">
        <v>4898</v>
      </c>
      <c r="J2019" s="4">
        <v>39630</v>
      </c>
      <c r="K2019" s="230">
        <f t="shared" si="157"/>
        <v>2</v>
      </c>
      <c r="L2019" s="2" t="str">
        <f>$B2019&amp;"-"&amp;COUNTIF($B$2:$B2019, $B2019)</f>
        <v>1666-2</v>
      </c>
      <c r="M2019" s="2">
        <v>6541</v>
      </c>
      <c r="N2019" s="2" t="str">
        <f t="shared" si="155"/>
        <v>Sta. Maria in Calanca</v>
      </c>
      <c r="O2019" s="2" t="str">
        <f t="shared" si="155"/>
        <v>Sta. Maria in Calanca</v>
      </c>
      <c r="P2019" s="2" t="str">
        <f t="shared" si="155"/>
        <v/>
      </c>
      <c r="Q2019" s="2" t="str">
        <f t="shared" si="155"/>
        <v/>
      </c>
      <c r="R2019" s="2" t="str">
        <f t="shared" si="155"/>
        <v/>
      </c>
      <c r="S2019" s="2" t="str">
        <f t="shared" si="155"/>
        <v/>
      </c>
      <c r="T2019" s="2" t="str">
        <f t="shared" si="155"/>
        <v/>
      </c>
      <c r="U2019" s="2" t="str">
        <f t="shared" si="155"/>
        <v/>
      </c>
      <c r="V2019" s="2" t="str">
        <f t="shared" si="155"/>
        <v/>
      </c>
      <c r="W2019" s="2" t="str">
        <f t="shared" si="155"/>
        <v/>
      </c>
      <c r="X2019" s="2" t="str">
        <f t="shared" si="155"/>
        <v/>
      </c>
      <c r="Y2019" s="2" t="str">
        <f t="shared" si="155"/>
        <v/>
      </c>
    </row>
    <row r="2020" spans="1:25" x14ac:dyDescent="0.2">
      <c r="A2020" s="2" t="s">
        <v>1446</v>
      </c>
      <c r="B2020" s="2">
        <v>1667</v>
      </c>
      <c r="C2020" s="2">
        <v>0</v>
      </c>
      <c r="D2020" s="2" t="s">
        <v>1444</v>
      </c>
      <c r="E2020" s="2">
        <v>2162</v>
      </c>
      <c r="F2020" s="2" t="s">
        <v>1285</v>
      </c>
      <c r="G2020" s="2">
        <v>2571719.06</v>
      </c>
      <c r="H2020" s="2">
        <v>1156830.888</v>
      </c>
      <c r="I2020" s="2" t="s">
        <v>4898</v>
      </c>
      <c r="J2020" s="4">
        <v>39630</v>
      </c>
      <c r="K2020" s="230">
        <f t="shared" si="157"/>
        <v>2</v>
      </c>
      <c r="L2020" s="2" t="str">
        <f>$B2020&amp;"-"&amp;COUNTIF($B$2:$B2020, $B2020)</f>
        <v>1667-1</v>
      </c>
      <c r="M2020" s="2">
        <v>6542</v>
      </c>
      <c r="N2020" s="2" t="str">
        <f t="shared" si="155"/>
        <v>Buseno</v>
      </c>
      <c r="O2020" s="2" t="str">
        <f t="shared" si="155"/>
        <v/>
      </c>
      <c r="P2020" s="2" t="str">
        <f t="shared" si="155"/>
        <v/>
      </c>
      <c r="Q2020" s="2" t="str">
        <f t="shared" si="155"/>
        <v/>
      </c>
      <c r="R2020" s="2" t="str">
        <f t="shared" si="155"/>
        <v/>
      </c>
      <c r="S2020" s="2" t="str">
        <f t="shared" si="155"/>
        <v/>
      </c>
      <c r="T2020" s="2" t="str">
        <f t="shared" si="155"/>
        <v/>
      </c>
      <c r="U2020" s="2" t="str">
        <f t="shared" si="155"/>
        <v/>
      </c>
      <c r="V2020" s="2" t="str">
        <f t="shared" si="155"/>
        <v/>
      </c>
      <c r="W2020" s="2" t="str">
        <f t="shared" si="155"/>
        <v/>
      </c>
      <c r="X2020" s="2" t="str">
        <f t="shared" si="155"/>
        <v/>
      </c>
      <c r="Y2020" s="2" t="str">
        <f t="shared" si="155"/>
        <v/>
      </c>
    </row>
    <row r="2021" spans="1:25" x14ac:dyDescent="0.2">
      <c r="A2021" s="2" t="s">
        <v>1447</v>
      </c>
      <c r="B2021" s="2">
        <v>1637</v>
      </c>
      <c r="C2021" s="2">
        <v>0</v>
      </c>
      <c r="D2021" s="2" t="s">
        <v>1448</v>
      </c>
      <c r="E2021" s="2">
        <v>2163</v>
      </c>
      <c r="F2021" s="2" t="s">
        <v>1285</v>
      </c>
      <c r="G2021" s="2">
        <v>2581762.1329999999</v>
      </c>
      <c r="H2021" s="2">
        <v>1163592.5419999999</v>
      </c>
      <c r="I2021" s="2" t="s">
        <v>4898</v>
      </c>
      <c r="J2021" s="4">
        <v>39630</v>
      </c>
      <c r="K2021" s="230">
        <f t="shared" si="157"/>
        <v>2</v>
      </c>
      <c r="L2021" s="2" t="str">
        <f>$B2021&amp;"-"&amp;COUNTIF($B$2:$B2021, $B2021)</f>
        <v>1637-2</v>
      </c>
      <c r="M2021" s="2">
        <v>6543</v>
      </c>
      <c r="N2021" s="2" t="str">
        <f t="shared" si="155"/>
        <v>Arvigo</v>
      </c>
      <c r="O2021" s="2" t="str">
        <f t="shared" si="155"/>
        <v/>
      </c>
      <c r="P2021" s="2" t="str">
        <f t="shared" si="155"/>
        <v/>
      </c>
      <c r="Q2021" s="2" t="str">
        <f t="shared" si="155"/>
        <v/>
      </c>
      <c r="R2021" s="2" t="str">
        <f t="shared" si="155"/>
        <v/>
      </c>
      <c r="S2021" s="2" t="str">
        <f t="shared" si="155"/>
        <v/>
      </c>
      <c r="T2021" s="2" t="str">
        <f t="shared" si="155"/>
        <v/>
      </c>
      <c r="U2021" s="2" t="str">
        <f t="shared" si="155"/>
        <v/>
      </c>
      <c r="V2021" s="2" t="str">
        <f t="shared" si="155"/>
        <v/>
      </c>
      <c r="W2021" s="2" t="str">
        <f t="shared" si="155"/>
        <v/>
      </c>
      <c r="X2021" s="2" t="str">
        <f t="shared" si="155"/>
        <v/>
      </c>
      <c r="Y2021" s="2" t="str">
        <f t="shared" si="155"/>
        <v/>
      </c>
    </row>
    <row r="2022" spans="1:25" x14ac:dyDescent="0.2">
      <c r="A2022" s="2" t="s">
        <v>1449</v>
      </c>
      <c r="B2022" s="2">
        <v>1654</v>
      </c>
      <c r="C2022" s="2">
        <v>0</v>
      </c>
      <c r="D2022" s="2" t="s">
        <v>1448</v>
      </c>
      <c r="E2022" s="2">
        <v>2163</v>
      </c>
      <c r="F2022" s="2" t="s">
        <v>1285</v>
      </c>
      <c r="G2022" s="2">
        <v>2583008.7000000002</v>
      </c>
      <c r="H2022" s="2">
        <v>1168531.9779999999</v>
      </c>
      <c r="I2022" s="2" t="s">
        <v>4898</v>
      </c>
      <c r="J2022" s="4">
        <v>39630</v>
      </c>
      <c r="K2022" s="230">
        <f t="shared" si="157"/>
        <v>2</v>
      </c>
      <c r="L2022" s="2" t="str">
        <f>$B2022&amp;"-"&amp;COUNTIF($B$2:$B2022, $B2022)</f>
        <v>1654-1</v>
      </c>
      <c r="M2022" s="2">
        <v>6544</v>
      </c>
      <c r="N2022" s="2" t="str">
        <f t="shared" si="155"/>
        <v>Braggio</v>
      </c>
      <c r="O2022" s="2" t="str">
        <f t="shared" si="155"/>
        <v/>
      </c>
      <c r="P2022" s="2" t="str">
        <f t="shared" si="155"/>
        <v/>
      </c>
      <c r="Q2022" s="2" t="str">
        <f t="shared" si="155"/>
        <v/>
      </c>
      <c r="R2022" s="2" t="str">
        <f t="shared" si="155"/>
        <v/>
      </c>
      <c r="S2022" s="2" t="str">
        <f t="shared" ref="O2022:Y2045" si="159">IFERROR(INDEX($A$2:$A$5744, MATCH($M2022&amp;"-"&amp;S$1, $L$2:$L$5744, 0)), "")</f>
        <v/>
      </c>
      <c r="T2022" s="2" t="str">
        <f t="shared" si="159"/>
        <v/>
      </c>
      <c r="U2022" s="2" t="str">
        <f t="shared" si="159"/>
        <v/>
      </c>
      <c r="V2022" s="2" t="str">
        <f t="shared" si="159"/>
        <v/>
      </c>
      <c r="W2022" s="2" t="str">
        <f t="shared" si="159"/>
        <v/>
      </c>
      <c r="X2022" s="2" t="str">
        <f t="shared" si="159"/>
        <v/>
      </c>
      <c r="Y2022" s="2" t="str">
        <f t="shared" si="159"/>
        <v/>
      </c>
    </row>
    <row r="2023" spans="1:25" x14ac:dyDescent="0.2">
      <c r="A2023" s="2" t="s">
        <v>1568</v>
      </c>
      <c r="B2023" s="2">
        <v>1716</v>
      </c>
      <c r="C2023" s="2">
        <v>3</v>
      </c>
      <c r="D2023" s="2" t="s">
        <v>1448</v>
      </c>
      <c r="E2023" s="2">
        <v>2163</v>
      </c>
      <c r="F2023" s="2" t="s">
        <v>1285</v>
      </c>
      <c r="G2023" s="2">
        <v>2586293.665</v>
      </c>
      <c r="H2023" s="2">
        <v>1166060.98</v>
      </c>
      <c r="I2023" s="2" t="s">
        <v>4896</v>
      </c>
      <c r="J2023" s="4">
        <v>39630</v>
      </c>
      <c r="K2023" s="230">
        <f t="shared" si="157"/>
        <v>3</v>
      </c>
      <c r="L2023" s="2" t="str">
        <f>$B2023&amp;"-"&amp;COUNTIF($B$2:$B2023, $B2023)</f>
        <v>1716-2</v>
      </c>
      <c r="M2023" s="2">
        <v>6545</v>
      </c>
      <c r="N2023" s="2" t="str">
        <f t="shared" ref="N2023:Y2065" si="160">IFERROR(INDEX($A$2:$A$5744, MATCH($M2023&amp;"-"&amp;N$1, $L$2:$L$5744, 0)), "")</f>
        <v>Selma</v>
      </c>
      <c r="O2023" s="2" t="str">
        <f t="shared" si="159"/>
        <v/>
      </c>
      <c r="P2023" s="2" t="str">
        <f t="shared" si="159"/>
        <v/>
      </c>
      <c r="Q2023" s="2" t="str">
        <f t="shared" si="159"/>
        <v/>
      </c>
      <c r="R2023" s="2" t="str">
        <f t="shared" si="159"/>
        <v/>
      </c>
      <c r="S2023" s="2" t="str">
        <f t="shared" si="159"/>
        <v/>
      </c>
      <c r="T2023" s="2" t="str">
        <f t="shared" si="159"/>
        <v/>
      </c>
      <c r="U2023" s="2" t="str">
        <f t="shared" si="159"/>
        <v/>
      </c>
      <c r="V2023" s="2" t="str">
        <f t="shared" si="159"/>
        <v/>
      </c>
      <c r="W2023" s="2" t="str">
        <f t="shared" si="159"/>
        <v/>
      </c>
      <c r="X2023" s="2" t="str">
        <f t="shared" si="159"/>
        <v/>
      </c>
      <c r="Y2023" s="2" t="str">
        <f t="shared" si="159"/>
        <v/>
      </c>
    </row>
    <row r="2024" spans="1:25" x14ac:dyDescent="0.2">
      <c r="A2024" s="2" t="s">
        <v>1450</v>
      </c>
      <c r="B2024" s="2">
        <v>1742</v>
      </c>
      <c r="C2024" s="2">
        <v>0</v>
      </c>
      <c r="D2024" s="2" t="s">
        <v>1450</v>
      </c>
      <c r="E2024" s="2">
        <v>2173</v>
      </c>
      <c r="F2024" s="2" t="s">
        <v>1285</v>
      </c>
      <c r="G2024" s="2">
        <v>2569022.1690000002</v>
      </c>
      <c r="H2024" s="2">
        <v>1176699.348</v>
      </c>
      <c r="I2024" s="2" t="s">
        <v>4898</v>
      </c>
      <c r="J2024" s="4">
        <v>39630</v>
      </c>
      <c r="K2024" s="230">
        <f t="shared" si="157"/>
        <v>2</v>
      </c>
      <c r="L2024" s="2" t="str">
        <f>$B2024&amp;"-"&amp;COUNTIF($B$2:$B2024, $B2024)</f>
        <v>1742-1</v>
      </c>
      <c r="M2024" s="2">
        <v>6546</v>
      </c>
      <c r="N2024" s="2" t="str">
        <f t="shared" si="160"/>
        <v>Cauco</v>
      </c>
      <c r="O2024" s="2" t="str">
        <f t="shared" si="159"/>
        <v/>
      </c>
      <c r="P2024" s="2" t="str">
        <f t="shared" si="159"/>
        <v/>
      </c>
      <c r="Q2024" s="2" t="str">
        <f t="shared" si="159"/>
        <v/>
      </c>
      <c r="R2024" s="2" t="str">
        <f t="shared" si="159"/>
        <v/>
      </c>
      <c r="S2024" s="2" t="str">
        <f t="shared" si="159"/>
        <v/>
      </c>
      <c r="T2024" s="2" t="str">
        <f t="shared" si="159"/>
        <v/>
      </c>
      <c r="U2024" s="2" t="str">
        <f t="shared" si="159"/>
        <v/>
      </c>
      <c r="V2024" s="2" t="str">
        <f t="shared" si="159"/>
        <v/>
      </c>
      <c r="W2024" s="2" t="str">
        <f t="shared" si="159"/>
        <v/>
      </c>
      <c r="X2024" s="2" t="str">
        <f t="shared" si="159"/>
        <v/>
      </c>
      <c r="Y2024" s="2" t="str">
        <f t="shared" si="159"/>
        <v/>
      </c>
    </row>
    <row r="2025" spans="1:25" x14ac:dyDescent="0.2">
      <c r="A2025" s="2" t="s">
        <v>1486</v>
      </c>
      <c r="B2025" s="2">
        <v>1745</v>
      </c>
      <c r="C2025" s="2">
        <v>0</v>
      </c>
      <c r="D2025" s="2" t="s">
        <v>1450</v>
      </c>
      <c r="E2025" s="2">
        <v>2173</v>
      </c>
      <c r="F2025" s="2" t="s">
        <v>1285</v>
      </c>
      <c r="G2025" s="2">
        <v>2566985.5019999999</v>
      </c>
      <c r="H2025" s="2">
        <v>1177991.344</v>
      </c>
      <c r="I2025" s="2" t="s">
        <v>4898</v>
      </c>
      <c r="J2025" s="4">
        <v>39630</v>
      </c>
      <c r="K2025" s="230">
        <f t="shared" si="157"/>
        <v>2</v>
      </c>
      <c r="L2025" s="2" t="str">
        <f>$B2025&amp;"-"&amp;COUNTIF($B$2:$B2025, $B2025)</f>
        <v>1745-1</v>
      </c>
      <c r="M2025" s="2">
        <v>6548</v>
      </c>
      <c r="N2025" s="2" t="str">
        <f t="shared" si="160"/>
        <v>Rossa</v>
      </c>
      <c r="O2025" s="2" t="str">
        <f t="shared" si="159"/>
        <v>Augio</v>
      </c>
      <c r="P2025" s="2" t="str">
        <f t="shared" si="159"/>
        <v>Sta. Domenica</v>
      </c>
      <c r="Q2025" s="2" t="str">
        <f t="shared" si="159"/>
        <v/>
      </c>
      <c r="R2025" s="2" t="str">
        <f t="shared" si="159"/>
        <v/>
      </c>
      <c r="S2025" s="2" t="str">
        <f t="shared" si="159"/>
        <v/>
      </c>
      <c r="T2025" s="2" t="str">
        <f t="shared" si="159"/>
        <v/>
      </c>
      <c r="U2025" s="2" t="str">
        <f t="shared" si="159"/>
        <v/>
      </c>
      <c r="V2025" s="2" t="str">
        <f t="shared" si="159"/>
        <v/>
      </c>
      <c r="W2025" s="2" t="str">
        <f t="shared" si="159"/>
        <v/>
      </c>
      <c r="X2025" s="2" t="str">
        <f t="shared" si="159"/>
        <v/>
      </c>
      <c r="Y2025" s="2" t="str">
        <f t="shared" si="159"/>
        <v/>
      </c>
    </row>
    <row r="2026" spans="1:25" x14ac:dyDescent="0.2">
      <c r="A2026" s="2" t="s">
        <v>1451</v>
      </c>
      <c r="B2026" s="2">
        <v>1754</v>
      </c>
      <c r="C2026" s="2">
        <v>2</v>
      </c>
      <c r="D2026" s="2" t="s">
        <v>1452</v>
      </c>
      <c r="E2026" s="2">
        <v>2174</v>
      </c>
      <c r="F2026" s="2" t="s">
        <v>1285</v>
      </c>
      <c r="G2026" s="2">
        <v>2569768.2209999999</v>
      </c>
      <c r="H2026" s="2">
        <v>1181825.3060000001</v>
      </c>
      <c r="I2026" s="2" t="s">
        <v>4898</v>
      </c>
      <c r="J2026" s="4">
        <v>39630</v>
      </c>
      <c r="K2026" s="230">
        <f t="shared" si="157"/>
        <v>2</v>
      </c>
      <c r="L2026" s="2" t="str">
        <f>$B2026&amp;"-"&amp;COUNTIF($B$2:$B2026, $B2026)</f>
        <v>1754-1</v>
      </c>
      <c r="M2026" s="2">
        <v>6549</v>
      </c>
      <c r="N2026" s="2" t="str">
        <f t="shared" si="160"/>
        <v>Laura</v>
      </c>
      <c r="O2026" s="2" t="str">
        <f t="shared" si="159"/>
        <v/>
      </c>
      <c r="P2026" s="2" t="str">
        <f t="shared" si="159"/>
        <v/>
      </c>
      <c r="Q2026" s="2" t="str">
        <f t="shared" si="159"/>
        <v/>
      </c>
      <c r="R2026" s="2" t="str">
        <f t="shared" si="159"/>
        <v/>
      </c>
      <c r="S2026" s="2" t="str">
        <f t="shared" si="159"/>
        <v/>
      </c>
      <c r="T2026" s="2" t="str">
        <f t="shared" si="159"/>
        <v/>
      </c>
      <c r="U2026" s="2" t="str">
        <f t="shared" si="159"/>
        <v/>
      </c>
      <c r="V2026" s="2" t="str">
        <f t="shared" si="159"/>
        <v/>
      </c>
      <c r="W2026" s="2" t="str">
        <f t="shared" si="159"/>
        <v/>
      </c>
      <c r="X2026" s="2" t="str">
        <f t="shared" si="159"/>
        <v/>
      </c>
      <c r="Y2026" s="2" t="str">
        <f t="shared" si="159"/>
        <v/>
      </c>
    </row>
    <row r="2027" spans="1:25" x14ac:dyDescent="0.2">
      <c r="A2027" s="2" t="s">
        <v>1453</v>
      </c>
      <c r="B2027" s="2">
        <v>1754</v>
      </c>
      <c r="C2027" s="2">
        <v>4</v>
      </c>
      <c r="D2027" s="2" t="s">
        <v>1452</v>
      </c>
      <c r="E2027" s="2">
        <v>2174</v>
      </c>
      <c r="F2027" s="2" t="s">
        <v>1285</v>
      </c>
      <c r="G2027" s="2">
        <v>2571466.2370000002</v>
      </c>
      <c r="H2027" s="2">
        <v>1182133.233</v>
      </c>
      <c r="I2027" s="2" t="s">
        <v>4898</v>
      </c>
      <c r="J2027" s="4">
        <v>39630</v>
      </c>
      <c r="K2027" s="230">
        <f t="shared" si="157"/>
        <v>2</v>
      </c>
      <c r="L2027" s="2" t="str">
        <f>$B2027&amp;"-"&amp;COUNTIF($B$2:$B2027, $B2027)</f>
        <v>1754-2</v>
      </c>
      <c r="M2027" s="2">
        <v>6556</v>
      </c>
      <c r="N2027" s="2" t="str">
        <f t="shared" si="160"/>
        <v>Leggia</v>
      </c>
      <c r="O2027" s="2" t="str">
        <f t="shared" si="159"/>
        <v/>
      </c>
      <c r="P2027" s="2" t="str">
        <f t="shared" si="159"/>
        <v/>
      </c>
      <c r="Q2027" s="2" t="str">
        <f t="shared" si="159"/>
        <v/>
      </c>
      <c r="R2027" s="2" t="str">
        <f t="shared" si="159"/>
        <v/>
      </c>
      <c r="S2027" s="2" t="str">
        <f t="shared" si="159"/>
        <v/>
      </c>
      <c r="T2027" s="2" t="str">
        <f t="shared" si="159"/>
        <v/>
      </c>
      <c r="U2027" s="2" t="str">
        <f t="shared" si="159"/>
        <v/>
      </c>
      <c r="V2027" s="2" t="str">
        <f t="shared" si="159"/>
        <v/>
      </c>
      <c r="W2027" s="2" t="str">
        <f t="shared" si="159"/>
        <v/>
      </c>
      <c r="X2027" s="2" t="str">
        <f t="shared" si="159"/>
        <v/>
      </c>
      <c r="Y2027" s="2" t="str">
        <f t="shared" si="159"/>
        <v/>
      </c>
    </row>
    <row r="2028" spans="1:25" x14ac:dyDescent="0.2">
      <c r="A2028" s="2" t="s">
        <v>1458</v>
      </c>
      <c r="B2028" s="2">
        <v>1720</v>
      </c>
      <c r="C2028" s="2">
        <v>2</v>
      </c>
      <c r="D2028" s="2" t="s">
        <v>1454</v>
      </c>
      <c r="E2028" s="2">
        <v>2175</v>
      </c>
      <c r="F2028" s="2" t="s">
        <v>1285</v>
      </c>
      <c r="G2028" s="2">
        <v>2571815.827</v>
      </c>
      <c r="H2028" s="2">
        <v>1184213.82</v>
      </c>
      <c r="I2028" s="2" t="s">
        <v>4898</v>
      </c>
      <c r="J2028" s="4">
        <v>39630</v>
      </c>
      <c r="K2028" s="230">
        <f t="shared" si="157"/>
        <v>2</v>
      </c>
      <c r="L2028" s="2" t="str">
        <f>$B2028&amp;"-"&amp;COUNTIF($B$2:$B2028, $B2028)</f>
        <v>1720-1</v>
      </c>
      <c r="M2028" s="2">
        <v>6557</v>
      </c>
      <c r="N2028" s="2" t="str">
        <f t="shared" si="160"/>
        <v>Cama</v>
      </c>
      <c r="O2028" s="2" t="str">
        <f t="shared" si="159"/>
        <v>Cama</v>
      </c>
      <c r="P2028" s="2" t="str">
        <f t="shared" si="159"/>
        <v/>
      </c>
      <c r="Q2028" s="2" t="str">
        <f t="shared" si="159"/>
        <v/>
      </c>
      <c r="R2028" s="2" t="str">
        <f t="shared" si="159"/>
        <v/>
      </c>
      <c r="S2028" s="2" t="str">
        <f t="shared" si="159"/>
        <v/>
      </c>
      <c r="T2028" s="2" t="str">
        <f t="shared" si="159"/>
        <v/>
      </c>
      <c r="U2028" s="2" t="str">
        <f t="shared" si="159"/>
        <v/>
      </c>
      <c r="V2028" s="2" t="str">
        <f t="shared" si="159"/>
        <v/>
      </c>
      <c r="W2028" s="2" t="str">
        <f t="shared" si="159"/>
        <v/>
      </c>
      <c r="X2028" s="2" t="str">
        <f t="shared" si="159"/>
        <v/>
      </c>
      <c r="Y2028" s="2" t="str">
        <f t="shared" si="159"/>
        <v/>
      </c>
    </row>
    <row r="2029" spans="1:25" x14ac:dyDescent="0.2">
      <c r="A2029" s="2" t="s">
        <v>1454</v>
      </c>
      <c r="B2029" s="2">
        <v>1782</v>
      </c>
      <c r="C2029" s="2">
        <v>0</v>
      </c>
      <c r="D2029" s="2" t="s">
        <v>1454</v>
      </c>
      <c r="E2029" s="2">
        <v>2175</v>
      </c>
      <c r="F2029" s="2" t="s">
        <v>1285</v>
      </c>
      <c r="G2029" s="2">
        <v>2573935.9040000001</v>
      </c>
      <c r="H2029" s="2">
        <v>1186012.686</v>
      </c>
      <c r="I2029" s="2" t="s">
        <v>4898</v>
      </c>
      <c r="J2029" s="4">
        <v>39630</v>
      </c>
      <c r="K2029" s="230">
        <f t="shared" si="157"/>
        <v>2</v>
      </c>
      <c r="L2029" s="2" t="str">
        <f>$B2029&amp;"-"&amp;COUNTIF($B$2:$B2029, $B2029)</f>
        <v>1782-1</v>
      </c>
      <c r="M2029" s="2">
        <v>6558</v>
      </c>
      <c r="N2029" s="2" t="str">
        <f t="shared" si="160"/>
        <v>Lostallo</v>
      </c>
      <c r="O2029" s="2" t="str">
        <f t="shared" si="159"/>
        <v/>
      </c>
      <c r="P2029" s="2" t="str">
        <f t="shared" si="159"/>
        <v/>
      </c>
      <c r="Q2029" s="2" t="str">
        <f t="shared" si="159"/>
        <v/>
      </c>
      <c r="R2029" s="2" t="str">
        <f t="shared" si="159"/>
        <v/>
      </c>
      <c r="S2029" s="2" t="str">
        <f t="shared" si="159"/>
        <v/>
      </c>
      <c r="T2029" s="2" t="str">
        <f t="shared" si="159"/>
        <v/>
      </c>
      <c r="U2029" s="2" t="str">
        <f t="shared" si="159"/>
        <v/>
      </c>
      <c r="V2029" s="2" t="str">
        <f t="shared" si="159"/>
        <v/>
      </c>
      <c r="W2029" s="2" t="str">
        <f t="shared" si="159"/>
        <v/>
      </c>
      <c r="X2029" s="2" t="str">
        <f t="shared" si="159"/>
        <v/>
      </c>
      <c r="Y2029" s="2" t="str">
        <f t="shared" si="159"/>
        <v/>
      </c>
    </row>
    <row r="2030" spans="1:25" x14ac:dyDescent="0.2">
      <c r="A2030" s="2" t="s">
        <v>1455</v>
      </c>
      <c r="B2030" s="2">
        <v>1782</v>
      </c>
      <c r="C2030" s="2">
        <v>2</v>
      </c>
      <c r="D2030" s="2" t="s">
        <v>1454</v>
      </c>
      <c r="E2030" s="2">
        <v>2175</v>
      </c>
      <c r="F2030" s="2" t="s">
        <v>1285</v>
      </c>
      <c r="G2030" s="2">
        <v>2572450.591</v>
      </c>
      <c r="H2030" s="2">
        <v>1185090.3959999999</v>
      </c>
      <c r="I2030" s="2" t="s">
        <v>4898</v>
      </c>
      <c r="J2030" s="4">
        <v>39630</v>
      </c>
      <c r="K2030" s="230">
        <f t="shared" si="157"/>
        <v>2</v>
      </c>
      <c r="L2030" s="2" t="str">
        <f>$B2030&amp;"-"&amp;COUNTIF($B$2:$B2030, $B2030)</f>
        <v>1782-2</v>
      </c>
      <c r="M2030" s="2">
        <v>6562</v>
      </c>
      <c r="N2030" s="2" t="str">
        <f t="shared" si="160"/>
        <v>Soazza</v>
      </c>
      <c r="O2030" s="2" t="str">
        <f t="shared" si="159"/>
        <v/>
      </c>
      <c r="P2030" s="2" t="str">
        <f t="shared" si="159"/>
        <v/>
      </c>
      <c r="Q2030" s="2" t="str">
        <f t="shared" si="159"/>
        <v/>
      </c>
      <c r="R2030" s="2" t="str">
        <f t="shared" si="159"/>
        <v/>
      </c>
      <c r="S2030" s="2" t="str">
        <f t="shared" si="159"/>
        <v/>
      </c>
      <c r="T2030" s="2" t="str">
        <f t="shared" si="159"/>
        <v/>
      </c>
      <c r="U2030" s="2" t="str">
        <f t="shared" si="159"/>
        <v/>
      </c>
      <c r="V2030" s="2" t="str">
        <f t="shared" si="159"/>
        <v/>
      </c>
      <c r="W2030" s="2" t="str">
        <f t="shared" si="159"/>
        <v/>
      </c>
      <c r="X2030" s="2" t="str">
        <f t="shared" si="159"/>
        <v/>
      </c>
      <c r="Y2030" s="2" t="str">
        <f t="shared" si="159"/>
        <v/>
      </c>
    </row>
    <row r="2031" spans="1:25" x14ac:dyDescent="0.2">
      <c r="A2031" s="2" t="s">
        <v>1456</v>
      </c>
      <c r="B2031" s="2">
        <v>1744</v>
      </c>
      <c r="C2031" s="2">
        <v>0</v>
      </c>
      <c r="D2031" s="2" t="s">
        <v>1456</v>
      </c>
      <c r="E2031" s="2">
        <v>2177</v>
      </c>
      <c r="F2031" s="2" t="s">
        <v>1285</v>
      </c>
      <c r="G2031" s="2">
        <v>2566207.2110000001</v>
      </c>
      <c r="H2031" s="2">
        <v>1176914.763</v>
      </c>
      <c r="I2031" s="2" t="s">
        <v>4898</v>
      </c>
      <c r="J2031" s="4">
        <v>39630</v>
      </c>
      <c r="K2031" s="230">
        <f t="shared" si="157"/>
        <v>2</v>
      </c>
      <c r="L2031" s="2" t="str">
        <f>$B2031&amp;"-"&amp;COUNTIF($B$2:$B2031, $B2031)</f>
        <v>1744-1</v>
      </c>
      <c r="M2031" s="2">
        <v>6563</v>
      </c>
      <c r="N2031" s="2" t="str">
        <f t="shared" si="160"/>
        <v>Mesocco</v>
      </c>
      <c r="O2031" s="2" t="str">
        <f t="shared" si="159"/>
        <v/>
      </c>
      <c r="P2031" s="2" t="str">
        <f t="shared" si="159"/>
        <v/>
      </c>
      <c r="Q2031" s="2" t="str">
        <f t="shared" si="159"/>
        <v/>
      </c>
      <c r="R2031" s="2" t="str">
        <f t="shared" si="159"/>
        <v/>
      </c>
      <c r="S2031" s="2" t="str">
        <f t="shared" si="159"/>
        <v/>
      </c>
      <c r="T2031" s="2" t="str">
        <f t="shared" si="159"/>
        <v/>
      </c>
      <c r="U2031" s="2" t="str">
        <f t="shared" si="159"/>
        <v/>
      </c>
      <c r="V2031" s="2" t="str">
        <f t="shared" si="159"/>
        <v/>
      </c>
      <c r="W2031" s="2" t="str">
        <f t="shared" si="159"/>
        <v/>
      </c>
      <c r="X2031" s="2" t="str">
        <f t="shared" si="159"/>
        <v/>
      </c>
      <c r="Y2031" s="2" t="str">
        <f t="shared" si="159"/>
        <v/>
      </c>
    </row>
    <row r="2032" spans="1:25" x14ac:dyDescent="0.2">
      <c r="A2032" s="2" t="s">
        <v>1457</v>
      </c>
      <c r="B2032" s="2">
        <v>1720</v>
      </c>
      <c r="C2032" s="2">
        <v>0</v>
      </c>
      <c r="D2032" s="2" t="s">
        <v>1457</v>
      </c>
      <c r="E2032" s="2">
        <v>2183</v>
      </c>
      <c r="F2032" s="2" t="s">
        <v>1285</v>
      </c>
      <c r="G2032" s="2">
        <v>2574033.898</v>
      </c>
      <c r="H2032" s="2">
        <v>1183720.7990000001</v>
      </c>
      <c r="I2032" s="2" t="s">
        <v>4898</v>
      </c>
      <c r="J2032" s="4">
        <v>39630</v>
      </c>
      <c r="K2032" s="230">
        <f t="shared" si="157"/>
        <v>2</v>
      </c>
      <c r="L2032" s="2" t="str">
        <f>$B2032&amp;"-"&amp;COUNTIF($B$2:$B2032, $B2032)</f>
        <v>1720-2</v>
      </c>
      <c r="M2032" s="2">
        <v>6565</v>
      </c>
      <c r="N2032" s="2" t="str">
        <f t="shared" si="160"/>
        <v>S. Bernardino</v>
      </c>
      <c r="O2032" s="2" t="str">
        <f t="shared" si="159"/>
        <v/>
      </c>
      <c r="P2032" s="2" t="str">
        <f t="shared" si="159"/>
        <v/>
      </c>
      <c r="Q2032" s="2" t="str">
        <f t="shared" si="159"/>
        <v/>
      </c>
      <c r="R2032" s="2" t="str">
        <f t="shared" si="159"/>
        <v/>
      </c>
      <c r="S2032" s="2" t="str">
        <f t="shared" si="159"/>
        <v/>
      </c>
      <c r="T2032" s="2" t="str">
        <f t="shared" si="159"/>
        <v/>
      </c>
      <c r="U2032" s="2" t="str">
        <f t="shared" si="159"/>
        <v/>
      </c>
      <c r="V2032" s="2" t="str">
        <f t="shared" si="159"/>
        <v/>
      </c>
      <c r="W2032" s="2" t="str">
        <f t="shared" si="159"/>
        <v/>
      </c>
      <c r="X2032" s="2" t="str">
        <f t="shared" si="159"/>
        <v/>
      </c>
      <c r="Y2032" s="2" t="str">
        <f t="shared" si="159"/>
        <v/>
      </c>
    </row>
    <row r="2033" spans="1:25" x14ac:dyDescent="0.2">
      <c r="A2033" s="2" t="s">
        <v>1458</v>
      </c>
      <c r="B2033" s="2">
        <v>1720</v>
      </c>
      <c r="C2033" s="2">
        <v>2</v>
      </c>
      <c r="D2033" s="2" t="s">
        <v>1457</v>
      </c>
      <c r="E2033" s="2">
        <v>2183</v>
      </c>
      <c r="F2033" s="2" t="s">
        <v>1285</v>
      </c>
      <c r="G2033" s="2">
        <v>2572390.676</v>
      </c>
      <c r="H2033" s="2">
        <v>1183929.4269999999</v>
      </c>
      <c r="I2033" s="2" t="s">
        <v>4898</v>
      </c>
      <c r="J2033" s="4">
        <v>39630</v>
      </c>
      <c r="K2033" s="230">
        <f t="shared" si="157"/>
        <v>2</v>
      </c>
      <c r="L2033" s="2" t="str">
        <f>$B2033&amp;"-"&amp;COUNTIF($B$2:$B2033, $B2033)</f>
        <v>1720-3</v>
      </c>
      <c r="M2033" s="2">
        <v>6571</v>
      </c>
      <c r="N2033" s="2" t="str">
        <f t="shared" si="160"/>
        <v>Indemini</v>
      </c>
      <c r="O2033" s="2" t="str">
        <f t="shared" si="159"/>
        <v/>
      </c>
      <c r="P2033" s="2" t="str">
        <f t="shared" si="159"/>
        <v/>
      </c>
      <c r="Q2033" s="2" t="str">
        <f t="shared" si="159"/>
        <v/>
      </c>
      <c r="R2033" s="2" t="str">
        <f t="shared" si="159"/>
        <v/>
      </c>
      <c r="S2033" s="2" t="str">
        <f t="shared" si="159"/>
        <v/>
      </c>
      <c r="T2033" s="2" t="str">
        <f t="shared" si="159"/>
        <v/>
      </c>
      <c r="U2033" s="2" t="str">
        <f t="shared" si="159"/>
        <v/>
      </c>
      <c r="V2033" s="2" t="str">
        <f t="shared" si="159"/>
        <v/>
      </c>
      <c r="W2033" s="2" t="str">
        <f t="shared" si="159"/>
        <v/>
      </c>
      <c r="X2033" s="2" t="str">
        <f t="shared" si="159"/>
        <v/>
      </c>
      <c r="Y2033" s="2" t="str">
        <f t="shared" si="159"/>
        <v/>
      </c>
    </row>
    <row r="2034" spans="1:25" x14ac:dyDescent="0.2">
      <c r="A2034" s="2" t="s">
        <v>1468</v>
      </c>
      <c r="B2034" s="2">
        <v>1753</v>
      </c>
      <c r="C2034" s="2">
        <v>0</v>
      </c>
      <c r="D2034" s="2" t="s">
        <v>1457</v>
      </c>
      <c r="E2034" s="2">
        <v>2183</v>
      </c>
      <c r="F2034" s="2" t="s">
        <v>1285</v>
      </c>
      <c r="G2034" s="2">
        <v>2573315.4</v>
      </c>
      <c r="H2034" s="2">
        <v>1182473.99</v>
      </c>
      <c r="I2034" s="2" t="s">
        <v>4898</v>
      </c>
      <c r="J2034" s="4">
        <v>39630</v>
      </c>
      <c r="K2034" s="230">
        <f t="shared" si="157"/>
        <v>2</v>
      </c>
      <c r="L2034" s="2" t="str">
        <f>$B2034&amp;"-"&amp;COUNTIF($B$2:$B2034, $B2034)</f>
        <v>1753-1</v>
      </c>
      <c r="M2034" s="2">
        <v>6572</v>
      </c>
      <c r="N2034" s="2" t="str">
        <f t="shared" si="160"/>
        <v>Quartino</v>
      </c>
      <c r="O2034" s="2" t="str">
        <f t="shared" si="159"/>
        <v>Quartino</v>
      </c>
      <c r="P2034" s="2" t="str">
        <f t="shared" si="159"/>
        <v/>
      </c>
      <c r="Q2034" s="2" t="str">
        <f t="shared" si="159"/>
        <v/>
      </c>
      <c r="R2034" s="2" t="str">
        <f t="shared" si="159"/>
        <v/>
      </c>
      <c r="S2034" s="2" t="str">
        <f t="shared" si="159"/>
        <v/>
      </c>
      <c r="T2034" s="2" t="str">
        <f t="shared" si="159"/>
        <v/>
      </c>
      <c r="U2034" s="2" t="str">
        <f t="shared" si="159"/>
        <v/>
      </c>
      <c r="V2034" s="2" t="str">
        <f t="shared" si="159"/>
        <v/>
      </c>
      <c r="W2034" s="2" t="str">
        <f t="shared" si="159"/>
        <v/>
      </c>
      <c r="X2034" s="2" t="str">
        <f t="shared" si="159"/>
        <v/>
      </c>
      <c r="Y2034" s="2" t="str">
        <f t="shared" si="159"/>
        <v/>
      </c>
    </row>
    <row r="2035" spans="1:25" x14ac:dyDescent="0.2">
      <c r="A2035" s="2" t="s">
        <v>1459</v>
      </c>
      <c r="B2035" s="2">
        <v>1741</v>
      </c>
      <c r="C2035" s="2">
        <v>0</v>
      </c>
      <c r="D2035" s="2" t="s">
        <v>1460</v>
      </c>
      <c r="E2035" s="2">
        <v>2186</v>
      </c>
      <c r="F2035" s="2" t="s">
        <v>1285</v>
      </c>
      <c r="G2035" s="2">
        <v>2569135.1269999999</v>
      </c>
      <c r="H2035" s="2">
        <v>1178249.503</v>
      </c>
      <c r="I2035" s="2" t="s">
        <v>4898</v>
      </c>
      <c r="J2035" s="4">
        <v>39630</v>
      </c>
      <c r="K2035" s="230">
        <f t="shared" si="157"/>
        <v>2</v>
      </c>
      <c r="L2035" s="2" t="str">
        <f>$B2035&amp;"-"&amp;COUNTIF($B$2:$B2035, $B2035)</f>
        <v>1741-1</v>
      </c>
      <c r="M2035" s="2">
        <v>6573</v>
      </c>
      <c r="N2035" s="2" t="str">
        <f t="shared" si="160"/>
        <v>Magadino</v>
      </c>
      <c r="O2035" s="2" t="str">
        <f t="shared" si="159"/>
        <v/>
      </c>
      <c r="P2035" s="2" t="str">
        <f t="shared" si="159"/>
        <v/>
      </c>
      <c r="Q2035" s="2" t="str">
        <f t="shared" si="159"/>
        <v/>
      </c>
      <c r="R2035" s="2" t="str">
        <f t="shared" si="159"/>
        <v/>
      </c>
      <c r="S2035" s="2" t="str">
        <f t="shared" si="159"/>
        <v/>
      </c>
      <c r="T2035" s="2" t="str">
        <f t="shared" si="159"/>
        <v/>
      </c>
      <c r="U2035" s="2" t="str">
        <f t="shared" si="159"/>
        <v/>
      </c>
      <c r="V2035" s="2" t="str">
        <f t="shared" si="159"/>
        <v/>
      </c>
      <c r="W2035" s="2" t="str">
        <f t="shared" si="159"/>
        <v/>
      </c>
      <c r="X2035" s="2" t="str">
        <f t="shared" si="159"/>
        <v/>
      </c>
      <c r="Y2035" s="2" t="str">
        <f t="shared" si="159"/>
        <v/>
      </c>
    </row>
    <row r="2036" spans="1:25" x14ac:dyDescent="0.2">
      <c r="A2036" s="2" t="s">
        <v>1461</v>
      </c>
      <c r="B2036" s="2">
        <v>1724</v>
      </c>
      <c r="C2036" s="2">
        <v>3</v>
      </c>
      <c r="D2036" s="2" t="s">
        <v>1461</v>
      </c>
      <c r="E2036" s="2">
        <v>2194</v>
      </c>
      <c r="F2036" s="2" t="s">
        <v>1285</v>
      </c>
      <c r="G2036" s="2">
        <v>2578878.4380000001</v>
      </c>
      <c r="H2036" s="2">
        <v>1177480.6969999999</v>
      </c>
      <c r="I2036" s="2" t="s">
        <v>4898</v>
      </c>
      <c r="J2036" s="4">
        <v>39630</v>
      </c>
      <c r="K2036" s="230">
        <f t="shared" si="157"/>
        <v>2</v>
      </c>
      <c r="L2036" s="2" t="str">
        <f>$B2036&amp;"-"&amp;COUNTIF($B$2:$B2036, $B2036)</f>
        <v>1724-1</v>
      </c>
      <c r="M2036" s="2">
        <v>6574</v>
      </c>
      <c r="N2036" s="2" t="str">
        <f t="shared" si="160"/>
        <v>Vira (Gambarogno)</v>
      </c>
      <c r="O2036" s="2" t="str">
        <f t="shared" si="159"/>
        <v/>
      </c>
      <c r="P2036" s="2" t="str">
        <f t="shared" si="159"/>
        <v/>
      </c>
      <c r="Q2036" s="2" t="str">
        <f t="shared" si="159"/>
        <v/>
      </c>
      <c r="R2036" s="2" t="str">
        <f t="shared" si="159"/>
        <v/>
      </c>
      <c r="S2036" s="2" t="str">
        <f t="shared" si="159"/>
        <v/>
      </c>
      <c r="T2036" s="2" t="str">
        <f t="shared" si="159"/>
        <v/>
      </c>
      <c r="U2036" s="2" t="str">
        <f t="shared" si="159"/>
        <v/>
      </c>
      <c r="V2036" s="2" t="str">
        <f t="shared" si="159"/>
        <v/>
      </c>
      <c r="W2036" s="2" t="str">
        <f t="shared" si="159"/>
        <v/>
      </c>
      <c r="X2036" s="2" t="str">
        <f t="shared" si="159"/>
        <v/>
      </c>
      <c r="Y2036" s="2" t="str">
        <f t="shared" si="159"/>
        <v/>
      </c>
    </row>
    <row r="2037" spans="1:25" x14ac:dyDescent="0.2">
      <c r="A2037" s="2" t="s">
        <v>1462</v>
      </c>
      <c r="B2037" s="2">
        <v>1700</v>
      </c>
      <c r="C2037" s="2">
        <v>0</v>
      </c>
      <c r="D2037" s="2" t="s">
        <v>1462</v>
      </c>
      <c r="E2037" s="2">
        <v>2196</v>
      </c>
      <c r="F2037" s="2" t="s">
        <v>1285</v>
      </c>
      <c r="G2037" s="2">
        <v>2579108.568</v>
      </c>
      <c r="H2037" s="2">
        <v>1183709.652</v>
      </c>
      <c r="I2037" s="2" t="s">
        <v>4898</v>
      </c>
      <c r="J2037" s="4">
        <v>39630</v>
      </c>
      <c r="K2037" s="230">
        <f t="shared" si="157"/>
        <v>2</v>
      </c>
      <c r="L2037" s="2" t="str">
        <f>$B2037&amp;"-"&amp;COUNTIF($B$2:$B2037, $B2037)</f>
        <v>1700-1</v>
      </c>
      <c r="M2037" s="2">
        <v>6575</v>
      </c>
      <c r="N2037" s="2" t="str">
        <f t="shared" si="160"/>
        <v>S. Nazzaro</v>
      </c>
      <c r="O2037" s="2" t="str">
        <f t="shared" si="159"/>
        <v>Vairano</v>
      </c>
      <c r="P2037" s="2" t="str">
        <f t="shared" si="159"/>
        <v/>
      </c>
      <c r="Q2037" s="2" t="str">
        <f t="shared" si="159"/>
        <v/>
      </c>
      <c r="R2037" s="2" t="str">
        <f t="shared" si="159"/>
        <v/>
      </c>
      <c r="S2037" s="2" t="str">
        <f t="shared" si="159"/>
        <v/>
      </c>
      <c r="T2037" s="2" t="str">
        <f t="shared" si="159"/>
        <v/>
      </c>
      <c r="U2037" s="2" t="str">
        <f t="shared" si="159"/>
        <v/>
      </c>
      <c r="V2037" s="2" t="str">
        <f t="shared" si="159"/>
        <v/>
      </c>
      <c r="W2037" s="2" t="str">
        <f t="shared" si="159"/>
        <v/>
      </c>
      <c r="X2037" s="2" t="str">
        <f t="shared" si="159"/>
        <v/>
      </c>
      <c r="Y2037" s="2" t="str">
        <f t="shared" si="159"/>
        <v/>
      </c>
    </row>
    <row r="2038" spans="1:25" x14ac:dyDescent="0.2">
      <c r="A2038" s="2" t="s">
        <v>1463</v>
      </c>
      <c r="B2038" s="2">
        <v>1722</v>
      </c>
      <c r="C2038" s="2">
        <v>0</v>
      </c>
      <c r="D2038" s="2" t="s">
        <v>1462</v>
      </c>
      <c r="E2038" s="2">
        <v>2196</v>
      </c>
      <c r="F2038" s="2" t="s">
        <v>1285</v>
      </c>
      <c r="G2038" s="2">
        <v>2579899.98</v>
      </c>
      <c r="H2038" s="2">
        <v>1183058.541</v>
      </c>
      <c r="I2038" s="2" t="s">
        <v>4898</v>
      </c>
      <c r="J2038" s="4">
        <v>39630</v>
      </c>
      <c r="K2038" s="230">
        <f t="shared" si="157"/>
        <v>2</v>
      </c>
      <c r="L2038" s="2" t="str">
        <f>$B2038&amp;"-"&amp;COUNTIF($B$2:$B2038, $B2038)</f>
        <v>1722-1</v>
      </c>
      <c r="M2038" s="2">
        <v>6576</v>
      </c>
      <c r="N2038" s="2" t="str">
        <f t="shared" si="160"/>
        <v>Gerra (Gambarogno)</v>
      </c>
      <c r="O2038" s="2" t="str">
        <f t="shared" si="159"/>
        <v/>
      </c>
      <c r="P2038" s="2" t="str">
        <f t="shared" si="159"/>
        <v/>
      </c>
      <c r="Q2038" s="2" t="str">
        <f t="shared" si="159"/>
        <v/>
      </c>
      <c r="R2038" s="2" t="str">
        <f t="shared" si="159"/>
        <v/>
      </c>
      <c r="S2038" s="2" t="str">
        <f t="shared" si="159"/>
        <v/>
      </c>
      <c r="T2038" s="2" t="str">
        <f t="shared" si="159"/>
        <v/>
      </c>
      <c r="U2038" s="2" t="str">
        <f t="shared" si="159"/>
        <v/>
      </c>
      <c r="V2038" s="2" t="str">
        <f t="shared" si="159"/>
        <v/>
      </c>
      <c r="W2038" s="2" t="str">
        <f t="shared" si="159"/>
        <v/>
      </c>
      <c r="X2038" s="2" t="str">
        <f t="shared" si="159"/>
        <v/>
      </c>
      <c r="Y2038" s="2" t="str">
        <f t="shared" si="159"/>
        <v/>
      </c>
    </row>
    <row r="2039" spans="1:25" x14ac:dyDescent="0.2">
      <c r="A2039" s="2" t="s">
        <v>1464</v>
      </c>
      <c r="B2039" s="2">
        <v>1762</v>
      </c>
      <c r="C2039" s="2">
        <v>0</v>
      </c>
      <c r="D2039" s="2" t="s">
        <v>1464</v>
      </c>
      <c r="E2039" s="2">
        <v>2197</v>
      </c>
      <c r="F2039" s="2" t="s">
        <v>1285</v>
      </c>
      <c r="G2039" s="2">
        <v>2576103.2659999998</v>
      </c>
      <c r="H2039" s="2">
        <v>1184744.5090000001</v>
      </c>
      <c r="I2039" s="2" t="s">
        <v>4898</v>
      </c>
      <c r="J2039" s="4">
        <v>39630</v>
      </c>
      <c r="K2039" s="230">
        <f t="shared" si="157"/>
        <v>2</v>
      </c>
      <c r="L2039" s="2" t="str">
        <f>$B2039&amp;"-"&amp;COUNTIF($B$2:$B2039, $B2039)</f>
        <v>1762-1</v>
      </c>
      <c r="M2039" s="2">
        <v>6577</v>
      </c>
      <c r="N2039" s="2" t="str">
        <f t="shared" si="160"/>
        <v>Ranzo</v>
      </c>
      <c r="O2039" s="2" t="str">
        <f t="shared" si="159"/>
        <v/>
      </c>
      <c r="P2039" s="2" t="str">
        <f t="shared" si="159"/>
        <v/>
      </c>
      <c r="Q2039" s="2" t="str">
        <f t="shared" si="159"/>
        <v/>
      </c>
      <c r="R2039" s="2" t="str">
        <f t="shared" si="159"/>
        <v/>
      </c>
      <c r="S2039" s="2" t="str">
        <f t="shared" si="159"/>
        <v/>
      </c>
      <c r="T2039" s="2" t="str">
        <f t="shared" si="159"/>
        <v/>
      </c>
      <c r="U2039" s="2" t="str">
        <f t="shared" si="159"/>
        <v/>
      </c>
      <c r="V2039" s="2" t="str">
        <f t="shared" si="159"/>
        <v/>
      </c>
      <c r="W2039" s="2" t="str">
        <f t="shared" si="159"/>
        <v/>
      </c>
      <c r="X2039" s="2" t="str">
        <f t="shared" si="159"/>
        <v/>
      </c>
      <c r="Y2039" s="2" t="str">
        <f t="shared" si="159"/>
        <v/>
      </c>
    </row>
    <row r="2040" spans="1:25" x14ac:dyDescent="0.2">
      <c r="A2040" s="2" t="s">
        <v>1465</v>
      </c>
      <c r="B2040" s="2">
        <v>1763</v>
      </c>
      <c r="C2040" s="2">
        <v>0</v>
      </c>
      <c r="D2040" s="2" t="s">
        <v>1465</v>
      </c>
      <c r="E2040" s="2">
        <v>2198</v>
      </c>
      <c r="F2040" s="2" t="s">
        <v>1285</v>
      </c>
      <c r="G2040" s="2">
        <v>2578232.0630000001</v>
      </c>
      <c r="H2040" s="2">
        <v>1185700.7560000001</v>
      </c>
      <c r="I2040" s="2" t="s">
        <v>4898</v>
      </c>
      <c r="J2040" s="4">
        <v>39630</v>
      </c>
      <c r="K2040" s="230">
        <f t="shared" si="157"/>
        <v>2</v>
      </c>
      <c r="L2040" s="2" t="str">
        <f>$B2040&amp;"-"&amp;COUNTIF($B$2:$B2040, $B2040)</f>
        <v>1763-1</v>
      </c>
      <c r="M2040" s="2">
        <v>6578</v>
      </c>
      <c r="N2040" s="2" t="str">
        <f t="shared" si="160"/>
        <v>Caviano</v>
      </c>
      <c r="O2040" s="2" t="str">
        <f t="shared" si="159"/>
        <v/>
      </c>
      <c r="P2040" s="2" t="str">
        <f t="shared" si="159"/>
        <v/>
      </c>
      <c r="Q2040" s="2" t="str">
        <f t="shared" si="159"/>
        <v/>
      </c>
      <c r="R2040" s="2" t="str">
        <f t="shared" si="159"/>
        <v/>
      </c>
      <c r="S2040" s="2" t="str">
        <f t="shared" si="159"/>
        <v/>
      </c>
      <c r="T2040" s="2" t="str">
        <f t="shared" si="159"/>
        <v/>
      </c>
      <c r="U2040" s="2" t="str">
        <f t="shared" si="159"/>
        <v/>
      </c>
      <c r="V2040" s="2" t="str">
        <f t="shared" si="159"/>
        <v/>
      </c>
      <c r="W2040" s="2" t="str">
        <f t="shared" si="159"/>
        <v/>
      </c>
      <c r="X2040" s="2" t="str">
        <f t="shared" si="159"/>
        <v/>
      </c>
      <c r="Y2040" s="2" t="str">
        <f t="shared" si="159"/>
        <v/>
      </c>
    </row>
    <row r="2041" spans="1:25" x14ac:dyDescent="0.2">
      <c r="A2041" s="2" t="s">
        <v>1466</v>
      </c>
      <c r="B2041" s="2">
        <v>1772</v>
      </c>
      <c r="C2041" s="2">
        <v>0</v>
      </c>
      <c r="D2041" s="2" t="s">
        <v>1466</v>
      </c>
      <c r="E2041" s="2">
        <v>2200</v>
      </c>
      <c r="F2041" s="2" t="s">
        <v>1285</v>
      </c>
      <c r="G2041" s="2">
        <v>2571579.7439999999</v>
      </c>
      <c r="H2041" s="2">
        <v>1187117.4080000001</v>
      </c>
      <c r="I2041" s="2" t="s">
        <v>4898</v>
      </c>
      <c r="J2041" s="4">
        <v>39630</v>
      </c>
      <c r="K2041" s="230">
        <f t="shared" si="157"/>
        <v>2</v>
      </c>
      <c r="L2041" s="2" t="str">
        <f>$B2041&amp;"-"&amp;COUNTIF($B$2:$B2041, $B2041)</f>
        <v>1772-2</v>
      </c>
      <c r="M2041" s="2">
        <v>6579</v>
      </c>
      <c r="N2041" s="2" t="str">
        <f t="shared" si="160"/>
        <v>Piazzogna</v>
      </c>
      <c r="O2041" s="2" t="str">
        <f t="shared" si="159"/>
        <v/>
      </c>
      <c r="P2041" s="2" t="str">
        <f t="shared" si="159"/>
        <v/>
      </c>
      <c r="Q2041" s="2" t="str">
        <f t="shared" si="159"/>
        <v/>
      </c>
      <c r="R2041" s="2" t="str">
        <f t="shared" si="159"/>
        <v/>
      </c>
      <c r="S2041" s="2" t="str">
        <f t="shared" si="159"/>
        <v/>
      </c>
      <c r="T2041" s="2" t="str">
        <f t="shared" si="159"/>
        <v/>
      </c>
      <c r="U2041" s="2" t="str">
        <f t="shared" si="159"/>
        <v/>
      </c>
      <c r="V2041" s="2" t="str">
        <f t="shared" si="159"/>
        <v/>
      </c>
      <c r="W2041" s="2" t="str">
        <f t="shared" si="159"/>
        <v/>
      </c>
      <c r="X2041" s="2" t="str">
        <f t="shared" si="159"/>
        <v/>
      </c>
      <c r="Y2041" s="2" t="str">
        <f t="shared" si="159"/>
        <v/>
      </c>
    </row>
    <row r="2042" spans="1:25" x14ac:dyDescent="0.2">
      <c r="A2042" s="2" t="s">
        <v>1467</v>
      </c>
      <c r="B2042" s="2">
        <v>1723</v>
      </c>
      <c r="C2042" s="2">
        <v>0</v>
      </c>
      <c r="D2042" s="2" t="s">
        <v>1467</v>
      </c>
      <c r="E2042" s="2">
        <v>2206</v>
      </c>
      <c r="F2042" s="2" t="s">
        <v>1285</v>
      </c>
      <c r="G2042" s="2">
        <v>2577754.2790000001</v>
      </c>
      <c r="H2042" s="2">
        <v>1180666.7709999999</v>
      </c>
      <c r="I2042" s="2" t="s">
        <v>4898</v>
      </c>
      <c r="J2042" s="4">
        <v>39630</v>
      </c>
      <c r="K2042" s="230">
        <f t="shared" si="157"/>
        <v>2</v>
      </c>
      <c r="L2042" s="2" t="str">
        <f>$B2042&amp;"-"&amp;COUNTIF($B$2:$B2042, $B2042)</f>
        <v>1723-1</v>
      </c>
      <c r="M2042" s="2">
        <v>6582</v>
      </c>
      <c r="N2042" s="2" t="str">
        <f t="shared" si="160"/>
        <v>Pianezzo</v>
      </c>
      <c r="O2042" s="2" t="str">
        <f t="shared" si="159"/>
        <v/>
      </c>
      <c r="P2042" s="2" t="str">
        <f t="shared" si="159"/>
        <v/>
      </c>
      <c r="Q2042" s="2" t="str">
        <f t="shared" si="159"/>
        <v/>
      </c>
      <c r="R2042" s="2" t="str">
        <f t="shared" si="159"/>
        <v/>
      </c>
      <c r="S2042" s="2" t="str">
        <f t="shared" si="159"/>
        <v/>
      </c>
      <c r="T2042" s="2" t="str">
        <f t="shared" si="159"/>
        <v/>
      </c>
      <c r="U2042" s="2" t="str">
        <f t="shared" si="159"/>
        <v/>
      </c>
      <c r="V2042" s="2" t="str">
        <f t="shared" si="159"/>
        <v/>
      </c>
      <c r="W2042" s="2" t="str">
        <f t="shared" si="159"/>
        <v/>
      </c>
      <c r="X2042" s="2" t="str">
        <f t="shared" si="159"/>
        <v/>
      </c>
      <c r="Y2042" s="2" t="str">
        <f t="shared" si="159"/>
        <v/>
      </c>
    </row>
    <row r="2043" spans="1:25" x14ac:dyDescent="0.2">
      <c r="A2043" s="2" t="s">
        <v>1483</v>
      </c>
      <c r="B2043" s="2">
        <v>1725</v>
      </c>
      <c r="C2043" s="2">
        <v>0</v>
      </c>
      <c r="D2043" s="2" t="s">
        <v>1467</v>
      </c>
      <c r="E2043" s="2">
        <v>2206</v>
      </c>
      <c r="F2043" s="2" t="s">
        <v>1285</v>
      </c>
      <c r="G2043" s="2">
        <v>2576196.784</v>
      </c>
      <c r="H2043" s="2">
        <v>1179848.733</v>
      </c>
      <c r="I2043" s="2" t="s">
        <v>4898</v>
      </c>
      <c r="J2043" s="4">
        <v>39630</v>
      </c>
      <c r="K2043" s="230">
        <f t="shared" si="157"/>
        <v>2</v>
      </c>
      <c r="L2043" s="2" t="str">
        <f>$B2043&amp;"-"&amp;COUNTIF($B$2:$B2043, $B2043)</f>
        <v>1725-1</v>
      </c>
      <c r="M2043" s="2">
        <v>6583</v>
      </c>
      <c r="N2043" s="2" t="str">
        <f t="shared" si="160"/>
        <v>S. Antonio (Val Morobbia)</v>
      </c>
      <c r="O2043" s="2" t="str">
        <f t="shared" si="159"/>
        <v/>
      </c>
      <c r="P2043" s="2" t="str">
        <f t="shared" si="159"/>
        <v/>
      </c>
      <c r="Q2043" s="2" t="str">
        <f t="shared" si="159"/>
        <v/>
      </c>
      <c r="R2043" s="2" t="str">
        <f t="shared" si="159"/>
        <v/>
      </c>
      <c r="S2043" s="2" t="str">
        <f t="shared" si="159"/>
        <v/>
      </c>
      <c r="T2043" s="2" t="str">
        <f t="shared" si="159"/>
        <v/>
      </c>
      <c r="U2043" s="2" t="str">
        <f t="shared" si="159"/>
        <v/>
      </c>
      <c r="V2043" s="2" t="str">
        <f t="shared" si="159"/>
        <v/>
      </c>
      <c r="W2043" s="2" t="str">
        <f t="shared" si="159"/>
        <v/>
      </c>
      <c r="X2043" s="2" t="str">
        <f t="shared" si="159"/>
        <v/>
      </c>
      <c r="Y2043" s="2" t="str">
        <f t="shared" si="159"/>
        <v/>
      </c>
    </row>
    <row r="2044" spans="1:25" x14ac:dyDescent="0.2">
      <c r="A2044" s="2" t="s">
        <v>1468</v>
      </c>
      <c r="B2044" s="2">
        <v>1753</v>
      </c>
      <c r="C2044" s="2">
        <v>0</v>
      </c>
      <c r="D2044" s="2" t="s">
        <v>1468</v>
      </c>
      <c r="E2044" s="2">
        <v>2208</v>
      </c>
      <c r="F2044" s="2" t="s">
        <v>1285</v>
      </c>
      <c r="G2044" s="2">
        <v>2573277.2280000001</v>
      </c>
      <c r="H2044" s="2">
        <v>1181698.358</v>
      </c>
      <c r="I2044" s="2" t="s">
        <v>4898</v>
      </c>
      <c r="J2044" s="4">
        <v>39630</v>
      </c>
      <c r="K2044" s="230">
        <f t="shared" si="157"/>
        <v>2</v>
      </c>
      <c r="L2044" s="2" t="str">
        <f>$B2044&amp;"-"&amp;COUNTIF($B$2:$B2044, $B2044)</f>
        <v>1753-2</v>
      </c>
      <c r="M2044" s="2">
        <v>6584</v>
      </c>
      <c r="N2044" s="2" t="str">
        <f t="shared" si="160"/>
        <v>Carena</v>
      </c>
      <c r="O2044" s="2" t="str">
        <f t="shared" si="159"/>
        <v/>
      </c>
      <c r="P2044" s="2" t="str">
        <f t="shared" si="159"/>
        <v/>
      </c>
      <c r="Q2044" s="2" t="str">
        <f t="shared" si="159"/>
        <v/>
      </c>
      <c r="R2044" s="2" t="str">
        <f t="shared" si="159"/>
        <v/>
      </c>
      <c r="S2044" s="2" t="str">
        <f t="shared" si="159"/>
        <v/>
      </c>
      <c r="T2044" s="2" t="str">
        <f t="shared" si="159"/>
        <v/>
      </c>
      <c r="U2044" s="2" t="str">
        <f t="shared" si="159"/>
        <v/>
      </c>
      <c r="V2044" s="2" t="str">
        <f t="shared" si="159"/>
        <v/>
      </c>
      <c r="W2044" s="2" t="str">
        <f t="shared" si="159"/>
        <v/>
      </c>
      <c r="X2044" s="2" t="str">
        <f t="shared" si="159"/>
        <v/>
      </c>
      <c r="Y2044" s="2" t="str">
        <f t="shared" si="159"/>
        <v/>
      </c>
    </row>
    <row r="2045" spans="1:25" x14ac:dyDescent="0.2">
      <c r="A2045" s="2" t="s">
        <v>1469</v>
      </c>
      <c r="B2045" s="2">
        <v>1740</v>
      </c>
      <c r="C2045" s="2">
        <v>0</v>
      </c>
      <c r="D2045" s="2" t="s">
        <v>1470</v>
      </c>
      <c r="E2045" s="2">
        <v>2211</v>
      </c>
      <c r="F2045" s="2" t="s">
        <v>1285</v>
      </c>
      <c r="G2045" s="2">
        <v>2571242.0129999998</v>
      </c>
      <c r="H2045" s="2">
        <v>1179512.26</v>
      </c>
      <c r="I2045" s="2" t="s">
        <v>4898</v>
      </c>
      <c r="J2045" s="4">
        <v>39630</v>
      </c>
      <c r="K2045" s="230">
        <f t="shared" si="157"/>
        <v>2</v>
      </c>
      <c r="L2045" s="2" t="str">
        <f>$B2045&amp;"-"&amp;COUNTIF($B$2:$B2045, $B2045)</f>
        <v>1740-1</v>
      </c>
      <c r="M2045" s="2">
        <v>6592</v>
      </c>
      <c r="N2045" s="2" t="str">
        <f t="shared" si="160"/>
        <v>S. Antonino</v>
      </c>
      <c r="O2045" s="2" t="str">
        <f t="shared" si="159"/>
        <v>S. Antonino</v>
      </c>
      <c r="P2045" s="2" t="str">
        <f t="shared" si="159"/>
        <v>S. Antonino</v>
      </c>
      <c r="Q2045" s="2" t="str">
        <f t="shared" si="159"/>
        <v/>
      </c>
      <c r="R2045" s="2" t="str">
        <f t="shared" si="159"/>
        <v/>
      </c>
      <c r="S2045" s="2" t="str">
        <f t="shared" si="159"/>
        <v/>
      </c>
      <c r="T2045" s="2" t="str">
        <f t="shared" si="159"/>
        <v/>
      </c>
      <c r="U2045" s="2" t="str">
        <f t="shared" ref="U2045:Y2045" si="161">IFERROR(INDEX($A$2:$A$5744, MATCH($M2045&amp;"-"&amp;U$1, $L$2:$L$5744, 0)), "")</f>
        <v/>
      </c>
      <c r="V2045" s="2" t="str">
        <f t="shared" si="161"/>
        <v/>
      </c>
      <c r="W2045" s="2" t="str">
        <f t="shared" si="161"/>
        <v/>
      </c>
      <c r="X2045" s="2" t="str">
        <f t="shared" si="161"/>
        <v/>
      </c>
      <c r="Y2045" s="2" t="str">
        <f t="shared" si="161"/>
        <v/>
      </c>
    </row>
    <row r="2046" spans="1:25" x14ac:dyDescent="0.2">
      <c r="A2046" s="2" t="s">
        <v>1471</v>
      </c>
      <c r="B2046" s="2">
        <v>1723</v>
      </c>
      <c r="C2046" s="2">
        <v>4</v>
      </c>
      <c r="D2046" s="2" t="s">
        <v>1471</v>
      </c>
      <c r="E2046" s="2">
        <v>2216</v>
      </c>
      <c r="F2046" s="2" t="s">
        <v>1285</v>
      </c>
      <c r="G2046" s="2">
        <v>2580310.4470000002</v>
      </c>
      <c r="H2046" s="2">
        <v>1180678.331</v>
      </c>
      <c r="I2046" s="2" t="s">
        <v>4898</v>
      </c>
      <c r="J2046" s="4">
        <v>39630</v>
      </c>
      <c r="K2046" s="230">
        <f t="shared" si="157"/>
        <v>2</v>
      </c>
      <c r="L2046" s="2" t="str">
        <f>$B2046&amp;"-"&amp;COUNTIF($B$2:$B2046, $B2046)</f>
        <v>1723-2</v>
      </c>
      <c r="M2046" s="2">
        <v>6593</v>
      </c>
      <c r="N2046" s="2" t="str">
        <f t="shared" si="160"/>
        <v>Cadenazzo</v>
      </c>
      <c r="O2046" s="2" t="str">
        <f t="shared" si="160"/>
        <v>Cadenazzo</v>
      </c>
      <c r="P2046" s="2" t="str">
        <f t="shared" si="160"/>
        <v>Cadenazzo</v>
      </c>
      <c r="Q2046" s="2" t="str">
        <f t="shared" si="160"/>
        <v/>
      </c>
      <c r="R2046" s="2" t="str">
        <f t="shared" si="160"/>
        <v/>
      </c>
      <c r="S2046" s="2" t="str">
        <f t="shared" si="160"/>
        <v/>
      </c>
      <c r="T2046" s="2" t="str">
        <f t="shared" si="160"/>
        <v/>
      </c>
      <c r="U2046" s="2" t="str">
        <f t="shared" si="160"/>
        <v/>
      </c>
      <c r="V2046" s="2" t="str">
        <f t="shared" si="160"/>
        <v/>
      </c>
      <c r="W2046" s="2" t="str">
        <f t="shared" si="160"/>
        <v/>
      </c>
      <c r="X2046" s="2" t="str">
        <f t="shared" si="160"/>
        <v/>
      </c>
      <c r="Y2046" s="2" t="str">
        <f t="shared" si="160"/>
        <v/>
      </c>
    </row>
    <row r="2047" spans="1:25" x14ac:dyDescent="0.2">
      <c r="A2047" s="2" t="s">
        <v>1472</v>
      </c>
      <c r="B2047" s="2">
        <v>1772</v>
      </c>
      <c r="C2047" s="2">
        <v>1</v>
      </c>
      <c r="D2047" s="2" t="s">
        <v>1473</v>
      </c>
      <c r="E2047" s="2">
        <v>2217</v>
      </c>
      <c r="F2047" s="2" t="s">
        <v>1285</v>
      </c>
      <c r="G2047" s="2">
        <v>2570958.0490000001</v>
      </c>
      <c r="H2047" s="2">
        <v>1185181.7</v>
      </c>
      <c r="I2047" s="2" t="s">
        <v>4898</v>
      </c>
      <c r="J2047" s="4">
        <v>39630</v>
      </c>
      <c r="K2047" s="230">
        <f t="shared" si="157"/>
        <v>2</v>
      </c>
      <c r="L2047" s="2" t="str">
        <f>$B2047&amp;"-"&amp;COUNTIF($B$2:$B2047, $B2047)</f>
        <v>1772-3</v>
      </c>
      <c r="M2047" s="2">
        <v>6594</v>
      </c>
      <c r="N2047" s="2" t="str">
        <f t="shared" si="160"/>
        <v>Contone</v>
      </c>
      <c r="O2047" s="2" t="str">
        <f t="shared" si="160"/>
        <v>Contone</v>
      </c>
      <c r="P2047" s="2" t="str">
        <f t="shared" si="160"/>
        <v>Contone</v>
      </c>
      <c r="Q2047" s="2" t="str">
        <f t="shared" si="160"/>
        <v/>
      </c>
      <c r="R2047" s="2" t="str">
        <f t="shared" si="160"/>
        <v/>
      </c>
      <c r="S2047" s="2" t="str">
        <f t="shared" si="160"/>
        <v/>
      </c>
      <c r="T2047" s="2" t="str">
        <f t="shared" si="160"/>
        <v/>
      </c>
      <c r="U2047" s="2" t="str">
        <f t="shared" si="160"/>
        <v/>
      </c>
      <c r="V2047" s="2" t="str">
        <f t="shared" si="160"/>
        <v/>
      </c>
      <c r="W2047" s="2" t="str">
        <f t="shared" si="160"/>
        <v/>
      </c>
      <c r="X2047" s="2" t="str">
        <f t="shared" si="160"/>
        <v/>
      </c>
      <c r="Y2047" s="2" t="str">
        <f t="shared" si="160"/>
        <v/>
      </c>
    </row>
    <row r="2048" spans="1:25" x14ac:dyDescent="0.2">
      <c r="A2048" s="2" t="s">
        <v>1473</v>
      </c>
      <c r="B2048" s="2">
        <v>1772</v>
      </c>
      <c r="C2048" s="2">
        <v>2</v>
      </c>
      <c r="D2048" s="2" t="s">
        <v>1473</v>
      </c>
      <c r="E2048" s="2">
        <v>2217</v>
      </c>
      <c r="F2048" s="2" t="s">
        <v>1285</v>
      </c>
      <c r="G2048" s="2">
        <v>2569579.2859999998</v>
      </c>
      <c r="H2048" s="2">
        <v>1185214.1969999999</v>
      </c>
      <c r="I2048" s="2" t="s">
        <v>4898</v>
      </c>
      <c r="J2048" s="4">
        <v>39630</v>
      </c>
      <c r="K2048" s="230">
        <f t="shared" si="157"/>
        <v>2</v>
      </c>
      <c r="L2048" s="2" t="str">
        <f>$B2048&amp;"-"&amp;COUNTIF($B$2:$B2048, $B2048)</f>
        <v>1772-4</v>
      </c>
      <c r="M2048" s="2">
        <v>6595</v>
      </c>
      <c r="N2048" s="2" t="str">
        <f t="shared" si="160"/>
        <v>Riazzino</v>
      </c>
      <c r="O2048" s="2" t="str">
        <f t="shared" si="160"/>
        <v>Riazzino</v>
      </c>
      <c r="P2048" s="2" t="str">
        <f t="shared" si="160"/>
        <v>Riazzino</v>
      </c>
      <c r="Q2048" s="2" t="str">
        <f t="shared" si="160"/>
        <v/>
      </c>
      <c r="R2048" s="2" t="str">
        <f t="shared" si="160"/>
        <v/>
      </c>
      <c r="S2048" s="2" t="str">
        <f t="shared" si="160"/>
        <v/>
      </c>
      <c r="T2048" s="2" t="str">
        <f t="shared" si="160"/>
        <v/>
      </c>
      <c r="U2048" s="2" t="str">
        <f t="shared" si="160"/>
        <v/>
      </c>
      <c r="V2048" s="2" t="str">
        <f t="shared" si="160"/>
        <v/>
      </c>
      <c r="W2048" s="2" t="str">
        <f t="shared" si="160"/>
        <v/>
      </c>
      <c r="X2048" s="2" t="str">
        <f t="shared" si="160"/>
        <v/>
      </c>
      <c r="Y2048" s="2" t="str">
        <f t="shared" si="160"/>
        <v/>
      </c>
    </row>
    <row r="2049" spans="1:25" x14ac:dyDescent="0.2">
      <c r="A2049" s="2" t="s">
        <v>1474</v>
      </c>
      <c r="B2049" s="2">
        <v>1724</v>
      </c>
      <c r="C2049" s="2">
        <v>0</v>
      </c>
      <c r="D2049" s="2" t="s">
        <v>1474</v>
      </c>
      <c r="E2049" s="2">
        <v>2220</v>
      </c>
      <c r="F2049" s="2" t="s">
        <v>1285</v>
      </c>
      <c r="G2049" s="2">
        <v>2580377.6359999999</v>
      </c>
      <c r="H2049" s="2">
        <v>1177666.912</v>
      </c>
      <c r="I2049" s="2" t="s">
        <v>4898</v>
      </c>
      <c r="J2049" s="4">
        <v>39630</v>
      </c>
      <c r="K2049" s="230">
        <f t="shared" si="157"/>
        <v>2</v>
      </c>
      <c r="L2049" s="2" t="str">
        <f>$B2049&amp;"-"&amp;COUNTIF($B$2:$B2049, $B2049)</f>
        <v>1724-2</v>
      </c>
      <c r="M2049" s="2">
        <v>6596</v>
      </c>
      <c r="N2049" s="2" t="str">
        <f t="shared" si="160"/>
        <v>Gordola</v>
      </c>
      <c r="O2049" s="2" t="str">
        <f t="shared" si="160"/>
        <v>Gordola</v>
      </c>
      <c r="P2049" s="2" t="str">
        <f t="shared" si="160"/>
        <v/>
      </c>
      <c r="Q2049" s="2" t="str">
        <f t="shared" si="160"/>
        <v/>
      </c>
      <c r="R2049" s="2" t="str">
        <f t="shared" si="160"/>
        <v/>
      </c>
      <c r="S2049" s="2" t="str">
        <f t="shared" si="160"/>
        <v/>
      </c>
      <c r="T2049" s="2" t="str">
        <f t="shared" si="160"/>
        <v/>
      </c>
      <c r="U2049" s="2" t="str">
        <f t="shared" si="160"/>
        <v/>
      </c>
      <c r="V2049" s="2" t="str">
        <f t="shared" si="160"/>
        <v/>
      </c>
      <c r="W2049" s="2" t="str">
        <f t="shared" si="160"/>
        <v/>
      </c>
      <c r="X2049" s="2" t="str">
        <f t="shared" si="160"/>
        <v/>
      </c>
      <c r="Y2049" s="2" t="str">
        <f t="shared" si="160"/>
        <v/>
      </c>
    </row>
    <row r="2050" spans="1:25" x14ac:dyDescent="0.2">
      <c r="A2050" s="2" t="s">
        <v>1475</v>
      </c>
      <c r="B2050" s="2">
        <v>1724</v>
      </c>
      <c r="C2050" s="2">
        <v>2</v>
      </c>
      <c r="D2050" s="2" t="s">
        <v>1474</v>
      </c>
      <c r="E2050" s="2">
        <v>2220</v>
      </c>
      <c r="F2050" s="2" t="s">
        <v>1285</v>
      </c>
      <c r="G2050" s="2">
        <v>2578809.6060000001</v>
      </c>
      <c r="H2050" s="2">
        <v>1176182.6429999999</v>
      </c>
      <c r="I2050" s="2" t="s">
        <v>4898</v>
      </c>
      <c r="J2050" s="4">
        <v>39630</v>
      </c>
      <c r="K2050" s="230">
        <f t="shared" si="157"/>
        <v>2</v>
      </c>
      <c r="L2050" s="2" t="str">
        <f>$B2050&amp;"-"&amp;COUNTIF($B$2:$B2050, $B2050)</f>
        <v>1724-3</v>
      </c>
      <c r="M2050" s="2">
        <v>6597</v>
      </c>
      <c r="N2050" s="2" t="str">
        <f t="shared" si="160"/>
        <v>Agarone</v>
      </c>
      <c r="O2050" s="2" t="str">
        <f t="shared" si="160"/>
        <v/>
      </c>
      <c r="P2050" s="2" t="str">
        <f t="shared" si="160"/>
        <v/>
      </c>
      <c r="Q2050" s="2" t="str">
        <f t="shared" si="160"/>
        <v/>
      </c>
      <c r="R2050" s="2" t="str">
        <f t="shared" si="160"/>
        <v/>
      </c>
      <c r="S2050" s="2" t="str">
        <f t="shared" si="160"/>
        <v/>
      </c>
      <c r="T2050" s="2" t="str">
        <f t="shared" si="160"/>
        <v/>
      </c>
      <c r="U2050" s="2" t="str">
        <f t="shared" si="160"/>
        <v/>
      </c>
      <c r="V2050" s="2" t="str">
        <f t="shared" si="160"/>
        <v/>
      </c>
      <c r="W2050" s="2" t="str">
        <f t="shared" si="160"/>
        <v/>
      </c>
      <c r="X2050" s="2" t="str">
        <f t="shared" si="160"/>
        <v/>
      </c>
      <c r="Y2050" s="2" t="str">
        <f t="shared" si="160"/>
        <v/>
      </c>
    </row>
    <row r="2051" spans="1:25" x14ac:dyDescent="0.2">
      <c r="A2051" s="2" t="s">
        <v>1476</v>
      </c>
      <c r="B2051" s="2">
        <v>1724</v>
      </c>
      <c r="C2051" s="2">
        <v>4</v>
      </c>
      <c r="D2051" s="2" t="s">
        <v>1474</v>
      </c>
      <c r="E2051" s="2">
        <v>2220</v>
      </c>
      <c r="F2051" s="2" t="s">
        <v>1285</v>
      </c>
      <c r="G2051" s="2">
        <v>2580481.054</v>
      </c>
      <c r="H2051" s="2">
        <v>1173621.426</v>
      </c>
      <c r="I2051" s="2" t="s">
        <v>4898</v>
      </c>
      <c r="J2051" s="4">
        <v>39630</v>
      </c>
      <c r="K2051" s="230">
        <f t="shared" ref="K2051:K2114" si="162">IF(I2051="it", 1, IF(I2051="fr", 2, 3))</f>
        <v>2</v>
      </c>
      <c r="L2051" s="2" t="str">
        <f>$B2051&amp;"-"&amp;COUNTIF($B$2:$B2051, $B2051)</f>
        <v>1724-4</v>
      </c>
      <c r="M2051" s="2">
        <v>6598</v>
      </c>
      <c r="N2051" s="2" t="str">
        <f t="shared" si="160"/>
        <v>Tenero</v>
      </c>
      <c r="O2051" s="2" t="str">
        <f t="shared" si="160"/>
        <v>Tenero</v>
      </c>
      <c r="P2051" s="2" t="str">
        <f t="shared" si="160"/>
        <v/>
      </c>
      <c r="Q2051" s="2" t="str">
        <f t="shared" si="160"/>
        <v/>
      </c>
      <c r="R2051" s="2" t="str">
        <f t="shared" si="160"/>
        <v/>
      </c>
      <c r="S2051" s="2" t="str">
        <f t="shared" si="160"/>
        <v/>
      </c>
      <c r="T2051" s="2" t="str">
        <f t="shared" si="160"/>
        <v/>
      </c>
      <c r="U2051" s="2" t="str">
        <f t="shared" si="160"/>
        <v/>
      </c>
      <c r="V2051" s="2" t="str">
        <f t="shared" si="160"/>
        <v/>
      </c>
      <c r="W2051" s="2" t="str">
        <f t="shared" si="160"/>
        <v/>
      </c>
      <c r="X2051" s="2" t="str">
        <f t="shared" si="160"/>
        <v/>
      </c>
      <c r="Y2051" s="2" t="str">
        <f t="shared" si="160"/>
        <v/>
      </c>
    </row>
    <row r="2052" spans="1:25" x14ac:dyDescent="0.2">
      <c r="A2052" s="2" t="s">
        <v>1477</v>
      </c>
      <c r="B2052" s="2">
        <v>1724</v>
      </c>
      <c r="C2052" s="2">
        <v>5</v>
      </c>
      <c r="D2052" s="2" t="s">
        <v>1474</v>
      </c>
      <c r="E2052" s="2">
        <v>2220</v>
      </c>
      <c r="F2052" s="2" t="s">
        <v>1285</v>
      </c>
      <c r="G2052" s="2">
        <v>2581213.693</v>
      </c>
      <c r="H2052" s="2">
        <v>1175435.818</v>
      </c>
      <c r="I2052" s="2" t="s">
        <v>4898</v>
      </c>
      <c r="J2052" s="4">
        <v>39630</v>
      </c>
      <c r="K2052" s="230">
        <f t="shared" si="162"/>
        <v>2</v>
      </c>
      <c r="L2052" s="2" t="str">
        <f>$B2052&amp;"-"&amp;COUNTIF($B$2:$B2052, $B2052)</f>
        <v>1724-5</v>
      </c>
      <c r="M2052" s="2">
        <v>6599</v>
      </c>
      <c r="N2052" s="2" t="str">
        <f t="shared" si="160"/>
        <v>Robasacco</v>
      </c>
      <c r="O2052" s="2" t="str">
        <f t="shared" si="160"/>
        <v/>
      </c>
      <c r="P2052" s="2" t="str">
        <f t="shared" si="160"/>
        <v/>
      </c>
      <c r="Q2052" s="2" t="str">
        <f t="shared" si="160"/>
        <v/>
      </c>
      <c r="R2052" s="2" t="str">
        <f t="shared" si="160"/>
        <v/>
      </c>
      <c r="S2052" s="2" t="str">
        <f t="shared" si="160"/>
        <v/>
      </c>
      <c r="T2052" s="2" t="str">
        <f t="shared" si="160"/>
        <v/>
      </c>
      <c r="U2052" s="2" t="str">
        <f t="shared" si="160"/>
        <v/>
      </c>
      <c r="V2052" s="2" t="str">
        <f t="shared" si="160"/>
        <v/>
      </c>
      <c r="W2052" s="2" t="str">
        <f t="shared" si="160"/>
        <v/>
      </c>
      <c r="X2052" s="2" t="str">
        <f t="shared" si="160"/>
        <v/>
      </c>
      <c r="Y2052" s="2" t="str">
        <f t="shared" si="160"/>
        <v/>
      </c>
    </row>
    <row r="2053" spans="1:25" x14ac:dyDescent="0.2">
      <c r="A2053" s="2" t="s">
        <v>1478</v>
      </c>
      <c r="B2053" s="2">
        <v>1724</v>
      </c>
      <c r="C2053" s="2">
        <v>7</v>
      </c>
      <c r="D2053" s="2" t="s">
        <v>1474</v>
      </c>
      <c r="E2053" s="2">
        <v>2220</v>
      </c>
      <c r="F2053" s="2" t="s">
        <v>1285</v>
      </c>
      <c r="G2053" s="2">
        <v>2580854.023</v>
      </c>
      <c r="H2053" s="2">
        <v>1174278.3160000001</v>
      </c>
      <c r="I2053" s="2" t="s">
        <v>4898</v>
      </c>
      <c r="J2053" s="4">
        <v>39630</v>
      </c>
      <c r="K2053" s="230">
        <f t="shared" si="162"/>
        <v>2</v>
      </c>
      <c r="L2053" s="2" t="str">
        <f>$B2053&amp;"-"&amp;COUNTIF($B$2:$B2053, $B2053)</f>
        <v>1724-6</v>
      </c>
      <c r="M2053" s="2">
        <v>6600</v>
      </c>
      <c r="N2053" s="2" t="str">
        <f t="shared" si="160"/>
        <v>Locarno</v>
      </c>
      <c r="O2053" s="2" t="str">
        <f t="shared" si="160"/>
        <v>Locarno</v>
      </c>
      <c r="P2053" s="2" t="str">
        <f t="shared" si="160"/>
        <v>Solduno</v>
      </c>
      <c r="Q2053" s="2" t="str">
        <f t="shared" si="160"/>
        <v>Muralto</v>
      </c>
      <c r="R2053" s="2" t="str">
        <f t="shared" si="160"/>
        <v>Locarno</v>
      </c>
      <c r="S2053" s="2" t="str">
        <f t="shared" si="160"/>
        <v>Muralto</v>
      </c>
      <c r="T2053" s="2" t="str">
        <f t="shared" si="160"/>
        <v/>
      </c>
      <c r="U2053" s="2" t="str">
        <f t="shared" si="160"/>
        <v/>
      </c>
      <c r="V2053" s="2" t="str">
        <f t="shared" si="160"/>
        <v/>
      </c>
      <c r="W2053" s="2" t="str">
        <f t="shared" si="160"/>
        <v/>
      </c>
      <c r="X2053" s="2" t="str">
        <f t="shared" si="160"/>
        <v/>
      </c>
      <c r="Y2053" s="2" t="str">
        <f t="shared" si="160"/>
        <v/>
      </c>
    </row>
    <row r="2054" spans="1:25" x14ac:dyDescent="0.2">
      <c r="A2054" s="2" t="s">
        <v>1479</v>
      </c>
      <c r="B2054" s="2">
        <v>1724</v>
      </c>
      <c r="C2054" s="2">
        <v>8</v>
      </c>
      <c r="D2054" s="2" t="s">
        <v>1474</v>
      </c>
      <c r="E2054" s="2">
        <v>2220</v>
      </c>
      <c r="F2054" s="2" t="s">
        <v>1285</v>
      </c>
      <c r="G2054" s="2">
        <v>2582060.9240000001</v>
      </c>
      <c r="H2054" s="2">
        <v>1175819.186</v>
      </c>
      <c r="I2054" s="2" t="s">
        <v>4898</v>
      </c>
      <c r="J2054" s="4">
        <v>39630</v>
      </c>
      <c r="K2054" s="230">
        <f t="shared" si="162"/>
        <v>2</v>
      </c>
      <c r="L2054" s="2" t="str">
        <f>$B2054&amp;"-"&amp;COUNTIF($B$2:$B2054, $B2054)</f>
        <v>1724-7</v>
      </c>
      <c r="M2054" s="2">
        <v>6605</v>
      </c>
      <c r="N2054" s="2" t="str">
        <f t="shared" si="160"/>
        <v>Locarno</v>
      </c>
      <c r="O2054" s="2" t="str">
        <f t="shared" si="160"/>
        <v/>
      </c>
      <c r="P2054" s="2" t="str">
        <f t="shared" si="160"/>
        <v/>
      </c>
      <c r="Q2054" s="2" t="str">
        <f t="shared" si="160"/>
        <v/>
      </c>
      <c r="R2054" s="2" t="str">
        <f t="shared" si="160"/>
        <v/>
      </c>
      <c r="S2054" s="2" t="str">
        <f t="shared" si="160"/>
        <v/>
      </c>
      <c r="T2054" s="2" t="str">
        <f t="shared" si="160"/>
        <v/>
      </c>
      <c r="U2054" s="2" t="str">
        <f t="shared" si="160"/>
        <v/>
      </c>
      <c r="V2054" s="2" t="str">
        <f t="shared" si="160"/>
        <v/>
      </c>
      <c r="W2054" s="2" t="str">
        <f t="shared" si="160"/>
        <v/>
      </c>
      <c r="X2054" s="2" t="str">
        <f t="shared" si="160"/>
        <v/>
      </c>
      <c r="Y2054" s="2" t="str">
        <f t="shared" si="160"/>
        <v/>
      </c>
    </row>
    <row r="2055" spans="1:25" x14ac:dyDescent="0.2">
      <c r="A2055" s="2" t="s">
        <v>1579</v>
      </c>
      <c r="B2055" s="2">
        <v>1734</v>
      </c>
      <c r="C2055" s="2">
        <v>0</v>
      </c>
      <c r="D2055" s="2" t="s">
        <v>1474</v>
      </c>
      <c r="E2055" s="2">
        <v>2220</v>
      </c>
      <c r="F2055" s="2" t="s">
        <v>1285</v>
      </c>
      <c r="G2055" s="2">
        <v>2581280.0410000002</v>
      </c>
      <c r="H2055" s="2">
        <v>1178014.564</v>
      </c>
      <c r="I2055" s="2" t="s">
        <v>4896</v>
      </c>
      <c r="J2055" s="4">
        <v>39630</v>
      </c>
      <c r="K2055" s="230">
        <f t="shared" si="162"/>
        <v>3</v>
      </c>
      <c r="L2055" s="2" t="str">
        <f>$B2055&amp;"-"&amp;COUNTIF($B$2:$B2055, $B2055)</f>
        <v>1734-1</v>
      </c>
      <c r="M2055" s="2">
        <v>6611</v>
      </c>
      <c r="N2055" s="2" t="str">
        <f t="shared" si="160"/>
        <v>Mosogno</v>
      </c>
      <c r="O2055" s="2" t="str">
        <f t="shared" si="160"/>
        <v>Gresso</v>
      </c>
      <c r="P2055" s="2" t="str">
        <f t="shared" si="160"/>
        <v>Crana</v>
      </c>
      <c r="Q2055" s="2" t="str">
        <f t="shared" si="160"/>
        <v/>
      </c>
      <c r="R2055" s="2" t="str">
        <f t="shared" si="160"/>
        <v/>
      </c>
      <c r="S2055" s="2" t="str">
        <f t="shared" si="160"/>
        <v/>
      </c>
      <c r="T2055" s="2" t="str">
        <f t="shared" si="160"/>
        <v/>
      </c>
      <c r="U2055" s="2" t="str">
        <f t="shared" si="160"/>
        <v/>
      </c>
      <c r="V2055" s="2" t="str">
        <f t="shared" si="160"/>
        <v/>
      </c>
      <c r="W2055" s="2" t="str">
        <f t="shared" si="160"/>
        <v/>
      </c>
      <c r="X2055" s="2" t="str">
        <f t="shared" si="160"/>
        <v/>
      </c>
      <c r="Y2055" s="2" t="str">
        <f t="shared" si="160"/>
        <v/>
      </c>
    </row>
    <row r="2056" spans="1:25" x14ac:dyDescent="0.2">
      <c r="A2056" s="2" t="s">
        <v>1475</v>
      </c>
      <c r="B2056" s="2">
        <v>1724</v>
      </c>
      <c r="C2056" s="2">
        <v>2</v>
      </c>
      <c r="D2056" s="2" t="s">
        <v>1480</v>
      </c>
      <c r="E2056" s="2">
        <v>2226</v>
      </c>
      <c r="F2056" s="2" t="s">
        <v>1285</v>
      </c>
      <c r="G2056" s="2">
        <v>2578702.9610000001</v>
      </c>
      <c r="H2056" s="2">
        <v>1175378.51</v>
      </c>
      <c r="I2056" s="2" t="s">
        <v>4898</v>
      </c>
      <c r="J2056" s="4">
        <v>39630</v>
      </c>
      <c r="K2056" s="230">
        <f t="shared" si="162"/>
        <v>2</v>
      </c>
      <c r="L2056" s="2" t="str">
        <f>$B2056&amp;"-"&amp;COUNTIF($B$2:$B2056, $B2056)</f>
        <v>1724-8</v>
      </c>
      <c r="M2056" s="2">
        <v>6612</v>
      </c>
      <c r="N2056" s="2" t="str">
        <f t="shared" si="160"/>
        <v>Ascona</v>
      </c>
      <c r="O2056" s="2" t="str">
        <f t="shared" si="160"/>
        <v>Ascona</v>
      </c>
      <c r="P2056" s="2" t="str">
        <f t="shared" si="160"/>
        <v/>
      </c>
      <c r="Q2056" s="2" t="str">
        <f t="shared" si="160"/>
        <v/>
      </c>
      <c r="R2056" s="2" t="str">
        <f t="shared" si="160"/>
        <v/>
      </c>
      <c r="S2056" s="2" t="str">
        <f t="shared" si="160"/>
        <v/>
      </c>
      <c r="T2056" s="2" t="str">
        <f t="shared" si="160"/>
        <v/>
      </c>
      <c r="U2056" s="2" t="str">
        <f t="shared" si="160"/>
        <v/>
      </c>
      <c r="V2056" s="2" t="str">
        <f t="shared" si="160"/>
        <v/>
      </c>
      <c r="W2056" s="2" t="str">
        <f t="shared" si="160"/>
        <v/>
      </c>
      <c r="X2056" s="2" t="str">
        <f t="shared" si="160"/>
        <v/>
      </c>
      <c r="Y2056" s="2" t="str">
        <f t="shared" si="160"/>
        <v/>
      </c>
    </row>
    <row r="2057" spans="1:25" x14ac:dyDescent="0.2">
      <c r="A2057" s="2" t="s">
        <v>1512</v>
      </c>
      <c r="B2057" s="2">
        <v>1724</v>
      </c>
      <c r="C2057" s="2">
        <v>6</v>
      </c>
      <c r="D2057" s="2" t="s">
        <v>1480</v>
      </c>
      <c r="E2057" s="2">
        <v>2226</v>
      </c>
      <c r="F2057" s="2" t="s">
        <v>1285</v>
      </c>
      <c r="G2057" s="2">
        <v>2577677.4840000002</v>
      </c>
      <c r="H2057" s="2">
        <v>1176508.6140000001</v>
      </c>
      <c r="I2057" s="2" t="s">
        <v>4898</v>
      </c>
      <c r="J2057" s="4">
        <v>39630</v>
      </c>
      <c r="K2057" s="230">
        <f t="shared" si="162"/>
        <v>2</v>
      </c>
      <c r="L2057" s="2" t="str">
        <f>$B2057&amp;"-"&amp;COUNTIF($B$2:$B2057, $B2057)</f>
        <v>1724-9</v>
      </c>
      <c r="M2057" s="2">
        <v>6613</v>
      </c>
      <c r="N2057" s="2" t="str">
        <f t="shared" si="160"/>
        <v>Porto Ronco</v>
      </c>
      <c r="O2057" s="2" t="str">
        <f t="shared" si="160"/>
        <v/>
      </c>
      <c r="P2057" s="2" t="str">
        <f t="shared" si="160"/>
        <v/>
      </c>
      <c r="Q2057" s="2" t="str">
        <f t="shared" si="160"/>
        <v/>
      </c>
      <c r="R2057" s="2" t="str">
        <f t="shared" si="160"/>
        <v/>
      </c>
      <c r="S2057" s="2" t="str">
        <f t="shared" si="160"/>
        <v/>
      </c>
      <c r="T2057" s="2" t="str">
        <f t="shared" si="160"/>
        <v/>
      </c>
      <c r="U2057" s="2" t="str">
        <f t="shared" si="160"/>
        <v/>
      </c>
      <c r="V2057" s="2" t="str">
        <f t="shared" si="160"/>
        <v/>
      </c>
      <c r="W2057" s="2" t="str">
        <f t="shared" si="160"/>
        <v/>
      </c>
      <c r="X2057" s="2" t="str">
        <f t="shared" si="160"/>
        <v/>
      </c>
      <c r="Y2057" s="2" t="str">
        <f t="shared" si="160"/>
        <v/>
      </c>
    </row>
    <row r="2058" spans="1:25" x14ac:dyDescent="0.2">
      <c r="A2058" s="2" t="s">
        <v>1480</v>
      </c>
      <c r="B2058" s="2">
        <v>1733</v>
      </c>
      <c r="C2058" s="2">
        <v>0</v>
      </c>
      <c r="D2058" s="2" t="s">
        <v>1480</v>
      </c>
      <c r="E2058" s="2">
        <v>2226</v>
      </c>
      <c r="F2058" s="2" t="s">
        <v>1285</v>
      </c>
      <c r="G2058" s="2">
        <v>2577483.7250000001</v>
      </c>
      <c r="H2058" s="2">
        <v>1174424.6129999999</v>
      </c>
      <c r="I2058" s="2" t="s">
        <v>4898</v>
      </c>
      <c r="J2058" s="4">
        <v>39630</v>
      </c>
      <c r="K2058" s="230">
        <f t="shared" si="162"/>
        <v>2</v>
      </c>
      <c r="L2058" s="2" t="str">
        <f>$B2058&amp;"-"&amp;COUNTIF($B$2:$B2058, $B2058)</f>
        <v>1733-2</v>
      </c>
      <c r="M2058" s="2">
        <v>6614</v>
      </c>
      <c r="N2058" s="2" t="str">
        <f t="shared" si="160"/>
        <v>Brissago</v>
      </c>
      <c r="O2058" s="2" t="str">
        <f t="shared" si="160"/>
        <v>Isole di Brissago</v>
      </c>
      <c r="P2058" s="2" t="str">
        <f t="shared" si="160"/>
        <v/>
      </c>
      <c r="Q2058" s="2" t="str">
        <f t="shared" si="160"/>
        <v/>
      </c>
      <c r="R2058" s="2" t="str">
        <f t="shared" si="160"/>
        <v/>
      </c>
      <c r="S2058" s="2" t="str">
        <f t="shared" si="160"/>
        <v/>
      </c>
      <c r="T2058" s="2" t="str">
        <f t="shared" si="160"/>
        <v/>
      </c>
      <c r="U2058" s="2" t="str">
        <f t="shared" si="160"/>
        <v/>
      </c>
      <c r="V2058" s="2" t="str">
        <f t="shared" si="160"/>
        <v/>
      </c>
      <c r="W2058" s="2" t="str">
        <f t="shared" si="160"/>
        <v/>
      </c>
      <c r="X2058" s="2" t="str">
        <f t="shared" si="160"/>
        <v/>
      </c>
      <c r="Y2058" s="2" t="str">
        <f t="shared" si="160"/>
        <v/>
      </c>
    </row>
    <row r="2059" spans="1:25" x14ac:dyDescent="0.2">
      <c r="A2059" s="2" t="s">
        <v>1481</v>
      </c>
      <c r="B2059" s="2">
        <v>1752</v>
      </c>
      <c r="C2059" s="2">
        <v>0</v>
      </c>
      <c r="D2059" s="2" t="s">
        <v>1481</v>
      </c>
      <c r="E2059" s="2">
        <v>2228</v>
      </c>
      <c r="F2059" s="2" t="s">
        <v>1285</v>
      </c>
      <c r="G2059" s="2">
        <v>2575900.4709999999</v>
      </c>
      <c r="H2059" s="2">
        <v>1182824.723</v>
      </c>
      <c r="I2059" s="2" t="s">
        <v>4898</v>
      </c>
      <c r="J2059" s="4">
        <v>39630</v>
      </c>
      <c r="K2059" s="230">
        <f t="shared" si="162"/>
        <v>2</v>
      </c>
      <c r="L2059" s="2" t="str">
        <f>$B2059&amp;"-"&amp;COUNTIF($B$2:$B2059, $B2059)</f>
        <v>1752-1</v>
      </c>
      <c r="M2059" s="2">
        <v>6616</v>
      </c>
      <c r="N2059" s="2" t="str">
        <f t="shared" si="160"/>
        <v>Losone</v>
      </c>
      <c r="O2059" s="2" t="str">
        <f t="shared" si="160"/>
        <v/>
      </c>
      <c r="P2059" s="2" t="str">
        <f t="shared" si="160"/>
        <v/>
      </c>
      <c r="Q2059" s="2" t="str">
        <f t="shared" si="160"/>
        <v/>
      </c>
      <c r="R2059" s="2" t="str">
        <f t="shared" si="160"/>
        <v/>
      </c>
      <c r="S2059" s="2" t="str">
        <f t="shared" si="160"/>
        <v/>
      </c>
      <c r="T2059" s="2" t="str">
        <f t="shared" si="160"/>
        <v/>
      </c>
      <c r="U2059" s="2" t="str">
        <f t="shared" si="160"/>
        <v/>
      </c>
      <c r="V2059" s="2" t="str">
        <f t="shared" si="160"/>
        <v/>
      </c>
      <c r="W2059" s="2" t="str">
        <f t="shared" si="160"/>
        <v/>
      </c>
      <c r="X2059" s="2" t="str">
        <f t="shared" si="160"/>
        <v/>
      </c>
      <c r="Y2059" s="2" t="str">
        <f t="shared" si="160"/>
        <v/>
      </c>
    </row>
    <row r="2060" spans="1:25" x14ac:dyDescent="0.2">
      <c r="A2060" s="2" t="s">
        <v>1482</v>
      </c>
      <c r="B2060" s="2">
        <v>1723</v>
      </c>
      <c r="C2060" s="2">
        <v>3</v>
      </c>
      <c r="D2060" s="2" t="s">
        <v>1482</v>
      </c>
      <c r="E2060" s="2">
        <v>2230</v>
      </c>
      <c r="F2060" s="2" t="s">
        <v>1285</v>
      </c>
      <c r="G2060" s="2">
        <v>2579817.9040000001</v>
      </c>
      <c r="H2060" s="2">
        <v>1179037.379</v>
      </c>
      <c r="I2060" s="2" t="s">
        <v>4898</v>
      </c>
      <c r="J2060" s="4">
        <v>39630</v>
      </c>
      <c r="K2060" s="230">
        <f t="shared" si="162"/>
        <v>2</v>
      </c>
      <c r="L2060" s="2" t="str">
        <f>$B2060&amp;"-"&amp;COUNTIF($B$2:$B2060, $B2060)</f>
        <v>1723-3</v>
      </c>
      <c r="M2060" s="2">
        <v>6618</v>
      </c>
      <c r="N2060" s="2" t="str">
        <f t="shared" si="160"/>
        <v>Arcegno</v>
      </c>
      <c r="O2060" s="2" t="str">
        <f t="shared" si="160"/>
        <v>Arcegno</v>
      </c>
      <c r="P2060" s="2" t="str">
        <f t="shared" si="160"/>
        <v/>
      </c>
      <c r="Q2060" s="2" t="str">
        <f t="shared" si="160"/>
        <v/>
      </c>
      <c r="R2060" s="2" t="str">
        <f t="shared" si="160"/>
        <v/>
      </c>
      <c r="S2060" s="2" t="str">
        <f t="shared" si="160"/>
        <v/>
      </c>
      <c r="T2060" s="2" t="str">
        <f t="shared" si="160"/>
        <v/>
      </c>
      <c r="U2060" s="2" t="str">
        <f t="shared" si="160"/>
        <v/>
      </c>
      <c r="V2060" s="2" t="str">
        <f t="shared" si="160"/>
        <v/>
      </c>
      <c r="W2060" s="2" t="str">
        <f t="shared" si="160"/>
        <v/>
      </c>
      <c r="X2060" s="2" t="str">
        <f t="shared" si="160"/>
        <v/>
      </c>
      <c r="Y2060" s="2" t="str">
        <f t="shared" si="160"/>
        <v/>
      </c>
    </row>
    <row r="2061" spans="1:25" x14ac:dyDescent="0.2">
      <c r="A2061" s="2" t="s">
        <v>1474</v>
      </c>
      <c r="B2061" s="2">
        <v>1724</v>
      </c>
      <c r="C2061" s="2">
        <v>0</v>
      </c>
      <c r="D2061" s="2" t="s">
        <v>1482</v>
      </c>
      <c r="E2061" s="2">
        <v>2230</v>
      </c>
      <c r="F2061" s="2" t="s">
        <v>1285</v>
      </c>
      <c r="G2061" s="2">
        <v>2580768.0359999998</v>
      </c>
      <c r="H2061" s="2">
        <v>1178746.365</v>
      </c>
      <c r="I2061" s="2" t="s">
        <v>4898</v>
      </c>
      <c r="J2061" s="4">
        <v>39630</v>
      </c>
      <c r="K2061" s="230">
        <f t="shared" si="162"/>
        <v>2</v>
      </c>
      <c r="L2061" s="2" t="str">
        <f>$B2061&amp;"-"&amp;COUNTIF($B$2:$B2061, $B2061)</f>
        <v>1724-10</v>
      </c>
      <c r="M2061" s="2">
        <v>6622</v>
      </c>
      <c r="N2061" s="2" t="str">
        <f t="shared" si="160"/>
        <v>Ronco sopra Ascona</v>
      </c>
      <c r="O2061" s="2" t="str">
        <f t="shared" si="160"/>
        <v/>
      </c>
      <c r="P2061" s="2" t="str">
        <f t="shared" si="160"/>
        <v/>
      </c>
      <c r="Q2061" s="2" t="str">
        <f t="shared" si="160"/>
        <v/>
      </c>
      <c r="R2061" s="2" t="str">
        <f t="shared" si="160"/>
        <v/>
      </c>
      <c r="S2061" s="2" t="str">
        <f t="shared" si="160"/>
        <v/>
      </c>
      <c r="T2061" s="2" t="str">
        <f t="shared" si="160"/>
        <v/>
      </c>
      <c r="U2061" s="2" t="str">
        <f t="shared" si="160"/>
        <v/>
      </c>
      <c r="V2061" s="2" t="str">
        <f t="shared" si="160"/>
        <v/>
      </c>
      <c r="W2061" s="2" t="str">
        <f t="shared" si="160"/>
        <v/>
      </c>
      <c r="X2061" s="2" t="str">
        <f t="shared" si="160"/>
        <v/>
      </c>
      <c r="Y2061" s="2" t="str">
        <f t="shared" si="160"/>
        <v/>
      </c>
    </row>
    <row r="2062" spans="1:25" x14ac:dyDescent="0.2">
      <c r="A2062" s="2" t="s">
        <v>1483</v>
      </c>
      <c r="B2062" s="2">
        <v>1725</v>
      </c>
      <c r="C2062" s="2">
        <v>0</v>
      </c>
      <c r="D2062" s="2" t="s">
        <v>1484</v>
      </c>
      <c r="E2062" s="2">
        <v>2233</v>
      </c>
      <c r="F2062" s="2" t="s">
        <v>1285</v>
      </c>
      <c r="G2062" s="2">
        <v>2574913.264</v>
      </c>
      <c r="H2062" s="2">
        <v>1180107.9469999999</v>
      </c>
      <c r="I2062" s="2" t="s">
        <v>4898</v>
      </c>
      <c r="J2062" s="4">
        <v>39630</v>
      </c>
      <c r="K2062" s="230">
        <f t="shared" si="162"/>
        <v>2</v>
      </c>
      <c r="L2062" s="2" t="str">
        <f>$B2062&amp;"-"&amp;COUNTIF($B$2:$B2062, $B2062)</f>
        <v>1725-2</v>
      </c>
      <c r="M2062" s="2">
        <v>6631</v>
      </c>
      <c r="N2062" s="2" t="str">
        <f t="shared" si="160"/>
        <v>Corippo</v>
      </c>
      <c r="O2062" s="2" t="str">
        <f t="shared" si="160"/>
        <v/>
      </c>
      <c r="P2062" s="2" t="str">
        <f t="shared" si="160"/>
        <v/>
      </c>
      <c r="Q2062" s="2" t="str">
        <f t="shared" si="160"/>
        <v/>
      </c>
      <c r="R2062" s="2" t="str">
        <f t="shared" si="160"/>
        <v/>
      </c>
      <c r="S2062" s="2" t="str">
        <f t="shared" si="160"/>
        <v/>
      </c>
      <c r="T2062" s="2" t="str">
        <f t="shared" si="160"/>
        <v/>
      </c>
      <c r="U2062" s="2" t="str">
        <f t="shared" si="160"/>
        <v/>
      </c>
      <c r="V2062" s="2" t="str">
        <f t="shared" si="160"/>
        <v/>
      </c>
      <c r="W2062" s="2" t="str">
        <f t="shared" si="160"/>
        <v/>
      </c>
      <c r="X2062" s="2" t="str">
        <f t="shared" si="160"/>
        <v/>
      </c>
      <c r="Y2062" s="2" t="str">
        <f t="shared" si="160"/>
        <v/>
      </c>
    </row>
    <row r="2063" spans="1:25" x14ac:dyDescent="0.2">
      <c r="A2063" s="2" t="s">
        <v>1485</v>
      </c>
      <c r="B2063" s="2">
        <v>1730</v>
      </c>
      <c r="C2063" s="2">
        <v>0</v>
      </c>
      <c r="D2063" s="2" t="s">
        <v>1484</v>
      </c>
      <c r="E2063" s="2">
        <v>2233</v>
      </c>
      <c r="F2063" s="2" t="s">
        <v>1285</v>
      </c>
      <c r="G2063" s="2">
        <v>2572411.2710000002</v>
      </c>
      <c r="H2063" s="2">
        <v>1178405.121</v>
      </c>
      <c r="I2063" s="2" t="s">
        <v>4898</v>
      </c>
      <c r="J2063" s="4">
        <v>39630</v>
      </c>
      <c r="K2063" s="230">
        <f t="shared" si="162"/>
        <v>2</v>
      </c>
      <c r="L2063" s="2" t="str">
        <f>$B2063&amp;"-"&amp;COUNTIF($B$2:$B2063, $B2063)</f>
        <v>1730-1</v>
      </c>
      <c r="M2063" s="2">
        <v>6632</v>
      </c>
      <c r="N2063" s="2" t="str">
        <f t="shared" si="160"/>
        <v>Vogorno</v>
      </c>
      <c r="O2063" s="2" t="str">
        <f t="shared" si="160"/>
        <v/>
      </c>
      <c r="P2063" s="2" t="str">
        <f t="shared" si="160"/>
        <v/>
      </c>
      <c r="Q2063" s="2" t="str">
        <f t="shared" si="160"/>
        <v/>
      </c>
      <c r="R2063" s="2" t="str">
        <f t="shared" si="160"/>
        <v/>
      </c>
      <c r="S2063" s="2" t="str">
        <f t="shared" si="160"/>
        <v/>
      </c>
      <c r="T2063" s="2" t="str">
        <f t="shared" si="160"/>
        <v/>
      </c>
      <c r="U2063" s="2" t="str">
        <f t="shared" si="160"/>
        <v/>
      </c>
      <c r="V2063" s="2" t="str">
        <f t="shared" si="160"/>
        <v/>
      </c>
      <c r="W2063" s="2" t="str">
        <f t="shared" si="160"/>
        <v/>
      </c>
      <c r="X2063" s="2" t="str">
        <f t="shared" si="160"/>
        <v/>
      </c>
      <c r="Y2063" s="2" t="str">
        <f t="shared" si="160"/>
        <v/>
      </c>
    </row>
    <row r="2064" spans="1:25" x14ac:dyDescent="0.2">
      <c r="A2064" s="2" t="s">
        <v>1486</v>
      </c>
      <c r="B2064" s="2">
        <v>1745</v>
      </c>
      <c r="C2064" s="2">
        <v>0</v>
      </c>
      <c r="D2064" s="2" t="s">
        <v>1487</v>
      </c>
      <c r="E2064" s="2">
        <v>2234</v>
      </c>
      <c r="F2064" s="2" t="s">
        <v>1285</v>
      </c>
      <c r="G2064" s="2">
        <v>2566691.75</v>
      </c>
      <c r="H2064" s="2">
        <v>1178958.581</v>
      </c>
      <c r="I2064" s="2" t="s">
        <v>4898</v>
      </c>
      <c r="J2064" s="4">
        <v>39630</v>
      </c>
      <c r="K2064" s="230">
        <f t="shared" si="162"/>
        <v>2</v>
      </c>
      <c r="L2064" s="2" t="str">
        <f>$B2064&amp;"-"&amp;COUNTIF($B$2:$B2064, $B2064)</f>
        <v>1745-2</v>
      </c>
      <c r="M2064" s="2">
        <v>6633</v>
      </c>
      <c r="N2064" s="2" t="str">
        <f t="shared" si="160"/>
        <v>Lavertezzo</v>
      </c>
      <c r="O2064" s="2" t="str">
        <f t="shared" si="160"/>
        <v/>
      </c>
      <c r="P2064" s="2" t="str">
        <f t="shared" si="160"/>
        <v/>
      </c>
      <c r="Q2064" s="2" t="str">
        <f t="shared" si="160"/>
        <v/>
      </c>
      <c r="R2064" s="2" t="str">
        <f t="shared" si="160"/>
        <v/>
      </c>
      <c r="S2064" s="2" t="str">
        <f t="shared" si="160"/>
        <v/>
      </c>
      <c r="T2064" s="2" t="str">
        <f t="shared" si="160"/>
        <v/>
      </c>
      <c r="U2064" s="2" t="str">
        <f t="shared" si="160"/>
        <v/>
      </c>
      <c r="V2064" s="2" t="str">
        <f t="shared" si="160"/>
        <v/>
      </c>
      <c r="W2064" s="2" t="str">
        <f t="shared" si="160"/>
        <v/>
      </c>
      <c r="X2064" s="2" t="str">
        <f t="shared" si="160"/>
        <v/>
      </c>
      <c r="Y2064" s="2" t="str">
        <f t="shared" si="160"/>
        <v/>
      </c>
    </row>
    <row r="2065" spans="1:25" x14ac:dyDescent="0.2">
      <c r="A2065" s="2" t="s">
        <v>1451</v>
      </c>
      <c r="B2065" s="2">
        <v>1754</v>
      </c>
      <c r="C2065" s="2">
        <v>2</v>
      </c>
      <c r="D2065" s="2" t="s">
        <v>1487</v>
      </c>
      <c r="E2065" s="2">
        <v>2234</v>
      </c>
      <c r="F2065" s="2" t="s">
        <v>1285</v>
      </c>
      <c r="G2065" s="2">
        <v>2569201.3119999999</v>
      </c>
      <c r="H2065" s="2">
        <v>1181429.1059999999</v>
      </c>
      <c r="I2065" s="2" t="s">
        <v>4898</v>
      </c>
      <c r="J2065" s="4">
        <v>39630</v>
      </c>
      <c r="K2065" s="230">
        <f t="shared" si="162"/>
        <v>2</v>
      </c>
      <c r="L2065" s="2" t="str">
        <f>$B2065&amp;"-"&amp;COUNTIF($B$2:$B2065, $B2065)</f>
        <v>1754-3</v>
      </c>
      <c r="M2065" s="2">
        <v>6634</v>
      </c>
      <c r="N2065" s="2" t="str">
        <f t="shared" si="160"/>
        <v>Brione (Verzasca)</v>
      </c>
      <c r="O2065" s="2" t="str">
        <f t="shared" si="160"/>
        <v/>
      </c>
      <c r="P2065" s="2" t="str">
        <f t="shared" si="160"/>
        <v/>
      </c>
      <c r="Q2065" s="2" t="str">
        <f t="shared" si="160"/>
        <v/>
      </c>
      <c r="R2065" s="2" t="str">
        <f t="shared" ref="O2065:Y2088" si="163">IFERROR(INDEX($A$2:$A$5744, MATCH($M2065&amp;"-"&amp;R$1, $L$2:$L$5744, 0)), "")</f>
        <v/>
      </c>
      <c r="S2065" s="2" t="str">
        <f t="shared" si="163"/>
        <v/>
      </c>
      <c r="T2065" s="2" t="str">
        <f t="shared" si="163"/>
        <v/>
      </c>
      <c r="U2065" s="2" t="str">
        <f t="shared" si="163"/>
        <v/>
      </c>
      <c r="V2065" s="2" t="str">
        <f t="shared" si="163"/>
        <v/>
      </c>
      <c r="W2065" s="2" t="str">
        <f t="shared" si="163"/>
        <v/>
      </c>
      <c r="X2065" s="2" t="str">
        <f t="shared" si="163"/>
        <v/>
      </c>
      <c r="Y2065" s="2" t="str">
        <f t="shared" si="163"/>
        <v/>
      </c>
    </row>
    <row r="2066" spans="1:25" x14ac:dyDescent="0.2">
      <c r="A2066" s="2" t="s">
        <v>1488</v>
      </c>
      <c r="B2066" s="2">
        <v>1756</v>
      </c>
      <c r="C2066" s="2">
        <v>0</v>
      </c>
      <c r="D2066" s="2" t="s">
        <v>1487</v>
      </c>
      <c r="E2066" s="2">
        <v>2234</v>
      </c>
      <c r="F2066" s="2" t="s">
        <v>1285</v>
      </c>
      <c r="G2066" s="2">
        <v>2569400.861</v>
      </c>
      <c r="H2066" s="2">
        <v>1180124.2520000001</v>
      </c>
      <c r="I2066" s="2" t="s">
        <v>4898</v>
      </c>
      <c r="J2066" s="4">
        <v>39630</v>
      </c>
      <c r="K2066" s="230">
        <f t="shared" si="162"/>
        <v>2</v>
      </c>
      <c r="L2066" s="2" t="str">
        <f>$B2066&amp;"-"&amp;COUNTIF($B$2:$B2066, $B2066)</f>
        <v>1756-1</v>
      </c>
      <c r="M2066" s="2">
        <v>6635</v>
      </c>
      <c r="N2066" s="2" t="str">
        <f t="shared" ref="N2066:Y2129" si="164">IFERROR(INDEX($A$2:$A$5744, MATCH($M2066&amp;"-"&amp;N$1, $L$2:$L$5744, 0)), "")</f>
        <v>Gerra (Verzasca)</v>
      </c>
      <c r="O2066" s="2" t="str">
        <f t="shared" si="163"/>
        <v/>
      </c>
      <c r="P2066" s="2" t="str">
        <f t="shared" si="163"/>
        <v/>
      </c>
      <c r="Q2066" s="2" t="str">
        <f t="shared" si="163"/>
        <v/>
      </c>
      <c r="R2066" s="2" t="str">
        <f t="shared" si="163"/>
        <v/>
      </c>
      <c r="S2066" s="2" t="str">
        <f t="shared" si="163"/>
        <v/>
      </c>
      <c r="T2066" s="2" t="str">
        <f t="shared" si="163"/>
        <v/>
      </c>
      <c r="U2066" s="2" t="str">
        <f t="shared" si="163"/>
        <v/>
      </c>
      <c r="V2066" s="2" t="str">
        <f t="shared" si="163"/>
        <v/>
      </c>
      <c r="W2066" s="2" t="str">
        <f t="shared" si="163"/>
        <v/>
      </c>
      <c r="X2066" s="2" t="str">
        <f t="shared" si="163"/>
        <v/>
      </c>
      <c r="Y2066" s="2" t="str">
        <f t="shared" si="163"/>
        <v/>
      </c>
    </row>
    <row r="2067" spans="1:25" x14ac:dyDescent="0.2">
      <c r="A2067" s="2" t="s">
        <v>1489</v>
      </c>
      <c r="B2067" s="2">
        <v>1756</v>
      </c>
      <c r="C2067" s="2">
        <v>2</v>
      </c>
      <c r="D2067" s="2" t="s">
        <v>1487</v>
      </c>
      <c r="E2067" s="2">
        <v>2234</v>
      </c>
      <c r="F2067" s="2" t="s">
        <v>1285</v>
      </c>
      <c r="G2067" s="2">
        <v>2568153.8870000001</v>
      </c>
      <c r="H2067" s="2">
        <v>1180173.5190000001</v>
      </c>
      <c r="I2067" s="2" t="s">
        <v>4898</v>
      </c>
      <c r="J2067" s="4">
        <v>39630</v>
      </c>
      <c r="K2067" s="230">
        <f t="shared" si="162"/>
        <v>2</v>
      </c>
      <c r="L2067" s="2" t="str">
        <f>$B2067&amp;"-"&amp;COUNTIF($B$2:$B2067, $B2067)</f>
        <v>1756-2</v>
      </c>
      <c r="M2067" s="2">
        <v>6636</v>
      </c>
      <c r="N2067" s="2" t="str">
        <f t="shared" si="164"/>
        <v>Frasco</v>
      </c>
      <c r="O2067" s="2" t="str">
        <f t="shared" si="163"/>
        <v/>
      </c>
      <c r="P2067" s="2" t="str">
        <f t="shared" si="163"/>
        <v/>
      </c>
      <c r="Q2067" s="2" t="str">
        <f t="shared" si="163"/>
        <v/>
      </c>
      <c r="R2067" s="2" t="str">
        <f t="shared" si="163"/>
        <v/>
      </c>
      <c r="S2067" s="2" t="str">
        <f t="shared" si="163"/>
        <v/>
      </c>
      <c r="T2067" s="2" t="str">
        <f t="shared" si="163"/>
        <v/>
      </c>
      <c r="U2067" s="2" t="str">
        <f t="shared" si="163"/>
        <v/>
      </c>
      <c r="V2067" s="2" t="str">
        <f t="shared" si="163"/>
        <v/>
      </c>
      <c r="W2067" s="2" t="str">
        <f t="shared" si="163"/>
        <v/>
      </c>
      <c r="X2067" s="2" t="str">
        <f t="shared" si="163"/>
        <v/>
      </c>
      <c r="Y2067" s="2" t="str">
        <f t="shared" si="163"/>
        <v/>
      </c>
    </row>
    <row r="2068" spans="1:25" x14ac:dyDescent="0.2">
      <c r="A2068" s="2" t="s">
        <v>1490</v>
      </c>
      <c r="B2068" s="2">
        <v>1782</v>
      </c>
      <c r="C2068" s="2">
        <v>3</v>
      </c>
      <c r="D2068" s="2" t="s">
        <v>1491</v>
      </c>
      <c r="E2068" s="2">
        <v>2235</v>
      </c>
      <c r="F2068" s="2" t="s">
        <v>1285</v>
      </c>
      <c r="G2068" s="2">
        <v>2574489.6630000002</v>
      </c>
      <c r="H2068" s="2">
        <v>1187265.2039999999</v>
      </c>
      <c r="I2068" s="2" t="s">
        <v>4898</v>
      </c>
      <c r="J2068" s="4">
        <v>39630</v>
      </c>
      <c r="K2068" s="230">
        <f t="shared" si="162"/>
        <v>2</v>
      </c>
      <c r="L2068" s="2" t="str">
        <f>$B2068&amp;"-"&amp;COUNTIF($B$2:$B2068, $B2068)</f>
        <v>1782-3</v>
      </c>
      <c r="M2068" s="2">
        <v>6637</v>
      </c>
      <c r="N2068" s="2" t="str">
        <f t="shared" si="164"/>
        <v>Sonogno</v>
      </c>
      <c r="O2068" s="2" t="str">
        <f t="shared" si="163"/>
        <v/>
      </c>
      <c r="P2068" s="2" t="str">
        <f t="shared" si="163"/>
        <v/>
      </c>
      <c r="Q2068" s="2" t="str">
        <f t="shared" si="163"/>
        <v/>
      </c>
      <c r="R2068" s="2" t="str">
        <f t="shared" si="163"/>
        <v/>
      </c>
      <c r="S2068" s="2" t="str">
        <f t="shared" si="163"/>
        <v/>
      </c>
      <c r="T2068" s="2" t="str">
        <f t="shared" si="163"/>
        <v/>
      </c>
      <c r="U2068" s="2" t="str">
        <f t="shared" si="163"/>
        <v/>
      </c>
      <c r="V2068" s="2" t="str">
        <f t="shared" si="163"/>
        <v/>
      </c>
      <c r="W2068" s="2" t="str">
        <f t="shared" si="163"/>
        <v/>
      </c>
      <c r="X2068" s="2" t="str">
        <f t="shared" si="163"/>
        <v/>
      </c>
      <c r="Y2068" s="2" t="str">
        <f t="shared" si="163"/>
        <v/>
      </c>
    </row>
    <row r="2069" spans="1:25" x14ac:dyDescent="0.2">
      <c r="A2069" s="2" t="s">
        <v>1492</v>
      </c>
      <c r="B2069" s="2">
        <v>1782</v>
      </c>
      <c r="C2069" s="2">
        <v>4</v>
      </c>
      <c r="D2069" s="2" t="s">
        <v>1491</v>
      </c>
      <c r="E2069" s="2">
        <v>2235</v>
      </c>
      <c r="F2069" s="2" t="s">
        <v>1285</v>
      </c>
      <c r="G2069" s="2">
        <v>2575283.5860000001</v>
      </c>
      <c r="H2069" s="2">
        <v>1187782.7919999999</v>
      </c>
      <c r="I2069" s="2" t="s">
        <v>4898</v>
      </c>
      <c r="J2069" s="4">
        <v>39630</v>
      </c>
      <c r="K2069" s="230">
        <f t="shared" si="162"/>
        <v>2</v>
      </c>
      <c r="L2069" s="2" t="str">
        <f>$B2069&amp;"-"&amp;COUNTIF($B$2:$B2069, $B2069)</f>
        <v>1782-4</v>
      </c>
      <c r="M2069" s="2">
        <v>6644</v>
      </c>
      <c r="N2069" s="2" t="str">
        <f t="shared" si="164"/>
        <v>Orselina</v>
      </c>
      <c r="O2069" s="2" t="str">
        <f t="shared" si="163"/>
        <v>Orselina</v>
      </c>
      <c r="P2069" s="2" t="str">
        <f t="shared" si="163"/>
        <v/>
      </c>
      <c r="Q2069" s="2" t="str">
        <f t="shared" si="163"/>
        <v/>
      </c>
      <c r="R2069" s="2" t="str">
        <f t="shared" si="163"/>
        <v/>
      </c>
      <c r="S2069" s="2" t="str">
        <f t="shared" si="163"/>
        <v/>
      </c>
      <c r="T2069" s="2" t="str">
        <f t="shared" si="163"/>
        <v/>
      </c>
      <c r="U2069" s="2" t="str">
        <f t="shared" si="163"/>
        <v/>
      </c>
      <c r="V2069" s="2" t="str">
        <f t="shared" si="163"/>
        <v/>
      </c>
      <c r="W2069" s="2" t="str">
        <f t="shared" si="163"/>
        <v/>
      </c>
      <c r="X2069" s="2" t="str">
        <f t="shared" si="163"/>
        <v/>
      </c>
      <c r="Y2069" s="2" t="str">
        <f t="shared" si="163"/>
        <v/>
      </c>
    </row>
    <row r="2070" spans="1:25" x14ac:dyDescent="0.2">
      <c r="A2070" s="2" t="s">
        <v>1493</v>
      </c>
      <c r="B2070" s="2">
        <v>1782</v>
      </c>
      <c r="C2070" s="2">
        <v>5</v>
      </c>
      <c r="D2070" s="2" t="s">
        <v>1491</v>
      </c>
      <c r="E2070" s="2">
        <v>2235</v>
      </c>
      <c r="F2070" s="2" t="s">
        <v>1285</v>
      </c>
      <c r="G2070" s="2">
        <v>2576916.9679999999</v>
      </c>
      <c r="H2070" s="2">
        <v>1187213.423</v>
      </c>
      <c r="I2070" s="2" t="s">
        <v>4898</v>
      </c>
      <c r="J2070" s="4">
        <v>39630</v>
      </c>
      <c r="K2070" s="230">
        <f t="shared" si="162"/>
        <v>2</v>
      </c>
      <c r="L2070" s="2" t="str">
        <f>$B2070&amp;"-"&amp;COUNTIF($B$2:$B2070, $B2070)</f>
        <v>1782-5</v>
      </c>
      <c r="M2070" s="2">
        <v>6645</v>
      </c>
      <c r="N2070" s="2" t="str">
        <f t="shared" si="164"/>
        <v>Brione sopra Minusio</v>
      </c>
      <c r="O2070" s="2" t="str">
        <f t="shared" si="163"/>
        <v>Brione sopra Minusio</v>
      </c>
      <c r="P2070" s="2" t="str">
        <f t="shared" si="163"/>
        <v/>
      </c>
      <c r="Q2070" s="2" t="str">
        <f t="shared" si="163"/>
        <v/>
      </c>
      <c r="R2070" s="2" t="str">
        <f t="shared" si="163"/>
        <v/>
      </c>
      <c r="S2070" s="2" t="str">
        <f t="shared" si="163"/>
        <v/>
      </c>
      <c r="T2070" s="2" t="str">
        <f t="shared" si="163"/>
        <v/>
      </c>
      <c r="U2070" s="2" t="str">
        <f t="shared" si="163"/>
        <v/>
      </c>
      <c r="V2070" s="2" t="str">
        <f t="shared" si="163"/>
        <v/>
      </c>
      <c r="W2070" s="2" t="str">
        <f t="shared" si="163"/>
        <v/>
      </c>
      <c r="X2070" s="2" t="str">
        <f t="shared" si="163"/>
        <v/>
      </c>
      <c r="Y2070" s="2" t="str">
        <f t="shared" si="163"/>
        <v/>
      </c>
    </row>
    <row r="2071" spans="1:25" x14ac:dyDescent="0.2">
      <c r="A2071" s="2" t="s">
        <v>1494</v>
      </c>
      <c r="B2071" s="2">
        <v>1782</v>
      </c>
      <c r="C2071" s="2">
        <v>6</v>
      </c>
      <c r="D2071" s="2" t="s">
        <v>1491</v>
      </c>
      <c r="E2071" s="2">
        <v>2235</v>
      </c>
      <c r="F2071" s="2" t="s">
        <v>1285</v>
      </c>
      <c r="G2071" s="2">
        <v>2575820.125</v>
      </c>
      <c r="H2071" s="2">
        <v>1186337.889</v>
      </c>
      <c r="I2071" s="2" t="s">
        <v>4898</v>
      </c>
      <c r="J2071" s="4">
        <v>39630</v>
      </c>
      <c r="K2071" s="230">
        <f t="shared" si="162"/>
        <v>2</v>
      </c>
      <c r="L2071" s="2" t="str">
        <f>$B2071&amp;"-"&amp;COUNTIF($B$2:$B2071, $B2071)</f>
        <v>1782-6</v>
      </c>
      <c r="M2071" s="2">
        <v>6646</v>
      </c>
      <c r="N2071" s="2" t="str">
        <f t="shared" si="164"/>
        <v>Contra</v>
      </c>
      <c r="O2071" s="2" t="str">
        <f t="shared" si="163"/>
        <v>Contra</v>
      </c>
      <c r="P2071" s="2" t="str">
        <f t="shared" si="163"/>
        <v>Contra</v>
      </c>
      <c r="Q2071" s="2" t="str">
        <f t="shared" si="163"/>
        <v/>
      </c>
      <c r="R2071" s="2" t="str">
        <f t="shared" si="163"/>
        <v/>
      </c>
      <c r="S2071" s="2" t="str">
        <f t="shared" si="163"/>
        <v/>
      </c>
      <c r="T2071" s="2" t="str">
        <f t="shared" si="163"/>
        <v/>
      </c>
      <c r="U2071" s="2" t="str">
        <f t="shared" si="163"/>
        <v/>
      </c>
      <c r="V2071" s="2" t="str">
        <f t="shared" si="163"/>
        <v/>
      </c>
      <c r="W2071" s="2" t="str">
        <f t="shared" si="163"/>
        <v/>
      </c>
      <c r="X2071" s="2" t="str">
        <f t="shared" si="163"/>
        <v/>
      </c>
      <c r="Y2071" s="2" t="str">
        <f t="shared" si="163"/>
        <v/>
      </c>
    </row>
    <row r="2072" spans="1:25" x14ac:dyDescent="0.2">
      <c r="A2072" s="2" t="s">
        <v>1495</v>
      </c>
      <c r="B2072" s="2">
        <v>1695</v>
      </c>
      <c r="C2072" s="2">
        <v>0</v>
      </c>
      <c r="D2072" s="2" t="s">
        <v>1496</v>
      </c>
      <c r="E2072" s="2">
        <v>2236</v>
      </c>
      <c r="F2072" s="2" t="s">
        <v>1285</v>
      </c>
      <c r="G2072" s="2">
        <v>2568692.0929999999</v>
      </c>
      <c r="H2072" s="2">
        <v>1172805.7320000001</v>
      </c>
      <c r="I2072" s="2" t="s">
        <v>4898</v>
      </c>
      <c r="J2072" s="4">
        <v>39630</v>
      </c>
      <c r="K2072" s="230">
        <f t="shared" si="162"/>
        <v>2</v>
      </c>
      <c r="L2072" s="2" t="str">
        <f>$B2072&amp;"-"&amp;COUNTIF($B$2:$B2072, $B2072)</f>
        <v>1695-1</v>
      </c>
      <c r="M2072" s="2">
        <v>6647</v>
      </c>
      <c r="N2072" s="2" t="str">
        <f t="shared" si="164"/>
        <v>Mergoscia</v>
      </c>
      <c r="O2072" s="2" t="str">
        <f t="shared" si="163"/>
        <v/>
      </c>
      <c r="P2072" s="2" t="str">
        <f t="shared" si="163"/>
        <v/>
      </c>
      <c r="Q2072" s="2" t="str">
        <f t="shared" si="163"/>
        <v/>
      </c>
      <c r="R2072" s="2" t="str">
        <f t="shared" si="163"/>
        <v/>
      </c>
      <c r="S2072" s="2" t="str">
        <f t="shared" si="163"/>
        <v/>
      </c>
      <c r="T2072" s="2" t="str">
        <f t="shared" si="163"/>
        <v/>
      </c>
      <c r="U2072" s="2" t="str">
        <f t="shared" si="163"/>
        <v/>
      </c>
      <c r="V2072" s="2" t="str">
        <f t="shared" si="163"/>
        <v/>
      </c>
      <c r="W2072" s="2" t="str">
        <f t="shared" si="163"/>
        <v/>
      </c>
      <c r="X2072" s="2" t="str">
        <f t="shared" si="163"/>
        <v/>
      </c>
      <c r="Y2072" s="2" t="str">
        <f t="shared" si="163"/>
        <v/>
      </c>
    </row>
    <row r="2073" spans="1:25" x14ac:dyDescent="0.2">
      <c r="A2073" s="2" t="s">
        <v>1497</v>
      </c>
      <c r="B2073" s="2">
        <v>1695</v>
      </c>
      <c r="C2073" s="2">
        <v>2</v>
      </c>
      <c r="D2073" s="2" t="s">
        <v>1496</v>
      </c>
      <c r="E2073" s="2">
        <v>2236</v>
      </c>
      <c r="F2073" s="2" t="s">
        <v>1285</v>
      </c>
      <c r="G2073" s="2">
        <v>2569492.6680000001</v>
      </c>
      <c r="H2073" s="2">
        <v>1174207.048</v>
      </c>
      <c r="I2073" s="2" t="s">
        <v>4898</v>
      </c>
      <c r="J2073" s="4">
        <v>39630</v>
      </c>
      <c r="K2073" s="230">
        <f t="shared" si="162"/>
        <v>2</v>
      </c>
      <c r="L2073" s="2" t="str">
        <f>$B2073&amp;"-"&amp;COUNTIF($B$2:$B2073, $B2073)</f>
        <v>1695-2</v>
      </c>
      <c r="M2073" s="2">
        <v>6648</v>
      </c>
      <c r="N2073" s="2" t="str">
        <f t="shared" si="164"/>
        <v>Minusio</v>
      </c>
      <c r="O2073" s="2" t="str">
        <f t="shared" si="163"/>
        <v/>
      </c>
      <c r="P2073" s="2" t="str">
        <f t="shared" si="163"/>
        <v/>
      </c>
      <c r="Q2073" s="2" t="str">
        <f t="shared" si="163"/>
        <v/>
      </c>
      <c r="R2073" s="2" t="str">
        <f t="shared" si="163"/>
        <v/>
      </c>
      <c r="S2073" s="2" t="str">
        <f t="shared" si="163"/>
        <v/>
      </c>
      <c r="T2073" s="2" t="str">
        <f t="shared" si="163"/>
        <v/>
      </c>
      <c r="U2073" s="2" t="str">
        <f t="shared" si="163"/>
        <v/>
      </c>
      <c r="V2073" s="2" t="str">
        <f t="shared" si="163"/>
        <v/>
      </c>
      <c r="W2073" s="2" t="str">
        <f t="shared" si="163"/>
        <v/>
      </c>
      <c r="X2073" s="2" t="str">
        <f t="shared" si="163"/>
        <v/>
      </c>
      <c r="Y2073" s="2" t="str">
        <f t="shared" si="163"/>
        <v/>
      </c>
    </row>
    <row r="2074" spans="1:25" x14ac:dyDescent="0.2">
      <c r="A2074" s="2" t="s">
        <v>1498</v>
      </c>
      <c r="B2074" s="2">
        <v>1695</v>
      </c>
      <c r="C2074" s="2">
        <v>3</v>
      </c>
      <c r="D2074" s="2" t="s">
        <v>1496</v>
      </c>
      <c r="E2074" s="2">
        <v>2236</v>
      </c>
      <c r="F2074" s="2" t="s">
        <v>1285</v>
      </c>
      <c r="G2074" s="2">
        <v>2568139.148</v>
      </c>
      <c r="H2074" s="2">
        <v>1174696.5009999999</v>
      </c>
      <c r="I2074" s="2" t="s">
        <v>4898</v>
      </c>
      <c r="J2074" s="4">
        <v>39630</v>
      </c>
      <c r="K2074" s="230">
        <f t="shared" si="162"/>
        <v>2</v>
      </c>
      <c r="L2074" s="2" t="str">
        <f>$B2074&amp;"-"&amp;COUNTIF($B$2:$B2074, $B2074)</f>
        <v>1695-3</v>
      </c>
      <c r="M2074" s="2">
        <v>6652</v>
      </c>
      <c r="N2074" s="2" t="str">
        <f t="shared" si="164"/>
        <v>Tegna</v>
      </c>
      <c r="O2074" s="2" t="str">
        <f t="shared" si="163"/>
        <v>Tegna</v>
      </c>
      <c r="P2074" s="2" t="str">
        <f t="shared" si="163"/>
        <v/>
      </c>
      <c r="Q2074" s="2" t="str">
        <f t="shared" si="163"/>
        <v/>
      </c>
      <c r="R2074" s="2" t="str">
        <f t="shared" si="163"/>
        <v/>
      </c>
      <c r="S2074" s="2" t="str">
        <f t="shared" si="163"/>
        <v/>
      </c>
      <c r="T2074" s="2" t="str">
        <f t="shared" si="163"/>
        <v/>
      </c>
      <c r="U2074" s="2" t="str">
        <f t="shared" si="163"/>
        <v/>
      </c>
      <c r="V2074" s="2" t="str">
        <f t="shared" si="163"/>
        <v/>
      </c>
      <c r="W2074" s="2" t="str">
        <f t="shared" si="163"/>
        <v/>
      </c>
      <c r="X2074" s="2" t="str">
        <f t="shared" si="163"/>
        <v/>
      </c>
      <c r="Y2074" s="2" t="str">
        <f t="shared" si="163"/>
        <v/>
      </c>
    </row>
    <row r="2075" spans="1:25" x14ac:dyDescent="0.2">
      <c r="A2075" s="2" t="s">
        <v>1499</v>
      </c>
      <c r="B2075" s="2">
        <v>1695</v>
      </c>
      <c r="C2075" s="2">
        <v>4</v>
      </c>
      <c r="D2075" s="2" t="s">
        <v>1496</v>
      </c>
      <c r="E2075" s="2">
        <v>2236</v>
      </c>
      <c r="F2075" s="2" t="s">
        <v>1285</v>
      </c>
      <c r="G2075" s="2">
        <v>2567657.6770000001</v>
      </c>
      <c r="H2075" s="2">
        <v>1173570.7919999999</v>
      </c>
      <c r="I2075" s="2" t="s">
        <v>4898</v>
      </c>
      <c r="J2075" s="4">
        <v>39630</v>
      </c>
      <c r="K2075" s="230">
        <f t="shared" si="162"/>
        <v>2</v>
      </c>
      <c r="L2075" s="2" t="str">
        <f>$B2075&amp;"-"&amp;COUNTIF($B$2:$B2075, $B2075)</f>
        <v>1695-4</v>
      </c>
      <c r="M2075" s="2">
        <v>6653</v>
      </c>
      <c r="N2075" s="2" t="str">
        <f t="shared" si="164"/>
        <v>Verscio</v>
      </c>
      <c r="O2075" s="2" t="str">
        <f t="shared" si="163"/>
        <v/>
      </c>
      <c r="P2075" s="2" t="str">
        <f t="shared" si="163"/>
        <v/>
      </c>
      <c r="Q2075" s="2" t="str">
        <f t="shared" si="163"/>
        <v/>
      </c>
      <c r="R2075" s="2" t="str">
        <f t="shared" si="163"/>
        <v/>
      </c>
      <c r="S2075" s="2" t="str">
        <f t="shared" si="163"/>
        <v/>
      </c>
      <c r="T2075" s="2" t="str">
        <f t="shared" si="163"/>
        <v/>
      </c>
      <c r="U2075" s="2" t="str">
        <f t="shared" si="163"/>
        <v/>
      </c>
      <c r="V2075" s="2" t="str">
        <f t="shared" si="163"/>
        <v/>
      </c>
      <c r="W2075" s="2" t="str">
        <f t="shared" si="163"/>
        <v/>
      </c>
      <c r="X2075" s="2" t="str">
        <f t="shared" si="163"/>
        <v/>
      </c>
      <c r="Y2075" s="2" t="str">
        <f t="shared" si="163"/>
        <v/>
      </c>
    </row>
    <row r="2076" spans="1:25" x14ac:dyDescent="0.2">
      <c r="A2076" s="2" t="s">
        <v>1500</v>
      </c>
      <c r="B2076" s="2">
        <v>1696</v>
      </c>
      <c r="C2076" s="2">
        <v>0</v>
      </c>
      <c r="D2076" s="2" t="s">
        <v>1496</v>
      </c>
      <c r="E2076" s="2">
        <v>2236</v>
      </c>
      <c r="F2076" s="2" t="s">
        <v>1285</v>
      </c>
      <c r="G2076" s="2">
        <v>2570878.8139999998</v>
      </c>
      <c r="H2076" s="2">
        <v>1172610.122</v>
      </c>
      <c r="I2076" s="2" t="s">
        <v>4898</v>
      </c>
      <c r="J2076" s="4">
        <v>39630</v>
      </c>
      <c r="K2076" s="230">
        <f t="shared" si="162"/>
        <v>2</v>
      </c>
      <c r="L2076" s="2" t="str">
        <f>$B2076&amp;"-"&amp;COUNTIF($B$2:$B2076, $B2076)</f>
        <v>1696-1</v>
      </c>
      <c r="M2076" s="2">
        <v>6654</v>
      </c>
      <c r="N2076" s="2" t="str">
        <f t="shared" si="164"/>
        <v>Cavigliano</v>
      </c>
      <c r="O2076" s="2" t="str">
        <f t="shared" si="163"/>
        <v/>
      </c>
      <c r="P2076" s="2" t="str">
        <f t="shared" si="163"/>
        <v/>
      </c>
      <c r="Q2076" s="2" t="str">
        <f t="shared" si="163"/>
        <v/>
      </c>
      <c r="R2076" s="2" t="str">
        <f t="shared" si="163"/>
        <v/>
      </c>
      <c r="S2076" s="2" t="str">
        <f t="shared" si="163"/>
        <v/>
      </c>
      <c r="T2076" s="2" t="str">
        <f t="shared" si="163"/>
        <v/>
      </c>
      <c r="U2076" s="2" t="str">
        <f t="shared" si="163"/>
        <v/>
      </c>
      <c r="V2076" s="2" t="str">
        <f t="shared" si="163"/>
        <v/>
      </c>
      <c r="W2076" s="2" t="str">
        <f t="shared" si="163"/>
        <v/>
      </c>
      <c r="X2076" s="2" t="str">
        <f t="shared" si="163"/>
        <v/>
      </c>
      <c r="Y2076" s="2" t="str">
        <f t="shared" si="163"/>
        <v/>
      </c>
    </row>
    <row r="2077" spans="1:25" x14ac:dyDescent="0.2">
      <c r="A2077" s="2" t="s">
        <v>1501</v>
      </c>
      <c r="B2077" s="2">
        <v>1726</v>
      </c>
      <c r="C2077" s="2">
        <v>0</v>
      </c>
      <c r="D2077" s="2" t="s">
        <v>1496</v>
      </c>
      <c r="E2077" s="2">
        <v>2236</v>
      </c>
      <c r="F2077" s="2" t="s">
        <v>1285</v>
      </c>
      <c r="G2077" s="2">
        <v>2571968.534</v>
      </c>
      <c r="H2077" s="2">
        <v>1173984.7849999999</v>
      </c>
      <c r="I2077" s="2" t="s">
        <v>4898</v>
      </c>
      <c r="J2077" s="4">
        <v>42979</v>
      </c>
      <c r="K2077" s="230">
        <f t="shared" si="162"/>
        <v>2</v>
      </c>
      <c r="L2077" s="2" t="str">
        <f>$B2077&amp;"-"&amp;COUNTIF($B$2:$B2077, $B2077)</f>
        <v>1726-1</v>
      </c>
      <c r="M2077" s="2">
        <v>6655</v>
      </c>
      <c r="N2077" s="2" t="str">
        <f t="shared" si="164"/>
        <v>Intragna</v>
      </c>
      <c r="O2077" s="2" t="str">
        <f t="shared" si="163"/>
        <v>Verdasio</v>
      </c>
      <c r="P2077" s="2" t="str">
        <f t="shared" si="163"/>
        <v>Rasa</v>
      </c>
      <c r="Q2077" s="2" t="str">
        <f t="shared" si="163"/>
        <v/>
      </c>
      <c r="R2077" s="2" t="str">
        <f t="shared" si="163"/>
        <v/>
      </c>
      <c r="S2077" s="2" t="str">
        <f t="shared" si="163"/>
        <v/>
      </c>
      <c r="T2077" s="2" t="str">
        <f t="shared" si="163"/>
        <v/>
      </c>
      <c r="U2077" s="2" t="str">
        <f t="shared" si="163"/>
        <v/>
      </c>
      <c r="V2077" s="2" t="str">
        <f t="shared" si="163"/>
        <v/>
      </c>
      <c r="W2077" s="2" t="str">
        <f t="shared" si="163"/>
        <v/>
      </c>
      <c r="X2077" s="2" t="str">
        <f t="shared" si="163"/>
        <v/>
      </c>
      <c r="Y2077" s="2" t="str">
        <f t="shared" si="163"/>
        <v/>
      </c>
    </row>
    <row r="2078" spans="1:25" x14ac:dyDescent="0.2">
      <c r="A2078" s="2" t="s">
        <v>1502</v>
      </c>
      <c r="B2078" s="2">
        <v>1726</v>
      </c>
      <c r="C2078" s="2">
        <v>2</v>
      </c>
      <c r="D2078" s="2" t="s">
        <v>1496</v>
      </c>
      <c r="E2078" s="2">
        <v>2236</v>
      </c>
      <c r="F2078" s="2" t="s">
        <v>1285</v>
      </c>
      <c r="G2078" s="2">
        <v>2572036.1579999998</v>
      </c>
      <c r="H2078" s="2">
        <v>1175642.9539999999</v>
      </c>
      <c r="I2078" s="2" t="s">
        <v>4898</v>
      </c>
      <c r="J2078" s="4">
        <v>39630</v>
      </c>
      <c r="K2078" s="230">
        <f t="shared" si="162"/>
        <v>2</v>
      </c>
      <c r="L2078" s="2" t="str">
        <f>$B2078&amp;"-"&amp;COUNTIF($B$2:$B2078, $B2078)</f>
        <v>1726-2</v>
      </c>
      <c r="M2078" s="2">
        <v>6656</v>
      </c>
      <c r="N2078" s="2" t="str">
        <f t="shared" si="164"/>
        <v>Golino</v>
      </c>
      <c r="O2078" s="2" t="str">
        <f t="shared" si="163"/>
        <v/>
      </c>
      <c r="P2078" s="2" t="str">
        <f t="shared" si="163"/>
        <v/>
      </c>
      <c r="Q2078" s="2" t="str">
        <f t="shared" si="163"/>
        <v/>
      </c>
      <c r="R2078" s="2" t="str">
        <f t="shared" si="163"/>
        <v/>
      </c>
      <c r="S2078" s="2" t="str">
        <f t="shared" si="163"/>
        <v/>
      </c>
      <c r="T2078" s="2" t="str">
        <f t="shared" si="163"/>
        <v/>
      </c>
      <c r="U2078" s="2" t="str">
        <f t="shared" si="163"/>
        <v/>
      </c>
      <c r="V2078" s="2" t="str">
        <f t="shared" si="163"/>
        <v/>
      </c>
      <c r="W2078" s="2" t="str">
        <f t="shared" si="163"/>
        <v/>
      </c>
      <c r="X2078" s="2" t="str">
        <f t="shared" si="163"/>
        <v/>
      </c>
      <c r="Y2078" s="2" t="str">
        <f t="shared" si="163"/>
        <v/>
      </c>
    </row>
    <row r="2079" spans="1:25" x14ac:dyDescent="0.2">
      <c r="A2079" s="2" t="s">
        <v>1503</v>
      </c>
      <c r="B2079" s="2">
        <v>1726</v>
      </c>
      <c r="C2079" s="2">
        <v>3</v>
      </c>
      <c r="D2079" s="2" t="s">
        <v>1496</v>
      </c>
      <c r="E2079" s="2">
        <v>2236</v>
      </c>
      <c r="F2079" s="2" t="s">
        <v>1285</v>
      </c>
      <c r="G2079" s="2">
        <v>2570191.9160000002</v>
      </c>
      <c r="H2079" s="2">
        <v>1175169.8119999999</v>
      </c>
      <c r="I2079" s="2" t="s">
        <v>4898</v>
      </c>
      <c r="J2079" s="4">
        <v>39630</v>
      </c>
      <c r="K2079" s="230">
        <f t="shared" si="162"/>
        <v>2</v>
      </c>
      <c r="L2079" s="2" t="str">
        <f>$B2079&amp;"-"&amp;COUNTIF($B$2:$B2079, $B2079)</f>
        <v>1726-3</v>
      </c>
      <c r="M2079" s="2">
        <v>6657</v>
      </c>
      <c r="N2079" s="2" t="str">
        <f t="shared" si="164"/>
        <v>Palagnedra</v>
      </c>
      <c r="O2079" s="2" t="str">
        <f t="shared" si="163"/>
        <v/>
      </c>
      <c r="P2079" s="2" t="str">
        <f t="shared" si="163"/>
        <v/>
      </c>
      <c r="Q2079" s="2" t="str">
        <f t="shared" si="163"/>
        <v/>
      </c>
      <c r="R2079" s="2" t="str">
        <f t="shared" si="163"/>
        <v/>
      </c>
      <c r="S2079" s="2" t="str">
        <f t="shared" si="163"/>
        <v/>
      </c>
      <c r="T2079" s="2" t="str">
        <f t="shared" si="163"/>
        <v/>
      </c>
      <c r="U2079" s="2" t="str">
        <f t="shared" si="163"/>
        <v/>
      </c>
      <c r="V2079" s="2" t="str">
        <f t="shared" si="163"/>
        <v/>
      </c>
      <c r="W2079" s="2" t="str">
        <f t="shared" si="163"/>
        <v/>
      </c>
      <c r="X2079" s="2" t="str">
        <f t="shared" si="163"/>
        <v/>
      </c>
      <c r="Y2079" s="2" t="str">
        <f t="shared" si="163"/>
        <v/>
      </c>
    </row>
    <row r="2080" spans="1:25" x14ac:dyDescent="0.2">
      <c r="A2080" s="2" t="s">
        <v>1504</v>
      </c>
      <c r="B2080" s="2">
        <v>1726</v>
      </c>
      <c r="C2080" s="2">
        <v>4</v>
      </c>
      <c r="D2080" s="2" t="s">
        <v>1496</v>
      </c>
      <c r="E2080" s="2">
        <v>2236</v>
      </c>
      <c r="F2080" s="2" t="s">
        <v>1285</v>
      </c>
      <c r="G2080" s="2">
        <v>2571168.0249999999</v>
      </c>
      <c r="H2080" s="2">
        <v>1176820.5190000001</v>
      </c>
      <c r="I2080" s="2" t="s">
        <v>4898</v>
      </c>
      <c r="J2080" s="4">
        <v>39630</v>
      </c>
      <c r="K2080" s="230">
        <f t="shared" si="162"/>
        <v>2</v>
      </c>
      <c r="L2080" s="2" t="str">
        <f>$B2080&amp;"-"&amp;COUNTIF($B$2:$B2080, $B2080)</f>
        <v>1726-4</v>
      </c>
      <c r="M2080" s="2">
        <v>6658</v>
      </c>
      <c r="N2080" s="2" t="str">
        <f t="shared" si="164"/>
        <v>Borgnone</v>
      </c>
      <c r="O2080" s="2" t="str">
        <f t="shared" si="163"/>
        <v/>
      </c>
      <c r="P2080" s="2" t="str">
        <f t="shared" si="163"/>
        <v/>
      </c>
      <c r="Q2080" s="2" t="str">
        <f t="shared" si="163"/>
        <v/>
      </c>
      <c r="R2080" s="2" t="str">
        <f t="shared" si="163"/>
        <v/>
      </c>
      <c r="S2080" s="2" t="str">
        <f t="shared" si="163"/>
        <v/>
      </c>
      <c r="T2080" s="2" t="str">
        <f t="shared" si="163"/>
        <v/>
      </c>
      <c r="U2080" s="2" t="str">
        <f t="shared" si="163"/>
        <v/>
      </c>
      <c r="V2080" s="2" t="str">
        <f t="shared" si="163"/>
        <v/>
      </c>
      <c r="W2080" s="2" t="str">
        <f t="shared" si="163"/>
        <v/>
      </c>
      <c r="X2080" s="2" t="str">
        <f t="shared" si="163"/>
        <v/>
      </c>
      <c r="Y2080" s="2" t="str">
        <f t="shared" si="163"/>
        <v/>
      </c>
    </row>
    <row r="2081" spans="1:25" x14ac:dyDescent="0.2">
      <c r="A2081" s="2" t="s">
        <v>1505</v>
      </c>
      <c r="B2081" s="2">
        <v>1727</v>
      </c>
      <c r="C2081" s="2">
        <v>0</v>
      </c>
      <c r="D2081" s="2" t="s">
        <v>1496</v>
      </c>
      <c r="E2081" s="2">
        <v>2236</v>
      </c>
      <c r="F2081" s="2" t="s">
        <v>1285</v>
      </c>
      <c r="G2081" s="2">
        <v>2574143.3470000001</v>
      </c>
      <c r="H2081" s="2">
        <v>1177134.4369999999</v>
      </c>
      <c r="I2081" s="2" t="s">
        <v>4898</v>
      </c>
      <c r="J2081" s="4">
        <v>42522</v>
      </c>
      <c r="K2081" s="230">
        <f t="shared" si="162"/>
        <v>2</v>
      </c>
      <c r="L2081" s="2" t="str">
        <f>$B2081&amp;"-"&amp;COUNTIF($B$2:$B2081, $B2081)</f>
        <v>1727-1</v>
      </c>
      <c r="M2081" s="2">
        <v>6659</v>
      </c>
      <c r="N2081" s="2" t="str">
        <f t="shared" si="164"/>
        <v>Camedo</v>
      </c>
      <c r="O2081" s="2" t="str">
        <f t="shared" si="163"/>
        <v>Moneto</v>
      </c>
      <c r="P2081" s="2" t="str">
        <f t="shared" si="163"/>
        <v/>
      </c>
      <c r="Q2081" s="2" t="str">
        <f t="shared" si="163"/>
        <v/>
      </c>
      <c r="R2081" s="2" t="str">
        <f t="shared" si="163"/>
        <v/>
      </c>
      <c r="S2081" s="2" t="str">
        <f t="shared" si="163"/>
        <v/>
      </c>
      <c r="T2081" s="2" t="str">
        <f t="shared" si="163"/>
        <v/>
      </c>
      <c r="U2081" s="2" t="str">
        <f t="shared" si="163"/>
        <v/>
      </c>
      <c r="V2081" s="2" t="str">
        <f t="shared" si="163"/>
        <v/>
      </c>
      <c r="W2081" s="2" t="str">
        <f t="shared" si="163"/>
        <v/>
      </c>
      <c r="X2081" s="2" t="str">
        <f t="shared" si="163"/>
        <v/>
      </c>
      <c r="Y2081" s="2" t="str">
        <f t="shared" si="163"/>
        <v/>
      </c>
    </row>
    <row r="2082" spans="1:25" x14ac:dyDescent="0.2">
      <c r="A2082" s="2" t="s">
        <v>1506</v>
      </c>
      <c r="B2082" s="2">
        <v>1727</v>
      </c>
      <c r="C2082" s="2">
        <v>2</v>
      </c>
      <c r="D2082" s="2" t="s">
        <v>1496</v>
      </c>
      <c r="E2082" s="2">
        <v>2236</v>
      </c>
      <c r="F2082" s="2" t="s">
        <v>1285</v>
      </c>
      <c r="G2082" s="2">
        <v>2572565.1060000001</v>
      </c>
      <c r="H2082" s="2">
        <v>1176729.1270000001</v>
      </c>
      <c r="I2082" s="2" t="s">
        <v>4898</v>
      </c>
      <c r="J2082" s="4">
        <v>39630</v>
      </c>
      <c r="K2082" s="230">
        <f t="shared" si="162"/>
        <v>2</v>
      </c>
      <c r="L2082" s="2" t="str">
        <f>$B2082&amp;"-"&amp;COUNTIF($B$2:$B2082, $B2082)</f>
        <v>1727-2</v>
      </c>
      <c r="M2082" s="2">
        <v>6661</v>
      </c>
      <c r="N2082" s="2" t="str">
        <f t="shared" si="164"/>
        <v>Loco</v>
      </c>
      <c r="O2082" s="2" t="str">
        <f t="shared" si="163"/>
        <v>Auressio</v>
      </c>
      <c r="P2082" s="2" t="str">
        <f t="shared" si="163"/>
        <v>Berzona</v>
      </c>
      <c r="Q2082" s="2" t="str">
        <f t="shared" si="163"/>
        <v/>
      </c>
      <c r="R2082" s="2" t="str">
        <f t="shared" si="163"/>
        <v/>
      </c>
      <c r="S2082" s="2" t="str">
        <f t="shared" si="163"/>
        <v/>
      </c>
      <c r="T2082" s="2" t="str">
        <f t="shared" si="163"/>
        <v/>
      </c>
      <c r="U2082" s="2" t="str">
        <f t="shared" si="163"/>
        <v/>
      </c>
      <c r="V2082" s="2" t="str">
        <f t="shared" si="163"/>
        <v/>
      </c>
      <c r="W2082" s="2" t="str">
        <f t="shared" si="163"/>
        <v/>
      </c>
      <c r="X2082" s="2" t="str">
        <f t="shared" si="163"/>
        <v/>
      </c>
      <c r="Y2082" s="2" t="str">
        <f t="shared" si="163"/>
        <v/>
      </c>
    </row>
    <row r="2083" spans="1:25" x14ac:dyDescent="0.2">
      <c r="A2083" s="2" t="s">
        <v>1507</v>
      </c>
      <c r="B2083" s="2">
        <v>1728</v>
      </c>
      <c r="C2083" s="2">
        <v>0</v>
      </c>
      <c r="D2083" s="2" t="s">
        <v>1496</v>
      </c>
      <c r="E2083" s="2">
        <v>2236</v>
      </c>
      <c r="F2083" s="2" t="s">
        <v>1285</v>
      </c>
      <c r="G2083" s="2">
        <v>2574082.5120000001</v>
      </c>
      <c r="H2083" s="2">
        <v>1174891.8859999999</v>
      </c>
      <c r="I2083" s="2" t="s">
        <v>4898</v>
      </c>
      <c r="J2083" s="4">
        <v>39630</v>
      </c>
      <c r="K2083" s="230">
        <f t="shared" si="162"/>
        <v>2</v>
      </c>
      <c r="L2083" s="2" t="str">
        <f>$B2083&amp;"-"&amp;COUNTIF($B$2:$B2083, $B2083)</f>
        <v>1728-1</v>
      </c>
      <c r="M2083" s="2">
        <v>6662</v>
      </c>
      <c r="N2083" s="2" t="str">
        <f t="shared" si="164"/>
        <v>Russo</v>
      </c>
      <c r="O2083" s="2" t="str">
        <f t="shared" si="163"/>
        <v/>
      </c>
      <c r="P2083" s="2" t="str">
        <f t="shared" si="163"/>
        <v/>
      </c>
      <c r="Q2083" s="2" t="str">
        <f t="shared" si="163"/>
        <v/>
      </c>
      <c r="R2083" s="2" t="str">
        <f t="shared" si="163"/>
        <v/>
      </c>
      <c r="S2083" s="2" t="str">
        <f t="shared" si="163"/>
        <v/>
      </c>
      <c r="T2083" s="2" t="str">
        <f t="shared" si="163"/>
        <v/>
      </c>
      <c r="U2083" s="2" t="str">
        <f t="shared" si="163"/>
        <v/>
      </c>
      <c r="V2083" s="2" t="str">
        <f t="shared" si="163"/>
        <v/>
      </c>
      <c r="W2083" s="2" t="str">
        <f t="shared" si="163"/>
        <v/>
      </c>
      <c r="X2083" s="2" t="str">
        <f t="shared" si="163"/>
        <v/>
      </c>
      <c r="Y2083" s="2" t="str">
        <f t="shared" si="163"/>
        <v/>
      </c>
    </row>
    <row r="2084" spans="1:25" x14ac:dyDescent="0.2">
      <c r="A2084" s="2" t="s">
        <v>1508</v>
      </c>
      <c r="B2084" s="2">
        <v>1746</v>
      </c>
      <c r="C2084" s="2">
        <v>0</v>
      </c>
      <c r="D2084" s="2" t="s">
        <v>1509</v>
      </c>
      <c r="E2084" s="2">
        <v>2237</v>
      </c>
      <c r="F2084" s="2" t="s">
        <v>1285</v>
      </c>
      <c r="G2084" s="2">
        <v>2567308.3930000002</v>
      </c>
      <c r="H2084" s="2">
        <v>1181549.155</v>
      </c>
      <c r="I2084" s="2" t="s">
        <v>4898</v>
      </c>
      <c r="J2084" s="4">
        <v>39630</v>
      </c>
      <c r="K2084" s="230">
        <f t="shared" si="162"/>
        <v>2</v>
      </c>
      <c r="L2084" s="2" t="str">
        <f>$B2084&amp;"-"&amp;COUNTIF($B$2:$B2084, $B2084)</f>
        <v>1746-1</v>
      </c>
      <c r="M2084" s="2">
        <v>6663</v>
      </c>
      <c r="N2084" s="2" t="str">
        <f t="shared" si="164"/>
        <v>Comologno</v>
      </c>
      <c r="O2084" s="2" t="str">
        <f t="shared" si="163"/>
        <v>Spruga</v>
      </c>
      <c r="P2084" s="2" t="str">
        <f t="shared" si="163"/>
        <v/>
      </c>
      <c r="Q2084" s="2" t="str">
        <f t="shared" si="163"/>
        <v/>
      </c>
      <c r="R2084" s="2" t="str">
        <f t="shared" si="163"/>
        <v/>
      </c>
      <c r="S2084" s="2" t="str">
        <f t="shared" si="163"/>
        <v/>
      </c>
      <c r="T2084" s="2" t="str">
        <f t="shared" si="163"/>
        <v/>
      </c>
      <c r="U2084" s="2" t="str">
        <f t="shared" si="163"/>
        <v/>
      </c>
      <c r="V2084" s="2" t="str">
        <f t="shared" si="163"/>
        <v/>
      </c>
      <c r="W2084" s="2" t="str">
        <f t="shared" si="163"/>
        <v/>
      </c>
      <c r="X2084" s="2" t="str">
        <f t="shared" si="163"/>
        <v/>
      </c>
      <c r="Y2084" s="2" t="str">
        <f t="shared" si="163"/>
        <v/>
      </c>
    </row>
    <row r="2085" spans="1:25" x14ac:dyDescent="0.2">
      <c r="A2085" s="2" t="s">
        <v>1510</v>
      </c>
      <c r="B2085" s="2">
        <v>1747</v>
      </c>
      <c r="C2085" s="2">
        <v>0</v>
      </c>
      <c r="D2085" s="2" t="s">
        <v>1509</v>
      </c>
      <c r="E2085" s="2">
        <v>2237</v>
      </c>
      <c r="F2085" s="2" t="s">
        <v>1285</v>
      </c>
      <c r="G2085" s="2">
        <v>2565623.7390000001</v>
      </c>
      <c r="H2085" s="2">
        <v>1180306.591</v>
      </c>
      <c r="I2085" s="2" t="s">
        <v>4898</v>
      </c>
      <c r="J2085" s="4">
        <v>39630</v>
      </c>
      <c r="K2085" s="230">
        <f t="shared" si="162"/>
        <v>2</v>
      </c>
      <c r="L2085" s="2" t="str">
        <f>$B2085&amp;"-"&amp;COUNTIF($B$2:$B2085, $B2085)</f>
        <v>1747-1</v>
      </c>
      <c r="M2085" s="2">
        <v>6664</v>
      </c>
      <c r="N2085" s="2" t="str">
        <f t="shared" si="164"/>
        <v>Vergeletto</v>
      </c>
      <c r="O2085" s="2" t="str">
        <f t="shared" si="163"/>
        <v/>
      </c>
      <c r="P2085" s="2" t="str">
        <f t="shared" si="163"/>
        <v/>
      </c>
      <c r="Q2085" s="2" t="str">
        <f t="shared" si="163"/>
        <v/>
      </c>
      <c r="R2085" s="2" t="str">
        <f t="shared" si="163"/>
        <v/>
      </c>
      <c r="S2085" s="2" t="str">
        <f t="shared" si="163"/>
        <v/>
      </c>
      <c r="T2085" s="2" t="str">
        <f t="shared" si="163"/>
        <v/>
      </c>
      <c r="U2085" s="2" t="str">
        <f t="shared" si="163"/>
        <v/>
      </c>
      <c r="V2085" s="2" t="str">
        <f t="shared" si="163"/>
        <v/>
      </c>
      <c r="W2085" s="2" t="str">
        <f t="shared" si="163"/>
        <v/>
      </c>
      <c r="X2085" s="2" t="str">
        <f t="shared" si="163"/>
        <v/>
      </c>
      <c r="Y2085" s="2" t="str">
        <f t="shared" si="163"/>
        <v/>
      </c>
    </row>
    <row r="2086" spans="1:25" x14ac:dyDescent="0.2">
      <c r="A2086" s="2" t="s">
        <v>1451</v>
      </c>
      <c r="B2086" s="2">
        <v>1754</v>
      </c>
      <c r="C2086" s="2">
        <v>2</v>
      </c>
      <c r="D2086" s="2" t="s">
        <v>1509</v>
      </c>
      <c r="E2086" s="2">
        <v>2237</v>
      </c>
      <c r="F2086" s="2" t="s">
        <v>1285</v>
      </c>
      <c r="G2086" s="2">
        <v>2568937.051</v>
      </c>
      <c r="H2086" s="2">
        <v>1181496.3030000001</v>
      </c>
      <c r="I2086" s="2" t="s">
        <v>4898</v>
      </c>
      <c r="J2086" s="4">
        <v>39630</v>
      </c>
      <c r="K2086" s="230">
        <f t="shared" si="162"/>
        <v>2</v>
      </c>
      <c r="L2086" s="2" t="str">
        <f>$B2086&amp;"-"&amp;COUNTIF($B$2:$B2086, $B2086)</f>
        <v>1754-4</v>
      </c>
      <c r="M2086" s="2">
        <v>6670</v>
      </c>
      <c r="N2086" s="2" t="str">
        <f t="shared" si="164"/>
        <v>Avegno</v>
      </c>
      <c r="O2086" s="2" t="str">
        <f t="shared" si="163"/>
        <v/>
      </c>
      <c r="P2086" s="2" t="str">
        <f t="shared" si="163"/>
        <v/>
      </c>
      <c r="Q2086" s="2" t="str">
        <f t="shared" si="163"/>
        <v/>
      </c>
      <c r="R2086" s="2" t="str">
        <f t="shared" si="163"/>
        <v/>
      </c>
      <c r="S2086" s="2" t="str">
        <f t="shared" si="163"/>
        <v/>
      </c>
      <c r="T2086" s="2" t="str">
        <f t="shared" si="163"/>
        <v/>
      </c>
      <c r="U2086" s="2" t="str">
        <f t="shared" si="163"/>
        <v/>
      </c>
      <c r="V2086" s="2" t="str">
        <f t="shared" si="163"/>
        <v/>
      </c>
      <c r="W2086" s="2" t="str">
        <f t="shared" si="163"/>
        <v/>
      </c>
      <c r="X2086" s="2" t="str">
        <f t="shared" si="163"/>
        <v/>
      </c>
      <c r="Y2086" s="2" t="str">
        <f t="shared" si="163"/>
        <v/>
      </c>
    </row>
    <row r="2087" spans="1:25" x14ac:dyDescent="0.2">
      <c r="A2087" s="2" t="s">
        <v>1511</v>
      </c>
      <c r="B2087" s="2">
        <v>1757</v>
      </c>
      <c r="C2087" s="2">
        <v>0</v>
      </c>
      <c r="D2087" s="2" t="s">
        <v>1509</v>
      </c>
      <c r="E2087" s="2">
        <v>2237</v>
      </c>
      <c r="F2087" s="2" t="s">
        <v>1285</v>
      </c>
      <c r="G2087" s="2">
        <v>2569449.4470000002</v>
      </c>
      <c r="H2087" s="2">
        <v>1183468.6129999999</v>
      </c>
      <c r="I2087" s="2" t="s">
        <v>4898</v>
      </c>
      <c r="J2087" s="4">
        <v>39630</v>
      </c>
      <c r="K2087" s="230">
        <f t="shared" si="162"/>
        <v>2</v>
      </c>
      <c r="L2087" s="2" t="str">
        <f>$B2087&amp;"-"&amp;COUNTIF($B$2:$B2087, $B2087)</f>
        <v>1757-1</v>
      </c>
      <c r="M2087" s="2">
        <v>6672</v>
      </c>
      <c r="N2087" s="2" t="str">
        <f t="shared" si="164"/>
        <v>Gordevio</v>
      </c>
      <c r="O2087" s="2" t="str">
        <f t="shared" si="163"/>
        <v/>
      </c>
      <c r="P2087" s="2" t="str">
        <f t="shared" si="163"/>
        <v/>
      </c>
      <c r="Q2087" s="2" t="str">
        <f t="shared" si="163"/>
        <v/>
      </c>
      <c r="R2087" s="2" t="str">
        <f t="shared" si="163"/>
        <v/>
      </c>
      <c r="S2087" s="2" t="str">
        <f t="shared" si="163"/>
        <v/>
      </c>
      <c r="T2087" s="2" t="str">
        <f t="shared" si="163"/>
        <v/>
      </c>
      <c r="U2087" s="2" t="str">
        <f t="shared" si="163"/>
        <v/>
      </c>
      <c r="V2087" s="2" t="str">
        <f t="shared" si="163"/>
        <v/>
      </c>
      <c r="W2087" s="2" t="str">
        <f t="shared" si="163"/>
        <v/>
      </c>
      <c r="X2087" s="2" t="str">
        <f t="shared" si="163"/>
        <v/>
      </c>
      <c r="Y2087" s="2" t="str">
        <f t="shared" si="163"/>
        <v/>
      </c>
    </row>
    <row r="2088" spans="1:25" x14ac:dyDescent="0.2">
      <c r="A2088" s="2" t="s">
        <v>1512</v>
      </c>
      <c r="B2088" s="2">
        <v>1724</v>
      </c>
      <c r="C2088" s="2">
        <v>6</v>
      </c>
      <c r="D2088" s="2" t="s">
        <v>1513</v>
      </c>
      <c r="E2088" s="2">
        <v>2238</v>
      </c>
      <c r="F2088" s="2" t="s">
        <v>1285</v>
      </c>
      <c r="G2088" s="2">
        <v>2577318.6690000002</v>
      </c>
      <c r="H2088" s="2">
        <v>1176776.6270000001</v>
      </c>
      <c r="I2088" s="2" t="s">
        <v>4898</v>
      </c>
      <c r="J2088" s="4">
        <v>39630</v>
      </c>
      <c r="K2088" s="230">
        <f t="shared" si="162"/>
        <v>2</v>
      </c>
      <c r="L2088" s="2" t="str">
        <f>$B2088&amp;"-"&amp;COUNTIF($B$2:$B2088, $B2088)</f>
        <v>1724-11</v>
      </c>
      <c r="M2088" s="2">
        <v>6673</v>
      </c>
      <c r="N2088" s="2" t="str">
        <f t="shared" si="164"/>
        <v>Maggia</v>
      </c>
      <c r="O2088" s="2" t="str">
        <f t="shared" si="163"/>
        <v/>
      </c>
      <c r="P2088" s="2" t="str">
        <f t="shared" si="163"/>
        <v/>
      </c>
      <c r="Q2088" s="2" t="str">
        <f t="shared" si="163"/>
        <v/>
      </c>
      <c r="R2088" s="2" t="str">
        <f t="shared" si="163"/>
        <v/>
      </c>
      <c r="S2088" s="2" t="str">
        <f t="shared" si="163"/>
        <v/>
      </c>
      <c r="T2088" s="2" t="str">
        <f t="shared" ref="O2088:Y2111" si="165">IFERROR(INDEX($A$2:$A$5744, MATCH($M2088&amp;"-"&amp;T$1, $L$2:$L$5744, 0)), "")</f>
        <v/>
      </c>
      <c r="U2088" s="2" t="str">
        <f t="shared" si="165"/>
        <v/>
      </c>
      <c r="V2088" s="2" t="str">
        <f t="shared" si="165"/>
        <v/>
      </c>
      <c r="W2088" s="2" t="str">
        <f t="shared" si="165"/>
        <v/>
      </c>
      <c r="X2088" s="2" t="str">
        <f t="shared" si="165"/>
        <v/>
      </c>
      <c r="Y2088" s="2" t="str">
        <f t="shared" si="165"/>
        <v/>
      </c>
    </row>
    <row r="2089" spans="1:25" x14ac:dyDescent="0.2">
      <c r="A2089" s="2" t="s">
        <v>1483</v>
      </c>
      <c r="B2089" s="2">
        <v>1725</v>
      </c>
      <c r="C2089" s="2">
        <v>0</v>
      </c>
      <c r="D2089" s="2" t="s">
        <v>1513</v>
      </c>
      <c r="E2089" s="2">
        <v>2238</v>
      </c>
      <c r="F2089" s="2" t="s">
        <v>1285</v>
      </c>
      <c r="G2089" s="2">
        <v>2575839.3480000002</v>
      </c>
      <c r="H2089" s="2">
        <v>1179838.9809999999</v>
      </c>
      <c r="I2089" s="2" t="s">
        <v>4898</v>
      </c>
      <c r="J2089" s="4">
        <v>39630</v>
      </c>
      <c r="K2089" s="230">
        <f t="shared" si="162"/>
        <v>2</v>
      </c>
      <c r="L2089" s="2" t="str">
        <f>$B2089&amp;"-"&amp;COUNTIF($B$2:$B2089, $B2089)</f>
        <v>1725-3</v>
      </c>
      <c r="M2089" s="2">
        <v>6674</v>
      </c>
      <c r="N2089" s="2" t="str">
        <f t="shared" si="164"/>
        <v>Someo</v>
      </c>
      <c r="O2089" s="2" t="str">
        <f t="shared" si="165"/>
        <v>Riveo</v>
      </c>
      <c r="P2089" s="2" t="str">
        <f t="shared" si="165"/>
        <v/>
      </c>
      <c r="Q2089" s="2" t="str">
        <f t="shared" si="165"/>
        <v/>
      </c>
      <c r="R2089" s="2" t="str">
        <f t="shared" si="165"/>
        <v/>
      </c>
      <c r="S2089" s="2" t="str">
        <f t="shared" si="165"/>
        <v/>
      </c>
      <c r="T2089" s="2" t="str">
        <f t="shared" si="165"/>
        <v/>
      </c>
      <c r="U2089" s="2" t="str">
        <f t="shared" si="165"/>
        <v/>
      </c>
      <c r="V2089" s="2" t="str">
        <f t="shared" si="165"/>
        <v/>
      </c>
      <c r="W2089" s="2" t="str">
        <f t="shared" si="165"/>
        <v/>
      </c>
      <c r="X2089" s="2" t="str">
        <f t="shared" si="165"/>
        <v/>
      </c>
      <c r="Y2089" s="2" t="str">
        <f t="shared" si="165"/>
        <v/>
      </c>
    </row>
    <row r="2090" spans="1:25" x14ac:dyDescent="0.2">
      <c r="A2090" s="2" t="s">
        <v>1514</v>
      </c>
      <c r="B2090" s="2">
        <v>1731</v>
      </c>
      <c r="C2090" s="2">
        <v>0</v>
      </c>
      <c r="D2090" s="2" t="s">
        <v>1513</v>
      </c>
      <c r="E2090" s="2">
        <v>2238</v>
      </c>
      <c r="F2090" s="2" t="s">
        <v>1285</v>
      </c>
      <c r="G2090" s="2">
        <v>2577888.2179999999</v>
      </c>
      <c r="H2090" s="2">
        <v>1178379.31</v>
      </c>
      <c r="I2090" s="2" t="s">
        <v>4898</v>
      </c>
      <c r="J2090" s="4">
        <v>39630</v>
      </c>
      <c r="K2090" s="230">
        <f t="shared" si="162"/>
        <v>2</v>
      </c>
      <c r="L2090" s="2" t="str">
        <f>$B2090&amp;"-"&amp;COUNTIF($B$2:$B2090, $B2090)</f>
        <v>1731-1</v>
      </c>
      <c r="M2090" s="2">
        <v>6675</v>
      </c>
      <c r="N2090" s="2" t="str">
        <f t="shared" si="164"/>
        <v>Cevio</v>
      </c>
      <c r="O2090" s="2" t="str">
        <f t="shared" si="165"/>
        <v/>
      </c>
      <c r="P2090" s="2" t="str">
        <f t="shared" si="165"/>
        <v/>
      </c>
      <c r="Q2090" s="2" t="str">
        <f t="shared" si="165"/>
        <v/>
      </c>
      <c r="R2090" s="2" t="str">
        <f t="shared" si="165"/>
        <v/>
      </c>
      <c r="S2090" s="2" t="str">
        <f t="shared" si="165"/>
        <v/>
      </c>
      <c r="T2090" s="2" t="str">
        <f t="shared" si="165"/>
        <v/>
      </c>
      <c r="U2090" s="2" t="str">
        <f t="shared" si="165"/>
        <v/>
      </c>
      <c r="V2090" s="2" t="str">
        <f t="shared" si="165"/>
        <v/>
      </c>
      <c r="W2090" s="2" t="str">
        <f t="shared" si="165"/>
        <v/>
      </c>
      <c r="X2090" s="2" t="str">
        <f t="shared" si="165"/>
        <v/>
      </c>
      <c r="Y2090" s="2" t="str">
        <f t="shared" si="165"/>
        <v/>
      </c>
    </row>
    <row r="2091" spans="1:25" x14ac:dyDescent="0.2">
      <c r="A2091" s="2" t="s">
        <v>1515</v>
      </c>
      <c r="B2091" s="2">
        <v>1732</v>
      </c>
      <c r="C2091" s="2">
        <v>0</v>
      </c>
      <c r="D2091" s="2" t="s">
        <v>1513</v>
      </c>
      <c r="E2091" s="2">
        <v>2238</v>
      </c>
      <c r="F2091" s="2" t="s">
        <v>1285</v>
      </c>
      <c r="G2091" s="2">
        <v>2575296.4440000001</v>
      </c>
      <c r="H2091" s="2">
        <v>1178034.219</v>
      </c>
      <c r="I2091" s="2" t="s">
        <v>4898</v>
      </c>
      <c r="J2091" s="4">
        <v>39630</v>
      </c>
      <c r="K2091" s="230">
        <f t="shared" si="162"/>
        <v>2</v>
      </c>
      <c r="L2091" s="2" t="str">
        <f>$B2091&amp;"-"&amp;COUNTIF($B$2:$B2091, $B2091)</f>
        <v>1732-1</v>
      </c>
      <c r="M2091" s="2">
        <v>6676</v>
      </c>
      <c r="N2091" s="2" t="str">
        <f t="shared" si="164"/>
        <v>Bignasco</v>
      </c>
      <c r="O2091" s="2" t="str">
        <f t="shared" si="165"/>
        <v/>
      </c>
      <c r="P2091" s="2" t="str">
        <f t="shared" si="165"/>
        <v/>
      </c>
      <c r="Q2091" s="2" t="str">
        <f t="shared" si="165"/>
        <v/>
      </c>
      <c r="R2091" s="2" t="str">
        <f t="shared" si="165"/>
        <v/>
      </c>
      <c r="S2091" s="2" t="str">
        <f t="shared" si="165"/>
        <v/>
      </c>
      <c r="T2091" s="2" t="str">
        <f t="shared" si="165"/>
        <v/>
      </c>
      <c r="U2091" s="2" t="str">
        <f t="shared" si="165"/>
        <v/>
      </c>
      <c r="V2091" s="2" t="str">
        <f t="shared" si="165"/>
        <v/>
      </c>
      <c r="W2091" s="2" t="str">
        <f t="shared" si="165"/>
        <v/>
      </c>
      <c r="X2091" s="2" t="str">
        <f t="shared" si="165"/>
        <v/>
      </c>
      <c r="Y2091" s="2" t="str">
        <f t="shared" si="165"/>
        <v/>
      </c>
    </row>
    <row r="2092" spans="1:25" x14ac:dyDescent="0.2">
      <c r="A2092" s="2" t="s">
        <v>1516</v>
      </c>
      <c r="B2092" s="2">
        <v>1796</v>
      </c>
      <c r="C2092" s="2">
        <v>0</v>
      </c>
      <c r="D2092" s="2" t="s">
        <v>1516</v>
      </c>
      <c r="E2092" s="2">
        <v>2250</v>
      </c>
      <c r="F2092" s="2" t="s">
        <v>1285</v>
      </c>
      <c r="G2092" s="2">
        <v>2574622.5129999998</v>
      </c>
      <c r="H2092" s="2">
        <v>1194704.182</v>
      </c>
      <c r="I2092" s="2" t="s">
        <v>4896</v>
      </c>
      <c r="J2092" s="4">
        <v>39630</v>
      </c>
      <c r="K2092" s="230">
        <f t="shared" si="162"/>
        <v>3</v>
      </c>
      <c r="L2092" s="2" t="str">
        <f>$B2092&amp;"-"&amp;COUNTIF($B$2:$B2092, $B2092)</f>
        <v>1796-1</v>
      </c>
      <c r="M2092" s="2">
        <v>6677</v>
      </c>
      <c r="N2092" s="2" t="str">
        <f t="shared" si="164"/>
        <v>Aurigeno</v>
      </c>
      <c r="O2092" s="2" t="str">
        <f t="shared" si="165"/>
        <v>Moghegno</v>
      </c>
      <c r="P2092" s="2" t="str">
        <f t="shared" si="165"/>
        <v/>
      </c>
      <c r="Q2092" s="2" t="str">
        <f t="shared" si="165"/>
        <v/>
      </c>
      <c r="R2092" s="2" t="str">
        <f t="shared" si="165"/>
        <v/>
      </c>
      <c r="S2092" s="2" t="str">
        <f t="shared" si="165"/>
        <v/>
      </c>
      <c r="T2092" s="2" t="str">
        <f t="shared" si="165"/>
        <v/>
      </c>
      <c r="U2092" s="2" t="str">
        <f t="shared" si="165"/>
        <v/>
      </c>
      <c r="V2092" s="2" t="str">
        <f t="shared" si="165"/>
        <v/>
      </c>
      <c r="W2092" s="2" t="str">
        <f t="shared" si="165"/>
        <v/>
      </c>
      <c r="X2092" s="2" t="str">
        <f t="shared" si="165"/>
        <v/>
      </c>
      <c r="Y2092" s="2" t="str">
        <f t="shared" si="165"/>
        <v/>
      </c>
    </row>
    <row r="2093" spans="1:25" x14ac:dyDescent="0.2">
      <c r="A2093" s="2" t="s">
        <v>1543</v>
      </c>
      <c r="B2093" s="2">
        <v>3280</v>
      </c>
      <c r="C2093" s="2">
        <v>0</v>
      </c>
      <c r="D2093" s="2" t="s">
        <v>1516</v>
      </c>
      <c r="E2093" s="2">
        <v>2250</v>
      </c>
      <c r="F2093" s="2" t="s">
        <v>1285</v>
      </c>
      <c r="G2093" s="2">
        <v>2574772.2230000002</v>
      </c>
      <c r="H2093" s="2">
        <v>1196195.7760000001</v>
      </c>
      <c r="I2093" s="2" t="s">
        <v>4896</v>
      </c>
      <c r="J2093" s="4">
        <v>39630</v>
      </c>
      <c r="K2093" s="230">
        <f t="shared" si="162"/>
        <v>3</v>
      </c>
      <c r="L2093" s="2" t="str">
        <f>$B2093&amp;"-"&amp;COUNTIF($B$2:$B2093, $B2093)</f>
        <v>3280-1</v>
      </c>
      <c r="M2093" s="2">
        <v>6678</v>
      </c>
      <c r="N2093" s="2" t="str">
        <f t="shared" si="164"/>
        <v>Giumaglio</v>
      </c>
      <c r="O2093" s="2" t="str">
        <f t="shared" si="165"/>
        <v>Lodano</v>
      </c>
      <c r="P2093" s="2" t="str">
        <f t="shared" si="165"/>
        <v>Coglio</v>
      </c>
      <c r="Q2093" s="2" t="str">
        <f t="shared" si="165"/>
        <v/>
      </c>
      <c r="R2093" s="2" t="str">
        <f t="shared" si="165"/>
        <v/>
      </c>
      <c r="S2093" s="2" t="str">
        <f t="shared" si="165"/>
        <v/>
      </c>
      <c r="T2093" s="2" t="str">
        <f t="shared" si="165"/>
        <v/>
      </c>
      <c r="U2093" s="2" t="str">
        <f t="shared" si="165"/>
        <v/>
      </c>
      <c r="V2093" s="2" t="str">
        <f t="shared" si="165"/>
        <v/>
      </c>
      <c r="W2093" s="2" t="str">
        <f t="shared" si="165"/>
        <v/>
      </c>
      <c r="X2093" s="2" t="str">
        <f t="shared" si="165"/>
        <v/>
      </c>
      <c r="Y2093" s="2" t="str">
        <f t="shared" si="165"/>
        <v/>
      </c>
    </row>
    <row r="2094" spans="1:25" x14ac:dyDescent="0.2">
      <c r="A2094" s="2" t="s">
        <v>1517</v>
      </c>
      <c r="B2094" s="2">
        <v>1583</v>
      </c>
      <c r="C2094" s="2">
        <v>0</v>
      </c>
      <c r="D2094" s="2" t="s">
        <v>1518</v>
      </c>
      <c r="E2094" s="2">
        <v>2254</v>
      </c>
      <c r="F2094" s="2" t="s">
        <v>1285</v>
      </c>
      <c r="G2094" s="2">
        <v>2572693.702</v>
      </c>
      <c r="H2094" s="2">
        <v>1192412.0120000001</v>
      </c>
      <c r="I2094" s="2" t="s">
        <v>4898</v>
      </c>
      <c r="J2094" s="4">
        <v>39630</v>
      </c>
      <c r="K2094" s="230">
        <f t="shared" si="162"/>
        <v>2</v>
      </c>
      <c r="L2094" s="2" t="str">
        <f>$B2094&amp;"-"&amp;COUNTIF($B$2:$B2094, $B2094)</f>
        <v>1583-1</v>
      </c>
      <c r="M2094" s="2">
        <v>6682</v>
      </c>
      <c r="N2094" s="2" t="str">
        <f t="shared" si="164"/>
        <v>Linescio</v>
      </c>
      <c r="O2094" s="2" t="str">
        <f t="shared" si="165"/>
        <v/>
      </c>
      <c r="P2094" s="2" t="str">
        <f t="shared" si="165"/>
        <v/>
      </c>
      <c r="Q2094" s="2" t="str">
        <f t="shared" si="165"/>
        <v/>
      </c>
      <c r="R2094" s="2" t="str">
        <f t="shared" si="165"/>
        <v/>
      </c>
      <c r="S2094" s="2" t="str">
        <f t="shared" si="165"/>
        <v/>
      </c>
      <c r="T2094" s="2" t="str">
        <f t="shared" si="165"/>
        <v/>
      </c>
      <c r="U2094" s="2" t="str">
        <f t="shared" si="165"/>
        <v/>
      </c>
      <c r="V2094" s="2" t="str">
        <f t="shared" si="165"/>
        <v/>
      </c>
      <c r="W2094" s="2" t="str">
        <f t="shared" si="165"/>
        <v/>
      </c>
      <c r="X2094" s="2" t="str">
        <f t="shared" si="165"/>
        <v/>
      </c>
      <c r="Y2094" s="2" t="str">
        <f t="shared" si="165"/>
        <v/>
      </c>
    </row>
    <row r="2095" spans="1:25" x14ac:dyDescent="0.2">
      <c r="A2095" s="2" t="s">
        <v>1519</v>
      </c>
      <c r="B2095" s="2">
        <v>1783</v>
      </c>
      <c r="C2095" s="2">
        <v>0</v>
      </c>
      <c r="D2095" s="2" t="s">
        <v>1518</v>
      </c>
      <c r="E2095" s="2">
        <v>2254</v>
      </c>
      <c r="F2095" s="2" t="s">
        <v>1285</v>
      </c>
      <c r="G2095" s="2">
        <v>2576218.395</v>
      </c>
      <c r="H2095" s="2">
        <v>1188461.7109999999</v>
      </c>
      <c r="I2095" s="2" t="s">
        <v>4898</v>
      </c>
      <c r="J2095" s="4">
        <v>39630</v>
      </c>
      <c r="K2095" s="230">
        <f t="shared" si="162"/>
        <v>2</v>
      </c>
      <c r="L2095" s="2" t="str">
        <f>$B2095&amp;"-"&amp;COUNTIF($B$2:$B2095, $B2095)</f>
        <v>1783-1</v>
      </c>
      <c r="M2095" s="2">
        <v>6683</v>
      </c>
      <c r="N2095" s="2" t="str">
        <f t="shared" si="164"/>
        <v>Niva (Vallemaggia)</v>
      </c>
      <c r="O2095" s="2" t="str">
        <f t="shared" si="165"/>
        <v>Cerentino</v>
      </c>
      <c r="P2095" s="2" t="str">
        <f t="shared" si="165"/>
        <v/>
      </c>
      <c r="Q2095" s="2" t="str">
        <f t="shared" si="165"/>
        <v/>
      </c>
      <c r="R2095" s="2" t="str">
        <f t="shared" si="165"/>
        <v/>
      </c>
      <c r="S2095" s="2" t="str">
        <f t="shared" si="165"/>
        <v/>
      </c>
      <c r="T2095" s="2" t="str">
        <f t="shared" si="165"/>
        <v/>
      </c>
      <c r="U2095" s="2" t="str">
        <f t="shared" si="165"/>
        <v/>
      </c>
      <c r="V2095" s="2" t="str">
        <f t="shared" si="165"/>
        <v/>
      </c>
      <c r="W2095" s="2" t="str">
        <f t="shared" si="165"/>
        <v/>
      </c>
      <c r="X2095" s="2" t="str">
        <f t="shared" si="165"/>
        <v/>
      </c>
      <c r="Y2095" s="2" t="str">
        <f t="shared" si="165"/>
        <v/>
      </c>
    </row>
    <row r="2096" spans="1:25" x14ac:dyDescent="0.2">
      <c r="A2096" s="2" t="s">
        <v>1520</v>
      </c>
      <c r="B2096" s="2">
        <v>1783</v>
      </c>
      <c r="C2096" s="2">
        <v>4</v>
      </c>
      <c r="D2096" s="2" t="s">
        <v>1518</v>
      </c>
      <c r="E2096" s="2">
        <v>2254</v>
      </c>
      <c r="F2096" s="2" t="s">
        <v>1285</v>
      </c>
      <c r="G2096" s="2">
        <v>2578659.8160000001</v>
      </c>
      <c r="H2096" s="2">
        <v>1189903.0759999999</v>
      </c>
      <c r="I2096" s="2" t="s">
        <v>4898</v>
      </c>
      <c r="J2096" s="4">
        <v>39630</v>
      </c>
      <c r="K2096" s="230">
        <f t="shared" si="162"/>
        <v>2</v>
      </c>
      <c r="L2096" s="2" t="str">
        <f>$B2096&amp;"-"&amp;COUNTIF($B$2:$B2096, $B2096)</f>
        <v>1783-2</v>
      </c>
      <c r="M2096" s="2">
        <v>6684</v>
      </c>
      <c r="N2096" s="2" t="str">
        <f t="shared" si="164"/>
        <v>Campo (Vallemaggia)</v>
      </c>
      <c r="O2096" s="2" t="str">
        <f t="shared" si="165"/>
        <v>Cimalmotto</v>
      </c>
      <c r="P2096" s="2" t="str">
        <f t="shared" si="165"/>
        <v/>
      </c>
      <c r="Q2096" s="2" t="str">
        <f t="shared" si="165"/>
        <v/>
      </c>
      <c r="R2096" s="2" t="str">
        <f t="shared" si="165"/>
        <v/>
      </c>
      <c r="S2096" s="2" t="str">
        <f t="shared" si="165"/>
        <v/>
      </c>
      <c r="T2096" s="2" t="str">
        <f t="shared" si="165"/>
        <v/>
      </c>
      <c r="U2096" s="2" t="str">
        <f t="shared" si="165"/>
        <v/>
      </c>
      <c r="V2096" s="2" t="str">
        <f t="shared" si="165"/>
        <v/>
      </c>
      <c r="W2096" s="2" t="str">
        <f t="shared" si="165"/>
        <v/>
      </c>
      <c r="X2096" s="2" t="str">
        <f t="shared" si="165"/>
        <v/>
      </c>
      <c r="Y2096" s="2" t="str">
        <f t="shared" si="165"/>
        <v/>
      </c>
    </row>
    <row r="2097" spans="1:25" x14ac:dyDescent="0.2">
      <c r="A2097" s="2" t="s">
        <v>1518</v>
      </c>
      <c r="B2097" s="2">
        <v>1784</v>
      </c>
      <c r="C2097" s="2">
        <v>0</v>
      </c>
      <c r="D2097" s="2" t="s">
        <v>1518</v>
      </c>
      <c r="E2097" s="2">
        <v>2254</v>
      </c>
      <c r="F2097" s="2" t="s">
        <v>1285</v>
      </c>
      <c r="G2097" s="2">
        <v>2576084.1740000001</v>
      </c>
      <c r="H2097" s="2">
        <v>1190016.4069999999</v>
      </c>
      <c r="I2097" s="2" t="s">
        <v>4898</v>
      </c>
      <c r="J2097" s="4">
        <v>39630</v>
      </c>
      <c r="K2097" s="230">
        <f t="shared" si="162"/>
        <v>2</v>
      </c>
      <c r="L2097" s="2" t="str">
        <f>$B2097&amp;"-"&amp;COUNTIF($B$2:$B2097, $B2097)</f>
        <v>1784-1</v>
      </c>
      <c r="M2097" s="2">
        <v>6685</v>
      </c>
      <c r="N2097" s="2" t="str">
        <f t="shared" si="164"/>
        <v>Bosco/Gurin</v>
      </c>
      <c r="O2097" s="2" t="str">
        <f t="shared" si="165"/>
        <v/>
      </c>
      <c r="P2097" s="2" t="str">
        <f t="shared" si="165"/>
        <v/>
      </c>
      <c r="Q2097" s="2" t="str">
        <f t="shared" si="165"/>
        <v/>
      </c>
      <c r="R2097" s="2" t="str">
        <f t="shared" si="165"/>
        <v/>
      </c>
      <c r="S2097" s="2" t="str">
        <f t="shared" si="165"/>
        <v/>
      </c>
      <c r="T2097" s="2" t="str">
        <f t="shared" si="165"/>
        <v/>
      </c>
      <c r="U2097" s="2" t="str">
        <f t="shared" si="165"/>
        <v/>
      </c>
      <c r="V2097" s="2" t="str">
        <f t="shared" si="165"/>
        <v/>
      </c>
      <c r="W2097" s="2" t="str">
        <f t="shared" si="165"/>
        <v/>
      </c>
      <c r="X2097" s="2" t="str">
        <f t="shared" si="165"/>
        <v/>
      </c>
      <c r="Y2097" s="2" t="str">
        <f t="shared" si="165"/>
        <v/>
      </c>
    </row>
    <row r="2098" spans="1:25" x14ac:dyDescent="0.2">
      <c r="A2098" s="2" t="s">
        <v>1521</v>
      </c>
      <c r="B2098" s="2">
        <v>1784</v>
      </c>
      <c r="C2098" s="2">
        <v>3</v>
      </c>
      <c r="D2098" s="2" t="s">
        <v>1518</v>
      </c>
      <c r="E2098" s="2">
        <v>2254</v>
      </c>
      <c r="F2098" s="2" t="s">
        <v>1285</v>
      </c>
      <c r="G2098" s="2">
        <v>2574930.5350000001</v>
      </c>
      <c r="H2098" s="2">
        <v>1191806.9129999999</v>
      </c>
      <c r="I2098" s="2" t="s">
        <v>4898</v>
      </c>
      <c r="J2098" s="4">
        <v>39630</v>
      </c>
      <c r="K2098" s="230">
        <f t="shared" si="162"/>
        <v>2</v>
      </c>
      <c r="L2098" s="2" t="str">
        <f>$B2098&amp;"-"&amp;COUNTIF($B$2:$B2098, $B2098)</f>
        <v>1784-2</v>
      </c>
      <c r="M2098" s="2">
        <v>6690</v>
      </c>
      <c r="N2098" s="2" t="str">
        <f t="shared" si="164"/>
        <v>Cavergno</v>
      </c>
      <c r="O2098" s="2" t="str">
        <f t="shared" si="165"/>
        <v>S. Carlo (Val Bavona)</v>
      </c>
      <c r="P2098" s="2" t="str">
        <f t="shared" si="165"/>
        <v/>
      </c>
      <c r="Q2098" s="2" t="str">
        <f t="shared" si="165"/>
        <v/>
      </c>
      <c r="R2098" s="2" t="str">
        <f t="shared" si="165"/>
        <v/>
      </c>
      <c r="S2098" s="2" t="str">
        <f t="shared" si="165"/>
        <v/>
      </c>
      <c r="T2098" s="2" t="str">
        <f t="shared" si="165"/>
        <v/>
      </c>
      <c r="U2098" s="2" t="str">
        <f t="shared" si="165"/>
        <v/>
      </c>
      <c r="V2098" s="2" t="str">
        <f t="shared" si="165"/>
        <v/>
      </c>
      <c r="W2098" s="2" t="str">
        <f t="shared" si="165"/>
        <v/>
      </c>
      <c r="X2098" s="2" t="str">
        <f t="shared" si="165"/>
        <v/>
      </c>
      <c r="Y2098" s="2" t="str">
        <f t="shared" si="165"/>
        <v/>
      </c>
    </row>
    <row r="2099" spans="1:25" x14ac:dyDescent="0.2">
      <c r="A2099" s="2" t="s">
        <v>1522</v>
      </c>
      <c r="B2099" s="2">
        <v>1791</v>
      </c>
      <c r="C2099" s="2">
        <v>0</v>
      </c>
      <c r="D2099" s="2" t="s">
        <v>1518</v>
      </c>
      <c r="E2099" s="2">
        <v>2254</v>
      </c>
      <c r="F2099" s="2" t="s">
        <v>1285</v>
      </c>
      <c r="G2099" s="2">
        <v>2576634.4350000001</v>
      </c>
      <c r="H2099" s="2">
        <v>1191169.683</v>
      </c>
      <c r="I2099" s="2" t="s">
        <v>4898</v>
      </c>
      <c r="J2099" s="4">
        <v>39630</v>
      </c>
      <c r="K2099" s="230">
        <f t="shared" si="162"/>
        <v>2</v>
      </c>
      <c r="L2099" s="2" t="str">
        <f>$B2099&amp;"-"&amp;COUNTIF($B$2:$B2099, $B2099)</f>
        <v>1791-1</v>
      </c>
      <c r="M2099" s="2">
        <v>6692</v>
      </c>
      <c r="N2099" s="2" t="str">
        <f t="shared" si="164"/>
        <v>Menzonio</v>
      </c>
      <c r="O2099" s="2" t="str">
        <f t="shared" si="165"/>
        <v>Brontallo</v>
      </c>
      <c r="P2099" s="2" t="str">
        <f t="shared" si="165"/>
        <v/>
      </c>
      <c r="Q2099" s="2" t="str">
        <f t="shared" si="165"/>
        <v/>
      </c>
      <c r="R2099" s="2" t="str">
        <f t="shared" si="165"/>
        <v/>
      </c>
      <c r="S2099" s="2" t="str">
        <f t="shared" si="165"/>
        <v/>
      </c>
      <c r="T2099" s="2" t="str">
        <f t="shared" si="165"/>
        <v/>
      </c>
      <c r="U2099" s="2" t="str">
        <f t="shared" si="165"/>
        <v/>
      </c>
      <c r="V2099" s="2" t="str">
        <f t="shared" si="165"/>
        <v/>
      </c>
      <c r="W2099" s="2" t="str">
        <f t="shared" si="165"/>
        <v/>
      </c>
      <c r="X2099" s="2" t="str">
        <f t="shared" si="165"/>
        <v/>
      </c>
      <c r="Y2099" s="2" t="str">
        <f t="shared" si="165"/>
        <v/>
      </c>
    </row>
    <row r="2100" spans="1:25" x14ac:dyDescent="0.2">
      <c r="A2100" s="2" t="s">
        <v>1546</v>
      </c>
      <c r="B2100" s="2">
        <v>1795</v>
      </c>
      <c r="C2100" s="2">
        <v>0</v>
      </c>
      <c r="D2100" s="2" t="s">
        <v>1518</v>
      </c>
      <c r="E2100" s="2">
        <v>2254</v>
      </c>
      <c r="F2100" s="2" t="s">
        <v>1285</v>
      </c>
      <c r="G2100" s="2">
        <v>2574612.4350000001</v>
      </c>
      <c r="H2100" s="2">
        <v>1192460.652</v>
      </c>
      <c r="I2100" s="2" t="s">
        <v>4896</v>
      </c>
      <c r="J2100" s="4">
        <v>39630</v>
      </c>
      <c r="K2100" s="230">
        <f t="shared" si="162"/>
        <v>3</v>
      </c>
      <c r="L2100" s="2" t="str">
        <f>$B2100&amp;"-"&amp;COUNTIF($B$2:$B2100, $B2100)</f>
        <v>1795-1</v>
      </c>
      <c r="M2100" s="2">
        <v>6693</v>
      </c>
      <c r="N2100" s="2" t="str">
        <f t="shared" si="164"/>
        <v>Broglio</v>
      </c>
      <c r="O2100" s="2" t="str">
        <f t="shared" si="165"/>
        <v/>
      </c>
      <c r="P2100" s="2" t="str">
        <f t="shared" si="165"/>
        <v/>
      </c>
      <c r="Q2100" s="2" t="str">
        <f t="shared" si="165"/>
        <v/>
      </c>
      <c r="R2100" s="2" t="str">
        <f t="shared" si="165"/>
        <v/>
      </c>
      <c r="S2100" s="2" t="str">
        <f t="shared" si="165"/>
        <v/>
      </c>
      <c r="T2100" s="2" t="str">
        <f t="shared" si="165"/>
        <v/>
      </c>
      <c r="U2100" s="2" t="str">
        <f t="shared" si="165"/>
        <v/>
      </c>
      <c r="V2100" s="2" t="str">
        <f t="shared" si="165"/>
        <v/>
      </c>
      <c r="W2100" s="2" t="str">
        <f t="shared" si="165"/>
        <v/>
      </c>
      <c r="X2100" s="2" t="str">
        <f t="shared" si="165"/>
        <v/>
      </c>
      <c r="Y2100" s="2" t="str">
        <f t="shared" si="165"/>
        <v/>
      </c>
    </row>
    <row r="2101" spans="1:25" x14ac:dyDescent="0.2">
      <c r="A2101" s="2" t="s">
        <v>1531</v>
      </c>
      <c r="B2101" s="2">
        <v>3212</v>
      </c>
      <c r="C2101" s="2">
        <v>2</v>
      </c>
      <c r="D2101" s="2" t="s">
        <v>1518</v>
      </c>
      <c r="E2101" s="2">
        <v>2254</v>
      </c>
      <c r="F2101" s="2" t="s">
        <v>1285</v>
      </c>
      <c r="G2101" s="2">
        <v>2580730.41</v>
      </c>
      <c r="H2101" s="2">
        <v>1192477.129</v>
      </c>
      <c r="I2101" s="2" t="s">
        <v>4896</v>
      </c>
      <c r="J2101" s="4">
        <v>39630</v>
      </c>
      <c r="K2101" s="230">
        <f t="shared" si="162"/>
        <v>3</v>
      </c>
      <c r="L2101" s="2" t="str">
        <f>$B2101&amp;"-"&amp;COUNTIF($B$2:$B2101, $B2101)</f>
        <v>3212-1</v>
      </c>
      <c r="M2101" s="2">
        <v>6694</v>
      </c>
      <c r="N2101" s="2" t="str">
        <f t="shared" si="164"/>
        <v>Prato-Sornico</v>
      </c>
      <c r="O2101" s="2" t="str">
        <f t="shared" si="165"/>
        <v/>
      </c>
      <c r="P2101" s="2" t="str">
        <f t="shared" si="165"/>
        <v/>
      </c>
      <c r="Q2101" s="2" t="str">
        <f t="shared" si="165"/>
        <v/>
      </c>
      <c r="R2101" s="2" t="str">
        <f t="shared" si="165"/>
        <v/>
      </c>
      <c r="S2101" s="2" t="str">
        <f t="shared" si="165"/>
        <v/>
      </c>
      <c r="T2101" s="2" t="str">
        <f t="shared" si="165"/>
        <v/>
      </c>
      <c r="U2101" s="2" t="str">
        <f t="shared" si="165"/>
        <v/>
      </c>
      <c r="V2101" s="2" t="str">
        <f t="shared" si="165"/>
        <v/>
      </c>
      <c r="W2101" s="2" t="str">
        <f t="shared" si="165"/>
        <v/>
      </c>
      <c r="X2101" s="2" t="str">
        <f t="shared" si="165"/>
        <v/>
      </c>
      <c r="Y2101" s="2" t="str">
        <f t="shared" si="165"/>
        <v/>
      </c>
    </row>
    <row r="2102" spans="1:25" x14ac:dyDescent="0.2">
      <c r="A2102" s="2" t="s">
        <v>1523</v>
      </c>
      <c r="B2102" s="2">
        <v>1785</v>
      </c>
      <c r="C2102" s="2">
        <v>0</v>
      </c>
      <c r="D2102" s="2" t="s">
        <v>1524</v>
      </c>
      <c r="E2102" s="2">
        <v>2257</v>
      </c>
      <c r="F2102" s="2" t="s">
        <v>1285</v>
      </c>
      <c r="G2102" s="2">
        <v>2577239.4389999998</v>
      </c>
      <c r="H2102" s="2">
        <v>1193966.1610000001</v>
      </c>
      <c r="I2102" s="2" t="s">
        <v>4898</v>
      </c>
      <c r="J2102" s="4">
        <v>39630</v>
      </c>
      <c r="K2102" s="230">
        <f t="shared" si="162"/>
        <v>2</v>
      </c>
      <c r="L2102" s="2" t="str">
        <f>$B2102&amp;"-"&amp;COUNTIF($B$2:$B2102, $B2102)</f>
        <v>1785-1</v>
      </c>
      <c r="M2102" s="2">
        <v>6695</v>
      </c>
      <c r="N2102" s="2" t="str">
        <f t="shared" si="164"/>
        <v>Peccia</v>
      </c>
      <c r="O2102" s="2" t="str">
        <f t="shared" si="165"/>
        <v>Piano di Peccia</v>
      </c>
      <c r="P2102" s="2" t="str">
        <f t="shared" si="165"/>
        <v/>
      </c>
      <c r="Q2102" s="2" t="str">
        <f t="shared" si="165"/>
        <v/>
      </c>
      <c r="R2102" s="2" t="str">
        <f t="shared" si="165"/>
        <v/>
      </c>
      <c r="S2102" s="2" t="str">
        <f t="shared" si="165"/>
        <v/>
      </c>
      <c r="T2102" s="2" t="str">
        <f t="shared" si="165"/>
        <v/>
      </c>
      <c r="U2102" s="2" t="str">
        <f t="shared" si="165"/>
        <v/>
      </c>
      <c r="V2102" s="2" t="str">
        <f t="shared" si="165"/>
        <v/>
      </c>
      <c r="W2102" s="2" t="str">
        <f t="shared" si="165"/>
        <v/>
      </c>
      <c r="X2102" s="2" t="str">
        <f t="shared" si="165"/>
        <v/>
      </c>
      <c r="Y2102" s="2" t="str">
        <f t="shared" si="165"/>
        <v/>
      </c>
    </row>
    <row r="2103" spans="1:25" x14ac:dyDescent="0.2">
      <c r="A2103" s="2" t="s">
        <v>1525</v>
      </c>
      <c r="B2103" s="2">
        <v>3284</v>
      </c>
      <c r="C2103" s="2">
        <v>0</v>
      </c>
      <c r="D2103" s="2" t="s">
        <v>1525</v>
      </c>
      <c r="E2103" s="2">
        <v>2258</v>
      </c>
      <c r="F2103" s="2" t="s">
        <v>1285</v>
      </c>
      <c r="G2103" s="2">
        <v>2582453.1710000001</v>
      </c>
      <c r="H2103" s="2">
        <v>1205248.5349999999</v>
      </c>
      <c r="I2103" s="2" t="s">
        <v>4896</v>
      </c>
      <c r="J2103" s="4">
        <v>39630</v>
      </c>
      <c r="K2103" s="230">
        <f t="shared" si="162"/>
        <v>3</v>
      </c>
      <c r="L2103" s="2" t="str">
        <f>$B2103&amp;"-"&amp;COUNTIF($B$2:$B2103, $B2103)</f>
        <v>3284-1</v>
      </c>
      <c r="M2103" s="2">
        <v>6696</v>
      </c>
      <c r="N2103" s="2" t="str">
        <f t="shared" si="164"/>
        <v>Fusio</v>
      </c>
      <c r="O2103" s="2" t="str">
        <f t="shared" si="165"/>
        <v/>
      </c>
      <c r="P2103" s="2" t="str">
        <f t="shared" si="165"/>
        <v/>
      </c>
      <c r="Q2103" s="2" t="str">
        <f t="shared" si="165"/>
        <v/>
      </c>
      <c r="R2103" s="2" t="str">
        <f t="shared" si="165"/>
        <v/>
      </c>
      <c r="S2103" s="2" t="str">
        <f t="shared" si="165"/>
        <v/>
      </c>
      <c r="T2103" s="2" t="str">
        <f t="shared" si="165"/>
        <v/>
      </c>
      <c r="U2103" s="2" t="str">
        <f t="shared" si="165"/>
        <v/>
      </c>
      <c r="V2103" s="2" t="str">
        <f t="shared" si="165"/>
        <v/>
      </c>
      <c r="W2103" s="2" t="str">
        <f t="shared" si="165"/>
        <v/>
      </c>
      <c r="X2103" s="2" t="str">
        <f t="shared" si="165"/>
        <v/>
      </c>
      <c r="Y2103" s="2" t="str">
        <f t="shared" si="165"/>
        <v/>
      </c>
    </row>
    <row r="2104" spans="1:25" x14ac:dyDescent="0.2">
      <c r="A2104" s="2" t="s">
        <v>1526</v>
      </c>
      <c r="B2104" s="2">
        <v>3280</v>
      </c>
      <c r="C2104" s="2">
        <v>4</v>
      </c>
      <c r="D2104" s="2" t="s">
        <v>1526</v>
      </c>
      <c r="E2104" s="2">
        <v>2261</v>
      </c>
      <c r="F2104" s="2" t="s">
        <v>1285</v>
      </c>
      <c r="G2104" s="2">
        <v>2573586.3369999998</v>
      </c>
      <c r="H2104" s="2">
        <v>1196020.281</v>
      </c>
      <c r="I2104" s="2" t="s">
        <v>4896</v>
      </c>
      <c r="J2104" s="4">
        <v>39630</v>
      </c>
      <c r="K2104" s="230">
        <f t="shared" si="162"/>
        <v>3</v>
      </c>
      <c r="L2104" s="2" t="str">
        <f>$B2104&amp;"-"&amp;COUNTIF($B$2:$B2104, $B2104)</f>
        <v>3280-2</v>
      </c>
      <c r="M2104" s="2">
        <v>6702</v>
      </c>
      <c r="N2104" s="2" t="str">
        <f t="shared" si="164"/>
        <v>Claro</v>
      </c>
      <c r="O2104" s="2" t="str">
        <f t="shared" si="165"/>
        <v/>
      </c>
      <c r="P2104" s="2" t="str">
        <f t="shared" si="165"/>
        <v/>
      </c>
      <c r="Q2104" s="2" t="str">
        <f t="shared" si="165"/>
        <v/>
      </c>
      <c r="R2104" s="2" t="str">
        <f t="shared" si="165"/>
        <v/>
      </c>
      <c r="S2104" s="2" t="str">
        <f t="shared" si="165"/>
        <v/>
      </c>
      <c r="T2104" s="2" t="str">
        <f t="shared" si="165"/>
        <v/>
      </c>
      <c r="U2104" s="2" t="str">
        <f t="shared" si="165"/>
        <v/>
      </c>
      <c r="V2104" s="2" t="str">
        <f t="shared" si="165"/>
        <v/>
      </c>
      <c r="W2104" s="2" t="str">
        <f t="shared" si="165"/>
        <v/>
      </c>
      <c r="X2104" s="2" t="str">
        <f t="shared" si="165"/>
        <v/>
      </c>
      <c r="Y2104" s="2" t="str">
        <f t="shared" si="165"/>
        <v/>
      </c>
    </row>
    <row r="2105" spans="1:25" x14ac:dyDescent="0.2">
      <c r="A2105" s="2" t="s">
        <v>1527</v>
      </c>
      <c r="B2105" s="2">
        <v>1792</v>
      </c>
      <c r="C2105" s="2">
        <v>0</v>
      </c>
      <c r="D2105" s="2" t="s">
        <v>1528</v>
      </c>
      <c r="E2105" s="2">
        <v>2262</v>
      </c>
      <c r="F2105" s="2" t="s">
        <v>1285</v>
      </c>
      <c r="G2105" s="2">
        <v>2578002.7629999998</v>
      </c>
      <c r="H2105" s="2">
        <v>1191367.81</v>
      </c>
      <c r="I2105" s="2" t="s">
        <v>4896</v>
      </c>
      <c r="J2105" s="4">
        <v>39630</v>
      </c>
      <c r="K2105" s="230">
        <f t="shared" si="162"/>
        <v>3</v>
      </c>
      <c r="L2105" s="2" t="str">
        <f>$B2105&amp;"-"&amp;COUNTIF($B$2:$B2105, $B2105)</f>
        <v>1792-1</v>
      </c>
      <c r="M2105" s="2">
        <v>6703</v>
      </c>
      <c r="N2105" s="2" t="str">
        <f t="shared" si="164"/>
        <v>Osogna</v>
      </c>
      <c r="O2105" s="2" t="str">
        <f t="shared" si="165"/>
        <v/>
      </c>
      <c r="P2105" s="2" t="str">
        <f t="shared" si="165"/>
        <v/>
      </c>
      <c r="Q2105" s="2" t="str">
        <f t="shared" si="165"/>
        <v/>
      </c>
      <c r="R2105" s="2" t="str">
        <f t="shared" si="165"/>
        <v/>
      </c>
      <c r="S2105" s="2" t="str">
        <f t="shared" si="165"/>
        <v/>
      </c>
      <c r="T2105" s="2" t="str">
        <f t="shared" si="165"/>
        <v/>
      </c>
      <c r="U2105" s="2" t="str">
        <f t="shared" si="165"/>
        <v/>
      </c>
      <c r="V2105" s="2" t="str">
        <f t="shared" si="165"/>
        <v/>
      </c>
      <c r="W2105" s="2" t="str">
        <f t="shared" si="165"/>
        <v/>
      </c>
      <c r="X2105" s="2" t="str">
        <f t="shared" si="165"/>
        <v/>
      </c>
      <c r="Y2105" s="2" t="str">
        <f t="shared" si="165"/>
        <v/>
      </c>
    </row>
    <row r="2106" spans="1:25" x14ac:dyDescent="0.2">
      <c r="A2106" s="2" t="s">
        <v>1529</v>
      </c>
      <c r="B2106" s="2">
        <v>1792</v>
      </c>
      <c r="C2106" s="2">
        <v>2</v>
      </c>
      <c r="D2106" s="2" t="s">
        <v>1528</v>
      </c>
      <c r="E2106" s="2">
        <v>2262</v>
      </c>
      <c r="F2106" s="2" t="s">
        <v>1285</v>
      </c>
      <c r="G2106" s="2">
        <v>2577282.412</v>
      </c>
      <c r="H2106" s="2">
        <v>1192515.1850000001</v>
      </c>
      <c r="I2106" s="2" t="s">
        <v>4896</v>
      </c>
      <c r="J2106" s="4">
        <v>39630</v>
      </c>
      <c r="K2106" s="230">
        <f t="shared" si="162"/>
        <v>3</v>
      </c>
      <c r="L2106" s="2" t="str">
        <f>$B2106&amp;"-"&amp;COUNTIF($B$2:$B2106, $B2106)</f>
        <v>1792-2</v>
      </c>
      <c r="M2106" s="2">
        <v>6705</v>
      </c>
      <c r="N2106" s="2" t="str">
        <f t="shared" si="164"/>
        <v>Cresciano</v>
      </c>
      <c r="O2106" s="2" t="str">
        <f t="shared" si="165"/>
        <v/>
      </c>
      <c r="P2106" s="2" t="str">
        <f t="shared" si="165"/>
        <v/>
      </c>
      <c r="Q2106" s="2" t="str">
        <f t="shared" si="165"/>
        <v/>
      </c>
      <c r="R2106" s="2" t="str">
        <f t="shared" si="165"/>
        <v/>
      </c>
      <c r="S2106" s="2" t="str">
        <f t="shared" si="165"/>
        <v/>
      </c>
      <c r="T2106" s="2" t="str">
        <f t="shared" si="165"/>
        <v/>
      </c>
      <c r="U2106" s="2" t="str">
        <f t="shared" si="165"/>
        <v/>
      </c>
      <c r="V2106" s="2" t="str">
        <f t="shared" si="165"/>
        <v/>
      </c>
      <c r="W2106" s="2" t="str">
        <f t="shared" si="165"/>
        <v/>
      </c>
      <c r="X2106" s="2" t="str">
        <f t="shared" si="165"/>
        <v/>
      </c>
      <c r="Y2106" s="2" t="str">
        <f t="shared" si="165"/>
        <v/>
      </c>
    </row>
    <row r="2107" spans="1:25" x14ac:dyDescent="0.2">
      <c r="A2107" s="2" t="s">
        <v>636</v>
      </c>
      <c r="B2107" s="2">
        <v>3179</v>
      </c>
      <c r="C2107" s="2">
        <v>0</v>
      </c>
      <c r="D2107" s="2" t="s">
        <v>1528</v>
      </c>
      <c r="E2107" s="2">
        <v>2262</v>
      </c>
      <c r="F2107" s="2" t="s">
        <v>1285</v>
      </c>
      <c r="G2107" s="2">
        <v>2582320.912</v>
      </c>
      <c r="H2107" s="2">
        <v>1196281.9979999999</v>
      </c>
      <c r="I2107" s="2" t="s">
        <v>4896</v>
      </c>
      <c r="J2107" s="4">
        <v>39630</v>
      </c>
      <c r="K2107" s="230">
        <f t="shared" si="162"/>
        <v>3</v>
      </c>
      <c r="L2107" s="2" t="str">
        <f>$B2107&amp;"-"&amp;COUNTIF($B$2:$B2107, $B2107)</f>
        <v>3179-2</v>
      </c>
      <c r="M2107" s="2">
        <v>6707</v>
      </c>
      <c r="N2107" s="2" t="str">
        <f t="shared" si="164"/>
        <v>Iragna</v>
      </c>
      <c r="O2107" s="2" t="str">
        <f t="shared" si="165"/>
        <v/>
      </c>
      <c r="P2107" s="2" t="str">
        <f t="shared" si="165"/>
        <v/>
      </c>
      <c r="Q2107" s="2" t="str">
        <f t="shared" si="165"/>
        <v/>
      </c>
      <c r="R2107" s="2" t="str">
        <f t="shared" si="165"/>
        <v/>
      </c>
      <c r="S2107" s="2" t="str">
        <f t="shared" si="165"/>
        <v/>
      </c>
      <c r="T2107" s="2" t="str">
        <f t="shared" si="165"/>
        <v/>
      </c>
      <c r="U2107" s="2" t="str">
        <f t="shared" si="165"/>
        <v/>
      </c>
      <c r="V2107" s="2" t="str">
        <f t="shared" si="165"/>
        <v/>
      </c>
      <c r="W2107" s="2" t="str">
        <f t="shared" si="165"/>
        <v/>
      </c>
      <c r="X2107" s="2" t="str">
        <f t="shared" si="165"/>
        <v/>
      </c>
      <c r="Y2107" s="2" t="str">
        <f t="shared" si="165"/>
        <v/>
      </c>
    </row>
    <row r="2108" spans="1:25" x14ac:dyDescent="0.2">
      <c r="A2108" s="2" t="s">
        <v>641</v>
      </c>
      <c r="B2108" s="2">
        <v>3205</v>
      </c>
      <c r="C2108" s="2">
        <v>0</v>
      </c>
      <c r="D2108" s="2" t="s">
        <v>1528</v>
      </c>
      <c r="E2108" s="2">
        <v>2262</v>
      </c>
      <c r="F2108" s="2" t="s">
        <v>1285</v>
      </c>
      <c r="G2108" s="2">
        <v>2584309.3859999999</v>
      </c>
      <c r="H2108" s="2">
        <v>1197907.054</v>
      </c>
      <c r="I2108" s="2" t="s">
        <v>4896</v>
      </c>
      <c r="J2108" s="4">
        <v>39630</v>
      </c>
      <c r="K2108" s="230">
        <f t="shared" si="162"/>
        <v>3</v>
      </c>
      <c r="L2108" s="2" t="str">
        <f>$B2108&amp;"-"&amp;COUNTIF($B$2:$B2108, $B2108)</f>
        <v>3205-3</v>
      </c>
      <c r="M2108" s="2">
        <v>6710</v>
      </c>
      <c r="N2108" s="2" t="str">
        <f t="shared" si="164"/>
        <v>Biasca</v>
      </c>
      <c r="O2108" s="2" t="str">
        <f t="shared" si="165"/>
        <v/>
      </c>
      <c r="P2108" s="2" t="str">
        <f t="shared" si="165"/>
        <v/>
      </c>
      <c r="Q2108" s="2" t="str">
        <f t="shared" si="165"/>
        <v/>
      </c>
      <c r="R2108" s="2" t="str">
        <f t="shared" si="165"/>
        <v/>
      </c>
      <c r="S2108" s="2" t="str">
        <f t="shared" si="165"/>
        <v/>
      </c>
      <c r="T2108" s="2" t="str">
        <f t="shared" si="165"/>
        <v/>
      </c>
      <c r="U2108" s="2" t="str">
        <f t="shared" si="165"/>
        <v/>
      </c>
      <c r="V2108" s="2" t="str">
        <f t="shared" si="165"/>
        <v/>
      </c>
      <c r="W2108" s="2" t="str">
        <f t="shared" si="165"/>
        <v/>
      </c>
      <c r="X2108" s="2" t="str">
        <f t="shared" si="165"/>
        <v/>
      </c>
      <c r="Y2108" s="2" t="str">
        <f t="shared" si="165"/>
        <v/>
      </c>
    </row>
    <row r="2109" spans="1:25" x14ac:dyDescent="0.2">
      <c r="A2109" s="2" t="s">
        <v>1530</v>
      </c>
      <c r="B2109" s="2">
        <v>3206</v>
      </c>
      <c r="C2109" s="2">
        <v>2</v>
      </c>
      <c r="D2109" s="2" t="s">
        <v>1528</v>
      </c>
      <c r="E2109" s="2">
        <v>2262</v>
      </c>
      <c r="F2109" s="2" t="s">
        <v>1285</v>
      </c>
      <c r="G2109" s="2">
        <v>2583714.023</v>
      </c>
      <c r="H2109" s="2">
        <v>1197917.4790000001</v>
      </c>
      <c r="I2109" s="2" t="s">
        <v>4896</v>
      </c>
      <c r="J2109" s="4">
        <v>39630</v>
      </c>
      <c r="K2109" s="230">
        <f t="shared" si="162"/>
        <v>3</v>
      </c>
      <c r="L2109" s="2" t="str">
        <f>$B2109&amp;"-"&amp;COUNTIF($B$2:$B2109, $B2109)</f>
        <v>3206-5</v>
      </c>
      <c r="M2109" s="2">
        <v>6713</v>
      </c>
      <c r="N2109" s="2" t="str">
        <f t="shared" si="164"/>
        <v>Malvaglia</v>
      </c>
      <c r="O2109" s="2" t="str">
        <f t="shared" si="165"/>
        <v/>
      </c>
      <c r="P2109" s="2" t="str">
        <f t="shared" si="165"/>
        <v/>
      </c>
      <c r="Q2109" s="2" t="str">
        <f t="shared" si="165"/>
        <v/>
      </c>
      <c r="R2109" s="2" t="str">
        <f t="shared" si="165"/>
        <v/>
      </c>
      <c r="S2109" s="2" t="str">
        <f t="shared" si="165"/>
        <v/>
      </c>
      <c r="T2109" s="2" t="str">
        <f t="shared" si="165"/>
        <v/>
      </c>
      <c r="U2109" s="2" t="str">
        <f t="shared" si="165"/>
        <v/>
      </c>
      <c r="V2109" s="2" t="str">
        <f t="shared" si="165"/>
        <v/>
      </c>
      <c r="W2109" s="2" t="str">
        <f t="shared" si="165"/>
        <v/>
      </c>
      <c r="X2109" s="2" t="str">
        <f t="shared" si="165"/>
        <v/>
      </c>
      <c r="Y2109" s="2" t="str">
        <f t="shared" si="165"/>
        <v/>
      </c>
    </row>
    <row r="2110" spans="1:25" x14ac:dyDescent="0.2">
      <c r="A2110" s="2" t="s">
        <v>1528</v>
      </c>
      <c r="B2110" s="2">
        <v>3212</v>
      </c>
      <c r="C2110" s="2">
        <v>0</v>
      </c>
      <c r="D2110" s="2" t="s">
        <v>1528</v>
      </c>
      <c r="E2110" s="2">
        <v>2262</v>
      </c>
      <c r="F2110" s="2" t="s">
        <v>1285</v>
      </c>
      <c r="G2110" s="2">
        <v>2579798.2590000001</v>
      </c>
      <c r="H2110" s="2">
        <v>1193091.2320000001</v>
      </c>
      <c r="I2110" s="2" t="s">
        <v>4896</v>
      </c>
      <c r="J2110" s="4">
        <v>39630</v>
      </c>
      <c r="K2110" s="230">
        <f t="shared" si="162"/>
        <v>3</v>
      </c>
      <c r="L2110" s="2" t="str">
        <f>$B2110&amp;"-"&amp;COUNTIF($B$2:$B2110, $B2110)</f>
        <v>3212-2</v>
      </c>
      <c r="M2110" s="2">
        <v>6714</v>
      </c>
      <c r="N2110" s="2" t="str">
        <f t="shared" si="164"/>
        <v>Semione</v>
      </c>
      <c r="O2110" s="2" t="str">
        <f t="shared" si="165"/>
        <v/>
      </c>
      <c r="P2110" s="2" t="str">
        <f t="shared" si="165"/>
        <v/>
      </c>
      <c r="Q2110" s="2" t="str">
        <f t="shared" si="165"/>
        <v/>
      </c>
      <c r="R2110" s="2" t="str">
        <f t="shared" si="165"/>
        <v/>
      </c>
      <c r="S2110" s="2" t="str">
        <f t="shared" si="165"/>
        <v/>
      </c>
      <c r="T2110" s="2" t="str">
        <f t="shared" si="165"/>
        <v/>
      </c>
      <c r="U2110" s="2" t="str">
        <f t="shared" si="165"/>
        <v/>
      </c>
      <c r="V2110" s="2" t="str">
        <f t="shared" si="165"/>
        <v/>
      </c>
      <c r="W2110" s="2" t="str">
        <f t="shared" si="165"/>
        <v/>
      </c>
      <c r="X2110" s="2" t="str">
        <f t="shared" si="165"/>
        <v/>
      </c>
      <c r="Y2110" s="2" t="str">
        <f t="shared" si="165"/>
        <v/>
      </c>
    </row>
    <row r="2111" spans="1:25" x14ac:dyDescent="0.2">
      <c r="A2111" s="2" t="s">
        <v>1531</v>
      </c>
      <c r="B2111" s="2">
        <v>3212</v>
      </c>
      <c r="C2111" s="2">
        <v>2</v>
      </c>
      <c r="D2111" s="2" t="s">
        <v>1528</v>
      </c>
      <c r="E2111" s="2">
        <v>2262</v>
      </c>
      <c r="F2111" s="2" t="s">
        <v>1285</v>
      </c>
      <c r="G2111" s="2">
        <v>2580666.318</v>
      </c>
      <c r="H2111" s="2">
        <v>1192641.8370000001</v>
      </c>
      <c r="I2111" s="2" t="s">
        <v>4896</v>
      </c>
      <c r="J2111" s="4">
        <v>39630</v>
      </c>
      <c r="K2111" s="230">
        <f t="shared" si="162"/>
        <v>3</v>
      </c>
      <c r="L2111" s="2" t="str">
        <f>$B2111&amp;"-"&amp;COUNTIF($B$2:$B2111, $B2111)</f>
        <v>3212-3</v>
      </c>
      <c r="M2111" s="2">
        <v>6715</v>
      </c>
      <c r="N2111" s="2" t="str">
        <f t="shared" si="164"/>
        <v>Dongio</v>
      </c>
      <c r="O2111" s="2" t="str">
        <f t="shared" si="165"/>
        <v/>
      </c>
      <c r="P2111" s="2" t="str">
        <f t="shared" si="165"/>
        <v/>
      </c>
      <c r="Q2111" s="2" t="str">
        <f t="shared" si="165"/>
        <v/>
      </c>
      <c r="R2111" s="2" t="str">
        <f t="shared" si="165"/>
        <v/>
      </c>
      <c r="S2111" s="2" t="str">
        <f t="shared" si="165"/>
        <v/>
      </c>
      <c r="T2111" s="2" t="str">
        <f t="shared" si="165"/>
        <v/>
      </c>
      <c r="U2111" s="2" t="str">
        <f t="shared" si="165"/>
        <v/>
      </c>
      <c r="V2111" s="2" t="str">
        <f t="shared" ref="V2111:Y2111" si="166">IFERROR(INDEX($A$2:$A$5744, MATCH($M2111&amp;"-"&amp;V$1, $L$2:$L$5744, 0)), "")</f>
        <v/>
      </c>
      <c r="W2111" s="2" t="str">
        <f t="shared" si="166"/>
        <v/>
      </c>
      <c r="X2111" s="2" t="str">
        <f t="shared" si="166"/>
        <v/>
      </c>
      <c r="Y2111" s="2" t="str">
        <f t="shared" si="166"/>
        <v/>
      </c>
    </row>
    <row r="2112" spans="1:25" x14ac:dyDescent="0.2">
      <c r="A2112" s="2" t="s">
        <v>1532</v>
      </c>
      <c r="B2112" s="2">
        <v>3213</v>
      </c>
      <c r="C2112" s="2">
        <v>0</v>
      </c>
      <c r="D2112" s="2" t="s">
        <v>1528</v>
      </c>
      <c r="E2112" s="2">
        <v>2262</v>
      </c>
      <c r="F2112" s="2" t="s">
        <v>1285</v>
      </c>
      <c r="G2112" s="2">
        <v>2581196.4440000001</v>
      </c>
      <c r="H2112" s="2">
        <v>1195681.5179999999</v>
      </c>
      <c r="I2112" s="2" t="s">
        <v>4896</v>
      </c>
      <c r="J2112" s="4">
        <v>39630</v>
      </c>
      <c r="K2112" s="230">
        <f t="shared" si="162"/>
        <v>3</v>
      </c>
      <c r="L2112" s="2" t="str">
        <f>$B2112&amp;"-"&amp;COUNTIF($B$2:$B2112, $B2112)</f>
        <v>3213-1</v>
      </c>
      <c r="M2112" s="2">
        <v>6716</v>
      </c>
      <c r="N2112" s="2" t="str">
        <f t="shared" si="164"/>
        <v>Acquarossa</v>
      </c>
      <c r="O2112" s="2" t="str">
        <f t="shared" si="164"/>
        <v>Leontica</v>
      </c>
      <c r="P2112" s="2" t="str">
        <f t="shared" si="164"/>
        <v>Lottigna</v>
      </c>
      <c r="Q2112" s="2" t="str">
        <f t="shared" si="164"/>
        <v/>
      </c>
      <c r="R2112" s="2" t="str">
        <f t="shared" si="164"/>
        <v/>
      </c>
      <c r="S2112" s="2" t="str">
        <f t="shared" si="164"/>
        <v/>
      </c>
      <c r="T2112" s="2" t="str">
        <f t="shared" si="164"/>
        <v/>
      </c>
      <c r="U2112" s="2" t="str">
        <f t="shared" si="164"/>
        <v/>
      </c>
      <c r="V2112" s="2" t="str">
        <f t="shared" si="164"/>
        <v/>
      </c>
      <c r="W2112" s="2" t="str">
        <f t="shared" si="164"/>
        <v/>
      </c>
      <c r="X2112" s="2" t="str">
        <f t="shared" si="164"/>
        <v/>
      </c>
      <c r="Y2112" s="2" t="str">
        <f t="shared" si="164"/>
        <v/>
      </c>
    </row>
    <row r="2113" spans="1:25" x14ac:dyDescent="0.2">
      <c r="A2113" s="2" t="s">
        <v>644</v>
      </c>
      <c r="B2113" s="2">
        <v>3207</v>
      </c>
      <c r="C2113" s="2">
        <v>0</v>
      </c>
      <c r="D2113" s="2" t="s">
        <v>1533</v>
      </c>
      <c r="E2113" s="2">
        <v>2265</v>
      </c>
      <c r="F2113" s="2" t="s">
        <v>1285</v>
      </c>
      <c r="G2113" s="2">
        <v>2583990.23</v>
      </c>
      <c r="H2113" s="2">
        <v>1203130.2420000001</v>
      </c>
      <c r="I2113" s="2" t="s">
        <v>4896</v>
      </c>
      <c r="J2113" s="4">
        <v>39630</v>
      </c>
      <c r="K2113" s="230">
        <f t="shared" si="162"/>
        <v>3</v>
      </c>
      <c r="L2113" s="2" t="str">
        <f>$B2113&amp;"-"&amp;COUNTIF($B$2:$B2113, $B2113)</f>
        <v>3207-4</v>
      </c>
      <c r="M2113" s="2">
        <v>6717</v>
      </c>
      <c r="N2113" s="2" t="str">
        <f t="shared" si="164"/>
        <v>Dangio</v>
      </c>
      <c r="O2113" s="2" t="str">
        <f t="shared" si="164"/>
        <v>Torre</v>
      </c>
      <c r="P2113" s="2" t="str">
        <f t="shared" si="164"/>
        <v/>
      </c>
      <c r="Q2113" s="2" t="str">
        <f t="shared" si="164"/>
        <v/>
      </c>
      <c r="R2113" s="2" t="str">
        <f t="shared" si="164"/>
        <v/>
      </c>
      <c r="S2113" s="2" t="str">
        <f t="shared" si="164"/>
        <v/>
      </c>
      <c r="T2113" s="2" t="str">
        <f t="shared" si="164"/>
        <v/>
      </c>
      <c r="U2113" s="2" t="str">
        <f t="shared" si="164"/>
        <v/>
      </c>
      <c r="V2113" s="2" t="str">
        <f t="shared" si="164"/>
        <v/>
      </c>
      <c r="W2113" s="2" t="str">
        <f t="shared" si="164"/>
        <v/>
      </c>
      <c r="X2113" s="2" t="str">
        <f t="shared" si="164"/>
        <v/>
      </c>
      <c r="Y2113" s="2" t="str">
        <f t="shared" si="164"/>
        <v/>
      </c>
    </row>
    <row r="2114" spans="1:25" x14ac:dyDescent="0.2">
      <c r="A2114" s="2" t="s">
        <v>315</v>
      </c>
      <c r="B2114" s="2">
        <v>3207</v>
      </c>
      <c r="C2114" s="2">
        <v>2</v>
      </c>
      <c r="D2114" s="2" t="s">
        <v>1533</v>
      </c>
      <c r="E2114" s="2">
        <v>2265</v>
      </c>
      <c r="F2114" s="2" t="s">
        <v>1285</v>
      </c>
      <c r="G2114" s="2">
        <v>2583972.466</v>
      </c>
      <c r="H2114" s="2">
        <v>1203828.5319999999</v>
      </c>
      <c r="I2114" s="2" t="s">
        <v>4896</v>
      </c>
      <c r="J2114" s="4">
        <v>39630</v>
      </c>
      <c r="K2114" s="230">
        <f t="shared" si="162"/>
        <v>3</v>
      </c>
      <c r="L2114" s="2" t="str">
        <f>$B2114&amp;"-"&amp;COUNTIF($B$2:$B2114, $B2114)</f>
        <v>3207-5</v>
      </c>
      <c r="M2114" s="2">
        <v>6718</v>
      </c>
      <c r="N2114" s="2" t="str">
        <f t="shared" si="164"/>
        <v>Olivone</v>
      </c>
      <c r="O2114" s="2" t="str">
        <f t="shared" si="164"/>
        <v>Camperio</v>
      </c>
      <c r="P2114" s="2" t="str">
        <f t="shared" si="164"/>
        <v/>
      </c>
      <c r="Q2114" s="2" t="str">
        <f t="shared" si="164"/>
        <v/>
      </c>
      <c r="R2114" s="2" t="str">
        <f t="shared" si="164"/>
        <v/>
      </c>
      <c r="S2114" s="2" t="str">
        <f t="shared" si="164"/>
        <v/>
      </c>
      <c r="T2114" s="2" t="str">
        <f t="shared" si="164"/>
        <v/>
      </c>
      <c r="U2114" s="2" t="str">
        <f t="shared" si="164"/>
        <v/>
      </c>
      <c r="V2114" s="2" t="str">
        <f t="shared" si="164"/>
        <v/>
      </c>
      <c r="W2114" s="2" t="str">
        <f t="shared" si="164"/>
        <v/>
      </c>
      <c r="X2114" s="2" t="str">
        <f t="shared" si="164"/>
        <v/>
      </c>
      <c r="Y2114" s="2" t="str">
        <f t="shared" si="164"/>
        <v/>
      </c>
    </row>
    <row r="2115" spans="1:25" x14ac:dyDescent="0.2">
      <c r="A2115" s="2" t="s">
        <v>1533</v>
      </c>
      <c r="B2115" s="2">
        <v>3210</v>
      </c>
      <c r="C2115" s="2">
        <v>0</v>
      </c>
      <c r="D2115" s="2" t="s">
        <v>1533</v>
      </c>
      <c r="E2115" s="2">
        <v>2265</v>
      </c>
      <c r="F2115" s="2" t="s">
        <v>1285</v>
      </c>
      <c r="G2115" s="2">
        <v>2581724.0079999999</v>
      </c>
      <c r="H2115" s="2">
        <v>1203129.5530000001</v>
      </c>
      <c r="I2115" s="2" t="s">
        <v>4896</v>
      </c>
      <c r="J2115" s="4">
        <v>39630</v>
      </c>
      <c r="K2115" s="230">
        <f t="shared" ref="K2115:K2178" si="167">IF(I2115="it", 1, IF(I2115="fr", 2, 3))</f>
        <v>3</v>
      </c>
      <c r="L2115" s="2" t="str">
        <f>$B2115&amp;"-"&amp;COUNTIF($B$2:$B2115, $B2115)</f>
        <v>3210-2</v>
      </c>
      <c r="M2115" s="2">
        <v>6719</v>
      </c>
      <c r="N2115" s="2" t="str">
        <f t="shared" si="164"/>
        <v>Aquila</v>
      </c>
      <c r="O2115" s="2" t="str">
        <f t="shared" si="164"/>
        <v>Aquila</v>
      </c>
      <c r="P2115" s="2" t="str">
        <f t="shared" si="164"/>
        <v/>
      </c>
      <c r="Q2115" s="2" t="str">
        <f t="shared" si="164"/>
        <v/>
      </c>
      <c r="R2115" s="2" t="str">
        <f t="shared" si="164"/>
        <v/>
      </c>
      <c r="S2115" s="2" t="str">
        <f t="shared" si="164"/>
        <v/>
      </c>
      <c r="T2115" s="2" t="str">
        <f t="shared" si="164"/>
        <v/>
      </c>
      <c r="U2115" s="2" t="str">
        <f t="shared" si="164"/>
        <v/>
      </c>
      <c r="V2115" s="2" t="str">
        <f t="shared" si="164"/>
        <v/>
      </c>
      <c r="W2115" s="2" t="str">
        <f t="shared" si="164"/>
        <v/>
      </c>
      <c r="X2115" s="2" t="str">
        <f t="shared" si="164"/>
        <v/>
      </c>
      <c r="Y2115" s="2" t="str">
        <f t="shared" si="164"/>
        <v/>
      </c>
    </row>
    <row r="2116" spans="1:25" x14ac:dyDescent="0.2">
      <c r="A2116" s="2" t="s">
        <v>1534</v>
      </c>
      <c r="B2116" s="2">
        <v>3213</v>
      </c>
      <c r="C2116" s="2">
        <v>2</v>
      </c>
      <c r="D2116" s="2" t="s">
        <v>1534</v>
      </c>
      <c r="E2116" s="2">
        <v>2266</v>
      </c>
      <c r="F2116" s="2" t="s">
        <v>1285</v>
      </c>
      <c r="G2116" s="2">
        <v>2582096.41</v>
      </c>
      <c r="H2116" s="2">
        <v>1193654.42</v>
      </c>
      <c r="I2116" s="2" t="s">
        <v>4896</v>
      </c>
      <c r="J2116" s="4">
        <v>39630</v>
      </c>
      <c r="K2116" s="230">
        <f t="shared" si="167"/>
        <v>3</v>
      </c>
      <c r="L2116" s="2" t="str">
        <f>$B2116&amp;"-"&amp;COUNTIF($B$2:$B2116, $B2116)</f>
        <v>3213-2</v>
      </c>
      <c r="M2116" s="2">
        <v>6720</v>
      </c>
      <c r="N2116" s="2" t="str">
        <f t="shared" si="164"/>
        <v>Campo (Blenio)</v>
      </c>
      <c r="O2116" s="2" t="str">
        <f t="shared" si="164"/>
        <v>Ghirone</v>
      </c>
      <c r="P2116" s="2" t="str">
        <f t="shared" si="164"/>
        <v/>
      </c>
      <c r="Q2116" s="2" t="str">
        <f t="shared" si="164"/>
        <v/>
      </c>
      <c r="R2116" s="2" t="str">
        <f t="shared" si="164"/>
        <v/>
      </c>
      <c r="S2116" s="2" t="str">
        <f t="shared" si="164"/>
        <v/>
      </c>
      <c r="T2116" s="2" t="str">
        <f t="shared" si="164"/>
        <v/>
      </c>
      <c r="U2116" s="2" t="str">
        <f t="shared" si="164"/>
        <v/>
      </c>
      <c r="V2116" s="2" t="str">
        <f t="shared" si="164"/>
        <v/>
      </c>
      <c r="W2116" s="2" t="str">
        <f t="shared" si="164"/>
        <v/>
      </c>
      <c r="X2116" s="2" t="str">
        <f t="shared" si="164"/>
        <v/>
      </c>
      <c r="Y2116" s="2" t="str">
        <f t="shared" si="164"/>
        <v/>
      </c>
    </row>
    <row r="2117" spans="1:25" x14ac:dyDescent="0.2">
      <c r="A2117" s="2" t="s">
        <v>1543</v>
      </c>
      <c r="B2117" s="2">
        <v>3280</v>
      </c>
      <c r="C2117" s="2">
        <v>0</v>
      </c>
      <c r="D2117" s="2" t="s">
        <v>1535</v>
      </c>
      <c r="E2117" s="2">
        <v>2271</v>
      </c>
      <c r="F2117" s="2" t="s">
        <v>1285</v>
      </c>
      <c r="G2117" s="2">
        <v>2575072.037</v>
      </c>
      <c r="H2117" s="2">
        <v>1197026.8840000001</v>
      </c>
      <c r="I2117" s="2" t="s">
        <v>4896</v>
      </c>
      <c r="J2117" s="4">
        <v>39630</v>
      </c>
      <c r="K2117" s="230">
        <f t="shared" si="167"/>
        <v>3</v>
      </c>
      <c r="L2117" s="2" t="str">
        <f>$B2117&amp;"-"&amp;COUNTIF($B$2:$B2117, $B2117)</f>
        <v>3280-3</v>
      </c>
      <c r="M2117" s="2">
        <v>6721</v>
      </c>
      <c r="N2117" s="2" t="str">
        <f t="shared" si="164"/>
        <v>Motto (Blenio)</v>
      </c>
      <c r="O2117" s="2" t="str">
        <f t="shared" si="164"/>
        <v>Ludiano</v>
      </c>
      <c r="P2117" s="2" t="str">
        <f t="shared" si="164"/>
        <v/>
      </c>
      <c r="Q2117" s="2" t="str">
        <f t="shared" si="164"/>
        <v/>
      </c>
      <c r="R2117" s="2" t="str">
        <f t="shared" si="164"/>
        <v/>
      </c>
      <c r="S2117" s="2" t="str">
        <f t="shared" si="164"/>
        <v/>
      </c>
      <c r="T2117" s="2" t="str">
        <f t="shared" si="164"/>
        <v/>
      </c>
      <c r="U2117" s="2" t="str">
        <f t="shared" si="164"/>
        <v/>
      </c>
      <c r="V2117" s="2" t="str">
        <f t="shared" si="164"/>
        <v/>
      </c>
      <c r="W2117" s="2" t="str">
        <f t="shared" si="164"/>
        <v/>
      </c>
      <c r="X2117" s="2" t="str">
        <f t="shared" si="164"/>
        <v/>
      </c>
      <c r="Y2117" s="2" t="str">
        <f t="shared" si="164"/>
        <v/>
      </c>
    </row>
    <row r="2118" spans="1:25" x14ac:dyDescent="0.2">
      <c r="A2118" s="2" t="s">
        <v>1535</v>
      </c>
      <c r="B2118" s="2">
        <v>3280</v>
      </c>
      <c r="C2118" s="2">
        <v>2</v>
      </c>
      <c r="D2118" s="2" t="s">
        <v>1535</v>
      </c>
      <c r="E2118" s="2">
        <v>2271</v>
      </c>
      <c r="F2118" s="2" t="s">
        <v>1285</v>
      </c>
      <c r="G2118" s="2">
        <v>2574793.156</v>
      </c>
      <c r="H2118" s="2">
        <v>1196970.1610000001</v>
      </c>
      <c r="I2118" s="2" t="s">
        <v>4896</v>
      </c>
      <c r="J2118" s="4">
        <v>39630</v>
      </c>
      <c r="K2118" s="230">
        <f t="shared" si="167"/>
        <v>3</v>
      </c>
      <c r="L2118" s="2" t="str">
        <f>$B2118&amp;"-"&amp;COUNTIF($B$2:$B2118, $B2118)</f>
        <v>3280-4</v>
      </c>
      <c r="M2118" s="2">
        <v>6722</v>
      </c>
      <c r="N2118" s="2" t="str">
        <f t="shared" si="164"/>
        <v>Corzoneso</v>
      </c>
      <c r="O2118" s="2" t="str">
        <f t="shared" si="164"/>
        <v/>
      </c>
      <c r="P2118" s="2" t="str">
        <f t="shared" si="164"/>
        <v/>
      </c>
      <c r="Q2118" s="2" t="str">
        <f t="shared" si="164"/>
        <v/>
      </c>
      <c r="R2118" s="2" t="str">
        <f t="shared" si="164"/>
        <v/>
      </c>
      <c r="S2118" s="2" t="str">
        <f t="shared" si="164"/>
        <v/>
      </c>
      <c r="T2118" s="2" t="str">
        <f t="shared" si="164"/>
        <v/>
      </c>
      <c r="U2118" s="2" t="str">
        <f t="shared" si="164"/>
        <v/>
      </c>
      <c r="V2118" s="2" t="str">
        <f t="shared" si="164"/>
        <v/>
      </c>
      <c r="W2118" s="2" t="str">
        <f t="shared" si="164"/>
        <v/>
      </c>
      <c r="X2118" s="2" t="str">
        <f t="shared" si="164"/>
        <v/>
      </c>
      <c r="Y2118" s="2" t="str">
        <f t="shared" si="164"/>
        <v/>
      </c>
    </row>
    <row r="2119" spans="1:25" x14ac:dyDescent="0.2">
      <c r="A2119" s="2" t="s">
        <v>1536</v>
      </c>
      <c r="B2119" s="2">
        <v>1721</v>
      </c>
      <c r="C2119" s="2">
        <v>1</v>
      </c>
      <c r="D2119" s="2" t="s">
        <v>1537</v>
      </c>
      <c r="E2119" s="2">
        <v>2272</v>
      </c>
      <c r="F2119" s="2" t="s">
        <v>1285</v>
      </c>
      <c r="G2119" s="2">
        <v>2571819.9160000002</v>
      </c>
      <c r="H2119" s="2">
        <v>1188981.9990000001</v>
      </c>
      <c r="I2119" s="2" t="s">
        <v>4898</v>
      </c>
      <c r="J2119" s="4">
        <v>39630</v>
      </c>
      <c r="K2119" s="230">
        <f t="shared" si="167"/>
        <v>2</v>
      </c>
      <c r="L2119" s="2" t="str">
        <f>$B2119&amp;"-"&amp;COUNTIF($B$2:$B2119, $B2119)</f>
        <v>1721-1</v>
      </c>
      <c r="M2119" s="2">
        <v>6723</v>
      </c>
      <c r="N2119" s="2" t="str">
        <f t="shared" si="164"/>
        <v>Prugiasco</v>
      </c>
      <c r="O2119" s="2" t="str">
        <f t="shared" si="164"/>
        <v>Castro</v>
      </c>
      <c r="P2119" s="2" t="str">
        <f t="shared" si="164"/>
        <v>Marolta</v>
      </c>
      <c r="Q2119" s="2" t="str">
        <f t="shared" si="164"/>
        <v/>
      </c>
      <c r="R2119" s="2" t="str">
        <f t="shared" si="164"/>
        <v/>
      </c>
      <c r="S2119" s="2" t="str">
        <f t="shared" si="164"/>
        <v/>
      </c>
      <c r="T2119" s="2" t="str">
        <f t="shared" si="164"/>
        <v/>
      </c>
      <c r="U2119" s="2" t="str">
        <f t="shared" si="164"/>
        <v/>
      </c>
      <c r="V2119" s="2" t="str">
        <f t="shared" si="164"/>
        <v/>
      </c>
      <c r="W2119" s="2" t="str">
        <f t="shared" si="164"/>
        <v/>
      </c>
      <c r="X2119" s="2" t="str">
        <f t="shared" si="164"/>
        <v/>
      </c>
      <c r="Y2119" s="2" t="str">
        <f t="shared" si="164"/>
        <v/>
      </c>
    </row>
    <row r="2120" spans="1:25" x14ac:dyDescent="0.2">
      <c r="A2120" s="2" t="s">
        <v>1538</v>
      </c>
      <c r="B2120" s="2">
        <v>1721</v>
      </c>
      <c r="C2120" s="2">
        <v>2</v>
      </c>
      <c r="D2120" s="2" t="s">
        <v>1537</v>
      </c>
      <c r="E2120" s="2">
        <v>2272</v>
      </c>
      <c r="F2120" s="2" t="s">
        <v>1285</v>
      </c>
      <c r="G2120" s="2">
        <v>2572893.5610000002</v>
      </c>
      <c r="H2120" s="2">
        <v>1190686.6240000001</v>
      </c>
      <c r="I2120" s="2" t="s">
        <v>4898</v>
      </c>
      <c r="J2120" s="4">
        <v>39630</v>
      </c>
      <c r="K2120" s="230">
        <f t="shared" si="167"/>
        <v>2</v>
      </c>
      <c r="L2120" s="2" t="str">
        <f>$B2120&amp;"-"&amp;COUNTIF($B$2:$B2120, $B2120)</f>
        <v>1721-2</v>
      </c>
      <c r="M2120" s="2">
        <v>6724</v>
      </c>
      <c r="N2120" s="2" t="str">
        <f t="shared" si="164"/>
        <v>Ponto Valentino</v>
      </c>
      <c r="O2120" s="2" t="str">
        <f t="shared" si="164"/>
        <v>Largario</v>
      </c>
      <c r="P2120" s="2" t="str">
        <f t="shared" si="164"/>
        <v/>
      </c>
      <c r="Q2120" s="2" t="str">
        <f t="shared" si="164"/>
        <v/>
      </c>
      <c r="R2120" s="2" t="str">
        <f t="shared" si="164"/>
        <v/>
      </c>
      <c r="S2120" s="2" t="str">
        <f t="shared" si="164"/>
        <v/>
      </c>
      <c r="T2120" s="2" t="str">
        <f t="shared" si="164"/>
        <v/>
      </c>
      <c r="U2120" s="2" t="str">
        <f t="shared" si="164"/>
        <v/>
      </c>
      <c r="V2120" s="2" t="str">
        <f t="shared" si="164"/>
        <v/>
      </c>
      <c r="W2120" s="2" t="str">
        <f t="shared" si="164"/>
        <v/>
      </c>
      <c r="X2120" s="2" t="str">
        <f t="shared" si="164"/>
        <v/>
      </c>
      <c r="Y2120" s="2" t="str">
        <f t="shared" si="164"/>
        <v/>
      </c>
    </row>
    <row r="2121" spans="1:25" x14ac:dyDescent="0.2">
      <c r="A2121" s="2" t="s">
        <v>1539</v>
      </c>
      <c r="B2121" s="2">
        <v>1721</v>
      </c>
      <c r="C2121" s="2">
        <v>4</v>
      </c>
      <c r="D2121" s="2" t="s">
        <v>1537</v>
      </c>
      <c r="E2121" s="2">
        <v>2272</v>
      </c>
      <c r="F2121" s="2" t="s">
        <v>1285</v>
      </c>
      <c r="G2121" s="2">
        <v>2571825.1970000002</v>
      </c>
      <c r="H2121" s="2">
        <v>1190027.003</v>
      </c>
      <c r="I2121" s="2" t="s">
        <v>4898</v>
      </c>
      <c r="J2121" s="4">
        <v>39630</v>
      </c>
      <c r="K2121" s="230">
        <f t="shared" si="167"/>
        <v>2</v>
      </c>
      <c r="L2121" s="2" t="str">
        <f>$B2121&amp;"-"&amp;COUNTIF($B$2:$B2121, $B2121)</f>
        <v>1721-3</v>
      </c>
      <c r="M2121" s="2">
        <v>6742</v>
      </c>
      <c r="N2121" s="2" t="str">
        <f t="shared" si="164"/>
        <v>Pollegio</v>
      </c>
      <c r="O2121" s="2" t="str">
        <f t="shared" si="164"/>
        <v>Pollegio</v>
      </c>
      <c r="P2121" s="2" t="str">
        <f t="shared" si="164"/>
        <v/>
      </c>
      <c r="Q2121" s="2" t="str">
        <f t="shared" si="164"/>
        <v/>
      </c>
      <c r="R2121" s="2" t="str">
        <f t="shared" si="164"/>
        <v/>
      </c>
      <c r="S2121" s="2" t="str">
        <f t="shared" si="164"/>
        <v/>
      </c>
      <c r="T2121" s="2" t="str">
        <f t="shared" si="164"/>
        <v/>
      </c>
      <c r="U2121" s="2" t="str">
        <f t="shared" si="164"/>
        <v/>
      </c>
      <c r="V2121" s="2" t="str">
        <f t="shared" si="164"/>
        <v/>
      </c>
      <c r="W2121" s="2" t="str">
        <f t="shared" si="164"/>
        <v/>
      </c>
      <c r="X2121" s="2" t="str">
        <f t="shared" si="164"/>
        <v/>
      </c>
      <c r="Y2121" s="2" t="str">
        <f t="shared" si="164"/>
        <v/>
      </c>
    </row>
    <row r="2122" spans="1:25" x14ac:dyDescent="0.2">
      <c r="A2122" s="2" t="s">
        <v>1540</v>
      </c>
      <c r="B2122" s="2">
        <v>1721</v>
      </c>
      <c r="C2122" s="2">
        <v>5</v>
      </c>
      <c r="D2122" s="2" t="s">
        <v>1537</v>
      </c>
      <c r="E2122" s="2">
        <v>2272</v>
      </c>
      <c r="F2122" s="2" t="s">
        <v>1285</v>
      </c>
      <c r="G2122" s="2">
        <v>2574164.0099999998</v>
      </c>
      <c r="H2122" s="2">
        <v>1189571.8870000001</v>
      </c>
      <c r="I2122" s="2" t="s">
        <v>4898</v>
      </c>
      <c r="J2122" s="4">
        <v>39630</v>
      </c>
      <c r="K2122" s="230">
        <f t="shared" si="167"/>
        <v>2</v>
      </c>
      <c r="L2122" s="2" t="str">
        <f>$B2122&amp;"-"&amp;COUNTIF($B$2:$B2122, $B2122)</f>
        <v>1721-4</v>
      </c>
      <c r="M2122" s="2">
        <v>6743</v>
      </c>
      <c r="N2122" s="2" t="str">
        <f t="shared" si="164"/>
        <v>Bodio TI</v>
      </c>
      <c r="O2122" s="2" t="str">
        <f t="shared" si="164"/>
        <v/>
      </c>
      <c r="P2122" s="2" t="str">
        <f t="shared" si="164"/>
        <v/>
      </c>
      <c r="Q2122" s="2" t="str">
        <f t="shared" si="164"/>
        <v/>
      </c>
      <c r="R2122" s="2" t="str">
        <f t="shared" si="164"/>
        <v/>
      </c>
      <c r="S2122" s="2" t="str">
        <f t="shared" si="164"/>
        <v/>
      </c>
      <c r="T2122" s="2" t="str">
        <f t="shared" si="164"/>
        <v/>
      </c>
      <c r="U2122" s="2" t="str">
        <f t="shared" si="164"/>
        <v/>
      </c>
      <c r="V2122" s="2" t="str">
        <f t="shared" si="164"/>
        <v/>
      </c>
      <c r="W2122" s="2" t="str">
        <f t="shared" si="164"/>
        <v/>
      </c>
      <c r="X2122" s="2" t="str">
        <f t="shared" si="164"/>
        <v/>
      </c>
      <c r="Y2122" s="2" t="str">
        <f t="shared" si="164"/>
        <v/>
      </c>
    </row>
    <row r="2123" spans="1:25" x14ac:dyDescent="0.2">
      <c r="A2123" s="2" t="s">
        <v>1541</v>
      </c>
      <c r="B2123" s="2">
        <v>3286</v>
      </c>
      <c r="C2123" s="2">
        <v>0</v>
      </c>
      <c r="D2123" s="2" t="s">
        <v>1541</v>
      </c>
      <c r="E2123" s="2">
        <v>2274</v>
      </c>
      <c r="F2123" s="2" t="s">
        <v>1285</v>
      </c>
      <c r="G2123" s="2">
        <v>2576967.4849999999</v>
      </c>
      <c r="H2123" s="2">
        <v>1199037.7450000001</v>
      </c>
      <c r="I2123" s="2" t="s">
        <v>4896</v>
      </c>
      <c r="J2123" s="4">
        <v>39630</v>
      </c>
      <c r="K2123" s="230">
        <f t="shared" si="167"/>
        <v>3</v>
      </c>
      <c r="L2123" s="2" t="str">
        <f>$B2123&amp;"-"&amp;COUNTIF($B$2:$B2123, $B2123)</f>
        <v>3286-1</v>
      </c>
      <c r="M2123" s="2">
        <v>6744</v>
      </c>
      <c r="N2123" s="2" t="str">
        <f t="shared" si="164"/>
        <v>Personico</v>
      </c>
      <c r="O2123" s="2" t="str">
        <f t="shared" si="164"/>
        <v/>
      </c>
      <c r="P2123" s="2" t="str">
        <f t="shared" si="164"/>
        <v/>
      </c>
      <c r="Q2123" s="2" t="str">
        <f t="shared" si="164"/>
        <v/>
      </c>
      <c r="R2123" s="2" t="str">
        <f t="shared" si="164"/>
        <v/>
      </c>
      <c r="S2123" s="2" t="str">
        <f t="shared" si="164"/>
        <v/>
      </c>
      <c r="T2123" s="2" t="str">
        <f t="shared" si="164"/>
        <v/>
      </c>
      <c r="U2123" s="2" t="str">
        <f t="shared" si="164"/>
        <v/>
      </c>
      <c r="V2123" s="2" t="str">
        <f t="shared" si="164"/>
        <v/>
      </c>
      <c r="W2123" s="2" t="str">
        <f t="shared" si="164"/>
        <v/>
      </c>
      <c r="X2123" s="2" t="str">
        <f t="shared" si="164"/>
        <v/>
      </c>
      <c r="Y2123" s="2" t="str">
        <f t="shared" si="164"/>
        <v/>
      </c>
    </row>
    <row r="2124" spans="1:25" x14ac:dyDescent="0.2">
      <c r="A2124" s="2" t="s">
        <v>1542</v>
      </c>
      <c r="B2124" s="2">
        <v>1595</v>
      </c>
      <c r="C2124" s="2">
        <v>2</v>
      </c>
      <c r="D2124" s="2" t="s">
        <v>1543</v>
      </c>
      <c r="E2124" s="2">
        <v>2275</v>
      </c>
      <c r="F2124" s="2" t="s">
        <v>1285</v>
      </c>
      <c r="G2124" s="2">
        <v>2573679.6880000001</v>
      </c>
      <c r="H2124" s="2">
        <v>1194175.943</v>
      </c>
      <c r="I2124" s="2" t="s">
        <v>4896</v>
      </c>
      <c r="J2124" s="4">
        <v>39630</v>
      </c>
      <c r="K2124" s="230">
        <f t="shared" si="167"/>
        <v>3</v>
      </c>
      <c r="L2124" s="2" t="str">
        <f>$B2124&amp;"-"&amp;COUNTIF($B$2:$B2124, $B2124)</f>
        <v>1595-1</v>
      </c>
      <c r="M2124" s="2">
        <v>6745</v>
      </c>
      <c r="N2124" s="2" t="str">
        <f t="shared" si="164"/>
        <v>Giornico</v>
      </c>
      <c r="O2124" s="2" t="str">
        <f t="shared" si="164"/>
        <v/>
      </c>
      <c r="P2124" s="2" t="str">
        <f t="shared" si="164"/>
        <v/>
      </c>
      <c r="Q2124" s="2" t="str">
        <f t="shared" si="164"/>
        <v/>
      </c>
      <c r="R2124" s="2" t="str">
        <f t="shared" si="164"/>
        <v/>
      </c>
      <c r="S2124" s="2" t="str">
        <f t="shared" si="164"/>
        <v/>
      </c>
      <c r="T2124" s="2" t="str">
        <f t="shared" si="164"/>
        <v/>
      </c>
      <c r="U2124" s="2" t="str">
        <f t="shared" si="164"/>
        <v/>
      </c>
      <c r="V2124" s="2" t="str">
        <f t="shared" si="164"/>
        <v/>
      </c>
      <c r="W2124" s="2" t="str">
        <f t="shared" si="164"/>
        <v/>
      </c>
      <c r="X2124" s="2" t="str">
        <f t="shared" si="164"/>
        <v/>
      </c>
      <c r="Y2124" s="2" t="str">
        <f t="shared" si="164"/>
        <v/>
      </c>
    </row>
    <row r="2125" spans="1:25" x14ac:dyDescent="0.2">
      <c r="A2125" s="2" t="s">
        <v>1544</v>
      </c>
      <c r="B2125" s="2">
        <v>1793</v>
      </c>
      <c r="C2125" s="2">
        <v>0</v>
      </c>
      <c r="D2125" s="2" t="s">
        <v>1543</v>
      </c>
      <c r="E2125" s="2">
        <v>2275</v>
      </c>
      <c r="F2125" s="2" t="s">
        <v>1285</v>
      </c>
      <c r="G2125" s="2">
        <v>2579809.176</v>
      </c>
      <c r="H2125" s="2">
        <v>1195432.0530000001</v>
      </c>
      <c r="I2125" s="2" t="s">
        <v>4896</v>
      </c>
      <c r="J2125" s="4">
        <v>39630</v>
      </c>
      <c r="K2125" s="230">
        <f t="shared" si="167"/>
        <v>3</v>
      </c>
      <c r="L2125" s="2" t="str">
        <f>$B2125&amp;"-"&amp;COUNTIF($B$2:$B2125, $B2125)</f>
        <v>1793-1</v>
      </c>
      <c r="M2125" s="2">
        <v>6746</v>
      </c>
      <c r="N2125" s="2" t="str">
        <f t="shared" si="164"/>
        <v>Lavorgo</v>
      </c>
      <c r="O2125" s="2" t="str">
        <f t="shared" si="164"/>
        <v>Calonico</v>
      </c>
      <c r="P2125" s="2" t="str">
        <f t="shared" si="164"/>
        <v>Nivo</v>
      </c>
      <c r="Q2125" s="2" t="str">
        <f t="shared" si="164"/>
        <v/>
      </c>
      <c r="R2125" s="2" t="str">
        <f t="shared" si="164"/>
        <v/>
      </c>
      <c r="S2125" s="2" t="str">
        <f t="shared" si="164"/>
        <v/>
      </c>
      <c r="T2125" s="2" t="str">
        <f t="shared" si="164"/>
        <v/>
      </c>
      <c r="U2125" s="2" t="str">
        <f t="shared" si="164"/>
        <v/>
      </c>
      <c r="V2125" s="2" t="str">
        <f t="shared" si="164"/>
        <v/>
      </c>
      <c r="W2125" s="2" t="str">
        <f t="shared" si="164"/>
        <v/>
      </c>
      <c r="X2125" s="2" t="str">
        <f t="shared" si="164"/>
        <v/>
      </c>
      <c r="Y2125" s="2" t="str">
        <f t="shared" si="164"/>
        <v/>
      </c>
    </row>
    <row r="2126" spans="1:25" x14ac:dyDescent="0.2">
      <c r="A2126" s="2" t="s">
        <v>1545</v>
      </c>
      <c r="B2126" s="2">
        <v>1794</v>
      </c>
      <c r="C2126" s="2">
        <v>0</v>
      </c>
      <c r="D2126" s="2" t="s">
        <v>1543</v>
      </c>
      <c r="E2126" s="2">
        <v>2275</v>
      </c>
      <c r="F2126" s="2" t="s">
        <v>1285</v>
      </c>
      <c r="G2126" s="2">
        <v>2578000.5989999999</v>
      </c>
      <c r="H2126" s="2">
        <v>1195910.6129999999</v>
      </c>
      <c r="I2126" s="2" t="s">
        <v>4896</v>
      </c>
      <c r="J2126" s="4">
        <v>39630</v>
      </c>
      <c r="K2126" s="230">
        <f t="shared" si="167"/>
        <v>3</v>
      </c>
      <c r="L2126" s="2" t="str">
        <f>$B2126&amp;"-"&amp;COUNTIF($B$2:$B2126, $B2126)</f>
        <v>1794-1</v>
      </c>
      <c r="M2126" s="2">
        <v>6747</v>
      </c>
      <c r="N2126" s="2" t="str">
        <f t="shared" si="164"/>
        <v>Chironico</v>
      </c>
      <c r="O2126" s="2" t="str">
        <f t="shared" si="164"/>
        <v/>
      </c>
      <c r="P2126" s="2" t="str">
        <f t="shared" si="164"/>
        <v/>
      </c>
      <c r="Q2126" s="2" t="str">
        <f t="shared" si="164"/>
        <v/>
      </c>
      <c r="R2126" s="2" t="str">
        <f t="shared" si="164"/>
        <v/>
      </c>
      <c r="S2126" s="2" t="str">
        <f t="shared" si="164"/>
        <v/>
      </c>
      <c r="T2126" s="2" t="str">
        <f t="shared" si="164"/>
        <v/>
      </c>
      <c r="U2126" s="2" t="str">
        <f t="shared" si="164"/>
        <v/>
      </c>
      <c r="V2126" s="2" t="str">
        <f t="shared" si="164"/>
        <v/>
      </c>
      <c r="W2126" s="2" t="str">
        <f t="shared" si="164"/>
        <v/>
      </c>
      <c r="X2126" s="2" t="str">
        <f t="shared" si="164"/>
        <v/>
      </c>
      <c r="Y2126" s="2" t="str">
        <f t="shared" si="164"/>
        <v/>
      </c>
    </row>
    <row r="2127" spans="1:25" x14ac:dyDescent="0.2">
      <c r="A2127" s="2" t="s">
        <v>1546</v>
      </c>
      <c r="B2127" s="2">
        <v>1795</v>
      </c>
      <c r="C2127" s="2">
        <v>0</v>
      </c>
      <c r="D2127" s="2" t="s">
        <v>1543</v>
      </c>
      <c r="E2127" s="2">
        <v>2275</v>
      </c>
      <c r="F2127" s="2" t="s">
        <v>1285</v>
      </c>
      <c r="G2127" s="2">
        <v>2574954.7349999999</v>
      </c>
      <c r="H2127" s="2">
        <v>1193434.5109999999</v>
      </c>
      <c r="I2127" s="2" t="s">
        <v>4896</v>
      </c>
      <c r="J2127" s="4">
        <v>39630</v>
      </c>
      <c r="K2127" s="230">
        <f t="shared" si="167"/>
        <v>3</v>
      </c>
      <c r="L2127" s="2" t="str">
        <f>$B2127&amp;"-"&amp;COUNTIF($B$2:$B2127, $B2127)</f>
        <v>1795-2</v>
      </c>
      <c r="M2127" s="2">
        <v>6748</v>
      </c>
      <c r="N2127" s="2" t="str">
        <f t="shared" si="164"/>
        <v>Anzonico</v>
      </c>
      <c r="O2127" s="2" t="str">
        <f t="shared" si="164"/>
        <v/>
      </c>
      <c r="P2127" s="2" t="str">
        <f t="shared" si="164"/>
        <v/>
      </c>
      <c r="Q2127" s="2" t="str">
        <f t="shared" si="164"/>
        <v/>
      </c>
      <c r="R2127" s="2" t="str">
        <f t="shared" si="164"/>
        <v/>
      </c>
      <c r="S2127" s="2" t="str">
        <f t="shared" si="164"/>
        <v/>
      </c>
      <c r="T2127" s="2" t="str">
        <f t="shared" si="164"/>
        <v/>
      </c>
      <c r="U2127" s="2" t="str">
        <f t="shared" si="164"/>
        <v/>
      </c>
      <c r="V2127" s="2" t="str">
        <f t="shared" si="164"/>
        <v/>
      </c>
      <c r="W2127" s="2" t="str">
        <f t="shared" si="164"/>
        <v/>
      </c>
      <c r="X2127" s="2" t="str">
        <f t="shared" si="164"/>
        <v/>
      </c>
      <c r="Y2127" s="2" t="str">
        <f t="shared" si="164"/>
        <v/>
      </c>
    </row>
    <row r="2128" spans="1:25" x14ac:dyDescent="0.2">
      <c r="A2128" s="2" t="s">
        <v>1547</v>
      </c>
      <c r="B2128" s="2">
        <v>3215</v>
      </c>
      <c r="C2128" s="2">
        <v>0</v>
      </c>
      <c r="D2128" s="2" t="s">
        <v>1543</v>
      </c>
      <c r="E2128" s="2">
        <v>2275</v>
      </c>
      <c r="F2128" s="2" t="s">
        <v>1285</v>
      </c>
      <c r="G2128" s="2">
        <v>2581772.5019999999</v>
      </c>
      <c r="H2128" s="2">
        <v>1199129.8319999999</v>
      </c>
      <c r="I2128" s="2" t="s">
        <v>4896</v>
      </c>
      <c r="J2128" s="4">
        <v>39630</v>
      </c>
      <c r="K2128" s="230">
        <f t="shared" si="167"/>
        <v>3</v>
      </c>
      <c r="L2128" s="2" t="str">
        <f>$B2128&amp;"-"&amp;COUNTIF($B$2:$B2128, $B2128)</f>
        <v>3215-1</v>
      </c>
      <c r="M2128" s="2">
        <v>6749</v>
      </c>
      <c r="N2128" s="2" t="str">
        <f t="shared" si="164"/>
        <v>Sobrio</v>
      </c>
      <c r="O2128" s="2" t="str">
        <f t="shared" si="164"/>
        <v>Cavagnago</v>
      </c>
      <c r="P2128" s="2" t="str">
        <f t="shared" si="164"/>
        <v/>
      </c>
      <c r="Q2128" s="2" t="str">
        <f t="shared" si="164"/>
        <v/>
      </c>
      <c r="R2128" s="2" t="str">
        <f t="shared" si="164"/>
        <v/>
      </c>
      <c r="S2128" s="2" t="str">
        <f t="shared" si="164"/>
        <v/>
      </c>
      <c r="T2128" s="2" t="str">
        <f t="shared" si="164"/>
        <v/>
      </c>
      <c r="U2128" s="2" t="str">
        <f t="shared" si="164"/>
        <v/>
      </c>
      <c r="V2128" s="2" t="str">
        <f t="shared" si="164"/>
        <v/>
      </c>
      <c r="W2128" s="2" t="str">
        <f t="shared" si="164"/>
        <v/>
      </c>
      <c r="X2128" s="2" t="str">
        <f t="shared" si="164"/>
        <v/>
      </c>
      <c r="Y2128" s="2" t="str">
        <f t="shared" si="164"/>
        <v/>
      </c>
    </row>
    <row r="2129" spans="1:25" x14ac:dyDescent="0.2">
      <c r="A2129" s="2" t="s">
        <v>1548</v>
      </c>
      <c r="B2129" s="2">
        <v>3215</v>
      </c>
      <c r="C2129" s="2">
        <v>2</v>
      </c>
      <c r="D2129" s="2" t="s">
        <v>1543</v>
      </c>
      <c r="E2129" s="2">
        <v>2275</v>
      </c>
      <c r="F2129" s="2" t="s">
        <v>1285</v>
      </c>
      <c r="G2129" s="2">
        <v>2580509.486</v>
      </c>
      <c r="H2129" s="2">
        <v>1199225.574</v>
      </c>
      <c r="I2129" s="2" t="s">
        <v>4896</v>
      </c>
      <c r="J2129" s="4">
        <v>39630</v>
      </c>
      <c r="K2129" s="230">
        <f t="shared" si="167"/>
        <v>3</v>
      </c>
      <c r="L2129" s="2" t="str">
        <f>$B2129&amp;"-"&amp;COUNTIF($B$2:$B2129, $B2129)</f>
        <v>3215-2</v>
      </c>
      <c r="M2129" s="2">
        <v>6760</v>
      </c>
      <c r="N2129" s="2" t="str">
        <f t="shared" si="164"/>
        <v>Faido</v>
      </c>
      <c r="O2129" s="2" t="str">
        <f t="shared" si="164"/>
        <v>Molare</v>
      </c>
      <c r="P2129" s="2" t="str">
        <f t="shared" si="164"/>
        <v>Calpiogna</v>
      </c>
      <c r="Q2129" s="2" t="str">
        <f t="shared" si="164"/>
        <v>Campello</v>
      </c>
      <c r="R2129" s="2" t="str">
        <f t="shared" si="164"/>
        <v>Carì</v>
      </c>
      <c r="S2129" s="2" t="str">
        <f t="shared" ref="O2129:Y2152" si="168">IFERROR(INDEX($A$2:$A$5744, MATCH($M2129&amp;"-"&amp;S$1, $L$2:$L$5744, 0)), "")</f>
        <v>Rossura</v>
      </c>
      <c r="T2129" s="2" t="str">
        <f t="shared" si="168"/>
        <v/>
      </c>
      <c r="U2129" s="2" t="str">
        <f t="shared" si="168"/>
        <v/>
      </c>
      <c r="V2129" s="2" t="str">
        <f t="shared" si="168"/>
        <v/>
      </c>
      <c r="W2129" s="2" t="str">
        <f t="shared" si="168"/>
        <v/>
      </c>
      <c r="X2129" s="2" t="str">
        <f t="shared" si="168"/>
        <v/>
      </c>
      <c r="Y2129" s="2" t="str">
        <f t="shared" si="168"/>
        <v/>
      </c>
    </row>
    <row r="2130" spans="1:25" x14ac:dyDescent="0.2">
      <c r="A2130" s="2" t="s">
        <v>1549</v>
      </c>
      <c r="B2130" s="2">
        <v>3215</v>
      </c>
      <c r="C2130" s="2">
        <v>3</v>
      </c>
      <c r="D2130" s="2" t="s">
        <v>1543</v>
      </c>
      <c r="E2130" s="2">
        <v>2275</v>
      </c>
      <c r="F2130" s="2" t="s">
        <v>1285</v>
      </c>
      <c r="G2130" s="2">
        <v>2579634.142</v>
      </c>
      <c r="H2130" s="2">
        <v>1197397.2390000001</v>
      </c>
      <c r="I2130" s="2" t="s">
        <v>4896</v>
      </c>
      <c r="J2130" s="4">
        <v>39630</v>
      </c>
      <c r="K2130" s="230">
        <f t="shared" si="167"/>
        <v>3</v>
      </c>
      <c r="L2130" s="2" t="str">
        <f>$B2130&amp;"-"&amp;COUNTIF($B$2:$B2130, $B2130)</f>
        <v>3215-3</v>
      </c>
      <c r="M2130" s="2">
        <v>6763</v>
      </c>
      <c r="N2130" s="2" t="str">
        <f t="shared" ref="N2130:Y2172" si="169">IFERROR(INDEX($A$2:$A$5744, MATCH($M2130&amp;"-"&amp;N$1, $L$2:$L$5744, 0)), "")</f>
        <v>Osco</v>
      </c>
      <c r="O2130" s="2" t="str">
        <f t="shared" si="168"/>
        <v>Mairengo</v>
      </c>
      <c r="P2130" s="2" t="str">
        <f t="shared" si="168"/>
        <v/>
      </c>
      <c r="Q2130" s="2" t="str">
        <f t="shared" si="168"/>
        <v/>
      </c>
      <c r="R2130" s="2" t="str">
        <f t="shared" si="168"/>
        <v/>
      </c>
      <c r="S2130" s="2" t="str">
        <f t="shared" si="168"/>
        <v/>
      </c>
      <c r="T2130" s="2" t="str">
        <f t="shared" si="168"/>
        <v/>
      </c>
      <c r="U2130" s="2" t="str">
        <f t="shared" si="168"/>
        <v/>
      </c>
      <c r="V2130" s="2" t="str">
        <f t="shared" si="168"/>
        <v/>
      </c>
      <c r="W2130" s="2" t="str">
        <f t="shared" si="168"/>
        <v/>
      </c>
      <c r="X2130" s="2" t="str">
        <f t="shared" si="168"/>
        <v/>
      </c>
      <c r="Y2130" s="2" t="str">
        <f t="shared" si="168"/>
        <v/>
      </c>
    </row>
    <row r="2131" spans="1:25" x14ac:dyDescent="0.2">
      <c r="A2131" s="2" t="s">
        <v>1543</v>
      </c>
      <c r="B2131" s="2">
        <v>3280</v>
      </c>
      <c r="C2131" s="2">
        <v>0</v>
      </c>
      <c r="D2131" s="2" t="s">
        <v>1543</v>
      </c>
      <c r="E2131" s="2">
        <v>2275</v>
      </c>
      <c r="F2131" s="2" t="s">
        <v>1285</v>
      </c>
      <c r="G2131" s="2">
        <v>2577000.8420000002</v>
      </c>
      <c r="H2131" s="2">
        <v>1197547.1000000001</v>
      </c>
      <c r="I2131" s="2" t="s">
        <v>4896</v>
      </c>
      <c r="J2131" s="4">
        <v>39630</v>
      </c>
      <c r="K2131" s="230">
        <f t="shared" si="167"/>
        <v>3</v>
      </c>
      <c r="L2131" s="2" t="str">
        <f>$B2131&amp;"-"&amp;COUNTIF($B$2:$B2131, $B2131)</f>
        <v>3280-5</v>
      </c>
      <c r="M2131" s="2">
        <v>6764</v>
      </c>
      <c r="N2131" s="2" t="str">
        <f t="shared" si="169"/>
        <v>Chiggiogna</v>
      </c>
      <c r="O2131" s="2" t="str">
        <f t="shared" si="168"/>
        <v/>
      </c>
      <c r="P2131" s="2" t="str">
        <f t="shared" si="168"/>
        <v/>
      </c>
      <c r="Q2131" s="2" t="str">
        <f t="shared" si="168"/>
        <v/>
      </c>
      <c r="R2131" s="2" t="str">
        <f t="shared" si="168"/>
        <v/>
      </c>
      <c r="S2131" s="2" t="str">
        <f t="shared" si="168"/>
        <v/>
      </c>
      <c r="T2131" s="2" t="str">
        <f t="shared" si="168"/>
        <v/>
      </c>
      <c r="U2131" s="2" t="str">
        <f t="shared" si="168"/>
        <v/>
      </c>
      <c r="V2131" s="2" t="str">
        <f t="shared" si="168"/>
        <v/>
      </c>
      <c r="W2131" s="2" t="str">
        <f t="shared" si="168"/>
        <v/>
      </c>
      <c r="X2131" s="2" t="str">
        <f t="shared" si="168"/>
        <v/>
      </c>
      <c r="Y2131" s="2" t="str">
        <f t="shared" si="168"/>
        <v/>
      </c>
    </row>
    <row r="2132" spans="1:25" x14ac:dyDescent="0.2">
      <c r="A2132" s="2" t="s">
        <v>1526</v>
      </c>
      <c r="B2132" s="2">
        <v>3280</v>
      </c>
      <c r="C2132" s="2">
        <v>4</v>
      </c>
      <c r="D2132" s="2" t="s">
        <v>1543</v>
      </c>
      <c r="E2132" s="2">
        <v>2275</v>
      </c>
      <c r="F2132" s="2" t="s">
        <v>1285</v>
      </c>
      <c r="G2132" s="2">
        <v>2574024.0090000001</v>
      </c>
      <c r="H2132" s="2">
        <v>1196093.1359999999</v>
      </c>
      <c r="I2132" s="2" t="s">
        <v>4896</v>
      </c>
      <c r="J2132" s="4">
        <v>39630</v>
      </c>
      <c r="K2132" s="230">
        <f t="shared" si="167"/>
        <v>3</v>
      </c>
      <c r="L2132" s="2" t="str">
        <f>$B2132&amp;"-"&amp;COUNTIF($B$2:$B2132, $B2132)</f>
        <v>3280-6</v>
      </c>
      <c r="M2132" s="2">
        <v>6772</v>
      </c>
      <c r="N2132" s="2" t="str">
        <f t="shared" si="169"/>
        <v>Rodi-Fiesso</v>
      </c>
      <c r="O2132" s="2" t="str">
        <f t="shared" si="168"/>
        <v/>
      </c>
      <c r="P2132" s="2" t="str">
        <f t="shared" si="168"/>
        <v/>
      </c>
      <c r="Q2132" s="2" t="str">
        <f t="shared" si="168"/>
        <v/>
      </c>
      <c r="R2132" s="2" t="str">
        <f t="shared" si="168"/>
        <v/>
      </c>
      <c r="S2132" s="2" t="str">
        <f t="shared" si="168"/>
        <v/>
      </c>
      <c r="T2132" s="2" t="str">
        <f t="shared" si="168"/>
        <v/>
      </c>
      <c r="U2132" s="2" t="str">
        <f t="shared" si="168"/>
        <v/>
      </c>
      <c r="V2132" s="2" t="str">
        <f t="shared" si="168"/>
        <v/>
      </c>
      <c r="W2132" s="2" t="str">
        <f t="shared" si="168"/>
        <v/>
      </c>
      <c r="X2132" s="2" t="str">
        <f t="shared" si="168"/>
        <v/>
      </c>
      <c r="Y2132" s="2" t="str">
        <f t="shared" si="168"/>
        <v/>
      </c>
    </row>
    <row r="2133" spans="1:25" x14ac:dyDescent="0.2">
      <c r="A2133" s="2" t="s">
        <v>1550</v>
      </c>
      <c r="B2133" s="2">
        <v>3285</v>
      </c>
      <c r="C2133" s="2">
        <v>0</v>
      </c>
      <c r="D2133" s="2" t="s">
        <v>1543</v>
      </c>
      <c r="E2133" s="2">
        <v>2275</v>
      </c>
      <c r="F2133" s="2" t="s">
        <v>1285</v>
      </c>
      <c r="G2133" s="2">
        <v>2577728.4339999999</v>
      </c>
      <c r="H2133" s="2">
        <v>1201273.4280000001</v>
      </c>
      <c r="I2133" s="2" t="s">
        <v>4896</v>
      </c>
      <c r="J2133" s="4">
        <v>39630</v>
      </c>
      <c r="K2133" s="230">
        <f t="shared" si="167"/>
        <v>3</v>
      </c>
      <c r="L2133" s="2" t="str">
        <f>$B2133&amp;"-"&amp;COUNTIF($B$2:$B2133, $B2133)</f>
        <v>3285-1</v>
      </c>
      <c r="M2133" s="2">
        <v>6773</v>
      </c>
      <c r="N2133" s="2" t="str">
        <f t="shared" si="169"/>
        <v>Prato (Leventina)</v>
      </c>
      <c r="O2133" s="2" t="str">
        <f t="shared" si="168"/>
        <v/>
      </c>
      <c r="P2133" s="2" t="str">
        <f t="shared" si="168"/>
        <v/>
      </c>
      <c r="Q2133" s="2" t="str">
        <f t="shared" si="168"/>
        <v/>
      </c>
      <c r="R2133" s="2" t="str">
        <f t="shared" si="168"/>
        <v/>
      </c>
      <c r="S2133" s="2" t="str">
        <f t="shared" si="168"/>
        <v/>
      </c>
      <c r="T2133" s="2" t="str">
        <f t="shared" si="168"/>
        <v/>
      </c>
      <c r="U2133" s="2" t="str">
        <f t="shared" si="168"/>
        <v/>
      </c>
      <c r="V2133" s="2" t="str">
        <f t="shared" si="168"/>
        <v/>
      </c>
      <c r="W2133" s="2" t="str">
        <f t="shared" si="168"/>
        <v/>
      </c>
      <c r="X2133" s="2" t="str">
        <f t="shared" si="168"/>
        <v/>
      </c>
      <c r="Y2133" s="2" t="str">
        <f t="shared" si="168"/>
        <v/>
      </c>
    </row>
    <row r="2134" spans="1:25" x14ac:dyDescent="0.2">
      <c r="A2134" s="2" t="s">
        <v>1533</v>
      </c>
      <c r="B2134" s="2">
        <v>3210</v>
      </c>
      <c r="C2134" s="2">
        <v>0</v>
      </c>
      <c r="D2134" s="2" t="s">
        <v>1552</v>
      </c>
      <c r="E2134" s="2">
        <v>2276</v>
      </c>
      <c r="F2134" s="2" t="s">
        <v>1285</v>
      </c>
      <c r="G2134" s="2">
        <v>2581373.04</v>
      </c>
      <c r="H2134" s="2">
        <v>1201367.274</v>
      </c>
      <c r="I2134" s="2" t="s">
        <v>4896</v>
      </c>
      <c r="J2134" s="4">
        <v>39630</v>
      </c>
      <c r="K2134" s="230">
        <f t="shared" si="167"/>
        <v>3</v>
      </c>
      <c r="L2134" s="2" t="str">
        <f>$B2134&amp;"-"&amp;COUNTIF($B$2:$B2134, $B2134)</f>
        <v>3210-3</v>
      </c>
      <c r="M2134" s="2">
        <v>6774</v>
      </c>
      <c r="N2134" s="2" t="str">
        <f t="shared" si="169"/>
        <v>Dalpe</v>
      </c>
      <c r="O2134" s="2" t="str">
        <f t="shared" si="168"/>
        <v/>
      </c>
      <c r="P2134" s="2" t="str">
        <f t="shared" si="168"/>
        <v/>
      </c>
      <c r="Q2134" s="2" t="str">
        <f t="shared" si="168"/>
        <v/>
      </c>
      <c r="R2134" s="2" t="str">
        <f t="shared" si="168"/>
        <v/>
      </c>
      <c r="S2134" s="2" t="str">
        <f t="shared" si="168"/>
        <v/>
      </c>
      <c r="T2134" s="2" t="str">
        <f t="shared" si="168"/>
        <v/>
      </c>
      <c r="U2134" s="2" t="str">
        <f t="shared" si="168"/>
        <v/>
      </c>
      <c r="V2134" s="2" t="str">
        <f t="shared" si="168"/>
        <v/>
      </c>
      <c r="W2134" s="2" t="str">
        <f t="shared" si="168"/>
        <v/>
      </c>
      <c r="X2134" s="2" t="str">
        <f t="shared" si="168"/>
        <v/>
      </c>
      <c r="Y2134" s="2" t="str">
        <f t="shared" si="168"/>
        <v/>
      </c>
    </row>
    <row r="2135" spans="1:25" x14ac:dyDescent="0.2">
      <c r="A2135" s="2" t="s">
        <v>1551</v>
      </c>
      <c r="B2135" s="2">
        <v>3216</v>
      </c>
      <c r="C2135" s="2">
        <v>0</v>
      </c>
      <c r="D2135" s="2" t="s">
        <v>1552</v>
      </c>
      <c r="E2135" s="2">
        <v>2276</v>
      </c>
      <c r="F2135" s="2" t="s">
        <v>1285</v>
      </c>
      <c r="G2135" s="2">
        <v>2579911.2209999999</v>
      </c>
      <c r="H2135" s="2">
        <v>1201354.291</v>
      </c>
      <c r="I2135" s="2" t="s">
        <v>4896</v>
      </c>
      <c r="J2135" s="4">
        <v>39630</v>
      </c>
      <c r="K2135" s="230">
        <f t="shared" si="167"/>
        <v>3</v>
      </c>
      <c r="L2135" s="2" t="str">
        <f>$B2135&amp;"-"&amp;COUNTIF($B$2:$B2135, $B2135)</f>
        <v>3216-1</v>
      </c>
      <c r="M2135" s="2">
        <v>6775</v>
      </c>
      <c r="N2135" s="2" t="str">
        <f t="shared" si="169"/>
        <v>Ambrì</v>
      </c>
      <c r="O2135" s="2" t="str">
        <f t="shared" si="168"/>
        <v/>
      </c>
      <c r="P2135" s="2" t="str">
        <f t="shared" si="168"/>
        <v/>
      </c>
      <c r="Q2135" s="2" t="str">
        <f t="shared" si="168"/>
        <v/>
      </c>
      <c r="R2135" s="2" t="str">
        <f t="shared" si="168"/>
        <v/>
      </c>
      <c r="S2135" s="2" t="str">
        <f t="shared" si="168"/>
        <v/>
      </c>
      <c r="T2135" s="2" t="str">
        <f t="shared" si="168"/>
        <v/>
      </c>
      <c r="U2135" s="2" t="str">
        <f t="shared" si="168"/>
        <v/>
      </c>
      <c r="V2135" s="2" t="str">
        <f t="shared" si="168"/>
        <v/>
      </c>
      <c r="W2135" s="2" t="str">
        <f t="shared" si="168"/>
        <v/>
      </c>
      <c r="X2135" s="2" t="str">
        <f t="shared" si="168"/>
        <v/>
      </c>
      <c r="Y2135" s="2" t="str">
        <f t="shared" si="168"/>
        <v/>
      </c>
    </row>
    <row r="2136" spans="1:25" x14ac:dyDescent="0.2">
      <c r="A2136" s="2" t="s">
        <v>1553</v>
      </c>
      <c r="B2136" s="2">
        <v>3216</v>
      </c>
      <c r="C2136" s="2">
        <v>2</v>
      </c>
      <c r="D2136" s="2" t="s">
        <v>1552</v>
      </c>
      <c r="E2136" s="2">
        <v>2276</v>
      </c>
      <c r="F2136" s="2" t="s">
        <v>1285</v>
      </c>
      <c r="G2136" s="2">
        <v>2581981.6170000001</v>
      </c>
      <c r="H2136" s="2">
        <v>1200447.44</v>
      </c>
      <c r="I2136" s="2" t="s">
        <v>4896</v>
      </c>
      <c r="J2136" s="4">
        <v>39630</v>
      </c>
      <c r="K2136" s="230">
        <f t="shared" si="167"/>
        <v>3</v>
      </c>
      <c r="L2136" s="2" t="str">
        <f>$B2136&amp;"-"&amp;COUNTIF($B$2:$B2136, $B2136)</f>
        <v>3216-2</v>
      </c>
      <c r="M2136" s="2">
        <v>6776</v>
      </c>
      <c r="N2136" s="2" t="str">
        <f t="shared" si="169"/>
        <v>Piotta</v>
      </c>
      <c r="O2136" s="2" t="str">
        <f t="shared" si="168"/>
        <v/>
      </c>
      <c r="P2136" s="2" t="str">
        <f t="shared" si="168"/>
        <v/>
      </c>
      <c r="Q2136" s="2" t="str">
        <f t="shared" si="168"/>
        <v/>
      </c>
      <c r="R2136" s="2" t="str">
        <f t="shared" si="168"/>
        <v/>
      </c>
      <c r="S2136" s="2" t="str">
        <f t="shared" si="168"/>
        <v/>
      </c>
      <c r="T2136" s="2" t="str">
        <f t="shared" si="168"/>
        <v/>
      </c>
      <c r="U2136" s="2" t="str">
        <f t="shared" si="168"/>
        <v/>
      </c>
      <c r="V2136" s="2" t="str">
        <f t="shared" si="168"/>
        <v/>
      </c>
      <c r="W2136" s="2" t="str">
        <f t="shared" si="168"/>
        <v/>
      </c>
      <c r="X2136" s="2" t="str">
        <f t="shared" si="168"/>
        <v/>
      </c>
      <c r="Y2136" s="2" t="str">
        <f t="shared" si="168"/>
        <v/>
      </c>
    </row>
    <row r="2137" spans="1:25" x14ac:dyDescent="0.2">
      <c r="A2137" s="2" t="s">
        <v>1554</v>
      </c>
      <c r="B2137" s="2">
        <v>3214</v>
      </c>
      <c r="C2137" s="2">
        <v>0</v>
      </c>
      <c r="D2137" s="2" t="s">
        <v>1554</v>
      </c>
      <c r="E2137" s="2">
        <v>2278</v>
      </c>
      <c r="F2137" s="2" t="s">
        <v>1285</v>
      </c>
      <c r="G2137" s="2">
        <v>2581777.861</v>
      </c>
      <c r="H2137" s="2">
        <v>1197668.074</v>
      </c>
      <c r="I2137" s="2" t="s">
        <v>4896</v>
      </c>
      <c r="J2137" s="4">
        <v>39630</v>
      </c>
      <c r="K2137" s="230">
        <f t="shared" si="167"/>
        <v>3</v>
      </c>
      <c r="L2137" s="2" t="str">
        <f>$B2137&amp;"-"&amp;COUNTIF($B$2:$B2137, $B2137)</f>
        <v>3214-1</v>
      </c>
      <c r="M2137" s="2">
        <v>6777</v>
      </c>
      <c r="N2137" s="2" t="str">
        <f t="shared" si="169"/>
        <v>Quinto</v>
      </c>
      <c r="O2137" s="2" t="str">
        <f t="shared" si="168"/>
        <v/>
      </c>
      <c r="P2137" s="2" t="str">
        <f t="shared" si="168"/>
        <v/>
      </c>
      <c r="Q2137" s="2" t="str">
        <f t="shared" si="168"/>
        <v/>
      </c>
      <c r="R2137" s="2" t="str">
        <f t="shared" si="168"/>
        <v/>
      </c>
      <c r="S2137" s="2" t="str">
        <f t="shared" si="168"/>
        <v/>
      </c>
      <c r="T2137" s="2" t="str">
        <f t="shared" si="168"/>
        <v/>
      </c>
      <c r="U2137" s="2" t="str">
        <f t="shared" si="168"/>
        <v/>
      </c>
      <c r="V2137" s="2" t="str">
        <f t="shared" si="168"/>
        <v/>
      </c>
      <c r="W2137" s="2" t="str">
        <f t="shared" si="168"/>
        <v/>
      </c>
      <c r="X2137" s="2" t="str">
        <f t="shared" si="168"/>
        <v/>
      </c>
      <c r="Y2137" s="2" t="str">
        <f t="shared" si="168"/>
        <v/>
      </c>
    </row>
    <row r="2138" spans="1:25" x14ac:dyDescent="0.2">
      <c r="A2138" s="2" t="s">
        <v>1555</v>
      </c>
      <c r="B2138" s="2">
        <v>1786</v>
      </c>
      <c r="C2138" s="2">
        <v>0</v>
      </c>
      <c r="D2138" s="2" t="s">
        <v>1556</v>
      </c>
      <c r="E2138" s="2">
        <v>2284</v>
      </c>
      <c r="F2138" s="2" t="s">
        <v>1285</v>
      </c>
      <c r="G2138" s="2">
        <v>2574767.9550000001</v>
      </c>
      <c r="H2138" s="2">
        <v>1202064.534</v>
      </c>
      <c r="I2138" s="2" t="s">
        <v>4898</v>
      </c>
      <c r="J2138" s="4">
        <v>39630</v>
      </c>
      <c r="K2138" s="230">
        <f t="shared" si="167"/>
        <v>2</v>
      </c>
      <c r="L2138" s="2" t="str">
        <f>$B2138&amp;"-"&amp;COUNTIF($B$2:$B2138, $B2138)</f>
        <v>1786-1</v>
      </c>
      <c r="M2138" s="2">
        <v>6780</v>
      </c>
      <c r="N2138" s="2" t="str">
        <f t="shared" si="169"/>
        <v>Airolo</v>
      </c>
      <c r="O2138" s="2" t="str">
        <f t="shared" si="168"/>
        <v/>
      </c>
      <c r="P2138" s="2" t="str">
        <f t="shared" si="168"/>
        <v/>
      </c>
      <c r="Q2138" s="2" t="str">
        <f t="shared" si="168"/>
        <v/>
      </c>
      <c r="R2138" s="2" t="str">
        <f t="shared" si="168"/>
        <v/>
      </c>
      <c r="S2138" s="2" t="str">
        <f t="shared" si="168"/>
        <v/>
      </c>
      <c r="T2138" s="2" t="str">
        <f t="shared" si="168"/>
        <v/>
      </c>
      <c r="U2138" s="2" t="str">
        <f t="shared" si="168"/>
        <v/>
      </c>
      <c r="V2138" s="2" t="str">
        <f t="shared" si="168"/>
        <v/>
      </c>
      <c r="W2138" s="2" t="str">
        <f t="shared" si="168"/>
        <v/>
      </c>
      <c r="X2138" s="2" t="str">
        <f t="shared" si="168"/>
        <v/>
      </c>
      <c r="Y2138" s="2" t="str">
        <f t="shared" si="168"/>
        <v/>
      </c>
    </row>
    <row r="2139" spans="1:25" x14ac:dyDescent="0.2">
      <c r="A2139" s="2" t="s">
        <v>1557</v>
      </c>
      <c r="B2139" s="2">
        <v>1787</v>
      </c>
      <c r="C2139" s="2">
        <v>0</v>
      </c>
      <c r="D2139" s="2" t="s">
        <v>1556</v>
      </c>
      <c r="E2139" s="2">
        <v>2284</v>
      </c>
      <c r="F2139" s="2" t="s">
        <v>1285</v>
      </c>
      <c r="G2139" s="2">
        <v>2572035.23</v>
      </c>
      <c r="H2139" s="2">
        <v>1199313.9199999999</v>
      </c>
      <c r="I2139" s="2" t="s">
        <v>4898</v>
      </c>
      <c r="J2139" s="4">
        <v>39630</v>
      </c>
      <c r="K2139" s="230">
        <f t="shared" si="167"/>
        <v>2</v>
      </c>
      <c r="L2139" s="2" t="str">
        <f>$B2139&amp;"-"&amp;COUNTIF($B$2:$B2139, $B2139)</f>
        <v>1787-1</v>
      </c>
      <c r="M2139" s="2">
        <v>6781</v>
      </c>
      <c r="N2139" s="2" t="str">
        <f t="shared" si="169"/>
        <v>Villa Bedretto</v>
      </c>
      <c r="O2139" s="2" t="str">
        <f t="shared" si="168"/>
        <v>Bedretto</v>
      </c>
      <c r="P2139" s="2" t="str">
        <f t="shared" si="168"/>
        <v/>
      </c>
      <c r="Q2139" s="2" t="str">
        <f t="shared" si="168"/>
        <v/>
      </c>
      <c r="R2139" s="2" t="str">
        <f t="shared" si="168"/>
        <v/>
      </c>
      <c r="S2139" s="2" t="str">
        <f t="shared" si="168"/>
        <v/>
      </c>
      <c r="T2139" s="2" t="str">
        <f t="shared" si="168"/>
        <v/>
      </c>
      <c r="U2139" s="2" t="str">
        <f t="shared" si="168"/>
        <v/>
      </c>
      <c r="V2139" s="2" t="str">
        <f t="shared" si="168"/>
        <v/>
      </c>
      <c r="W2139" s="2" t="str">
        <f t="shared" si="168"/>
        <v/>
      </c>
      <c r="X2139" s="2" t="str">
        <f t="shared" si="168"/>
        <v/>
      </c>
      <c r="Y2139" s="2" t="str">
        <f t="shared" si="168"/>
        <v/>
      </c>
    </row>
    <row r="2140" spans="1:25" x14ac:dyDescent="0.2">
      <c r="A2140" s="2" t="s">
        <v>1558</v>
      </c>
      <c r="B2140" s="2">
        <v>1787</v>
      </c>
      <c r="C2140" s="2">
        <v>1</v>
      </c>
      <c r="D2140" s="2" t="s">
        <v>1556</v>
      </c>
      <c r="E2140" s="2">
        <v>2284</v>
      </c>
      <c r="F2140" s="2" t="s">
        <v>1285</v>
      </c>
      <c r="G2140" s="2">
        <v>2571477.4070000001</v>
      </c>
      <c r="H2140" s="2">
        <v>1199502.101</v>
      </c>
      <c r="I2140" s="2" t="s">
        <v>4898</v>
      </c>
      <c r="J2140" s="4">
        <v>39630</v>
      </c>
      <c r="K2140" s="230">
        <f t="shared" si="167"/>
        <v>2</v>
      </c>
      <c r="L2140" s="2" t="str">
        <f>$B2140&amp;"-"&amp;COUNTIF($B$2:$B2140, $B2140)</f>
        <v>1787-2</v>
      </c>
      <c r="M2140" s="2">
        <v>6802</v>
      </c>
      <c r="N2140" s="2" t="str">
        <f t="shared" si="169"/>
        <v>Rivera</v>
      </c>
      <c r="O2140" s="2" t="str">
        <f t="shared" si="168"/>
        <v/>
      </c>
      <c r="P2140" s="2" t="str">
        <f t="shared" si="168"/>
        <v/>
      </c>
      <c r="Q2140" s="2" t="str">
        <f t="shared" si="168"/>
        <v/>
      </c>
      <c r="R2140" s="2" t="str">
        <f t="shared" si="168"/>
        <v/>
      </c>
      <c r="S2140" s="2" t="str">
        <f t="shared" si="168"/>
        <v/>
      </c>
      <c r="T2140" s="2" t="str">
        <f t="shared" si="168"/>
        <v/>
      </c>
      <c r="U2140" s="2" t="str">
        <f t="shared" si="168"/>
        <v/>
      </c>
      <c r="V2140" s="2" t="str">
        <f t="shared" si="168"/>
        <v/>
      </c>
      <c r="W2140" s="2" t="str">
        <f t="shared" si="168"/>
        <v/>
      </c>
      <c r="X2140" s="2" t="str">
        <f t="shared" si="168"/>
        <v/>
      </c>
      <c r="Y2140" s="2" t="str">
        <f t="shared" si="168"/>
        <v/>
      </c>
    </row>
    <row r="2141" spans="1:25" x14ac:dyDescent="0.2">
      <c r="A2141" s="2" t="s">
        <v>1559</v>
      </c>
      <c r="B2141" s="2">
        <v>1788</v>
      </c>
      <c r="C2141" s="2">
        <v>0</v>
      </c>
      <c r="D2141" s="2" t="s">
        <v>1556</v>
      </c>
      <c r="E2141" s="2">
        <v>2284</v>
      </c>
      <c r="F2141" s="2" t="s">
        <v>1285</v>
      </c>
      <c r="G2141" s="2">
        <v>2574143.173</v>
      </c>
      <c r="H2141" s="2">
        <v>1200409.7830000001</v>
      </c>
      <c r="I2141" s="2" t="s">
        <v>4898</v>
      </c>
      <c r="J2141" s="4">
        <v>39630</v>
      </c>
      <c r="K2141" s="230">
        <f t="shared" si="167"/>
        <v>2</v>
      </c>
      <c r="L2141" s="2" t="str">
        <f>$B2141&amp;"-"&amp;COUNTIF($B$2:$B2141, $B2141)</f>
        <v>1788-1</v>
      </c>
      <c r="M2141" s="2">
        <v>6803</v>
      </c>
      <c r="N2141" s="2" t="str">
        <f t="shared" si="169"/>
        <v>Camignolo</v>
      </c>
      <c r="O2141" s="2" t="str">
        <f t="shared" si="168"/>
        <v/>
      </c>
      <c r="P2141" s="2" t="str">
        <f t="shared" si="168"/>
        <v/>
      </c>
      <c r="Q2141" s="2" t="str">
        <f t="shared" si="168"/>
        <v/>
      </c>
      <c r="R2141" s="2" t="str">
        <f t="shared" si="168"/>
        <v/>
      </c>
      <c r="S2141" s="2" t="str">
        <f t="shared" si="168"/>
        <v/>
      </c>
      <c r="T2141" s="2" t="str">
        <f t="shared" si="168"/>
        <v/>
      </c>
      <c r="U2141" s="2" t="str">
        <f t="shared" si="168"/>
        <v/>
      </c>
      <c r="V2141" s="2" t="str">
        <f t="shared" si="168"/>
        <v/>
      </c>
      <c r="W2141" s="2" t="str">
        <f t="shared" si="168"/>
        <v/>
      </c>
      <c r="X2141" s="2" t="str">
        <f t="shared" si="168"/>
        <v/>
      </c>
      <c r="Y2141" s="2" t="str">
        <f t="shared" si="168"/>
        <v/>
      </c>
    </row>
    <row r="2142" spans="1:25" x14ac:dyDescent="0.2">
      <c r="A2142" s="2" t="s">
        <v>1560</v>
      </c>
      <c r="B2142" s="2">
        <v>1789</v>
      </c>
      <c r="C2142" s="2">
        <v>0</v>
      </c>
      <c r="D2142" s="2" t="s">
        <v>1556</v>
      </c>
      <c r="E2142" s="2">
        <v>2284</v>
      </c>
      <c r="F2142" s="2" t="s">
        <v>1285</v>
      </c>
      <c r="G2142" s="2">
        <v>2572273.423</v>
      </c>
      <c r="H2142" s="2">
        <v>1200869.9939999999</v>
      </c>
      <c r="I2142" s="2" t="s">
        <v>4898</v>
      </c>
      <c r="J2142" s="4">
        <v>39630</v>
      </c>
      <c r="K2142" s="230">
        <f t="shared" si="167"/>
        <v>2</v>
      </c>
      <c r="L2142" s="2" t="str">
        <f>$B2142&amp;"-"&amp;COUNTIF($B$2:$B2142, $B2142)</f>
        <v>1789-1</v>
      </c>
      <c r="M2142" s="2">
        <v>6804</v>
      </c>
      <c r="N2142" s="2" t="str">
        <f t="shared" si="169"/>
        <v>Bironico</v>
      </c>
      <c r="O2142" s="2" t="str">
        <f t="shared" si="168"/>
        <v/>
      </c>
      <c r="P2142" s="2" t="str">
        <f t="shared" si="168"/>
        <v/>
      </c>
      <c r="Q2142" s="2" t="str">
        <f t="shared" si="168"/>
        <v/>
      </c>
      <c r="R2142" s="2" t="str">
        <f t="shared" si="168"/>
        <v/>
      </c>
      <c r="S2142" s="2" t="str">
        <f t="shared" si="168"/>
        <v/>
      </c>
      <c r="T2142" s="2" t="str">
        <f t="shared" si="168"/>
        <v/>
      </c>
      <c r="U2142" s="2" t="str">
        <f t="shared" si="168"/>
        <v/>
      </c>
      <c r="V2142" s="2" t="str">
        <f t="shared" si="168"/>
        <v/>
      </c>
      <c r="W2142" s="2" t="str">
        <f t="shared" si="168"/>
        <v/>
      </c>
      <c r="X2142" s="2" t="str">
        <f t="shared" si="168"/>
        <v/>
      </c>
      <c r="Y2142" s="2" t="str">
        <f t="shared" si="168"/>
        <v/>
      </c>
    </row>
    <row r="2143" spans="1:25" x14ac:dyDescent="0.2">
      <c r="A2143" s="2" t="s">
        <v>494</v>
      </c>
      <c r="B2143" s="2">
        <v>3236</v>
      </c>
      <c r="C2143" s="2">
        <v>0</v>
      </c>
      <c r="D2143" s="2" t="s">
        <v>1556</v>
      </c>
      <c r="E2143" s="2">
        <v>2284</v>
      </c>
      <c r="F2143" s="2" t="s">
        <v>1285</v>
      </c>
      <c r="G2143" s="2">
        <v>2571948.1639999999</v>
      </c>
      <c r="H2143" s="2">
        <v>1202641.4680000001</v>
      </c>
      <c r="I2143" s="2" t="s">
        <v>4896</v>
      </c>
      <c r="J2143" s="4">
        <v>39630</v>
      </c>
      <c r="K2143" s="230">
        <f t="shared" si="167"/>
        <v>3</v>
      </c>
      <c r="L2143" s="2" t="str">
        <f>$B2143&amp;"-"&amp;COUNTIF($B$2:$B2143, $B2143)</f>
        <v>3236-3</v>
      </c>
      <c r="M2143" s="2">
        <v>6805</v>
      </c>
      <c r="N2143" s="2" t="str">
        <f t="shared" si="169"/>
        <v>Mezzovico</v>
      </c>
      <c r="O2143" s="2" t="str">
        <f t="shared" si="168"/>
        <v>Mezzovico</v>
      </c>
      <c r="P2143" s="2" t="str">
        <f t="shared" si="168"/>
        <v/>
      </c>
      <c r="Q2143" s="2" t="str">
        <f t="shared" si="168"/>
        <v/>
      </c>
      <c r="R2143" s="2" t="str">
        <f t="shared" si="168"/>
        <v/>
      </c>
      <c r="S2143" s="2" t="str">
        <f t="shared" si="168"/>
        <v/>
      </c>
      <c r="T2143" s="2" t="str">
        <f t="shared" si="168"/>
        <v/>
      </c>
      <c r="U2143" s="2" t="str">
        <f t="shared" si="168"/>
        <v/>
      </c>
      <c r="V2143" s="2" t="str">
        <f t="shared" si="168"/>
        <v/>
      </c>
      <c r="W2143" s="2" t="str">
        <f t="shared" si="168"/>
        <v/>
      </c>
      <c r="X2143" s="2" t="str">
        <f t="shared" si="168"/>
        <v/>
      </c>
      <c r="Y2143" s="2" t="str">
        <f t="shared" si="168"/>
        <v/>
      </c>
    </row>
    <row r="2144" spans="1:25" x14ac:dyDescent="0.2">
      <c r="A2144" s="2" t="s">
        <v>1561</v>
      </c>
      <c r="B2144" s="2">
        <v>1719</v>
      </c>
      <c r="C2144" s="2">
        <v>0</v>
      </c>
      <c r="D2144" s="2" t="s">
        <v>1561</v>
      </c>
      <c r="E2144" s="2">
        <v>2292</v>
      </c>
      <c r="F2144" s="2" t="s">
        <v>1285</v>
      </c>
      <c r="G2144" s="2">
        <v>2587730.1120000002</v>
      </c>
      <c r="H2144" s="2">
        <v>1178285.5989999999</v>
      </c>
      <c r="I2144" s="2" t="s">
        <v>4896</v>
      </c>
      <c r="J2144" s="4">
        <v>39630</v>
      </c>
      <c r="K2144" s="230">
        <f t="shared" si="167"/>
        <v>3</v>
      </c>
      <c r="L2144" s="2" t="str">
        <f>$B2144&amp;"-"&amp;COUNTIF($B$2:$B2144, $B2144)</f>
        <v>1719-1</v>
      </c>
      <c r="M2144" s="2">
        <v>6806</v>
      </c>
      <c r="N2144" s="2" t="str">
        <f t="shared" si="169"/>
        <v>Sigirino</v>
      </c>
      <c r="O2144" s="2" t="str">
        <f t="shared" si="168"/>
        <v/>
      </c>
      <c r="P2144" s="2" t="str">
        <f t="shared" si="168"/>
        <v/>
      </c>
      <c r="Q2144" s="2" t="str">
        <f t="shared" si="168"/>
        <v/>
      </c>
      <c r="R2144" s="2" t="str">
        <f t="shared" si="168"/>
        <v/>
      </c>
      <c r="S2144" s="2" t="str">
        <f t="shared" si="168"/>
        <v/>
      </c>
      <c r="T2144" s="2" t="str">
        <f t="shared" si="168"/>
        <v/>
      </c>
      <c r="U2144" s="2" t="str">
        <f t="shared" si="168"/>
        <v/>
      </c>
      <c r="V2144" s="2" t="str">
        <f t="shared" si="168"/>
        <v/>
      </c>
      <c r="W2144" s="2" t="str">
        <f t="shared" si="168"/>
        <v/>
      </c>
      <c r="X2144" s="2" t="str">
        <f t="shared" si="168"/>
        <v/>
      </c>
      <c r="Y2144" s="2" t="str">
        <f t="shared" si="168"/>
        <v/>
      </c>
    </row>
    <row r="2145" spans="1:25" x14ac:dyDescent="0.2">
      <c r="A2145" s="2" t="s">
        <v>1462</v>
      </c>
      <c r="B2145" s="2">
        <v>1700</v>
      </c>
      <c r="C2145" s="2">
        <v>0</v>
      </c>
      <c r="D2145" s="2" t="s">
        <v>1562</v>
      </c>
      <c r="E2145" s="2">
        <v>2293</v>
      </c>
      <c r="F2145" s="2" t="s">
        <v>1285</v>
      </c>
      <c r="G2145" s="2">
        <v>2580486.71</v>
      </c>
      <c r="H2145" s="2">
        <v>1184893.5870000001</v>
      </c>
      <c r="I2145" s="2" t="s">
        <v>4898</v>
      </c>
      <c r="J2145" s="4">
        <v>39630</v>
      </c>
      <c r="K2145" s="230">
        <f t="shared" si="167"/>
        <v>2</v>
      </c>
      <c r="L2145" s="2" t="str">
        <f>$B2145&amp;"-"&amp;COUNTIF($B$2:$B2145, $B2145)</f>
        <v>1700-2</v>
      </c>
      <c r="M2145" s="2">
        <v>6807</v>
      </c>
      <c r="N2145" s="2" t="str">
        <f t="shared" si="169"/>
        <v>Taverne</v>
      </c>
      <c r="O2145" s="2" t="str">
        <f t="shared" si="168"/>
        <v>Taverne</v>
      </c>
      <c r="P2145" s="2" t="str">
        <f t="shared" si="168"/>
        <v>Taverne</v>
      </c>
      <c r="Q2145" s="2" t="str">
        <f t="shared" si="168"/>
        <v/>
      </c>
      <c r="R2145" s="2" t="str">
        <f t="shared" si="168"/>
        <v/>
      </c>
      <c r="S2145" s="2" t="str">
        <f t="shared" si="168"/>
        <v/>
      </c>
      <c r="T2145" s="2" t="str">
        <f t="shared" si="168"/>
        <v/>
      </c>
      <c r="U2145" s="2" t="str">
        <f t="shared" si="168"/>
        <v/>
      </c>
      <c r="V2145" s="2" t="str">
        <f t="shared" si="168"/>
        <v/>
      </c>
      <c r="W2145" s="2" t="str">
        <f t="shared" si="168"/>
        <v/>
      </c>
      <c r="X2145" s="2" t="str">
        <f t="shared" si="168"/>
        <v/>
      </c>
      <c r="Y2145" s="2" t="str">
        <f t="shared" si="168"/>
        <v/>
      </c>
    </row>
    <row r="2146" spans="1:25" x14ac:dyDescent="0.2">
      <c r="A2146" s="2" t="s">
        <v>1562</v>
      </c>
      <c r="B2146" s="2">
        <v>3186</v>
      </c>
      <c r="C2146" s="2">
        <v>0</v>
      </c>
      <c r="D2146" s="2" t="s">
        <v>1562</v>
      </c>
      <c r="E2146" s="2">
        <v>2293</v>
      </c>
      <c r="F2146" s="2" t="s">
        <v>1285</v>
      </c>
      <c r="G2146" s="2">
        <v>2580977.5490000001</v>
      </c>
      <c r="H2146" s="2">
        <v>1188180.9010000001</v>
      </c>
      <c r="I2146" s="2" t="s">
        <v>4896</v>
      </c>
      <c r="J2146" s="4">
        <v>39630</v>
      </c>
      <c r="K2146" s="230">
        <f t="shared" si="167"/>
        <v>3</v>
      </c>
      <c r="L2146" s="2" t="str">
        <f>$B2146&amp;"-"&amp;COUNTIF($B$2:$B2146, $B2146)</f>
        <v>3186-1</v>
      </c>
      <c r="M2146" s="2">
        <v>6808</v>
      </c>
      <c r="N2146" s="2" t="str">
        <f t="shared" si="169"/>
        <v>Torricella</v>
      </c>
      <c r="O2146" s="2" t="str">
        <f t="shared" si="168"/>
        <v/>
      </c>
      <c r="P2146" s="2" t="str">
        <f t="shared" si="168"/>
        <v/>
      </c>
      <c r="Q2146" s="2" t="str">
        <f t="shared" si="168"/>
        <v/>
      </c>
      <c r="R2146" s="2" t="str">
        <f t="shared" si="168"/>
        <v/>
      </c>
      <c r="S2146" s="2" t="str">
        <f t="shared" si="168"/>
        <v/>
      </c>
      <c r="T2146" s="2" t="str">
        <f t="shared" si="168"/>
        <v/>
      </c>
      <c r="U2146" s="2" t="str">
        <f t="shared" si="168"/>
        <v/>
      </c>
      <c r="V2146" s="2" t="str">
        <f t="shared" si="168"/>
        <v/>
      </c>
      <c r="W2146" s="2" t="str">
        <f t="shared" si="168"/>
        <v/>
      </c>
      <c r="X2146" s="2" t="str">
        <f t="shared" si="168"/>
        <v/>
      </c>
      <c r="Y2146" s="2" t="str">
        <f t="shared" si="168"/>
        <v/>
      </c>
    </row>
    <row r="2147" spans="1:25" x14ac:dyDescent="0.2">
      <c r="A2147" s="2" t="s">
        <v>1563</v>
      </c>
      <c r="B2147" s="2">
        <v>1735</v>
      </c>
      <c r="C2147" s="2">
        <v>0</v>
      </c>
      <c r="D2147" s="2" t="s">
        <v>1563</v>
      </c>
      <c r="E2147" s="2">
        <v>2294</v>
      </c>
      <c r="F2147" s="2" t="s">
        <v>1285</v>
      </c>
      <c r="G2147" s="2">
        <v>2584005.0389999999</v>
      </c>
      <c r="H2147" s="2">
        <v>1178073.0290000001</v>
      </c>
      <c r="I2147" s="2" t="s">
        <v>4896</v>
      </c>
      <c r="J2147" s="4">
        <v>39630</v>
      </c>
      <c r="K2147" s="230">
        <f t="shared" si="167"/>
        <v>3</v>
      </c>
      <c r="L2147" s="2" t="str">
        <f>$B2147&amp;"-"&amp;COUNTIF($B$2:$B2147, $B2147)</f>
        <v>1735-1</v>
      </c>
      <c r="M2147" s="2">
        <v>6809</v>
      </c>
      <c r="N2147" s="2" t="str">
        <f t="shared" si="169"/>
        <v>Medeglia</v>
      </c>
      <c r="O2147" s="2" t="str">
        <f t="shared" si="168"/>
        <v>Medeglia</v>
      </c>
      <c r="P2147" s="2" t="str">
        <f t="shared" si="168"/>
        <v/>
      </c>
      <c r="Q2147" s="2" t="str">
        <f t="shared" si="168"/>
        <v/>
      </c>
      <c r="R2147" s="2" t="str">
        <f t="shared" si="168"/>
        <v/>
      </c>
      <c r="S2147" s="2" t="str">
        <f t="shared" si="168"/>
        <v/>
      </c>
      <c r="T2147" s="2" t="str">
        <f t="shared" si="168"/>
        <v/>
      </c>
      <c r="U2147" s="2" t="str">
        <f t="shared" si="168"/>
        <v/>
      </c>
      <c r="V2147" s="2" t="str">
        <f t="shared" si="168"/>
        <v/>
      </c>
      <c r="W2147" s="2" t="str">
        <f t="shared" si="168"/>
        <v/>
      </c>
      <c r="X2147" s="2" t="str">
        <f t="shared" si="168"/>
        <v/>
      </c>
      <c r="Y2147" s="2" t="str">
        <f t="shared" si="168"/>
        <v/>
      </c>
    </row>
    <row r="2148" spans="1:25" x14ac:dyDescent="0.2">
      <c r="A2148" s="2" t="s">
        <v>1564</v>
      </c>
      <c r="B2148" s="2">
        <v>3178</v>
      </c>
      <c r="C2148" s="2">
        <v>0</v>
      </c>
      <c r="D2148" s="2" t="s">
        <v>1564</v>
      </c>
      <c r="E2148" s="2">
        <v>2295</v>
      </c>
      <c r="F2148" s="2" t="s">
        <v>1285</v>
      </c>
      <c r="G2148" s="2">
        <v>2584437.2540000002</v>
      </c>
      <c r="H2148" s="2">
        <v>1192894.379</v>
      </c>
      <c r="I2148" s="2" t="s">
        <v>4896</v>
      </c>
      <c r="J2148" s="4">
        <v>39630</v>
      </c>
      <c r="K2148" s="230">
        <f t="shared" si="167"/>
        <v>3</v>
      </c>
      <c r="L2148" s="2" t="str">
        <f>$B2148&amp;"-"&amp;COUNTIF($B$2:$B2148, $B2148)</f>
        <v>3178-1</v>
      </c>
      <c r="M2148" s="2">
        <v>6810</v>
      </c>
      <c r="N2148" s="2" t="str">
        <f t="shared" si="169"/>
        <v>Isone</v>
      </c>
      <c r="O2148" s="2" t="str">
        <f t="shared" si="168"/>
        <v/>
      </c>
      <c r="P2148" s="2" t="str">
        <f t="shared" si="168"/>
        <v/>
      </c>
      <c r="Q2148" s="2" t="str">
        <f t="shared" si="168"/>
        <v/>
      </c>
      <c r="R2148" s="2" t="str">
        <f t="shared" si="168"/>
        <v/>
      </c>
      <c r="S2148" s="2" t="str">
        <f t="shared" si="168"/>
        <v/>
      </c>
      <c r="T2148" s="2" t="str">
        <f t="shared" si="168"/>
        <v/>
      </c>
      <c r="U2148" s="2" t="str">
        <f t="shared" si="168"/>
        <v/>
      </c>
      <c r="V2148" s="2" t="str">
        <f t="shared" si="168"/>
        <v/>
      </c>
      <c r="W2148" s="2" t="str">
        <f t="shared" si="168"/>
        <v/>
      </c>
      <c r="X2148" s="2" t="str">
        <f t="shared" si="168"/>
        <v/>
      </c>
      <c r="Y2148" s="2" t="str">
        <f t="shared" si="168"/>
        <v/>
      </c>
    </row>
    <row r="2149" spans="1:25" x14ac:dyDescent="0.2">
      <c r="A2149" s="2" t="s">
        <v>1583</v>
      </c>
      <c r="B2149" s="2">
        <v>3184</v>
      </c>
      <c r="C2149" s="2">
        <v>0</v>
      </c>
      <c r="D2149" s="2" t="s">
        <v>1564</v>
      </c>
      <c r="E2149" s="2">
        <v>2295</v>
      </c>
      <c r="F2149" s="2" t="s">
        <v>1285</v>
      </c>
      <c r="G2149" s="2">
        <v>2586999.2590000001</v>
      </c>
      <c r="H2149" s="2">
        <v>1193195.42</v>
      </c>
      <c r="I2149" s="2" t="s">
        <v>4896</v>
      </c>
      <c r="J2149" s="4">
        <v>39630</v>
      </c>
      <c r="K2149" s="230">
        <f t="shared" si="167"/>
        <v>3</v>
      </c>
      <c r="L2149" s="2" t="str">
        <f>$B2149&amp;"-"&amp;COUNTIF($B$2:$B2149, $B2149)</f>
        <v>3184-1</v>
      </c>
      <c r="M2149" s="2">
        <v>6814</v>
      </c>
      <c r="N2149" s="2" t="str">
        <f t="shared" si="169"/>
        <v>Lamone</v>
      </c>
      <c r="O2149" s="2" t="str">
        <f t="shared" si="168"/>
        <v>Cadempino</v>
      </c>
      <c r="P2149" s="2" t="str">
        <f t="shared" si="168"/>
        <v>Lamone</v>
      </c>
      <c r="Q2149" s="2" t="str">
        <f t="shared" si="168"/>
        <v>Cadempino</v>
      </c>
      <c r="R2149" s="2" t="str">
        <f t="shared" si="168"/>
        <v/>
      </c>
      <c r="S2149" s="2" t="str">
        <f t="shared" si="168"/>
        <v/>
      </c>
      <c r="T2149" s="2" t="str">
        <f t="shared" si="168"/>
        <v/>
      </c>
      <c r="U2149" s="2" t="str">
        <f t="shared" si="168"/>
        <v/>
      </c>
      <c r="V2149" s="2" t="str">
        <f t="shared" si="168"/>
        <v/>
      </c>
      <c r="W2149" s="2" t="str">
        <f t="shared" si="168"/>
        <v/>
      </c>
      <c r="X2149" s="2" t="str">
        <f t="shared" si="168"/>
        <v/>
      </c>
      <c r="Y2149" s="2" t="str">
        <f t="shared" si="168"/>
        <v/>
      </c>
    </row>
    <row r="2150" spans="1:25" x14ac:dyDescent="0.2">
      <c r="A2150" s="2" t="s">
        <v>1574</v>
      </c>
      <c r="B2150" s="2">
        <v>3185</v>
      </c>
      <c r="C2150" s="2">
        <v>0</v>
      </c>
      <c r="D2150" s="2" t="s">
        <v>1564</v>
      </c>
      <c r="E2150" s="2">
        <v>2295</v>
      </c>
      <c r="F2150" s="2" t="s">
        <v>1285</v>
      </c>
      <c r="G2150" s="2">
        <v>2584819.5819999999</v>
      </c>
      <c r="H2150" s="2">
        <v>1190749.118</v>
      </c>
      <c r="I2150" s="2" t="s">
        <v>4896</v>
      </c>
      <c r="J2150" s="4">
        <v>39630</v>
      </c>
      <c r="K2150" s="230">
        <f t="shared" si="167"/>
        <v>3</v>
      </c>
      <c r="L2150" s="2" t="str">
        <f>$B2150&amp;"-"&amp;COUNTIF($B$2:$B2150, $B2150)</f>
        <v>3185-1</v>
      </c>
      <c r="M2150" s="2">
        <v>6815</v>
      </c>
      <c r="N2150" s="2" t="str">
        <f t="shared" si="169"/>
        <v>Melide</v>
      </c>
      <c r="O2150" s="2" t="str">
        <f t="shared" si="168"/>
        <v/>
      </c>
      <c r="P2150" s="2" t="str">
        <f t="shared" si="168"/>
        <v/>
      </c>
      <c r="Q2150" s="2" t="str">
        <f t="shared" si="168"/>
        <v/>
      </c>
      <c r="R2150" s="2" t="str">
        <f t="shared" si="168"/>
        <v/>
      </c>
      <c r="S2150" s="2" t="str">
        <f t="shared" si="168"/>
        <v/>
      </c>
      <c r="T2150" s="2" t="str">
        <f t="shared" si="168"/>
        <v/>
      </c>
      <c r="U2150" s="2" t="str">
        <f t="shared" si="168"/>
        <v/>
      </c>
      <c r="V2150" s="2" t="str">
        <f t="shared" si="168"/>
        <v/>
      </c>
      <c r="W2150" s="2" t="str">
        <f t="shared" si="168"/>
        <v/>
      </c>
      <c r="X2150" s="2" t="str">
        <f t="shared" si="168"/>
        <v/>
      </c>
      <c r="Y2150" s="2" t="str">
        <f t="shared" si="168"/>
        <v/>
      </c>
    </row>
    <row r="2151" spans="1:25" x14ac:dyDescent="0.2">
      <c r="A2151" s="2" t="s">
        <v>1565</v>
      </c>
      <c r="B2151" s="2">
        <v>1714</v>
      </c>
      <c r="C2151" s="2">
        <v>0</v>
      </c>
      <c r="D2151" s="2" t="s">
        <v>1565</v>
      </c>
      <c r="E2151" s="2">
        <v>2296</v>
      </c>
      <c r="F2151" s="2" t="s">
        <v>1285</v>
      </c>
      <c r="G2151" s="2">
        <v>2589477.219</v>
      </c>
      <c r="H2151" s="2">
        <v>1185776.1810000001</v>
      </c>
      <c r="I2151" s="2" t="s">
        <v>4896</v>
      </c>
      <c r="J2151" s="4">
        <v>39630</v>
      </c>
      <c r="K2151" s="230">
        <f t="shared" si="167"/>
        <v>3</v>
      </c>
      <c r="L2151" s="2" t="str">
        <f>$B2151&amp;"-"&amp;COUNTIF($B$2:$B2151, $B2151)</f>
        <v>1714-1</v>
      </c>
      <c r="M2151" s="2">
        <v>6816</v>
      </c>
      <c r="N2151" s="2" t="str">
        <f t="shared" si="169"/>
        <v>Bissone</v>
      </c>
      <c r="O2151" s="2" t="str">
        <f t="shared" si="168"/>
        <v/>
      </c>
      <c r="P2151" s="2" t="str">
        <f t="shared" si="168"/>
        <v/>
      </c>
      <c r="Q2151" s="2" t="str">
        <f t="shared" si="168"/>
        <v/>
      </c>
      <c r="R2151" s="2" t="str">
        <f t="shared" si="168"/>
        <v/>
      </c>
      <c r="S2151" s="2" t="str">
        <f t="shared" si="168"/>
        <v/>
      </c>
      <c r="T2151" s="2" t="str">
        <f t="shared" si="168"/>
        <v/>
      </c>
      <c r="U2151" s="2" t="str">
        <f t="shared" si="168"/>
        <v/>
      </c>
      <c r="V2151" s="2" t="str">
        <f t="shared" si="168"/>
        <v/>
      </c>
      <c r="W2151" s="2" t="str">
        <f t="shared" si="168"/>
        <v/>
      </c>
      <c r="X2151" s="2" t="str">
        <f t="shared" si="168"/>
        <v/>
      </c>
      <c r="Y2151" s="2" t="str">
        <f t="shared" si="168"/>
        <v/>
      </c>
    </row>
    <row r="2152" spans="1:25" x14ac:dyDescent="0.2">
      <c r="A2152" s="2" t="s">
        <v>1566</v>
      </c>
      <c r="B2152" s="2">
        <v>1716</v>
      </c>
      <c r="C2152" s="2">
        <v>0</v>
      </c>
      <c r="D2152" s="2" t="s">
        <v>1566</v>
      </c>
      <c r="E2152" s="2">
        <v>2299</v>
      </c>
      <c r="F2152" s="2" t="s">
        <v>1285</v>
      </c>
      <c r="G2152" s="2">
        <v>2588327.105</v>
      </c>
      <c r="H2152" s="2">
        <v>1174956.122</v>
      </c>
      <c r="I2152" s="2" t="s">
        <v>4896</v>
      </c>
      <c r="J2152" s="4">
        <v>39630</v>
      </c>
      <c r="K2152" s="230">
        <f t="shared" si="167"/>
        <v>3</v>
      </c>
      <c r="L2152" s="2" t="str">
        <f>$B2152&amp;"-"&amp;COUNTIF($B$2:$B2152, $B2152)</f>
        <v>1716-3</v>
      </c>
      <c r="M2152" s="2">
        <v>6817</v>
      </c>
      <c r="N2152" s="2" t="str">
        <f t="shared" si="169"/>
        <v>Maroggia</v>
      </c>
      <c r="O2152" s="2" t="str">
        <f t="shared" si="168"/>
        <v/>
      </c>
      <c r="P2152" s="2" t="str">
        <f t="shared" si="168"/>
        <v/>
      </c>
      <c r="Q2152" s="2" t="str">
        <f t="shared" si="168"/>
        <v/>
      </c>
      <c r="R2152" s="2" t="str">
        <f t="shared" si="168"/>
        <v/>
      </c>
      <c r="S2152" s="2" t="str">
        <f t="shared" si="168"/>
        <v/>
      </c>
      <c r="T2152" s="2" t="str">
        <f t="shared" si="168"/>
        <v/>
      </c>
      <c r="U2152" s="2" t="str">
        <f t="shared" ref="U2152:Y2152" si="170">IFERROR(INDEX($A$2:$A$5744, MATCH($M2152&amp;"-"&amp;U$1, $L$2:$L$5744, 0)), "")</f>
        <v/>
      </c>
      <c r="V2152" s="2" t="str">
        <f t="shared" si="170"/>
        <v/>
      </c>
      <c r="W2152" s="2" t="str">
        <f t="shared" si="170"/>
        <v/>
      </c>
      <c r="X2152" s="2" t="str">
        <f t="shared" si="170"/>
        <v/>
      </c>
      <c r="Y2152" s="2" t="str">
        <f t="shared" si="170"/>
        <v/>
      </c>
    </row>
    <row r="2153" spans="1:25" x14ac:dyDescent="0.2">
      <c r="A2153" s="2" t="s">
        <v>1567</v>
      </c>
      <c r="B2153" s="2">
        <v>1716</v>
      </c>
      <c r="C2153" s="2">
        <v>2</v>
      </c>
      <c r="D2153" s="2" t="s">
        <v>1566</v>
      </c>
      <c r="E2153" s="2">
        <v>2299</v>
      </c>
      <c r="F2153" s="2" t="s">
        <v>1285</v>
      </c>
      <c r="G2153" s="2">
        <v>2587350.5819999999</v>
      </c>
      <c r="H2153" s="2">
        <v>1176452.3689999999</v>
      </c>
      <c r="I2153" s="2" t="s">
        <v>4896</v>
      </c>
      <c r="J2153" s="4">
        <v>39630</v>
      </c>
      <c r="K2153" s="230">
        <f t="shared" si="167"/>
        <v>3</v>
      </c>
      <c r="L2153" s="2" t="str">
        <f>$B2153&amp;"-"&amp;COUNTIF($B$2:$B2153, $B2153)</f>
        <v>1716-4</v>
      </c>
      <c r="M2153" s="2">
        <v>6818</v>
      </c>
      <c r="N2153" s="2" t="str">
        <f t="shared" si="169"/>
        <v>Melano</v>
      </c>
      <c r="O2153" s="2" t="str">
        <f t="shared" si="169"/>
        <v/>
      </c>
      <c r="P2153" s="2" t="str">
        <f t="shared" si="169"/>
        <v/>
      </c>
      <c r="Q2153" s="2" t="str">
        <f t="shared" si="169"/>
        <v/>
      </c>
      <c r="R2153" s="2" t="str">
        <f t="shared" si="169"/>
        <v/>
      </c>
      <c r="S2153" s="2" t="str">
        <f t="shared" si="169"/>
        <v/>
      </c>
      <c r="T2153" s="2" t="str">
        <f t="shared" si="169"/>
        <v/>
      </c>
      <c r="U2153" s="2" t="str">
        <f t="shared" si="169"/>
        <v/>
      </c>
      <c r="V2153" s="2" t="str">
        <f t="shared" si="169"/>
        <v/>
      </c>
      <c r="W2153" s="2" t="str">
        <f t="shared" si="169"/>
        <v/>
      </c>
      <c r="X2153" s="2" t="str">
        <f t="shared" si="169"/>
        <v/>
      </c>
      <c r="Y2153" s="2" t="str">
        <f t="shared" si="169"/>
        <v/>
      </c>
    </row>
    <row r="2154" spans="1:25" x14ac:dyDescent="0.2">
      <c r="A2154" s="2" t="s">
        <v>1568</v>
      </c>
      <c r="B2154" s="2">
        <v>1716</v>
      </c>
      <c r="C2154" s="2">
        <v>3</v>
      </c>
      <c r="D2154" s="2" t="s">
        <v>1566</v>
      </c>
      <c r="E2154" s="2">
        <v>2299</v>
      </c>
      <c r="F2154" s="2" t="s">
        <v>1285</v>
      </c>
      <c r="G2154" s="2">
        <v>2589571.9339999999</v>
      </c>
      <c r="H2154" s="2">
        <v>1170889.162</v>
      </c>
      <c r="I2154" s="2" t="s">
        <v>4896</v>
      </c>
      <c r="J2154" s="4">
        <v>39630</v>
      </c>
      <c r="K2154" s="230">
        <f t="shared" si="167"/>
        <v>3</v>
      </c>
      <c r="L2154" s="2" t="str">
        <f>$B2154&amp;"-"&amp;COUNTIF($B$2:$B2154, $B2154)</f>
        <v>1716-5</v>
      </c>
      <c r="M2154" s="2">
        <v>6821</v>
      </c>
      <c r="N2154" s="2" t="str">
        <f t="shared" si="169"/>
        <v>Rovio</v>
      </c>
      <c r="O2154" s="2" t="str">
        <f t="shared" si="169"/>
        <v/>
      </c>
      <c r="P2154" s="2" t="str">
        <f t="shared" si="169"/>
        <v/>
      </c>
      <c r="Q2154" s="2" t="str">
        <f t="shared" si="169"/>
        <v/>
      </c>
      <c r="R2154" s="2" t="str">
        <f t="shared" si="169"/>
        <v/>
      </c>
      <c r="S2154" s="2" t="str">
        <f t="shared" si="169"/>
        <v/>
      </c>
      <c r="T2154" s="2" t="str">
        <f t="shared" si="169"/>
        <v/>
      </c>
      <c r="U2154" s="2" t="str">
        <f t="shared" si="169"/>
        <v/>
      </c>
      <c r="V2154" s="2" t="str">
        <f t="shared" si="169"/>
        <v/>
      </c>
      <c r="W2154" s="2" t="str">
        <f t="shared" si="169"/>
        <v/>
      </c>
      <c r="X2154" s="2" t="str">
        <f t="shared" si="169"/>
        <v/>
      </c>
      <c r="Y2154" s="2" t="str">
        <f t="shared" si="169"/>
        <v/>
      </c>
    </row>
    <row r="2155" spans="1:25" x14ac:dyDescent="0.2">
      <c r="A2155" s="2" t="s">
        <v>1561</v>
      </c>
      <c r="B2155" s="2">
        <v>1719</v>
      </c>
      <c r="C2155" s="2">
        <v>0</v>
      </c>
      <c r="D2155" s="2" t="s">
        <v>1566</v>
      </c>
      <c r="E2155" s="2">
        <v>2299</v>
      </c>
      <c r="F2155" s="2" t="s">
        <v>1285</v>
      </c>
      <c r="G2155" s="2">
        <v>2588249.4530000002</v>
      </c>
      <c r="H2155" s="2">
        <v>1177481.8600000001</v>
      </c>
      <c r="I2155" s="2" t="s">
        <v>4896</v>
      </c>
      <c r="J2155" s="4">
        <v>39630</v>
      </c>
      <c r="K2155" s="230">
        <f t="shared" si="167"/>
        <v>3</v>
      </c>
      <c r="L2155" s="2" t="str">
        <f>$B2155&amp;"-"&amp;COUNTIF($B$2:$B2155, $B2155)</f>
        <v>1719-2</v>
      </c>
      <c r="M2155" s="2">
        <v>6822</v>
      </c>
      <c r="N2155" s="2" t="str">
        <f t="shared" si="169"/>
        <v>Arogno</v>
      </c>
      <c r="O2155" s="2" t="str">
        <f t="shared" si="169"/>
        <v/>
      </c>
      <c r="P2155" s="2" t="str">
        <f t="shared" si="169"/>
        <v/>
      </c>
      <c r="Q2155" s="2" t="str">
        <f t="shared" si="169"/>
        <v/>
      </c>
      <c r="R2155" s="2" t="str">
        <f t="shared" si="169"/>
        <v/>
      </c>
      <c r="S2155" s="2" t="str">
        <f t="shared" si="169"/>
        <v/>
      </c>
      <c r="T2155" s="2" t="str">
        <f t="shared" si="169"/>
        <v/>
      </c>
      <c r="U2155" s="2" t="str">
        <f t="shared" si="169"/>
        <v/>
      </c>
      <c r="V2155" s="2" t="str">
        <f t="shared" si="169"/>
        <v/>
      </c>
      <c r="W2155" s="2" t="str">
        <f t="shared" si="169"/>
        <v/>
      </c>
      <c r="X2155" s="2" t="str">
        <f t="shared" si="169"/>
        <v/>
      </c>
      <c r="Y2155" s="2" t="str">
        <f t="shared" si="169"/>
        <v/>
      </c>
    </row>
    <row r="2156" spans="1:25" x14ac:dyDescent="0.2">
      <c r="A2156" s="2" t="s">
        <v>1569</v>
      </c>
      <c r="B2156" s="2">
        <v>1719</v>
      </c>
      <c r="C2156" s="2">
        <v>2</v>
      </c>
      <c r="D2156" s="2" t="s">
        <v>1566</v>
      </c>
      <c r="E2156" s="2">
        <v>2299</v>
      </c>
      <c r="F2156" s="2" t="s">
        <v>1285</v>
      </c>
      <c r="G2156" s="2">
        <v>2588893.39</v>
      </c>
      <c r="H2156" s="2">
        <v>1178405.5020000001</v>
      </c>
      <c r="I2156" s="2" t="s">
        <v>4896</v>
      </c>
      <c r="J2156" s="4">
        <v>39630</v>
      </c>
      <c r="K2156" s="230">
        <f t="shared" si="167"/>
        <v>3</v>
      </c>
      <c r="L2156" s="2" t="str">
        <f>$B2156&amp;"-"&amp;COUNTIF($B$2:$B2156, $B2156)</f>
        <v>1719-3</v>
      </c>
      <c r="M2156" s="2">
        <v>6823</v>
      </c>
      <c r="N2156" s="2" t="str">
        <f t="shared" si="169"/>
        <v>Pugerna</v>
      </c>
      <c r="O2156" s="2" t="str">
        <f t="shared" si="169"/>
        <v>Pugerna</v>
      </c>
      <c r="P2156" s="2" t="str">
        <f t="shared" si="169"/>
        <v/>
      </c>
      <c r="Q2156" s="2" t="str">
        <f t="shared" si="169"/>
        <v/>
      </c>
      <c r="R2156" s="2" t="str">
        <f t="shared" si="169"/>
        <v/>
      </c>
      <c r="S2156" s="2" t="str">
        <f t="shared" si="169"/>
        <v/>
      </c>
      <c r="T2156" s="2" t="str">
        <f t="shared" si="169"/>
        <v/>
      </c>
      <c r="U2156" s="2" t="str">
        <f t="shared" si="169"/>
        <v/>
      </c>
      <c r="V2156" s="2" t="str">
        <f t="shared" si="169"/>
        <v/>
      </c>
      <c r="W2156" s="2" t="str">
        <f t="shared" si="169"/>
        <v/>
      </c>
      <c r="X2156" s="2" t="str">
        <f t="shared" si="169"/>
        <v/>
      </c>
      <c r="Y2156" s="2" t="str">
        <f t="shared" si="169"/>
        <v/>
      </c>
    </row>
    <row r="2157" spans="1:25" x14ac:dyDescent="0.2">
      <c r="A2157" s="2" t="s">
        <v>771</v>
      </c>
      <c r="B2157" s="2">
        <v>1738</v>
      </c>
      <c r="C2157" s="2">
        <v>0</v>
      </c>
      <c r="D2157" s="2" t="s">
        <v>1566</v>
      </c>
      <c r="E2157" s="2">
        <v>2299</v>
      </c>
      <c r="F2157" s="2" t="s">
        <v>1285</v>
      </c>
      <c r="G2157" s="2">
        <v>2592571.0299999998</v>
      </c>
      <c r="H2157" s="2">
        <v>1169753.0889999999</v>
      </c>
      <c r="I2157" s="2" t="s">
        <v>4896</v>
      </c>
      <c r="J2157" s="4">
        <v>39630</v>
      </c>
      <c r="K2157" s="230">
        <f t="shared" si="167"/>
        <v>3</v>
      </c>
      <c r="L2157" s="2" t="str">
        <f>$B2157&amp;"-"&amp;COUNTIF($B$2:$B2157, $B2157)</f>
        <v>1738-3</v>
      </c>
      <c r="M2157" s="2">
        <v>6825</v>
      </c>
      <c r="N2157" s="2" t="str">
        <f t="shared" si="169"/>
        <v>Capolago</v>
      </c>
      <c r="O2157" s="2" t="str">
        <f t="shared" si="169"/>
        <v>Capolago</v>
      </c>
      <c r="P2157" s="2" t="str">
        <f t="shared" si="169"/>
        <v>Capolago</v>
      </c>
      <c r="Q2157" s="2" t="str">
        <f t="shared" si="169"/>
        <v/>
      </c>
      <c r="R2157" s="2" t="str">
        <f t="shared" si="169"/>
        <v/>
      </c>
      <c r="S2157" s="2" t="str">
        <f t="shared" si="169"/>
        <v/>
      </c>
      <c r="T2157" s="2" t="str">
        <f t="shared" si="169"/>
        <v/>
      </c>
      <c r="U2157" s="2" t="str">
        <f t="shared" si="169"/>
        <v/>
      </c>
      <c r="V2157" s="2" t="str">
        <f t="shared" si="169"/>
        <v/>
      </c>
      <c r="W2157" s="2" t="str">
        <f t="shared" si="169"/>
        <v/>
      </c>
      <c r="X2157" s="2" t="str">
        <f t="shared" si="169"/>
        <v/>
      </c>
      <c r="Y2157" s="2" t="str">
        <f t="shared" si="169"/>
        <v/>
      </c>
    </row>
    <row r="2158" spans="1:25" x14ac:dyDescent="0.2">
      <c r="A2158" s="2" t="s">
        <v>1568</v>
      </c>
      <c r="B2158" s="2">
        <v>1716</v>
      </c>
      <c r="C2158" s="2">
        <v>3</v>
      </c>
      <c r="D2158" s="2" t="s">
        <v>1570</v>
      </c>
      <c r="E2158" s="2">
        <v>2300</v>
      </c>
      <c r="F2158" s="2" t="s">
        <v>1285</v>
      </c>
      <c r="G2158" s="2">
        <v>2585875.9070000001</v>
      </c>
      <c r="H2158" s="2">
        <v>1169199.5870000001</v>
      </c>
      <c r="I2158" s="2" t="s">
        <v>4896</v>
      </c>
      <c r="J2158" s="4">
        <v>39630</v>
      </c>
      <c r="K2158" s="230">
        <f t="shared" si="167"/>
        <v>3</v>
      </c>
      <c r="L2158" s="2" t="str">
        <f>$B2158&amp;"-"&amp;COUNTIF($B$2:$B2158, $B2158)</f>
        <v>1716-6</v>
      </c>
      <c r="M2158" s="2">
        <v>6826</v>
      </c>
      <c r="N2158" s="2" t="str">
        <f t="shared" si="169"/>
        <v>Riva San Vitale</v>
      </c>
      <c r="O2158" s="2" t="str">
        <f t="shared" si="169"/>
        <v/>
      </c>
      <c r="P2158" s="2" t="str">
        <f t="shared" si="169"/>
        <v/>
      </c>
      <c r="Q2158" s="2" t="str">
        <f t="shared" si="169"/>
        <v/>
      </c>
      <c r="R2158" s="2" t="str">
        <f t="shared" si="169"/>
        <v/>
      </c>
      <c r="S2158" s="2" t="str">
        <f t="shared" si="169"/>
        <v/>
      </c>
      <c r="T2158" s="2" t="str">
        <f t="shared" si="169"/>
        <v/>
      </c>
      <c r="U2158" s="2" t="str">
        <f t="shared" si="169"/>
        <v/>
      </c>
      <c r="V2158" s="2" t="str">
        <f t="shared" si="169"/>
        <v/>
      </c>
      <c r="W2158" s="2" t="str">
        <f t="shared" si="169"/>
        <v/>
      </c>
      <c r="X2158" s="2" t="str">
        <f t="shared" si="169"/>
        <v/>
      </c>
      <c r="Y2158" s="2" t="str">
        <f t="shared" si="169"/>
        <v/>
      </c>
    </row>
    <row r="2159" spans="1:25" x14ac:dyDescent="0.2">
      <c r="A2159" s="2" t="s">
        <v>1570</v>
      </c>
      <c r="B2159" s="2">
        <v>1737</v>
      </c>
      <c r="C2159" s="2">
        <v>0</v>
      </c>
      <c r="D2159" s="2" t="s">
        <v>1570</v>
      </c>
      <c r="E2159" s="2">
        <v>2300</v>
      </c>
      <c r="F2159" s="2" t="s">
        <v>1285</v>
      </c>
      <c r="G2159" s="2">
        <v>2584714.202</v>
      </c>
      <c r="H2159" s="2">
        <v>1173467.1189999999</v>
      </c>
      <c r="I2159" s="2" t="s">
        <v>4898</v>
      </c>
      <c r="J2159" s="4">
        <v>39630</v>
      </c>
      <c r="K2159" s="230">
        <f t="shared" si="167"/>
        <v>2</v>
      </c>
      <c r="L2159" s="2" t="str">
        <f>$B2159&amp;"-"&amp;COUNTIF($B$2:$B2159, $B2159)</f>
        <v>1737-1</v>
      </c>
      <c r="M2159" s="2">
        <v>6827</v>
      </c>
      <c r="N2159" s="2" t="str">
        <f t="shared" si="169"/>
        <v>Brusino Arsizio</v>
      </c>
      <c r="O2159" s="2" t="str">
        <f t="shared" si="169"/>
        <v/>
      </c>
      <c r="P2159" s="2" t="str">
        <f t="shared" si="169"/>
        <v/>
      </c>
      <c r="Q2159" s="2" t="str">
        <f t="shared" si="169"/>
        <v/>
      </c>
      <c r="R2159" s="2" t="str">
        <f t="shared" si="169"/>
        <v/>
      </c>
      <c r="S2159" s="2" t="str">
        <f t="shared" si="169"/>
        <v/>
      </c>
      <c r="T2159" s="2" t="str">
        <f t="shared" si="169"/>
        <v/>
      </c>
      <c r="U2159" s="2" t="str">
        <f t="shared" si="169"/>
        <v/>
      </c>
      <c r="V2159" s="2" t="str">
        <f t="shared" si="169"/>
        <v/>
      </c>
      <c r="W2159" s="2" t="str">
        <f t="shared" si="169"/>
        <v/>
      </c>
      <c r="X2159" s="2" t="str">
        <f t="shared" si="169"/>
        <v/>
      </c>
      <c r="Y2159" s="2" t="str">
        <f t="shared" si="169"/>
        <v/>
      </c>
    </row>
    <row r="2160" spans="1:25" x14ac:dyDescent="0.2">
      <c r="A2160" s="2" t="s">
        <v>1571</v>
      </c>
      <c r="B2160" s="2">
        <v>1718</v>
      </c>
      <c r="C2160" s="2">
        <v>0</v>
      </c>
      <c r="D2160" s="2" t="s">
        <v>1571</v>
      </c>
      <c r="E2160" s="2">
        <v>2301</v>
      </c>
      <c r="F2160" s="2" t="s">
        <v>1285</v>
      </c>
      <c r="G2160" s="2">
        <v>2585189.2379999999</v>
      </c>
      <c r="H2160" s="2">
        <v>1179378.594</v>
      </c>
      <c r="I2160" s="2" t="s">
        <v>4896</v>
      </c>
      <c r="J2160" s="4">
        <v>39630</v>
      </c>
      <c r="K2160" s="230">
        <f t="shared" si="167"/>
        <v>3</v>
      </c>
      <c r="L2160" s="2" t="str">
        <f>$B2160&amp;"-"&amp;COUNTIF($B$2:$B2160, $B2160)</f>
        <v>1718-1</v>
      </c>
      <c r="M2160" s="2">
        <v>6828</v>
      </c>
      <c r="N2160" s="2" t="str">
        <f t="shared" si="169"/>
        <v>Balerna</v>
      </c>
      <c r="O2160" s="2" t="str">
        <f t="shared" si="169"/>
        <v/>
      </c>
      <c r="P2160" s="2" t="str">
        <f t="shared" si="169"/>
        <v/>
      </c>
      <c r="Q2160" s="2" t="str">
        <f t="shared" si="169"/>
        <v/>
      </c>
      <c r="R2160" s="2" t="str">
        <f t="shared" si="169"/>
        <v/>
      </c>
      <c r="S2160" s="2" t="str">
        <f t="shared" si="169"/>
        <v/>
      </c>
      <c r="T2160" s="2" t="str">
        <f t="shared" si="169"/>
        <v/>
      </c>
      <c r="U2160" s="2" t="str">
        <f t="shared" si="169"/>
        <v/>
      </c>
      <c r="V2160" s="2" t="str">
        <f t="shared" si="169"/>
        <v/>
      </c>
      <c r="W2160" s="2" t="str">
        <f t="shared" si="169"/>
        <v/>
      </c>
      <c r="X2160" s="2" t="str">
        <f t="shared" si="169"/>
        <v/>
      </c>
      <c r="Y2160" s="2" t="str">
        <f t="shared" si="169"/>
        <v/>
      </c>
    </row>
    <row r="2161" spans="1:25" x14ac:dyDescent="0.2">
      <c r="A2161" s="2" t="s">
        <v>1563</v>
      </c>
      <c r="B2161" s="2">
        <v>1735</v>
      </c>
      <c r="C2161" s="2">
        <v>0</v>
      </c>
      <c r="D2161" s="2" t="s">
        <v>1571</v>
      </c>
      <c r="E2161" s="2">
        <v>2301</v>
      </c>
      <c r="F2161" s="2" t="s">
        <v>1285</v>
      </c>
      <c r="G2161" s="2">
        <v>2585700.7259999998</v>
      </c>
      <c r="H2161" s="2">
        <v>1177915.9569999999</v>
      </c>
      <c r="I2161" s="2" t="s">
        <v>4896</v>
      </c>
      <c r="J2161" s="4">
        <v>39630</v>
      </c>
      <c r="K2161" s="230">
        <f t="shared" si="167"/>
        <v>3</v>
      </c>
      <c r="L2161" s="2" t="str">
        <f>$B2161&amp;"-"&amp;COUNTIF($B$2:$B2161, $B2161)</f>
        <v>1735-2</v>
      </c>
      <c r="M2161" s="2">
        <v>6830</v>
      </c>
      <c r="N2161" s="2" t="str">
        <f t="shared" si="169"/>
        <v>Chiasso</v>
      </c>
      <c r="O2161" s="2" t="str">
        <f t="shared" si="169"/>
        <v>Chiasso</v>
      </c>
      <c r="P2161" s="2" t="str">
        <f t="shared" si="169"/>
        <v/>
      </c>
      <c r="Q2161" s="2" t="str">
        <f t="shared" si="169"/>
        <v/>
      </c>
      <c r="R2161" s="2" t="str">
        <f t="shared" si="169"/>
        <v/>
      </c>
      <c r="S2161" s="2" t="str">
        <f t="shared" si="169"/>
        <v/>
      </c>
      <c r="T2161" s="2" t="str">
        <f t="shared" si="169"/>
        <v/>
      </c>
      <c r="U2161" s="2" t="str">
        <f t="shared" si="169"/>
        <v/>
      </c>
      <c r="V2161" s="2" t="str">
        <f t="shared" si="169"/>
        <v/>
      </c>
      <c r="W2161" s="2" t="str">
        <f t="shared" si="169"/>
        <v/>
      </c>
      <c r="X2161" s="2" t="str">
        <f t="shared" si="169"/>
        <v/>
      </c>
      <c r="Y2161" s="2" t="str">
        <f t="shared" si="169"/>
        <v/>
      </c>
    </row>
    <row r="2162" spans="1:25" x14ac:dyDescent="0.2">
      <c r="A2162" s="2" t="s">
        <v>1479</v>
      </c>
      <c r="B2162" s="2">
        <v>1724</v>
      </c>
      <c r="C2162" s="2">
        <v>8</v>
      </c>
      <c r="D2162" s="2" t="s">
        <v>1572</v>
      </c>
      <c r="E2162" s="2">
        <v>2303</v>
      </c>
      <c r="F2162" s="2" t="s">
        <v>1285</v>
      </c>
      <c r="G2162" s="2">
        <v>2581550.4640000002</v>
      </c>
      <c r="H2162" s="2">
        <v>1177796.673</v>
      </c>
      <c r="I2162" s="2" t="s">
        <v>4898</v>
      </c>
      <c r="J2162" s="4">
        <v>39630</v>
      </c>
      <c r="K2162" s="230">
        <f t="shared" si="167"/>
        <v>2</v>
      </c>
      <c r="L2162" s="2" t="str">
        <f>$B2162&amp;"-"&amp;COUNTIF($B$2:$B2162, $B2162)</f>
        <v>1724-12</v>
      </c>
      <c r="M2162" s="2">
        <v>6832</v>
      </c>
      <c r="N2162" s="2" t="str">
        <f t="shared" si="169"/>
        <v>Pedrinate</v>
      </c>
      <c r="O2162" s="2" t="str">
        <f t="shared" si="169"/>
        <v>Seseglio</v>
      </c>
      <c r="P2162" s="2" t="str">
        <f t="shared" si="169"/>
        <v/>
      </c>
      <c r="Q2162" s="2" t="str">
        <f t="shared" si="169"/>
        <v/>
      </c>
      <c r="R2162" s="2" t="str">
        <f t="shared" si="169"/>
        <v/>
      </c>
      <c r="S2162" s="2" t="str">
        <f t="shared" si="169"/>
        <v/>
      </c>
      <c r="T2162" s="2" t="str">
        <f t="shared" si="169"/>
        <v/>
      </c>
      <c r="U2162" s="2" t="str">
        <f t="shared" si="169"/>
        <v/>
      </c>
      <c r="V2162" s="2" t="str">
        <f t="shared" si="169"/>
        <v/>
      </c>
      <c r="W2162" s="2" t="str">
        <f t="shared" si="169"/>
        <v/>
      </c>
      <c r="X2162" s="2" t="str">
        <f t="shared" si="169"/>
        <v/>
      </c>
      <c r="Y2162" s="2" t="str">
        <f t="shared" si="169"/>
        <v/>
      </c>
    </row>
    <row r="2163" spans="1:25" x14ac:dyDescent="0.2">
      <c r="A2163" s="2" t="s">
        <v>1579</v>
      </c>
      <c r="B2163" s="2">
        <v>1734</v>
      </c>
      <c r="C2163" s="2">
        <v>0</v>
      </c>
      <c r="D2163" s="2" t="s">
        <v>1572</v>
      </c>
      <c r="E2163" s="2">
        <v>2303</v>
      </c>
      <c r="F2163" s="2" t="s">
        <v>1285</v>
      </c>
      <c r="G2163" s="2">
        <v>2581760.0090000001</v>
      </c>
      <c r="H2163" s="2">
        <v>1178245.189</v>
      </c>
      <c r="I2163" s="2" t="s">
        <v>4896</v>
      </c>
      <c r="J2163" s="4">
        <v>39630</v>
      </c>
      <c r="K2163" s="230">
        <f t="shared" si="167"/>
        <v>3</v>
      </c>
      <c r="L2163" s="2" t="str">
        <f>$B2163&amp;"-"&amp;COUNTIF($B$2:$B2163, $B2163)</f>
        <v>1734-2</v>
      </c>
      <c r="M2163" s="2">
        <v>6833</v>
      </c>
      <c r="N2163" s="2" t="str">
        <f t="shared" si="169"/>
        <v>Vacallo</v>
      </c>
      <c r="O2163" s="2" t="str">
        <f t="shared" si="169"/>
        <v/>
      </c>
      <c r="P2163" s="2" t="str">
        <f t="shared" si="169"/>
        <v/>
      </c>
      <c r="Q2163" s="2" t="str">
        <f t="shared" si="169"/>
        <v/>
      </c>
      <c r="R2163" s="2" t="str">
        <f t="shared" si="169"/>
        <v/>
      </c>
      <c r="S2163" s="2" t="str">
        <f t="shared" si="169"/>
        <v/>
      </c>
      <c r="T2163" s="2" t="str">
        <f t="shared" si="169"/>
        <v/>
      </c>
      <c r="U2163" s="2" t="str">
        <f t="shared" si="169"/>
        <v/>
      </c>
      <c r="V2163" s="2" t="str">
        <f t="shared" si="169"/>
        <v/>
      </c>
      <c r="W2163" s="2" t="str">
        <f t="shared" si="169"/>
        <v/>
      </c>
      <c r="X2163" s="2" t="str">
        <f t="shared" si="169"/>
        <v/>
      </c>
      <c r="Y2163" s="2" t="str">
        <f t="shared" si="169"/>
        <v/>
      </c>
    </row>
    <row r="2164" spans="1:25" x14ac:dyDescent="0.2">
      <c r="A2164" s="2" t="s">
        <v>1572</v>
      </c>
      <c r="B2164" s="2">
        <v>1736</v>
      </c>
      <c r="C2164" s="2">
        <v>0</v>
      </c>
      <c r="D2164" s="2" t="s">
        <v>1572</v>
      </c>
      <c r="E2164" s="2">
        <v>2303</v>
      </c>
      <c r="F2164" s="2" t="s">
        <v>1285</v>
      </c>
      <c r="G2164" s="2">
        <v>2583172.9739999999</v>
      </c>
      <c r="H2164" s="2">
        <v>1175069.669</v>
      </c>
      <c r="I2164" s="2" t="s">
        <v>4896</v>
      </c>
      <c r="J2164" s="4">
        <v>39630</v>
      </c>
      <c r="K2164" s="230">
        <f t="shared" si="167"/>
        <v>3</v>
      </c>
      <c r="L2164" s="2" t="str">
        <f>$B2164&amp;"-"&amp;COUNTIF($B$2:$B2164, $B2164)</f>
        <v>1736-1</v>
      </c>
      <c r="M2164" s="2">
        <v>6834</v>
      </c>
      <c r="N2164" s="2" t="str">
        <f t="shared" si="169"/>
        <v>Morbio Inferiore</v>
      </c>
      <c r="O2164" s="2" t="str">
        <f t="shared" si="169"/>
        <v/>
      </c>
      <c r="P2164" s="2" t="str">
        <f t="shared" si="169"/>
        <v/>
      </c>
      <c r="Q2164" s="2" t="str">
        <f t="shared" si="169"/>
        <v/>
      </c>
      <c r="R2164" s="2" t="str">
        <f t="shared" si="169"/>
        <v/>
      </c>
      <c r="S2164" s="2" t="str">
        <f t="shared" si="169"/>
        <v/>
      </c>
      <c r="T2164" s="2" t="str">
        <f t="shared" si="169"/>
        <v/>
      </c>
      <c r="U2164" s="2" t="str">
        <f t="shared" si="169"/>
        <v/>
      </c>
      <c r="V2164" s="2" t="str">
        <f t="shared" si="169"/>
        <v/>
      </c>
      <c r="W2164" s="2" t="str">
        <f t="shared" si="169"/>
        <v/>
      </c>
      <c r="X2164" s="2" t="str">
        <f t="shared" si="169"/>
        <v/>
      </c>
      <c r="Y2164" s="2" t="str">
        <f t="shared" si="169"/>
        <v/>
      </c>
    </row>
    <row r="2165" spans="1:25" x14ac:dyDescent="0.2">
      <c r="A2165" s="2" t="s">
        <v>1578</v>
      </c>
      <c r="B2165" s="2">
        <v>1715</v>
      </c>
      <c r="C2165" s="2">
        <v>0</v>
      </c>
      <c r="D2165" s="2" t="s">
        <v>1573</v>
      </c>
      <c r="E2165" s="2">
        <v>2304</v>
      </c>
      <c r="F2165" s="2" t="s">
        <v>1285</v>
      </c>
      <c r="G2165" s="2">
        <v>2587149.335</v>
      </c>
      <c r="H2165" s="2">
        <v>1181010.784</v>
      </c>
      <c r="I2165" s="2" t="s">
        <v>4896</v>
      </c>
      <c r="J2165" s="4">
        <v>39630</v>
      </c>
      <c r="K2165" s="230">
        <f t="shared" si="167"/>
        <v>3</v>
      </c>
      <c r="L2165" s="2" t="str">
        <f>$B2165&amp;"-"&amp;COUNTIF($B$2:$B2165, $B2165)</f>
        <v>1715-1</v>
      </c>
      <c r="M2165" s="2">
        <v>6835</v>
      </c>
      <c r="N2165" s="2" t="str">
        <f t="shared" si="169"/>
        <v>Morbio Superiore</v>
      </c>
      <c r="O2165" s="2" t="str">
        <f t="shared" si="169"/>
        <v/>
      </c>
      <c r="P2165" s="2" t="str">
        <f t="shared" si="169"/>
        <v/>
      </c>
      <c r="Q2165" s="2" t="str">
        <f t="shared" si="169"/>
        <v/>
      </c>
      <c r="R2165" s="2" t="str">
        <f t="shared" si="169"/>
        <v/>
      </c>
      <c r="S2165" s="2" t="str">
        <f t="shared" si="169"/>
        <v/>
      </c>
      <c r="T2165" s="2" t="str">
        <f t="shared" si="169"/>
        <v/>
      </c>
      <c r="U2165" s="2" t="str">
        <f t="shared" si="169"/>
        <v/>
      </c>
      <c r="V2165" s="2" t="str">
        <f t="shared" si="169"/>
        <v/>
      </c>
      <c r="W2165" s="2" t="str">
        <f t="shared" si="169"/>
        <v/>
      </c>
      <c r="X2165" s="2" t="str">
        <f t="shared" si="169"/>
        <v/>
      </c>
      <c r="Y2165" s="2" t="str">
        <f t="shared" si="169"/>
        <v/>
      </c>
    </row>
    <row r="2166" spans="1:25" x14ac:dyDescent="0.2">
      <c r="A2166" s="2" t="s">
        <v>1573</v>
      </c>
      <c r="B2166" s="2">
        <v>1717</v>
      </c>
      <c r="C2166" s="2">
        <v>0</v>
      </c>
      <c r="D2166" s="2" t="s">
        <v>1573</v>
      </c>
      <c r="E2166" s="2">
        <v>2304</v>
      </c>
      <c r="F2166" s="2" t="s">
        <v>1285</v>
      </c>
      <c r="G2166" s="2">
        <v>2583960.773</v>
      </c>
      <c r="H2166" s="2">
        <v>1182046.625</v>
      </c>
      <c r="I2166" s="2" t="s">
        <v>4896</v>
      </c>
      <c r="J2166" s="4">
        <v>39630</v>
      </c>
      <c r="K2166" s="230">
        <f t="shared" si="167"/>
        <v>3</v>
      </c>
      <c r="L2166" s="2" t="str">
        <f>$B2166&amp;"-"&amp;COUNTIF($B$2:$B2166, $B2166)</f>
        <v>1717-1</v>
      </c>
      <c r="M2166" s="2">
        <v>6837</v>
      </c>
      <c r="N2166" s="2" t="str">
        <f t="shared" si="169"/>
        <v>Caneggio</v>
      </c>
      <c r="O2166" s="2" t="str">
        <f t="shared" si="169"/>
        <v>Bruzella</v>
      </c>
      <c r="P2166" s="2" t="str">
        <f t="shared" si="169"/>
        <v/>
      </c>
      <c r="Q2166" s="2" t="str">
        <f t="shared" si="169"/>
        <v/>
      </c>
      <c r="R2166" s="2" t="str">
        <f t="shared" si="169"/>
        <v/>
      </c>
      <c r="S2166" s="2" t="str">
        <f t="shared" si="169"/>
        <v/>
      </c>
      <c r="T2166" s="2" t="str">
        <f t="shared" si="169"/>
        <v/>
      </c>
      <c r="U2166" s="2" t="str">
        <f t="shared" si="169"/>
        <v/>
      </c>
      <c r="V2166" s="2" t="str">
        <f t="shared" si="169"/>
        <v/>
      </c>
      <c r="W2166" s="2" t="str">
        <f t="shared" si="169"/>
        <v/>
      </c>
      <c r="X2166" s="2" t="str">
        <f t="shared" si="169"/>
        <v/>
      </c>
      <c r="Y2166" s="2" t="str">
        <f t="shared" si="169"/>
        <v/>
      </c>
    </row>
    <row r="2167" spans="1:25" x14ac:dyDescent="0.2">
      <c r="A2167" s="2" t="s">
        <v>1571</v>
      </c>
      <c r="B2167" s="2">
        <v>1718</v>
      </c>
      <c r="C2167" s="2">
        <v>0</v>
      </c>
      <c r="D2167" s="2" t="s">
        <v>1573</v>
      </c>
      <c r="E2167" s="2">
        <v>2304</v>
      </c>
      <c r="F2167" s="2" t="s">
        <v>1285</v>
      </c>
      <c r="G2167" s="2">
        <v>2586114.1910000001</v>
      </c>
      <c r="H2167" s="2">
        <v>1180350.0490000001</v>
      </c>
      <c r="I2167" s="2" t="s">
        <v>4896</v>
      </c>
      <c r="J2167" s="4">
        <v>39630</v>
      </c>
      <c r="K2167" s="230">
        <f t="shared" si="167"/>
        <v>3</v>
      </c>
      <c r="L2167" s="2" t="str">
        <f>$B2167&amp;"-"&amp;COUNTIF($B$2:$B2167, $B2167)</f>
        <v>1718-2</v>
      </c>
      <c r="M2167" s="2">
        <v>6838</v>
      </c>
      <c r="N2167" s="2" t="str">
        <f t="shared" si="169"/>
        <v>Muggio</v>
      </c>
      <c r="O2167" s="2" t="str">
        <f t="shared" si="169"/>
        <v>Cabbio</v>
      </c>
      <c r="P2167" s="2" t="str">
        <f t="shared" si="169"/>
        <v/>
      </c>
      <c r="Q2167" s="2" t="str">
        <f t="shared" si="169"/>
        <v/>
      </c>
      <c r="R2167" s="2" t="str">
        <f t="shared" si="169"/>
        <v/>
      </c>
      <c r="S2167" s="2" t="str">
        <f t="shared" si="169"/>
        <v/>
      </c>
      <c r="T2167" s="2" t="str">
        <f t="shared" si="169"/>
        <v/>
      </c>
      <c r="U2167" s="2" t="str">
        <f t="shared" si="169"/>
        <v/>
      </c>
      <c r="V2167" s="2" t="str">
        <f t="shared" si="169"/>
        <v/>
      </c>
      <c r="W2167" s="2" t="str">
        <f t="shared" si="169"/>
        <v/>
      </c>
      <c r="X2167" s="2" t="str">
        <f t="shared" si="169"/>
        <v/>
      </c>
      <c r="Y2167" s="2" t="str">
        <f t="shared" si="169"/>
        <v/>
      </c>
    </row>
    <row r="2168" spans="1:25" x14ac:dyDescent="0.2">
      <c r="A2168" s="2" t="s">
        <v>1576</v>
      </c>
      <c r="B2168" s="2">
        <v>1712</v>
      </c>
      <c r="C2168" s="2">
        <v>0</v>
      </c>
      <c r="D2168" s="2" t="s">
        <v>1575</v>
      </c>
      <c r="E2168" s="2">
        <v>2305</v>
      </c>
      <c r="F2168" s="2" t="s">
        <v>1285</v>
      </c>
      <c r="G2168" s="2">
        <v>2585456.6170000001</v>
      </c>
      <c r="H2168" s="2">
        <v>1186279.649</v>
      </c>
      <c r="I2168" s="2" t="s">
        <v>4896</v>
      </c>
      <c r="J2168" s="4">
        <v>39630</v>
      </c>
      <c r="K2168" s="230">
        <f t="shared" si="167"/>
        <v>3</v>
      </c>
      <c r="L2168" s="2" t="str">
        <f>$B2168&amp;"-"&amp;COUNTIF($B$2:$B2168, $B2168)</f>
        <v>1712-1</v>
      </c>
      <c r="M2168" s="2">
        <v>6839</v>
      </c>
      <c r="N2168" s="2" t="str">
        <f t="shared" si="169"/>
        <v>Sagno</v>
      </c>
      <c r="O2168" s="2" t="str">
        <f t="shared" si="169"/>
        <v/>
      </c>
      <c r="P2168" s="2" t="str">
        <f t="shared" si="169"/>
        <v/>
      </c>
      <c r="Q2168" s="2" t="str">
        <f t="shared" si="169"/>
        <v/>
      </c>
      <c r="R2168" s="2" t="str">
        <f t="shared" si="169"/>
        <v/>
      </c>
      <c r="S2168" s="2" t="str">
        <f t="shared" si="169"/>
        <v/>
      </c>
      <c r="T2168" s="2" t="str">
        <f t="shared" si="169"/>
        <v/>
      </c>
      <c r="U2168" s="2" t="str">
        <f t="shared" si="169"/>
        <v/>
      </c>
      <c r="V2168" s="2" t="str">
        <f t="shared" si="169"/>
        <v/>
      </c>
      <c r="W2168" s="2" t="str">
        <f t="shared" si="169"/>
        <v/>
      </c>
      <c r="X2168" s="2" t="str">
        <f t="shared" si="169"/>
        <v/>
      </c>
      <c r="Y2168" s="2" t="str">
        <f t="shared" si="169"/>
        <v/>
      </c>
    </row>
    <row r="2169" spans="1:25" x14ac:dyDescent="0.2">
      <c r="A2169" s="2" t="s">
        <v>1577</v>
      </c>
      <c r="B2169" s="2">
        <v>1713</v>
      </c>
      <c r="C2169" s="2">
        <v>0</v>
      </c>
      <c r="D2169" s="2" t="s">
        <v>1575</v>
      </c>
      <c r="E2169" s="2">
        <v>2305</v>
      </c>
      <c r="F2169" s="2" t="s">
        <v>1285</v>
      </c>
      <c r="G2169" s="2">
        <v>2586442.5419999999</v>
      </c>
      <c r="H2169" s="2">
        <v>1187044.675</v>
      </c>
      <c r="I2169" s="2" t="s">
        <v>4896</v>
      </c>
      <c r="J2169" s="4">
        <v>39630</v>
      </c>
      <c r="K2169" s="230">
        <f t="shared" si="167"/>
        <v>3</v>
      </c>
      <c r="L2169" s="2" t="str">
        <f>$B2169&amp;"-"&amp;COUNTIF($B$2:$B2169, $B2169)</f>
        <v>1713-1</v>
      </c>
      <c r="M2169" s="2">
        <v>6850</v>
      </c>
      <c r="N2169" s="2" t="str">
        <f t="shared" si="169"/>
        <v>Mendrisio</v>
      </c>
      <c r="O2169" s="2" t="str">
        <f t="shared" si="169"/>
        <v>Mendrisio</v>
      </c>
      <c r="P2169" s="2" t="str">
        <f t="shared" si="169"/>
        <v/>
      </c>
      <c r="Q2169" s="2" t="str">
        <f t="shared" si="169"/>
        <v/>
      </c>
      <c r="R2169" s="2" t="str">
        <f t="shared" si="169"/>
        <v/>
      </c>
      <c r="S2169" s="2" t="str">
        <f t="shared" si="169"/>
        <v/>
      </c>
      <c r="T2169" s="2" t="str">
        <f t="shared" si="169"/>
        <v/>
      </c>
      <c r="U2169" s="2" t="str">
        <f t="shared" si="169"/>
        <v/>
      </c>
      <c r="V2169" s="2" t="str">
        <f t="shared" si="169"/>
        <v/>
      </c>
      <c r="W2169" s="2" t="str">
        <f t="shared" si="169"/>
        <v/>
      </c>
      <c r="X2169" s="2" t="str">
        <f t="shared" si="169"/>
        <v/>
      </c>
      <c r="Y2169" s="2" t="str">
        <f t="shared" si="169"/>
        <v/>
      </c>
    </row>
    <row r="2170" spans="1:25" x14ac:dyDescent="0.2">
      <c r="A2170" s="2" t="s">
        <v>1580</v>
      </c>
      <c r="B2170" s="2">
        <v>3182</v>
      </c>
      <c r="C2170" s="2">
        <v>0</v>
      </c>
      <c r="D2170" s="2" t="s">
        <v>1575</v>
      </c>
      <c r="E2170" s="2">
        <v>2305</v>
      </c>
      <c r="F2170" s="2" t="s">
        <v>1285</v>
      </c>
      <c r="G2170" s="2">
        <v>2588088.0490000001</v>
      </c>
      <c r="H2170" s="2">
        <v>1189272.7439999999</v>
      </c>
      <c r="I2170" s="2" t="s">
        <v>4896</v>
      </c>
      <c r="J2170" s="4">
        <v>39630</v>
      </c>
      <c r="K2170" s="230">
        <f t="shared" si="167"/>
        <v>3</v>
      </c>
      <c r="L2170" s="2" t="str">
        <f>$B2170&amp;"-"&amp;COUNTIF($B$2:$B2170, $B2170)</f>
        <v>3182-1</v>
      </c>
      <c r="M2170" s="2">
        <v>6852</v>
      </c>
      <c r="N2170" s="2" t="str">
        <f t="shared" si="169"/>
        <v>Genestrerio</v>
      </c>
      <c r="O2170" s="2" t="str">
        <f t="shared" si="169"/>
        <v/>
      </c>
      <c r="P2170" s="2" t="str">
        <f t="shared" si="169"/>
        <v/>
      </c>
      <c r="Q2170" s="2" t="str">
        <f t="shared" si="169"/>
        <v/>
      </c>
      <c r="R2170" s="2" t="str">
        <f t="shared" si="169"/>
        <v/>
      </c>
      <c r="S2170" s="2" t="str">
        <f t="shared" si="169"/>
        <v/>
      </c>
      <c r="T2170" s="2" t="str">
        <f t="shared" si="169"/>
        <v/>
      </c>
      <c r="U2170" s="2" t="str">
        <f t="shared" si="169"/>
        <v/>
      </c>
      <c r="V2170" s="2" t="str">
        <f t="shared" si="169"/>
        <v/>
      </c>
      <c r="W2170" s="2" t="str">
        <f t="shared" si="169"/>
        <v/>
      </c>
      <c r="X2170" s="2" t="str">
        <f t="shared" si="169"/>
        <v/>
      </c>
      <c r="Y2170" s="2" t="str">
        <f t="shared" si="169"/>
        <v/>
      </c>
    </row>
    <row r="2171" spans="1:25" x14ac:dyDescent="0.2">
      <c r="A2171" s="2" t="s">
        <v>1574</v>
      </c>
      <c r="B2171" s="2">
        <v>3185</v>
      </c>
      <c r="C2171" s="2">
        <v>0</v>
      </c>
      <c r="D2171" s="2" t="s">
        <v>1575</v>
      </c>
      <c r="E2171" s="2">
        <v>2305</v>
      </c>
      <c r="F2171" s="2" t="s">
        <v>1285</v>
      </c>
      <c r="G2171" s="2">
        <v>2585715.5950000002</v>
      </c>
      <c r="H2171" s="2">
        <v>1188706.6869999999</v>
      </c>
      <c r="I2171" s="2" t="s">
        <v>4896</v>
      </c>
      <c r="J2171" s="4">
        <v>39630</v>
      </c>
      <c r="K2171" s="230">
        <f t="shared" si="167"/>
        <v>3</v>
      </c>
      <c r="L2171" s="2" t="str">
        <f>$B2171&amp;"-"&amp;COUNTIF($B$2:$B2171, $B2171)</f>
        <v>3185-2</v>
      </c>
      <c r="M2171" s="2">
        <v>6853</v>
      </c>
      <c r="N2171" s="2" t="str">
        <f t="shared" si="169"/>
        <v>Ligornetto</v>
      </c>
      <c r="O2171" s="2" t="str">
        <f t="shared" si="169"/>
        <v>Ligornetto</v>
      </c>
      <c r="P2171" s="2" t="str">
        <f t="shared" si="169"/>
        <v/>
      </c>
      <c r="Q2171" s="2" t="str">
        <f t="shared" si="169"/>
        <v/>
      </c>
      <c r="R2171" s="2" t="str">
        <f t="shared" si="169"/>
        <v/>
      </c>
      <c r="S2171" s="2" t="str">
        <f t="shared" si="169"/>
        <v/>
      </c>
      <c r="T2171" s="2" t="str">
        <f t="shared" si="169"/>
        <v/>
      </c>
      <c r="U2171" s="2" t="str">
        <f t="shared" si="169"/>
        <v/>
      </c>
      <c r="V2171" s="2" t="str">
        <f t="shared" si="169"/>
        <v/>
      </c>
      <c r="W2171" s="2" t="str">
        <f t="shared" si="169"/>
        <v/>
      </c>
      <c r="X2171" s="2" t="str">
        <f t="shared" si="169"/>
        <v/>
      </c>
      <c r="Y2171" s="2" t="str">
        <f t="shared" si="169"/>
        <v/>
      </c>
    </row>
    <row r="2172" spans="1:25" x14ac:dyDescent="0.2">
      <c r="A2172" s="2" t="s">
        <v>1462</v>
      </c>
      <c r="B2172" s="2">
        <v>1700</v>
      </c>
      <c r="C2172" s="2">
        <v>0</v>
      </c>
      <c r="D2172" s="2" t="s">
        <v>1576</v>
      </c>
      <c r="E2172" s="2">
        <v>2306</v>
      </c>
      <c r="F2172" s="2" t="s">
        <v>1285</v>
      </c>
      <c r="G2172" s="2">
        <v>2580898.9279999998</v>
      </c>
      <c r="H2172" s="2">
        <v>1184021.753</v>
      </c>
      <c r="I2172" s="2" t="s">
        <v>4898</v>
      </c>
      <c r="J2172" s="4">
        <v>39630</v>
      </c>
      <c r="K2172" s="230">
        <f t="shared" si="167"/>
        <v>2</v>
      </c>
      <c r="L2172" s="2" t="str">
        <f>$B2172&amp;"-"&amp;COUNTIF($B$2:$B2172, $B2172)</f>
        <v>1700-3</v>
      </c>
      <c r="M2172" s="2">
        <v>6854</v>
      </c>
      <c r="N2172" s="2" t="str">
        <f t="shared" si="169"/>
        <v>S. Pietro</v>
      </c>
      <c r="O2172" s="2" t="str">
        <f t="shared" si="169"/>
        <v/>
      </c>
      <c r="P2172" s="2" t="str">
        <f t="shared" si="169"/>
        <v/>
      </c>
      <c r="Q2172" s="2" t="str">
        <f t="shared" si="169"/>
        <v/>
      </c>
      <c r="R2172" s="2" t="str">
        <f t="shared" ref="O2172:Y2187" si="171">IFERROR(INDEX($A$2:$A$5744, MATCH($M2172&amp;"-"&amp;R$1, $L$2:$L$5744, 0)), "")</f>
        <v/>
      </c>
      <c r="S2172" s="2" t="str">
        <f t="shared" si="171"/>
        <v/>
      </c>
      <c r="T2172" s="2" t="str">
        <f t="shared" si="171"/>
        <v/>
      </c>
      <c r="U2172" s="2" t="str">
        <f t="shared" si="171"/>
        <v/>
      </c>
      <c r="V2172" s="2" t="str">
        <f t="shared" si="171"/>
        <v/>
      </c>
      <c r="W2172" s="2" t="str">
        <f t="shared" si="171"/>
        <v/>
      </c>
      <c r="X2172" s="2" t="str">
        <f t="shared" si="171"/>
        <v/>
      </c>
      <c r="Y2172" s="2" t="str">
        <f t="shared" si="171"/>
        <v/>
      </c>
    </row>
    <row r="2173" spans="1:25" x14ac:dyDescent="0.2">
      <c r="A2173" s="2" t="s">
        <v>1576</v>
      </c>
      <c r="B2173" s="2">
        <v>1712</v>
      </c>
      <c r="C2173" s="2">
        <v>0</v>
      </c>
      <c r="D2173" s="2" t="s">
        <v>1576</v>
      </c>
      <c r="E2173" s="2">
        <v>2306</v>
      </c>
      <c r="F2173" s="2" t="s">
        <v>1285</v>
      </c>
      <c r="G2173" s="2">
        <v>2582946.412</v>
      </c>
      <c r="H2173" s="2">
        <v>1184435.422</v>
      </c>
      <c r="I2173" s="2" t="s">
        <v>4896</v>
      </c>
      <c r="J2173" s="4">
        <v>39630</v>
      </c>
      <c r="K2173" s="230">
        <f t="shared" si="167"/>
        <v>3</v>
      </c>
      <c r="L2173" s="2" t="str">
        <f>$B2173&amp;"-"&amp;COUNTIF($B$2:$B2173, $B2173)</f>
        <v>1712-2</v>
      </c>
      <c r="M2173" s="2">
        <v>6855</v>
      </c>
      <c r="N2173" s="2" t="str">
        <f t="shared" ref="N2173:Y2207" si="172">IFERROR(INDEX($A$2:$A$5744, MATCH($M2173&amp;"-"&amp;N$1, $L$2:$L$5744, 0)), "")</f>
        <v>Stabio</v>
      </c>
      <c r="O2173" s="2" t="str">
        <f t="shared" si="171"/>
        <v>Stabio</v>
      </c>
      <c r="P2173" s="2" t="str">
        <f t="shared" si="171"/>
        <v/>
      </c>
      <c r="Q2173" s="2" t="str">
        <f t="shared" si="171"/>
        <v/>
      </c>
      <c r="R2173" s="2" t="str">
        <f t="shared" si="171"/>
        <v/>
      </c>
      <c r="S2173" s="2" t="str">
        <f t="shared" si="171"/>
        <v/>
      </c>
      <c r="T2173" s="2" t="str">
        <f t="shared" si="171"/>
        <v/>
      </c>
      <c r="U2173" s="2" t="str">
        <f t="shared" si="171"/>
        <v/>
      </c>
      <c r="V2173" s="2" t="str">
        <f t="shared" si="171"/>
        <v/>
      </c>
      <c r="W2173" s="2" t="str">
        <f t="shared" si="171"/>
        <v/>
      </c>
      <c r="X2173" s="2" t="str">
        <f t="shared" si="171"/>
        <v/>
      </c>
      <c r="Y2173" s="2" t="str">
        <f t="shared" si="171"/>
        <v/>
      </c>
    </row>
    <row r="2174" spans="1:25" x14ac:dyDescent="0.2">
      <c r="A2174" s="2" t="s">
        <v>1577</v>
      </c>
      <c r="B2174" s="2">
        <v>1713</v>
      </c>
      <c r="C2174" s="2">
        <v>0</v>
      </c>
      <c r="D2174" s="2" t="s">
        <v>1576</v>
      </c>
      <c r="E2174" s="2">
        <v>2306</v>
      </c>
      <c r="F2174" s="2" t="s">
        <v>1285</v>
      </c>
      <c r="G2174" s="2">
        <v>2586730.8870000001</v>
      </c>
      <c r="H2174" s="2">
        <v>1185665.152</v>
      </c>
      <c r="I2174" s="2" t="s">
        <v>4896</v>
      </c>
      <c r="J2174" s="4">
        <v>39630</v>
      </c>
      <c r="K2174" s="230">
        <f t="shared" si="167"/>
        <v>3</v>
      </c>
      <c r="L2174" s="2" t="str">
        <f>$B2174&amp;"-"&amp;COUNTIF($B$2:$B2174, $B2174)</f>
        <v>1713-2</v>
      </c>
      <c r="M2174" s="2">
        <v>6862</v>
      </c>
      <c r="N2174" s="2" t="str">
        <f t="shared" si="172"/>
        <v>Rancate</v>
      </c>
      <c r="O2174" s="2" t="str">
        <f t="shared" si="171"/>
        <v/>
      </c>
      <c r="P2174" s="2" t="str">
        <f t="shared" si="171"/>
        <v/>
      </c>
      <c r="Q2174" s="2" t="str">
        <f t="shared" si="171"/>
        <v/>
      </c>
      <c r="R2174" s="2" t="str">
        <f t="shared" si="171"/>
        <v/>
      </c>
      <c r="S2174" s="2" t="str">
        <f t="shared" si="171"/>
        <v/>
      </c>
      <c r="T2174" s="2" t="str">
        <f t="shared" si="171"/>
        <v/>
      </c>
      <c r="U2174" s="2" t="str">
        <f t="shared" si="171"/>
        <v/>
      </c>
      <c r="V2174" s="2" t="str">
        <f t="shared" si="171"/>
        <v/>
      </c>
      <c r="W2174" s="2" t="str">
        <f t="shared" si="171"/>
        <v/>
      </c>
      <c r="X2174" s="2" t="str">
        <f t="shared" si="171"/>
        <v/>
      </c>
      <c r="Y2174" s="2" t="str">
        <f t="shared" si="171"/>
        <v/>
      </c>
    </row>
    <row r="2175" spans="1:25" x14ac:dyDescent="0.2">
      <c r="A2175" s="2" t="s">
        <v>1565</v>
      </c>
      <c r="B2175" s="2">
        <v>1714</v>
      </c>
      <c r="C2175" s="2">
        <v>0</v>
      </c>
      <c r="D2175" s="2" t="s">
        <v>1576</v>
      </c>
      <c r="E2175" s="2">
        <v>2306</v>
      </c>
      <c r="F2175" s="2" t="s">
        <v>1285</v>
      </c>
      <c r="G2175" s="2">
        <v>2589084.9759999998</v>
      </c>
      <c r="H2175" s="2">
        <v>1183985.4480000001</v>
      </c>
      <c r="I2175" s="2" t="s">
        <v>4896</v>
      </c>
      <c r="J2175" s="4">
        <v>39630</v>
      </c>
      <c r="K2175" s="230">
        <f t="shared" si="167"/>
        <v>3</v>
      </c>
      <c r="L2175" s="2" t="str">
        <f>$B2175&amp;"-"&amp;COUNTIF($B$2:$B2175, $B2175)</f>
        <v>1714-2</v>
      </c>
      <c r="M2175" s="2">
        <v>6863</v>
      </c>
      <c r="N2175" s="2" t="str">
        <f t="shared" si="172"/>
        <v>Besazio</v>
      </c>
      <c r="O2175" s="2" t="str">
        <f t="shared" si="171"/>
        <v/>
      </c>
      <c r="P2175" s="2" t="str">
        <f t="shared" si="171"/>
        <v/>
      </c>
      <c r="Q2175" s="2" t="str">
        <f t="shared" si="171"/>
        <v/>
      </c>
      <c r="R2175" s="2" t="str">
        <f t="shared" si="171"/>
        <v/>
      </c>
      <c r="S2175" s="2" t="str">
        <f t="shared" si="171"/>
        <v/>
      </c>
      <c r="T2175" s="2" t="str">
        <f t="shared" si="171"/>
        <v/>
      </c>
      <c r="U2175" s="2" t="str">
        <f t="shared" si="171"/>
        <v/>
      </c>
      <c r="V2175" s="2" t="str">
        <f t="shared" si="171"/>
        <v/>
      </c>
      <c r="W2175" s="2" t="str">
        <f t="shared" si="171"/>
        <v/>
      </c>
      <c r="X2175" s="2" t="str">
        <f t="shared" si="171"/>
        <v/>
      </c>
      <c r="Y2175" s="2" t="str">
        <f t="shared" si="171"/>
        <v/>
      </c>
    </row>
    <row r="2176" spans="1:25" x14ac:dyDescent="0.2">
      <c r="A2176" s="2" t="s">
        <v>1578</v>
      </c>
      <c r="B2176" s="2">
        <v>1715</v>
      </c>
      <c r="C2176" s="2">
        <v>0</v>
      </c>
      <c r="D2176" s="2" t="s">
        <v>1576</v>
      </c>
      <c r="E2176" s="2">
        <v>2306</v>
      </c>
      <c r="F2176" s="2" t="s">
        <v>1285</v>
      </c>
      <c r="G2176" s="2">
        <v>2588147.0109999999</v>
      </c>
      <c r="H2176" s="2">
        <v>1181690.027</v>
      </c>
      <c r="I2176" s="2" t="s">
        <v>4896</v>
      </c>
      <c r="J2176" s="4">
        <v>39630</v>
      </c>
      <c r="K2176" s="230">
        <f t="shared" si="167"/>
        <v>3</v>
      </c>
      <c r="L2176" s="2" t="str">
        <f>$B2176&amp;"-"&amp;COUNTIF($B$2:$B2176, $B2176)</f>
        <v>1715-2</v>
      </c>
      <c r="M2176" s="2">
        <v>6864</v>
      </c>
      <c r="N2176" s="2" t="str">
        <f t="shared" si="172"/>
        <v>Arzo</v>
      </c>
      <c r="O2176" s="2" t="str">
        <f t="shared" si="171"/>
        <v/>
      </c>
      <c r="P2176" s="2" t="str">
        <f t="shared" si="171"/>
        <v/>
      </c>
      <c r="Q2176" s="2" t="str">
        <f t="shared" si="171"/>
        <v/>
      </c>
      <c r="R2176" s="2" t="str">
        <f t="shared" si="171"/>
        <v/>
      </c>
      <c r="S2176" s="2" t="str">
        <f t="shared" si="171"/>
        <v/>
      </c>
      <c r="T2176" s="2" t="str">
        <f t="shared" si="171"/>
        <v/>
      </c>
      <c r="U2176" s="2" t="str">
        <f t="shared" si="171"/>
        <v/>
      </c>
      <c r="V2176" s="2" t="str">
        <f t="shared" si="171"/>
        <v/>
      </c>
      <c r="W2176" s="2" t="str">
        <f t="shared" si="171"/>
        <v/>
      </c>
      <c r="X2176" s="2" t="str">
        <f t="shared" si="171"/>
        <v/>
      </c>
      <c r="Y2176" s="2" t="str">
        <f t="shared" si="171"/>
        <v/>
      </c>
    </row>
    <row r="2177" spans="1:25" x14ac:dyDescent="0.2">
      <c r="A2177" s="2" t="s">
        <v>1573</v>
      </c>
      <c r="B2177" s="2">
        <v>1717</v>
      </c>
      <c r="C2177" s="2">
        <v>0</v>
      </c>
      <c r="D2177" s="2" t="s">
        <v>1576</v>
      </c>
      <c r="E2177" s="2">
        <v>2306</v>
      </c>
      <c r="F2177" s="2" t="s">
        <v>1285</v>
      </c>
      <c r="G2177" s="2">
        <v>2583481.608</v>
      </c>
      <c r="H2177" s="2">
        <v>1182745.773</v>
      </c>
      <c r="I2177" s="2" t="s">
        <v>4896</v>
      </c>
      <c r="J2177" s="4">
        <v>39630</v>
      </c>
      <c r="K2177" s="230">
        <f t="shared" si="167"/>
        <v>3</v>
      </c>
      <c r="L2177" s="2" t="str">
        <f>$B2177&amp;"-"&amp;COUNTIF($B$2:$B2177, $B2177)</f>
        <v>1717-2</v>
      </c>
      <c r="M2177" s="2">
        <v>6865</v>
      </c>
      <c r="N2177" s="2" t="str">
        <f t="shared" si="172"/>
        <v>Tremona</v>
      </c>
      <c r="O2177" s="2" t="str">
        <f t="shared" si="171"/>
        <v/>
      </c>
      <c r="P2177" s="2" t="str">
        <f t="shared" si="171"/>
        <v/>
      </c>
      <c r="Q2177" s="2" t="str">
        <f t="shared" si="171"/>
        <v/>
      </c>
      <c r="R2177" s="2" t="str">
        <f t="shared" si="171"/>
        <v/>
      </c>
      <c r="S2177" s="2" t="str">
        <f t="shared" si="171"/>
        <v/>
      </c>
      <c r="T2177" s="2" t="str">
        <f t="shared" si="171"/>
        <v/>
      </c>
      <c r="U2177" s="2" t="str">
        <f t="shared" si="171"/>
        <v/>
      </c>
      <c r="V2177" s="2" t="str">
        <f t="shared" si="171"/>
        <v/>
      </c>
      <c r="W2177" s="2" t="str">
        <f t="shared" si="171"/>
        <v/>
      </c>
      <c r="X2177" s="2" t="str">
        <f t="shared" si="171"/>
        <v/>
      </c>
      <c r="Y2177" s="2" t="str">
        <f t="shared" si="171"/>
        <v/>
      </c>
    </row>
    <row r="2178" spans="1:25" x14ac:dyDescent="0.2">
      <c r="A2178" s="2" t="s">
        <v>1580</v>
      </c>
      <c r="B2178" s="2">
        <v>3182</v>
      </c>
      <c r="C2178" s="2">
        <v>0</v>
      </c>
      <c r="D2178" s="2" t="s">
        <v>1576</v>
      </c>
      <c r="E2178" s="2">
        <v>2306</v>
      </c>
      <c r="F2178" s="2" t="s">
        <v>1285</v>
      </c>
      <c r="G2178" s="2">
        <v>2588340.6549999998</v>
      </c>
      <c r="H2178" s="2">
        <v>1189272.9720000001</v>
      </c>
      <c r="I2178" s="2" t="s">
        <v>4896</v>
      </c>
      <c r="J2178" s="4">
        <v>39630</v>
      </c>
      <c r="K2178" s="230">
        <f t="shared" si="167"/>
        <v>3</v>
      </c>
      <c r="L2178" s="2" t="str">
        <f>$B2178&amp;"-"&amp;COUNTIF($B$2:$B2178, $B2178)</f>
        <v>3182-2</v>
      </c>
      <c r="M2178" s="2">
        <v>6866</v>
      </c>
      <c r="N2178" s="2" t="str">
        <f t="shared" si="172"/>
        <v>Meride</v>
      </c>
      <c r="O2178" s="2" t="str">
        <f t="shared" si="171"/>
        <v/>
      </c>
      <c r="P2178" s="2" t="str">
        <f t="shared" si="171"/>
        <v/>
      </c>
      <c r="Q2178" s="2" t="str">
        <f t="shared" si="171"/>
        <v/>
      </c>
      <c r="R2178" s="2" t="str">
        <f t="shared" si="171"/>
        <v/>
      </c>
      <c r="S2178" s="2" t="str">
        <f t="shared" si="171"/>
        <v/>
      </c>
      <c r="T2178" s="2" t="str">
        <f t="shared" si="171"/>
        <v/>
      </c>
      <c r="U2178" s="2" t="str">
        <f t="shared" si="171"/>
        <v/>
      </c>
      <c r="V2178" s="2" t="str">
        <f t="shared" si="171"/>
        <v/>
      </c>
      <c r="W2178" s="2" t="str">
        <f t="shared" si="171"/>
        <v/>
      </c>
      <c r="X2178" s="2" t="str">
        <f t="shared" si="171"/>
        <v/>
      </c>
      <c r="Y2178" s="2" t="str">
        <f t="shared" si="171"/>
        <v/>
      </c>
    </row>
    <row r="2179" spans="1:25" x14ac:dyDescent="0.2">
      <c r="A2179" s="2" t="s">
        <v>1574</v>
      </c>
      <c r="B2179" s="2">
        <v>3185</v>
      </c>
      <c r="C2179" s="2">
        <v>0</v>
      </c>
      <c r="D2179" s="2" t="s">
        <v>1576</v>
      </c>
      <c r="E2179" s="2">
        <v>2306</v>
      </c>
      <c r="F2179" s="2" t="s">
        <v>1285</v>
      </c>
      <c r="G2179" s="2">
        <v>2587456.9369999999</v>
      </c>
      <c r="H2179" s="2">
        <v>1188569.173</v>
      </c>
      <c r="I2179" s="2" t="s">
        <v>4896</v>
      </c>
      <c r="J2179" s="4">
        <v>39630</v>
      </c>
      <c r="K2179" s="230">
        <f t="shared" ref="K2179:K2242" si="173">IF(I2179="it", 1, IF(I2179="fr", 2, 3))</f>
        <v>3</v>
      </c>
      <c r="L2179" s="2" t="str">
        <f>$B2179&amp;"-"&amp;COUNTIF($B$2:$B2179, $B2179)</f>
        <v>3185-3</v>
      </c>
      <c r="M2179" s="2">
        <v>6867</v>
      </c>
      <c r="N2179" s="2" t="str">
        <f t="shared" si="172"/>
        <v>Serpiano</v>
      </c>
      <c r="O2179" s="2" t="str">
        <f t="shared" si="171"/>
        <v/>
      </c>
      <c r="P2179" s="2" t="str">
        <f t="shared" si="171"/>
        <v/>
      </c>
      <c r="Q2179" s="2" t="str">
        <f t="shared" si="171"/>
        <v/>
      </c>
      <c r="R2179" s="2" t="str">
        <f t="shared" si="171"/>
        <v/>
      </c>
      <c r="S2179" s="2" t="str">
        <f t="shared" si="171"/>
        <v/>
      </c>
      <c r="T2179" s="2" t="str">
        <f t="shared" si="171"/>
        <v/>
      </c>
      <c r="U2179" s="2" t="str">
        <f t="shared" si="171"/>
        <v/>
      </c>
      <c r="V2179" s="2" t="str">
        <f t="shared" si="171"/>
        <v/>
      </c>
      <c r="W2179" s="2" t="str">
        <f t="shared" si="171"/>
        <v/>
      </c>
      <c r="X2179" s="2" t="str">
        <f t="shared" si="171"/>
        <v/>
      </c>
      <c r="Y2179" s="2" t="str">
        <f t="shared" si="171"/>
        <v/>
      </c>
    </row>
    <row r="2180" spans="1:25" x14ac:dyDescent="0.2">
      <c r="A2180" s="2" t="s">
        <v>1579</v>
      </c>
      <c r="B2180" s="2">
        <v>1734</v>
      </c>
      <c r="C2180" s="2">
        <v>0</v>
      </c>
      <c r="D2180" s="2" t="s">
        <v>1579</v>
      </c>
      <c r="E2180" s="2">
        <v>2307</v>
      </c>
      <c r="F2180" s="2" t="s">
        <v>1285</v>
      </c>
      <c r="G2180" s="2">
        <v>2582063.8119999999</v>
      </c>
      <c r="H2180" s="2">
        <v>1180179.959</v>
      </c>
      <c r="I2180" s="2" t="s">
        <v>4896</v>
      </c>
      <c r="J2180" s="4">
        <v>39630</v>
      </c>
      <c r="K2180" s="230">
        <f t="shared" si="173"/>
        <v>3</v>
      </c>
      <c r="L2180" s="2" t="str">
        <f>$B2180&amp;"-"&amp;COUNTIF($B$2:$B2180, $B2180)</f>
        <v>1734-3</v>
      </c>
      <c r="M2180" s="2">
        <v>6872</v>
      </c>
      <c r="N2180" s="2" t="str">
        <f t="shared" si="172"/>
        <v>Somazzo</v>
      </c>
      <c r="O2180" s="2" t="str">
        <f t="shared" si="171"/>
        <v>Salorino</v>
      </c>
      <c r="P2180" s="2" t="str">
        <f t="shared" si="171"/>
        <v>Somazzo</v>
      </c>
      <c r="Q2180" s="2" t="str">
        <f t="shared" si="171"/>
        <v/>
      </c>
      <c r="R2180" s="2" t="str">
        <f t="shared" si="171"/>
        <v/>
      </c>
      <c r="S2180" s="2" t="str">
        <f t="shared" si="171"/>
        <v/>
      </c>
      <c r="T2180" s="2" t="str">
        <f t="shared" si="171"/>
        <v/>
      </c>
      <c r="U2180" s="2" t="str">
        <f t="shared" si="171"/>
        <v/>
      </c>
      <c r="V2180" s="2" t="str">
        <f t="shared" si="171"/>
        <v/>
      </c>
      <c r="W2180" s="2" t="str">
        <f t="shared" si="171"/>
        <v/>
      </c>
      <c r="X2180" s="2" t="str">
        <f t="shared" si="171"/>
        <v/>
      </c>
      <c r="Y2180" s="2" t="str">
        <f t="shared" si="171"/>
        <v/>
      </c>
    </row>
    <row r="2181" spans="1:25" x14ac:dyDescent="0.2">
      <c r="A2181" s="2" t="s">
        <v>1580</v>
      </c>
      <c r="B2181" s="2">
        <v>3182</v>
      </c>
      <c r="C2181" s="2">
        <v>0</v>
      </c>
      <c r="D2181" s="2" t="s">
        <v>1580</v>
      </c>
      <c r="E2181" s="2">
        <v>2308</v>
      </c>
      <c r="F2181" s="2" t="s">
        <v>1285</v>
      </c>
      <c r="G2181" s="2">
        <v>2591384.9309999999</v>
      </c>
      <c r="H2181" s="2">
        <v>1190864.0390000001</v>
      </c>
      <c r="I2181" s="2" t="s">
        <v>4896</v>
      </c>
      <c r="J2181" s="4">
        <v>39630</v>
      </c>
      <c r="K2181" s="230">
        <f t="shared" si="173"/>
        <v>3</v>
      </c>
      <c r="L2181" s="2" t="str">
        <f>$B2181&amp;"-"&amp;COUNTIF($B$2:$B2181, $B2181)</f>
        <v>3182-3</v>
      </c>
      <c r="M2181" s="2">
        <v>6873</v>
      </c>
      <c r="N2181" s="2" t="str">
        <f t="shared" si="172"/>
        <v>Corteglia</v>
      </c>
      <c r="O2181" s="2" t="str">
        <f t="shared" si="171"/>
        <v/>
      </c>
      <c r="P2181" s="2" t="str">
        <f t="shared" si="171"/>
        <v/>
      </c>
      <c r="Q2181" s="2" t="str">
        <f t="shared" si="171"/>
        <v/>
      </c>
      <c r="R2181" s="2" t="str">
        <f t="shared" si="171"/>
        <v/>
      </c>
      <c r="S2181" s="2" t="str">
        <f t="shared" si="171"/>
        <v/>
      </c>
      <c r="T2181" s="2" t="str">
        <f t="shared" si="171"/>
        <v/>
      </c>
      <c r="U2181" s="2" t="str">
        <f t="shared" si="171"/>
        <v/>
      </c>
      <c r="V2181" s="2" t="str">
        <f t="shared" si="171"/>
        <v/>
      </c>
      <c r="W2181" s="2" t="str">
        <f t="shared" si="171"/>
        <v/>
      </c>
      <c r="X2181" s="2" t="str">
        <f t="shared" si="171"/>
        <v/>
      </c>
      <c r="Y2181" s="2" t="str">
        <f t="shared" si="171"/>
        <v/>
      </c>
    </row>
    <row r="2182" spans="1:25" x14ac:dyDescent="0.2">
      <c r="A2182" s="2" t="s">
        <v>1581</v>
      </c>
      <c r="B2182" s="2">
        <v>3175</v>
      </c>
      <c r="C2182" s="2">
        <v>0</v>
      </c>
      <c r="D2182" s="2" t="s">
        <v>1582</v>
      </c>
      <c r="E2182" s="2">
        <v>2309</v>
      </c>
      <c r="F2182" s="2" t="s">
        <v>1285</v>
      </c>
      <c r="G2182" s="2">
        <v>2589923.719</v>
      </c>
      <c r="H2182" s="2">
        <v>1192927.862</v>
      </c>
      <c r="I2182" s="2" t="s">
        <v>4896</v>
      </c>
      <c r="J2182" s="4">
        <v>39630</v>
      </c>
      <c r="K2182" s="230">
        <f t="shared" si="173"/>
        <v>3</v>
      </c>
      <c r="L2182" s="2" t="str">
        <f>$B2182&amp;"-"&amp;COUNTIF($B$2:$B2182, $B2182)</f>
        <v>3175-1</v>
      </c>
      <c r="M2182" s="2">
        <v>6874</v>
      </c>
      <c r="N2182" s="2" t="str">
        <f t="shared" si="172"/>
        <v>Castel San Pietro</v>
      </c>
      <c r="O2182" s="2" t="str">
        <f t="shared" si="171"/>
        <v>Castel San Pietro</v>
      </c>
      <c r="P2182" s="2" t="str">
        <f t="shared" si="171"/>
        <v/>
      </c>
      <c r="Q2182" s="2" t="str">
        <f t="shared" si="171"/>
        <v/>
      </c>
      <c r="R2182" s="2" t="str">
        <f t="shared" si="171"/>
        <v/>
      </c>
      <c r="S2182" s="2" t="str">
        <f t="shared" si="171"/>
        <v/>
      </c>
      <c r="T2182" s="2" t="str">
        <f t="shared" si="171"/>
        <v/>
      </c>
      <c r="U2182" s="2" t="str">
        <f t="shared" si="171"/>
        <v/>
      </c>
      <c r="V2182" s="2" t="str">
        <f t="shared" si="171"/>
        <v/>
      </c>
      <c r="W2182" s="2" t="str">
        <f t="shared" si="171"/>
        <v/>
      </c>
      <c r="X2182" s="2" t="str">
        <f t="shared" si="171"/>
        <v/>
      </c>
      <c r="Y2182" s="2" t="str">
        <f t="shared" si="171"/>
        <v/>
      </c>
    </row>
    <row r="2183" spans="1:25" x14ac:dyDescent="0.2">
      <c r="A2183" s="2" t="s">
        <v>643</v>
      </c>
      <c r="B2183" s="2">
        <v>3176</v>
      </c>
      <c r="C2183" s="2">
        <v>0</v>
      </c>
      <c r="D2183" s="2" t="s">
        <v>1582</v>
      </c>
      <c r="E2183" s="2">
        <v>2309</v>
      </c>
      <c r="F2183" s="2" t="s">
        <v>1285</v>
      </c>
      <c r="G2183" s="2">
        <v>2589200.304</v>
      </c>
      <c r="H2183" s="2">
        <v>1193499.1640000001</v>
      </c>
      <c r="I2183" s="2" t="s">
        <v>4896</v>
      </c>
      <c r="J2183" s="4">
        <v>39630</v>
      </c>
      <c r="K2183" s="230">
        <f t="shared" si="173"/>
        <v>3</v>
      </c>
      <c r="L2183" s="2" t="str">
        <f>$B2183&amp;"-"&amp;COUNTIF($B$2:$B2183, $B2183)</f>
        <v>3176-2</v>
      </c>
      <c r="M2183" s="2">
        <v>6875</v>
      </c>
      <c r="N2183" s="2" t="str">
        <f t="shared" si="172"/>
        <v>Monte</v>
      </c>
      <c r="O2183" s="2" t="str">
        <f t="shared" si="171"/>
        <v>Casima</v>
      </c>
      <c r="P2183" s="2" t="str">
        <f t="shared" si="171"/>
        <v>Campora</v>
      </c>
      <c r="Q2183" s="2" t="str">
        <f t="shared" si="171"/>
        <v/>
      </c>
      <c r="R2183" s="2" t="str">
        <f t="shared" si="171"/>
        <v/>
      </c>
      <c r="S2183" s="2" t="str">
        <f t="shared" si="171"/>
        <v/>
      </c>
      <c r="T2183" s="2" t="str">
        <f t="shared" si="171"/>
        <v/>
      </c>
      <c r="U2183" s="2" t="str">
        <f t="shared" si="171"/>
        <v/>
      </c>
      <c r="V2183" s="2" t="str">
        <f t="shared" si="171"/>
        <v/>
      </c>
      <c r="W2183" s="2" t="str">
        <f t="shared" si="171"/>
        <v/>
      </c>
      <c r="X2183" s="2" t="str">
        <f t="shared" si="171"/>
        <v/>
      </c>
      <c r="Y2183" s="2" t="str">
        <f t="shared" si="171"/>
        <v/>
      </c>
    </row>
    <row r="2184" spans="1:25" x14ac:dyDescent="0.2">
      <c r="A2184" s="2" t="s">
        <v>1583</v>
      </c>
      <c r="B2184" s="2">
        <v>3184</v>
      </c>
      <c r="C2184" s="2">
        <v>0</v>
      </c>
      <c r="D2184" s="2" t="s">
        <v>1582</v>
      </c>
      <c r="E2184" s="2">
        <v>2309</v>
      </c>
      <c r="F2184" s="2" t="s">
        <v>1285</v>
      </c>
      <c r="G2184" s="2">
        <v>2587709.7919999999</v>
      </c>
      <c r="H2184" s="2">
        <v>1191392.6499999999</v>
      </c>
      <c r="I2184" s="2" t="s">
        <v>4896</v>
      </c>
      <c r="J2184" s="4">
        <v>39630</v>
      </c>
      <c r="K2184" s="230">
        <f t="shared" si="173"/>
        <v>3</v>
      </c>
      <c r="L2184" s="2" t="str">
        <f>$B2184&amp;"-"&amp;COUNTIF($B$2:$B2184, $B2184)</f>
        <v>3184-2</v>
      </c>
      <c r="M2184" s="2">
        <v>6877</v>
      </c>
      <c r="N2184" s="2" t="str">
        <f t="shared" si="172"/>
        <v>Coldrerio</v>
      </c>
      <c r="O2184" s="2" t="str">
        <f t="shared" si="171"/>
        <v>Coldrerio</v>
      </c>
      <c r="P2184" s="2" t="str">
        <f t="shared" si="171"/>
        <v/>
      </c>
      <c r="Q2184" s="2" t="str">
        <f t="shared" si="171"/>
        <v/>
      </c>
      <c r="R2184" s="2" t="str">
        <f t="shared" si="171"/>
        <v/>
      </c>
      <c r="S2184" s="2" t="str">
        <f t="shared" si="171"/>
        <v/>
      </c>
      <c r="T2184" s="2" t="str">
        <f t="shared" si="171"/>
        <v/>
      </c>
      <c r="U2184" s="2" t="str">
        <f t="shared" si="171"/>
        <v/>
      </c>
      <c r="V2184" s="2" t="str">
        <f t="shared" si="171"/>
        <v/>
      </c>
      <c r="W2184" s="2" t="str">
        <f t="shared" si="171"/>
        <v/>
      </c>
      <c r="X2184" s="2" t="str">
        <f t="shared" si="171"/>
        <v/>
      </c>
      <c r="Y2184" s="2" t="str">
        <f t="shared" si="171"/>
        <v/>
      </c>
    </row>
    <row r="2185" spans="1:25" x14ac:dyDescent="0.2">
      <c r="A2185" s="2" t="s">
        <v>1574</v>
      </c>
      <c r="B2185" s="2">
        <v>3185</v>
      </c>
      <c r="C2185" s="2">
        <v>0</v>
      </c>
      <c r="D2185" s="2" t="s">
        <v>1582</v>
      </c>
      <c r="E2185" s="2">
        <v>2309</v>
      </c>
      <c r="F2185" s="2" t="s">
        <v>1285</v>
      </c>
      <c r="G2185" s="2">
        <v>2587224.1</v>
      </c>
      <c r="H2185" s="2">
        <v>1190190.676</v>
      </c>
      <c r="I2185" s="2" t="s">
        <v>4896</v>
      </c>
      <c r="J2185" s="4">
        <v>39630</v>
      </c>
      <c r="K2185" s="230">
        <f t="shared" si="173"/>
        <v>3</v>
      </c>
      <c r="L2185" s="2" t="str">
        <f>$B2185&amp;"-"&amp;COUNTIF($B$2:$B2185, $B2185)</f>
        <v>3185-4</v>
      </c>
      <c r="M2185" s="2">
        <v>6883</v>
      </c>
      <c r="N2185" s="2" t="str">
        <f t="shared" si="172"/>
        <v>Novazzano</v>
      </c>
      <c r="O2185" s="2" t="str">
        <f t="shared" si="171"/>
        <v/>
      </c>
      <c r="P2185" s="2" t="str">
        <f t="shared" si="171"/>
        <v/>
      </c>
      <c r="Q2185" s="2" t="str">
        <f t="shared" si="171"/>
        <v/>
      </c>
      <c r="R2185" s="2" t="str">
        <f t="shared" si="171"/>
        <v/>
      </c>
      <c r="S2185" s="2" t="str">
        <f t="shared" si="171"/>
        <v/>
      </c>
      <c r="T2185" s="2" t="str">
        <f t="shared" si="171"/>
        <v/>
      </c>
      <c r="U2185" s="2" t="str">
        <f t="shared" si="171"/>
        <v/>
      </c>
      <c r="V2185" s="2" t="str">
        <f t="shared" si="171"/>
        <v/>
      </c>
      <c r="W2185" s="2" t="str">
        <f t="shared" si="171"/>
        <v/>
      </c>
      <c r="X2185" s="2" t="str">
        <f t="shared" si="171"/>
        <v/>
      </c>
      <c r="Y2185" s="2" t="str">
        <f t="shared" si="171"/>
        <v/>
      </c>
    </row>
    <row r="2186" spans="1:25" x14ac:dyDescent="0.2">
      <c r="A2186" s="2" t="s">
        <v>1584</v>
      </c>
      <c r="B2186" s="2">
        <v>1616</v>
      </c>
      <c r="C2186" s="2">
        <v>0</v>
      </c>
      <c r="D2186" s="2" t="s">
        <v>1584</v>
      </c>
      <c r="E2186" s="2">
        <v>2321</v>
      </c>
      <c r="F2186" s="2" t="s">
        <v>1285</v>
      </c>
      <c r="G2186" s="2">
        <v>2555016.08</v>
      </c>
      <c r="H2186" s="2">
        <v>1150857.8529999999</v>
      </c>
      <c r="I2186" s="2" t="s">
        <v>4898</v>
      </c>
      <c r="J2186" s="4">
        <v>39630</v>
      </c>
      <c r="K2186" s="230">
        <f t="shared" si="173"/>
        <v>2</v>
      </c>
      <c r="L2186" s="2" t="str">
        <f>$B2186&amp;"-"&amp;COUNTIF($B$2:$B2186, $B2186)</f>
        <v>1616-1</v>
      </c>
      <c r="M2186" s="2">
        <v>6900</v>
      </c>
      <c r="N2186" s="2" t="str">
        <f t="shared" si="172"/>
        <v>Lugano</v>
      </c>
      <c r="O2186" s="2" t="str">
        <f t="shared" si="171"/>
        <v>Paradiso</v>
      </c>
      <c r="P2186" s="2" t="str">
        <f t="shared" si="171"/>
        <v>Lugano</v>
      </c>
      <c r="Q2186" s="2" t="str">
        <f t="shared" si="171"/>
        <v>Massagno</v>
      </c>
      <c r="R2186" s="2" t="str">
        <f t="shared" si="171"/>
        <v>Paradiso</v>
      </c>
      <c r="S2186" s="2" t="str">
        <f t="shared" si="171"/>
        <v/>
      </c>
      <c r="T2186" s="2" t="str">
        <f t="shared" si="171"/>
        <v/>
      </c>
      <c r="U2186" s="2" t="str">
        <f t="shared" si="171"/>
        <v/>
      </c>
      <c r="V2186" s="2" t="str">
        <f t="shared" si="171"/>
        <v/>
      </c>
      <c r="W2186" s="2" t="str">
        <f t="shared" si="171"/>
        <v/>
      </c>
      <c r="X2186" s="2" t="str">
        <f t="shared" si="171"/>
        <v/>
      </c>
      <c r="Y2186" s="2" t="str">
        <f t="shared" si="171"/>
        <v/>
      </c>
    </row>
    <row r="2187" spans="1:25" x14ac:dyDescent="0.2">
      <c r="A2187" s="2" t="s">
        <v>1585</v>
      </c>
      <c r="B2187" s="2">
        <v>1617</v>
      </c>
      <c r="C2187" s="2">
        <v>2</v>
      </c>
      <c r="D2187" s="2" t="s">
        <v>1584</v>
      </c>
      <c r="E2187" s="2">
        <v>2321</v>
      </c>
      <c r="F2187" s="2" t="s">
        <v>1285</v>
      </c>
      <c r="G2187" s="2">
        <v>2556060.7710000002</v>
      </c>
      <c r="H2187" s="2">
        <v>1153197.645</v>
      </c>
      <c r="I2187" s="2" t="s">
        <v>4898</v>
      </c>
      <c r="J2187" s="4">
        <v>39630</v>
      </c>
      <c r="K2187" s="230">
        <f t="shared" si="173"/>
        <v>2</v>
      </c>
      <c r="L2187" s="2" t="str">
        <f>$B2187&amp;"-"&amp;COUNTIF($B$2:$B2187, $B2187)</f>
        <v>1617-1</v>
      </c>
      <c r="M2187" s="2">
        <v>6912</v>
      </c>
      <c r="N2187" s="2" t="str">
        <f t="shared" si="172"/>
        <v>Pazzallo</v>
      </c>
      <c r="O2187" s="2" t="str">
        <f t="shared" si="171"/>
        <v/>
      </c>
      <c r="P2187" s="2" t="str">
        <f t="shared" si="171"/>
        <v/>
      </c>
      <c r="Q2187" s="2" t="str">
        <f t="shared" si="171"/>
        <v/>
      </c>
      <c r="R2187" s="2" t="str">
        <f t="shared" si="171"/>
        <v/>
      </c>
      <c r="S2187" s="2" t="str">
        <f t="shared" si="171"/>
        <v/>
      </c>
      <c r="T2187" s="2" t="str">
        <f t="shared" si="171"/>
        <v/>
      </c>
      <c r="U2187" s="2" t="str">
        <f t="shared" si="171"/>
        <v/>
      </c>
      <c r="V2187" s="2" t="str">
        <f t="shared" si="171"/>
        <v/>
      </c>
      <c r="W2187" s="2" t="str">
        <f t="shared" si="171"/>
        <v/>
      </c>
      <c r="X2187" s="2" t="str">
        <f t="shared" si="171"/>
        <v/>
      </c>
      <c r="Y2187" s="2" t="str">
        <f t="shared" si="171"/>
        <v/>
      </c>
    </row>
    <row r="2188" spans="1:25" x14ac:dyDescent="0.2">
      <c r="A2188" s="2" t="s">
        <v>3790</v>
      </c>
      <c r="B2188" s="2">
        <v>1808</v>
      </c>
      <c r="C2188" s="2">
        <v>0</v>
      </c>
      <c r="D2188" s="2" t="s">
        <v>1584</v>
      </c>
      <c r="E2188" s="2">
        <v>2321</v>
      </c>
      <c r="F2188" s="2" t="s">
        <v>1285</v>
      </c>
      <c r="G2188" s="2">
        <v>2556665.4279999998</v>
      </c>
      <c r="H2188" s="2">
        <v>1150956.787</v>
      </c>
      <c r="I2188" s="2" t="s">
        <v>4898</v>
      </c>
      <c r="J2188" s="4">
        <v>39630</v>
      </c>
      <c r="K2188" s="230">
        <f t="shared" si="173"/>
        <v>2</v>
      </c>
      <c r="L2188" s="2" t="str">
        <f>$B2188&amp;"-"&amp;COUNTIF($B$2:$B2188, $B2188)</f>
        <v>1808-1</v>
      </c>
      <c r="M2188" s="2">
        <v>6913</v>
      </c>
      <c r="N2188" s="2" t="str">
        <f t="shared" si="172"/>
        <v>Carabbia</v>
      </c>
      <c r="O2188" s="2" t="str">
        <f t="shared" si="172"/>
        <v/>
      </c>
      <c r="P2188" s="2" t="str">
        <f t="shared" si="172"/>
        <v/>
      </c>
      <c r="Q2188" s="2" t="str">
        <f t="shared" si="172"/>
        <v/>
      </c>
      <c r="R2188" s="2" t="str">
        <f t="shared" si="172"/>
        <v/>
      </c>
      <c r="S2188" s="2" t="str">
        <f t="shared" si="172"/>
        <v/>
      </c>
      <c r="T2188" s="2" t="str">
        <f t="shared" si="172"/>
        <v/>
      </c>
      <c r="U2188" s="2" t="str">
        <f t="shared" si="172"/>
        <v/>
      </c>
      <c r="V2188" s="2" t="str">
        <f t="shared" si="172"/>
        <v/>
      </c>
      <c r="W2188" s="2" t="str">
        <f t="shared" si="172"/>
        <v/>
      </c>
      <c r="X2188" s="2" t="str">
        <f t="shared" si="172"/>
        <v/>
      </c>
      <c r="Y2188" s="2" t="str">
        <f t="shared" si="172"/>
        <v/>
      </c>
    </row>
    <row r="2189" spans="1:25" x14ac:dyDescent="0.2">
      <c r="A2189" s="2" t="s">
        <v>1586</v>
      </c>
      <c r="B2189" s="2">
        <v>1615</v>
      </c>
      <c r="C2189" s="2">
        <v>0</v>
      </c>
      <c r="D2189" s="2" t="s">
        <v>1586</v>
      </c>
      <c r="E2189" s="2">
        <v>2323</v>
      </c>
      <c r="F2189" s="2" t="s">
        <v>1285</v>
      </c>
      <c r="G2189" s="2">
        <v>2554616.372</v>
      </c>
      <c r="H2189" s="2">
        <v>1153270.7849999999</v>
      </c>
      <c r="I2189" s="2" t="s">
        <v>4898</v>
      </c>
      <c r="J2189" s="4">
        <v>39630</v>
      </c>
      <c r="K2189" s="230">
        <f t="shared" si="173"/>
        <v>2</v>
      </c>
      <c r="L2189" s="2" t="str">
        <f>$B2189&amp;"-"&amp;COUNTIF($B$2:$B2189, $B2189)</f>
        <v>1615-1</v>
      </c>
      <c r="M2189" s="2">
        <v>6914</v>
      </c>
      <c r="N2189" s="2" t="str">
        <f t="shared" si="172"/>
        <v>Carona</v>
      </c>
      <c r="O2189" s="2" t="str">
        <f t="shared" si="172"/>
        <v/>
      </c>
      <c r="P2189" s="2" t="str">
        <f t="shared" si="172"/>
        <v/>
      </c>
      <c r="Q2189" s="2" t="str">
        <f t="shared" si="172"/>
        <v/>
      </c>
      <c r="R2189" s="2" t="str">
        <f t="shared" si="172"/>
        <v/>
      </c>
      <c r="S2189" s="2" t="str">
        <f t="shared" si="172"/>
        <v/>
      </c>
      <c r="T2189" s="2" t="str">
        <f t="shared" si="172"/>
        <v/>
      </c>
      <c r="U2189" s="2" t="str">
        <f t="shared" si="172"/>
        <v/>
      </c>
      <c r="V2189" s="2" t="str">
        <f t="shared" si="172"/>
        <v/>
      </c>
      <c r="W2189" s="2" t="str">
        <f t="shared" si="172"/>
        <v/>
      </c>
      <c r="X2189" s="2" t="str">
        <f t="shared" si="172"/>
        <v/>
      </c>
      <c r="Y2189" s="2" t="str">
        <f t="shared" si="172"/>
        <v/>
      </c>
    </row>
    <row r="2190" spans="1:25" x14ac:dyDescent="0.2">
      <c r="A2190" s="2" t="s">
        <v>1587</v>
      </c>
      <c r="B2190" s="2">
        <v>1618</v>
      </c>
      <c r="C2190" s="2">
        <v>0</v>
      </c>
      <c r="D2190" s="2" t="s">
        <v>1588</v>
      </c>
      <c r="E2190" s="2">
        <v>2325</v>
      </c>
      <c r="F2190" s="2" t="s">
        <v>1285</v>
      </c>
      <c r="G2190" s="2">
        <v>2562015.844</v>
      </c>
      <c r="H2190" s="2">
        <v>1153732.6140000001</v>
      </c>
      <c r="I2190" s="2" t="s">
        <v>4898</v>
      </c>
      <c r="J2190" s="4">
        <v>39630</v>
      </c>
      <c r="K2190" s="230">
        <f t="shared" si="173"/>
        <v>2</v>
      </c>
      <c r="L2190" s="2" t="str">
        <f>$B2190&amp;"-"&amp;COUNTIF($B$2:$B2190, $B2190)</f>
        <v>1618-1</v>
      </c>
      <c r="M2190" s="2">
        <v>6915</v>
      </c>
      <c r="N2190" s="2" t="str">
        <f t="shared" si="172"/>
        <v>Pambio-Noranco</v>
      </c>
      <c r="O2190" s="2" t="str">
        <f t="shared" si="172"/>
        <v/>
      </c>
      <c r="P2190" s="2" t="str">
        <f t="shared" si="172"/>
        <v/>
      </c>
      <c r="Q2190" s="2" t="str">
        <f t="shared" si="172"/>
        <v/>
      </c>
      <c r="R2190" s="2" t="str">
        <f t="shared" si="172"/>
        <v/>
      </c>
      <c r="S2190" s="2" t="str">
        <f t="shared" si="172"/>
        <v/>
      </c>
      <c r="T2190" s="2" t="str">
        <f t="shared" si="172"/>
        <v/>
      </c>
      <c r="U2190" s="2" t="str">
        <f t="shared" si="172"/>
        <v/>
      </c>
      <c r="V2190" s="2" t="str">
        <f t="shared" si="172"/>
        <v/>
      </c>
      <c r="W2190" s="2" t="str">
        <f t="shared" si="172"/>
        <v/>
      </c>
      <c r="X2190" s="2" t="str">
        <f t="shared" si="172"/>
        <v/>
      </c>
      <c r="Y2190" s="2" t="str">
        <f t="shared" si="172"/>
        <v/>
      </c>
    </row>
    <row r="2191" spans="1:25" x14ac:dyDescent="0.2">
      <c r="A2191" s="2" t="s">
        <v>1589</v>
      </c>
      <c r="B2191" s="2">
        <v>1619</v>
      </c>
      <c r="C2191" s="2">
        <v>0</v>
      </c>
      <c r="D2191" s="2" t="s">
        <v>1588</v>
      </c>
      <c r="E2191" s="2">
        <v>2325</v>
      </c>
      <c r="F2191" s="2" t="s">
        <v>1285</v>
      </c>
      <c r="G2191" s="2">
        <v>2564219.0860000001</v>
      </c>
      <c r="H2191" s="2">
        <v>1150186.952</v>
      </c>
      <c r="I2191" s="2" t="s">
        <v>4898</v>
      </c>
      <c r="J2191" s="4">
        <v>39630</v>
      </c>
      <c r="K2191" s="230">
        <f t="shared" si="173"/>
        <v>2</v>
      </c>
      <c r="L2191" s="2" t="str">
        <f>$B2191&amp;"-"&amp;COUNTIF($B$2:$B2191, $B2191)</f>
        <v>1619-1</v>
      </c>
      <c r="M2191" s="2">
        <v>6916</v>
      </c>
      <c r="N2191" s="2" t="str">
        <f t="shared" si="172"/>
        <v>Grancia</v>
      </c>
      <c r="O2191" s="2" t="str">
        <f t="shared" si="172"/>
        <v>Grancia</v>
      </c>
      <c r="P2191" s="2" t="str">
        <f t="shared" si="172"/>
        <v/>
      </c>
      <c r="Q2191" s="2" t="str">
        <f t="shared" si="172"/>
        <v/>
      </c>
      <c r="R2191" s="2" t="str">
        <f t="shared" si="172"/>
        <v/>
      </c>
      <c r="S2191" s="2" t="str">
        <f t="shared" si="172"/>
        <v/>
      </c>
      <c r="T2191" s="2" t="str">
        <f t="shared" si="172"/>
        <v/>
      </c>
      <c r="U2191" s="2" t="str">
        <f t="shared" si="172"/>
        <v/>
      </c>
      <c r="V2191" s="2" t="str">
        <f t="shared" si="172"/>
        <v/>
      </c>
      <c r="W2191" s="2" t="str">
        <f t="shared" si="172"/>
        <v/>
      </c>
      <c r="X2191" s="2" t="str">
        <f t="shared" si="172"/>
        <v/>
      </c>
      <c r="Y2191" s="2" t="str">
        <f t="shared" si="172"/>
        <v/>
      </c>
    </row>
    <row r="2192" spans="1:25" x14ac:dyDescent="0.2">
      <c r="A2192" s="2" t="s">
        <v>1590</v>
      </c>
      <c r="B2192" s="2">
        <v>1614</v>
      </c>
      <c r="C2192" s="2">
        <v>0</v>
      </c>
      <c r="D2192" s="2" t="s">
        <v>1590</v>
      </c>
      <c r="E2192" s="2">
        <v>2328</v>
      </c>
      <c r="F2192" s="2" t="s">
        <v>1285</v>
      </c>
      <c r="G2192" s="2">
        <v>2552972.87</v>
      </c>
      <c r="H2192" s="2">
        <v>1152447.95</v>
      </c>
      <c r="I2192" s="2" t="s">
        <v>4898</v>
      </c>
      <c r="J2192" s="4">
        <v>39630</v>
      </c>
      <c r="K2192" s="230">
        <f t="shared" si="173"/>
        <v>2</v>
      </c>
      <c r="L2192" s="2" t="str">
        <f>$B2192&amp;"-"&amp;COUNTIF($B$2:$B2192, $B2192)</f>
        <v>1614-1</v>
      </c>
      <c r="M2192" s="2">
        <v>6917</v>
      </c>
      <c r="N2192" s="2" t="str">
        <f t="shared" si="172"/>
        <v>Barbengo</v>
      </c>
      <c r="O2192" s="2" t="str">
        <f t="shared" si="172"/>
        <v/>
      </c>
      <c r="P2192" s="2" t="str">
        <f t="shared" si="172"/>
        <v/>
      </c>
      <c r="Q2192" s="2" t="str">
        <f t="shared" si="172"/>
        <v/>
      </c>
      <c r="R2192" s="2" t="str">
        <f t="shared" si="172"/>
        <v/>
      </c>
      <c r="S2192" s="2" t="str">
        <f t="shared" si="172"/>
        <v/>
      </c>
      <c r="T2192" s="2" t="str">
        <f t="shared" si="172"/>
        <v/>
      </c>
      <c r="U2192" s="2" t="str">
        <f t="shared" si="172"/>
        <v/>
      </c>
      <c r="V2192" s="2" t="str">
        <f t="shared" si="172"/>
        <v/>
      </c>
      <c r="W2192" s="2" t="str">
        <f t="shared" si="172"/>
        <v/>
      </c>
      <c r="X2192" s="2" t="str">
        <f t="shared" si="172"/>
        <v/>
      </c>
      <c r="Y2192" s="2" t="str">
        <f t="shared" si="172"/>
        <v/>
      </c>
    </row>
    <row r="2193" spans="1:25" x14ac:dyDescent="0.2">
      <c r="A2193" s="2" t="s">
        <v>1591</v>
      </c>
      <c r="B2193" s="2">
        <v>1617</v>
      </c>
      <c r="C2193" s="2">
        <v>0</v>
      </c>
      <c r="D2193" s="2" t="s">
        <v>1591</v>
      </c>
      <c r="E2193" s="2">
        <v>2333</v>
      </c>
      <c r="F2193" s="2" t="s">
        <v>1285</v>
      </c>
      <c r="G2193" s="2">
        <v>2557257.5860000001</v>
      </c>
      <c r="H2193" s="2">
        <v>1153594.094</v>
      </c>
      <c r="I2193" s="2" t="s">
        <v>4898</v>
      </c>
      <c r="J2193" s="4">
        <v>39630</v>
      </c>
      <c r="K2193" s="230">
        <f t="shared" si="173"/>
        <v>2</v>
      </c>
      <c r="L2193" s="2" t="str">
        <f>$B2193&amp;"-"&amp;COUNTIF($B$2:$B2193, $B2193)</f>
        <v>1617-2</v>
      </c>
      <c r="M2193" s="2">
        <v>6918</v>
      </c>
      <c r="N2193" s="2" t="str">
        <f t="shared" si="172"/>
        <v>Figino</v>
      </c>
      <c r="O2193" s="2" t="str">
        <f t="shared" si="172"/>
        <v/>
      </c>
      <c r="P2193" s="2" t="str">
        <f t="shared" si="172"/>
        <v/>
      </c>
      <c r="Q2193" s="2" t="str">
        <f t="shared" si="172"/>
        <v/>
      </c>
      <c r="R2193" s="2" t="str">
        <f t="shared" si="172"/>
        <v/>
      </c>
      <c r="S2193" s="2" t="str">
        <f t="shared" si="172"/>
        <v/>
      </c>
      <c r="T2193" s="2" t="str">
        <f t="shared" si="172"/>
        <v/>
      </c>
      <c r="U2193" s="2" t="str">
        <f t="shared" si="172"/>
        <v/>
      </c>
      <c r="V2193" s="2" t="str">
        <f t="shared" si="172"/>
        <v/>
      </c>
      <c r="W2193" s="2" t="str">
        <f t="shared" si="172"/>
        <v/>
      </c>
      <c r="X2193" s="2" t="str">
        <f t="shared" si="172"/>
        <v/>
      </c>
      <c r="Y2193" s="2" t="str">
        <f t="shared" si="172"/>
        <v/>
      </c>
    </row>
    <row r="2194" spans="1:25" x14ac:dyDescent="0.2">
      <c r="A2194" s="2" t="s">
        <v>1587</v>
      </c>
      <c r="B2194" s="2">
        <v>1618</v>
      </c>
      <c r="C2194" s="2">
        <v>0</v>
      </c>
      <c r="D2194" s="2" t="s">
        <v>1591</v>
      </c>
      <c r="E2194" s="2">
        <v>2333</v>
      </c>
      <c r="F2194" s="2" t="s">
        <v>1285</v>
      </c>
      <c r="G2194" s="2">
        <v>2557869.4500000002</v>
      </c>
      <c r="H2194" s="2">
        <v>1153130.3149999999</v>
      </c>
      <c r="I2194" s="2" t="s">
        <v>4898</v>
      </c>
      <c r="J2194" s="4">
        <v>39630</v>
      </c>
      <c r="K2194" s="230">
        <f t="shared" si="173"/>
        <v>2</v>
      </c>
      <c r="L2194" s="2" t="str">
        <f>$B2194&amp;"-"&amp;COUNTIF($B$2:$B2194, $B2194)</f>
        <v>1618-2</v>
      </c>
      <c r="M2194" s="2">
        <v>6919</v>
      </c>
      <c r="N2194" s="2" t="str">
        <f t="shared" si="172"/>
        <v>Carabietta</v>
      </c>
      <c r="O2194" s="2" t="str">
        <f t="shared" si="172"/>
        <v/>
      </c>
      <c r="P2194" s="2" t="str">
        <f t="shared" si="172"/>
        <v/>
      </c>
      <c r="Q2194" s="2" t="str">
        <f t="shared" si="172"/>
        <v/>
      </c>
      <c r="R2194" s="2" t="str">
        <f t="shared" si="172"/>
        <v/>
      </c>
      <c r="S2194" s="2" t="str">
        <f t="shared" si="172"/>
        <v/>
      </c>
      <c r="T2194" s="2" t="str">
        <f t="shared" si="172"/>
        <v/>
      </c>
      <c r="U2194" s="2" t="str">
        <f t="shared" si="172"/>
        <v/>
      </c>
      <c r="V2194" s="2" t="str">
        <f t="shared" si="172"/>
        <v/>
      </c>
      <c r="W2194" s="2" t="str">
        <f t="shared" si="172"/>
        <v/>
      </c>
      <c r="X2194" s="2" t="str">
        <f t="shared" si="172"/>
        <v/>
      </c>
      <c r="Y2194" s="2" t="str">
        <f t="shared" si="172"/>
        <v/>
      </c>
    </row>
    <row r="2195" spans="1:25" x14ac:dyDescent="0.2">
      <c r="A2195" s="2" t="s">
        <v>1592</v>
      </c>
      <c r="B2195" s="2">
        <v>1609</v>
      </c>
      <c r="C2195" s="2">
        <v>0</v>
      </c>
      <c r="D2195" s="2" t="s">
        <v>1593</v>
      </c>
      <c r="E2195" s="2">
        <v>2335</v>
      </c>
      <c r="F2195" s="2" t="s">
        <v>1285</v>
      </c>
      <c r="G2195" s="2">
        <v>2557602.0649999999</v>
      </c>
      <c r="H2195" s="2">
        <v>1158207.5919999999</v>
      </c>
      <c r="I2195" s="2" t="s">
        <v>4898</v>
      </c>
      <c r="J2195" s="4">
        <v>39630</v>
      </c>
      <c r="K2195" s="230">
        <f t="shared" si="173"/>
        <v>2</v>
      </c>
      <c r="L2195" s="2" t="str">
        <f>$B2195&amp;"-"&amp;COUNTIF($B$2:$B2195, $B2195)</f>
        <v>1609-1</v>
      </c>
      <c r="M2195" s="2">
        <v>6921</v>
      </c>
      <c r="N2195" s="2" t="str">
        <f t="shared" si="172"/>
        <v>Vico Morcote</v>
      </c>
      <c r="O2195" s="2" t="str">
        <f t="shared" si="172"/>
        <v/>
      </c>
      <c r="P2195" s="2" t="str">
        <f t="shared" si="172"/>
        <v/>
      </c>
      <c r="Q2195" s="2" t="str">
        <f t="shared" si="172"/>
        <v/>
      </c>
      <c r="R2195" s="2" t="str">
        <f t="shared" si="172"/>
        <v/>
      </c>
      <c r="S2195" s="2" t="str">
        <f t="shared" si="172"/>
        <v/>
      </c>
      <c r="T2195" s="2" t="str">
        <f t="shared" si="172"/>
        <v/>
      </c>
      <c r="U2195" s="2" t="str">
        <f t="shared" si="172"/>
        <v/>
      </c>
      <c r="V2195" s="2" t="str">
        <f t="shared" si="172"/>
        <v/>
      </c>
      <c r="W2195" s="2" t="str">
        <f t="shared" si="172"/>
        <v/>
      </c>
      <c r="X2195" s="2" t="str">
        <f t="shared" si="172"/>
        <v/>
      </c>
      <c r="Y2195" s="2" t="str">
        <f t="shared" si="172"/>
        <v/>
      </c>
    </row>
    <row r="2196" spans="1:25" x14ac:dyDescent="0.2">
      <c r="A2196" s="2" t="s">
        <v>1594</v>
      </c>
      <c r="B2196" s="2">
        <v>1609</v>
      </c>
      <c r="C2196" s="2">
        <v>2</v>
      </c>
      <c r="D2196" s="2" t="s">
        <v>1593</v>
      </c>
      <c r="E2196" s="2">
        <v>2335</v>
      </c>
      <c r="F2196" s="2" t="s">
        <v>1285</v>
      </c>
      <c r="G2196" s="2">
        <v>2556263.7459999998</v>
      </c>
      <c r="H2196" s="2">
        <v>1159799.0689999999</v>
      </c>
      <c r="I2196" s="2" t="s">
        <v>4898</v>
      </c>
      <c r="J2196" s="4">
        <v>39630</v>
      </c>
      <c r="K2196" s="230">
        <f t="shared" si="173"/>
        <v>2</v>
      </c>
      <c r="L2196" s="2" t="str">
        <f>$B2196&amp;"-"&amp;COUNTIF($B$2:$B2196, $B2196)</f>
        <v>1609-2</v>
      </c>
      <c r="M2196" s="2">
        <v>6922</v>
      </c>
      <c r="N2196" s="2" t="str">
        <f t="shared" si="172"/>
        <v>Morcote</v>
      </c>
      <c r="O2196" s="2" t="str">
        <f t="shared" si="172"/>
        <v/>
      </c>
      <c r="P2196" s="2" t="str">
        <f t="shared" si="172"/>
        <v/>
      </c>
      <c r="Q2196" s="2" t="str">
        <f t="shared" si="172"/>
        <v/>
      </c>
      <c r="R2196" s="2" t="str">
        <f t="shared" si="172"/>
        <v/>
      </c>
      <c r="S2196" s="2" t="str">
        <f t="shared" si="172"/>
        <v/>
      </c>
      <c r="T2196" s="2" t="str">
        <f t="shared" si="172"/>
        <v/>
      </c>
      <c r="U2196" s="2" t="str">
        <f t="shared" si="172"/>
        <v/>
      </c>
      <c r="V2196" s="2" t="str">
        <f t="shared" si="172"/>
        <v/>
      </c>
      <c r="W2196" s="2" t="str">
        <f t="shared" si="172"/>
        <v/>
      </c>
      <c r="X2196" s="2" t="str">
        <f t="shared" si="172"/>
        <v/>
      </c>
      <c r="Y2196" s="2" t="str">
        <f t="shared" si="172"/>
        <v/>
      </c>
    </row>
    <row r="2197" spans="1:25" x14ac:dyDescent="0.2">
      <c r="A2197" s="2" t="s">
        <v>1595</v>
      </c>
      <c r="B2197" s="2">
        <v>1609</v>
      </c>
      <c r="C2197" s="2">
        <v>3</v>
      </c>
      <c r="D2197" s="2" t="s">
        <v>1593</v>
      </c>
      <c r="E2197" s="2">
        <v>2335</v>
      </c>
      <c r="F2197" s="2" t="s">
        <v>1285</v>
      </c>
      <c r="G2197" s="2">
        <v>2558154.523</v>
      </c>
      <c r="H2197" s="2">
        <v>1159910.9920000001</v>
      </c>
      <c r="I2197" s="2" t="s">
        <v>4898</v>
      </c>
      <c r="J2197" s="4">
        <v>39630</v>
      </c>
      <c r="K2197" s="230">
        <f t="shared" si="173"/>
        <v>2</v>
      </c>
      <c r="L2197" s="2" t="str">
        <f>$B2197&amp;"-"&amp;COUNTIF($B$2:$B2197, $B2197)</f>
        <v>1609-3</v>
      </c>
      <c r="M2197" s="2">
        <v>6924</v>
      </c>
      <c r="N2197" s="2" t="str">
        <f t="shared" si="172"/>
        <v>Sorengo</v>
      </c>
      <c r="O2197" s="2" t="str">
        <f t="shared" si="172"/>
        <v>Sorengo</v>
      </c>
      <c r="P2197" s="2" t="str">
        <f t="shared" si="172"/>
        <v/>
      </c>
      <c r="Q2197" s="2" t="str">
        <f t="shared" si="172"/>
        <v/>
      </c>
      <c r="R2197" s="2" t="str">
        <f t="shared" si="172"/>
        <v/>
      </c>
      <c r="S2197" s="2" t="str">
        <f t="shared" si="172"/>
        <v/>
      </c>
      <c r="T2197" s="2" t="str">
        <f t="shared" si="172"/>
        <v/>
      </c>
      <c r="U2197" s="2" t="str">
        <f t="shared" si="172"/>
        <v/>
      </c>
      <c r="V2197" s="2" t="str">
        <f t="shared" si="172"/>
        <v/>
      </c>
      <c r="W2197" s="2" t="str">
        <f t="shared" si="172"/>
        <v/>
      </c>
      <c r="X2197" s="2" t="str">
        <f t="shared" si="172"/>
        <v/>
      </c>
      <c r="Y2197" s="2" t="str">
        <f t="shared" si="172"/>
        <v/>
      </c>
    </row>
    <row r="2198" spans="1:25" x14ac:dyDescent="0.2">
      <c r="A2198" s="2" t="s">
        <v>1596</v>
      </c>
      <c r="B2198" s="2">
        <v>1623</v>
      </c>
      <c r="C2198" s="2">
        <v>0</v>
      </c>
      <c r="D2198" s="2" t="s">
        <v>1596</v>
      </c>
      <c r="E2198" s="2">
        <v>2336</v>
      </c>
      <c r="F2198" s="2" t="s">
        <v>1285</v>
      </c>
      <c r="G2198" s="2">
        <v>2562864.8689999999</v>
      </c>
      <c r="H2198" s="2">
        <v>1158294.692</v>
      </c>
      <c r="I2198" s="2" t="s">
        <v>4898</v>
      </c>
      <c r="J2198" s="4">
        <v>39630</v>
      </c>
      <c r="K2198" s="230">
        <f t="shared" si="173"/>
        <v>2</v>
      </c>
      <c r="L2198" s="2" t="str">
        <f>$B2198&amp;"-"&amp;COUNTIF($B$2:$B2198, $B2198)</f>
        <v>1623-1</v>
      </c>
      <c r="M2198" s="2">
        <v>6925</v>
      </c>
      <c r="N2198" s="2" t="str">
        <f t="shared" si="172"/>
        <v>Gentilino</v>
      </c>
      <c r="O2198" s="2" t="str">
        <f t="shared" si="172"/>
        <v/>
      </c>
      <c r="P2198" s="2" t="str">
        <f t="shared" si="172"/>
        <v/>
      </c>
      <c r="Q2198" s="2" t="str">
        <f t="shared" si="172"/>
        <v/>
      </c>
      <c r="R2198" s="2" t="str">
        <f t="shared" si="172"/>
        <v/>
      </c>
      <c r="S2198" s="2" t="str">
        <f t="shared" si="172"/>
        <v/>
      </c>
      <c r="T2198" s="2" t="str">
        <f t="shared" si="172"/>
        <v/>
      </c>
      <c r="U2198" s="2" t="str">
        <f t="shared" si="172"/>
        <v/>
      </c>
      <c r="V2198" s="2" t="str">
        <f t="shared" si="172"/>
        <v/>
      </c>
      <c r="W2198" s="2" t="str">
        <f t="shared" si="172"/>
        <v/>
      </c>
      <c r="X2198" s="2" t="str">
        <f t="shared" si="172"/>
        <v/>
      </c>
      <c r="Y2198" s="2" t="str">
        <f t="shared" si="172"/>
        <v/>
      </c>
    </row>
    <row r="2199" spans="1:25" x14ac:dyDescent="0.2">
      <c r="A2199" s="2" t="s">
        <v>1441</v>
      </c>
      <c r="B2199" s="2">
        <v>1627</v>
      </c>
      <c r="C2199" s="2">
        <v>0</v>
      </c>
      <c r="D2199" s="2" t="s">
        <v>1596</v>
      </c>
      <c r="E2199" s="2">
        <v>2336</v>
      </c>
      <c r="F2199" s="2" t="s">
        <v>1285</v>
      </c>
      <c r="G2199" s="2">
        <v>2563141.6850000001</v>
      </c>
      <c r="H2199" s="2">
        <v>1161124.773</v>
      </c>
      <c r="I2199" s="2" t="s">
        <v>4898</v>
      </c>
      <c r="J2199" s="4">
        <v>39630</v>
      </c>
      <c r="K2199" s="230">
        <f t="shared" si="173"/>
        <v>2</v>
      </c>
      <c r="L2199" s="2" t="str">
        <f>$B2199&amp;"-"&amp;COUNTIF($B$2:$B2199, $B2199)</f>
        <v>1627-3</v>
      </c>
      <c r="M2199" s="2">
        <v>6926</v>
      </c>
      <c r="N2199" s="2" t="str">
        <f t="shared" si="172"/>
        <v>Montagnola</v>
      </c>
      <c r="O2199" s="2" t="str">
        <f t="shared" si="172"/>
        <v/>
      </c>
      <c r="P2199" s="2" t="str">
        <f t="shared" si="172"/>
        <v/>
      </c>
      <c r="Q2199" s="2" t="str">
        <f t="shared" si="172"/>
        <v/>
      </c>
      <c r="R2199" s="2" t="str">
        <f t="shared" si="172"/>
        <v/>
      </c>
      <c r="S2199" s="2" t="str">
        <f t="shared" si="172"/>
        <v/>
      </c>
      <c r="T2199" s="2" t="str">
        <f t="shared" si="172"/>
        <v/>
      </c>
      <c r="U2199" s="2" t="str">
        <f t="shared" si="172"/>
        <v/>
      </c>
      <c r="V2199" s="2" t="str">
        <f t="shared" si="172"/>
        <v/>
      </c>
      <c r="W2199" s="2" t="str">
        <f t="shared" si="172"/>
        <v/>
      </c>
      <c r="X2199" s="2" t="str">
        <f t="shared" si="172"/>
        <v/>
      </c>
      <c r="Y2199" s="2" t="str">
        <f t="shared" si="172"/>
        <v/>
      </c>
    </row>
    <row r="2200" spans="1:25" x14ac:dyDescent="0.2">
      <c r="A2200" s="2" t="s">
        <v>1410</v>
      </c>
      <c r="B2200" s="2">
        <v>1630</v>
      </c>
      <c r="C2200" s="2">
        <v>0</v>
      </c>
      <c r="D2200" s="2" t="s">
        <v>1596</v>
      </c>
      <c r="E2200" s="2">
        <v>2336</v>
      </c>
      <c r="F2200" s="2" t="s">
        <v>1285</v>
      </c>
      <c r="G2200" s="2">
        <v>2565187.713</v>
      </c>
      <c r="H2200" s="2">
        <v>1157665.706</v>
      </c>
      <c r="I2200" s="2" t="s">
        <v>4898</v>
      </c>
      <c r="J2200" s="4">
        <v>39630</v>
      </c>
      <c r="K2200" s="230">
        <f t="shared" si="173"/>
        <v>2</v>
      </c>
      <c r="L2200" s="2" t="str">
        <f>$B2200&amp;"-"&amp;COUNTIF($B$2:$B2200, $B2200)</f>
        <v>1630-4</v>
      </c>
      <c r="M2200" s="2">
        <v>6927</v>
      </c>
      <c r="N2200" s="2" t="str">
        <f t="shared" si="172"/>
        <v>Agra</v>
      </c>
      <c r="O2200" s="2" t="str">
        <f t="shared" si="172"/>
        <v/>
      </c>
      <c r="P2200" s="2" t="str">
        <f t="shared" si="172"/>
        <v/>
      </c>
      <c r="Q2200" s="2" t="str">
        <f t="shared" si="172"/>
        <v/>
      </c>
      <c r="R2200" s="2" t="str">
        <f t="shared" si="172"/>
        <v/>
      </c>
      <c r="S2200" s="2" t="str">
        <f t="shared" si="172"/>
        <v/>
      </c>
      <c r="T2200" s="2" t="str">
        <f t="shared" si="172"/>
        <v/>
      </c>
      <c r="U2200" s="2" t="str">
        <f t="shared" si="172"/>
        <v/>
      </c>
      <c r="V2200" s="2" t="str">
        <f t="shared" si="172"/>
        <v/>
      </c>
      <c r="W2200" s="2" t="str">
        <f t="shared" si="172"/>
        <v/>
      </c>
      <c r="X2200" s="2" t="str">
        <f t="shared" si="172"/>
        <v/>
      </c>
      <c r="Y2200" s="2" t="str">
        <f t="shared" si="172"/>
        <v/>
      </c>
    </row>
    <row r="2201" spans="1:25" x14ac:dyDescent="0.2">
      <c r="A2201" s="2" t="s">
        <v>1597</v>
      </c>
      <c r="B2201" s="2">
        <v>1699</v>
      </c>
      <c r="C2201" s="2">
        <v>0</v>
      </c>
      <c r="D2201" s="2" t="s">
        <v>1598</v>
      </c>
      <c r="E2201" s="2">
        <v>2337</v>
      </c>
      <c r="F2201" s="2" t="s">
        <v>1285</v>
      </c>
      <c r="G2201" s="2">
        <v>2556687.0419999999</v>
      </c>
      <c r="H2201" s="2">
        <v>1161404.1089999999</v>
      </c>
      <c r="I2201" s="2" t="s">
        <v>4898</v>
      </c>
      <c r="J2201" s="4">
        <v>39630</v>
      </c>
      <c r="K2201" s="230">
        <f t="shared" si="173"/>
        <v>2</v>
      </c>
      <c r="L2201" s="2" t="str">
        <f>$B2201&amp;"-"&amp;COUNTIF($B$2:$B2201, $B2201)</f>
        <v>1699-1</v>
      </c>
      <c r="M2201" s="2">
        <v>6928</v>
      </c>
      <c r="N2201" s="2" t="str">
        <f t="shared" si="172"/>
        <v>Manno</v>
      </c>
      <c r="O2201" s="2" t="str">
        <f t="shared" si="172"/>
        <v/>
      </c>
      <c r="P2201" s="2" t="str">
        <f t="shared" si="172"/>
        <v/>
      </c>
      <c r="Q2201" s="2" t="str">
        <f t="shared" si="172"/>
        <v/>
      </c>
      <c r="R2201" s="2" t="str">
        <f t="shared" si="172"/>
        <v/>
      </c>
      <c r="S2201" s="2" t="str">
        <f t="shared" si="172"/>
        <v/>
      </c>
      <c r="T2201" s="2" t="str">
        <f t="shared" si="172"/>
        <v/>
      </c>
      <c r="U2201" s="2" t="str">
        <f t="shared" si="172"/>
        <v/>
      </c>
      <c r="V2201" s="2" t="str">
        <f t="shared" si="172"/>
        <v/>
      </c>
      <c r="W2201" s="2" t="str">
        <f t="shared" si="172"/>
        <v/>
      </c>
      <c r="X2201" s="2" t="str">
        <f t="shared" si="172"/>
        <v/>
      </c>
      <c r="Y2201" s="2" t="str">
        <f t="shared" si="172"/>
        <v/>
      </c>
    </row>
    <row r="2202" spans="1:25" x14ac:dyDescent="0.2">
      <c r="A2202" s="2" t="s">
        <v>1599</v>
      </c>
      <c r="B2202" s="2">
        <v>1699</v>
      </c>
      <c r="C2202" s="2">
        <v>2</v>
      </c>
      <c r="D2202" s="2" t="s">
        <v>1598</v>
      </c>
      <c r="E2202" s="2">
        <v>2337</v>
      </c>
      <c r="F2202" s="2" t="s">
        <v>1285</v>
      </c>
      <c r="G2202" s="2">
        <v>2555245.5430000001</v>
      </c>
      <c r="H2202" s="2">
        <v>1160284.8330000001</v>
      </c>
      <c r="I2202" s="2" t="s">
        <v>4898</v>
      </c>
      <c r="J2202" s="4">
        <v>39630</v>
      </c>
      <c r="K2202" s="230">
        <f t="shared" si="173"/>
        <v>2</v>
      </c>
      <c r="L2202" s="2" t="str">
        <f>$B2202&amp;"-"&amp;COUNTIF($B$2:$B2202, $B2202)</f>
        <v>1699-2</v>
      </c>
      <c r="M2202" s="2">
        <v>6929</v>
      </c>
      <c r="N2202" s="2" t="str">
        <f t="shared" si="172"/>
        <v>Gravesano</v>
      </c>
      <c r="O2202" s="2" t="str">
        <f t="shared" si="172"/>
        <v/>
      </c>
      <c r="P2202" s="2" t="str">
        <f t="shared" si="172"/>
        <v/>
      </c>
      <c r="Q2202" s="2" t="str">
        <f t="shared" si="172"/>
        <v/>
      </c>
      <c r="R2202" s="2" t="str">
        <f t="shared" si="172"/>
        <v/>
      </c>
      <c r="S2202" s="2" t="str">
        <f t="shared" si="172"/>
        <v/>
      </c>
      <c r="T2202" s="2" t="str">
        <f t="shared" si="172"/>
        <v/>
      </c>
      <c r="U2202" s="2" t="str">
        <f t="shared" si="172"/>
        <v/>
      </c>
      <c r="V2202" s="2" t="str">
        <f t="shared" si="172"/>
        <v/>
      </c>
      <c r="W2202" s="2" t="str">
        <f t="shared" si="172"/>
        <v/>
      </c>
      <c r="X2202" s="2" t="str">
        <f t="shared" si="172"/>
        <v/>
      </c>
      <c r="Y2202" s="2" t="str">
        <f t="shared" si="172"/>
        <v/>
      </c>
    </row>
    <row r="2203" spans="1:25" x14ac:dyDescent="0.2">
      <c r="A2203" s="2" t="s">
        <v>1600</v>
      </c>
      <c r="B2203" s="2">
        <v>1699</v>
      </c>
      <c r="C2203" s="2">
        <v>3</v>
      </c>
      <c r="D2203" s="2" t="s">
        <v>1598</v>
      </c>
      <c r="E2203" s="2">
        <v>2337</v>
      </c>
      <c r="F2203" s="2" t="s">
        <v>1285</v>
      </c>
      <c r="G2203" s="2">
        <v>2558076.4759999998</v>
      </c>
      <c r="H2203" s="2">
        <v>1162795.2180000001</v>
      </c>
      <c r="I2203" s="2" t="s">
        <v>4898</v>
      </c>
      <c r="J2203" s="4">
        <v>39630</v>
      </c>
      <c r="K2203" s="230">
        <f t="shared" si="173"/>
        <v>2</v>
      </c>
      <c r="L2203" s="2" t="str">
        <f>$B2203&amp;"-"&amp;COUNTIF($B$2:$B2203, $B2203)</f>
        <v>1699-3</v>
      </c>
      <c r="M2203" s="2">
        <v>6930</v>
      </c>
      <c r="N2203" s="2" t="str">
        <f t="shared" si="172"/>
        <v>Bedano</v>
      </c>
      <c r="O2203" s="2" t="str">
        <f t="shared" si="172"/>
        <v/>
      </c>
      <c r="P2203" s="2" t="str">
        <f t="shared" si="172"/>
        <v/>
      </c>
      <c r="Q2203" s="2" t="str">
        <f t="shared" si="172"/>
        <v/>
      </c>
      <c r="R2203" s="2" t="str">
        <f t="shared" si="172"/>
        <v/>
      </c>
      <c r="S2203" s="2" t="str">
        <f t="shared" si="172"/>
        <v/>
      </c>
      <c r="T2203" s="2" t="str">
        <f t="shared" si="172"/>
        <v/>
      </c>
      <c r="U2203" s="2" t="str">
        <f t="shared" si="172"/>
        <v/>
      </c>
      <c r="V2203" s="2" t="str">
        <f t="shared" si="172"/>
        <v/>
      </c>
      <c r="W2203" s="2" t="str">
        <f t="shared" si="172"/>
        <v/>
      </c>
      <c r="X2203" s="2" t="str">
        <f t="shared" si="172"/>
        <v/>
      </c>
      <c r="Y2203" s="2" t="str">
        <f t="shared" si="172"/>
        <v/>
      </c>
    </row>
    <row r="2204" spans="1:25" x14ac:dyDescent="0.2">
      <c r="A2204" s="2" t="s">
        <v>1601</v>
      </c>
      <c r="B2204" s="2">
        <v>1611</v>
      </c>
      <c r="C2204" s="2">
        <v>0</v>
      </c>
      <c r="D2204" s="2" t="s">
        <v>1602</v>
      </c>
      <c r="E2204" s="2">
        <v>2338</v>
      </c>
      <c r="F2204" s="2" t="s">
        <v>1285</v>
      </c>
      <c r="G2204" s="2">
        <v>2560328.2960000001</v>
      </c>
      <c r="H2204" s="2">
        <v>1161851.496</v>
      </c>
      <c r="I2204" s="2" t="s">
        <v>4898</v>
      </c>
      <c r="J2204" s="4">
        <v>39630</v>
      </c>
      <c r="K2204" s="230">
        <f t="shared" si="173"/>
        <v>2</v>
      </c>
      <c r="L2204" s="2" t="str">
        <f>$B2204&amp;"-"&amp;COUNTIF($B$2:$B2204, $B2204)</f>
        <v>1611-1</v>
      </c>
      <c r="M2204" s="2">
        <v>6932</v>
      </c>
      <c r="N2204" s="2" t="str">
        <f t="shared" si="172"/>
        <v>Breganzona</v>
      </c>
      <c r="O2204" s="2" t="str">
        <f t="shared" si="172"/>
        <v/>
      </c>
      <c r="P2204" s="2" t="str">
        <f t="shared" si="172"/>
        <v/>
      </c>
      <c r="Q2204" s="2" t="str">
        <f t="shared" si="172"/>
        <v/>
      </c>
      <c r="R2204" s="2" t="str">
        <f t="shared" si="172"/>
        <v/>
      </c>
      <c r="S2204" s="2" t="str">
        <f t="shared" si="172"/>
        <v/>
      </c>
      <c r="T2204" s="2" t="str">
        <f t="shared" si="172"/>
        <v/>
      </c>
      <c r="U2204" s="2" t="str">
        <f t="shared" si="172"/>
        <v/>
      </c>
      <c r="V2204" s="2" t="str">
        <f t="shared" si="172"/>
        <v/>
      </c>
      <c r="W2204" s="2" t="str">
        <f t="shared" si="172"/>
        <v/>
      </c>
      <c r="X2204" s="2" t="str">
        <f t="shared" si="172"/>
        <v/>
      </c>
      <c r="Y2204" s="2" t="str">
        <f t="shared" si="172"/>
        <v/>
      </c>
    </row>
    <row r="2205" spans="1:25" x14ac:dyDescent="0.2">
      <c r="A2205" s="2" t="s">
        <v>1602</v>
      </c>
      <c r="B2205" s="2">
        <v>1624</v>
      </c>
      <c r="C2205" s="2">
        <v>0</v>
      </c>
      <c r="D2205" s="2" t="s">
        <v>1602</v>
      </c>
      <c r="E2205" s="2">
        <v>2338</v>
      </c>
      <c r="F2205" s="2" t="s">
        <v>1285</v>
      </c>
      <c r="G2205" s="2">
        <v>2560222.7000000002</v>
      </c>
      <c r="H2205" s="2">
        <v>1159693.0109999999</v>
      </c>
      <c r="I2205" s="2" t="s">
        <v>4898</v>
      </c>
      <c r="J2205" s="4">
        <v>39630</v>
      </c>
      <c r="K2205" s="230">
        <f t="shared" si="173"/>
        <v>2</v>
      </c>
      <c r="L2205" s="2" t="str">
        <f>$B2205&amp;"-"&amp;COUNTIF($B$2:$B2205, $B2205)</f>
        <v>1624-1</v>
      </c>
      <c r="M2205" s="2">
        <v>6933</v>
      </c>
      <c r="N2205" s="2" t="str">
        <f t="shared" si="172"/>
        <v>Muzzano</v>
      </c>
      <c r="O2205" s="2" t="str">
        <f t="shared" si="172"/>
        <v/>
      </c>
      <c r="P2205" s="2" t="str">
        <f t="shared" si="172"/>
        <v/>
      </c>
      <c r="Q2205" s="2" t="str">
        <f t="shared" si="172"/>
        <v/>
      </c>
      <c r="R2205" s="2" t="str">
        <f t="shared" si="172"/>
        <v/>
      </c>
      <c r="S2205" s="2" t="str">
        <f t="shared" si="172"/>
        <v/>
      </c>
      <c r="T2205" s="2" t="str">
        <f t="shared" si="172"/>
        <v/>
      </c>
      <c r="U2205" s="2" t="str">
        <f t="shared" si="172"/>
        <v/>
      </c>
      <c r="V2205" s="2" t="str">
        <f t="shared" si="172"/>
        <v/>
      </c>
      <c r="W2205" s="2" t="str">
        <f t="shared" si="172"/>
        <v/>
      </c>
      <c r="X2205" s="2" t="str">
        <f t="shared" si="172"/>
        <v/>
      </c>
      <c r="Y2205" s="2" t="str">
        <f t="shared" si="172"/>
        <v/>
      </c>
    </row>
    <row r="2206" spans="1:25" x14ac:dyDescent="0.2">
      <c r="A2206" s="2" t="s">
        <v>1603</v>
      </c>
      <c r="B2206" s="2">
        <v>1624</v>
      </c>
      <c r="C2206" s="2">
        <v>2</v>
      </c>
      <c r="D2206" s="2" t="s">
        <v>1602</v>
      </c>
      <c r="E2206" s="2">
        <v>2338</v>
      </c>
      <c r="F2206" s="2" t="s">
        <v>1285</v>
      </c>
      <c r="G2206" s="2">
        <v>2561236.946</v>
      </c>
      <c r="H2206" s="2">
        <v>1160823.473</v>
      </c>
      <c r="I2206" s="2" t="s">
        <v>4898</v>
      </c>
      <c r="J2206" s="4">
        <v>39630</v>
      </c>
      <c r="K2206" s="230">
        <f t="shared" si="173"/>
        <v>2</v>
      </c>
      <c r="L2206" s="2" t="str">
        <f>$B2206&amp;"-"&amp;COUNTIF($B$2:$B2206, $B2206)</f>
        <v>1624-2</v>
      </c>
      <c r="M2206" s="2">
        <v>6934</v>
      </c>
      <c r="N2206" s="2" t="str">
        <f t="shared" si="172"/>
        <v>Bioggio</v>
      </c>
      <c r="O2206" s="2" t="str">
        <f t="shared" si="172"/>
        <v>Bioggio</v>
      </c>
      <c r="P2206" s="2" t="str">
        <f t="shared" si="172"/>
        <v>Bioggio</v>
      </c>
      <c r="Q2206" s="2" t="str">
        <f t="shared" si="172"/>
        <v>Bioggio</v>
      </c>
      <c r="R2206" s="2" t="str">
        <f t="shared" si="172"/>
        <v/>
      </c>
      <c r="S2206" s="2" t="str">
        <f t="shared" si="172"/>
        <v/>
      </c>
      <c r="T2206" s="2" t="str">
        <f t="shared" si="172"/>
        <v/>
      </c>
      <c r="U2206" s="2" t="str">
        <f t="shared" si="172"/>
        <v/>
      </c>
      <c r="V2206" s="2" t="str">
        <f t="shared" si="172"/>
        <v/>
      </c>
      <c r="W2206" s="2" t="str">
        <f t="shared" si="172"/>
        <v/>
      </c>
      <c r="X2206" s="2" t="str">
        <f t="shared" si="172"/>
        <v/>
      </c>
      <c r="Y2206" s="2" t="str">
        <f t="shared" si="172"/>
        <v/>
      </c>
    </row>
    <row r="2207" spans="1:25" x14ac:dyDescent="0.2">
      <c r="A2207" s="2" t="s">
        <v>1604</v>
      </c>
      <c r="B2207" s="2">
        <v>1624</v>
      </c>
      <c r="C2207" s="2">
        <v>3</v>
      </c>
      <c r="D2207" s="2" t="s">
        <v>1602</v>
      </c>
      <c r="E2207" s="2">
        <v>2338</v>
      </c>
      <c r="F2207" s="2" t="s">
        <v>1285</v>
      </c>
      <c r="G2207" s="2">
        <v>2561730.503</v>
      </c>
      <c r="H2207" s="2">
        <v>1160529.5390000001</v>
      </c>
      <c r="I2207" s="2" t="s">
        <v>4898</v>
      </c>
      <c r="J2207" s="4">
        <v>39630</v>
      </c>
      <c r="K2207" s="230">
        <f t="shared" si="173"/>
        <v>2</v>
      </c>
      <c r="L2207" s="2" t="str">
        <f>$B2207&amp;"-"&amp;COUNTIF($B$2:$B2207, $B2207)</f>
        <v>1624-3</v>
      </c>
      <c r="M2207" s="2">
        <v>6935</v>
      </c>
      <c r="N2207" s="2" t="str">
        <f t="shared" si="172"/>
        <v>Bosco Luganese</v>
      </c>
      <c r="O2207" s="2" t="str">
        <f t="shared" si="172"/>
        <v/>
      </c>
      <c r="P2207" s="2" t="str">
        <f t="shared" si="172"/>
        <v/>
      </c>
      <c r="Q2207" s="2" t="str">
        <f t="shared" si="172"/>
        <v/>
      </c>
      <c r="R2207" s="2" t="str">
        <f t="shared" si="172"/>
        <v/>
      </c>
      <c r="S2207" s="2" t="str">
        <f t="shared" si="172"/>
        <v/>
      </c>
      <c r="T2207" s="2" t="str">
        <f t="shared" si="172"/>
        <v/>
      </c>
      <c r="U2207" s="2" t="str">
        <f t="shared" si="172"/>
        <v/>
      </c>
      <c r="V2207" s="2" t="str">
        <f t="shared" si="172"/>
        <v/>
      </c>
      <c r="W2207" s="2" t="str">
        <f t="shared" si="172"/>
        <v/>
      </c>
      <c r="X2207" s="2" t="str">
        <f t="shared" si="172"/>
        <v/>
      </c>
      <c r="Y2207" s="2" t="str">
        <f t="shared" si="172"/>
        <v/>
      </c>
    </row>
    <row r="2208" spans="1:25" x14ac:dyDescent="0.2">
      <c r="A2208" s="2" t="s">
        <v>1604</v>
      </c>
      <c r="B2208" s="2">
        <v>1624</v>
      </c>
      <c r="C2208" s="2">
        <v>3</v>
      </c>
      <c r="D2208" s="2" t="s">
        <v>1602</v>
      </c>
      <c r="E2208" s="2">
        <v>2338</v>
      </c>
      <c r="F2208" s="2" t="s">
        <v>1285</v>
      </c>
      <c r="G2208" s="2">
        <v>2559313.324</v>
      </c>
      <c r="H2208" s="2">
        <v>1159016.791</v>
      </c>
      <c r="I2208" s="2" t="s">
        <v>4898</v>
      </c>
      <c r="J2208" s="4">
        <v>39630</v>
      </c>
      <c r="K2208" s="230">
        <f t="shared" si="173"/>
        <v>2</v>
      </c>
      <c r="L2208" s="2" t="str">
        <f>$B2208&amp;"-"&amp;COUNTIF($B$2:$B2208, $B2208)</f>
        <v>1624-4</v>
      </c>
      <c r="M2208" s="2">
        <v>6936</v>
      </c>
      <c r="N2208" s="2" t="str">
        <f t="shared" ref="N2208:Y2229" si="174">IFERROR(INDEX($A$2:$A$5744, MATCH($M2208&amp;"-"&amp;N$1, $L$2:$L$5744, 0)), "")</f>
        <v>Cademario</v>
      </c>
      <c r="O2208" s="2" t="str">
        <f t="shared" si="174"/>
        <v/>
      </c>
      <c r="P2208" s="2" t="str">
        <f t="shared" si="174"/>
        <v/>
      </c>
      <c r="Q2208" s="2" t="str">
        <f t="shared" si="174"/>
        <v/>
      </c>
      <c r="R2208" s="2" t="str">
        <f t="shared" si="174"/>
        <v/>
      </c>
      <c r="S2208" s="2" t="str">
        <f t="shared" si="174"/>
        <v/>
      </c>
      <c r="T2208" s="2" t="str">
        <f t="shared" si="174"/>
        <v/>
      </c>
      <c r="U2208" s="2" t="str">
        <f t="shared" si="174"/>
        <v/>
      </c>
      <c r="V2208" s="2" t="str">
        <f t="shared" si="174"/>
        <v/>
      </c>
      <c r="W2208" s="2" t="str">
        <f t="shared" si="174"/>
        <v/>
      </c>
      <c r="X2208" s="2" t="str">
        <f t="shared" si="174"/>
        <v/>
      </c>
      <c r="Y2208" s="2" t="str">
        <f t="shared" si="174"/>
        <v/>
      </c>
    </row>
    <row r="2209" spans="1:25" x14ac:dyDescent="0.2">
      <c r="A2209" s="2" t="s">
        <v>1605</v>
      </c>
      <c r="B2209" s="2">
        <v>4622</v>
      </c>
      <c r="C2209" s="2">
        <v>0</v>
      </c>
      <c r="D2209" s="2" t="s">
        <v>1605</v>
      </c>
      <c r="E2209" s="2">
        <v>2401</v>
      </c>
      <c r="F2209" s="2" t="s">
        <v>1606</v>
      </c>
      <c r="G2209" s="2">
        <v>2627103.264</v>
      </c>
      <c r="H2209" s="2">
        <v>1241701.898</v>
      </c>
      <c r="I2209" s="2" t="s">
        <v>4896</v>
      </c>
      <c r="J2209" s="4">
        <v>39630</v>
      </c>
      <c r="K2209" s="230">
        <f t="shared" si="173"/>
        <v>3</v>
      </c>
      <c r="L2209" s="2" t="str">
        <f>$B2209&amp;"-"&amp;COUNTIF($B$2:$B2209, $B2209)</f>
        <v>4622-1</v>
      </c>
      <c r="M2209" s="2">
        <v>6937</v>
      </c>
      <c r="N2209" s="2" t="str">
        <f t="shared" si="174"/>
        <v>Breno</v>
      </c>
      <c r="O2209" s="2" t="str">
        <f t="shared" si="174"/>
        <v/>
      </c>
      <c r="P2209" s="2" t="str">
        <f t="shared" si="174"/>
        <v/>
      </c>
      <c r="Q2209" s="2" t="str">
        <f t="shared" si="174"/>
        <v/>
      </c>
      <c r="R2209" s="2" t="str">
        <f t="shared" si="174"/>
        <v/>
      </c>
      <c r="S2209" s="2" t="str">
        <f t="shared" si="174"/>
        <v/>
      </c>
      <c r="T2209" s="2" t="str">
        <f t="shared" si="174"/>
        <v/>
      </c>
      <c r="U2209" s="2" t="str">
        <f t="shared" si="174"/>
        <v/>
      </c>
      <c r="V2209" s="2" t="str">
        <f t="shared" si="174"/>
        <v/>
      </c>
      <c r="W2209" s="2" t="str">
        <f t="shared" si="174"/>
        <v/>
      </c>
      <c r="X2209" s="2" t="str">
        <f t="shared" si="174"/>
        <v/>
      </c>
      <c r="Y2209" s="2" t="str">
        <f t="shared" si="174"/>
        <v/>
      </c>
    </row>
    <row r="2210" spans="1:25" x14ac:dyDescent="0.2">
      <c r="A2210" s="2" t="s">
        <v>1607</v>
      </c>
      <c r="B2210" s="2">
        <v>4624</v>
      </c>
      <c r="C2210" s="2">
        <v>0</v>
      </c>
      <c r="D2210" s="2" t="s">
        <v>1607</v>
      </c>
      <c r="E2210" s="2">
        <v>2402</v>
      </c>
      <c r="F2210" s="2" t="s">
        <v>1606</v>
      </c>
      <c r="G2210" s="2">
        <v>2628903.588</v>
      </c>
      <c r="H2210" s="2">
        <v>1239434.726</v>
      </c>
      <c r="I2210" s="2" t="s">
        <v>4896</v>
      </c>
      <c r="J2210" s="4">
        <v>39630</v>
      </c>
      <c r="K2210" s="230">
        <f t="shared" si="173"/>
        <v>3</v>
      </c>
      <c r="L2210" s="2" t="str">
        <f>$B2210&amp;"-"&amp;COUNTIF($B$2:$B2210, $B2210)</f>
        <v>4624-1</v>
      </c>
      <c r="M2210" s="2">
        <v>6938</v>
      </c>
      <c r="N2210" s="2" t="str">
        <f t="shared" si="174"/>
        <v>Vezio</v>
      </c>
      <c r="O2210" s="2" t="str">
        <f t="shared" si="174"/>
        <v>Fescoggia</v>
      </c>
      <c r="P2210" s="2" t="str">
        <f t="shared" si="174"/>
        <v/>
      </c>
      <c r="Q2210" s="2" t="str">
        <f t="shared" si="174"/>
        <v/>
      </c>
      <c r="R2210" s="2" t="str">
        <f t="shared" si="174"/>
        <v/>
      </c>
      <c r="S2210" s="2" t="str">
        <f t="shared" si="174"/>
        <v/>
      </c>
      <c r="T2210" s="2" t="str">
        <f t="shared" si="174"/>
        <v/>
      </c>
      <c r="U2210" s="2" t="str">
        <f t="shared" si="174"/>
        <v/>
      </c>
      <c r="V2210" s="2" t="str">
        <f t="shared" si="174"/>
        <v/>
      </c>
      <c r="W2210" s="2" t="str">
        <f t="shared" si="174"/>
        <v/>
      </c>
      <c r="X2210" s="2" t="str">
        <f t="shared" si="174"/>
        <v/>
      </c>
      <c r="Y2210" s="2" t="str">
        <f t="shared" si="174"/>
        <v/>
      </c>
    </row>
    <row r="2211" spans="1:25" x14ac:dyDescent="0.2">
      <c r="A2211" s="2" t="s">
        <v>1608</v>
      </c>
      <c r="B2211" s="2">
        <v>4703</v>
      </c>
      <c r="C2211" s="2">
        <v>0</v>
      </c>
      <c r="D2211" s="2" t="s">
        <v>1608</v>
      </c>
      <c r="E2211" s="2">
        <v>2403</v>
      </c>
      <c r="F2211" s="2" t="s">
        <v>1606</v>
      </c>
      <c r="G2211" s="2">
        <v>2623959.094</v>
      </c>
      <c r="H2211" s="2">
        <v>1236338.1440000001</v>
      </c>
      <c r="I2211" s="2" t="s">
        <v>4896</v>
      </c>
      <c r="J2211" s="4">
        <v>39630</v>
      </c>
      <c r="K2211" s="230">
        <f t="shared" si="173"/>
        <v>3</v>
      </c>
      <c r="L2211" s="2" t="str">
        <f>$B2211&amp;"-"&amp;COUNTIF($B$2:$B2211, $B2211)</f>
        <v>4703-1</v>
      </c>
      <c r="M2211" s="2">
        <v>6939</v>
      </c>
      <c r="N2211" s="2" t="str">
        <f t="shared" si="174"/>
        <v>Mugena</v>
      </c>
      <c r="O2211" s="2" t="str">
        <f t="shared" si="174"/>
        <v>Arosio</v>
      </c>
      <c r="P2211" s="2" t="str">
        <f t="shared" si="174"/>
        <v/>
      </c>
      <c r="Q2211" s="2" t="str">
        <f t="shared" si="174"/>
        <v/>
      </c>
      <c r="R2211" s="2" t="str">
        <f t="shared" si="174"/>
        <v/>
      </c>
      <c r="S2211" s="2" t="str">
        <f t="shared" si="174"/>
        <v/>
      </c>
      <c r="T2211" s="2" t="str">
        <f t="shared" si="174"/>
        <v/>
      </c>
      <c r="U2211" s="2" t="str">
        <f t="shared" si="174"/>
        <v/>
      </c>
      <c r="V2211" s="2" t="str">
        <f t="shared" si="174"/>
        <v/>
      </c>
      <c r="W2211" s="2" t="str">
        <f t="shared" si="174"/>
        <v/>
      </c>
      <c r="X2211" s="2" t="str">
        <f t="shared" si="174"/>
        <v/>
      </c>
      <c r="Y2211" s="2" t="str">
        <f t="shared" si="174"/>
        <v/>
      </c>
    </row>
    <row r="2212" spans="1:25" x14ac:dyDescent="0.2">
      <c r="A2212" s="2" t="s">
        <v>1605</v>
      </c>
      <c r="B2212" s="2">
        <v>4622</v>
      </c>
      <c r="C2212" s="2">
        <v>0</v>
      </c>
      <c r="D2212" s="2" t="s">
        <v>1609</v>
      </c>
      <c r="E2212" s="2">
        <v>2404</v>
      </c>
      <c r="F2212" s="2" t="s">
        <v>1606</v>
      </c>
      <c r="G2212" s="2">
        <v>2627428.6310000001</v>
      </c>
      <c r="H2212" s="2">
        <v>1240267.2660000001</v>
      </c>
      <c r="I2212" s="2" t="s">
        <v>4896</v>
      </c>
      <c r="J2212" s="4">
        <v>39630</v>
      </c>
      <c r="K2212" s="230">
        <f t="shared" si="173"/>
        <v>3</v>
      </c>
      <c r="L2212" s="2" t="str">
        <f>$B2212&amp;"-"&amp;COUNTIF($B$2:$B2212, $B2212)</f>
        <v>4622-2</v>
      </c>
      <c r="M2212" s="2">
        <v>6942</v>
      </c>
      <c r="N2212" s="2" t="str">
        <f t="shared" si="174"/>
        <v>Savosa</v>
      </c>
      <c r="O2212" s="2" t="str">
        <f t="shared" si="174"/>
        <v>Savosa</v>
      </c>
      <c r="P2212" s="2" t="str">
        <f t="shared" si="174"/>
        <v/>
      </c>
      <c r="Q2212" s="2" t="str">
        <f t="shared" si="174"/>
        <v/>
      </c>
      <c r="R2212" s="2" t="str">
        <f t="shared" si="174"/>
        <v/>
      </c>
      <c r="S2212" s="2" t="str">
        <f t="shared" si="174"/>
        <v/>
      </c>
      <c r="T2212" s="2" t="str">
        <f t="shared" si="174"/>
        <v/>
      </c>
      <c r="U2212" s="2" t="str">
        <f t="shared" si="174"/>
        <v/>
      </c>
      <c r="V2212" s="2" t="str">
        <f t="shared" si="174"/>
        <v/>
      </c>
      <c r="W2212" s="2" t="str">
        <f t="shared" si="174"/>
        <v/>
      </c>
      <c r="X2212" s="2" t="str">
        <f t="shared" si="174"/>
        <v/>
      </c>
      <c r="Y2212" s="2" t="str">
        <f t="shared" si="174"/>
        <v/>
      </c>
    </row>
    <row r="2213" spans="1:25" x14ac:dyDescent="0.2">
      <c r="A2213" s="2" t="s">
        <v>1609</v>
      </c>
      <c r="B2213" s="2">
        <v>4623</v>
      </c>
      <c r="C2213" s="2">
        <v>0</v>
      </c>
      <c r="D2213" s="2" t="s">
        <v>1609</v>
      </c>
      <c r="E2213" s="2">
        <v>2404</v>
      </c>
      <c r="F2213" s="2" t="s">
        <v>1606</v>
      </c>
      <c r="G2213" s="2">
        <v>2627369.0819999999</v>
      </c>
      <c r="H2213" s="2">
        <v>1238477.69</v>
      </c>
      <c r="I2213" s="2" t="s">
        <v>4896</v>
      </c>
      <c r="J2213" s="4">
        <v>39630</v>
      </c>
      <c r="K2213" s="230">
        <f t="shared" si="173"/>
        <v>3</v>
      </c>
      <c r="L2213" s="2" t="str">
        <f>$B2213&amp;"-"&amp;COUNTIF($B$2:$B2213, $B2213)</f>
        <v>4623-1</v>
      </c>
      <c r="M2213" s="2">
        <v>6943</v>
      </c>
      <c r="N2213" s="2" t="str">
        <f t="shared" si="174"/>
        <v>Vezia</v>
      </c>
      <c r="O2213" s="2" t="str">
        <f t="shared" si="174"/>
        <v>Vezia</v>
      </c>
      <c r="P2213" s="2" t="str">
        <f t="shared" si="174"/>
        <v/>
      </c>
      <c r="Q2213" s="2" t="str">
        <f t="shared" si="174"/>
        <v/>
      </c>
      <c r="R2213" s="2" t="str">
        <f t="shared" si="174"/>
        <v/>
      </c>
      <c r="S2213" s="2" t="str">
        <f t="shared" si="174"/>
        <v/>
      </c>
      <c r="T2213" s="2" t="str">
        <f t="shared" si="174"/>
        <v/>
      </c>
      <c r="U2213" s="2" t="str">
        <f t="shared" si="174"/>
        <v/>
      </c>
      <c r="V2213" s="2" t="str">
        <f t="shared" si="174"/>
        <v/>
      </c>
      <c r="W2213" s="2" t="str">
        <f t="shared" si="174"/>
        <v/>
      </c>
      <c r="X2213" s="2" t="str">
        <f t="shared" si="174"/>
        <v/>
      </c>
      <c r="Y2213" s="2" t="str">
        <f t="shared" si="174"/>
        <v/>
      </c>
    </row>
    <row r="2214" spans="1:25" x14ac:dyDescent="0.2">
      <c r="A2214" s="2" t="s">
        <v>1610</v>
      </c>
      <c r="B2214" s="2">
        <v>4626</v>
      </c>
      <c r="C2214" s="2">
        <v>0</v>
      </c>
      <c r="D2214" s="2" t="s">
        <v>1610</v>
      </c>
      <c r="E2214" s="2">
        <v>2405</v>
      </c>
      <c r="F2214" s="2" t="s">
        <v>1606</v>
      </c>
      <c r="G2214" s="2">
        <v>2625687.014</v>
      </c>
      <c r="H2214" s="2">
        <v>1237527.524</v>
      </c>
      <c r="I2214" s="2" t="s">
        <v>4896</v>
      </c>
      <c r="J2214" s="4">
        <v>39630</v>
      </c>
      <c r="K2214" s="230">
        <f t="shared" si="173"/>
        <v>3</v>
      </c>
      <c r="L2214" s="2" t="str">
        <f>$B2214&amp;"-"&amp;COUNTIF($B$2:$B2214, $B2214)</f>
        <v>4626-1</v>
      </c>
      <c r="M2214" s="2">
        <v>6944</v>
      </c>
      <c r="N2214" s="2" t="str">
        <f t="shared" si="174"/>
        <v>Cureglia</v>
      </c>
      <c r="O2214" s="2" t="str">
        <f t="shared" si="174"/>
        <v>Cureglia</v>
      </c>
      <c r="P2214" s="2" t="str">
        <f t="shared" si="174"/>
        <v>Cureglia</v>
      </c>
      <c r="Q2214" s="2" t="str">
        <f t="shared" si="174"/>
        <v/>
      </c>
      <c r="R2214" s="2" t="str">
        <f t="shared" si="174"/>
        <v/>
      </c>
      <c r="S2214" s="2" t="str">
        <f t="shared" si="174"/>
        <v/>
      </c>
      <c r="T2214" s="2" t="str">
        <f t="shared" si="174"/>
        <v/>
      </c>
      <c r="U2214" s="2" t="str">
        <f t="shared" si="174"/>
        <v/>
      </c>
      <c r="V2214" s="2" t="str">
        <f t="shared" si="174"/>
        <v/>
      </c>
      <c r="W2214" s="2" t="str">
        <f t="shared" si="174"/>
        <v/>
      </c>
      <c r="X2214" s="2" t="str">
        <f t="shared" si="174"/>
        <v/>
      </c>
      <c r="Y2214" s="2" t="str">
        <f t="shared" si="174"/>
        <v/>
      </c>
    </row>
    <row r="2215" spans="1:25" x14ac:dyDescent="0.2">
      <c r="A2215" s="2" t="s">
        <v>1609</v>
      </c>
      <c r="B2215" s="2">
        <v>4623</v>
      </c>
      <c r="C2215" s="2">
        <v>0</v>
      </c>
      <c r="D2215" s="2" t="s">
        <v>1611</v>
      </c>
      <c r="E2215" s="2">
        <v>2406</v>
      </c>
      <c r="F2215" s="2" t="s">
        <v>1606</v>
      </c>
      <c r="G2215" s="2">
        <v>2625788.2510000002</v>
      </c>
      <c r="H2215" s="2">
        <v>1239795.757</v>
      </c>
      <c r="I2215" s="2" t="s">
        <v>4896</v>
      </c>
      <c r="J2215" s="4">
        <v>39630</v>
      </c>
      <c r="K2215" s="230">
        <f t="shared" si="173"/>
        <v>3</v>
      </c>
      <c r="L2215" s="2" t="str">
        <f>$B2215&amp;"-"&amp;COUNTIF($B$2:$B2215, $B2215)</f>
        <v>4623-2</v>
      </c>
      <c r="M2215" s="2">
        <v>6945</v>
      </c>
      <c r="N2215" s="2" t="str">
        <f t="shared" si="174"/>
        <v>Origlio</v>
      </c>
      <c r="O2215" s="2" t="str">
        <f t="shared" si="174"/>
        <v>Origlio</v>
      </c>
      <c r="P2215" s="2" t="str">
        <f t="shared" si="174"/>
        <v/>
      </c>
      <c r="Q2215" s="2" t="str">
        <f t="shared" si="174"/>
        <v/>
      </c>
      <c r="R2215" s="2" t="str">
        <f t="shared" si="174"/>
        <v/>
      </c>
      <c r="S2215" s="2" t="str">
        <f t="shared" si="174"/>
        <v/>
      </c>
      <c r="T2215" s="2" t="str">
        <f t="shared" si="174"/>
        <v/>
      </c>
      <c r="U2215" s="2" t="str">
        <f t="shared" si="174"/>
        <v/>
      </c>
      <c r="V2215" s="2" t="str">
        <f t="shared" si="174"/>
        <v/>
      </c>
      <c r="W2215" s="2" t="str">
        <f t="shared" si="174"/>
        <v/>
      </c>
      <c r="X2215" s="2" t="str">
        <f t="shared" si="174"/>
        <v/>
      </c>
      <c r="Y2215" s="2" t="str">
        <f t="shared" si="174"/>
        <v/>
      </c>
    </row>
    <row r="2216" spans="1:25" x14ac:dyDescent="0.2">
      <c r="A2216" s="2" t="s">
        <v>1611</v>
      </c>
      <c r="B2216" s="2">
        <v>4625</v>
      </c>
      <c r="C2216" s="2">
        <v>0</v>
      </c>
      <c r="D2216" s="2" t="s">
        <v>1611</v>
      </c>
      <c r="E2216" s="2">
        <v>2406</v>
      </c>
      <c r="F2216" s="2" t="s">
        <v>1606</v>
      </c>
      <c r="G2216" s="2">
        <v>2624290.2000000002</v>
      </c>
      <c r="H2216" s="2">
        <v>1240243.28</v>
      </c>
      <c r="I2216" s="2" t="s">
        <v>4896</v>
      </c>
      <c r="J2216" s="4">
        <v>39630</v>
      </c>
      <c r="K2216" s="230">
        <f t="shared" si="173"/>
        <v>3</v>
      </c>
      <c r="L2216" s="2" t="str">
        <f>$B2216&amp;"-"&amp;COUNTIF($B$2:$B2216, $B2216)</f>
        <v>4625-1</v>
      </c>
      <c r="M2216" s="2">
        <v>6946</v>
      </c>
      <c r="N2216" s="2" t="str">
        <f t="shared" si="174"/>
        <v>Ponte Capriasca</v>
      </c>
      <c r="O2216" s="2" t="str">
        <f t="shared" si="174"/>
        <v>Ponte Capriasca</v>
      </c>
      <c r="P2216" s="2" t="str">
        <f t="shared" si="174"/>
        <v/>
      </c>
      <c r="Q2216" s="2" t="str">
        <f t="shared" si="174"/>
        <v/>
      </c>
      <c r="R2216" s="2" t="str">
        <f t="shared" si="174"/>
        <v/>
      </c>
      <c r="S2216" s="2" t="str">
        <f t="shared" si="174"/>
        <v/>
      </c>
      <c r="T2216" s="2" t="str">
        <f t="shared" si="174"/>
        <v/>
      </c>
      <c r="U2216" s="2" t="str">
        <f t="shared" si="174"/>
        <v/>
      </c>
      <c r="V2216" s="2" t="str">
        <f t="shared" si="174"/>
        <v/>
      </c>
      <c r="W2216" s="2" t="str">
        <f t="shared" si="174"/>
        <v/>
      </c>
      <c r="X2216" s="2" t="str">
        <f t="shared" si="174"/>
        <v/>
      </c>
      <c r="Y2216" s="2" t="str">
        <f t="shared" si="174"/>
        <v/>
      </c>
    </row>
    <row r="2217" spans="1:25" x14ac:dyDescent="0.2">
      <c r="A2217" s="2" t="s">
        <v>1610</v>
      </c>
      <c r="B2217" s="2">
        <v>4626</v>
      </c>
      <c r="C2217" s="2">
        <v>0</v>
      </c>
      <c r="D2217" s="2" t="s">
        <v>1611</v>
      </c>
      <c r="E2217" s="2">
        <v>2406</v>
      </c>
      <c r="F2217" s="2" t="s">
        <v>1606</v>
      </c>
      <c r="G2217" s="2">
        <v>2625325.054</v>
      </c>
      <c r="H2217" s="2">
        <v>1239111.415</v>
      </c>
      <c r="I2217" s="2" t="s">
        <v>4896</v>
      </c>
      <c r="J2217" s="4">
        <v>39630</v>
      </c>
      <c r="K2217" s="230">
        <f t="shared" si="173"/>
        <v>3</v>
      </c>
      <c r="L2217" s="2" t="str">
        <f>$B2217&amp;"-"&amp;COUNTIF($B$2:$B2217, $B2217)</f>
        <v>4626-2</v>
      </c>
      <c r="M2217" s="2">
        <v>6947</v>
      </c>
      <c r="N2217" s="2" t="str">
        <f t="shared" si="174"/>
        <v>Vaglio</v>
      </c>
      <c r="O2217" s="2" t="str">
        <f t="shared" si="174"/>
        <v/>
      </c>
      <c r="P2217" s="2" t="str">
        <f t="shared" si="174"/>
        <v/>
      </c>
      <c r="Q2217" s="2" t="str">
        <f t="shared" si="174"/>
        <v/>
      </c>
      <c r="R2217" s="2" t="str">
        <f t="shared" si="174"/>
        <v/>
      </c>
      <c r="S2217" s="2" t="str">
        <f t="shared" si="174"/>
        <v/>
      </c>
      <c r="T2217" s="2" t="str">
        <f t="shared" si="174"/>
        <v/>
      </c>
      <c r="U2217" s="2" t="str">
        <f t="shared" si="174"/>
        <v/>
      </c>
      <c r="V2217" s="2" t="str">
        <f t="shared" si="174"/>
        <v/>
      </c>
      <c r="W2217" s="2" t="str">
        <f t="shared" si="174"/>
        <v/>
      </c>
      <c r="X2217" s="2" t="str">
        <f t="shared" si="174"/>
        <v/>
      </c>
      <c r="Y2217" s="2" t="str">
        <f t="shared" si="174"/>
        <v/>
      </c>
    </row>
    <row r="2218" spans="1:25" x14ac:dyDescent="0.2">
      <c r="A2218" s="2" t="s">
        <v>1617</v>
      </c>
      <c r="B2218" s="2">
        <v>4718</v>
      </c>
      <c r="C2218" s="2">
        <v>0</v>
      </c>
      <c r="D2218" s="2" t="s">
        <v>1611</v>
      </c>
      <c r="E2218" s="2">
        <v>2406</v>
      </c>
      <c r="F2218" s="2" t="s">
        <v>1606</v>
      </c>
      <c r="G2218" s="2">
        <v>2623848.7949999999</v>
      </c>
      <c r="H2218" s="2">
        <v>1241723.409</v>
      </c>
      <c r="I2218" s="2" t="s">
        <v>4896</v>
      </c>
      <c r="J2218" s="4">
        <v>39630</v>
      </c>
      <c r="K2218" s="230">
        <f t="shared" si="173"/>
        <v>3</v>
      </c>
      <c r="L2218" s="2" t="str">
        <f>$B2218&amp;"-"&amp;COUNTIF($B$2:$B2218, $B2218)</f>
        <v>4718-1</v>
      </c>
      <c r="M2218" s="2">
        <v>6948</v>
      </c>
      <c r="N2218" s="2" t="str">
        <f t="shared" si="174"/>
        <v>Porza</v>
      </c>
      <c r="O2218" s="2" t="str">
        <f t="shared" si="174"/>
        <v>Porza</v>
      </c>
      <c r="P2218" s="2" t="str">
        <f t="shared" si="174"/>
        <v/>
      </c>
      <c r="Q2218" s="2" t="str">
        <f t="shared" si="174"/>
        <v/>
      </c>
      <c r="R2218" s="2" t="str">
        <f t="shared" si="174"/>
        <v/>
      </c>
      <c r="S2218" s="2" t="str">
        <f t="shared" si="174"/>
        <v/>
      </c>
      <c r="T2218" s="2" t="str">
        <f t="shared" si="174"/>
        <v/>
      </c>
      <c r="U2218" s="2" t="str">
        <f t="shared" si="174"/>
        <v/>
      </c>
      <c r="V2218" s="2" t="str">
        <f t="shared" si="174"/>
        <v/>
      </c>
      <c r="W2218" s="2" t="str">
        <f t="shared" si="174"/>
        <v/>
      </c>
      <c r="X2218" s="2" t="str">
        <f t="shared" si="174"/>
        <v/>
      </c>
      <c r="Y2218" s="2" t="str">
        <f t="shared" si="174"/>
        <v/>
      </c>
    </row>
    <row r="2219" spans="1:25" x14ac:dyDescent="0.2">
      <c r="A2219" s="2" t="s">
        <v>1612</v>
      </c>
      <c r="B2219" s="2">
        <v>4702</v>
      </c>
      <c r="C2219" s="2">
        <v>0</v>
      </c>
      <c r="D2219" s="2" t="s">
        <v>1612</v>
      </c>
      <c r="E2219" s="2">
        <v>2407</v>
      </c>
      <c r="F2219" s="2" t="s">
        <v>1606</v>
      </c>
      <c r="G2219" s="2">
        <v>2621169.6880000001</v>
      </c>
      <c r="H2219" s="2">
        <v>1237746.801</v>
      </c>
      <c r="I2219" s="2" t="s">
        <v>4896</v>
      </c>
      <c r="J2219" s="4">
        <v>39630</v>
      </c>
      <c r="K2219" s="230">
        <f t="shared" si="173"/>
        <v>3</v>
      </c>
      <c r="L2219" s="2" t="str">
        <f>$B2219&amp;"-"&amp;COUNTIF($B$2:$B2219, $B2219)</f>
        <v>4702-1</v>
      </c>
      <c r="M2219" s="2">
        <v>6949</v>
      </c>
      <c r="N2219" s="2" t="str">
        <f t="shared" si="174"/>
        <v>Comano</v>
      </c>
      <c r="O2219" s="2" t="str">
        <f t="shared" si="174"/>
        <v/>
      </c>
      <c r="P2219" s="2" t="str">
        <f t="shared" si="174"/>
        <v/>
      </c>
      <c r="Q2219" s="2" t="str">
        <f t="shared" si="174"/>
        <v/>
      </c>
      <c r="R2219" s="2" t="str">
        <f t="shared" si="174"/>
        <v/>
      </c>
      <c r="S2219" s="2" t="str">
        <f t="shared" si="174"/>
        <v/>
      </c>
      <c r="T2219" s="2" t="str">
        <f t="shared" si="174"/>
        <v/>
      </c>
      <c r="U2219" s="2" t="str">
        <f t="shared" si="174"/>
        <v/>
      </c>
      <c r="V2219" s="2" t="str">
        <f t="shared" si="174"/>
        <v/>
      </c>
      <c r="W2219" s="2" t="str">
        <f t="shared" si="174"/>
        <v/>
      </c>
      <c r="X2219" s="2" t="str">
        <f t="shared" si="174"/>
        <v/>
      </c>
      <c r="Y2219" s="2" t="str">
        <f t="shared" si="174"/>
        <v/>
      </c>
    </row>
    <row r="2220" spans="1:25" x14ac:dyDescent="0.2">
      <c r="A2220" s="2" t="s">
        <v>1615</v>
      </c>
      <c r="B2220" s="2">
        <v>4710</v>
      </c>
      <c r="C2220" s="2">
        <v>0</v>
      </c>
      <c r="D2220" s="2" t="s">
        <v>1612</v>
      </c>
      <c r="E2220" s="2">
        <v>2407</v>
      </c>
      <c r="F2220" s="2" t="s">
        <v>1606</v>
      </c>
      <c r="G2220" s="2">
        <v>2619931.1609999998</v>
      </c>
      <c r="H2220" s="2">
        <v>1238572.683</v>
      </c>
      <c r="I2220" s="2" t="s">
        <v>4896</v>
      </c>
      <c r="J2220" s="4">
        <v>39630</v>
      </c>
      <c r="K2220" s="230">
        <f t="shared" si="173"/>
        <v>3</v>
      </c>
      <c r="L2220" s="2" t="str">
        <f>$B2220&amp;"-"&amp;COUNTIF($B$2:$B2220, $B2220)</f>
        <v>4710-1</v>
      </c>
      <c r="M2220" s="2">
        <v>6950</v>
      </c>
      <c r="N2220" s="2" t="str">
        <f t="shared" si="174"/>
        <v>Tesserete</v>
      </c>
      <c r="O2220" s="2" t="str">
        <f t="shared" si="174"/>
        <v/>
      </c>
      <c r="P2220" s="2" t="str">
        <f t="shared" si="174"/>
        <v/>
      </c>
      <c r="Q2220" s="2" t="str">
        <f t="shared" si="174"/>
        <v/>
      </c>
      <c r="R2220" s="2" t="str">
        <f t="shared" si="174"/>
        <v/>
      </c>
      <c r="S2220" s="2" t="str">
        <f t="shared" si="174"/>
        <v/>
      </c>
      <c r="T2220" s="2" t="str">
        <f t="shared" si="174"/>
        <v/>
      </c>
      <c r="U2220" s="2" t="str">
        <f t="shared" si="174"/>
        <v/>
      </c>
      <c r="V2220" s="2" t="str">
        <f t="shared" si="174"/>
        <v/>
      </c>
      <c r="W2220" s="2" t="str">
        <f t="shared" si="174"/>
        <v/>
      </c>
      <c r="X2220" s="2" t="str">
        <f t="shared" si="174"/>
        <v/>
      </c>
      <c r="Y2220" s="2" t="str">
        <f t="shared" si="174"/>
        <v/>
      </c>
    </row>
    <row r="2221" spans="1:25" x14ac:dyDescent="0.2">
      <c r="A2221" s="2" t="s">
        <v>1613</v>
      </c>
      <c r="B2221" s="2">
        <v>4628</v>
      </c>
      <c r="C2221" s="2">
        <v>0</v>
      </c>
      <c r="D2221" s="2" t="s">
        <v>1613</v>
      </c>
      <c r="E2221" s="2">
        <v>2408</v>
      </c>
      <c r="F2221" s="2" t="s">
        <v>1606</v>
      </c>
      <c r="G2221" s="2">
        <v>2627195.6</v>
      </c>
      <c r="H2221" s="2">
        <v>1235437.922</v>
      </c>
      <c r="I2221" s="2" t="s">
        <v>4896</v>
      </c>
      <c r="J2221" s="4">
        <v>39630</v>
      </c>
      <c r="K2221" s="230">
        <f t="shared" si="173"/>
        <v>3</v>
      </c>
      <c r="L2221" s="2" t="str">
        <f>$B2221&amp;"-"&amp;COUNTIF($B$2:$B2221, $B2221)</f>
        <v>4628-1</v>
      </c>
      <c r="M2221" s="2">
        <v>6951</v>
      </c>
      <c r="N2221" s="2" t="str">
        <f t="shared" si="174"/>
        <v>Insone</v>
      </c>
      <c r="O2221" s="2" t="str">
        <f t="shared" si="174"/>
        <v>Scareglia</v>
      </c>
      <c r="P2221" s="2" t="str">
        <f t="shared" si="174"/>
        <v>Colla</v>
      </c>
      <c r="Q2221" s="2" t="str">
        <f t="shared" si="174"/>
        <v>Bogno</v>
      </c>
      <c r="R2221" s="2" t="str">
        <f t="shared" si="174"/>
        <v>Cozzo</v>
      </c>
      <c r="S2221" s="2" t="str">
        <f t="shared" si="174"/>
        <v>Signôra</v>
      </c>
      <c r="T2221" s="2" t="str">
        <f t="shared" si="174"/>
        <v/>
      </c>
      <c r="U2221" s="2" t="str">
        <f t="shared" si="174"/>
        <v/>
      </c>
      <c r="V2221" s="2" t="str">
        <f t="shared" si="174"/>
        <v/>
      </c>
      <c r="W2221" s="2" t="str">
        <f t="shared" si="174"/>
        <v/>
      </c>
      <c r="X2221" s="2" t="str">
        <f t="shared" si="174"/>
        <v/>
      </c>
      <c r="Y2221" s="2" t="str">
        <f t="shared" si="174"/>
        <v/>
      </c>
    </row>
    <row r="2222" spans="1:25" x14ac:dyDescent="0.2">
      <c r="A2222" s="2" t="s">
        <v>665</v>
      </c>
      <c r="B2222" s="2">
        <v>2747</v>
      </c>
      <c r="C2222" s="2">
        <v>2</v>
      </c>
      <c r="D2222" s="2" t="s">
        <v>1614</v>
      </c>
      <c r="E2222" s="2">
        <v>2421</v>
      </c>
      <c r="F2222" s="2" t="s">
        <v>1606</v>
      </c>
      <c r="G2222" s="2">
        <v>2608939.8489999999</v>
      </c>
      <c r="H2222" s="2">
        <v>1240615.81</v>
      </c>
      <c r="I2222" s="2" t="s">
        <v>4896</v>
      </c>
      <c r="J2222" s="4">
        <v>39630</v>
      </c>
      <c r="K2222" s="230">
        <f t="shared" si="173"/>
        <v>3</v>
      </c>
      <c r="L2222" s="2" t="str">
        <f>$B2222&amp;"-"&amp;COUNTIF($B$2:$B2222, $B2222)</f>
        <v>2747-3</v>
      </c>
      <c r="M2222" s="2">
        <v>6952</v>
      </c>
      <c r="N2222" s="2" t="str">
        <f t="shared" si="174"/>
        <v>Canobbio</v>
      </c>
      <c r="O2222" s="2" t="str">
        <f t="shared" si="174"/>
        <v/>
      </c>
      <c r="P2222" s="2" t="str">
        <f t="shared" si="174"/>
        <v/>
      </c>
      <c r="Q2222" s="2" t="str">
        <f t="shared" si="174"/>
        <v/>
      </c>
      <c r="R2222" s="2" t="str">
        <f t="shared" si="174"/>
        <v/>
      </c>
      <c r="S2222" s="2" t="str">
        <f t="shared" si="174"/>
        <v/>
      </c>
      <c r="T2222" s="2" t="str">
        <f t="shared" si="174"/>
        <v/>
      </c>
      <c r="U2222" s="2" t="str">
        <f t="shared" si="174"/>
        <v/>
      </c>
      <c r="V2222" s="2" t="str">
        <f t="shared" si="174"/>
        <v/>
      </c>
      <c r="W2222" s="2" t="str">
        <f t="shared" si="174"/>
        <v/>
      </c>
      <c r="X2222" s="2" t="str">
        <f t="shared" si="174"/>
        <v/>
      </c>
      <c r="Y2222" s="2" t="str">
        <f t="shared" si="174"/>
        <v/>
      </c>
    </row>
    <row r="2223" spans="1:25" x14ac:dyDescent="0.2">
      <c r="A2223" s="2" t="s">
        <v>1614</v>
      </c>
      <c r="B2223" s="2">
        <v>4714</v>
      </c>
      <c r="C2223" s="2">
        <v>0</v>
      </c>
      <c r="D2223" s="2" t="s">
        <v>1614</v>
      </c>
      <c r="E2223" s="2">
        <v>2421</v>
      </c>
      <c r="F2223" s="2" t="s">
        <v>1606</v>
      </c>
      <c r="G2223" s="2">
        <v>2611699.5290000001</v>
      </c>
      <c r="H2223" s="2">
        <v>1240279.9509999999</v>
      </c>
      <c r="I2223" s="2" t="s">
        <v>4896</v>
      </c>
      <c r="J2223" s="4">
        <v>39630</v>
      </c>
      <c r="K2223" s="230">
        <f t="shared" si="173"/>
        <v>3</v>
      </c>
      <c r="L2223" s="2" t="str">
        <f>$B2223&amp;"-"&amp;COUNTIF($B$2:$B2223, $B2223)</f>
        <v>4714-1</v>
      </c>
      <c r="M2223" s="2">
        <v>6953</v>
      </c>
      <c r="N2223" s="2" t="str">
        <f t="shared" si="174"/>
        <v>Lugaggia</v>
      </c>
      <c r="O2223" s="2" t="str">
        <f t="shared" si="174"/>
        <v/>
      </c>
      <c r="P2223" s="2" t="str">
        <f t="shared" si="174"/>
        <v/>
      </c>
      <c r="Q2223" s="2" t="str">
        <f t="shared" si="174"/>
        <v/>
      </c>
      <c r="R2223" s="2" t="str">
        <f t="shared" si="174"/>
        <v/>
      </c>
      <c r="S2223" s="2" t="str">
        <f t="shared" si="174"/>
        <v/>
      </c>
      <c r="T2223" s="2" t="str">
        <f t="shared" si="174"/>
        <v/>
      </c>
      <c r="U2223" s="2" t="str">
        <f t="shared" si="174"/>
        <v/>
      </c>
      <c r="V2223" s="2" t="str">
        <f t="shared" si="174"/>
        <v/>
      </c>
      <c r="W2223" s="2" t="str">
        <f t="shared" si="174"/>
        <v/>
      </c>
      <c r="X2223" s="2" t="str">
        <f t="shared" si="174"/>
        <v/>
      </c>
      <c r="Y2223" s="2" t="str">
        <f t="shared" si="174"/>
        <v/>
      </c>
    </row>
    <row r="2224" spans="1:25" x14ac:dyDescent="0.2">
      <c r="A2224" s="2" t="s">
        <v>1621</v>
      </c>
      <c r="B2224" s="2">
        <v>4717</v>
      </c>
      <c r="C2224" s="2">
        <v>0</v>
      </c>
      <c r="D2224" s="2" t="s">
        <v>1614</v>
      </c>
      <c r="E2224" s="2">
        <v>2421</v>
      </c>
      <c r="F2224" s="2" t="s">
        <v>1606</v>
      </c>
      <c r="G2224" s="2">
        <v>2611053.713</v>
      </c>
      <c r="H2224" s="2">
        <v>1241367.67</v>
      </c>
      <c r="I2224" s="2" t="s">
        <v>4896</v>
      </c>
      <c r="J2224" s="4">
        <v>39630</v>
      </c>
      <c r="K2224" s="230">
        <f t="shared" si="173"/>
        <v>3</v>
      </c>
      <c r="L2224" s="2" t="str">
        <f>$B2224&amp;"-"&amp;COUNTIF($B$2:$B2224, $B2224)</f>
        <v>4717-1</v>
      </c>
      <c r="M2224" s="2">
        <v>6954</v>
      </c>
      <c r="N2224" s="2" t="str">
        <f t="shared" si="174"/>
        <v>Sala Capriasca</v>
      </c>
      <c r="O2224" s="2" t="str">
        <f t="shared" si="174"/>
        <v>Bigorio</v>
      </c>
      <c r="P2224" s="2" t="str">
        <f t="shared" si="174"/>
        <v/>
      </c>
      <c r="Q2224" s="2" t="str">
        <f t="shared" si="174"/>
        <v/>
      </c>
      <c r="R2224" s="2" t="str">
        <f t="shared" si="174"/>
        <v/>
      </c>
      <c r="S2224" s="2" t="str">
        <f t="shared" si="174"/>
        <v/>
      </c>
      <c r="T2224" s="2" t="str">
        <f t="shared" si="174"/>
        <v/>
      </c>
      <c r="U2224" s="2" t="str">
        <f t="shared" si="174"/>
        <v/>
      </c>
      <c r="V2224" s="2" t="str">
        <f t="shared" si="174"/>
        <v/>
      </c>
      <c r="W2224" s="2" t="str">
        <f t="shared" si="174"/>
        <v/>
      </c>
      <c r="X2224" s="2" t="str">
        <f t="shared" si="174"/>
        <v/>
      </c>
      <c r="Y2224" s="2" t="str">
        <f t="shared" si="174"/>
        <v/>
      </c>
    </row>
    <row r="2225" spans="1:25" x14ac:dyDescent="0.2">
      <c r="A2225" s="2" t="s">
        <v>1623</v>
      </c>
      <c r="B2225" s="2">
        <v>4719</v>
      </c>
      <c r="C2225" s="2">
        <v>0</v>
      </c>
      <c r="D2225" s="2" t="s">
        <v>1614</v>
      </c>
      <c r="E2225" s="2">
        <v>2421</v>
      </c>
      <c r="F2225" s="2" t="s">
        <v>1606</v>
      </c>
      <c r="G2225" s="2">
        <v>2610381.1409999998</v>
      </c>
      <c r="H2225" s="2">
        <v>1241686.838</v>
      </c>
      <c r="I2225" s="2" t="s">
        <v>4896</v>
      </c>
      <c r="J2225" s="4">
        <v>39630</v>
      </c>
      <c r="K2225" s="230">
        <f t="shared" si="173"/>
        <v>3</v>
      </c>
      <c r="L2225" s="2" t="str">
        <f>$B2225&amp;"-"&amp;COUNTIF($B$2:$B2225, $B2225)</f>
        <v>4719-1</v>
      </c>
      <c r="M2225" s="2">
        <v>6955</v>
      </c>
      <c r="N2225" s="2" t="str">
        <f t="shared" si="174"/>
        <v>Cagiallo</v>
      </c>
      <c r="O2225" s="2" t="str">
        <f t="shared" si="174"/>
        <v>Oggio</v>
      </c>
      <c r="P2225" s="2" t="str">
        <f t="shared" si="174"/>
        <v/>
      </c>
      <c r="Q2225" s="2" t="str">
        <f t="shared" si="174"/>
        <v/>
      </c>
      <c r="R2225" s="2" t="str">
        <f t="shared" si="174"/>
        <v/>
      </c>
      <c r="S2225" s="2" t="str">
        <f t="shared" si="174"/>
        <v/>
      </c>
      <c r="T2225" s="2" t="str">
        <f t="shared" si="174"/>
        <v/>
      </c>
      <c r="U2225" s="2" t="str">
        <f t="shared" si="174"/>
        <v/>
      </c>
      <c r="V2225" s="2" t="str">
        <f t="shared" si="174"/>
        <v/>
      </c>
      <c r="W2225" s="2" t="str">
        <f t="shared" si="174"/>
        <v/>
      </c>
      <c r="X2225" s="2" t="str">
        <f t="shared" si="174"/>
        <v/>
      </c>
      <c r="Y2225" s="2" t="str">
        <f t="shared" si="174"/>
        <v/>
      </c>
    </row>
    <row r="2226" spans="1:25" x14ac:dyDescent="0.2">
      <c r="A2226" s="2" t="s">
        <v>1615</v>
      </c>
      <c r="B2226" s="2">
        <v>4710</v>
      </c>
      <c r="C2226" s="2">
        <v>0</v>
      </c>
      <c r="D2226" s="2" t="s">
        <v>1615</v>
      </c>
      <c r="E2226" s="2">
        <v>2422</v>
      </c>
      <c r="F2226" s="2" t="s">
        <v>1606</v>
      </c>
      <c r="G2226" s="2">
        <v>2620368.4479999999</v>
      </c>
      <c r="H2226" s="2">
        <v>1240263.632</v>
      </c>
      <c r="I2226" s="2" t="s">
        <v>4896</v>
      </c>
      <c r="J2226" s="4">
        <v>39630</v>
      </c>
      <c r="K2226" s="230">
        <f t="shared" si="173"/>
        <v>3</v>
      </c>
      <c r="L2226" s="2" t="str">
        <f>$B2226&amp;"-"&amp;COUNTIF($B$2:$B2226, $B2226)</f>
        <v>4710-2</v>
      </c>
      <c r="M2226" s="2">
        <v>6956</v>
      </c>
      <c r="N2226" s="2" t="str">
        <f t="shared" si="174"/>
        <v>Lopagno</v>
      </c>
      <c r="O2226" s="2" t="str">
        <f t="shared" si="174"/>
        <v/>
      </c>
      <c r="P2226" s="2" t="str">
        <f t="shared" si="174"/>
        <v/>
      </c>
      <c r="Q2226" s="2" t="str">
        <f t="shared" si="174"/>
        <v/>
      </c>
      <c r="R2226" s="2" t="str">
        <f t="shared" si="174"/>
        <v/>
      </c>
      <c r="S2226" s="2" t="str">
        <f t="shared" si="174"/>
        <v/>
      </c>
      <c r="T2226" s="2" t="str">
        <f t="shared" si="174"/>
        <v/>
      </c>
      <c r="U2226" s="2" t="str">
        <f t="shared" si="174"/>
        <v/>
      </c>
      <c r="V2226" s="2" t="str">
        <f t="shared" si="174"/>
        <v/>
      </c>
      <c r="W2226" s="2" t="str">
        <f t="shared" si="174"/>
        <v/>
      </c>
      <c r="X2226" s="2" t="str">
        <f t="shared" si="174"/>
        <v/>
      </c>
      <c r="Y2226" s="2" t="str">
        <f t="shared" si="174"/>
        <v/>
      </c>
    </row>
    <row r="2227" spans="1:25" x14ac:dyDescent="0.2">
      <c r="A2227" s="2" t="s">
        <v>1621</v>
      </c>
      <c r="B2227" s="2">
        <v>4717</v>
      </c>
      <c r="C2227" s="2">
        <v>0</v>
      </c>
      <c r="D2227" s="2" t="s">
        <v>1615</v>
      </c>
      <c r="E2227" s="2">
        <v>2422</v>
      </c>
      <c r="F2227" s="2" t="s">
        <v>1606</v>
      </c>
      <c r="G2227" s="2">
        <v>2621409.9180000001</v>
      </c>
      <c r="H2227" s="2">
        <v>1242714.4879999999</v>
      </c>
      <c r="I2227" s="2" t="s">
        <v>4896</v>
      </c>
      <c r="J2227" s="4">
        <v>39630</v>
      </c>
      <c r="K2227" s="230">
        <f t="shared" si="173"/>
        <v>3</v>
      </c>
      <c r="L2227" s="2" t="str">
        <f>$B2227&amp;"-"&amp;COUNTIF($B$2:$B2227, $B2227)</f>
        <v>4717-2</v>
      </c>
      <c r="M2227" s="2">
        <v>6957</v>
      </c>
      <c r="N2227" s="2" t="str">
        <f t="shared" si="174"/>
        <v>Roveredo TI</v>
      </c>
      <c r="O2227" s="2" t="str">
        <f t="shared" si="174"/>
        <v/>
      </c>
      <c r="P2227" s="2" t="str">
        <f t="shared" si="174"/>
        <v/>
      </c>
      <c r="Q2227" s="2" t="str">
        <f t="shared" si="174"/>
        <v/>
      </c>
      <c r="R2227" s="2" t="str">
        <f t="shared" si="174"/>
        <v/>
      </c>
      <c r="S2227" s="2" t="str">
        <f t="shared" si="174"/>
        <v/>
      </c>
      <c r="T2227" s="2" t="str">
        <f t="shared" si="174"/>
        <v/>
      </c>
      <c r="U2227" s="2" t="str">
        <f t="shared" si="174"/>
        <v/>
      </c>
      <c r="V2227" s="2" t="str">
        <f t="shared" si="174"/>
        <v/>
      </c>
      <c r="W2227" s="2" t="str">
        <f t="shared" si="174"/>
        <v/>
      </c>
      <c r="X2227" s="2" t="str">
        <f t="shared" si="174"/>
        <v/>
      </c>
      <c r="Y2227" s="2" t="str">
        <f t="shared" si="174"/>
        <v/>
      </c>
    </row>
    <row r="2228" spans="1:25" x14ac:dyDescent="0.2">
      <c r="A2228" s="2" t="s">
        <v>1616</v>
      </c>
      <c r="B2228" s="2">
        <v>4715</v>
      </c>
      <c r="C2228" s="2">
        <v>0</v>
      </c>
      <c r="D2228" s="2" t="s">
        <v>1616</v>
      </c>
      <c r="E2228" s="2">
        <v>2424</v>
      </c>
      <c r="F2228" s="2" t="s">
        <v>1606</v>
      </c>
      <c r="G2228" s="2">
        <v>2610329.9939999999</v>
      </c>
      <c r="H2228" s="2">
        <v>1237668.476</v>
      </c>
      <c r="I2228" s="2" t="s">
        <v>4896</v>
      </c>
      <c r="J2228" s="4">
        <v>39630</v>
      </c>
      <c r="K2228" s="230">
        <f t="shared" si="173"/>
        <v>3</v>
      </c>
      <c r="L2228" s="2" t="str">
        <f>$B2228&amp;"-"&amp;COUNTIF($B$2:$B2228, $B2228)</f>
        <v>4715-1</v>
      </c>
      <c r="M2228" s="2">
        <v>6958</v>
      </c>
      <c r="N2228" s="2" t="str">
        <f t="shared" si="174"/>
        <v>Bidogno</v>
      </c>
      <c r="O2228" s="2" t="str">
        <f t="shared" si="174"/>
        <v>Corticiasca</v>
      </c>
      <c r="P2228" s="2" t="str">
        <f t="shared" si="174"/>
        <v>Corticiasca</v>
      </c>
      <c r="Q2228" s="2" t="str">
        <f t="shared" si="174"/>
        <v/>
      </c>
      <c r="R2228" s="2" t="str">
        <f t="shared" si="174"/>
        <v/>
      </c>
      <c r="S2228" s="2" t="str">
        <f t="shared" si="174"/>
        <v/>
      </c>
      <c r="T2228" s="2" t="str">
        <f t="shared" si="174"/>
        <v/>
      </c>
      <c r="U2228" s="2" t="str">
        <f t="shared" si="174"/>
        <v/>
      </c>
      <c r="V2228" s="2" t="str">
        <f t="shared" si="174"/>
        <v/>
      </c>
      <c r="W2228" s="2" t="str">
        <f t="shared" si="174"/>
        <v/>
      </c>
      <c r="X2228" s="2" t="str">
        <f t="shared" si="174"/>
        <v/>
      </c>
      <c r="Y2228" s="2" t="str">
        <f t="shared" si="174"/>
        <v/>
      </c>
    </row>
    <row r="2229" spans="1:25" x14ac:dyDescent="0.2">
      <c r="A2229" s="2" t="s">
        <v>1624</v>
      </c>
      <c r="B2229" s="2">
        <v>4716</v>
      </c>
      <c r="C2229" s="2">
        <v>0</v>
      </c>
      <c r="D2229" s="2" t="s">
        <v>1616</v>
      </c>
      <c r="E2229" s="2">
        <v>2424</v>
      </c>
      <c r="F2229" s="2" t="s">
        <v>1606</v>
      </c>
      <c r="G2229" s="2">
        <v>2607521.997</v>
      </c>
      <c r="H2229" s="2">
        <v>1238211.419</v>
      </c>
      <c r="I2229" s="2" t="s">
        <v>4896</v>
      </c>
      <c r="J2229" s="4">
        <v>39630</v>
      </c>
      <c r="K2229" s="230">
        <f t="shared" si="173"/>
        <v>3</v>
      </c>
      <c r="L2229" s="2" t="str">
        <f>$B2229&amp;"-"&amp;COUNTIF($B$2:$B2229, $B2229)</f>
        <v>4716-2</v>
      </c>
      <c r="M2229" s="2">
        <v>6959</v>
      </c>
      <c r="N2229" s="2" t="str">
        <f t="shared" si="174"/>
        <v>Maglio di Colla</v>
      </c>
      <c r="O2229" s="2" t="str">
        <f t="shared" si="174"/>
        <v>Certara</v>
      </c>
      <c r="P2229" s="2" t="str">
        <f t="shared" si="174"/>
        <v>Curtina</v>
      </c>
      <c r="Q2229" s="2" t="str">
        <f t="shared" ref="O2229:Y2252" si="175">IFERROR(INDEX($A$2:$A$5744, MATCH($M2229&amp;"-"&amp;Q$1, $L$2:$L$5744, 0)), "")</f>
        <v>Cimadera</v>
      </c>
      <c r="R2229" s="2" t="str">
        <f t="shared" si="175"/>
        <v>Piandera Paese</v>
      </c>
      <c r="S2229" s="2" t="str">
        <f t="shared" si="175"/>
        <v>Piandera Paese</v>
      </c>
      <c r="T2229" s="2" t="str">
        <f t="shared" si="175"/>
        <v/>
      </c>
      <c r="U2229" s="2" t="str">
        <f t="shared" si="175"/>
        <v/>
      </c>
      <c r="V2229" s="2" t="str">
        <f t="shared" si="175"/>
        <v/>
      </c>
      <c r="W2229" s="2" t="str">
        <f t="shared" si="175"/>
        <v/>
      </c>
      <c r="X2229" s="2" t="str">
        <f t="shared" si="175"/>
        <v/>
      </c>
      <c r="Y2229" s="2" t="str">
        <f t="shared" si="175"/>
        <v/>
      </c>
    </row>
    <row r="2230" spans="1:25" x14ac:dyDescent="0.2">
      <c r="A2230" s="2" t="s">
        <v>1865</v>
      </c>
      <c r="B2230" s="2">
        <v>4438</v>
      </c>
      <c r="C2230" s="2">
        <v>0</v>
      </c>
      <c r="D2230" s="2" t="s">
        <v>1618</v>
      </c>
      <c r="E2230" s="2">
        <v>2425</v>
      </c>
      <c r="F2230" s="2" t="s">
        <v>1606</v>
      </c>
      <c r="G2230" s="2">
        <v>2624200.5809999998</v>
      </c>
      <c r="H2230" s="2">
        <v>1243520.091</v>
      </c>
      <c r="I2230" s="2" t="s">
        <v>4896</v>
      </c>
      <c r="J2230" s="4">
        <v>39630</v>
      </c>
      <c r="K2230" s="230">
        <f t="shared" si="173"/>
        <v>3</v>
      </c>
      <c r="L2230" s="2" t="str">
        <f>$B2230&amp;"-"&amp;COUNTIF($B$2:$B2230, $B2230)</f>
        <v>4438-1</v>
      </c>
      <c r="M2230" s="2">
        <v>6960</v>
      </c>
      <c r="N2230" s="2" t="str">
        <f t="shared" ref="N2230:Y2293" si="176">IFERROR(INDEX($A$2:$A$5744, MATCH($M2230&amp;"-"&amp;N$1, $L$2:$L$5744, 0)), "")</f>
        <v>Odogno</v>
      </c>
      <c r="O2230" s="2" t="str">
        <f t="shared" si="175"/>
        <v/>
      </c>
      <c r="P2230" s="2" t="str">
        <f t="shared" si="175"/>
        <v/>
      </c>
      <c r="Q2230" s="2" t="str">
        <f t="shared" si="175"/>
        <v/>
      </c>
      <c r="R2230" s="2" t="str">
        <f t="shared" si="175"/>
        <v/>
      </c>
      <c r="S2230" s="2" t="str">
        <f t="shared" si="175"/>
        <v/>
      </c>
      <c r="T2230" s="2" t="str">
        <f t="shared" si="175"/>
        <v/>
      </c>
      <c r="U2230" s="2" t="str">
        <f t="shared" si="175"/>
        <v/>
      </c>
      <c r="V2230" s="2" t="str">
        <f t="shared" si="175"/>
        <v/>
      </c>
      <c r="W2230" s="2" t="str">
        <f t="shared" si="175"/>
        <v/>
      </c>
      <c r="X2230" s="2" t="str">
        <f t="shared" si="175"/>
        <v/>
      </c>
      <c r="Y2230" s="2" t="str">
        <f t="shared" si="175"/>
        <v/>
      </c>
    </row>
    <row r="2231" spans="1:25" x14ac:dyDescent="0.2">
      <c r="A2231" s="2" t="s">
        <v>1617</v>
      </c>
      <c r="B2231" s="2">
        <v>4718</v>
      </c>
      <c r="C2231" s="2">
        <v>0</v>
      </c>
      <c r="D2231" s="2" t="s">
        <v>1618</v>
      </c>
      <c r="E2231" s="2">
        <v>2425</v>
      </c>
      <c r="F2231" s="2" t="s">
        <v>1606</v>
      </c>
      <c r="G2231" s="2">
        <v>2623714.0490000001</v>
      </c>
      <c r="H2231" s="2">
        <v>1242311.7290000001</v>
      </c>
      <c r="I2231" s="2" t="s">
        <v>4896</v>
      </c>
      <c r="J2231" s="4">
        <v>39630</v>
      </c>
      <c r="K2231" s="230">
        <f t="shared" si="173"/>
        <v>3</v>
      </c>
      <c r="L2231" s="2" t="str">
        <f>$B2231&amp;"-"&amp;COUNTIF($B$2:$B2231, $B2231)</f>
        <v>4718-2</v>
      </c>
      <c r="M2231" s="2">
        <v>6962</v>
      </c>
      <c r="N2231" s="2" t="str">
        <f t="shared" si="176"/>
        <v>Viganello</v>
      </c>
      <c r="O2231" s="2" t="str">
        <f t="shared" si="175"/>
        <v/>
      </c>
      <c r="P2231" s="2" t="str">
        <f t="shared" si="175"/>
        <v/>
      </c>
      <c r="Q2231" s="2" t="str">
        <f t="shared" si="175"/>
        <v/>
      </c>
      <c r="R2231" s="2" t="str">
        <f t="shared" si="175"/>
        <v/>
      </c>
      <c r="S2231" s="2" t="str">
        <f t="shared" si="175"/>
        <v/>
      </c>
      <c r="T2231" s="2" t="str">
        <f t="shared" si="175"/>
        <v/>
      </c>
      <c r="U2231" s="2" t="str">
        <f t="shared" si="175"/>
        <v/>
      </c>
      <c r="V2231" s="2" t="str">
        <f t="shared" si="175"/>
        <v/>
      </c>
      <c r="W2231" s="2" t="str">
        <f t="shared" si="175"/>
        <v/>
      </c>
      <c r="X2231" s="2" t="str">
        <f t="shared" si="175"/>
        <v/>
      </c>
      <c r="Y2231" s="2" t="str">
        <f t="shared" si="175"/>
        <v/>
      </c>
    </row>
    <row r="2232" spans="1:25" x14ac:dyDescent="0.2">
      <c r="A2232" s="2" t="s">
        <v>1619</v>
      </c>
      <c r="B2232" s="2">
        <v>4712</v>
      </c>
      <c r="C2232" s="2">
        <v>0</v>
      </c>
      <c r="D2232" s="2" t="s">
        <v>1619</v>
      </c>
      <c r="E2232" s="2">
        <v>2426</v>
      </c>
      <c r="F2232" s="2" t="s">
        <v>1606</v>
      </c>
      <c r="G2232" s="2">
        <v>2616203.983</v>
      </c>
      <c r="H2232" s="2">
        <v>1239781.4890000001</v>
      </c>
      <c r="I2232" s="2" t="s">
        <v>4896</v>
      </c>
      <c r="J2232" s="4">
        <v>39630</v>
      </c>
      <c r="K2232" s="230">
        <f t="shared" si="173"/>
        <v>3</v>
      </c>
      <c r="L2232" s="2" t="str">
        <f>$B2232&amp;"-"&amp;COUNTIF($B$2:$B2232, $B2232)</f>
        <v>4712-1</v>
      </c>
      <c r="M2232" s="2">
        <v>6963</v>
      </c>
      <c r="N2232" s="2" t="str">
        <f t="shared" si="176"/>
        <v>Pregassona</v>
      </c>
      <c r="O2232" s="2" t="str">
        <f t="shared" si="175"/>
        <v>Cureggia</v>
      </c>
      <c r="P2232" s="2" t="str">
        <f t="shared" si="175"/>
        <v/>
      </c>
      <c r="Q2232" s="2" t="str">
        <f t="shared" si="175"/>
        <v/>
      </c>
      <c r="R2232" s="2" t="str">
        <f t="shared" si="175"/>
        <v/>
      </c>
      <c r="S2232" s="2" t="str">
        <f t="shared" si="175"/>
        <v/>
      </c>
      <c r="T2232" s="2" t="str">
        <f t="shared" si="175"/>
        <v/>
      </c>
      <c r="U2232" s="2" t="str">
        <f t="shared" si="175"/>
        <v/>
      </c>
      <c r="V2232" s="2" t="str">
        <f t="shared" si="175"/>
        <v/>
      </c>
      <c r="W2232" s="2" t="str">
        <f t="shared" si="175"/>
        <v/>
      </c>
      <c r="X2232" s="2" t="str">
        <f t="shared" si="175"/>
        <v/>
      </c>
      <c r="Y2232" s="2" t="str">
        <f t="shared" si="175"/>
        <v/>
      </c>
    </row>
    <row r="2233" spans="1:25" x14ac:dyDescent="0.2">
      <c r="A2233" s="2" t="s">
        <v>1621</v>
      </c>
      <c r="B2233" s="2">
        <v>4717</v>
      </c>
      <c r="C2233" s="2">
        <v>0</v>
      </c>
      <c r="D2233" s="2" t="s">
        <v>1619</v>
      </c>
      <c r="E2233" s="2">
        <v>2426</v>
      </c>
      <c r="F2233" s="2" t="s">
        <v>1606</v>
      </c>
      <c r="G2233" s="2">
        <v>2614939.2599999998</v>
      </c>
      <c r="H2233" s="2">
        <v>1242380.575</v>
      </c>
      <c r="I2233" s="2" t="s">
        <v>4896</v>
      </c>
      <c r="J2233" s="4">
        <v>39630</v>
      </c>
      <c r="K2233" s="230">
        <f t="shared" si="173"/>
        <v>3</v>
      </c>
      <c r="L2233" s="2" t="str">
        <f>$B2233&amp;"-"&amp;COUNTIF($B$2:$B2233, $B2233)</f>
        <v>4717-3</v>
      </c>
      <c r="M2233" s="2">
        <v>6964</v>
      </c>
      <c r="N2233" s="2" t="str">
        <f t="shared" si="176"/>
        <v>Davesco-Soragno</v>
      </c>
      <c r="O2233" s="2" t="str">
        <f t="shared" si="175"/>
        <v/>
      </c>
      <c r="P2233" s="2" t="str">
        <f t="shared" si="175"/>
        <v/>
      </c>
      <c r="Q2233" s="2" t="str">
        <f t="shared" si="175"/>
        <v/>
      </c>
      <c r="R2233" s="2" t="str">
        <f t="shared" si="175"/>
        <v/>
      </c>
      <c r="S2233" s="2" t="str">
        <f t="shared" si="175"/>
        <v/>
      </c>
      <c r="T2233" s="2" t="str">
        <f t="shared" si="175"/>
        <v/>
      </c>
      <c r="U2233" s="2" t="str">
        <f t="shared" si="175"/>
        <v/>
      </c>
      <c r="V2233" s="2" t="str">
        <f t="shared" si="175"/>
        <v/>
      </c>
      <c r="W2233" s="2" t="str">
        <f t="shared" si="175"/>
        <v/>
      </c>
      <c r="X2233" s="2" t="str">
        <f t="shared" si="175"/>
        <v/>
      </c>
      <c r="Y2233" s="2" t="str">
        <f t="shared" si="175"/>
        <v/>
      </c>
    </row>
    <row r="2234" spans="1:25" x14ac:dyDescent="0.2">
      <c r="A2234" s="2" t="s">
        <v>1620</v>
      </c>
      <c r="B2234" s="2">
        <v>4713</v>
      </c>
      <c r="C2234" s="2">
        <v>0</v>
      </c>
      <c r="D2234" s="2" t="s">
        <v>1620</v>
      </c>
      <c r="E2234" s="2">
        <v>2427</v>
      </c>
      <c r="F2234" s="2" t="s">
        <v>1606</v>
      </c>
      <c r="G2234" s="2">
        <v>2614381.2280000001</v>
      </c>
      <c r="H2234" s="2">
        <v>1239212</v>
      </c>
      <c r="I2234" s="2" t="s">
        <v>4896</v>
      </c>
      <c r="J2234" s="4">
        <v>39630</v>
      </c>
      <c r="K2234" s="230">
        <f t="shared" si="173"/>
        <v>3</v>
      </c>
      <c r="L2234" s="2" t="str">
        <f>$B2234&amp;"-"&amp;COUNTIF($B$2:$B2234, $B2234)</f>
        <v>4713-1</v>
      </c>
      <c r="M2234" s="2">
        <v>6965</v>
      </c>
      <c r="N2234" s="2" t="str">
        <f t="shared" si="176"/>
        <v>Cadro</v>
      </c>
      <c r="O2234" s="2" t="str">
        <f t="shared" si="175"/>
        <v/>
      </c>
      <c r="P2234" s="2" t="str">
        <f t="shared" si="175"/>
        <v/>
      </c>
      <c r="Q2234" s="2" t="str">
        <f t="shared" si="175"/>
        <v/>
      </c>
      <c r="R2234" s="2" t="str">
        <f t="shared" si="175"/>
        <v/>
      </c>
      <c r="S2234" s="2" t="str">
        <f t="shared" si="175"/>
        <v/>
      </c>
      <c r="T2234" s="2" t="str">
        <f t="shared" si="175"/>
        <v/>
      </c>
      <c r="U2234" s="2" t="str">
        <f t="shared" si="175"/>
        <v/>
      </c>
      <c r="V2234" s="2" t="str">
        <f t="shared" si="175"/>
        <v/>
      </c>
      <c r="W2234" s="2" t="str">
        <f t="shared" si="175"/>
        <v/>
      </c>
      <c r="X2234" s="2" t="str">
        <f t="shared" si="175"/>
        <v/>
      </c>
      <c r="Y2234" s="2" t="str">
        <f t="shared" si="175"/>
        <v/>
      </c>
    </row>
    <row r="2235" spans="1:25" x14ac:dyDescent="0.2">
      <c r="A2235" s="2" t="s">
        <v>1621</v>
      </c>
      <c r="B2235" s="2">
        <v>4717</v>
      </c>
      <c r="C2235" s="2">
        <v>0</v>
      </c>
      <c r="D2235" s="2" t="s">
        <v>1620</v>
      </c>
      <c r="E2235" s="2">
        <v>2427</v>
      </c>
      <c r="F2235" s="2" t="s">
        <v>1606</v>
      </c>
      <c r="G2235" s="2">
        <v>2613537.3149999999</v>
      </c>
      <c r="H2235" s="2">
        <v>1242127.1059999999</v>
      </c>
      <c r="I2235" s="2" t="s">
        <v>4896</v>
      </c>
      <c r="J2235" s="4">
        <v>39630</v>
      </c>
      <c r="K2235" s="230">
        <f t="shared" si="173"/>
        <v>3</v>
      </c>
      <c r="L2235" s="2" t="str">
        <f>$B2235&amp;"-"&amp;COUNTIF($B$2:$B2235, $B2235)</f>
        <v>4717-4</v>
      </c>
      <c r="M2235" s="2">
        <v>6966</v>
      </c>
      <c r="N2235" s="2" t="str">
        <f t="shared" si="176"/>
        <v>Villa Luganese</v>
      </c>
      <c r="O2235" s="2" t="str">
        <f t="shared" si="175"/>
        <v/>
      </c>
      <c r="P2235" s="2" t="str">
        <f t="shared" si="175"/>
        <v/>
      </c>
      <c r="Q2235" s="2" t="str">
        <f t="shared" si="175"/>
        <v/>
      </c>
      <c r="R2235" s="2" t="str">
        <f t="shared" si="175"/>
        <v/>
      </c>
      <c r="S2235" s="2" t="str">
        <f t="shared" si="175"/>
        <v/>
      </c>
      <c r="T2235" s="2" t="str">
        <f t="shared" si="175"/>
        <v/>
      </c>
      <c r="U2235" s="2" t="str">
        <f t="shared" si="175"/>
        <v/>
      </c>
      <c r="V2235" s="2" t="str">
        <f t="shared" si="175"/>
        <v/>
      </c>
      <c r="W2235" s="2" t="str">
        <f t="shared" si="175"/>
        <v/>
      </c>
      <c r="X2235" s="2" t="str">
        <f t="shared" si="175"/>
        <v/>
      </c>
      <c r="Y2235" s="2" t="str">
        <f t="shared" si="175"/>
        <v/>
      </c>
    </row>
    <row r="2236" spans="1:25" x14ac:dyDescent="0.2">
      <c r="A2236" s="2" t="s">
        <v>1760</v>
      </c>
      <c r="B2236" s="2">
        <v>4229</v>
      </c>
      <c r="C2236" s="2">
        <v>0</v>
      </c>
      <c r="D2236" s="2" t="s">
        <v>1622</v>
      </c>
      <c r="E2236" s="2">
        <v>2428</v>
      </c>
      <c r="F2236" s="2" t="s">
        <v>1606</v>
      </c>
      <c r="G2236" s="2">
        <v>2615779.108</v>
      </c>
      <c r="H2236" s="2">
        <v>1246041.6950000001</v>
      </c>
      <c r="I2236" s="2" t="s">
        <v>4896</v>
      </c>
      <c r="J2236" s="4">
        <v>39630</v>
      </c>
      <c r="K2236" s="230">
        <f t="shared" si="173"/>
        <v>3</v>
      </c>
      <c r="L2236" s="2" t="str">
        <f>$B2236&amp;"-"&amp;COUNTIF($B$2:$B2236, $B2236)</f>
        <v>4229-1</v>
      </c>
      <c r="M2236" s="2">
        <v>6967</v>
      </c>
      <c r="N2236" s="2" t="str">
        <f t="shared" si="176"/>
        <v>Dino</v>
      </c>
      <c r="O2236" s="2" t="str">
        <f t="shared" si="175"/>
        <v/>
      </c>
      <c r="P2236" s="2" t="str">
        <f t="shared" si="175"/>
        <v/>
      </c>
      <c r="Q2236" s="2" t="str">
        <f t="shared" si="175"/>
        <v/>
      </c>
      <c r="R2236" s="2" t="str">
        <f t="shared" si="175"/>
        <v/>
      </c>
      <c r="S2236" s="2" t="str">
        <f t="shared" si="175"/>
        <v/>
      </c>
      <c r="T2236" s="2" t="str">
        <f t="shared" si="175"/>
        <v/>
      </c>
      <c r="U2236" s="2" t="str">
        <f t="shared" si="175"/>
        <v/>
      </c>
      <c r="V2236" s="2" t="str">
        <f t="shared" si="175"/>
        <v/>
      </c>
      <c r="W2236" s="2" t="str">
        <f t="shared" si="175"/>
        <v/>
      </c>
      <c r="X2236" s="2" t="str">
        <f t="shared" si="175"/>
        <v/>
      </c>
      <c r="Y2236" s="2" t="str">
        <f t="shared" si="175"/>
        <v/>
      </c>
    </row>
    <row r="2237" spans="1:25" x14ac:dyDescent="0.2">
      <c r="A2237" s="2" t="s">
        <v>1871</v>
      </c>
      <c r="B2237" s="2">
        <v>4418</v>
      </c>
      <c r="C2237" s="2">
        <v>0</v>
      </c>
      <c r="D2237" s="2" t="s">
        <v>1622</v>
      </c>
      <c r="E2237" s="2">
        <v>2428</v>
      </c>
      <c r="F2237" s="2" t="s">
        <v>1606</v>
      </c>
      <c r="G2237" s="2">
        <v>2619668.9130000002</v>
      </c>
      <c r="H2237" s="2">
        <v>1246733.4820000001</v>
      </c>
      <c r="I2237" s="2" t="s">
        <v>4896</v>
      </c>
      <c r="J2237" s="4">
        <v>39630</v>
      </c>
      <c r="K2237" s="230">
        <f t="shared" si="173"/>
        <v>3</v>
      </c>
      <c r="L2237" s="2" t="str">
        <f>$B2237&amp;"-"&amp;COUNTIF($B$2:$B2237, $B2237)</f>
        <v>4418-1</v>
      </c>
      <c r="M2237" s="2">
        <v>6968</v>
      </c>
      <c r="N2237" s="2" t="str">
        <f t="shared" si="176"/>
        <v>Sonvico</v>
      </c>
      <c r="O2237" s="2" t="str">
        <f t="shared" si="175"/>
        <v/>
      </c>
      <c r="P2237" s="2" t="str">
        <f t="shared" si="175"/>
        <v/>
      </c>
      <c r="Q2237" s="2" t="str">
        <f t="shared" si="175"/>
        <v/>
      </c>
      <c r="R2237" s="2" t="str">
        <f t="shared" si="175"/>
        <v/>
      </c>
      <c r="S2237" s="2" t="str">
        <f t="shared" si="175"/>
        <v/>
      </c>
      <c r="T2237" s="2" t="str">
        <f t="shared" si="175"/>
        <v/>
      </c>
      <c r="U2237" s="2" t="str">
        <f t="shared" si="175"/>
        <v/>
      </c>
      <c r="V2237" s="2" t="str">
        <f t="shared" si="175"/>
        <v/>
      </c>
      <c r="W2237" s="2" t="str">
        <f t="shared" si="175"/>
        <v/>
      </c>
      <c r="X2237" s="2" t="str">
        <f t="shared" si="175"/>
        <v/>
      </c>
      <c r="Y2237" s="2" t="str">
        <f t="shared" si="175"/>
        <v/>
      </c>
    </row>
    <row r="2238" spans="1:25" x14ac:dyDescent="0.2">
      <c r="A2238" s="2" t="s">
        <v>1621</v>
      </c>
      <c r="B2238" s="2">
        <v>4717</v>
      </c>
      <c r="C2238" s="2">
        <v>0</v>
      </c>
      <c r="D2238" s="2" t="s">
        <v>1622</v>
      </c>
      <c r="E2238" s="2">
        <v>2428</v>
      </c>
      <c r="F2238" s="2" t="s">
        <v>1606</v>
      </c>
      <c r="G2238" s="2">
        <v>2620832.179</v>
      </c>
      <c r="H2238" s="2">
        <v>1243689.54</v>
      </c>
      <c r="I2238" s="2" t="s">
        <v>4896</v>
      </c>
      <c r="J2238" s="4">
        <v>39630</v>
      </c>
      <c r="K2238" s="230">
        <f t="shared" si="173"/>
        <v>3</v>
      </c>
      <c r="L2238" s="2" t="str">
        <f>$B2238&amp;"-"&amp;COUNTIF($B$2:$B2238, $B2238)</f>
        <v>4717-5</v>
      </c>
      <c r="M2238" s="2">
        <v>6974</v>
      </c>
      <c r="N2238" s="2" t="str">
        <f t="shared" si="176"/>
        <v>Aldesago</v>
      </c>
      <c r="O2238" s="2" t="str">
        <f t="shared" si="175"/>
        <v/>
      </c>
      <c r="P2238" s="2" t="str">
        <f t="shared" si="175"/>
        <v/>
      </c>
      <c r="Q2238" s="2" t="str">
        <f t="shared" si="175"/>
        <v/>
      </c>
      <c r="R2238" s="2" t="str">
        <f t="shared" si="175"/>
        <v/>
      </c>
      <c r="S2238" s="2" t="str">
        <f t="shared" si="175"/>
        <v/>
      </c>
      <c r="T2238" s="2" t="str">
        <f t="shared" si="175"/>
        <v/>
      </c>
      <c r="U2238" s="2" t="str">
        <f t="shared" si="175"/>
        <v/>
      </c>
      <c r="V2238" s="2" t="str">
        <f t="shared" si="175"/>
        <v/>
      </c>
      <c r="W2238" s="2" t="str">
        <f t="shared" si="175"/>
        <v/>
      </c>
      <c r="X2238" s="2" t="str">
        <f t="shared" si="175"/>
        <v/>
      </c>
      <c r="Y2238" s="2" t="str">
        <f t="shared" si="175"/>
        <v/>
      </c>
    </row>
    <row r="2239" spans="1:25" x14ac:dyDescent="0.2">
      <c r="A2239" s="2" t="s">
        <v>1623</v>
      </c>
      <c r="B2239" s="2">
        <v>4719</v>
      </c>
      <c r="C2239" s="2">
        <v>0</v>
      </c>
      <c r="D2239" s="2" t="s">
        <v>1622</v>
      </c>
      <c r="E2239" s="2">
        <v>2428</v>
      </c>
      <c r="F2239" s="2" t="s">
        <v>1606</v>
      </c>
      <c r="G2239" s="2">
        <v>2615538.7570000002</v>
      </c>
      <c r="H2239" s="2">
        <v>1243866.5519999999</v>
      </c>
      <c r="I2239" s="2" t="s">
        <v>4896</v>
      </c>
      <c r="J2239" s="4">
        <v>39630</v>
      </c>
      <c r="K2239" s="230">
        <f t="shared" si="173"/>
        <v>3</v>
      </c>
      <c r="L2239" s="2" t="str">
        <f>$B2239&amp;"-"&amp;COUNTIF($B$2:$B2239, $B2239)</f>
        <v>4719-2</v>
      </c>
      <c r="M2239" s="2">
        <v>6976</v>
      </c>
      <c r="N2239" s="2" t="str">
        <f t="shared" si="176"/>
        <v>Castagnola</v>
      </c>
      <c r="O2239" s="2" t="str">
        <f t="shared" si="175"/>
        <v/>
      </c>
      <c r="P2239" s="2" t="str">
        <f t="shared" si="175"/>
        <v/>
      </c>
      <c r="Q2239" s="2" t="str">
        <f t="shared" si="175"/>
        <v/>
      </c>
      <c r="R2239" s="2" t="str">
        <f t="shared" si="175"/>
        <v/>
      </c>
      <c r="S2239" s="2" t="str">
        <f t="shared" si="175"/>
        <v/>
      </c>
      <c r="T2239" s="2" t="str">
        <f t="shared" si="175"/>
        <v/>
      </c>
      <c r="U2239" s="2" t="str">
        <f t="shared" si="175"/>
        <v/>
      </c>
      <c r="V2239" s="2" t="str">
        <f t="shared" si="175"/>
        <v/>
      </c>
      <c r="W2239" s="2" t="str">
        <f t="shared" si="175"/>
        <v/>
      </c>
      <c r="X2239" s="2" t="str">
        <f t="shared" si="175"/>
        <v/>
      </c>
      <c r="Y2239" s="2" t="str">
        <f t="shared" si="175"/>
        <v/>
      </c>
    </row>
    <row r="2240" spans="1:25" x14ac:dyDescent="0.2">
      <c r="A2240" s="2" t="s">
        <v>1624</v>
      </c>
      <c r="B2240" s="2">
        <v>4716</v>
      </c>
      <c r="C2240" s="2">
        <v>0</v>
      </c>
      <c r="D2240" s="2" t="s">
        <v>1625</v>
      </c>
      <c r="E2240" s="2">
        <v>2430</v>
      </c>
      <c r="F2240" s="2" t="s">
        <v>1606</v>
      </c>
      <c r="G2240" s="2">
        <v>2606360.0219999999</v>
      </c>
      <c r="H2240" s="2">
        <v>1236982.0549999999</v>
      </c>
      <c r="I2240" s="2" t="s">
        <v>4896</v>
      </c>
      <c r="J2240" s="4">
        <v>39630</v>
      </c>
      <c r="K2240" s="230">
        <f t="shared" si="173"/>
        <v>3</v>
      </c>
      <c r="L2240" s="2" t="str">
        <f>$B2240&amp;"-"&amp;COUNTIF($B$2:$B2240, $B2240)</f>
        <v>4716-3</v>
      </c>
      <c r="M2240" s="2">
        <v>6977</v>
      </c>
      <c r="N2240" s="2" t="str">
        <f t="shared" si="176"/>
        <v>Ruvigliana</v>
      </c>
      <c r="O2240" s="2" t="str">
        <f t="shared" si="175"/>
        <v/>
      </c>
      <c r="P2240" s="2" t="str">
        <f t="shared" si="175"/>
        <v/>
      </c>
      <c r="Q2240" s="2" t="str">
        <f t="shared" si="175"/>
        <v/>
      </c>
      <c r="R2240" s="2" t="str">
        <f t="shared" si="175"/>
        <v/>
      </c>
      <c r="S2240" s="2" t="str">
        <f t="shared" si="175"/>
        <v/>
      </c>
      <c r="T2240" s="2" t="str">
        <f t="shared" si="175"/>
        <v/>
      </c>
      <c r="U2240" s="2" t="str">
        <f t="shared" si="175"/>
        <v/>
      </c>
      <c r="V2240" s="2" t="str">
        <f t="shared" si="175"/>
        <v/>
      </c>
      <c r="W2240" s="2" t="str">
        <f t="shared" si="175"/>
        <v/>
      </c>
      <c r="X2240" s="2" t="str">
        <f t="shared" si="175"/>
        <v/>
      </c>
      <c r="Y2240" s="2" t="str">
        <f t="shared" si="175"/>
        <v/>
      </c>
    </row>
    <row r="2241" spans="1:25" x14ac:dyDescent="0.2">
      <c r="A2241" s="2" t="s">
        <v>1626</v>
      </c>
      <c r="B2241" s="2">
        <v>4716</v>
      </c>
      <c r="C2241" s="2">
        <v>1</v>
      </c>
      <c r="D2241" s="2" t="s">
        <v>1625</v>
      </c>
      <c r="E2241" s="2">
        <v>2430</v>
      </c>
      <c r="F2241" s="2" t="s">
        <v>1606</v>
      </c>
      <c r="G2241" s="2">
        <v>2603005.6830000002</v>
      </c>
      <c r="H2241" s="2">
        <v>1235192.7830000001</v>
      </c>
      <c r="I2241" s="2" t="s">
        <v>4896</v>
      </c>
      <c r="J2241" s="4">
        <v>39630</v>
      </c>
      <c r="K2241" s="230">
        <f t="shared" si="173"/>
        <v>3</v>
      </c>
      <c r="L2241" s="2" t="str">
        <f>$B2241&amp;"-"&amp;COUNTIF($B$2:$B2241, $B2241)</f>
        <v>4716-4</v>
      </c>
      <c r="M2241" s="2">
        <v>6978</v>
      </c>
      <c r="N2241" s="2" t="str">
        <f t="shared" si="176"/>
        <v>Gandria</v>
      </c>
      <c r="O2241" s="2" t="str">
        <f t="shared" si="175"/>
        <v/>
      </c>
      <c r="P2241" s="2" t="str">
        <f t="shared" si="175"/>
        <v/>
      </c>
      <c r="Q2241" s="2" t="str">
        <f t="shared" si="175"/>
        <v/>
      </c>
      <c r="R2241" s="2" t="str">
        <f t="shared" si="175"/>
        <v/>
      </c>
      <c r="S2241" s="2" t="str">
        <f t="shared" si="175"/>
        <v/>
      </c>
      <c r="T2241" s="2" t="str">
        <f t="shared" si="175"/>
        <v/>
      </c>
      <c r="U2241" s="2" t="str">
        <f t="shared" si="175"/>
        <v/>
      </c>
      <c r="V2241" s="2" t="str">
        <f t="shared" si="175"/>
        <v/>
      </c>
      <c r="W2241" s="2" t="str">
        <f t="shared" si="175"/>
        <v/>
      </c>
      <c r="X2241" s="2" t="str">
        <f t="shared" si="175"/>
        <v/>
      </c>
      <c r="Y2241" s="2" t="str">
        <f t="shared" si="175"/>
        <v/>
      </c>
    </row>
    <row r="2242" spans="1:25" x14ac:dyDescent="0.2">
      <c r="A2242" s="2" t="s">
        <v>1627</v>
      </c>
      <c r="B2242" s="2">
        <v>4585</v>
      </c>
      <c r="C2242" s="2">
        <v>0</v>
      </c>
      <c r="D2242" s="2" t="s">
        <v>1627</v>
      </c>
      <c r="E2242" s="2">
        <v>2445</v>
      </c>
      <c r="F2242" s="2" t="s">
        <v>1606</v>
      </c>
      <c r="G2242" s="2">
        <v>2598680.2949999999</v>
      </c>
      <c r="H2242" s="2">
        <v>1217723.4080000001</v>
      </c>
      <c r="I2242" s="2" t="s">
        <v>4896</v>
      </c>
      <c r="J2242" s="4">
        <v>39630</v>
      </c>
      <c r="K2242" s="230">
        <f t="shared" si="173"/>
        <v>3</v>
      </c>
      <c r="L2242" s="2" t="str">
        <f>$B2242&amp;"-"&amp;COUNTIF($B$2:$B2242, $B2242)</f>
        <v>4585-1</v>
      </c>
      <c r="M2242" s="2">
        <v>6979</v>
      </c>
      <c r="N2242" s="2" t="str">
        <f t="shared" si="176"/>
        <v>Brè sopra Lugano</v>
      </c>
      <c r="O2242" s="2" t="str">
        <f t="shared" si="175"/>
        <v/>
      </c>
      <c r="P2242" s="2" t="str">
        <f t="shared" si="175"/>
        <v/>
      </c>
      <c r="Q2242" s="2" t="str">
        <f t="shared" si="175"/>
        <v/>
      </c>
      <c r="R2242" s="2" t="str">
        <f t="shared" si="175"/>
        <v/>
      </c>
      <c r="S2242" s="2" t="str">
        <f t="shared" si="175"/>
        <v/>
      </c>
      <c r="T2242" s="2" t="str">
        <f t="shared" si="175"/>
        <v/>
      </c>
      <c r="U2242" s="2" t="str">
        <f t="shared" si="175"/>
        <v/>
      </c>
      <c r="V2242" s="2" t="str">
        <f t="shared" si="175"/>
        <v/>
      </c>
      <c r="W2242" s="2" t="str">
        <f t="shared" si="175"/>
        <v/>
      </c>
      <c r="X2242" s="2" t="str">
        <f t="shared" si="175"/>
        <v/>
      </c>
      <c r="Y2242" s="2" t="str">
        <f t="shared" si="175"/>
        <v/>
      </c>
    </row>
    <row r="2243" spans="1:25" x14ac:dyDescent="0.2">
      <c r="A2243" s="2" t="s">
        <v>1628</v>
      </c>
      <c r="B2243" s="2">
        <v>4571</v>
      </c>
      <c r="C2243" s="2">
        <v>1</v>
      </c>
      <c r="D2243" s="2" t="s">
        <v>1629</v>
      </c>
      <c r="E2243" s="2">
        <v>2455</v>
      </c>
      <c r="F2243" s="2" t="s">
        <v>1606</v>
      </c>
      <c r="G2243" s="2">
        <v>2605396.7400000002</v>
      </c>
      <c r="H2243" s="2">
        <v>1223867.0290000001</v>
      </c>
      <c r="I2243" s="2" t="s">
        <v>4896</v>
      </c>
      <c r="J2243" s="4">
        <v>39630</v>
      </c>
      <c r="K2243" s="230">
        <f t="shared" ref="K2243:K2306" si="177">IF(I2243="it", 1, IF(I2243="fr", 2, 3))</f>
        <v>3</v>
      </c>
      <c r="L2243" s="2" t="str">
        <f>$B2243&amp;"-"&amp;COUNTIF($B$2:$B2243, $B2243)</f>
        <v>4571-1</v>
      </c>
      <c r="M2243" s="2">
        <v>6980</v>
      </c>
      <c r="N2243" s="2" t="str">
        <f t="shared" si="176"/>
        <v>Castelrotto</v>
      </c>
      <c r="O2243" s="2" t="str">
        <f t="shared" si="175"/>
        <v/>
      </c>
      <c r="P2243" s="2" t="str">
        <f t="shared" si="175"/>
        <v/>
      </c>
      <c r="Q2243" s="2" t="str">
        <f t="shared" si="175"/>
        <v/>
      </c>
      <c r="R2243" s="2" t="str">
        <f t="shared" si="175"/>
        <v/>
      </c>
      <c r="S2243" s="2" t="str">
        <f t="shared" si="175"/>
        <v/>
      </c>
      <c r="T2243" s="2" t="str">
        <f t="shared" si="175"/>
        <v/>
      </c>
      <c r="U2243" s="2" t="str">
        <f t="shared" si="175"/>
        <v/>
      </c>
      <c r="V2243" s="2" t="str">
        <f t="shared" si="175"/>
        <v/>
      </c>
      <c r="W2243" s="2" t="str">
        <f t="shared" si="175"/>
        <v/>
      </c>
      <c r="X2243" s="2" t="str">
        <f t="shared" si="175"/>
        <v/>
      </c>
      <c r="Y2243" s="2" t="str">
        <f t="shared" si="175"/>
        <v/>
      </c>
    </row>
    <row r="2244" spans="1:25" x14ac:dyDescent="0.2">
      <c r="A2244" s="2" t="s">
        <v>1630</v>
      </c>
      <c r="B2244" s="2">
        <v>4571</v>
      </c>
      <c r="C2244" s="2">
        <v>2</v>
      </c>
      <c r="D2244" s="2" t="s">
        <v>1629</v>
      </c>
      <c r="E2244" s="2">
        <v>2455</v>
      </c>
      <c r="F2244" s="2" t="s">
        <v>1606</v>
      </c>
      <c r="G2244" s="2">
        <v>2603971.8939999999</v>
      </c>
      <c r="H2244" s="2">
        <v>1223020.8929999999</v>
      </c>
      <c r="I2244" s="2" t="s">
        <v>4896</v>
      </c>
      <c r="J2244" s="4">
        <v>39630</v>
      </c>
      <c r="K2244" s="230">
        <f t="shared" si="177"/>
        <v>3</v>
      </c>
      <c r="L2244" s="2" t="str">
        <f>$B2244&amp;"-"&amp;COUNTIF($B$2:$B2244, $B2244)</f>
        <v>4571-2</v>
      </c>
      <c r="M2244" s="2">
        <v>6981</v>
      </c>
      <c r="N2244" s="2" t="str">
        <f t="shared" si="176"/>
        <v>Bedigliora</v>
      </c>
      <c r="O2244" s="2" t="str">
        <f t="shared" si="175"/>
        <v>Bedigliora</v>
      </c>
      <c r="P2244" s="2" t="str">
        <f t="shared" si="175"/>
        <v>Banco</v>
      </c>
      <c r="Q2244" s="2" t="str">
        <f t="shared" si="175"/>
        <v>Beride di Bedigliora</v>
      </c>
      <c r="R2244" s="2" t="str">
        <f t="shared" si="175"/>
        <v>Bombinasco</v>
      </c>
      <c r="S2244" s="2" t="str">
        <f t="shared" si="175"/>
        <v>Banco</v>
      </c>
      <c r="T2244" s="2" t="str">
        <f t="shared" si="175"/>
        <v/>
      </c>
      <c r="U2244" s="2" t="str">
        <f t="shared" si="175"/>
        <v/>
      </c>
      <c r="V2244" s="2" t="str">
        <f t="shared" si="175"/>
        <v/>
      </c>
      <c r="W2244" s="2" t="str">
        <f t="shared" si="175"/>
        <v/>
      </c>
      <c r="X2244" s="2" t="str">
        <f t="shared" si="175"/>
        <v/>
      </c>
      <c r="Y2244" s="2" t="str">
        <f t="shared" si="175"/>
        <v/>
      </c>
    </row>
    <row r="2245" spans="1:25" x14ac:dyDescent="0.2">
      <c r="A2245" s="2" t="s">
        <v>1634</v>
      </c>
      <c r="B2245" s="2">
        <v>3254</v>
      </c>
      <c r="C2245" s="2">
        <v>0</v>
      </c>
      <c r="D2245" s="2" t="s">
        <v>1634</v>
      </c>
      <c r="E2245" s="2">
        <v>2457</v>
      </c>
      <c r="F2245" s="2" t="s">
        <v>1606</v>
      </c>
      <c r="G2245" s="2">
        <v>2600883.0920000002</v>
      </c>
      <c r="H2245" s="2">
        <v>1215457.747</v>
      </c>
      <c r="I2245" s="2" t="s">
        <v>4896</v>
      </c>
      <c r="J2245" s="4">
        <v>39630</v>
      </c>
      <c r="K2245" s="230">
        <f t="shared" si="177"/>
        <v>3</v>
      </c>
      <c r="L2245" s="2" t="str">
        <f>$B2245&amp;"-"&amp;COUNTIF($B$2:$B2245, $B2245)</f>
        <v>3254-2</v>
      </c>
      <c r="M2245" s="2">
        <v>6982</v>
      </c>
      <c r="N2245" s="2" t="str">
        <f t="shared" si="176"/>
        <v>Agno</v>
      </c>
      <c r="O2245" s="2" t="str">
        <f t="shared" si="175"/>
        <v>Agno</v>
      </c>
      <c r="P2245" s="2" t="str">
        <f t="shared" si="175"/>
        <v>Agno</v>
      </c>
      <c r="Q2245" s="2" t="str">
        <f t="shared" si="175"/>
        <v/>
      </c>
      <c r="R2245" s="2" t="str">
        <f t="shared" si="175"/>
        <v/>
      </c>
      <c r="S2245" s="2" t="str">
        <f t="shared" si="175"/>
        <v/>
      </c>
      <c r="T2245" s="2" t="str">
        <f t="shared" si="175"/>
        <v/>
      </c>
      <c r="U2245" s="2" t="str">
        <f t="shared" si="175"/>
        <v/>
      </c>
      <c r="V2245" s="2" t="str">
        <f t="shared" si="175"/>
        <v/>
      </c>
      <c r="W2245" s="2" t="str">
        <f t="shared" si="175"/>
        <v/>
      </c>
      <c r="X2245" s="2" t="str">
        <f t="shared" si="175"/>
        <v/>
      </c>
      <c r="Y2245" s="2" t="str">
        <f t="shared" si="175"/>
        <v/>
      </c>
    </row>
    <row r="2246" spans="1:25" x14ac:dyDescent="0.2">
      <c r="A2246" s="2" t="s">
        <v>1635</v>
      </c>
      <c r="B2246" s="2">
        <v>3254</v>
      </c>
      <c r="C2246" s="2">
        <v>2</v>
      </c>
      <c r="D2246" s="2" t="s">
        <v>1634</v>
      </c>
      <c r="E2246" s="2">
        <v>2457</v>
      </c>
      <c r="F2246" s="2" t="s">
        <v>1606</v>
      </c>
      <c r="G2246" s="2">
        <v>2599726.074</v>
      </c>
      <c r="H2246" s="2">
        <v>1217029.273</v>
      </c>
      <c r="I2246" s="2" t="s">
        <v>4896</v>
      </c>
      <c r="J2246" s="4">
        <v>39630</v>
      </c>
      <c r="K2246" s="230">
        <f t="shared" si="177"/>
        <v>3</v>
      </c>
      <c r="L2246" s="2" t="str">
        <f>$B2246&amp;"-"&amp;COUNTIF($B$2:$B2246, $B2246)</f>
        <v>3254-3</v>
      </c>
      <c r="M2246" s="2">
        <v>6983</v>
      </c>
      <c r="N2246" s="2" t="str">
        <f t="shared" si="176"/>
        <v>Magliaso</v>
      </c>
      <c r="O2246" s="2" t="str">
        <f t="shared" si="175"/>
        <v>Magliaso</v>
      </c>
      <c r="P2246" s="2" t="str">
        <f t="shared" si="175"/>
        <v/>
      </c>
      <c r="Q2246" s="2" t="str">
        <f t="shared" si="175"/>
        <v/>
      </c>
      <c r="R2246" s="2" t="str">
        <f t="shared" si="175"/>
        <v/>
      </c>
      <c r="S2246" s="2" t="str">
        <f t="shared" si="175"/>
        <v/>
      </c>
      <c r="T2246" s="2" t="str">
        <f t="shared" si="175"/>
        <v/>
      </c>
      <c r="U2246" s="2" t="str">
        <f t="shared" si="175"/>
        <v/>
      </c>
      <c r="V2246" s="2" t="str">
        <f t="shared" si="175"/>
        <v/>
      </c>
      <c r="W2246" s="2" t="str">
        <f t="shared" si="175"/>
        <v/>
      </c>
      <c r="X2246" s="2" t="str">
        <f t="shared" si="175"/>
        <v/>
      </c>
      <c r="Y2246" s="2" t="str">
        <f t="shared" si="175"/>
        <v/>
      </c>
    </row>
    <row r="2247" spans="1:25" x14ac:dyDescent="0.2">
      <c r="A2247" s="2" t="s">
        <v>1636</v>
      </c>
      <c r="B2247" s="2">
        <v>3307</v>
      </c>
      <c r="C2247" s="2">
        <v>0</v>
      </c>
      <c r="D2247" s="2" t="s">
        <v>1634</v>
      </c>
      <c r="E2247" s="2">
        <v>2457</v>
      </c>
      <c r="F2247" s="2" t="s">
        <v>1606</v>
      </c>
      <c r="G2247" s="2">
        <v>2601968.4679999999</v>
      </c>
      <c r="H2247" s="2">
        <v>1214528.895</v>
      </c>
      <c r="I2247" s="2" t="s">
        <v>4896</v>
      </c>
      <c r="J2247" s="4">
        <v>39630</v>
      </c>
      <c r="K2247" s="230">
        <f t="shared" si="177"/>
        <v>3</v>
      </c>
      <c r="L2247" s="2" t="str">
        <f>$B2247&amp;"-"&amp;COUNTIF($B$2:$B2247, $B2247)</f>
        <v>3307-1</v>
      </c>
      <c r="M2247" s="2">
        <v>6984</v>
      </c>
      <c r="N2247" s="2" t="str">
        <f t="shared" si="176"/>
        <v>Pura</v>
      </c>
      <c r="O2247" s="2" t="str">
        <f t="shared" si="175"/>
        <v/>
      </c>
      <c r="P2247" s="2" t="str">
        <f t="shared" si="175"/>
        <v/>
      </c>
      <c r="Q2247" s="2" t="str">
        <f t="shared" si="175"/>
        <v/>
      </c>
      <c r="R2247" s="2" t="str">
        <f t="shared" si="175"/>
        <v/>
      </c>
      <c r="S2247" s="2" t="str">
        <f t="shared" si="175"/>
        <v/>
      </c>
      <c r="T2247" s="2" t="str">
        <f t="shared" si="175"/>
        <v/>
      </c>
      <c r="U2247" s="2" t="str">
        <f t="shared" si="175"/>
        <v/>
      </c>
      <c r="V2247" s="2" t="str">
        <f t="shared" si="175"/>
        <v/>
      </c>
      <c r="W2247" s="2" t="str">
        <f t="shared" si="175"/>
        <v/>
      </c>
      <c r="X2247" s="2" t="str">
        <f t="shared" si="175"/>
        <v/>
      </c>
      <c r="Y2247" s="2" t="str">
        <f t="shared" si="175"/>
        <v/>
      </c>
    </row>
    <row r="2248" spans="1:25" x14ac:dyDescent="0.2">
      <c r="A2248" s="2" t="s">
        <v>1637</v>
      </c>
      <c r="B2248" s="2">
        <v>4588</v>
      </c>
      <c r="C2248" s="2">
        <v>2</v>
      </c>
      <c r="D2248" s="2" t="s">
        <v>1634</v>
      </c>
      <c r="E2248" s="2">
        <v>2457</v>
      </c>
      <c r="F2248" s="2" t="s">
        <v>1606</v>
      </c>
      <c r="G2248" s="2">
        <v>2601777.1359999999</v>
      </c>
      <c r="H2248" s="2">
        <v>1218038.318</v>
      </c>
      <c r="I2248" s="2" t="s">
        <v>4896</v>
      </c>
      <c r="J2248" s="4">
        <v>39630</v>
      </c>
      <c r="K2248" s="230">
        <f t="shared" si="177"/>
        <v>3</v>
      </c>
      <c r="L2248" s="2" t="str">
        <f>$B2248&amp;"-"&amp;COUNTIF($B$2:$B2248, $B2248)</f>
        <v>4588-1</v>
      </c>
      <c r="M2248" s="2">
        <v>6986</v>
      </c>
      <c r="N2248" s="2" t="str">
        <f t="shared" si="176"/>
        <v>Curio</v>
      </c>
      <c r="O2248" s="2" t="str">
        <f t="shared" si="175"/>
        <v>Curio</v>
      </c>
      <c r="P2248" s="2" t="str">
        <f t="shared" si="175"/>
        <v>Miglieglia</v>
      </c>
      <c r="Q2248" s="2" t="str">
        <f t="shared" si="175"/>
        <v>Novaggio</v>
      </c>
      <c r="R2248" s="2" t="str">
        <f t="shared" si="175"/>
        <v/>
      </c>
      <c r="S2248" s="2" t="str">
        <f t="shared" si="175"/>
        <v/>
      </c>
      <c r="T2248" s="2" t="str">
        <f t="shared" si="175"/>
        <v/>
      </c>
      <c r="U2248" s="2" t="str">
        <f t="shared" si="175"/>
        <v/>
      </c>
      <c r="V2248" s="2" t="str">
        <f t="shared" si="175"/>
        <v/>
      </c>
      <c r="W2248" s="2" t="str">
        <f t="shared" si="175"/>
        <v/>
      </c>
      <c r="X2248" s="2" t="str">
        <f t="shared" si="175"/>
        <v/>
      </c>
      <c r="Y2248" s="2" t="str">
        <f t="shared" si="175"/>
        <v/>
      </c>
    </row>
    <row r="2249" spans="1:25" x14ac:dyDescent="0.2">
      <c r="A2249" s="2" t="s">
        <v>1638</v>
      </c>
      <c r="B2249" s="2">
        <v>3253</v>
      </c>
      <c r="C2249" s="2">
        <v>0</v>
      </c>
      <c r="D2249" s="2" t="s">
        <v>1638</v>
      </c>
      <c r="E2249" s="2">
        <v>2461</v>
      </c>
      <c r="F2249" s="2" t="s">
        <v>1606</v>
      </c>
      <c r="G2249" s="2">
        <v>2596381.75</v>
      </c>
      <c r="H2249" s="2">
        <v>1217256.2409999999</v>
      </c>
      <c r="I2249" s="2" t="s">
        <v>4896</v>
      </c>
      <c r="J2249" s="4">
        <v>39630</v>
      </c>
      <c r="K2249" s="230">
        <f t="shared" si="177"/>
        <v>3</v>
      </c>
      <c r="L2249" s="2" t="str">
        <f>$B2249&amp;"-"&amp;COUNTIF($B$2:$B2249, $B2249)</f>
        <v>3253-1</v>
      </c>
      <c r="M2249" s="2">
        <v>6987</v>
      </c>
      <c r="N2249" s="2" t="str">
        <f t="shared" si="176"/>
        <v>Caslano</v>
      </c>
      <c r="O2249" s="2" t="str">
        <f t="shared" si="175"/>
        <v/>
      </c>
      <c r="P2249" s="2" t="str">
        <f t="shared" si="175"/>
        <v/>
      </c>
      <c r="Q2249" s="2" t="str">
        <f t="shared" si="175"/>
        <v/>
      </c>
      <c r="R2249" s="2" t="str">
        <f t="shared" si="175"/>
        <v/>
      </c>
      <c r="S2249" s="2" t="str">
        <f t="shared" si="175"/>
        <v/>
      </c>
      <c r="T2249" s="2" t="str">
        <f t="shared" si="175"/>
        <v/>
      </c>
      <c r="U2249" s="2" t="str">
        <f t="shared" si="175"/>
        <v/>
      </c>
      <c r="V2249" s="2" t="str">
        <f t="shared" si="175"/>
        <v/>
      </c>
      <c r="W2249" s="2" t="str">
        <f t="shared" si="175"/>
        <v/>
      </c>
      <c r="X2249" s="2" t="str">
        <f t="shared" si="175"/>
        <v/>
      </c>
      <c r="Y2249" s="2" t="str">
        <f t="shared" si="175"/>
        <v/>
      </c>
    </row>
    <row r="2250" spans="1:25" x14ac:dyDescent="0.2">
      <c r="A2250" s="2" t="s">
        <v>1639</v>
      </c>
      <c r="B2250" s="2">
        <v>4588</v>
      </c>
      <c r="C2250" s="2">
        <v>0</v>
      </c>
      <c r="D2250" s="2" t="s">
        <v>1639</v>
      </c>
      <c r="E2250" s="2">
        <v>2463</v>
      </c>
      <c r="F2250" s="2" t="s">
        <v>1606</v>
      </c>
      <c r="G2250" s="2">
        <v>2603149.838</v>
      </c>
      <c r="H2250" s="2">
        <v>1218656</v>
      </c>
      <c r="I2250" s="2" t="s">
        <v>4896</v>
      </c>
      <c r="J2250" s="4">
        <v>39630</v>
      </c>
      <c r="K2250" s="230">
        <f t="shared" si="177"/>
        <v>3</v>
      </c>
      <c r="L2250" s="2" t="str">
        <f>$B2250&amp;"-"&amp;COUNTIF($B$2:$B2250, $B2250)</f>
        <v>4588-2</v>
      </c>
      <c r="M2250" s="2">
        <v>6988</v>
      </c>
      <c r="N2250" s="2" t="str">
        <f t="shared" si="176"/>
        <v>Ponte Tresa</v>
      </c>
      <c r="O2250" s="2" t="str">
        <f t="shared" si="175"/>
        <v/>
      </c>
      <c r="P2250" s="2" t="str">
        <f t="shared" si="175"/>
        <v/>
      </c>
      <c r="Q2250" s="2" t="str">
        <f t="shared" si="175"/>
        <v/>
      </c>
      <c r="R2250" s="2" t="str">
        <f t="shared" si="175"/>
        <v/>
      </c>
      <c r="S2250" s="2" t="str">
        <f t="shared" si="175"/>
        <v/>
      </c>
      <c r="T2250" s="2" t="str">
        <f t="shared" si="175"/>
        <v/>
      </c>
      <c r="U2250" s="2" t="str">
        <f t="shared" si="175"/>
        <v/>
      </c>
      <c r="V2250" s="2" t="str">
        <f t="shared" si="175"/>
        <v/>
      </c>
      <c r="W2250" s="2" t="str">
        <f t="shared" si="175"/>
        <v/>
      </c>
      <c r="X2250" s="2" t="str">
        <f t="shared" si="175"/>
        <v/>
      </c>
      <c r="Y2250" s="2" t="str">
        <f t="shared" si="175"/>
        <v/>
      </c>
    </row>
    <row r="2251" spans="1:25" x14ac:dyDescent="0.2">
      <c r="A2251" s="2" t="s">
        <v>1640</v>
      </c>
      <c r="B2251" s="2">
        <v>4574</v>
      </c>
      <c r="C2251" s="2">
        <v>0</v>
      </c>
      <c r="D2251" s="2" t="s">
        <v>1641</v>
      </c>
      <c r="E2251" s="2">
        <v>2464</v>
      </c>
      <c r="F2251" s="2" t="s">
        <v>1606</v>
      </c>
      <c r="G2251" s="2">
        <v>2603871.7590000001</v>
      </c>
      <c r="H2251" s="2">
        <v>1225913.8389999999</v>
      </c>
      <c r="I2251" s="2" t="s">
        <v>4896</v>
      </c>
      <c r="J2251" s="4">
        <v>39630</v>
      </c>
      <c r="K2251" s="230">
        <f t="shared" si="177"/>
        <v>3</v>
      </c>
      <c r="L2251" s="2" t="str">
        <f>$B2251&amp;"-"&amp;COUNTIF($B$2:$B2251, $B2251)</f>
        <v>4574-1</v>
      </c>
      <c r="M2251" s="2">
        <v>6989</v>
      </c>
      <c r="N2251" s="2" t="str">
        <f t="shared" si="176"/>
        <v>Purasca</v>
      </c>
      <c r="O2251" s="2" t="str">
        <f t="shared" si="175"/>
        <v/>
      </c>
      <c r="P2251" s="2" t="str">
        <f t="shared" si="175"/>
        <v/>
      </c>
      <c r="Q2251" s="2" t="str">
        <f t="shared" si="175"/>
        <v/>
      </c>
      <c r="R2251" s="2" t="str">
        <f t="shared" si="175"/>
        <v/>
      </c>
      <c r="S2251" s="2" t="str">
        <f t="shared" si="175"/>
        <v/>
      </c>
      <c r="T2251" s="2" t="str">
        <f t="shared" si="175"/>
        <v/>
      </c>
      <c r="U2251" s="2" t="str">
        <f t="shared" si="175"/>
        <v/>
      </c>
      <c r="V2251" s="2" t="str">
        <f t="shared" si="175"/>
        <v/>
      </c>
      <c r="W2251" s="2" t="str">
        <f t="shared" si="175"/>
        <v/>
      </c>
      <c r="X2251" s="2" t="str">
        <f t="shared" si="175"/>
        <v/>
      </c>
      <c r="Y2251" s="2" t="str">
        <f t="shared" si="175"/>
        <v/>
      </c>
    </row>
    <row r="2252" spans="1:25" x14ac:dyDescent="0.2">
      <c r="A2252" s="2" t="s">
        <v>1642</v>
      </c>
      <c r="B2252" s="2">
        <v>4574</v>
      </c>
      <c r="C2252" s="2">
        <v>1</v>
      </c>
      <c r="D2252" s="2" t="s">
        <v>1641</v>
      </c>
      <c r="E2252" s="2">
        <v>2464</v>
      </c>
      <c r="F2252" s="2" t="s">
        <v>1606</v>
      </c>
      <c r="G2252" s="2">
        <v>2604614.7940000002</v>
      </c>
      <c r="H2252" s="2">
        <v>1226949.2660000001</v>
      </c>
      <c r="I2252" s="2" t="s">
        <v>4896</v>
      </c>
      <c r="J2252" s="4">
        <v>39630</v>
      </c>
      <c r="K2252" s="230">
        <f t="shared" si="177"/>
        <v>3</v>
      </c>
      <c r="L2252" s="2" t="str">
        <f>$B2252&amp;"-"&amp;COUNTIF($B$2:$B2252, $B2252)</f>
        <v>4574-2</v>
      </c>
      <c r="M2252" s="2">
        <v>6990</v>
      </c>
      <c r="N2252" s="2" t="str">
        <f t="shared" si="176"/>
        <v>Cassina d'Agno</v>
      </c>
      <c r="O2252" s="2" t="str">
        <f t="shared" si="175"/>
        <v/>
      </c>
      <c r="P2252" s="2" t="str">
        <f t="shared" si="175"/>
        <v/>
      </c>
      <c r="Q2252" s="2" t="str">
        <f t="shared" si="175"/>
        <v/>
      </c>
      <c r="R2252" s="2" t="str">
        <f t="shared" si="175"/>
        <v/>
      </c>
      <c r="S2252" s="2" t="str">
        <f t="shared" ref="O2252:Y2275" si="178">IFERROR(INDEX($A$2:$A$5744, MATCH($M2252&amp;"-"&amp;S$1, $L$2:$L$5744, 0)), "")</f>
        <v/>
      </c>
      <c r="T2252" s="2" t="str">
        <f t="shared" si="178"/>
        <v/>
      </c>
      <c r="U2252" s="2" t="str">
        <f t="shared" si="178"/>
        <v/>
      </c>
      <c r="V2252" s="2" t="str">
        <f t="shared" si="178"/>
        <v/>
      </c>
      <c r="W2252" s="2" t="str">
        <f t="shared" si="178"/>
        <v/>
      </c>
      <c r="X2252" s="2" t="str">
        <f t="shared" si="178"/>
        <v/>
      </c>
      <c r="Y2252" s="2" t="str">
        <f t="shared" si="178"/>
        <v/>
      </c>
    </row>
    <row r="2253" spans="1:25" x14ac:dyDescent="0.2">
      <c r="A2253" s="2" t="s">
        <v>1643</v>
      </c>
      <c r="B2253" s="2">
        <v>4576</v>
      </c>
      <c r="C2253" s="2">
        <v>0</v>
      </c>
      <c r="D2253" s="2" t="s">
        <v>1644</v>
      </c>
      <c r="E2253" s="2">
        <v>2465</v>
      </c>
      <c r="F2253" s="2" t="s">
        <v>1606</v>
      </c>
      <c r="G2253" s="2">
        <v>2603296.3679999998</v>
      </c>
      <c r="H2253" s="2">
        <v>1221920.456</v>
      </c>
      <c r="I2253" s="2" t="s">
        <v>4896</v>
      </c>
      <c r="J2253" s="4">
        <v>39630</v>
      </c>
      <c r="K2253" s="230">
        <f t="shared" si="177"/>
        <v>3</v>
      </c>
      <c r="L2253" s="2" t="str">
        <f>$B2253&amp;"-"&amp;COUNTIF($B$2:$B2253, $B2253)</f>
        <v>4576-1</v>
      </c>
      <c r="M2253" s="2">
        <v>6991</v>
      </c>
      <c r="N2253" s="2" t="str">
        <f t="shared" si="176"/>
        <v>Neggio</v>
      </c>
      <c r="O2253" s="2" t="str">
        <f t="shared" si="178"/>
        <v/>
      </c>
      <c r="P2253" s="2" t="str">
        <f t="shared" si="178"/>
        <v/>
      </c>
      <c r="Q2253" s="2" t="str">
        <f t="shared" si="178"/>
        <v/>
      </c>
      <c r="R2253" s="2" t="str">
        <f t="shared" si="178"/>
        <v/>
      </c>
      <c r="S2253" s="2" t="str">
        <f t="shared" si="178"/>
        <v/>
      </c>
      <c r="T2253" s="2" t="str">
        <f t="shared" si="178"/>
        <v/>
      </c>
      <c r="U2253" s="2" t="str">
        <f t="shared" si="178"/>
        <v/>
      </c>
      <c r="V2253" s="2" t="str">
        <f t="shared" si="178"/>
        <v/>
      </c>
      <c r="W2253" s="2" t="str">
        <f t="shared" si="178"/>
        <v/>
      </c>
      <c r="X2253" s="2" t="str">
        <f t="shared" si="178"/>
        <v/>
      </c>
      <c r="Y2253" s="2" t="str">
        <f t="shared" si="178"/>
        <v/>
      </c>
    </row>
    <row r="2254" spans="1:25" x14ac:dyDescent="0.2">
      <c r="A2254" s="2" t="s">
        <v>1645</v>
      </c>
      <c r="B2254" s="2">
        <v>4577</v>
      </c>
      <c r="C2254" s="2">
        <v>0</v>
      </c>
      <c r="D2254" s="2" t="s">
        <v>1644</v>
      </c>
      <c r="E2254" s="2">
        <v>2465</v>
      </c>
      <c r="F2254" s="2" t="s">
        <v>1606</v>
      </c>
      <c r="G2254" s="2">
        <v>2602048.6230000001</v>
      </c>
      <c r="H2254" s="2">
        <v>1221025.9920000001</v>
      </c>
      <c r="I2254" s="2" t="s">
        <v>4896</v>
      </c>
      <c r="J2254" s="4">
        <v>39630</v>
      </c>
      <c r="K2254" s="230">
        <f t="shared" si="177"/>
        <v>3</v>
      </c>
      <c r="L2254" s="2" t="str">
        <f>$B2254&amp;"-"&amp;COUNTIF($B$2:$B2254, $B2254)</f>
        <v>4577-1</v>
      </c>
      <c r="M2254" s="2">
        <v>6992</v>
      </c>
      <c r="N2254" s="2" t="str">
        <f t="shared" si="176"/>
        <v>Cimo</v>
      </c>
      <c r="O2254" s="2" t="str">
        <f t="shared" si="178"/>
        <v>Cimo</v>
      </c>
      <c r="P2254" s="2" t="str">
        <f t="shared" si="178"/>
        <v>Cimo</v>
      </c>
      <c r="Q2254" s="2" t="str">
        <f t="shared" si="178"/>
        <v>Vernate</v>
      </c>
      <c r="R2254" s="2" t="str">
        <f t="shared" si="178"/>
        <v/>
      </c>
      <c r="S2254" s="2" t="str">
        <f t="shared" si="178"/>
        <v/>
      </c>
      <c r="T2254" s="2" t="str">
        <f t="shared" si="178"/>
        <v/>
      </c>
      <c r="U2254" s="2" t="str">
        <f t="shared" si="178"/>
        <v/>
      </c>
      <c r="V2254" s="2" t="str">
        <f t="shared" si="178"/>
        <v/>
      </c>
      <c r="W2254" s="2" t="str">
        <f t="shared" si="178"/>
        <v/>
      </c>
      <c r="X2254" s="2" t="str">
        <f t="shared" si="178"/>
        <v/>
      </c>
      <c r="Y2254" s="2" t="str">
        <f t="shared" si="178"/>
        <v/>
      </c>
    </row>
    <row r="2255" spans="1:25" x14ac:dyDescent="0.2">
      <c r="A2255" s="2" t="s">
        <v>1646</v>
      </c>
      <c r="B2255" s="2">
        <v>4578</v>
      </c>
      <c r="C2255" s="2">
        <v>0</v>
      </c>
      <c r="D2255" s="2" t="s">
        <v>1644</v>
      </c>
      <c r="E2255" s="2">
        <v>2465</v>
      </c>
      <c r="F2255" s="2" t="s">
        <v>1606</v>
      </c>
      <c r="G2255" s="2">
        <v>2601235.5449999999</v>
      </c>
      <c r="H2255" s="2">
        <v>1221824.1259999999</v>
      </c>
      <c r="I2255" s="2" t="s">
        <v>4896</v>
      </c>
      <c r="J2255" s="4">
        <v>39630</v>
      </c>
      <c r="K2255" s="230">
        <f t="shared" si="177"/>
        <v>3</v>
      </c>
      <c r="L2255" s="2" t="str">
        <f>$B2255&amp;"-"&amp;COUNTIF($B$2:$B2255, $B2255)</f>
        <v>4578-1</v>
      </c>
      <c r="M2255" s="2">
        <v>6993</v>
      </c>
      <c r="N2255" s="2" t="str">
        <f t="shared" si="176"/>
        <v>Iseo</v>
      </c>
      <c r="O2255" s="2" t="str">
        <f t="shared" si="178"/>
        <v/>
      </c>
      <c r="P2255" s="2" t="str">
        <f t="shared" si="178"/>
        <v/>
      </c>
      <c r="Q2255" s="2" t="str">
        <f t="shared" si="178"/>
        <v/>
      </c>
      <c r="R2255" s="2" t="str">
        <f t="shared" si="178"/>
        <v/>
      </c>
      <c r="S2255" s="2" t="str">
        <f t="shared" si="178"/>
        <v/>
      </c>
      <c r="T2255" s="2" t="str">
        <f t="shared" si="178"/>
        <v/>
      </c>
      <c r="U2255" s="2" t="str">
        <f t="shared" si="178"/>
        <v/>
      </c>
      <c r="V2255" s="2" t="str">
        <f t="shared" si="178"/>
        <v/>
      </c>
      <c r="W2255" s="2" t="str">
        <f t="shared" si="178"/>
        <v/>
      </c>
      <c r="X2255" s="2" t="str">
        <f t="shared" si="178"/>
        <v/>
      </c>
      <c r="Y2255" s="2" t="str">
        <f t="shared" si="178"/>
        <v/>
      </c>
    </row>
    <row r="2256" spans="1:25" x14ac:dyDescent="0.2">
      <c r="A2256" s="2" t="s">
        <v>1647</v>
      </c>
      <c r="B2256" s="2">
        <v>4579</v>
      </c>
      <c r="C2256" s="2">
        <v>0</v>
      </c>
      <c r="D2256" s="2" t="s">
        <v>1644</v>
      </c>
      <c r="E2256" s="2">
        <v>2465</v>
      </c>
      <c r="F2256" s="2" t="s">
        <v>1606</v>
      </c>
      <c r="G2256" s="2">
        <v>2599621.2140000002</v>
      </c>
      <c r="H2256" s="2">
        <v>1220665.3659999999</v>
      </c>
      <c r="I2256" s="2" t="s">
        <v>4896</v>
      </c>
      <c r="J2256" s="4">
        <v>39630</v>
      </c>
      <c r="K2256" s="230">
        <f t="shared" si="177"/>
        <v>3</v>
      </c>
      <c r="L2256" s="2" t="str">
        <f>$B2256&amp;"-"&amp;COUNTIF($B$2:$B2256, $B2256)</f>
        <v>4579-1</v>
      </c>
      <c r="M2256" s="2">
        <v>6994</v>
      </c>
      <c r="N2256" s="2" t="str">
        <f t="shared" si="176"/>
        <v>Aranno</v>
      </c>
      <c r="O2256" s="2" t="str">
        <f t="shared" si="178"/>
        <v/>
      </c>
      <c r="P2256" s="2" t="str">
        <f t="shared" si="178"/>
        <v/>
      </c>
      <c r="Q2256" s="2" t="str">
        <f t="shared" si="178"/>
        <v/>
      </c>
      <c r="R2256" s="2" t="str">
        <f t="shared" si="178"/>
        <v/>
      </c>
      <c r="S2256" s="2" t="str">
        <f t="shared" si="178"/>
        <v/>
      </c>
      <c r="T2256" s="2" t="str">
        <f t="shared" si="178"/>
        <v/>
      </c>
      <c r="U2256" s="2" t="str">
        <f t="shared" si="178"/>
        <v/>
      </c>
      <c r="V2256" s="2" t="str">
        <f t="shared" si="178"/>
        <v/>
      </c>
      <c r="W2256" s="2" t="str">
        <f t="shared" si="178"/>
        <v/>
      </c>
      <c r="X2256" s="2" t="str">
        <f t="shared" si="178"/>
        <v/>
      </c>
      <c r="Y2256" s="2" t="str">
        <f t="shared" si="178"/>
        <v/>
      </c>
    </row>
    <row r="2257" spans="1:25" x14ac:dyDescent="0.2">
      <c r="A2257" s="2" t="s">
        <v>1648</v>
      </c>
      <c r="B2257" s="2">
        <v>4581</v>
      </c>
      <c r="C2257" s="2">
        <v>0</v>
      </c>
      <c r="D2257" s="2" t="s">
        <v>1644</v>
      </c>
      <c r="E2257" s="2">
        <v>2465</v>
      </c>
      <c r="F2257" s="2" t="s">
        <v>1606</v>
      </c>
      <c r="G2257" s="2">
        <v>2605698.6370000001</v>
      </c>
      <c r="H2257" s="2">
        <v>1222254.4669999999</v>
      </c>
      <c r="I2257" s="2" t="s">
        <v>4896</v>
      </c>
      <c r="J2257" s="4">
        <v>39630</v>
      </c>
      <c r="K2257" s="230">
        <f t="shared" si="177"/>
        <v>3</v>
      </c>
      <c r="L2257" s="2" t="str">
        <f>$B2257&amp;"-"&amp;COUNTIF($B$2:$B2257, $B2257)</f>
        <v>4581-1</v>
      </c>
      <c r="M2257" s="2">
        <v>6995</v>
      </c>
      <c r="N2257" s="2" t="str">
        <f t="shared" si="176"/>
        <v>Madonna del Piano</v>
      </c>
      <c r="O2257" s="2" t="str">
        <f t="shared" si="178"/>
        <v/>
      </c>
      <c r="P2257" s="2" t="str">
        <f t="shared" si="178"/>
        <v/>
      </c>
      <c r="Q2257" s="2" t="str">
        <f t="shared" si="178"/>
        <v/>
      </c>
      <c r="R2257" s="2" t="str">
        <f t="shared" si="178"/>
        <v/>
      </c>
      <c r="S2257" s="2" t="str">
        <f t="shared" si="178"/>
        <v/>
      </c>
      <c r="T2257" s="2" t="str">
        <f t="shared" si="178"/>
        <v/>
      </c>
      <c r="U2257" s="2" t="str">
        <f t="shared" si="178"/>
        <v/>
      </c>
      <c r="V2257" s="2" t="str">
        <f t="shared" si="178"/>
        <v/>
      </c>
      <c r="W2257" s="2" t="str">
        <f t="shared" si="178"/>
        <v/>
      </c>
      <c r="X2257" s="2" t="str">
        <f t="shared" si="178"/>
        <v/>
      </c>
      <c r="Y2257" s="2" t="str">
        <f t="shared" si="178"/>
        <v/>
      </c>
    </row>
    <row r="2258" spans="1:25" x14ac:dyDescent="0.2">
      <c r="A2258" s="2" t="s">
        <v>1649</v>
      </c>
      <c r="B2258" s="2">
        <v>4582</v>
      </c>
      <c r="C2258" s="2">
        <v>0</v>
      </c>
      <c r="D2258" s="2" t="s">
        <v>1644</v>
      </c>
      <c r="E2258" s="2">
        <v>2465</v>
      </c>
      <c r="F2258" s="2" t="s">
        <v>1606</v>
      </c>
      <c r="G2258" s="2">
        <v>2604192.1660000002</v>
      </c>
      <c r="H2258" s="2">
        <v>1221575.1680000001</v>
      </c>
      <c r="I2258" s="2" t="s">
        <v>4896</v>
      </c>
      <c r="J2258" s="4">
        <v>39630</v>
      </c>
      <c r="K2258" s="230">
        <f t="shared" si="177"/>
        <v>3</v>
      </c>
      <c r="L2258" s="2" t="str">
        <f>$B2258&amp;"-"&amp;COUNTIF($B$2:$B2258, $B2258)</f>
        <v>4582-1</v>
      </c>
      <c r="M2258" s="2">
        <v>6997</v>
      </c>
      <c r="N2258" s="2" t="str">
        <f t="shared" si="176"/>
        <v>Sessa</v>
      </c>
      <c r="O2258" s="2" t="str">
        <f t="shared" si="178"/>
        <v/>
      </c>
      <c r="P2258" s="2" t="str">
        <f t="shared" si="178"/>
        <v/>
      </c>
      <c r="Q2258" s="2" t="str">
        <f t="shared" si="178"/>
        <v/>
      </c>
      <c r="R2258" s="2" t="str">
        <f t="shared" si="178"/>
        <v/>
      </c>
      <c r="S2258" s="2" t="str">
        <f t="shared" si="178"/>
        <v/>
      </c>
      <c r="T2258" s="2" t="str">
        <f t="shared" si="178"/>
        <v/>
      </c>
      <c r="U2258" s="2" t="str">
        <f t="shared" si="178"/>
        <v/>
      </c>
      <c r="V2258" s="2" t="str">
        <f t="shared" si="178"/>
        <v/>
      </c>
      <c r="W2258" s="2" t="str">
        <f t="shared" si="178"/>
        <v/>
      </c>
      <c r="X2258" s="2" t="str">
        <f t="shared" si="178"/>
        <v/>
      </c>
      <c r="Y2258" s="2" t="str">
        <f t="shared" si="178"/>
        <v/>
      </c>
    </row>
    <row r="2259" spans="1:25" x14ac:dyDescent="0.2">
      <c r="A2259" s="2" t="s">
        <v>1650</v>
      </c>
      <c r="B2259" s="2">
        <v>4583</v>
      </c>
      <c r="C2259" s="2">
        <v>0</v>
      </c>
      <c r="D2259" s="2" t="s">
        <v>1644</v>
      </c>
      <c r="E2259" s="2">
        <v>2465</v>
      </c>
      <c r="F2259" s="2" t="s">
        <v>1606</v>
      </c>
      <c r="G2259" s="2">
        <v>2602672.0389999999</v>
      </c>
      <c r="H2259" s="2">
        <v>1220208.5060000001</v>
      </c>
      <c r="I2259" s="2" t="s">
        <v>4896</v>
      </c>
      <c r="J2259" s="4">
        <v>39630</v>
      </c>
      <c r="K2259" s="230">
        <f t="shared" si="177"/>
        <v>3</v>
      </c>
      <c r="L2259" s="2" t="str">
        <f>$B2259&amp;"-"&amp;COUNTIF($B$2:$B2259, $B2259)</f>
        <v>4583-1</v>
      </c>
      <c r="M2259" s="2">
        <v>6998</v>
      </c>
      <c r="N2259" s="2" t="str">
        <f t="shared" si="176"/>
        <v>Monteggio</v>
      </c>
      <c r="O2259" s="2" t="str">
        <f t="shared" si="178"/>
        <v/>
      </c>
      <c r="P2259" s="2" t="str">
        <f t="shared" si="178"/>
        <v/>
      </c>
      <c r="Q2259" s="2" t="str">
        <f t="shared" si="178"/>
        <v/>
      </c>
      <c r="R2259" s="2" t="str">
        <f t="shared" si="178"/>
        <v/>
      </c>
      <c r="S2259" s="2" t="str">
        <f t="shared" si="178"/>
        <v/>
      </c>
      <c r="T2259" s="2" t="str">
        <f t="shared" si="178"/>
        <v/>
      </c>
      <c r="U2259" s="2" t="str">
        <f t="shared" si="178"/>
        <v/>
      </c>
      <c r="V2259" s="2" t="str">
        <f t="shared" si="178"/>
        <v/>
      </c>
      <c r="W2259" s="2" t="str">
        <f t="shared" si="178"/>
        <v/>
      </c>
      <c r="X2259" s="2" t="str">
        <f t="shared" si="178"/>
        <v/>
      </c>
      <c r="Y2259" s="2" t="str">
        <f t="shared" si="178"/>
        <v/>
      </c>
    </row>
    <row r="2260" spans="1:25" x14ac:dyDescent="0.2">
      <c r="A2260" s="2" t="s">
        <v>1651</v>
      </c>
      <c r="B2260" s="2">
        <v>4583</v>
      </c>
      <c r="C2260" s="2">
        <v>2</v>
      </c>
      <c r="D2260" s="2" t="s">
        <v>1644</v>
      </c>
      <c r="E2260" s="2">
        <v>2465</v>
      </c>
      <c r="F2260" s="2" t="s">
        <v>1606</v>
      </c>
      <c r="G2260" s="2">
        <v>2601867.2050000001</v>
      </c>
      <c r="H2260" s="2">
        <v>1219062.5789999999</v>
      </c>
      <c r="I2260" s="2" t="s">
        <v>4896</v>
      </c>
      <c r="J2260" s="4">
        <v>39630</v>
      </c>
      <c r="K2260" s="230">
        <f t="shared" si="177"/>
        <v>3</v>
      </c>
      <c r="L2260" s="2" t="str">
        <f>$B2260&amp;"-"&amp;COUNTIF($B$2:$B2260, $B2260)</f>
        <v>4583-2</v>
      </c>
      <c r="M2260" s="2">
        <v>6999</v>
      </c>
      <c r="N2260" s="2" t="str">
        <f t="shared" si="176"/>
        <v>Astano</v>
      </c>
      <c r="O2260" s="2" t="str">
        <f t="shared" si="178"/>
        <v/>
      </c>
      <c r="P2260" s="2" t="str">
        <f t="shared" si="178"/>
        <v/>
      </c>
      <c r="Q2260" s="2" t="str">
        <f t="shared" si="178"/>
        <v/>
      </c>
      <c r="R2260" s="2" t="str">
        <f t="shared" si="178"/>
        <v/>
      </c>
      <c r="S2260" s="2" t="str">
        <f t="shared" si="178"/>
        <v/>
      </c>
      <c r="T2260" s="2" t="str">
        <f t="shared" si="178"/>
        <v/>
      </c>
      <c r="U2260" s="2" t="str">
        <f t="shared" si="178"/>
        <v/>
      </c>
      <c r="V2260" s="2" t="str">
        <f t="shared" si="178"/>
        <v/>
      </c>
      <c r="W2260" s="2" t="str">
        <f t="shared" si="178"/>
        <v/>
      </c>
      <c r="X2260" s="2" t="str">
        <f t="shared" si="178"/>
        <v/>
      </c>
      <c r="Y2260" s="2" t="str">
        <f t="shared" si="178"/>
        <v/>
      </c>
    </row>
    <row r="2261" spans="1:25" x14ac:dyDescent="0.2">
      <c r="A2261" s="2" t="s">
        <v>1631</v>
      </c>
      <c r="B2261" s="2">
        <v>4584</v>
      </c>
      <c r="C2261" s="2">
        <v>2</v>
      </c>
      <c r="D2261" s="2" t="s">
        <v>1644</v>
      </c>
      <c r="E2261" s="2">
        <v>2465</v>
      </c>
      <c r="F2261" s="2" t="s">
        <v>1606</v>
      </c>
      <c r="G2261" s="2">
        <v>2600131.6809999999</v>
      </c>
      <c r="H2261" s="2">
        <v>1218415.01</v>
      </c>
      <c r="I2261" s="2" t="s">
        <v>4896</v>
      </c>
      <c r="J2261" s="4">
        <v>39630</v>
      </c>
      <c r="K2261" s="230">
        <f t="shared" si="177"/>
        <v>3</v>
      </c>
      <c r="L2261" s="2" t="str">
        <f>$B2261&amp;"-"&amp;COUNTIF($B$2:$B2261, $B2261)</f>
        <v>4584-1</v>
      </c>
      <c r="M2261" s="2">
        <v>7000</v>
      </c>
      <c r="N2261" s="2" t="str">
        <f t="shared" si="176"/>
        <v>Chur</v>
      </c>
      <c r="O2261" s="2" t="str">
        <f t="shared" si="178"/>
        <v>Chur</v>
      </c>
      <c r="P2261" s="2" t="str">
        <f t="shared" si="178"/>
        <v/>
      </c>
      <c r="Q2261" s="2" t="str">
        <f t="shared" si="178"/>
        <v/>
      </c>
      <c r="R2261" s="2" t="str">
        <f t="shared" si="178"/>
        <v/>
      </c>
      <c r="S2261" s="2" t="str">
        <f t="shared" si="178"/>
        <v/>
      </c>
      <c r="T2261" s="2" t="str">
        <f t="shared" si="178"/>
        <v/>
      </c>
      <c r="U2261" s="2" t="str">
        <f t="shared" si="178"/>
        <v/>
      </c>
      <c r="V2261" s="2" t="str">
        <f t="shared" si="178"/>
        <v/>
      </c>
      <c r="W2261" s="2" t="str">
        <f t="shared" si="178"/>
        <v/>
      </c>
      <c r="X2261" s="2" t="str">
        <f t="shared" si="178"/>
        <v/>
      </c>
      <c r="Y2261" s="2" t="str">
        <f t="shared" si="178"/>
        <v/>
      </c>
    </row>
    <row r="2262" spans="1:25" x14ac:dyDescent="0.2">
      <c r="A2262" s="2" t="s">
        <v>1633</v>
      </c>
      <c r="B2262" s="2">
        <v>4584</v>
      </c>
      <c r="C2262" s="2">
        <v>3</v>
      </c>
      <c r="D2262" s="2" t="s">
        <v>1644</v>
      </c>
      <c r="E2262" s="2">
        <v>2465</v>
      </c>
      <c r="F2262" s="2" t="s">
        <v>1606</v>
      </c>
      <c r="G2262" s="2">
        <v>2600351.38</v>
      </c>
      <c r="H2262" s="2">
        <v>1219721.1370000001</v>
      </c>
      <c r="I2262" s="2" t="s">
        <v>4896</v>
      </c>
      <c r="J2262" s="4">
        <v>39630</v>
      </c>
      <c r="K2262" s="230">
        <f t="shared" si="177"/>
        <v>3</v>
      </c>
      <c r="L2262" s="2" t="str">
        <f>$B2262&amp;"-"&amp;COUNTIF($B$2:$B2262, $B2262)</f>
        <v>4584-2</v>
      </c>
      <c r="M2262" s="2">
        <v>7012</v>
      </c>
      <c r="N2262" s="2" t="str">
        <f t="shared" si="176"/>
        <v>Felsberg</v>
      </c>
      <c r="O2262" s="2" t="str">
        <f t="shared" si="178"/>
        <v/>
      </c>
      <c r="P2262" s="2" t="str">
        <f t="shared" si="178"/>
        <v/>
      </c>
      <c r="Q2262" s="2" t="str">
        <f t="shared" si="178"/>
        <v/>
      </c>
      <c r="R2262" s="2" t="str">
        <f t="shared" si="178"/>
        <v/>
      </c>
      <c r="S2262" s="2" t="str">
        <f t="shared" si="178"/>
        <v/>
      </c>
      <c r="T2262" s="2" t="str">
        <f t="shared" si="178"/>
        <v/>
      </c>
      <c r="U2262" s="2" t="str">
        <f t="shared" si="178"/>
        <v/>
      </c>
      <c r="V2262" s="2" t="str">
        <f t="shared" si="178"/>
        <v/>
      </c>
      <c r="W2262" s="2" t="str">
        <f t="shared" si="178"/>
        <v/>
      </c>
      <c r="X2262" s="2" t="str">
        <f t="shared" si="178"/>
        <v/>
      </c>
      <c r="Y2262" s="2" t="str">
        <f t="shared" si="178"/>
        <v/>
      </c>
    </row>
    <row r="2263" spans="1:25" x14ac:dyDescent="0.2">
      <c r="A2263" s="2" t="s">
        <v>1652</v>
      </c>
      <c r="B2263" s="2">
        <v>4586</v>
      </c>
      <c r="C2263" s="2">
        <v>0</v>
      </c>
      <c r="D2263" s="2" t="s">
        <v>1644</v>
      </c>
      <c r="E2263" s="2">
        <v>2465</v>
      </c>
      <c r="F2263" s="2" t="s">
        <v>1606</v>
      </c>
      <c r="G2263" s="2">
        <v>2605642.3730000001</v>
      </c>
      <c r="H2263" s="2">
        <v>1221332.6640000001</v>
      </c>
      <c r="I2263" s="2" t="s">
        <v>4896</v>
      </c>
      <c r="J2263" s="4">
        <v>39630</v>
      </c>
      <c r="K2263" s="230">
        <f t="shared" si="177"/>
        <v>3</v>
      </c>
      <c r="L2263" s="2" t="str">
        <f>$B2263&amp;"-"&amp;COUNTIF($B$2:$B2263, $B2263)</f>
        <v>4586-1</v>
      </c>
      <c r="M2263" s="2">
        <v>7013</v>
      </c>
      <c r="N2263" s="2" t="str">
        <f t="shared" si="176"/>
        <v>Domat/Ems</v>
      </c>
      <c r="O2263" s="2" t="str">
        <f t="shared" si="178"/>
        <v/>
      </c>
      <c r="P2263" s="2" t="str">
        <f t="shared" si="178"/>
        <v/>
      </c>
      <c r="Q2263" s="2" t="str">
        <f t="shared" si="178"/>
        <v/>
      </c>
      <c r="R2263" s="2" t="str">
        <f t="shared" si="178"/>
        <v/>
      </c>
      <c r="S2263" s="2" t="str">
        <f t="shared" si="178"/>
        <v/>
      </c>
      <c r="T2263" s="2" t="str">
        <f t="shared" si="178"/>
        <v/>
      </c>
      <c r="U2263" s="2" t="str">
        <f t="shared" si="178"/>
        <v/>
      </c>
      <c r="V2263" s="2" t="str">
        <f t="shared" si="178"/>
        <v/>
      </c>
      <c r="W2263" s="2" t="str">
        <f t="shared" si="178"/>
        <v/>
      </c>
      <c r="X2263" s="2" t="str">
        <f t="shared" si="178"/>
        <v/>
      </c>
      <c r="Y2263" s="2" t="str">
        <f t="shared" si="178"/>
        <v/>
      </c>
    </row>
    <row r="2264" spans="1:25" x14ac:dyDescent="0.2">
      <c r="A2264" s="2" t="s">
        <v>1653</v>
      </c>
      <c r="B2264" s="2">
        <v>4587</v>
      </c>
      <c r="C2264" s="2">
        <v>0</v>
      </c>
      <c r="D2264" s="2" t="s">
        <v>1644</v>
      </c>
      <c r="E2264" s="2">
        <v>2465</v>
      </c>
      <c r="F2264" s="2" t="s">
        <v>1606</v>
      </c>
      <c r="G2264" s="2">
        <v>2604731.4130000002</v>
      </c>
      <c r="H2264" s="2">
        <v>1219828.0190000001</v>
      </c>
      <c r="I2264" s="2" t="s">
        <v>4896</v>
      </c>
      <c r="J2264" s="4">
        <v>39630</v>
      </c>
      <c r="K2264" s="230">
        <f t="shared" si="177"/>
        <v>3</v>
      </c>
      <c r="L2264" s="2" t="str">
        <f>$B2264&amp;"-"&amp;COUNTIF($B$2:$B2264, $B2264)</f>
        <v>4587-1</v>
      </c>
      <c r="M2264" s="2">
        <v>7014</v>
      </c>
      <c r="N2264" s="2" t="str">
        <f t="shared" si="176"/>
        <v>Trin</v>
      </c>
      <c r="O2264" s="2" t="str">
        <f t="shared" si="178"/>
        <v/>
      </c>
      <c r="P2264" s="2" t="str">
        <f t="shared" si="178"/>
        <v/>
      </c>
      <c r="Q2264" s="2" t="str">
        <f t="shared" si="178"/>
        <v/>
      </c>
      <c r="R2264" s="2" t="str">
        <f t="shared" si="178"/>
        <v/>
      </c>
      <c r="S2264" s="2" t="str">
        <f t="shared" si="178"/>
        <v/>
      </c>
      <c r="T2264" s="2" t="str">
        <f t="shared" si="178"/>
        <v/>
      </c>
      <c r="U2264" s="2" t="str">
        <f t="shared" si="178"/>
        <v/>
      </c>
      <c r="V2264" s="2" t="str">
        <f t="shared" si="178"/>
        <v/>
      </c>
      <c r="W2264" s="2" t="str">
        <f t="shared" si="178"/>
        <v/>
      </c>
      <c r="X2264" s="2" t="str">
        <f t="shared" si="178"/>
        <v/>
      </c>
      <c r="Y2264" s="2" t="str">
        <f t="shared" si="178"/>
        <v/>
      </c>
    </row>
    <row r="2265" spans="1:25" x14ac:dyDescent="0.2">
      <c r="A2265" s="2" t="s">
        <v>1654</v>
      </c>
      <c r="B2265" s="2">
        <v>4588</v>
      </c>
      <c r="C2265" s="2">
        <v>1</v>
      </c>
      <c r="D2265" s="2" t="s">
        <v>1644</v>
      </c>
      <c r="E2265" s="2">
        <v>2465</v>
      </c>
      <c r="F2265" s="2" t="s">
        <v>1606</v>
      </c>
      <c r="G2265" s="2">
        <v>2604214.2000000002</v>
      </c>
      <c r="H2265" s="2">
        <v>1218915.882</v>
      </c>
      <c r="I2265" s="2" t="s">
        <v>4896</v>
      </c>
      <c r="J2265" s="4">
        <v>39630</v>
      </c>
      <c r="K2265" s="230">
        <f t="shared" si="177"/>
        <v>3</v>
      </c>
      <c r="L2265" s="2" t="str">
        <f>$B2265&amp;"-"&amp;COUNTIF($B$2:$B2265, $B2265)</f>
        <v>4588-3</v>
      </c>
      <c r="M2265" s="2">
        <v>7015</v>
      </c>
      <c r="N2265" s="2" t="str">
        <f t="shared" si="176"/>
        <v>Tamins</v>
      </c>
      <c r="O2265" s="2" t="str">
        <f t="shared" si="178"/>
        <v>Tamins</v>
      </c>
      <c r="P2265" s="2" t="str">
        <f t="shared" si="178"/>
        <v/>
      </c>
      <c r="Q2265" s="2" t="str">
        <f t="shared" si="178"/>
        <v/>
      </c>
      <c r="R2265" s="2" t="str">
        <f t="shared" si="178"/>
        <v/>
      </c>
      <c r="S2265" s="2" t="str">
        <f t="shared" si="178"/>
        <v/>
      </c>
      <c r="T2265" s="2" t="str">
        <f t="shared" si="178"/>
        <v/>
      </c>
      <c r="U2265" s="2" t="str">
        <f t="shared" si="178"/>
        <v/>
      </c>
      <c r="V2265" s="2" t="str">
        <f t="shared" si="178"/>
        <v/>
      </c>
      <c r="W2265" s="2" t="str">
        <f t="shared" si="178"/>
        <v/>
      </c>
      <c r="X2265" s="2" t="str">
        <f t="shared" si="178"/>
        <v/>
      </c>
      <c r="Y2265" s="2" t="str">
        <f t="shared" si="178"/>
        <v/>
      </c>
    </row>
    <row r="2266" spans="1:25" x14ac:dyDescent="0.2">
      <c r="A2266" s="2" t="s">
        <v>1781</v>
      </c>
      <c r="B2266" s="2">
        <v>4105</v>
      </c>
      <c r="C2266" s="2">
        <v>0</v>
      </c>
      <c r="D2266" s="2" t="s">
        <v>1655</v>
      </c>
      <c r="E2266" s="2">
        <v>2471</v>
      </c>
      <c r="F2266" s="2" t="s">
        <v>1606</v>
      </c>
      <c r="G2266" s="2">
        <v>2605435.4190000002</v>
      </c>
      <c r="H2266" s="2">
        <v>1261307.007</v>
      </c>
      <c r="I2266" s="2" t="s">
        <v>4896</v>
      </c>
      <c r="J2266" s="4">
        <v>39630</v>
      </c>
      <c r="K2266" s="230">
        <f t="shared" si="177"/>
        <v>3</v>
      </c>
      <c r="L2266" s="2" t="str">
        <f>$B2266&amp;"-"&amp;COUNTIF($B$2:$B2266, $B2266)</f>
        <v>4105-1</v>
      </c>
      <c r="M2266" s="2">
        <v>7016</v>
      </c>
      <c r="N2266" s="2" t="str">
        <f t="shared" si="176"/>
        <v>Trin Mulin</v>
      </c>
      <c r="O2266" s="2" t="str">
        <f t="shared" si="178"/>
        <v/>
      </c>
      <c r="P2266" s="2" t="str">
        <f t="shared" si="178"/>
        <v/>
      </c>
      <c r="Q2266" s="2" t="str">
        <f t="shared" si="178"/>
        <v/>
      </c>
      <c r="R2266" s="2" t="str">
        <f t="shared" si="178"/>
        <v/>
      </c>
      <c r="S2266" s="2" t="str">
        <f t="shared" si="178"/>
        <v/>
      </c>
      <c r="T2266" s="2" t="str">
        <f t="shared" si="178"/>
        <v/>
      </c>
      <c r="U2266" s="2" t="str">
        <f t="shared" si="178"/>
        <v/>
      </c>
      <c r="V2266" s="2" t="str">
        <f t="shared" si="178"/>
        <v/>
      </c>
      <c r="W2266" s="2" t="str">
        <f t="shared" si="178"/>
        <v/>
      </c>
      <c r="X2266" s="2" t="str">
        <f t="shared" si="178"/>
        <v/>
      </c>
      <c r="Y2266" s="2" t="str">
        <f t="shared" si="178"/>
        <v/>
      </c>
    </row>
    <row r="2267" spans="1:25" x14ac:dyDescent="0.2">
      <c r="A2267" s="2" t="s">
        <v>1655</v>
      </c>
      <c r="B2267" s="2">
        <v>4112</v>
      </c>
      <c r="C2267" s="2">
        <v>1</v>
      </c>
      <c r="D2267" s="2" t="s">
        <v>1655</v>
      </c>
      <c r="E2267" s="2">
        <v>2471</v>
      </c>
      <c r="F2267" s="2" t="s">
        <v>1606</v>
      </c>
      <c r="G2267" s="2">
        <v>2605450.898</v>
      </c>
      <c r="H2267" s="2">
        <v>1260002.871</v>
      </c>
      <c r="I2267" s="2" t="s">
        <v>4896</v>
      </c>
      <c r="J2267" s="4">
        <v>39630</v>
      </c>
      <c r="K2267" s="230">
        <f t="shared" si="177"/>
        <v>3</v>
      </c>
      <c r="L2267" s="2" t="str">
        <f>$B2267&amp;"-"&amp;COUNTIF($B$2:$B2267, $B2267)</f>
        <v>4112-1</v>
      </c>
      <c r="M2267" s="2">
        <v>7017</v>
      </c>
      <c r="N2267" s="2" t="str">
        <f t="shared" si="176"/>
        <v>Flims Dorf</v>
      </c>
      <c r="O2267" s="2" t="str">
        <f t="shared" si="178"/>
        <v/>
      </c>
      <c r="P2267" s="2" t="str">
        <f t="shared" si="178"/>
        <v/>
      </c>
      <c r="Q2267" s="2" t="str">
        <f t="shared" si="178"/>
        <v/>
      </c>
      <c r="R2267" s="2" t="str">
        <f t="shared" si="178"/>
        <v/>
      </c>
      <c r="S2267" s="2" t="str">
        <f t="shared" si="178"/>
        <v/>
      </c>
      <c r="T2267" s="2" t="str">
        <f t="shared" si="178"/>
        <v/>
      </c>
      <c r="U2267" s="2" t="str">
        <f t="shared" si="178"/>
        <v/>
      </c>
      <c r="V2267" s="2" t="str">
        <f t="shared" si="178"/>
        <v/>
      </c>
      <c r="W2267" s="2" t="str">
        <f t="shared" si="178"/>
        <v/>
      </c>
      <c r="X2267" s="2" t="str">
        <f t="shared" si="178"/>
        <v/>
      </c>
      <c r="Y2267" s="2" t="str">
        <f t="shared" si="178"/>
        <v/>
      </c>
    </row>
    <row r="2268" spans="1:25" x14ac:dyDescent="0.2">
      <c r="A2268" s="2" t="s">
        <v>1656</v>
      </c>
      <c r="B2268" s="2">
        <v>4413</v>
      </c>
      <c r="C2268" s="2">
        <v>0</v>
      </c>
      <c r="D2268" s="2" t="s">
        <v>1657</v>
      </c>
      <c r="E2268" s="2">
        <v>2472</v>
      </c>
      <c r="F2268" s="2" t="s">
        <v>1606</v>
      </c>
      <c r="G2268" s="2">
        <v>2617554.986</v>
      </c>
      <c r="H2268" s="2">
        <v>1255415.709</v>
      </c>
      <c r="I2268" s="2" t="s">
        <v>4896</v>
      </c>
      <c r="J2268" s="4">
        <v>39630</v>
      </c>
      <c r="K2268" s="230">
        <f t="shared" si="177"/>
        <v>3</v>
      </c>
      <c r="L2268" s="2" t="str">
        <f>$B2268&amp;"-"&amp;COUNTIF($B$2:$B2268, $B2268)</f>
        <v>4413-1</v>
      </c>
      <c r="M2268" s="2">
        <v>7018</v>
      </c>
      <c r="N2268" s="2" t="str">
        <f t="shared" si="176"/>
        <v>Flims Waldhaus</v>
      </c>
      <c r="O2268" s="2" t="str">
        <f t="shared" si="178"/>
        <v/>
      </c>
      <c r="P2268" s="2" t="str">
        <f t="shared" si="178"/>
        <v/>
      </c>
      <c r="Q2268" s="2" t="str">
        <f t="shared" si="178"/>
        <v/>
      </c>
      <c r="R2268" s="2" t="str">
        <f t="shared" si="178"/>
        <v/>
      </c>
      <c r="S2268" s="2" t="str">
        <f t="shared" si="178"/>
        <v/>
      </c>
      <c r="T2268" s="2" t="str">
        <f t="shared" si="178"/>
        <v/>
      </c>
      <c r="U2268" s="2" t="str">
        <f t="shared" si="178"/>
        <v/>
      </c>
      <c r="V2268" s="2" t="str">
        <f t="shared" si="178"/>
        <v/>
      </c>
      <c r="W2268" s="2" t="str">
        <f t="shared" si="178"/>
        <v/>
      </c>
      <c r="X2268" s="2" t="str">
        <f t="shared" si="178"/>
        <v/>
      </c>
      <c r="Y2268" s="2" t="str">
        <f t="shared" si="178"/>
        <v/>
      </c>
    </row>
    <row r="2269" spans="1:25" x14ac:dyDescent="0.2">
      <c r="A2269" s="2" t="s">
        <v>1658</v>
      </c>
      <c r="B2269" s="2">
        <v>4143</v>
      </c>
      <c r="C2269" s="2">
        <v>0</v>
      </c>
      <c r="D2269" s="2" t="s">
        <v>1658</v>
      </c>
      <c r="E2269" s="2">
        <v>2473</v>
      </c>
      <c r="F2269" s="2" t="s">
        <v>1606</v>
      </c>
      <c r="G2269" s="2">
        <v>2614066.341</v>
      </c>
      <c r="H2269" s="2">
        <v>1258392.5079999999</v>
      </c>
      <c r="I2269" s="2" t="s">
        <v>4896</v>
      </c>
      <c r="J2269" s="4">
        <v>39630</v>
      </c>
      <c r="K2269" s="230">
        <f t="shared" si="177"/>
        <v>3</v>
      </c>
      <c r="L2269" s="2" t="str">
        <f>$B2269&amp;"-"&amp;COUNTIF($B$2:$B2269, $B2269)</f>
        <v>4143-1</v>
      </c>
      <c r="M2269" s="2">
        <v>7019</v>
      </c>
      <c r="N2269" s="2" t="str">
        <f t="shared" si="176"/>
        <v>Fidaz</v>
      </c>
      <c r="O2269" s="2" t="str">
        <f t="shared" si="178"/>
        <v/>
      </c>
      <c r="P2269" s="2" t="str">
        <f t="shared" si="178"/>
        <v/>
      </c>
      <c r="Q2269" s="2" t="str">
        <f t="shared" si="178"/>
        <v/>
      </c>
      <c r="R2269" s="2" t="str">
        <f t="shared" si="178"/>
        <v/>
      </c>
      <c r="S2269" s="2" t="str">
        <f t="shared" si="178"/>
        <v/>
      </c>
      <c r="T2269" s="2" t="str">
        <f t="shared" si="178"/>
        <v/>
      </c>
      <c r="U2269" s="2" t="str">
        <f t="shared" si="178"/>
        <v/>
      </c>
      <c r="V2269" s="2" t="str">
        <f t="shared" si="178"/>
        <v/>
      </c>
      <c r="W2269" s="2" t="str">
        <f t="shared" si="178"/>
        <v/>
      </c>
      <c r="X2269" s="2" t="str">
        <f t="shared" si="178"/>
        <v/>
      </c>
      <c r="Y2269" s="2" t="str">
        <f t="shared" si="178"/>
        <v/>
      </c>
    </row>
    <row r="2270" spans="1:25" x14ac:dyDescent="0.2">
      <c r="A2270" s="2" t="s">
        <v>1659</v>
      </c>
      <c r="B2270" s="2">
        <v>4145</v>
      </c>
      <c r="C2270" s="2">
        <v>0</v>
      </c>
      <c r="D2270" s="2" t="s">
        <v>1659</v>
      </c>
      <c r="E2270" s="2">
        <v>2474</v>
      </c>
      <c r="F2270" s="2" t="s">
        <v>1606</v>
      </c>
      <c r="G2270" s="2">
        <v>2616804.8130000001</v>
      </c>
      <c r="H2270" s="2">
        <v>1258907.8600000001</v>
      </c>
      <c r="I2270" s="2" t="s">
        <v>4896</v>
      </c>
      <c r="J2270" s="4">
        <v>39630</v>
      </c>
      <c r="K2270" s="230">
        <f t="shared" si="177"/>
        <v>3</v>
      </c>
      <c r="L2270" s="2" t="str">
        <f>$B2270&amp;"-"&amp;COUNTIF($B$2:$B2270, $B2270)</f>
        <v>4145-1</v>
      </c>
      <c r="M2270" s="2">
        <v>7023</v>
      </c>
      <c r="N2270" s="2" t="str">
        <f t="shared" si="176"/>
        <v>Haldenstein</v>
      </c>
      <c r="O2270" s="2" t="str">
        <f t="shared" si="178"/>
        <v/>
      </c>
      <c r="P2270" s="2" t="str">
        <f t="shared" si="178"/>
        <v/>
      </c>
      <c r="Q2270" s="2" t="str">
        <f t="shared" si="178"/>
        <v/>
      </c>
      <c r="R2270" s="2" t="str">
        <f t="shared" si="178"/>
        <v/>
      </c>
      <c r="S2270" s="2" t="str">
        <f t="shared" si="178"/>
        <v/>
      </c>
      <c r="T2270" s="2" t="str">
        <f t="shared" si="178"/>
        <v/>
      </c>
      <c r="U2270" s="2" t="str">
        <f t="shared" si="178"/>
        <v/>
      </c>
      <c r="V2270" s="2" t="str">
        <f t="shared" si="178"/>
        <v/>
      </c>
      <c r="W2270" s="2" t="str">
        <f t="shared" si="178"/>
        <v/>
      </c>
      <c r="X2270" s="2" t="str">
        <f t="shared" si="178"/>
        <v/>
      </c>
      <c r="Y2270" s="2" t="str">
        <f t="shared" si="178"/>
        <v/>
      </c>
    </row>
    <row r="2271" spans="1:25" x14ac:dyDescent="0.2">
      <c r="A2271" s="2" t="s">
        <v>1660</v>
      </c>
      <c r="B2271" s="2">
        <v>4146</v>
      </c>
      <c r="C2271" s="2">
        <v>0</v>
      </c>
      <c r="D2271" s="2" t="s">
        <v>1660</v>
      </c>
      <c r="E2271" s="2">
        <v>2475</v>
      </c>
      <c r="F2271" s="2" t="s">
        <v>1606</v>
      </c>
      <c r="G2271" s="2">
        <v>2615419.6609999998</v>
      </c>
      <c r="H2271" s="2">
        <v>1256190.855</v>
      </c>
      <c r="I2271" s="2" t="s">
        <v>4896</v>
      </c>
      <c r="J2271" s="4">
        <v>39630</v>
      </c>
      <c r="K2271" s="230">
        <f t="shared" si="177"/>
        <v>3</v>
      </c>
      <c r="L2271" s="2" t="str">
        <f>$B2271&amp;"-"&amp;COUNTIF($B$2:$B2271, $B2271)</f>
        <v>4146-1</v>
      </c>
      <c r="M2271" s="2">
        <v>7026</v>
      </c>
      <c r="N2271" s="2" t="str">
        <f t="shared" si="176"/>
        <v>Maladers</v>
      </c>
      <c r="O2271" s="2" t="str">
        <f t="shared" si="178"/>
        <v/>
      </c>
      <c r="P2271" s="2" t="str">
        <f t="shared" si="178"/>
        <v/>
      </c>
      <c r="Q2271" s="2" t="str">
        <f t="shared" si="178"/>
        <v/>
      </c>
      <c r="R2271" s="2" t="str">
        <f t="shared" si="178"/>
        <v/>
      </c>
      <c r="S2271" s="2" t="str">
        <f t="shared" si="178"/>
        <v/>
      </c>
      <c r="T2271" s="2" t="str">
        <f t="shared" si="178"/>
        <v/>
      </c>
      <c r="U2271" s="2" t="str">
        <f t="shared" si="178"/>
        <v/>
      </c>
      <c r="V2271" s="2" t="str">
        <f t="shared" si="178"/>
        <v/>
      </c>
      <c r="W2271" s="2" t="str">
        <f t="shared" si="178"/>
        <v/>
      </c>
      <c r="X2271" s="2" t="str">
        <f t="shared" si="178"/>
        <v/>
      </c>
      <c r="Y2271" s="2" t="str">
        <f t="shared" si="178"/>
        <v/>
      </c>
    </row>
    <row r="2272" spans="1:25" x14ac:dyDescent="0.2">
      <c r="A2272" s="2" t="s">
        <v>1661</v>
      </c>
      <c r="B2272" s="2">
        <v>4112</v>
      </c>
      <c r="C2272" s="2">
        <v>2</v>
      </c>
      <c r="D2272" s="2" t="s">
        <v>1662</v>
      </c>
      <c r="E2272" s="2">
        <v>2476</v>
      </c>
      <c r="F2272" s="2" t="s">
        <v>1606</v>
      </c>
      <c r="G2272" s="2">
        <v>2604470.3820000002</v>
      </c>
      <c r="H2272" s="2">
        <v>1259281.19</v>
      </c>
      <c r="I2272" s="2" t="s">
        <v>4896</v>
      </c>
      <c r="J2272" s="4">
        <v>39630</v>
      </c>
      <c r="K2272" s="230">
        <f t="shared" si="177"/>
        <v>3</v>
      </c>
      <c r="L2272" s="2" t="str">
        <f>$B2272&amp;"-"&amp;COUNTIF($B$2:$B2272, $B2272)</f>
        <v>4112-2</v>
      </c>
      <c r="M2272" s="2">
        <v>7027</v>
      </c>
      <c r="N2272" s="2" t="str">
        <f t="shared" si="176"/>
        <v>Castiel</v>
      </c>
      <c r="O2272" s="2" t="str">
        <f t="shared" si="178"/>
        <v>Lüen</v>
      </c>
      <c r="P2272" s="2" t="str">
        <f t="shared" si="178"/>
        <v>Calfreisen</v>
      </c>
      <c r="Q2272" s="2" t="str">
        <f t="shared" si="178"/>
        <v/>
      </c>
      <c r="R2272" s="2" t="str">
        <f t="shared" si="178"/>
        <v/>
      </c>
      <c r="S2272" s="2" t="str">
        <f t="shared" si="178"/>
        <v/>
      </c>
      <c r="T2272" s="2" t="str">
        <f t="shared" si="178"/>
        <v/>
      </c>
      <c r="U2272" s="2" t="str">
        <f t="shared" si="178"/>
        <v/>
      </c>
      <c r="V2272" s="2" t="str">
        <f t="shared" si="178"/>
        <v/>
      </c>
      <c r="W2272" s="2" t="str">
        <f t="shared" si="178"/>
        <v/>
      </c>
      <c r="X2272" s="2" t="str">
        <f t="shared" si="178"/>
        <v/>
      </c>
      <c r="Y2272" s="2" t="str">
        <f t="shared" si="178"/>
        <v/>
      </c>
    </row>
    <row r="2273" spans="1:25" x14ac:dyDescent="0.2">
      <c r="A2273" s="2" t="s">
        <v>1663</v>
      </c>
      <c r="B2273" s="2">
        <v>4114</v>
      </c>
      <c r="C2273" s="2">
        <v>0</v>
      </c>
      <c r="D2273" s="2" t="s">
        <v>1662</v>
      </c>
      <c r="E2273" s="2">
        <v>2476</v>
      </c>
      <c r="F2273" s="2" t="s">
        <v>1606</v>
      </c>
      <c r="G2273" s="2">
        <v>2605293.9079999998</v>
      </c>
      <c r="H2273" s="2">
        <v>1257894.9779999999</v>
      </c>
      <c r="I2273" s="2" t="s">
        <v>4896</v>
      </c>
      <c r="J2273" s="4">
        <v>39630</v>
      </c>
      <c r="K2273" s="230">
        <f t="shared" si="177"/>
        <v>3</v>
      </c>
      <c r="L2273" s="2" t="str">
        <f>$B2273&amp;"-"&amp;COUNTIF($B$2:$B2273, $B2273)</f>
        <v>4114-1</v>
      </c>
      <c r="M2273" s="2">
        <v>7028</v>
      </c>
      <c r="N2273" s="2" t="str">
        <f t="shared" si="176"/>
        <v>St. Peter</v>
      </c>
      <c r="O2273" s="2" t="str">
        <f t="shared" si="178"/>
        <v>Pagig</v>
      </c>
      <c r="P2273" s="2" t="str">
        <f t="shared" si="178"/>
        <v/>
      </c>
      <c r="Q2273" s="2" t="str">
        <f t="shared" si="178"/>
        <v/>
      </c>
      <c r="R2273" s="2" t="str">
        <f t="shared" si="178"/>
        <v/>
      </c>
      <c r="S2273" s="2" t="str">
        <f t="shared" si="178"/>
        <v/>
      </c>
      <c r="T2273" s="2" t="str">
        <f t="shared" si="178"/>
        <v/>
      </c>
      <c r="U2273" s="2" t="str">
        <f t="shared" si="178"/>
        <v/>
      </c>
      <c r="V2273" s="2" t="str">
        <f t="shared" si="178"/>
        <v/>
      </c>
      <c r="W2273" s="2" t="str">
        <f t="shared" si="178"/>
        <v/>
      </c>
      <c r="X2273" s="2" t="str">
        <f t="shared" si="178"/>
        <v/>
      </c>
      <c r="Y2273" s="2" t="str">
        <f t="shared" si="178"/>
        <v/>
      </c>
    </row>
    <row r="2274" spans="1:25" x14ac:dyDescent="0.2">
      <c r="A2274" s="2" t="s">
        <v>1664</v>
      </c>
      <c r="B2274" s="2">
        <v>4115</v>
      </c>
      <c r="C2274" s="2">
        <v>0</v>
      </c>
      <c r="D2274" s="2" t="s">
        <v>1662</v>
      </c>
      <c r="E2274" s="2">
        <v>2476</v>
      </c>
      <c r="F2274" s="2" t="s">
        <v>1606</v>
      </c>
      <c r="G2274" s="2">
        <v>2603771.3930000002</v>
      </c>
      <c r="H2274" s="2">
        <v>1259067.618</v>
      </c>
      <c r="I2274" s="2" t="s">
        <v>4896</v>
      </c>
      <c r="J2274" s="4">
        <v>39630</v>
      </c>
      <c r="K2274" s="230">
        <f t="shared" si="177"/>
        <v>3</v>
      </c>
      <c r="L2274" s="2" t="str">
        <f>$B2274&amp;"-"&amp;COUNTIF($B$2:$B2274, $B2274)</f>
        <v>4115-1</v>
      </c>
      <c r="M2274" s="2">
        <v>7029</v>
      </c>
      <c r="N2274" s="2" t="str">
        <f t="shared" si="176"/>
        <v>Peist</v>
      </c>
      <c r="O2274" s="2" t="str">
        <f t="shared" si="178"/>
        <v/>
      </c>
      <c r="P2274" s="2" t="str">
        <f t="shared" si="178"/>
        <v/>
      </c>
      <c r="Q2274" s="2" t="str">
        <f t="shared" si="178"/>
        <v/>
      </c>
      <c r="R2274" s="2" t="str">
        <f t="shared" si="178"/>
        <v/>
      </c>
      <c r="S2274" s="2" t="str">
        <f t="shared" si="178"/>
        <v/>
      </c>
      <c r="T2274" s="2" t="str">
        <f t="shared" si="178"/>
        <v/>
      </c>
      <c r="U2274" s="2" t="str">
        <f t="shared" si="178"/>
        <v/>
      </c>
      <c r="V2274" s="2" t="str">
        <f t="shared" si="178"/>
        <v/>
      </c>
      <c r="W2274" s="2" t="str">
        <f t="shared" si="178"/>
        <v/>
      </c>
      <c r="X2274" s="2" t="str">
        <f t="shared" si="178"/>
        <v/>
      </c>
      <c r="Y2274" s="2" t="str">
        <f t="shared" si="178"/>
        <v/>
      </c>
    </row>
    <row r="2275" spans="1:25" x14ac:dyDescent="0.2">
      <c r="A2275" s="2" t="s">
        <v>1664</v>
      </c>
      <c r="B2275" s="2">
        <v>4115</v>
      </c>
      <c r="C2275" s="2">
        <v>0</v>
      </c>
      <c r="D2275" s="2" t="s">
        <v>1665</v>
      </c>
      <c r="E2275" s="2">
        <v>2477</v>
      </c>
      <c r="F2275" s="2" t="s">
        <v>1606</v>
      </c>
      <c r="G2275" s="2">
        <v>2603465.642</v>
      </c>
      <c r="H2275" s="2">
        <v>1258409.2169999999</v>
      </c>
      <c r="I2275" s="2" t="s">
        <v>4896</v>
      </c>
      <c r="J2275" s="4">
        <v>39630</v>
      </c>
      <c r="K2275" s="230">
        <f t="shared" si="177"/>
        <v>3</v>
      </c>
      <c r="L2275" s="2" t="str">
        <f>$B2275&amp;"-"&amp;COUNTIF($B$2:$B2275, $B2275)</f>
        <v>4115-2</v>
      </c>
      <c r="M2275" s="2">
        <v>7031</v>
      </c>
      <c r="N2275" s="2" t="str">
        <f t="shared" si="176"/>
        <v>Laax GR</v>
      </c>
      <c r="O2275" s="2" t="str">
        <f t="shared" si="178"/>
        <v/>
      </c>
      <c r="P2275" s="2" t="str">
        <f t="shared" si="178"/>
        <v/>
      </c>
      <c r="Q2275" s="2" t="str">
        <f t="shared" si="178"/>
        <v/>
      </c>
      <c r="R2275" s="2" t="str">
        <f t="shared" si="178"/>
        <v/>
      </c>
      <c r="S2275" s="2" t="str">
        <f t="shared" si="178"/>
        <v/>
      </c>
      <c r="T2275" s="2" t="str">
        <f t="shared" si="178"/>
        <v/>
      </c>
      <c r="U2275" s="2" t="str">
        <f t="shared" ref="U2275:Y2275" si="179">IFERROR(INDEX($A$2:$A$5744, MATCH($M2275&amp;"-"&amp;U$1, $L$2:$L$5744, 0)), "")</f>
        <v/>
      </c>
      <c r="V2275" s="2" t="str">
        <f t="shared" si="179"/>
        <v/>
      </c>
      <c r="W2275" s="2" t="str">
        <f t="shared" si="179"/>
        <v/>
      </c>
      <c r="X2275" s="2" t="str">
        <f t="shared" si="179"/>
        <v/>
      </c>
      <c r="Y2275" s="2" t="str">
        <f t="shared" si="179"/>
        <v/>
      </c>
    </row>
    <row r="2276" spans="1:25" x14ac:dyDescent="0.2">
      <c r="A2276" s="2" t="s">
        <v>1666</v>
      </c>
      <c r="B2276" s="2">
        <v>4116</v>
      </c>
      <c r="C2276" s="2">
        <v>0</v>
      </c>
      <c r="D2276" s="2" t="s">
        <v>1665</v>
      </c>
      <c r="E2276" s="2">
        <v>2477</v>
      </c>
      <c r="F2276" s="2" t="s">
        <v>1606</v>
      </c>
      <c r="G2276" s="2">
        <v>2602376.9270000001</v>
      </c>
      <c r="H2276" s="2">
        <v>1257399.551</v>
      </c>
      <c r="I2276" s="2" t="s">
        <v>4896</v>
      </c>
      <c r="J2276" s="4">
        <v>39630</v>
      </c>
      <c r="K2276" s="230">
        <f t="shared" si="177"/>
        <v>3</v>
      </c>
      <c r="L2276" s="2" t="str">
        <f>$B2276&amp;"-"&amp;COUNTIF($B$2:$B2276, $B2276)</f>
        <v>4116-1</v>
      </c>
      <c r="M2276" s="2">
        <v>7032</v>
      </c>
      <c r="N2276" s="2" t="str">
        <f t="shared" si="176"/>
        <v>Laax GR 2</v>
      </c>
      <c r="O2276" s="2" t="str">
        <f t="shared" si="176"/>
        <v>Laax GR 2</v>
      </c>
      <c r="P2276" s="2" t="str">
        <f t="shared" si="176"/>
        <v/>
      </c>
      <c r="Q2276" s="2" t="str">
        <f t="shared" si="176"/>
        <v/>
      </c>
      <c r="R2276" s="2" t="str">
        <f t="shared" si="176"/>
        <v/>
      </c>
      <c r="S2276" s="2" t="str">
        <f t="shared" si="176"/>
        <v/>
      </c>
      <c r="T2276" s="2" t="str">
        <f t="shared" si="176"/>
        <v/>
      </c>
      <c r="U2276" s="2" t="str">
        <f t="shared" si="176"/>
        <v/>
      </c>
      <c r="V2276" s="2" t="str">
        <f t="shared" si="176"/>
        <v/>
      </c>
      <c r="W2276" s="2" t="str">
        <f t="shared" si="176"/>
        <v/>
      </c>
      <c r="X2276" s="2" t="str">
        <f t="shared" si="176"/>
        <v/>
      </c>
      <c r="Y2276" s="2" t="str">
        <f t="shared" si="176"/>
        <v/>
      </c>
    </row>
    <row r="2277" spans="1:25" x14ac:dyDescent="0.2">
      <c r="A2277" s="2" t="s">
        <v>1667</v>
      </c>
      <c r="B2277" s="2">
        <v>4412</v>
      </c>
      <c r="C2277" s="2">
        <v>0</v>
      </c>
      <c r="D2277" s="2" t="s">
        <v>1668</v>
      </c>
      <c r="E2277" s="2">
        <v>2478</v>
      </c>
      <c r="F2277" s="2" t="s">
        <v>1606</v>
      </c>
      <c r="G2277" s="2">
        <v>2619202.9070000001</v>
      </c>
      <c r="H2277" s="2">
        <v>1257665.595</v>
      </c>
      <c r="I2277" s="2" t="s">
        <v>4896</v>
      </c>
      <c r="J2277" s="4">
        <v>39630</v>
      </c>
      <c r="K2277" s="230">
        <f t="shared" si="177"/>
        <v>3</v>
      </c>
      <c r="L2277" s="2" t="str">
        <f>$B2277&amp;"-"&amp;COUNTIF($B$2:$B2277, $B2277)</f>
        <v>4412-1</v>
      </c>
      <c r="M2277" s="2">
        <v>7050</v>
      </c>
      <c r="N2277" s="2" t="str">
        <f t="shared" si="176"/>
        <v>Arosa</v>
      </c>
      <c r="O2277" s="2" t="str">
        <f t="shared" si="176"/>
        <v/>
      </c>
      <c r="P2277" s="2" t="str">
        <f t="shared" si="176"/>
        <v/>
      </c>
      <c r="Q2277" s="2" t="str">
        <f t="shared" si="176"/>
        <v/>
      </c>
      <c r="R2277" s="2" t="str">
        <f t="shared" si="176"/>
        <v/>
      </c>
      <c r="S2277" s="2" t="str">
        <f t="shared" si="176"/>
        <v/>
      </c>
      <c r="T2277" s="2" t="str">
        <f t="shared" si="176"/>
        <v/>
      </c>
      <c r="U2277" s="2" t="str">
        <f t="shared" si="176"/>
        <v/>
      </c>
      <c r="V2277" s="2" t="str">
        <f t="shared" si="176"/>
        <v/>
      </c>
      <c r="W2277" s="2" t="str">
        <f t="shared" si="176"/>
        <v/>
      </c>
      <c r="X2277" s="2" t="str">
        <f t="shared" si="176"/>
        <v/>
      </c>
      <c r="Y2277" s="2" t="str">
        <f t="shared" si="176"/>
        <v/>
      </c>
    </row>
    <row r="2278" spans="1:25" x14ac:dyDescent="0.2">
      <c r="A2278" s="2" t="s">
        <v>1669</v>
      </c>
      <c r="B2278" s="2">
        <v>4421</v>
      </c>
      <c r="C2278" s="2">
        <v>0</v>
      </c>
      <c r="D2278" s="2" t="s">
        <v>1668</v>
      </c>
      <c r="E2278" s="2">
        <v>2478</v>
      </c>
      <c r="F2278" s="2" t="s">
        <v>1606</v>
      </c>
      <c r="G2278" s="2">
        <v>2618832.264</v>
      </c>
      <c r="H2278" s="2">
        <v>1256530.8640000001</v>
      </c>
      <c r="I2278" s="2" t="s">
        <v>4896</v>
      </c>
      <c r="J2278" s="4">
        <v>39630</v>
      </c>
      <c r="K2278" s="230">
        <f t="shared" si="177"/>
        <v>3</v>
      </c>
      <c r="L2278" s="2" t="str">
        <f>$B2278&amp;"-"&amp;COUNTIF($B$2:$B2278, $B2278)</f>
        <v>4421-1</v>
      </c>
      <c r="M2278" s="2">
        <v>7056</v>
      </c>
      <c r="N2278" s="2" t="str">
        <f t="shared" si="176"/>
        <v>Molinis</v>
      </c>
      <c r="O2278" s="2" t="str">
        <f t="shared" si="176"/>
        <v/>
      </c>
      <c r="P2278" s="2" t="str">
        <f t="shared" si="176"/>
        <v/>
      </c>
      <c r="Q2278" s="2" t="str">
        <f t="shared" si="176"/>
        <v/>
      </c>
      <c r="R2278" s="2" t="str">
        <f t="shared" si="176"/>
        <v/>
      </c>
      <c r="S2278" s="2" t="str">
        <f t="shared" si="176"/>
        <v/>
      </c>
      <c r="T2278" s="2" t="str">
        <f t="shared" si="176"/>
        <v/>
      </c>
      <c r="U2278" s="2" t="str">
        <f t="shared" si="176"/>
        <v/>
      </c>
      <c r="V2278" s="2" t="str">
        <f t="shared" si="176"/>
        <v/>
      </c>
      <c r="W2278" s="2" t="str">
        <f t="shared" si="176"/>
        <v/>
      </c>
      <c r="X2278" s="2" t="str">
        <f t="shared" si="176"/>
        <v/>
      </c>
      <c r="Y2278" s="2" t="str">
        <f t="shared" si="176"/>
        <v/>
      </c>
    </row>
    <row r="2279" spans="1:25" x14ac:dyDescent="0.2">
      <c r="A2279" s="2" t="s">
        <v>1670</v>
      </c>
      <c r="B2279" s="2">
        <v>4118</v>
      </c>
      <c r="C2279" s="2">
        <v>0</v>
      </c>
      <c r="D2279" s="2" t="s">
        <v>1670</v>
      </c>
      <c r="E2279" s="2">
        <v>2479</v>
      </c>
      <c r="F2279" s="2" t="s">
        <v>1606</v>
      </c>
      <c r="G2279" s="2">
        <v>2600456.0070000002</v>
      </c>
      <c r="H2279" s="2">
        <v>1259293.578</v>
      </c>
      <c r="I2279" s="2" t="s">
        <v>4896</v>
      </c>
      <c r="J2279" s="4">
        <v>39630</v>
      </c>
      <c r="K2279" s="230">
        <f t="shared" si="177"/>
        <v>3</v>
      </c>
      <c r="L2279" s="2" t="str">
        <f>$B2279&amp;"-"&amp;COUNTIF($B$2:$B2279, $B2279)</f>
        <v>4118-1</v>
      </c>
      <c r="M2279" s="2">
        <v>7057</v>
      </c>
      <c r="N2279" s="2" t="str">
        <f t="shared" si="176"/>
        <v>Langwies</v>
      </c>
      <c r="O2279" s="2" t="str">
        <f t="shared" si="176"/>
        <v/>
      </c>
      <c r="P2279" s="2" t="str">
        <f t="shared" si="176"/>
        <v/>
      </c>
      <c r="Q2279" s="2" t="str">
        <f t="shared" si="176"/>
        <v/>
      </c>
      <c r="R2279" s="2" t="str">
        <f t="shared" si="176"/>
        <v/>
      </c>
      <c r="S2279" s="2" t="str">
        <f t="shared" si="176"/>
        <v/>
      </c>
      <c r="T2279" s="2" t="str">
        <f t="shared" si="176"/>
        <v/>
      </c>
      <c r="U2279" s="2" t="str">
        <f t="shared" si="176"/>
        <v/>
      </c>
      <c r="V2279" s="2" t="str">
        <f t="shared" si="176"/>
        <v/>
      </c>
      <c r="W2279" s="2" t="str">
        <f t="shared" si="176"/>
        <v/>
      </c>
      <c r="X2279" s="2" t="str">
        <f t="shared" si="176"/>
        <v/>
      </c>
      <c r="Y2279" s="2" t="str">
        <f t="shared" si="176"/>
        <v/>
      </c>
    </row>
    <row r="2280" spans="1:25" x14ac:dyDescent="0.2">
      <c r="A2280" s="2" t="s">
        <v>1767</v>
      </c>
      <c r="B2280" s="2">
        <v>4204</v>
      </c>
      <c r="C2280" s="2">
        <v>0</v>
      </c>
      <c r="D2280" s="2" t="s">
        <v>1672</v>
      </c>
      <c r="E2280" s="2">
        <v>2480</v>
      </c>
      <c r="F2280" s="2" t="s">
        <v>1606</v>
      </c>
      <c r="G2280" s="2">
        <v>2613195.7710000002</v>
      </c>
      <c r="H2280" s="2">
        <v>1252081.436</v>
      </c>
      <c r="I2280" s="2" t="s">
        <v>4896</v>
      </c>
      <c r="J2280" s="4">
        <v>39630</v>
      </c>
      <c r="K2280" s="230">
        <f t="shared" si="177"/>
        <v>3</v>
      </c>
      <c r="L2280" s="2" t="str">
        <f>$B2280&amp;"-"&amp;COUNTIF($B$2:$B2280, $B2280)</f>
        <v>4204-1</v>
      </c>
      <c r="M2280" s="2">
        <v>7058</v>
      </c>
      <c r="N2280" s="2" t="str">
        <f t="shared" si="176"/>
        <v>Litzirüti</v>
      </c>
      <c r="O2280" s="2" t="str">
        <f t="shared" si="176"/>
        <v/>
      </c>
      <c r="P2280" s="2" t="str">
        <f t="shared" si="176"/>
        <v/>
      </c>
      <c r="Q2280" s="2" t="str">
        <f t="shared" si="176"/>
        <v/>
      </c>
      <c r="R2280" s="2" t="str">
        <f t="shared" si="176"/>
        <v/>
      </c>
      <c r="S2280" s="2" t="str">
        <f t="shared" si="176"/>
        <v/>
      </c>
      <c r="T2280" s="2" t="str">
        <f t="shared" si="176"/>
        <v/>
      </c>
      <c r="U2280" s="2" t="str">
        <f t="shared" si="176"/>
        <v/>
      </c>
      <c r="V2280" s="2" t="str">
        <f t="shared" si="176"/>
        <v/>
      </c>
      <c r="W2280" s="2" t="str">
        <f t="shared" si="176"/>
        <v/>
      </c>
      <c r="X2280" s="2" t="str">
        <f t="shared" si="176"/>
        <v/>
      </c>
      <c r="Y2280" s="2" t="str">
        <f t="shared" si="176"/>
        <v/>
      </c>
    </row>
    <row r="2281" spans="1:25" x14ac:dyDescent="0.2">
      <c r="A2281" s="2" t="s">
        <v>1671</v>
      </c>
      <c r="B2281" s="2">
        <v>4206</v>
      </c>
      <c r="C2281" s="2">
        <v>0</v>
      </c>
      <c r="D2281" s="2" t="s">
        <v>1672</v>
      </c>
      <c r="E2281" s="2">
        <v>2480</v>
      </c>
      <c r="F2281" s="2" t="s">
        <v>1606</v>
      </c>
      <c r="G2281" s="2">
        <v>2615644.8849999998</v>
      </c>
      <c r="H2281" s="2">
        <v>1252874.1599999999</v>
      </c>
      <c r="I2281" s="2" t="s">
        <v>4896</v>
      </c>
      <c r="J2281" s="4">
        <v>39630</v>
      </c>
      <c r="K2281" s="230">
        <f t="shared" si="177"/>
        <v>3</v>
      </c>
      <c r="L2281" s="2" t="str">
        <f>$B2281&amp;"-"&amp;COUNTIF($B$2:$B2281, $B2281)</f>
        <v>4206-1</v>
      </c>
      <c r="M2281" s="2">
        <v>7062</v>
      </c>
      <c r="N2281" s="2" t="str">
        <f t="shared" si="176"/>
        <v>Passugg</v>
      </c>
      <c r="O2281" s="2" t="str">
        <f t="shared" si="176"/>
        <v/>
      </c>
      <c r="P2281" s="2" t="str">
        <f t="shared" si="176"/>
        <v/>
      </c>
      <c r="Q2281" s="2" t="str">
        <f t="shared" si="176"/>
        <v/>
      </c>
      <c r="R2281" s="2" t="str">
        <f t="shared" si="176"/>
        <v/>
      </c>
      <c r="S2281" s="2" t="str">
        <f t="shared" si="176"/>
        <v/>
      </c>
      <c r="T2281" s="2" t="str">
        <f t="shared" si="176"/>
        <v/>
      </c>
      <c r="U2281" s="2" t="str">
        <f t="shared" si="176"/>
        <v/>
      </c>
      <c r="V2281" s="2" t="str">
        <f t="shared" si="176"/>
        <v/>
      </c>
      <c r="W2281" s="2" t="str">
        <f t="shared" si="176"/>
        <v/>
      </c>
      <c r="X2281" s="2" t="str">
        <f t="shared" si="176"/>
        <v/>
      </c>
      <c r="Y2281" s="2" t="str">
        <f t="shared" si="176"/>
        <v/>
      </c>
    </row>
    <row r="2282" spans="1:25" x14ac:dyDescent="0.2">
      <c r="A2282" s="2" t="s">
        <v>1673</v>
      </c>
      <c r="B2282" s="2">
        <v>4108</v>
      </c>
      <c r="C2282" s="2">
        <v>0</v>
      </c>
      <c r="D2282" s="2" t="s">
        <v>1673</v>
      </c>
      <c r="E2282" s="2">
        <v>2481</v>
      </c>
      <c r="F2282" s="2" t="s">
        <v>1606</v>
      </c>
      <c r="G2282" s="2">
        <v>2606555.3330000001</v>
      </c>
      <c r="H2282" s="2">
        <v>1259685.9339999999</v>
      </c>
      <c r="I2282" s="2" t="s">
        <v>4896</v>
      </c>
      <c r="J2282" s="4">
        <v>39630</v>
      </c>
      <c r="K2282" s="230">
        <f t="shared" si="177"/>
        <v>3</v>
      </c>
      <c r="L2282" s="2" t="str">
        <f>$B2282&amp;"-"&amp;COUNTIF($B$2:$B2282, $B2282)</f>
        <v>4108-1</v>
      </c>
      <c r="M2282" s="2">
        <v>7063</v>
      </c>
      <c r="N2282" s="2" t="str">
        <f t="shared" si="176"/>
        <v>Praden</v>
      </c>
      <c r="O2282" s="2" t="str">
        <f t="shared" si="176"/>
        <v/>
      </c>
      <c r="P2282" s="2" t="str">
        <f t="shared" si="176"/>
        <v/>
      </c>
      <c r="Q2282" s="2" t="str">
        <f t="shared" si="176"/>
        <v/>
      </c>
      <c r="R2282" s="2" t="str">
        <f t="shared" si="176"/>
        <v/>
      </c>
      <c r="S2282" s="2" t="str">
        <f t="shared" si="176"/>
        <v/>
      </c>
      <c r="T2282" s="2" t="str">
        <f t="shared" si="176"/>
        <v/>
      </c>
      <c r="U2282" s="2" t="str">
        <f t="shared" si="176"/>
        <v/>
      </c>
      <c r="V2282" s="2" t="str">
        <f t="shared" si="176"/>
        <v/>
      </c>
      <c r="W2282" s="2" t="str">
        <f t="shared" si="176"/>
        <v/>
      </c>
      <c r="X2282" s="2" t="str">
        <f t="shared" si="176"/>
        <v/>
      </c>
      <c r="Y2282" s="2" t="str">
        <f t="shared" si="176"/>
        <v/>
      </c>
    </row>
    <row r="2283" spans="1:25" x14ac:dyDescent="0.2">
      <c r="A2283" s="2" t="s">
        <v>1655</v>
      </c>
      <c r="B2283" s="2">
        <v>4112</v>
      </c>
      <c r="C2283" s="2">
        <v>1</v>
      </c>
      <c r="D2283" s="2" t="s">
        <v>1673</v>
      </c>
      <c r="E2283" s="2">
        <v>2481</v>
      </c>
      <c r="F2283" s="2" t="s">
        <v>1606</v>
      </c>
      <c r="G2283" s="2">
        <v>2606238.4419999998</v>
      </c>
      <c r="H2283" s="2">
        <v>1260575.8430000001</v>
      </c>
      <c r="I2283" s="2" t="s">
        <v>4896</v>
      </c>
      <c r="J2283" s="4">
        <v>39630</v>
      </c>
      <c r="K2283" s="230">
        <f t="shared" si="177"/>
        <v>3</v>
      </c>
      <c r="L2283" s="2" t="str">
        <f>$B2283&amp;"-"&amp;COUNTIF($B$2:$B2283, $B2283)</f>
        <v>4112-3</v>
      </c>
      <c r="M2283" s="2">
        <v>7064</v>
      </c>
      <c r="N2283" s="2" t="str">
        <f t="shared" si="176"/>
        <v>Tschiertschen</v>
      </c>
      <c r="O2283" s="2" t="str">
        <f t="shared" si="176"/>
        <v/>
      </c>
      <c r="P2283" s="2" t="str">
        <f t="shared" si="176"/>
        <v/>
      </c>
      <c r="Q2283" s="2" t="str">
        <f t="shared" si="176"/>
        <v/>
      </c>
      <c r="R2283" s="2" t="str">
        <f t="shared" si="176"/>
        <v/>
      </c>
      <c r="S2283" s="2" t="str">
        <f t="shared" si="176"/>
        <v/>
      </c>
      <c r="T2283" s="2" t="str">
        <f t="shared" si="176"/>
        <v/>
      </c>
      <c r="U2283" s="2" t="str">
        <f t="shared" si="176"/>
        <v/>
      </c>
      <c r="V2283" s="2" t="str">
        <f t="shared" si="176"/>
        <v/>
      </c>
      <c r="W2283" s="2" t="str">
        <f t="shared" si="176"/>
        <v/>
      </c>
      <c r="X2283" s="2" t="str">
        <f t="shared" si="176"/>
        <v/>
      </c>
      <c r="Y2283" s="2" t="str">
        <f t="shared" si="176"/>
        <v/>
      </c>
    </row>
    <row r="2284" spans="1:25" x14ac:dyDescent="0.2">
      <c r="A2284" s="2" t="s">
        <v>1674</v>
      </c>
      <c r="B2284" s="2">
        <v>4633</v>
      </c>
      <c r="C2284" s="2">
        <v>0</v>
      </c>
      <c r="D2284" s="2" t="s">
        <v>1675</v>
      </c>
      <c r="E2284" s="2">
        <v>2491</v>
      </c>
      <c r="F2284" s="2" t="s">
        <v>1606</v>
      </c>
      <c r="G2284" s="2">
        <v>2630823.3829999999</v>
      </c>
      <c r="H2284" s="2">
        <v>1246855.7209999999</v>
      </c>
      <c r="I2284" s="2" t="s">
        <v>4896</v>
      </c>
      <c r="J2284" s="4">
        <v>39630</v>
      </c>
      <c r="K2284" s="230">
        <f t="shared" si="177"/>
        <v>3</v>
      </c>
      <c r="L2284" s="2" t="str">
        <f>$B2284&amp;"-"&amp;COUNTIF($B$2:$B2284, $B2284)</f>
        <v>4633-1</v>
      </c>
      <c r="M2284" s="2">
        <v>7074</v>
      </c>
      <c r="N2284" s="2" t="str">
        <f t="shared" si="176"/>
        <v>Malix</v>
      </c>
      <c r="O2284" s="2" t="str">
        <f t="shared" si="176"/>
        <v>Malix</v>
      </c>
      <c r="P2284" s="2" t="str">
        <f t="shared" si="176"/>
        <v/>
      </c>
      <c r="Q2284" s="2" t="str">
        <f t="shared" si="176"/>
        <v/>
      </c>
      <c r="R2284" s="2" t="str">
        <f t="shared" si="176"/>
        <v/>
      </c>
      <c r="S2284" s="2" t="str">
        <f t="shared" si="176"/>
        <v/>
      </c>
      <c r="T2284" s="2" t="str">
        <f t="shared" si="176"/>
        <v/>
      </c>
      <c r="U2284" s="2" t="str">
        <f t="shared" si="176"/>
        <v/>
      </c>
      <c r="V2284" s="2" t="str">
        <f t="shared" si="176"/>
        <v/>
      </c>
      <c r="W2284" s="2" t="str">
        <f t="shared" si="176"/>
        <v/>
      </c>
      <c r="X2284" s="2" t="str">
        <f t="shared" si="176"/>
        <v/>
      </c>
      <c r="Y2284" s="2" t="str">
        <f t="shared" si="176"/>
        <v/>
      </c>
    </row>
    <row r="2285" spans="1:25" x14ac:dyDescent="0.2">
      <c r="A2285" s="2" t="s">
        <v>1676</v>
      </c>
      <c r="B2285" s="2">
        <v>4468</v>
      </c>
      <c r="C2285" s="2">
        <v>0</v>
      </c>
      <c r="D2285" s="2" t="s">
        <v>1676</v>
      </c>
      <c r="E2285" s="2">
        <v>2492</v>
      </c>
      <c r="F2285" s="2" t="s">
        <v>1606</v>
      </c>
      <c r="G2285" s="2">
        <v>2639862.5159999998</v>
      </c>
      <c r="H2285" s="2">
        <v>1254807.693</v>
      </c>
      <c r="I2285" s="2" t="s">
        <v>4896</v>
      </c>
      <c r="J2285" s="4">
        <v>39630</v>
      </c>
      <c r="K2285" s="230">
        <f t="shared" si="177"/>
        <v>3</v>
      </c>
      <c r="L2285" s="2" t="str">
        <f>$B2285&amp;"-"&amp;COUNTIF($B$2:$B2285, $B2285)</f>
        <v>4468-1</v>
      </c>
      <c r="M2285" s="2">
        <v>7075</v>
      </c>
      <c r="N2285" s="2" t="str">
        <f t="shared" si="176"/>
        <v>Churwalden</v>
      </c>
      <c r="O2285" s="2" t="str">
        <f t="shared" si="176"/>
        <v/>
      </c>
      <c r="P2285" s="2" t="str">
        <f t="shared" si="176"/>
        <v/>
      </c>
      <c r="Q2285" s="2" t="str">
        <f t="shared" si="176"/>
        <v/>
      </c>
      <c r="R2285" s="2" t="str">
        <f t="shared" si="176"/>
        <v/>
      </c>
      <c r="S2285" s="2" t="str">
        <f t="shared" si="176"/>
        <v/>
      </c>
      <c r="T2285" s="2" t="str">
        <f t="shared" si="176"/>
        <v/>
      </c>
      <c r="U2285" s="2" t="str">
        <f t="shared" si="176"/>
        <v/>
      </c>
      <c r="V2285" s="2" t="str">
        <f t="shared" si="176"/>
        <v/>
      </c>
      <c r="W2285" s="2" t="str">
        <f t="shared" si="176"/>
        <v/>
      </c>
      <c r="X2285" s="2" t="str">
        <f t="shared" si="176"/>
        <v/>
      </c>
      <c r="Y2285" s="2" t="str">
        <f t="shared" si="176"/>
        <v/>
      </c>
    </row>
    <row r="2286" spans="1:25" x14ac:dyDescent="0.2">
      <c r="A2286" s="2" t="s">
        <v>1684</v>
      </c>
      <c r="B2286" s="2">
        <v>4634</v>
      </c>
      <c r="C2286" s="2">
        <v>0</v>
      </c>
      <c r="D2286" s="2" t="s">
        <v>1677</v>
      </c>
      <c r="E2286" s="2">
        <v>2493</v>
      </c>
      <c r="F2286" s="2" t="s">
        <v>1606</v>
      </c>
      <c r="G2286" s="2">
        <v>2635960.017</v>
      </c>
      <c r="H2286" s="2">
        <v>1249504.8659999999</v>
      </c>
      <c r="I2286" s="2" t="s">
        <v>4896</v>
      </c>
      <c r="J2286" s="4">
        <v>39630</v>
      </c>
      <c r="K2286" s="230">
        <f t="shared" si="177"/>
        <v>3</v>
      </c>
      <c r="L2286" s="2" t="str">
        <f>$B2286&amp;"-"&amp;COUNTIF($B$2:$B2286, $B2286)</f>
        <v>4634-1</v>
      </c>
      <c r="M2286" s="2">
        <v>7076</v>
      </c>
      <c r="N2286" s="2" t="str">
        <f t="shared" si="176"/>
        <v>Parpan</v>
      </c>
      <c r="O2286" s="2" t="str">
        <f t="shared" si="176"/>
        <v/>
      </c>
      <c r="P2286" s="2" t="str">
        <f t="shared" si="176"/>
        <v/>
      </c>
      <c r="Q2286" s="2" t="str">
        <f t="shared" si="176"/>
        <v/>
      </c>
      <c r="R2286" s="2" t="str">
        <f t="shared" si="176"/>
        <v/>
      </c>
      <c r="S2286" s="2" t="str">
        <f t="shared" si="176"/>
        <v/>
      </c>
      <c r="T2286" s="2" t="str">
        <f t="shared" si="176"/>
        <v/>
      </c>
      <c r="U2286" s="2" t="str">
        <f t="shared" si="176"/>
        <v/>
      </c>
      <c r="V2286" s="2" t="str">
        <f t="shared" si="176"/>
        <v/>
      </c>
      <c r="W2286" s="2" t="str">
        <f t="shared" si="176"/>
        <v/>
      </c>
      <c r="X2286" s="2" t="str">
        <f t="shared" si="176"/>
        <v/>
      </c>
      <c r="Y2286" s="2" t="str">
        <f t="shared" si="176"/>
        <v/>
      </c>
    </row>
    <row r="2287" spans="1:25" x14ac:dyDescent="0.2">
      <c r="A2287" s="2" t="s">
        <v>1677</v>
      </c>
      <c r="B2287" s="2">
        <v>4654</v>
      </c>
      <c r="C2287" s="2">
        <v>0</v>
      </c>
      <c r="D2287" s="2" t="s">
        <v>1677</v>
      </c>
      <c r="E2287" s="2">
        <v>2493</v>
      </c>
      <c r="F2287" s="2" t="s">
        <v>1606</v>
      </c>
      <c r="G2287" s="2">
        <v>2637481.7239999999</v>
      </c>
      <c r="H2287" s="2">
        <v>1248863.004</v>
      </c>
      <c r="I2287" s="2" t="s">
        <v>4896</v>
      </c>
      <c r="J2287" s="4">
        <v>39630</v>
      </c>
      <c r="K2287" s="230">
        <f t="shared" si="177"/>
        <v>3</v>
      </c>
      <c r="L2287" s="2" t="str">
        <f>$B2287&amp;"-"&amp;COUNTIF($B$2:$B2287, $B2287)</f>
        <v>4654-1</v>
      </c>
      <c r="M2287" s="2">
        <v>7077</v>
      </c>
      <c r="N2287" s="2" t="str">
        <f t="shared" si="176"/>
        <v>Valbella</v>
      </c>
      <c r="O2287" s="2" t="str">
        <f t="shared" si="176"/>
        <v/>
      </c>
      <c r="P2287" s="2" t="str">
        <f t="shared" si="176"/>
        <v/>
      </c>
      <c r="Q2287" s="2" t="str">
        <f t="shared" si="176"/>
        <v/>
      </c>
      <c r="R2287" s="2" t="str">
        <f t="shared" si="176"/>
        <v/>
      </c>
      <c r="S2287" s="2" t="str">
        <f t="shared" si="176"/>
        <v/>
      </c>
      <c r="T2287" s="2" t="str">
        <f t="shared" si="176"/>
        <v/>
      </c>
      <c r="U2287" s="2" t="str">
        <f t="shared" si="176"/>
        <v/>
      </c>
      <c r="V2287" s="2" t="str">
        <f t="shared" si="176"/>
        <v/>
      </c>
      <c r="W2287" s="2" t="str">
        <f t="shared" si="176"/>
        <v/>
      </c>
      <c r="X2287" s="2" t="str">
        <f t="shared" si="176"/>
        <v/>
      </c>
      <c r="Y2287" s="2" t="str">
        <f t="shared" si="176"/>
        <v/>
      </c>
    </row>
    <row r="2288" spans="1:25" x14ac:dyDescent="0.2">
      <c r="A2288" s="2" t="s">
        <v>1678</v>
      </c>
      <c r="B2288" s="2">
        <v>5013</v>
      </c>
      <c r="C2288" s="2">
        <v>0</v>
      </c>
      <c r="D2288" s="2" t="s">
        <v>1678</v>
      </c>
      <c r="E2288" s="2">
        <v>2495</v>
      </c>
      <c r="F2288" s="2" t="s">
        <v>1606</v>
      </c>
      <c r="G2288" s="2">
        <v>2641115.247</v>
      </c>
      <c r="H2288" s="2">
        <v>1247252.503</v>
      </c>
      <c r="I2288" s="2" t="s">
        <v>4896</v>
      </c>
      <c r="J2288" s="4">
        <v>39630</v>
      </c>
      <c r="K2288" s="230">
        <f t="shared" si="177"/>
        <v>3</v>
      </c>
      <c r="L2288" s="2" t="str">
        <f>$B2288&amp;"-"&amp;COUNTIF($B$2:$B2288, $B2288)</f>
        <v>5013-1</v>
      </c>
      <c r="M2288" s="2">
        <v>7078</v>
      </c>
      <c r="N2288" s="2" t="str">
        <f t="shared" si="176"/>
        <v>Lenzerheide/Lai</v>
      </c>
      <c r="O2288" s="2" t="str">
        <f t="shared" si="176"/>
        <v/>
      </c>
      <c r="P2288" s="2" t="str">
        <f t="shared" si="176"/>
        <v/>
      </c>
      <c r="Q2288" s="2" t="str">
        <f t="shared" si="176"/>
        <v/>
      </c>
      <c r="R2288" s="2" t="str">
        <f t="shared" si="176"/>
        <v/>
      </c>
      <c r="S2288" s="2" t="str">
        <f t="shared" si="176"/>
        <v/>
      </c>
      <c r="T2288" s="2" t="str">
        <f t="shared" si="176"/>
        <v/>
      </c>
      <c r="U2288" s="2" t="str">
        <f t="shared" si="176"/>
        <v/>
      </c>
      <c r="V2288" s="2" t="str">
        <f t="shared" si="176"/>
        <v/>
      </c>
      <c r="W2288" s="2" t="str">
        <f t="shared" si="176"/>
        <v/>
      </c>
      <c r="X2288" s="2" t="str">
        <f t="shared" si="176"/>
        <v/>
      </c>
      <c r="Y2288" s="2" t="str">
        <f t="shared" si="176"/>
        <v/>
      </c>
    </row>
    <row r="2289" spans="1:25" x14ac:dyDescent="0.2">
      <c r="A2289" s="2" t="s">
        <v>1683</v>
      </c>
      <c r="B2289" s="2">
        <v>4652</v>
      </c>
      <c r="C2289" s="2">
        <v>0</v>
      </c>
      <c r="D2289" s="2" t="s">
        <v>1679</v>
      </c>
      <c r="E2289" s="2">
        <v>2497</v>
      </c>
      <c r="F2289" s="2" t="s">
        <v>1606</v>
      </c>
      <c r="G2289" s="2">
        <v>2637987.1039999998</v>
      </c>
      <c r="H2289" s="2">
        <v>1245536.594</v>
      </c>
      <c r="I2289" s="2" t="s">
        <v>4896</v>
      </c>
      <c r="J2289" s="4">
        <v>39630</v>
      </c>
      <c r="K2289" s="230">
        <f t="shared" si="177"/>
        <v>3</v>
      </c>
      <c r="L2289" s="2" t="str">
        <f>$B2289&amp;"-"&amp;COUNTIF($B$2:$B2289, $B2289)</f>
        <v>4652-1</v>
      </c>
      <c r="M2289" s="2">
        <v>7082</v>
      </c>
      <c r="N2289" s="2" t="str">
        <f t="shared" si="176"/>
        <v>Vaz/Obervaz</v>
      </c>
      <c r="O2289" s="2" t="str">
        <f t="shared" si="176"/>
        <v/>
      </c>
      <c r="P2289" s="2" t="str">
        <f t="shared" si="176"/>
        <v/>
      </c>
      <c r="Q2289" s="2" t="str">
        <f t="shared" si="176"/>
        <v/>
      </c>
      <c r="R2289" s="2" t="str">
        <f t="shared" si="176"/>
        <v/>
      </c>
      <c r="S2289" s="2" t="str">
        <f t="shared" si="176"/>
        <v/>
      </c>
      <c r="T2289" s="2" t="str">
        <f t="shared" si="176"/>
        <v/>
      </c>
      <c r="U2289" s="2" t="str">
        <f t="shared" si="176"/>
        <v/>
      </c>
      <c r="V2289" s="2" t="str">
        <f t="shared" si="176"/>
        <v/>
      </c>
      <c r="W2289" s="2" t="str">
        <f t="shared" si="176"/>
        <v/>
      </c>
      <c r="X2289" s="2" t="str">
        <f t="shared" si="176"/>
        <v/>
      </c>
      <c r="Y2289" s="2" t="str">
        <f t="shared" si="176"/>
        <v/>
      </c>
    </row>
    <row r="2290" spans="1:25" x14ac:dyDescent="0.2">
      <c r="A2290" s="2" t="s">
        <v>1679</v>
      </c>
      <c r="B2290" s="2">
        <v>4653</v>
      </c>
      <c r="C2290" s="2">
        <v>0</v>
      </c>
      <c r="D2290" s="2" t="s">
        <v>1679</v>
      </c>
      <c r="E2290" s="2">
        <v>2497</v>
      </c>
      <c r="F2290" s="2" t="s">
        <v>1606</v>
      </c>
      <c r="G2290" s="2">
        <v>2638831.057</v>
      </c>
      <c r="H2290" s="2">
        <v>1245984.0870000001</v>
      </c>
      <c r="I2290" s="2" t="s">
        <v>4896</v>
      </c>
      <c r="J2290" s="4">
        <v>39630</v>
      </c>
      <c r="K2290" s="230">
        <f t="shared" si="177"/>
        <v>3</v>
      </c>
      <c r="L2290" s="2" t="str">
        <f>$B2290&amp;"-"&amp;COUNTIF($B$2:$B2290, $B2290)</f>
        <v>4653-1</v>
      </c>
      <c r="M2290" s="2">
        <v>7083</v>
      </c>
      <c r="N2290" s="2" t="str">
        <f t="shared" si="176"/>
        <v>Lantsch/Lenz</v>
      </c>
      <c r="O2290" s="2" t="str">
        <f t="shared" si="176"/>
        <v/>
      </c>
      <c r="P2290" s="2" t="str">
        <f t="shared" si="176"/>
        <v/>
      </c>
      <c r="Q2290" s="2" t="str">
        <f t="shared" si="176"/>
        <v/>
      </c>
      <c r="R2290" s="2" t="str">
        <f t="shared" si="176"/>
        <v/>
      </c>
      <c r="S2290" s="2" t="str">
        <f t="shared" si="176"/>
        <v/>
      </c>
      <c r="T2290" s="2" t="str">
        <f t="shared" si="176"/>
        <v/>
      </c>
      <c r="U2290" s="2" t="str">
        <f t="shared" si="176"/>
        <v/>
      </c>
      <c r="V2290" s="2" t="str">
        <f t="shared" si="176"/>
        <v/>
      </c>
      <c r="W2290" s="2" t="str">
        <f t="shared" si="176"/>
        <v/>
      </c>
      <c r="X2290" s="2" t="str">
        <f t="shared" si="176"/>
        <v/>
      </c>
      <c r="Y2290" s="2" t="str">
        <f t="shared" si="176"/>
        <v/>
      </c>
    </row>
    <row r="2291" spans="1:25" x14ac:dyDescent="0.2">
      <c r="A2291" s="2" t="s">
        <v>1680</v>
      </c>
      <c r="B2291" s="2">
        <v>4655</v>
      </c>
      <c r="C2291" s="2">
        <v>0</v>
      </c>
      <c r="D2291" s="2" t="s">
        <v>1680</v>
      </c>
      <c r="E2291" s="2">
        <v>2499</v>
      </c>
      <c r="F2291" s="2" t="s">
        <v>1606</v>
      </c>
      <c r="G2291" s="2">
        <v>2640045.5269999998</v>
      </c>
      <c r="H2291" s="2">
        <v>1249466.9140000001</v>
      </c>
      <c r="I2291" s="2" t="s">
        <v>4896</v>
      </c>
      <c r="J2291" s="4">
        <v>39630</v>
      </c>
      <c r="K2291" s="230">
        <f t="shared" si="177"/>
        <v>3</v>
      </c>
      <c r="L2291" s="2" t="str">
        <f>$B2291&amp;"-"&amp;COUNTIF($B$2:$B2291, $B2291)</f>
        <v>4655-1</v>
      </c>
      <c r="M2291" s="2">
        <v>7084</v>
      </c>
      <c r="N2291" s="2" t="str">
        <f t="shared" si="176"/>
        <v>Brienz/Brinzauls GR</v>
      </c>
      <c r="O2291" s="2" t="str">
        <f t="shared" si="176"/>
        <v/>
      </c>
      <c r="P2291" s="2" t="str">
        <f t="shared" si="176"/>
        <v/>
      </c>
      <c r="Q2291" s="2" t="str">
        <f t="shared" si="176"/>
        <v/>
      </c>
      <c r="R2291" s="2" t="str">
        <f t="shared" si="176"/>
        <v/>
      </c>
      <c r="S2291" s="2" t="str">
        <f t="shared" si="176"/>
        <v/>
      </c>
      <c r="T2291" s="2" t="str">
        <f t="shared" si="176"/>
        <v/>
      </c>
      <c r="U2291" s="2" t="str">
        <f t="shared" si="176"/>
        <v/>
      </c>
      <c r="V2291" s="2" t="str">
        <f t="shared" si="176"/>
        <v/>
      </c>
      <c r="W2291" s="2" t="str">
        <f t="shared" si="176"/>
        <v/>
      </c>
      <c r="X2291" s="2" t="str">
        <f t="shared" si="176"/>
        <v/>
      </c>
      <c r="Y2291" s="2" t="str">
        <f t="shared" si="176"/>
        <v/>
      </c>
    </row>
    <row r="2292" spans="1:25" x14ac:dyDescent="0.2">
      <c r="A2292" s="2" t="s">
        <v>1681</v>
      </c>
      <c r="B2292" s="2">
        <v>4655</v>
      </c>
      <c r="C2292" s="2">
        <v>2</v>
      </c>
      <c r="D2292" s="2" t="s">
        <v>1680</v>
      </c>
      <c r="E2292" s="2">
        <v>2499</v>
      </c>
      <c r="F2292" s="2" t="s">
        <v>1606</v>
      </c>
      <c r="G2292" s="2">
        <v>2638481.929</v>
      </c>
      <c r="H2292" s="2">
        <v>1250988.652</v>
      </c>
      <c r="I2292" s="2" t="s">
        <v>4896</v>
      </c>
      <c r="J2292" s="4">
        <v>39630</v>
      </c>
      <c r="K2292" s="230">
        <f t="shared" si="177"/>
        <v>3</v>
      </c>
      <c r="L2292" s="2" t="str">
        <f>$B2292&amp;"-"&amp;COUNTIF($B$2:$B2292, $B2292)</f>
        <v>4655-2</v>
      </c>
      <c r="M2292" s="2">
        <v>7104</v>
      </c>
      <c r="N2292" s="2" t="str">
        <f t="shared" si="176"/>
        <v>Versam</v>
      </c>
      <c r="O2292" s="2" t="str">
        <f t="shared" si="176"/>
        <v/>
      </c>
      <c r="P2292" s="2" t="str">
        <f t="shared" si="176"/>
        <v/>
      </c>
      <c r="Q2292" s="2" t="str">
        <f t="shared" si="176"/>
        <v/>
      </c>
      <c r="R2292" s="2" t="str">
        <f t="shared" si="176"/>
        <v/>
      </c>
      <c r="S2292" s="2" t="str">
        <f t="shared" si="176"/>
        <v/>
      </c>
      <c r="T2292" s="2" t="str">
        <f t="shared" si="176"/>
        <v/>
      </c>
      <c r="U2292" s="2" t="str">
        <f t="shared" si="176"/>
        <v/>
      </c>
      <c r="V2292" s="2" t="str">
        <f t="shared" si="176"/>
        <v/>
      </c>
      <c r="W2292" s="2" t="str">
        <f t="shared" si="176"/>
        <v/>
      </c>
      <c r="X2292" s="2" t="str">
        <f t="shared" si="176"/>
        <v/>
      </c>
      <c r="Y2292" s="2" t="str">
        <f t="shared" si="176"/>
        <v/>
      </c>
    </row>
    <row r="2293" spans="1:25" x14ac:dyDescent="0.2">
      <c r="A2293" s="2" t="s">
        <v>1749</v>
      </c>
      <c r="B2293" s="2">
        <v>4600</v>
      </c>
      <c r="C2293" s="2">
        <v>0</v>
      </c>
      <c r="D2293" s="2" t="s">
        <v>1682</v>
      </c>
      <c r="E2293" s="2">
        <v>2500</v>
      </c>
      <c r="F2293" s="2" t="s">
        <v>1606</v>
      </c>
      <c r="G2293" s="2">
        <v>2635191.7680000002</v>
      </c>
      <c r="H2293" s="2">
        <v>1245250.368</v>
      </c>
      <c r="I2293" s="2" t="s">
        <v>4896</v>
      </c>
      <c r="J2293" s="4">
        <v>39630</v>
      </c>
      <c r="K2293" s="230">
        <f t="shared" si="177"/>
        <v>3</v>
      </c>
      <c r="L2293" s="2" t="str">
        <f>$B2293&amp;"-"&amp;COUNTIF($B$2:$B2293, $B2293)</f>
        <v>4600-1</v>
      </c>
      <c r="M2293" s="2">
        <v>7106</v>
      </c>
      <c r="N2293" s="2" t="str">
        <f t="shared" si="176"/>
        <v>Tenna</v>
      </c>
      <c r="O2293" s="2" t="str">
        <f t="shared" si="176"/>
        <v/>
      </c>
      <c r="P2293" s="2" t="str">
        <f t="shared" si="176"/>
        <v/>
      </c>
      <c r="Q2293" s="2" t="str">
        <f t="shared" si="176"/>
        <v/>
      </c>
      <c r="R2293" s="2" t="str">
        <f t="shared" si="176"/>
        <v/>
      </c>
      <c r="S2293" s="2" t="str">
        <f t="shared" ref="O2293:Y2316" si="180">IFERROR(INDEX($A$2:$A$5744, MATCH($M2293&amp;"-"&amp;S$1, $L$2:$L$5744, 0)), "")</f>
        <v/>
      </c>
      <c r="T2293" s="2" t="str">
        <f t="shared" si="180"/>
        <v/>
      </c>
      <c r="U2293" s="2" t="str">
        <f t="shared" si="180"/>
        <v/>
      </c>
      <c r="V2293" s="2" t="str">
        <f t="shared" si="180"/>
        <v/>
      </c>
      <c r="W2293" s="2" t="str">
        <f t="shared" si="180"/>
        <v/>
      </c>
      <c r="X2293" s="2" t="str">
        <f t="shared" si="180"/>
        <v/>
      </c>
      <c r="Y2293" s="2" t="str">
        <f t="shared" si="180"/>
        <v/>
      </c>
    </row>
    <row r="2294" spans="1:25" x14ac:dyDescent="0.2">
      <c r="A2294" s="2" t="s">
        <v>1682</v>
      </c>
      <c r="B2294" s="2">
        <v>4632</v>
      </c>
      <c r="C2294" s="2">
        <v>0</v>
      </c>
      <c r="D2294" s="2" t="s">
        <v>1682</v>
      </c>
      <c r="E2294" s="2">
        <v>2500</v>
      </c>
      <c r="F2294" s="2" t="s">
        <v>1606</v>
      </c>
      <c r="G2294" s="2">
        <v>2634347.392</v>
      </c>
      <c r="H2294" s="2">
        <v>1246653.5870000001</v>
      </c>
      <c r="I2294" s="2" t="s">
        <v>4896</v>
      </c>
      <c r="J2294" s="4">
        <v>39630</v>
      </c>
      <c r="K2294" s="230">
        <f t="shared" si="177"/>
        <v>3</v>
      </c>
      <c r="L2294" s="2" t="str">
        <f>$B2294&amp;"-"&amp;COUNTIF($B$2:$B2294, $B2294)</f>
        <v>4632-1</v>
      </c>
      <c r="M2294" s="2">
        <v>7107</v>
      </c>
      <c r="N2294" s="2" t="str">
        <f t="shared" ref="N2294:Y2336" si="181">IFERROR(INDEX($A$2:$A$5744, MATCH($M2294&amp;"-"&amp;N$1, $L$2:$L$5744, 0)), "")</f>
        <v>Safien Platz</v>
      </c>
      <c r="O2294" s="2" t="str">
        <f t="shared" si="180"/>
        <v/>
      </c>
      <c r="P2294" s="2" t="str">
        <f t="shared" si="180"/>
        <v/>
      </c>
      <c r="Q2294" s="2" t="str">
        <f t="shared" si="180"/>
        <v/>
      </c>
      <c r="R2294" s="2" t="str">
        <f t="shared" si="180"/>
        <v/>
      </c>
      <c r="S2294" s="2" t="str">
        <f t="shared" si="180"/>
        <v/>
      </c>
      <c r="T2294" s="2" t="str">
        <f t="shared" si="180"/>
        <v/>
      </c>
      <c r="U2294" s="2" t="str">
        <f t="shared" si="180"/>
        <v/>
      </c>
      <c r="V2294" s="2" t="str">
        <f t="shared" si="180"/>
        <v/>
      </c>
      <c r="W2294" s="2" t="str">
        <f t="shared" si="180"/>
        <v/>
      </c>
      <c r="X2294" s="2" t="str">
        <f t="shared" si="180"/>
        <v/>
      </c>
      <c r="Y2294" s="2" t="str">
        <f t="shared" si="180"/>
        <v/>
      </c>
    </row>
    <row r="2295" spans="1:25" x14ac:dyDescent="0.2">
      <c r="A2295" s="2" t="s">
        <v>1684</v>
      </c>
      <c r="B2295" s="2">
        <v>4634</v>
      </c>
      <c r="C2295" s="2">
        <v>0</v>
      </c>
      <c r="D2295" s="2" t="s">
        <v>1682</v>
      </c>
      <c r="E2295" s="2">
        <v>2500</v>
      </c>
      <c r="F2295" s="2" t="s">
        <v>1606</v>
      </c>
      <c r="G2295" s="2">
        <v>2634407.02</v>
      </c>
      <c r="H2295" s="2">
        <v>1247904.6969999999</v>
      </c>
      <c r="I2295" s="2" t="s">
        <v>4896</v>
      </c>
      <c r="J2295" s="4">
        <v>39630</v>
      </c>
      <c r="K2295" s="230">
        <f t="shared" si="177"/>
        <v>3</v>
      </c>
      <c r="L2295" s="2" t="str">
        <f>$B2295&amp;"-"&amp;COUNTIF($B$2:$B2295, $B2295)</f>
        <v>4634-2</v>
      </c>
      <c r="M2295" s="2">
        <v>7109</v>
      </c>
      <c r="N2295" s="2" t="str">
        <f t="shared" si="181"/>
        <v>Thalkirch</v>
      </c>
      <c r="O2295" s="2" t="str">
        <f t="shared" si="180"/>
        <v/>
      </c>
      <c r="P2295" s="2" t="str">
        <f t="shared" si="180"/>
        <v/>
      </c>
      <c r="Q2295" s="2" t="str">
        <f t="shared" si="180"/>
        <v/>
      </c>
      <c r="R2295" s="2" t="str">
        <f t="shared" si="180"/>
        <v/>
      </c>
      <c r="S2295" s="2" t="str">
        <f t="shared" si="180"/>
        <v/>
      </c>
      <c r="T2295" s="2" t="str">
        <f t="shared" si="180"/>
        <v/>
      </c>
      <c r="U2295" s="2" t="str">
        <f t="shared" si="180"/>
        <v/>
      </c>
      <c r="V2295" s="2" t="str">
        <f t="shared" si="180"/>
        <v/>
      </c>
      <c r="W2295" s="2" t="str">
        <f t="shared" si="180"/>
        <v/>
      </c>
      <c r="X2295" s="2" t="str">
        <f t="shared" si="180"/>
        <v/>
      </c>
      <c r="Y2295" s="2" t="str">
        <f t="shared" si="180"/>
        <v/>
      </c>
    </row>
    <row r="2296" spans="1:25" x14ac:dyDescent="0.2">
      <c r="A2296" s="2" t="s">
        <v>1683</v>
      </c>
      <c r="B2296" s="2">
        <v>4652</v>
      </c>
      <c r="C2296" s="2">
        <v>0</v>
      </c>
      <c r="D2296" s="2" t="s">
        <v>1683</v>
      </c>
      <c r="E2296" s="2">
        <v>2501</v>
      </c>
      <c r="F2296" s="2" t="s">
        <v>1606</v>
      </c>
      <c r="G2296" s="2">
        <v>2637135.335</v>
      </c>
      <c r="H2296" s="2">
        <v>1246289.733</v>
      </c>
      <c r="I2296" s="2" t="s">
        <v>4896</v>
      </c>
      <c r="J2296" s="4">
        <v>39630</v>
      </c>
      <c r="K2296" s="230">
        <f t="shared" si="177"/>
        <v>3</v>
      </c>
      <c r="L2296" s="2" t="str">
        <f>$B2296&amp;"-"&amp;COUNTIF($B$2:$B2296, $B2296)</f>
        <v>4652-2</v>
      </c>
      <c r="M2296" s="2">
        <v>7110</v>
      </c>
      <c r="N2296" s="2" t="str">
        <f t="shared" si="181"/>
        <v>Peiden</v>
      </c>
      <c r="O2296" s="2" t="str">
        <f t="shared" si="180"/>
        <v/>
      </c>
      <c r="P2296" s="2" t="str">
        <f t="shared" si="180"/>
        <v/>
      </c>
      <c r="Q2296" s="2" t="str">
        <f t="shared" si="180"/>
        <v/>
      </c>
      <c r="R2296" s="2" t="str">
        <f t="shared" si="180"/>
        <v/>
      </c>
      <c r="S2296" s="2" t="str">
        <f t="shared" si="180"/>
        <v/>
      </c>
      <c r="T2296" s="2" t="str">
        <f t="shared" si="180"/>
        <v/>
      </c>
      <c r="U2296" s="2" t="str">
        <f t="shared" si="180"/>
        <v/>
      </c>
      <c r="V2296" s="2" t="str">
        <f t="shared" si="180"/>
        <v/>
      </c>
      <c r="W2296" s="2" t="str">
        <f t="shared" si="180"/>
        <v/>
      </c>
      <c r="X2296" s="2" t="str">
        <f t="shared" si="180"/>
        <v/>
      </c>
      <c r="Y2296" s="2" t="str">
        <f t="shared" si="180"/>
        <v/>
      </c>
    </row>
    <row r="2297" spans="1:25" x14ac:dyDescent="0.2">
      <c r="A2297" s="2" t="s">
        <v>1677</v>
      </c>
      <c r="B2297" s="2">
        <v>4654</v>
      </c>
      <c r="C2297" s="2">
        <v>0</v>
      </c>
      <c r="D2297" s="2" t="s">
        <v>1683</v>
      </c>
      <c r="E2297" s="2">
        <v>2501</v>
      </c>
      <c r="F2297" s="2" t="s">
        <v>1606</v>
      </c>
      <c r="G2297" s="2">
        <v>2635558.9210000001</v>
      </c>
      <c r="H2297" s="2">
        <v>1247450.446</v>
      </c>
      <c r="I2297" s="2" t="s">
        <v>4896</v>
      </c>
      <c r="J2297" s="4">
        <v>39630</v>
      </c>
      <c r="K2297" s="230">
        <f t="shared" si="177"/>
        <v>3</v>
      </c>
      <c r="L2297" s="2" t="str">
        <f>$B2297&amp;"-"&amp;COUNTIF($B$2:$B2297, $B2297)</f>
        <v>4654-2</v>
      </c>
      <c r="M2297" s="2">
        <v>7111</v>
      </c>
      <c r="N2297" s="2" t="str">
        <f t="shared" si="181"/>
        <v>Pitasch</v>
      </c>
      <c r="O2297" s="2" t="str">
        <f t="shared" si="180"/>
        <v/>
      </c>
      <c r="P2297" s="2" t="str">
        <f t="shared" si="180"/>
        <v/>
      </c>
      <c r="Q2297" s="2" t="str">
        <f t="shared" si="180"/>
        <v/>
      </c>
      <c r="R2297" s="2" t="str">
        <f t="shared" si="180"/>
        <v/>
      </c>
      <c r="S2297" s="2" t="str">
        <f t="shared" si="180"/>
        <v/>
      </c>
      <c r="T2297" s="2" t="str">
        <f t="shared" si="180"/>
        <v/>
      </c>
      <c r="U2297" s="2" t="str">
        <f t="shared" si="180"/>
        <v/>
      </c>
      <c r="V2297" s="2" t="str">
        <f t="shared" si="180"/>
        <v/>
      </c>
      <c r="W2297" s="2" t="str">
        <f t="shared" si="180"/>
        <v/>
      </c>
      <c r="X2297" s="2" t="str">
        <f t="shared" si="180"/>
        <v/>
      </c>
      <c r="Y2297" s="2" t="str">
        <f t="shared" si="180"/>
        <v/>
      </c>
    </row>
    <row r="2298" spans="1:25" x14ac:dyDescent="0.2">
      <c r="A2298" s="2" t="s">
        <v>1684</v>
      </c>
      <c r="B2298" s="2">
        <v>4634</v>
      </c>
      <c r="C2298" s="2">
        <v>0</v>
      </c>
      <c r="D2298" s="2" t="s">
        <v>1685</v>
      </c>
      <c r="E2298" s="2">
        <v>2502</v>
      </c>
      <c r="F2298" s="2" t="s">
        <v>1606</v>
      </c>
      <c r="G2298" s="2">
        <v>2634201.5210000002</v>
      </c>
      <c r="H2298" s="2">
        <v>1249133.872</v>
      </c>
      <c r="I2298" s="2" t="s">
        <v>4896</v>
      </c>
      <c r="J2298" s="4">
        <v>39630</v>
      </c>
      <c r="K2298" s="230">
        <f t="shared" si="177"/>
        <v>3</v>
      </c>
      <c r="L2298" s="2" t="str">
        <f>$B2298&amp;"-"&amp;COUNTIF($B$2:$B2298, $B2298)</f>
        <v>4634-3</v>
      </c>
      <c r="M2298" s="2">
        <v>7112</v>
      </c>
      <c r="N2298" s="2" t="str">
        <f t="shared" si="181"/>
        <v>Duvin</v>
      </c>
      <c r="O2298" s="2" t="str">
        <f t="shared" si="180"/>
        <v/>
      </c>
      <c r="P2298" s="2" t="str">
        <f t="shared" si="180"/>
        <v/>
      </c>
      <c r="Q2298" s="2" t="str">
        <f t="shared" si="180"/>
        <v/>
      </c>
      <c r="R2298" s="2" t="str">
        <f t="shared" si="180"/>
        <v/>
      </c>
      <c r="S2298" s="2" t="str">
        <f t="shared" si="180"/>
        <v/>
      </c>
      <c r="T2298" s="2" t="str">
        <f t="shared" si="180"/>
        <v/>
      </c>
      <c r="U2298" s="2" t="str">
        <f t="shared" si="180"/>
        <v/>
      </c>
      <c r="V2298" s="2" t="str">
        <f t="shared" si="180"/>
        <v/>
      </c>
      <c r="W2298" s="2" t="str">
        <f t="shared" si="180"/>
        <v/>
      </c>
      <c r="X2298" s="2" t="str">
        <f t="shared" si="180"/>
        <v/>
      </c>
      <c r="Y2298" s="2" t="str">
        <f t="shared" si="180"/>
        <v/>
      </c>
    </row>
    <row r="2299" spans="1:25" x14ac:dyDescent="0.2">
      <c r="A2299" s="2" t="s">
        <v>1686</v>
      </c>
      <c r="B2299" s="2">
        <v>5015</v>
      </c>
      <c r="C2299" s="2">
        <v>0</v>
      </c>
      <c r="D2299" s="2" t="s">
        <v>1687</v>
      </c>
      <c r="E2299" s="2">
        <v>2503</v>
      </c>
      <c r="F2299" s="2" t="s">
        <v>1606</v>
      </c>
      <c r="G2299" s="2">
        <v>2642058.4939999999</v>
      </c>
      <c r="H2299" s="2">
        <v>1249590.1200000001</v>
      </c>
      <c r="I2299" s="2" t="s">
        <v>4896</v>
      </c>
      <c r="J2299" s="4">
        <v>39630</v>
      </c>
      <c r="K2299" s="230">
        <f t="shared" si="177"/>
        <v>3</v>
      </c>
      <c r="L2299" s="2" t="str">
        <f>$B2299&amp;"-"&amp;COUNTIF($B$2:$B2299, $B2299)</f>
        <v>5015-1</v>
      </c>
      <c r="M2299" s="2">
        <v>7113</v>
      </c>
      <c r="N2299" s="2" t="str">
        <f t="shared" si="181"/>
        <v>Camuns</v>
      </c>
      <c r="O2299" s="2" t="str">
        <f t="shared" si="180"/>
        <v/>
      </c>
      <c r="P2299" s="2" t="str">
        <f t="shared" si="180"/>
        <v/>
      </c>
      <c r="Q2299" s="2" t="str">
        <f t="shared" si="180"/>
        <v/>
      </c>
      <c r="R2299" s="2" t="str">
        <f t="shared" si="180"/>
        <v/>
      </c>
      <c r="S2299" s="2" t="str">
        <f t="shared" si="180"/>
        <v/>
      </c>
      <c r="T2299" s="2" t="str">
        <f t="shared" si="180"/>
        <v/>
      </c>
      <c r="U2299" s="2" t="str">
        <f t="shared" si="180"/>
        <v/>
      </c>
      <c r="V2299" s="2" t="str">
        <f t="shared" si="180"/>
        <v/>
      </c>
      <c r="W2299" s="2" t="str">
        <f t="shared" si="180"/>
        <v/>
      </c>
      <c r="X2299" s="2" t="str">
        <f t="shared" si="180"/>
        <v/>
      </c>
      <c r="Y2299" s="2" t="str">
        <f t="shared" si="180"/>
        <v/>
      </c>
    </row>
    <row r="2300" spans="1:25" x14ac:dyDescent="0.2">
      <c r="A2300" s="2" t="s">
        <v>2517</v>
      </c>
      <c r="B2300" s="2">
        <v>5017</v>
      </c>
      <c r="C2300" s="2">
        <v>0</v>
      </c>
      <c r="D2300" s="2" t="s">
        <v>1687</v>
      </c>
      <c r="E2300" s="2">
        <v>2503</v>
      </c>
      <c r="F2300" s="2" t="s">
        <v>1606</v>
      </c>
      <c r="G2300" s="2">
        <v>2639627.7799999998</v>
      </c>
      <c r="H2300" s="2">
        <v>1252203.1359999999</v>
      </c>
      <c r="I2300" s="2" t="s">
        <v>4896</v>
      </c>
      <c r="J2300" s="4">
        <v>39630</v>
      </c>
      <c r="K2300" s="230">
        <f t="shared" si="177"/>
        <v>3</v>
      </c>
      <c r="L2300" s="2" t="str">
        <f>$B2300&amp;"-"&amp;COUNTIF($B$2:$B2300, $B2300)</f>
        <v>5017-1</v>
      </c>
      <c r="M2300" s="2">
        <v>7114</v>
      </c>
      <c r="N2300" s="2" t="str">
        <f t="shared" si="181"/>
        <v>Uors (Lumnezia)</v>
      </c>
      <c r="O2300" s="2" t="str">
        <f t="shared" si="180"/>
        <v/>
      </c>
      <c r="P2300" s="2" t="str">
        <f t="shared" si="180"/>
        <v/>
      </c>
      <c r="Q2300" s="2" t="str">
        <f t="shared" si="180"/>
        <v/>
      </c>
      <c r="R2300" s="2" t="str">
        <f t="shared" si="180"/>
        <v/>
      </c>
      <c r="S2300" s="2" t="str">
        <f t="shared" si="180"/>
        <v/>
      </c>
      <c r="T2300" s="2" t="str">
        <f t="shared" si="180"/>
        <v/>
      </c>
      <c r="U2300" s="2" t="str">
        <f t="shared" si="180"/>
        <v/>
      </c>
      <c r="V2300" s="2" t="str">
        <f t="shared" si="180"/>
        <v/>
      </c>
      <c r="W2300" s="2" t="str">
        <f t="shared" si="180"/>
        <v/>
      </c>
      <c r="X2300" s="2" t="str">
        <f t="shared" si="180"/>
        <v/>
      </c>
      <c r="Y2300" s="2" t="str">
        <f t="shared" si="180"/>
        <v/>
      </c>
    </row>
    <row r="2301" spans="1:25" x14ac:dyDescent="0.2">
      <c r="A2301" s="2" t="s">
        <v>919</v>
      </c>
      <c r="B2301" s="2">
        <v>3365</v>
      </c>
      <c r="C2301" s="2">
        <v>0</v>
      </c>
      <c r="D2301" s="2" t="s">
        <v>1689</v>
      </c>
      <c r="E2301" s="2">
        <v>2511</v>
      </c>
      <c r="F2301" s="2" t="s">
        <v>1606</v>
      </c>
      <c r="G2301" s="2">
        <v>2618936.0559999999</v>
      </c>
      <c r="H2301" s="2">
        <v>1222468.774</v>
      </c>
      <c r="I2301" s="2" t="s">
        <v>4896</v>
      </c>
      <c r="J2301" s="4">
        <v>39630</v>
      </c>
      <c r="K2301" s="230">
        <f t="shared" si="177"/>
        <v>3</v>
      </c>
      <c r="L2301" s="2" t="str">
        <f>$B2301&amp;"-"&amp;COUNTIF($B$2:$B2301, $B2301)</f>
        <v>3365-3</v>
      </c>
      <c r="M2301" s="2">
        <v>7115</v>
      </c>
      <c r="N2301" s="2" t="str">
        <f t="shared" si="181"/>
        <v>Surcasti</v>
      </c>
      <c r="O2301" s="2" t="str">
        <f t="shared" si="180"/>
        <v/>
      </c>
      <c r="P2301" s="2" t="str">
        <f t="shared" si="180"/>
        <v/>
      </c>
      <c r="Q2301" s="2" t="str">
        <f t="shared" si="180"/>
        <v/>
      </c>
      <c r="R2301" s="2" t="str">
        <f t="shared" si="180"/>
        <v/>
      </c>
      <c r="S2301" s="2" t="str">
        <f t="shared" si="180"/>
        <v/>
      </c>
      <c r="T2301" s="2" t="str">
        <f t="shared" si="180"/>
        <v/>
      </c>
      <c r="U2301" s="2" t="str">
        <f t="shared" si="180"/>
        <v/>
      </c>
      <c r="V2301" s="2" t="str">
        <f t="shared" si="180"/>
        <v/>
      </c>
      <c r="W2301" s="2" t="str">
        <f t="shared" si="180"/>
        <v/>
      </c>
      <c r="X2301" s="2" t="str">
        <f t="shared" si="180"/>
        <v/>
      </c>
      <c r="Y2301" s="2" t="str">
        <f t="shared" si="180"/>
        <v/>
      </c>
    </row>
    <row r="2302" spans="1:25" x14ac:dyDescent="0.2">
      <c r="A2302" s="2" t="s">
        <v>1688</v>
      </c>
      <c r="B2302" s="2">
        <v>4556</v>
      </c>
      <c r="C2302" s="2">
        <v>0</v>
      </c>
      <c r="D2302" s="2" t="s">
        <v>1689</v>
      </c>
      <c r="E2302" s="2">
        <v>2511</v>
      </c>
      <c r="F2302" s="2" t="s">
        <v>1606</v>
      </c>
      <c r="G2302" s="2">
        <v>2616932.2760000001</v>
      </c>
      <c r="H2302" s="2">
        <v>1225116.6869999999</v>
      </c>
      <c r="I2302" s="2" t="s">
        <v>4896</v>
      </c>
      <c r="J2302" s="4">
        <v>39630</v>
      </c>
      <c r="K2302" s="230">
        <f t="shared" si="177"/>
        <v>3</v>
      </c>
      <c r="L2302" s="2" t="str">
        <f>$B2302&amp;"-"&amp;COUNTIF($B$2:$B2302, $B2302)</f>
        <v>4556-2</v>
      </c>
      <c r="M2302" s="2">
        <v>7116</v>
      </c>
      <c r="N2302" s="2" t="str">
        <f t="shared" si="181"/>
        <v>St. Martin (Lugnez)</v>
      </c>
      <c r="O2302" s="2" t="str">
        <f t="shared" si="180"/>
        <v>Tersnaus</v>
      </c>
      <c r="P2302" s="2" t="str">
        <f t="shared" si="180"/>
        <v/>
      </c>
      <c r="Q2302" s="2" t="str">
        <f t="shared" si="180"/>
        <v/>
      </c>
      <c r="R2302" s="2" t="str">
        <f t="shared" si="180"/>
        <v/>
      </c>
      <c r="S2302" s="2" t="str">
        <f t="shared" si="180"/>
        <v/>
      </c>
      <c r="T2302" s="2" t="str">
        <f t="shared" si="180"/>
        <v/>
      </c>
      <c r="U2302" s="2" t="str">
        <f t="shared" si="180"/>
        <v/>
      </c>
      <c r="V2302" s="2" t="str">
        <f t="shared" si="180"/>
        <v/>
      </c>
      <c r="W2302" s="2" t="str">
        <f t="shared" si="180"/>
        <v/>
      </c>
      <c r="X2302" s="2" t="str">
        <f t="shared" si="180"/>
        <v/>
      </c>
      <c r="Y2302" s="2" t="str">
        <f t="shared" si="180"/>
        <v/>
      </c>
    </row>
    <row r="2303" spans="1:25" x14ac:dyDescent="0.2">
      <c r="A2303" s="2" t="s">
        <v>1690</v>
      </c>
      <c r="B2303" s="2">
        <v>4556</v>
      </c>
      <c r="C2303" s="2">
        <v>3</v>
      </c>
      <c r="D2303" s="2" t="s">
        <v>1689</v>
      </c>
      <c r="E2303" s="2">
        <v>2511</v>
      </c>
      <c r="F2303" s="2" t="s">
        <v>1606</v>
      </c>
      <c r="G2303" s="2">
        <v>2617463.966</v>
      </c>
      <c r="H2303" s="2">
        <v>1224696.3289999999</v>
      </c>
      <c r="I2303" s="2" t="s">
        <v>4896</v>
      </c>
      <c r="J2303" s="4">
        <v>39630</v>
      </c>
      <c r="K2303" s="230">
        <f t="shared" si="177"/>
        <v>3</v>
      </c>
      <c r="L2303" s="2" t="str">
        <f>$B2303&amp;"-"&amp;COUNTIF($B$2:$B2303, $B2303)</f>
        <v>4556-3</v>
      </c>
      <c r="M2303" s="2">
        <v>7122</v>
      </c>
      <c r="N2303" s="2" t="str">
        <f t="shared" si="181"/>
        <v>Valendas</v>
      </c>
      <c r="O2303" s="2" t="str">
        <f t="shared" si="180"/>
        <v>Valendas</v>
      </c>
      <c r="P2303" s="2" t="str">
        <f t="shared" si="180"/>
        <v/>
      </c>
      <c r="Q2303" s="2" t="str">
        <f t="shared" si="180"/>
        <v/>
      </c>
      <c r="R2303" s="2" t="str">
        <f t="shared" si="180"/>
        <v/>
      </c>
      <c r="S2303" s="2" t="str">
        <f t="shared" si="180"/>
        <v/>
      </c>
      <c r="T2303" s="2" t="str">
        <f t="shared" si="180"/>
        <v/>
      </c>
      <c r="U2303" s="2" t="str">
        <f t="shared" si="180"/>
        <v/>
      </c>
      <c r="V2303" s="2" t="str">
        <f t="shared" si="180"/>
        <v/>
      </c>
      <c r="W2303" s="2" t="str">
        <f t="shared" si="180"/>
        <v/>
      </c>
      <c r="X2303" s="2" t="str">
        <f t="shared" si="180"/>
        <v/>
      </c>
      <c r="Y2303" s="2" t="str">
        <f t="shared" si="180"/>
        <v/>
      </c>
    </row>
    <row r="2304" spans="1:25" x14ac:dyDescent="0.2">
      <c r="A2304" s="2" t="s">
        <v>1691</v>
      </c>
      <c r="B2304" s="2">
        <v>4556</v>
      </c>
      <c r="C2304" s="2">
        <v>4</v>
      </c>
      <c r="D2304" s="2" t="s">
        <v>1689</v>
      </c>
      <c r="E2304" s="2">
        <v>2511</v>
      </c>
      <c r="F2304" s="2" t="s">
        <v>1606</v>
      </c>
      <c r="G2304" s="2">
        <v>2618892.9929999998</v>
      </c>
      <c r="H2304" s="2">
        <v>1223216.5689999999</v>
      </c>
      <c r="I2304" s="2" t="s">
        <v>4896</v>
      </c>
      <c r="J2304" s="4">
        <v>39630</v>
      </c>
      <c r="K2304" s="230">
        <f t="shared" si="177"/>
        <v>3</v>
      </c>
      <c r="L2304" s="2" t="str">
        <f>$B2304&amp;"-"&amp;COUNTIF($B$2:$B2304, $B2304)</f>
        <v>4556-4</v>
      </c>
      <c r="M2304" s="2">
        <v>7126</v>
      </c>
      <c r="N2304" s="2" t="str">
        <f t="shared" si="181"/>
        <v>Castrisch</v>
      </c>
      <c r="O2304" s="2" t="str">
        <f t="shared" si="180"/>
        <v/>
      </c>
      <c r="P2304" s="2" t="str">
        <f t="shared" si="180"/>
        <v/>
      </c>
      <c r="Q2304" s="2" t="str">
        <f t="shared" si="180"/>
        <v/>
      </c>
      <c r="R2304" s="2" t="str">
        <f t="shared" si="180"/>
        <v/>
      </c>
      <c r="S2304" s="2" t="str">
        <f t="shared" si="180"/>
        <v/>
      </c>
      <c r="T2304" s="2" t="str">
        <f t="shared" si="180"/>
        <v/>
      </c>
      <c r="U2304" s="2" t="str">
        <f t="shared" si="180"/>
        <v/>
      </c>
      <c r="V2304" s="2" t="str">
        <f t="shared" si="180"/>
        <v/>
      </c>
      <c r="W2304" s="2" t="str">
        <f t="shared" si="180"/>
        <v/>
      </c>
      <c r="X2304" s="2" t="str">
        <f t="shared" si="180"/>
        <v/>
      </c>
      <c r="Y2304" s="2" t="str">
        <f t="shared" si="180"/>
        <v/>
      </c>
    </row>
    <row r="2305" spans="1:25" x14ac:dyDescent="0.2">
      <c r="A2305" s="2" t="s">
        <v>1758</v>
      </c>
      <c r="B2305" s="2">
        <v>4500</v>
      </c>
      <c r="C2305" s="2">
        <v>0</v>
      </c>
      <c r="D2305" s="2" t="s">
        <v>1692</v>
      </c>
      <c r="E2305" s="2">
        <v>2513</v>
      </c>
      <c r="F2305" s="2" t="s">
        <v>1606</v>
      </c>
      <c r="G2305" s="2">
        <v>2607322.8679999998</v>
      </c>
      <c r="H2305" s="2">
        <v>1227301.959</v>
      </c>
      <c r="I2305" s="2" t="s">
        <v>4896</v>
      </c>
      <c r="J2305" s="4">
        <v>39630</v>
      </c>
      <c r="K2305" s="230">
        <f t="shared" si="177"/>
        <v>3</v>
      </c>
      <c r="L2305" s="2" t="str">
        <f>$B2305&amp;"-"&amp;COUNTIF($B$2:$B2305, $B2305)</f>
        <v>4500-1</v>
      </c>
      <c r="M2305" s="2">
        <v>7127</v>
      </c>
      <c r="N2305" s="2" t="str">
        <f t="shared" si="181"/>
        <v>Sevgein</v>
      </c>
      <c r="O2305" s="2" t="str">
        <f t="shared" si="180"/>
        <v/>
      </c>
      <c r="P2305" s="2" t="str">
        <f t="shared" si="180"/>
        <v/>
      </c>
      <c r="Q2305" s="2" t="str">
        <f t="shared" si="180"/>
        <v/>
      </c>
      <c r="R2305" s="2" t="str">
        <f t="shared" si="180"/>
        <v/>
      </c>
      <c r="S2305" s="2" t="str">
        <f t="shared" si="180"/>
        <v/>
      </c>
      <c r="T2305" s="2" t="str">
        <f t="shared" si="180"/>
        <v/>
      </c>
      <c r="U2305" s="2" t="str">
        <f t="shared" si="180"/>
        <v/>
      </c>
      <c r="V2305" s="2" t="str">
        <f t="shared" si="180"/>
        <v/>
      </c>
      <c r="W2305" s="2" t="str">
        <f t="shared" si="180"/>
        <v/>
      </c>
      <c r="X2305" s="2" t="str">
        <f t="shared" si="180"/>
        <v/>
      </c>
      <c r="Y2305" s="2" t="str">
        <f t="shared" si="180"/>
        <v/>
      </c>
    </row>
    <row r="2306" spans="1:25" x14ac:dyDescent="0.2">
      <c r="A2306" s="2" t="s">
        <v>1708</v>
      </c>
      <c r="B2306" s="2">
        <v>4528</v>
      </c>
      <c r="C2306" s="2">
        <v>0</v>
      </c>
      <c r="D2306" s="2" t="s">
        <v>1692</v>
      </c>
      <c r="E2306" s="2">
        <v>2513</v>
      </c>
      <c r="F2306" s="2" t="s">
        <v>1606</v>
      </c>
      <c r="G2306" s="2">
        <v>2609379.915</v>
      </c>
      <c r="H2306" s="2">
        <v>1227302.1969999999</v>
      </c>
      <c r="I2306" s="2" t="s">
        <v>4896</v>
      </c>
      <c r="J2306" s="4">
        <v>39630</v>
      </c>
      <c r="K2306" s="230">
        <f t="shared" si="177"/>
        <v>3</v>
      </c>
      <c r="L2306" s="2" t="str">
        <f>$B2306&amp;"-"&amp;COUNTIF($B$2:$B2306, $B2306)</f>
        <v>4528-1</v>
      </c>
      <c r="M2306" s="2">
        <v>7128</v>
      </c>
      <c r="N2306" s="2" t="str">
        <f t="shared" si="181"/>
        <v>Riein</v>
      </c>
      <c r="O2306" s="2" t="str">
        <f t="shared" si="180"/>
        <v/>
      </c>
      <c r="P2306" s="2" t="str">
        <f t="shared" si="180"/>
        <v/>
      </c>
      <c r="Q2306" s="2" t="str">
        <f t="shared" si="180"/>
        <v/>
      </c>
      <c r="R2306" s="2" t="str">
        <f t="shared" si="180"/>
        <v/>
      </c>
      <c r="S2306" s="2" t="str">
        <f t="shared" si="180"/>
        <v/>
      </c>
      <c r="T2306" s="2" t="str">
        <f t="shared" si="180"/>
        <v/>
      </c>
      <c r="U2306" s="2" t="str">
        <f t="shared" si="180"/>
        <v/>
      </c>
      <c r="V2306" s="2" t="str">
        <f t="shared" si="180"/>
        <v/>
      </c>
      <c r="W2306" s="2" t="str">
        <f t="shared" si="180"/>
        <v/>
      </c>
      <c r="X2306" s="2" t="str">
        <f t="shared" si="180"/>
        <v/>
      </c>
      <c r="Y2306" s="2" t="str">
        <f t="shared" si="180"/>
        <v/>
      </c>
    </row>
    <row r="2307" spans="1:25" x14ac:dyDescent="0.2">
      <c r="A2307" s="2" t="s">
        <v>1692</v>
      </c>
      <c r="B2307" s="2">
        <v>4562</v>
      </c>
      <c r="C2307" s="2">
        <v>0</v>
      </c>
      <c r="D2307" s="2" t="s">
        <v>1692</v>
      </c>
      <c r="E2307" s="2">
        <v>2513</v>
      </c>
      <c r="F2307" s="2" t="s">
        <v>1606</v>
      </c>
      <c r="G2307" s="2">
        <v>2608039.4700000002</v>
      </c>
      <c r="H2307" s="2">
        <v>1225618.0789999999</v>
      </c>
      <c r="I2307" s="2" t="s">
        <v>4896</v>
      </c>
      <c r="J2307" s="4">
        <v>39630</v>
      </c>
      <c r="K2307" s="230">
        <f t="shared" ref="K2307:K2370" si="182">IF(I2307="it", 1, IF(I2307="fr", 2, 3))</f>
        <v>3</v>
      </c>
      <c r="L2307" s="2" t="str">
        <f>$B2307&amp;"-"&amp;COUNTIF($B$2:$B2307, $B2307)</f>
        <v>4562-1</v>
      </c>
      <c r="M2307" s="2">
        <v>7130</v>
      </c>
      <c r="N2307" s="2" t="str">
        <f t="shared" si="181"/>
        <v>Ilanz</v>
      </c>
      <c r="O2307" s="2" t="str">
        <f t="shared" si="180"/>
        <v>Schnaus</v>
      </c>
      <c r="P2307" s="2" t="str">
        <f t="shared" si="180"/>
        <v>Schnaus</v>
      </c>
      <c r="Q2307" s="2" t="str">
        <f t="shared" si="180"/>
        <v/>
      </c>
      <c r="R2307" s="2" t="str">
        <f t="shared" si="180"/>
        <v/>
      </c>
      <c r="S2307" s="2" t="str">
        <f t="shared" si="180"/>
        <v/>
      </c>
      <c r="T2307" s="2" t="str">
        <f t="shared" si="180"/>
        <v/>
      </c>
      <c r="U2307" s="2" t="str">
        <f t="shared" si="180"/>
        <v/>
      </c>
      <c r="V2307" s="2" t="str">
        <f t="shared" si="180"/>
        <v/>
      </c>
      <c r="W2307" s="2" t="str">
        <f t="shared" si="180"/>
        <v/>
      </c>
      <c r="X2307" s="2" t="str">
        <f t="shared" si="180"/>
        <v/>
      </c>
      <c r="Y2307" s="2" t="str">
        <f t="shared" si="180"/>
        <v/>
      </c>
    </row>
    <row r="2308" spans="1:25" x14ac:dyDescent="0.2">
      <c r="A2308" s="2" t="s">
        <v>1642</v>
      </c>
      <c r="B2308" s="2">
        <v>4574</v>
      </c>
      <c r="C2308" s="2">
        <v>1</v>
      </c>
      <c r="D2308" s="2" t="s">
        <v>1692</v>
      </c>
      <c r="E2308" s="2">
        <v>2513</v>
      </c>
      <c r="F2308" s="2" t="s">
        <v>1606</v>
      </c>
      <c r="G2308" s="2">
        <v>2605601.3960000002</v>
      </c>
      <c r="H2308" s="2">
        <v>1227013.0220000001</v>
      </c>
      <c r="I2308" s="2" t="s">
        <v>4896</v>
      </c>
      <c r="J2308" s="4">
        <v>39630</v>
      </c>
      <c r="K2308" s="230">
        <f t="shared" si="182"/>
        <v>3</v>
      </c>
      <c r="L2308" s="2" t="str">
        <f>$B2308&amp;"-"&amp;COUNTIF($B$2:$B2308, $B2308)</f>
        <v>4574-3</v>
      </c>
      <c r="M2308" s="2">
        <v>7132</v>
      </c>
      <c r="N2308" s="2" t="str">
        <f t="shared" si="181"/>
        <v>Vals</v>
      </c>
      <c r="O2308" s="2" t="str">
        <f t="shared" si="180"/>
        <v/>
      </c>
      <c r="P2308" s="2" t="str">
        <f t="shared" si="180"/>
        <v/>
      </c>
      <c r="Q2308" s="2" t="str">
        <f t="shared" si="180"/>
        <v/>
      </c>
      <c r="R2308" s="2" t="str">
        <f t="shared" si="180"/>
        <v/>
      </c>
      <c r="S2308" s="2" t="str">
        <f t="shared" si="180"/>
        <v/>
      </c>
      <c r="T2308" s="2" t="str">
        <f t="shared" si="180"/>
        <v/>
      </c>
      <c r="U2308" s="2" t="str">
        <f t="shared" si="180"/>
        <v/>
      </c>
      <c r="V2308" s="2" t="str">
        <f t="shared" si="180"/>
        <v/>
      </c>
      <c r="W2308" s="2" t="str">
        <f t="shared" si="180"/>
        <v/>
      </c>
      <c r="X2308" s="2" t="str">
        <f t="shared" si="180"/>
        <v/>
      </c>
      <c r="Y2308" s="2" t="str">
        <f t="shared" si="180"/>
        <v/>
      </c>
    </row>
    <row r="2309" spans="1:25" x14ac:dyDescent="0.2">
      <c r="A2309" s="2" t="s">
        <v>1693</v>
      </c>
      <c r="B2309" s="2">
        <v>4556</v>
      </c>
      <c r="C2309" s="2">
        <v>2</v>
      </c>
      <c r="D2309" s="2" t="s">
        <v>1693</v>
      </c>
      <c r="E2309" s="2">
        <v>2514</v>
      </c>
      <c r="F2309" s="2" t="s">
        <v>1606</v>
      </c>
      <c r="G2309" s="2">
        <v>2616793.4959999998</v>
      </c>
      <c r="H2309" s="2">
        <v>1226968.3060000001</v>
      </c>
      <c r="I2309" s="2" t="s">
        <v>4896</v>
      </c>
      <c r="J2309" s="4">
        <v>39630</v>
      </c>
      <c r="K2309" s="230">
        <f t="shared" si="182"/>
        <v>3</v>
      </c>
      <c r="L2309" s="2" t="str">
        <f>$B2309&amp;"-"&amp;COUNTIF($B$2:$B2309, $B2309)</f>
        <v>4556-5</v>
      </c>
      <c r="M2309" s="2">
        <v>7134</v>
      </c>
      <c r="N2309" s="2" t="str">
        <f t="shared" si="181"/>
        <v>Obersaxen</v>
      </c>
      <c r="O2309" s="2" t="str">
        <f t="shared" si="180"/>
        <v>Obersaxen</v>
      </c>
      <c r="P2309" s="2" t="str">
        <f t="shared" si="180"/>
        <v/>
      </c>
      <c r="Q2309" s="2" t="str">
        <f t="shared" si="180"/>
        <v/>
      </c>
      <c r="R2309" s="2" t="str">
        <f t="shared" si="180"/>
        <v/>
      </c>
      <c r="S2309" s="2" t="str">
        <f t="shared" si="180"/>
        <v/>
      </c>
      <c r="T2309" s="2" t="str">
        <f t="shared" si="180"/>
        <v/>
      </c>
      <c r="U2309" s="2" t="str">
        <f t="shared" si="180"/>
        <v/>
      </c>
      <c r="V2309" s="2" t="str">
        <f t="shared" si="180"/>
        <v/>
      </c>
      <c r="W2309" s="2" t="str">
        <f t="shared" si="180"/>
        <v/>
      </c>
      <c r="X2309" s="2" t="str">
        <f t="shared" si="180"/>
        <v/>
      </c>
      <c r="Y2309" s="2" t="str">
        <f t="shared" si="180"/>
        <v/>
      </c>
    </row>
    <row r="2310" spans="1:25" x14ac:dyDescent="0.2">
      <c r="A2310" s="2" t="s">
        <v>1703</v>
      </c>
      <c r="B2310" s="2">
        <v>4542</v>
      </c>
      <c r="C2310" s="2">
        <v>0</v>
      </c>
      <c r="D2310" s="2" t="s">
        <v>1694</v>
      </c>
      <c r="E2310" s="2">
        <v>2516</v>
      </c>
      <c r="F2310" s="2" t="s">
        <v>1606</v>
      </c>
      <c r="G2310" s="2">
        <v>2612321.3390000002</v>
      </c>
      <c r="H2310" s="2">
        <v>1230557.426</v>
      </c>
      <c r="I2310" s="2" t="s">
        <v>4896</v>
      </c>
      <c r="J2310" s="4">
        <v>39630</v>
      </c>
      <c r="K2310" s="230">
        <f t="shared" si="182"/>
        <v>3</v>
      </c>
      <c r="L2310" s="2" t="str">
        <f>$B2310&amp;"-"&amp;COUNTIF($B$2:$B2310, $B2310)</f>
        <v>4542-1</v>
      </c>
      <c r="M2310" s="2">
        <v>7137</v>
      </c>
      <c r="N2310" s="2" t="str">
        <f t="shared" si="181"/>
        <v>Flond</v>
      </c>
      <c r="O2310" s="2" t="str">
        <f t="shared" si="180"/>
        <v/>
      </c>
      <c r="P2310" s="2" t="str">
        <f t="shared" si="180"/>
        <v/>
      </c>
      <c r="Q2310" s="2" t="str">
        <f t="shared" si="180"/>
        <v/>
      </c>
      <c r="R2310" s="2" t="str">
        <f t="shared" si="180"/>
        <v/>
      </c>
      <c r="S2310" s="2" t="str">
        <f t="shared" si="180"/>
        <v/>
      </c>
      <c r="T2310" s="2" t="str">
        <f t="shared" si="180"/>
        <v/>
      </c>
      <c r="U2310" s="2" t="str">
        <f t="shared" si="180"/>
        <v/>
      </c>
      <c r="V2310" s="2" t="str">
        <f t="shared" si="180"/>
        <v/>
      </c>
      <c r="W2310" s="2" t="str">
        <f t="shared" si="180"/>
        <v/>
      </c>
      <c r="X2310" s="2" t="str">
        <f t="shared" si="180"/>
        <v/>
      </c>
      <c r="Y2310" s="2" t="str">
        <f t="shared" si="180"/>
        <v/>
      </c>
    </row>
    <row r="2311" spans="1:25" x14ac:dyDescent="0.2">
      <c r="A2311" s="2" t="s">
        <v>1694</v>
      </c>
      <c r="B2311" s="2">
        <v>4543</v>
      </c>
      <c r="C2311" s="2">
        <v>0</v>
      </c>
      <c r="D2311" s="2" t="s">
        <v>1694</v>
      </c>
      <c r="E2311" s="2">
        <v>2516</v>
      </c>
      <c r="F2311" s="2" t="s">
        <v>1606</v>
      </c>
      <c r="G2311" s="2">
        <v>2614123.673</v>
      </c>
      <c r="H2311" s="2">
        <v>1229660.3189999999</v>
      </c>
      <c r="I2311" s="2" t="s">
        <v>4896</v>
      </c>
      <c r="J2311" s="4">
        <v>39630</v>
      </c>
      <c r="K2311" s="230">
        <f t="shared" si="182"/>
        <v>3</v>
      </c>
      <c r="L2311" s="2" t="str">
        <f>$B2311&amp;"-"&amp;COUNTIF($B$2:$B2311, $B2311)</f>
        <v>4543-1</v>
      </c>
      <c r="M2311" s="2">
        <v>7138</v>
      </c>
      <c r="N2311" s="2" t="str">
        <f t="shared" si="181"/>
        <v>Surcuolm</v>
      </c>
      <c r="O2311" s="2" t="str">
        <f t="shared" si="180"/>
        <v/>
      </c>
      <c r="P2311" s="2" t="str">
        <f t="shared" si="180"/>
        <v/>
      </c>
      <c r="Q2311" s="2" t="str">
        <f t="shared" si="180"/>
        <v/>
      </c>
      <c r="R2311" s="2" t="str">
        <f t="shared" si="180"/>
        <v/>
      </c>
      <c r="S2311" s="2" t="str">
        <f t="shared" si="180"/>
        <v/>
      </c>
      <c r="T2311" s="2" t="str">
        <f t="shared" si="180"/>
        <v/>
      </c>
      <c r="U2311" s="2" t="str">
        <f t="shared" si="180"/>
        <v/>
      </c>
      <c r="V2311" s="2" t="str">
        <f t="shared" si="180"/>
        <v/>
      </c>
      <c r="W2311" s="2" t="str">
        <f t="shared" si="180"/>
        <v/>
      </c>
      <c r="X2311" s="2" t="str">
        <f t="shared" si="180"/>
        <v/>
      </c>
      <c r="Y2311" s="2" t="str">
        <f t="shared" si="180"/>
        <v/>
      </c>
    </row>
    <row r="2312" spans="1:25" x14ac:dyDescent="0.2">
      <c r="A2312" s="2" t="s">
        <v>1695</v>
      </c>
      <c r="B2312" s="2">
        <v>4552</v>
      </c>
      <c r="C2312" s="2">
        <v>0</v>
      </c>
      <c r="D2312" s="2" t="s">
        <v>1695</v>
      </c>
      <c r="E2312" s="2">
        <v>2517</v>
      </c>
      <c r="F2312" s="2" t="s">
        <v>1606</v>
      </c>
      <c r="G2312" s="2">
        <v>2611461.4929999998</v>
      </c>
      <c r="H2312" s="2">
        <v>1226575.0730000001</v>
      </c>
      <c r="I2312" s="2" t="s">
        <v>4896</v>
      </c>
      <c r="J2312" s="4">
        <v>39630</v>
      </c>
      <c r="K2312" s="230">
        <f t="shared" si="182"/>
        <v>3</v>
      </c>
      <c r="L2312" s="2" t="str">
        <f>$B2312&amp;"-"&amp;COUNTIF($B$2:$B2312, $B2312)</f>
        <v>4552-1</v>
      </c>
      <c r="M2312" s="2">
        <v>7141</v>
      </c>
      <c r="N2312" s="2" t="str">
        <f t="shared" si="181"/>
        <v>Luven</v>
      </c>
      <c r="O2312" s="2" t="str">
        <f t="shared" si="180"/>
        <v/>
      </c>
      <c r="P2312" s="2" t="str">
        <f t="shared" si="180"/>
        <v/>
      </c>
      <c r="Q2312" s="2" t="str">
        <f t="shared" si="180"/>
        <v/>
      </c>
      <c r="R2312" s="2" t="str">
        <f t="shared" si="180"/>
        <v/>
      </c>
      <c r="S2312" s="2" t="str">
        <f t="shared" si="180"/>
        <v/>
      </c>
      <c r="T2312" s="2" t="str">
        <f t="shared" si="180"/>
        <v/>
      </c>
      <c r="U2312" s="2" t="str">
        <f t="shared" si="180"/>
        <v/>
      </c>
      <c r="V2312" s="2" t="str">
        <f t="shared" si="180"/>
        <v/>
      </c>
      <c r="W2312" s="2" t="str">
        <f t="shared" si="180"/>
        <v/>
      </c>
      <c r="X2312" s="2" t="str">
        <f t="shared" si="180"/>
        <v/>
      </c>
      <c r="Y2312" s="2" t="str">
        <f t="shared" si="180"/>
        <v/>
      </c>
    </row>
    <row r="2313" spans="1:25" x14ac:dyDescent="0.2">
      <c r="A2313" s="2" t="s">
        <v>1707</v>
      </c>
      <c r="B2313" s="2">
        <v>4553</v>
      </c>
      <c r="C2313" s="2">
        <v>0</v>
      </c>
      <c r="D2313" s="2" t="s">
        <v>1695</v>
      </c>
      <c r="E2313" s="2">
        <v>2517</v>
      </c>
      <c r="F2313" s="2" t="s">
        <v>1606</v>
      </c>
      <c r="G2313" s="2">
        <v>2612508.2999999998</v>
      </c>
      <c r="H2313" s="2">
        <v>1226925.7169999999</v>
      </c>
      <c r="I2313" s="2" t="s">
        <v>4896</v>
      </c>
      <c r="J2313" s="4">
        <v>39630</v>
      </c>
      <c r="K2313" s="230">
        <f t="shared" si="182"/>
        <v>3</v>
      </c>
      <c r="L2313" s="2" t="str">
        <f>$B2313&amp;"-"&amp;COUNTIF($B$2:$B2313, $B2313)</f>
        <v>4553-1</v>
      </c>
      <c r="M2313" s="2">
        <v>7142</v>
      </c>
      <c r="N2313" s="2" t="str">
        <f t="shared" si="181"/>
        <v>Cumbel</v>
      </c>
      <c r="O2313" s="2" t="str">
        <f t="shared" si="180"/>
        <v/>
      </c>
      <c r="P2313" s="2" t="str">
        <f t="shared" si="180"/>
        <v/>
      </c>
      <c r="Q2313" s="2" t="str">
        <f t="shared" si="180"/>
        <v/>
      </c>
      <c r="R2313" s="2" t="str">
        <f t="shared" si="180"/>
        <v/>
      </c>
      <c r="S2313" s="2" t="str">
        <f t="shared" si="180"/>
        <v/>
      </c>
      <c r="T2313" s="2" t="str">
        <f t="shared" si="180"/>
        <v/>
      </c>
      <c r="U2313" s="2" t="str">
        <f t="shared" si="180"/>
        <v/>
      </c>
      <c r="V2313" s="2" t="str">
        <f t="shared" si="180"/>
        <v/>
      </c>
      <c r="W2313" s="2" t="str">
        <f t="shared" si="180"/>
        <v/>
      </c>
      <c r="X2313" s="2" t="str">
        <f t="shared" si="180"/>
        <v/>
      </c>
      <c r="Y2313" s="2" t="str">
        <f t="shared" si="180"/>
        <v/>
      </c>
    </row>
    <row r="2314" spans="1:25" x14ac:dyDescent="0.2">
      <c r="A2314" s="2" t="s">
        <v>1696</v>
      </c>
      <c r="B2314" s="2">
        <v>4554</v>
      </c>
      <c r="C2314" s="2">
        <v>0</v>
      </c>
      <c r="D2314" s="2" t="s">
        <v>1696</v>
      </c>
      <c r="E2314" s="2">
        <v>2518</v>
      </c>
      <c r="F2314" s="2" t="s">
        <v>1606</v>
      </c>
      <c r="G2314" s="2">
        <v>2615644.926</v>
      </c>
      <c r="H2314" s="2">
        <v>1226179.8810000001</v>
      </c>
      <c r="I2314" s="2" t="s">
        <v>4896</v>
      </c>
      <c r="J2314" s="4">
        <v>39630</v>
      </c>
      <c r="K2314" s="230">
        <f t="shared" si="182"/>
        <v>3</v>
      </c>
      <c r="L2314" s="2" t="str">
        <f>$B2314&amp;"-"&amp;COUNTIF($B$2:$B2314, $B2314)</f>
        <v>4554-1</v>
      </c>
      <c r="M2314" s="2">
        <v>7143</v>
      </c>
      <c r="N2314" s="2" t="str">
        <f t="shared" si="181"/>
        <v>Morissen</v>
      </c>
      <c r="O2314" s="2" t="str">
        <f t="shared" si="180"/>
        <v/>
      </c>
      <c r="P2314" s="2" t="str">
        <f t="shared" si="180"/>
        <v/>
      </c>
      <c r="Q2314" s="2" t="str">
        <f t="shared" si="180"/>
        <v/>
      </c>
      <c r="R2314" s="2" t="str">
        <f t="shared" si="180"/>
        <v/>
      </c>
      <c r="S2314" s="2" t="str">
        <f t="shared" si="180"/>
        <v/>
      </c>
      <c r="T2314" s="2" t="str">
        <f t="shared" si="180"/>
        <v/>
      </c>
      <c r="U2314" s="2" t="str">
        <f t="shared" si="180"/>
        <v/>
      </c>
      <c r="V2314" s="2" t="str">
        <f t="shared" si="180"/>
        <v/>
      </c>
      <c r="W2314" s="2" t="str">
        <f t="shared" si="180"/>
        <v/>
      </c>
      <c r="X2314" s="2" t="str">
        <f t="shared" si="180"/>
        <v/>
      </c>
      <c r="Y2314" s="2" t="str">
        <f t="shared" si="180"/>
        <v/>
      </c>
    </row>
    <row r="2315" spans="1:25" x14ac:dyDescent="0.2">
      <c r="A2315" s="2" t="s">
        <v>1697</v>
      </c>
      <c r="B2315" s="2">
        <v>4563</v>
      </c>
      <c r="C2315" s="2">
        <v>0</v>
      </c>
      <c r="D2315" s="2" t="s">
        <v>1697</v>
      </c>
      <c r="E2315" s="2">
        <v>2519</v>
      </c>
      <c r="F2315" s="2" t="s">
        <v>1606</v>
      </c>
      <c r="G2315" s="2">
        <v>2609931.4049999998</v>
      </c>
      <c r="H2315" s="2">
        <v>1224359.3770000001</v>
      </c>
      <c r="I2315" s="2" t="s">
        <v>4896</v>
      </c>
      <c r="J2315" s="4">
        <v>39630</v>
      </c>
      <c r="K2315" s="230">
        <f t="shared" si="182"/>
        <v>3</v>
      </c>
      <c r="L2315" s="2" t="str">
        <f>$B2315&amp;"-"&amp;COUNTIF($B$2:$B2315, $B2315)</f>
        <v>4563-1</v>
      </c>
      <c r="M2315" s="2">
        <v>7144</v>
      </c>
      <c r="N2315" s="2" t="str">
        <f t="shared" si="181"/>
        <v>Vella</v>
      </c>
      <c r="O2315" s="2" t="str">
        <f t="shared" si="180"/>
        <v/>
      </c>
      <c r="P2315" s="2" t="str">
        <f t="shared" si="180"/>
        <v/>
      </c>
      <c r="Q2315" s="2" t="str">
        <f t="shared" si="180"/>
        <v/>
      </c>
      <c r="R2315" s="2" t="str">
        <f t="shared" si="180"/>
        <v/>
      </c>
      <c r="S2315" s="2" t="str">
        <f t="shared" si="180"/>
        <v/>
      </c>
      <c r="T2315" s="2" t="str">
        <f t="shared" si="180"/>
        <v/>
      </c>
      <c r="U2315" s="2" t="str">
        <f t="shared" si="180"/>
        <v/>
      </c>
      <c r="V2315" s="2" t="str">
        <f t="shared" si="180"/>
        <v/>
      </c>
      <c r="W2315" s="2" t="str">
        <f t="shared" si="180"/>
        <v/>
      </c>
      <c r="X2315" s="2" t="str">
        <f t="shared" si="180"/>
        <v/>
      </c>
      <c r="Y2315" s="2" t="str">
        <f t="shared" si="180"/>
        <v/>
      </c>
    </row>
    <row r="2316" spans="1:25" x14ac:dyDescent="0.2">
      <c r="A2316" s="2" t="s">
        <v>1698</v>
      </c>
      <c r="B2316" s="2">
        <v>4566</v>
      </c>
      <c r="C2316" s="2">
        <v>2</v>
      </c>
      <c r="D2316" s="2" t="s">
        <v>1698</v>
      </c>
      <c r="E2316" s="2">
        <v>2520</v>
      </c>
      <c r="F2316" s="2" t="s">
        <v>1606</v>
      </c>
      <c r="G2316" s="2">
        <v>2613123.9180000001</v>
      </c>
      <c r="H2316" s="2">
        <v>1224155.345</v>
      </c>
      <c r="I2316" s="2" t="s">
        <v>4896</v>
      </c>
      <c r="J2316" s="4">
        <v>39630</v>
      </c>
      <c r="K2316" s="230">
        <f t="shared" si="182"/>
        <v>3</v>
      </c>
      <c r="L2316" s="2" t="str">
        <f>$B2316&amp;"-"&amp;COUNTIF($B$2:$B2316, $B2316)</f>
        <v>4566-1</v>
      </c>
      <c r="M2316" s="2">
        <v>7145</v>
      </c>
      <c r="N2316" s="2" t="str">
        <f t="shared" si="181"/>
        <v>Degen</v>
      </c>
      <c r="O2316" s="2" t="str">
        <f t="shared" si="180"/>
        <v/>
      </c>
      <c r="P2316" s="2" t="str">
        <f t="shared" si="180"/>
        <v/>
      </c>
      <c r="Q2316" s="2" t="str">
        <f t="shared" si="180"/>
        <v/>
      </c>
      <c r="R2316" s="2" t="str">
        <f t="shared" si="180"/>
        <v/>
      </c>
      <c r="S2316" s="2" t="str">
        <f t="shared" si="180"/>
        <v/>
      </c>
      <c r="T2316" s="2" t="str">
        <f t="shared" si="180"/>
        <v/>
      </c>
      <c r="U2316" s="2" t="str">
        <f t="shared" ref="U2316:Y2316" si="183">IFERROR(INDEX($A$2:$A$5744, MATCH($M2316&amp;"-"&amp;U$1, $L$2:$L$5744, 0)), "")</f>
        <v/>
      </c>
      <c r="V2316" s="2" t="str">
        <f t="shared" si="183"/>
        <v/>
      </c>
      <c r="W2316" s="2" t="str">
        <f t="shared" si="183"/>
        <v/>
      </c>
      <c r="X2316" s="2" t="str">
        <f t="shared" si="183"/>
        <v/>
      </c>
      <c r="Y2316" s="2" t="str">
        <f t="shared" si="183"/>
        <v/>
      </c>
    </row>
    <row r="2317" spans="1:25" x14ac:dyDescent="0.2">
      <c r="A2317" s="2" t="s">
        <v>1699</v>
      </c>
      <c r="B2317" s="2">
        <v>4557</v>
      </c>
      <c r="C2317" s="2">
        <v>0</v>
      </c>
      <c r="D2317" s="2" t="s">
        <v>1699</v>
      </c>
      <c r="E2317" s="2">
        <v>2523</v>
      </c>
      <c r="F2317" s="2" t="s">
        <v>1606</v>
      </c>
      <c r="G2317" s="2">
        <v>2613908.8339999998</v>
      </c>
      <c r="H2317" s="2">
        <v>1225532.4539999999</v>
      </c>
      <c r="I2317" s="2" t="s">
        <v>4896</v>
      </c>
      <c r="J2317" s="4">
        <v>39630</v>
      </c>
      <c r="K2317" s="230">
        <f t="shared" si="182"/>
        <v>3</v>
      </c>
      <c r="L2317" s="2" t="str">
        <f>$B2317&amp;"-"&amp;COUNTIF($B$2:$B2317, $B2317)</f>
        <v>4557-1</v>
      </c>
      <c r="M2317" s="2">
        <v>7146</v>
      </c>
      <c r="N2317" s="2" t="str">
        <f t="shared" si="181"/>
        <v>Vattiz</v>
      </c>
      <c r="O2317" s="2" t="str">
        <f t="shared" si="181"/>
        <v/>
      </c>
      <c r="P2317" s="2" t="str">
        <f t="shared" si="181"/>
        <v/>
      </c>
      <c r="Q2317" s="2" t="str">
        <f t="shared" si="181"/>
        <v/>
      </c>
      <c r="R2317" s="2" t="str">
        <f t="shared" si="181"/>
        <v/>
      </c>
      <c r="S2317" s="2" t="str">
        <f t="shared" si="181"/>
        <v/>
      </c>
      <c r="T2317" s="2" t="str">
        <f t="shared" si="181"/>
        <v/>
      </c>
      <c r="U2317" s="2" t="str">
        <f t="shared" si="181"/>
        <v/>
      </c>
      <c r="V2317" s="2" t="str">
        <f t="shared" si="181"/>
        <v/>
      </c>
      <c r="W2317" s="2" t="str">
        <f t="shared" si="181"/>
        <v/>
      </c>
      <c r="X2317" s="2" t="str">
        <f t="shared" si="181"/>
        <v/>
      </c>
      <c r="Y2317" s="2" t="str">
        <f t="shared" si="181"/>
        <v/>
      </c>
    </row>
    <row r="2318" spans="1:25" x14ac:dyDescent="0.2">
      <c r="A2318" s="2" t="s">
        <v>1700</v>
      </c>
      <c r="B2318" s="2">
        <v>4554</v>
      </c>
      <c r="C2318" s="2">
        <v>2</v>
      </c>
      <c r="D2318" s="2" t="s">
        <v>1700</v>
      </c>
      <c r="E2318" s="2">
        <v>2524</v>
      </c>
      <c r="F2318" s="2" t="s">
        <v>1606</v>
      </c>
      <c r="G2318" s="2">
        <v>2614869.9419999998</v>
      </c>
      <c r="H2318" s="2">
        <v>1225874.0060000001</v>
      </c>
      <c r="I2318" s="2" t="s">
        <v>4896</v>
      </c>
      <c r="J2318" s="4">
        <v>39630</v>
      </c>
      <c r="K2318" s="230">
        <f t="shared" si="182"/>
        <v>3</v>
      </c>
      <c r="L2318" s="2" t="str">
        <f>$B2318&amp;"-"&amp;COUNTIF($B$2:$B2318, $B2318)</f>
        <v>4554-2</v>
      </c>
      <c r="M2318" s="2">
        <v>7147</v>
      </c>
      <c r="N2318" s="2" t="str">
        <f t="shared" si="181"/>
        <v>Vignogn</v>
      </c>
      <c r="O2318" s="2" t="str">
        <f t="shared" si="181"/>
        <v/>
      </c>
      <c r="P2318" s="2" t="str">
        <f t="shared" si="181"/>
        <v/>
      </c>
      <c r="Q2318" s="2" t="str">
        <f t="shared" si="181"/>
        <v/>
      </c>
      <c r="R2318" s="2" t="str">
        <f t="shared" si="181"/>
        <v/>
      </c>
      <c r="S2318" s="2" t="str">
        <f t="shared" si="181"/>
        <v/>
      </c>
      <c r="T2318" s="2" t="str">
        <f t="shared" si="181"/>
        <v/>
      </c>
      <c r="U2318" s="2" t="str">
        <f t="shared" si="181"/>
        <v/>
      </c>
      <c r="V2318" s="2" t="str">
        <f t="shared" si="181"/>
        <v/>
      </c>
      <c r="W2318" s="2" t="str">
        <f t="shared" si="181"/>
        <v/>
      </c>
      <c r="X2318" s="2" t="str">
        <f t="shared" si="181"/>
        <v/>
      </c>
      <c r="Y2318" s="2" t="str">
        <f t="shared" si="181"/>
        <v/>
      </c>
    </row>
    <row r="2319" spans="1:25" x14ac:dyDescent="0.2">
      <c r="A2319" s="2" t="s">
        <v>1697</v>
      </c>
      <c r="B2319" s="2">
        <v>4563</v>
      </c>
      <c r="C2319" s="2">
        <v>0</v>
      </c>
      <c r="D2319" s="2" t="s">
        <v>1701</v>
      </c>
      <c r="E2319" s="2">
        <v>2525</v>
      </c>
      <c r="F2319" s="2" t="s">
        <v>1606</v>
      </c>
      <c r="G2319" s="2">
        <v>2611272.16</v>
      </c>
      <c r="H2319" s="2">
        <v>1224763.827</v>
      </c>
      <c r="I2319" s="2" t="s">
        <v>4896</v>
      </c>
      <c r="J2319" s="4">
        <v>39630</v>
      </c>
      <c r="K2319" s="230">
        <f t="shared" si="182"/>
        <v>3</v>
      </c>
      <c r="L2319" s="2" t="str">
        <f>$B2319&amp;"-"&amp;COUNTIF($B$2:$B2319, $B2319)</f>
        <v>4563-2</v>
      </c>
      <c r="M2319" s="2">
        <v>7148</v>
      </c>
      <c r="N2319" s="2" t="str">
        <f t="shared" si="181"/>
        <v>Lumbrein</v>
      </c>
      <c r="O2319" s="2" t="str">
        <f t="shared" si="181"/>
        <v/>
      </c>
      <c r="P2319" s="2" t="str">
        <f t="shared" si="181"/>
        <v/>
      </c>
      <c r="Q2319" s="2" t="str">
        <f t="shared" si="181"/>
        <v/>
      </c>
      <c r="R2319" s="2" t="str">
        <f t="shared" si="181"/>
        <v/>
      </c>
      <c r="S2319" s="2" t="str">
        <f t="shared" si="181"/>
        <v/>
      </c>
      <c r="T2319" s="2" t="str">
        <f t="shared" si="181"/>
        <v/>
      </c>
      <c r="U2319" s="2" t="str">
        <f t="shared" si="181"/>
        <v/>
      </c>
      <c r="V2319" s="2" t="str">
        <f t="shared" si="181"/>
        <v/>
      </c>
      <c r="W2319" s="2" t="str">
        <f t="shared" si="181"/>
        <v/>
      </c>
      <c r="X2319" s="2" t="str">
        <f t="shared" si="181"/>
        <v/>
      </c>
      <c r="Y2319" s="2" t="str">
        <f t="shared" si="181"/>
        <v/>
      </c>
    </row>
    <row r="2320" spans="1:25" x14ac:dyDescent="0.2">
      <c r="A2320" s="2" t="s">
        <v>1701</v>
      </c>
      <c r="B2320" s="2">
        <v>4566</v>
      </c>
      <c r="C2320" s="2">
        <v>0</v>
      </c>
      <c r="D2320" s="2" t="s">
        <v>1701</v>
      </c>
      <c r="E2320" s="2">
        <v>2525</v>
      </c>
      <c r="F2320" s="2" t="s">
        <v>1606</v>
      </c>
      <c r="G2320" s="2">
        <v>2611828.9049999998</v>
      </c>
      <c r="H2320" s="2">
        <v>1224952.848</v>
      </c>
      <c r="I2320" s="2" t="s">
        <v>4896</v>
      </c>
      <c r="J2320" s="4">
        <v>39630</v>
      </c>
      <c r="K2320" s="230">
        <f t="shared" si="182"/>
        <v>3</v>
      </c>
      <c r="L2320" s="2" t="str">
        <f>$B2320&amp;"-"&amp;COUNTIF($B$2:$B2320, $B2320)</f>
        <v>4566-2</v>
      </c>
      <c r="M2320" s="2">
        <v>7149</v>
      </c>
      <c r="N2320" s="2" t="str">
        <f t="shared" si="181"/>
        <v>Vrin</v>
      </c>
      <c r="O2320" s="2" t="str">
        <f t="shared" si="181"/>
        <v/>
      </c>
      <c r="P2320" s="2" t="str">
        <f t="shared" si="181"/>
        <v/>
      </c>
      <c r="Q2320" s="2" t="str">
        <f t="shared" si="181"/>
        <v/>
      </c>
      <c r="R2320" s="2" t="str">
        <f t="shared" si="181"/>
        <v/>
      </c>
      <c r="S2320" s="2" t="str">
        <f t="shared" si="181"/>
        <v/>
      </c>
      <c r="T2320" s="2" t="str">
        <f t="shared" si="181"/>
        <v/>
      </c>
      <c r="U2320" s="2" t="str">
        <f t="shared" si="181"/>
        <v/>
      </c>
      <c r="V2320" s="2" t="str">
        <f t="shared" si="181"/>
        <v/>
      </c>
      <c r="W2320" s="2" t="str">
        <f t="shared" si="181"/>
        <v/>
      </c>
      <c r="X2320" s="2" t="str">
        <f t="shared" si="181"/>
        <v/>
      </c>
      <c r="Y2320" s="2" t="str">
        <f t="shared" si="181"/>
        <v/>
      </c>
    </row>
    <row r="2321" spans="1:25" x14ac:dyDescent="0.2">
      <c r="A2321" s="2" t="s">
        <v>1702</v>
      </c>
      <c r="B2321" s="2">
        <v>4573</v>
      </c>
      <c r="C2321" s="2">
        <v>0</v>
      </c>
      <c r="D2321" s="2" t="s">
        <v>1702</v>
      </c>
      <c r="E2321" s="2">
        <v>2526</v>
      </c>
      <c r="F2321" s="2" t="s">
        <v>1606</v>
      </c>
      <c r="G2321" s="2">
        <v>2606760.6090000002</v>
      </c>
      <c r="H2321" s="2">
        <v>1224345.3589999999</v>
      </c>
      <c r="I2321" s="2" t="s">
        <v>4896</v>
      </c>
      <c r="J2321" s="4">
        <v>39630</v>
      </c>
      <c r="K2321" s="230">
        <f t="shared" si="182"/>
        <v>3</v>
      </c>
      <c r="L2321" s="2" t="str">
        <f>$B2321&amp;"-"&amp;COUNTIF($B$2:$B2321, $B2321)</f>
        <v>4573-2</v>
      </c>
      <c r="M2321" s="2">
        <v>7151</v>
      </c>
      <c r="N2321" s="2" t="str">
        <f t="shared" si="181"/>
        <v>Schluein</v>
      </c>
      <c r="O2321" s="2" t="str">
        <f t="shared" si="181"/>
        <v/>
      </c>
      <c r="P2321" s="2" t="str">
        <f t="shared" si="181"/>
        <v/>
      </c>
      <c r="Q2321" s="2" t="str">
        <f t="shared" si="181"/>
        <v/>
      </c>
      <c r="R2321" s="2" t="str">
        <f t="shared" si="181"/>
        <v/>
      </c>
      <c r="S2321" s="2" t="str">
        <f t="shared" si="181"/>
        <v/>
      </c>
      <c r="T2321" s="2" t="str">
        <f t="shared" si="181"/>
        <v/>
      </c>
      <c r="U2321" s="2" t="str">
        <f t="shared" si="181"/>
        <v/>
      </c>
      <c r="V2321" s="2" t="str">
        <f t="shared" si="181"/>
        <v/>
      </c>
      <c r="W2321" s="2" t="str">
        <f t="shared" si="181"/>
        <v/>
      </c>
      <c r="X2321" s="2" t="str">
        <f t="shared" si="181"/>
        <v/>
      </c>
      <c r="Y2321" s="2" t="str">
        <f t="shared" si="181"/>
        <v/>
      </c>
    </row>
    <row r="2322" spans="1:25" x14ac:dyDescent="0.2">
      <c r="A2322" s="2" t="s">
        <v>1703</v>
      </c>
      <c r="B2322" s="2">
        <v>4542</v>
      </c>
      <c r="C2322" s="2">
        <v>0</v>
      </c>
      <c r="D2322" s="2" t="s">
        <v>1703</v>
      </c>
      <c r="E2322" s="2">
        <v>2527</v>
      </c>
      <c r="F2322" s="2" t="s">
        <v>1606</v>
      </c>
      <c r="G2322" s="2">
        <v>2611394.6549999998</v>
      </c>
      <c r="H2322" s="2">
        <v>1229491.0190000001</v>
      </c>
      <c r="I2322" s="2" t="s">
        <v>4896</v>
      </c>
      <c r="J2322" s="4">
        <v>39630</v>
      </c>
      <c r="K2322" s="230">
        <f t="shared" si="182"/>
        <v>3</v>
      </c>
      <c r="L2322" s="2" t="str">
        <f>$B2322&amp;"-"&amp;COUNTIF($B$2:$B2322, $B2322)</f>
        <v>4542-2</v>
      </c>
      <c r="M2322" s="2">
        <v>7152</v>
      </c>
      <c r="N2322" s="2" t="str">
        <f t="shared" si="181"/>
        <v>Sagogn</v>
      </c>
      <c r="O2322" s="2" t="str">
        <f t="shared" si="181"/>
        <v/>
      </c>
      <c r="P2322" s="2" t="str">
        <f t="shared" si="181"/>
        <v/>
      </c>
      <c r="Q2322" s="2" t="str">
        <f t="shared" si="181"/>
        <v/>
      </c>
      <c r="R2322" s="2" t="str">
        <f t="shared" si="181"/>
        <v/>
      </c>
      <c r="S2322" s="2" t="str">
        <f t="shared" si="181"/>
        <v/>
      </c>
      <c r="T2322" s="2" t="str">
        <f t="shared" si="181"/>
        <v/>
      </c>
      <c r="U2322" s="2" t="str">
        <f t="shared" si="181"/>
        <v/>
      </c>
      <c r="V2322" s="2" t="str">
        <f t="shared" si="181"/>
        <v/>
      </c>
      <c r="W2322" s="2" t="str">
        <f t="shared" si="181"/>
        <v/>
      </c>
      <c r="X2322" s="2" t="str">
        <f t="shared" si="181"/>
        <v/>
      </c>
      <c r="Y2322" s="2" t="str">
        <f t="shared" si="181"/>
        <v/>
      </c>
    </row>
    <row r="2323" spans="1:25" x14ac:dyDescent="0.2">
      <c r="A2323" s="2" t="s">
        <v>1695</v>
      </c>
      <c r="B2323" s="2">
        <v>4552</v>
      </c>
      <c r="C2323" s="2">
        <v>0</v>
      </c>
      <c r="D2323" s="2" t="s">
        <v>1703</v>
      </c>
      <c r="E2323" s="2">
        <v>2527</v>
      </c>
      <c r="F2323" s="2" t="s">
        <v>1606</v>
      </c>
      <c r="G2323" s="2">
        <v>2611065.0639999998</v>
      </c>
      <c r="H2323" s="2">
        <v>1228250.27</v>
      </c>
      <c r="I2323" s="2" t="s">
        <v>4896</v>
      </c>
      <c r="J2323" s="4">
        <v>39630</v>
      </c>
      <c r="K2323" s="230">
        <f t="shared" si="182"/>
        <v>3</v>
      </c>
      <c r="L2323" s="2" t="str">
        <f>$B2323&amp;"-"&amp;COUNTIF($B$2:$B2323, $B2323)</f>
        <v>4552-2</v>
      </c>
      <c r="M2323" s="2">
        <v>7153</v>
      </c>
      <c r="N2323" s="2" t="str">
        <f t="shared" si="181"/>
        <v>Falera</v>
      </c>
      <c r="O2323" s="2" t="str">
        <f t="shared" si="181"/>
        <v/>
      </c>
      <c r="P2323" s="2" t="str">
        <f t="shared" si="181"/>
        <v/>
      </c>
      <c r="Q2323" s="2" t="str">
        <f t="shared" si="181"/>
        <v/>
      </c>
      <c r="R2323" s="2" t="str">
        <f t="shared" si="181"/>
        <v/>
      </c>
      <c r="S2323" s="2" t="str">
        <f t="shared" si="181"/>
        <v/>
      </c>
      <c r="T2323" s="2" t="str">
        <f t="shared" si="181"/>
        <v/>
      </c>
      <c r="U2323" s="2" t="str">
        <f t="shared" si="181"/>
        <v/>
      </c>
      <c r="V2323" s="2" t="str">
        <f t="shared" si="181"/>
        <v/>
      </c>
      <c r="W2323" s="2" t="str">
        <f t="shared" si="181"/>
        <v/>
      </c>
      <c r="X2323" s="2" t="str">
        <f t="shared" si="181"/>
        <v/>
      </c>
      <c r="Y2323" s="2" t="str">
        <f t="shared" si="181"/>
        <v/>
      </c>
    </row>
    <row r="2324" spans="1:25" x14ac:dyDescent="0.2">
      <c r="A2324" s="2" t="s">
        <v>1697</v>
      </c>
      <c r="B2324" s="2">
        <v>4563</v>
      </c>
      <c r="C2324" s="2">
        <v>0</v>
      </c>
      <c r="D2324" s="2" t="s">
        <v>1704</v>
      </c>
      <c r="E2324" s="2">
        <v>2528</v>
      </c>
      <c r="F2324" s="2" t="s">
        <v>1606</v>
      </c>
      <c r="G2324" s="2">
        <v>2611140.142</v>
      </c>
      <c r="H2324" s="2">
        <v>1224609.9029999999</v>
      </c>
      <c r="I2324" s="2" t="s">
        <v>4896</v>
      </c>
      <c r="J2324" s="4">
        <v>39630</v>
      </c>
      <c r="K2324" s="230">
        <f t="shared" si="182"/>
        <v>3</v>
      </c>
      <c r="L2324" s="2" t="str">
        <f>$B2324&amp;"-"&amp;COUNTIF($B$2:$B2324, $B2324)</f>
        <v>4563-3</v>
      </c>
      <c r="M2324" s="2">
        <v>7154</v>
      </c>
      <c r="N2324" s="2" t="str">
        <f t="shared" si="181"/>
        <v>Ruschein</v>
      </c>
      <c r="O2324" s="2" t="str">
        <f t="shared" si="181"/>
        <v/>
      </c>
      <c r="P2324" s="2" t="str">
        <f t="shared" si="181"/>
        <v/>
      </c>
      <c r="Q2324" s="2" t="str">
        <f t="shared" si="181"/>
        <v/>
      </c>
      <c r="R2324" s="2" t="str">
        <f t="shared" si="181"/>
        <v/>
      </c>
      <c r="S2324" s="2" t="str">
        <f t="shared" si="181"/>
        <v/>
      </c>
      <c r="T2324" s="2" t="str">
        <f t="shared" si="181"/>
        <v/>
      </c>
      <c r="U2324" s="2" t="str">
        <f t="shared" si="181"/>
        <v/>
      </c>
      <c r="V2324" s="2" t="str">
        <f t="shared" si="181"/>
        <v/>
      </c>
      <c r="W2324" s="2" t="str">
        <f t="shared" si="181"/>
        <v/>
      </c>
      <c r="X2324" s="2" t="str">
        <f t="shared" si="181"/>
        <v/>
      </c>
      <c r="Y2324" s="2" t="str">
        <f t="shared" si="181"/>
        <v/>
      </c>
    </row>
    <row r="2325" spans="1:25" x14ac:dyDescent="0.2">
      <c r="A2325" s="2" t="s">
        <v>1704</v>
      </c>
      <c r="B2325" s="2">
        <v>4564</v>
      </c>
      <c r="C2325" s="2">
        <v>0</v>
      </c>
      <c r="D2325" s="2" t="s">
        <v>1704</v>
      </c>
      <c r="E2325" s="2">
        <v>2528</v>
      </c>
      <c r="F2325" s="2" t="s">
        <v>1606</v>
      </c>
      <c r="G2325" s="2">
        <v>2610965.1460000002</v>
      </c>
      <c r="H2325" s="2">
        <v>1223580.8489999999</v>
      </c>
      <c r="I2325" s="2" t="s">
        <v>4896</v>
      </c>
      <c r="J2325" s="4">
        <v>39630</v>
      </c>
      <c r="K2325" s="230">
        <f t="shared" si="182"/>
        <v>3</v>
      </c>
      <c r="L2325" s="2" t="str">
        <f>$B2325&amp;"-"&amp;COUNTIF($B$2:$B2325, $B2325)</f>
        <v>4564-2</v>
      </c>
      <c r="M2325" s="2">
        <v>7155</v>
      </c>
      <c r="N2325" s="2" t="str">
        <f t="shared" si="181"/>
        <v>Ladir</v>
      </c>
      <c r="O2325" s="2" t="str">
        <f t="shared" si="181"/>
        <v/>
      </c>
      <c r="P2325" s="2" t="str">
        <f t="shared" si="181"/>
        <v/>
      </c>
      <c r="Q2325" s="2" t="str">
        <f t="shared" si="181"/>
        <v/>
      </c>
      <c r="R2325" s="2" t="str">
        <f t="shared" si="181"/>
        <v/>
      </c>
      <c r="S2325" s="2" t="str">
        <f t="shared" si="181"/>
        <v/>
      </c>
      <c r="T2325" s="2" t="str">
        <f t="shared" si="181"/>
        <v/>
      </c>
      <c r="U2325" s="2" t="str">
        <f t="shared" si="181"/>
        <v/>
      </c>
      <c r="V2325" s="2" t="str">
        <f t="shared" si="181"/>
        <v/>
      </c>
      <c r="W2325" s="2" t="str">
        <f t="shared" si="181"/>
        <v/>
      </c>
      <c r="X2325" s="2" t="str">
        <f t="shared" si="181"/>
        <v/>
      </c>
      <c r="Y2325" s="2" t="str">
        <f t="shared" si="181"/>
        <v/>
      </c>
    </row>
    <row r="2326" spans="1:25" x14ac:dyDescent="0.2">
      <c r="A2326" s="2" t="s">
        <v>1705</v>
      </c>
      <c r="B2326" s="2">
        <v>4566</v>
      </c>
      <c r="C2326" s="2">
        <v>3</v>
      </c>
      <c r="D2326" s="2" t="s">
        <v>1705</v>
      </c>
      <c r="E2326" s="2">
        <v>2529</v>
      </c>
      <c r="F2326" s="2" t="s">
        <v>1606</v>
      </c>
      <c r="G2326" s="2">
        <v>2612731.83</v>
      </c>
      <c r="H2326" s="2">
        <v>1225518.882</v>
      </c>
      <c r="I2326" s="2" t="s">
        <v>4896</v>
      </c>
      <c r="J2326" s="4">
        <v>39630</v>
      </c>
      <c r="K2326" s="230">
        <f t="shared" si="182"/>
        <v>3</v>
      </c>
      <c r="L2326" s="2" t="str">
        <f>$B2326&amp;"-"&amp;COUNTIF($B$2:$B2326, $B2326)</f>
        <v>4566-3</v>
      </c>
      <c r="M2326" s="2">
        <v>7156</v>
      </c>
      <c r="N2326" s="2" t="str">
        <f t="shared" si="181"/>
        <v>Rueun</v>
      </c>
      <c r="O2326" s="2" t="str">
        <f t="shared" si="181"/>
        <v>Pigniu</v>
      </c>
      <c r="P2326" s="2" t="str">
        <f t="shared" si="181"/>
        <v/>
      </c>
      <c r="Q2326" s="2" t="str">
        <f t="shared" si="181"/>
        <v/>
      </c>
      <c r="R2326" s="2" t="str">
        <f t="shared" si="181"/>
        <v/>
      </c>
      <c r="S2326" s="2" t="str">
        <f t="shared" si="181"/>
        <v/>
      </c>
      <c r="T2326" s="2" t="str">
        <f t="shared" si="181"/>
        <v/>
      </c>
      <c r="U2326" s="2" t="str">
        <f t="shared" si="181"/>
        <v/>
      </c>
      <c r="V2326" s="2" t="str">
        <f t="shared" si="181"/>
        <v/>
      </c>
      <c r="W2326" s="2" t="str">
        <f t="shared" si="181"/>
        <v/>
      </c>
      <c r="X2326" s="2" t="str">
        <f t="shared" si="181"/>
        <v/>
      </c>
      <c r="Y2326" s="2" t="str">
        <f t="shared" si="181"/>
        <v/>
      </c>
    </row>
    <row r="2327" spans="1:25" x14ac:dyDescent="0.2">
      <c r="A2327" s="2" t="s">
        <v>1706</v>
      </c>
      <c r="B2327" s="2">
        <v>4565</v>
      </c>
      <c r="C2327" s="2">
        <v>0</v>
      </c>
      <c r="D2327" s="2" t="s">
        <v>1706</v>
      </c>
      <c r="E2327" s="2">
        <v>2530</v>
      </c>
      <c r="F2327" s="2" t="s">
        <v>1606</v>
      </c>
      <c r="G2327" s="2">
        <v>2612499.5249999999</v>
      </c>
      <c r="H2327" s="2">
        <v>1223336.7509999999</v>
      </c>
      <c r="I2327" s="2" t="s">
        <v>4896</v>
      </c>
      <c r="J2327" s="4">
        <v>39630</v>
      </c>
      <c r="K2327" s="230">
        <f t="shared" si="182"/>
        <v>3</v>
      </c>
      <c r="L2327" s="2" t="str">
        <f>$B2327&amp;"-"&amp;COUNTIF($B$2:$B2327, $B2327)</f>
        <v>4565-1</v>
      </c>
      <c r="M2327" s="2">
        <v>7157</v>
      </c>
      <c r="N2327" s="2" t="str">
        <f t="shared" si="181"/>
        <v>Siat</v>
      </c>
      <c r="O2327" s="2" t="str">
        <f t="shared" si="181"/>
        <v/>
      </c>
      <c r="P2327" s="2" t="str">
        <f t="shared" si="181"/>
        <v/>
      </c>
      <c r="Q2327" s="2" t="str">
        <f t="shared" si="181"/>
        <v/>
      </c>
      <c r="R2327" s="2" t="str">
        <f t="shared" si="181"/>
        <v/>
      </c>
      <c r="S2327" s="2" t="str">
        <f t="shared" si="181"/>
        <v/>
      </c>
      <c r="T2327" s="2" t="str">
        <f t="shared" si="181"/>
        <v/>
      </c>
      <c r="U2327" s="2" t="str">
        <f t="shared" si="181"/>
        <v/>
      </c>
      <c r="V2327" s="2" t="str">
        <f t="shared" si="181"/>
        <v/>
      </c>
      <c r="W2327" s="2" t="str">
        <f t="shared" si="181"/>
        <v/>
      </c>
      <c r="X2327" s="2" t="str">
        <f t="shared" si="181"/>
        <v/>
      </c>
      <c r="Y2327" s="2" t="str">
        <f t="shared" si="181"/>
        <v/>
      </c>
    </row>
    <row r="2328" spans="1:25" x14ac:dyDescent="0.2">
      <c r="A2328" s="2" t="s">
        <v>1707</v>
      </c>
      <c r="B2328" s="2">
        <v>4553</v>
      </c>
      <c r="C2328" s="2">
        <v>0</v>
      </c>
      <c r="D2328" s="2" t="s">
        <v>1707</v>
      </c>
      <c r="E2328" s="2">
        <v>2532</v>
      </c>
      <c r="F2328" s="2" t="s">
        <v>1606</v>
      </c>
      <c r="G2328" s="2">
        <v>2613817.659</v>
      </c>
      <c r="H2328" s="2">
        <v>1227592.52</v>
      </c>
      <c r="I2328" s="2" t="s">
        <v>4896</v>
      </c>
      <c r="J2328" s="4">
        <v>39630</v>
      </c>
      <c r="K2328" s="230">
        <f t="shared" si="182"/>
        <v>3</v>
      </c>
      <c r="L2328" s="2" t="str">
        <f>$B2328&amp;"-"&amp;COUNTIF($B$2:$B2328, $B2328)</f>
        <v>4553-2</v>
      </c>
      <c r="M2328" s="2">
        <v>7158</v>
      </c>
      <c r="N2328" s="2" t="str">
        <f t="shared" si="181"/>
        <v>Waltensburg/Vuorz</v>
      </c>
      <c r="O2328" s="2" t="str">
        <f t="shared" si="181"/>
        <v/>
      </c>
      <c r="P2328" s="2" t="str">
        <f t="shared" si="181"/>
        <v/>
      </c>
      <c r="Q2328" s="2" t="str">
        <f t="shared" si="181"/>
        <v/>
      </c>
      <c r="R2328" s="2" t="str">
        <f t="shared" si="181"/>
        <v/>
      </c>
      <c r="S2328" s="2" t="str">
        <f t="shared" si="181"/>
        <v/>
      </c>
      <c r="T2328" s="2" t="str">
        <f t="shared" si="181"/>
        <v/>
      </c>
      <c r="U2328" s="2" t="str">
        <f t="shared" si="181"/>
        <v/>
      </c>
      <c r="V2328" s="2" t="str">
        <f t="shared" si="181"/>
        <v/>
      </c>
      <c r="W2328" s="2" t="str">
        <f t="shared" si="181"/>
        <v/>
      </c>
      <c r="X2328" s="2" t="str">
        <f t="shared" si="181"/>
        <v/>
      </c>
      <c r="Y2328" s="2" t="str">
        <f t="shared" si="181"/>
        <v/>
      </c>
    </row>
    <row r="2329" spans="1:25" x14ac:dyDescent="0.2">
      <c r="A2329" s="2" t="s">
        <v>1758</v>
      </c>
      <c r="B2329" s="2">
        <v>4500</v>
      </c>
      <c r="C2329" s="2">
        <v>0</v>
      </c>
      <c r="D2329" s="2" t="s">
        <v>1708</v>
      </c>
      <c r="E2329" s="2">
        <v>2534</v>
      </c>
      <c r="F2329" s="2" t="s">
        <v>1606</v>
      </c>
      <c r="G2329" s="2">
        <v>2608195.9210000001</v>
      </c>
      <c r="H2329" s="2">
        <v>1227816.2180000001</v>
      </c>
      <c r="I2329" s="2" t="s">
        <v>4896</v>
      </c>
      <c r="J2329" s="4">
        <v>39630</v>
      </c>
      <c r="K2329" s="230">
        <f t="shared" si="182"/>
        <v>3</v>
      </c>
      <c r="L2329" s="2" t="str">
        <f>$B2329&amp;"-"&amp;COUNTIF($B$2:$B2329, $B2329)</f>
        <v>4500-2</v>
      </c>
      <c r="M2329" s="2">
        <v>7159</v>
      </c>
      <c r="N2329" s="2" t="str">
        <f t="shared" si="181"/>
        <v>Andiast</v>
      </c>
      <c r="O2329" s="2" t="str">
        <f t="shared" si="181"/>
        <v/>
      </c>
      <c r="P2329" s="2" t="str">
        <f t="shared" si="181"/>
        <v/>
      </c>
      <c r="Q2329" s="2" t="str">
        <f t="shared" si="181"/>
        <v/>
      </c>
      <c r="R2329" s="2" t="str">
        <f t="shared" si="181"/>
        <v/>
      </c>
      <c r="S2329" s="2" t="str">
        <f t="shared" si="181"/>
        <v/>
      </c>
      <c r="T2329" s="2" t="str">
        <f t="shared" si="181"/>
        <v/>
      </c>
      <c r="U2329" s="2" t="str">
        <f t="shared" si="181"/>
        <v/>
      </c>
      <c r="V2329" s="2" t="str">
        <f t="shared" si="181"/>
        <v/>
      </c>
      <c r="W2329" s="2" t="str">
        <f t="shared" si="181"/>
        <v/>
      </c>
      <c r="X2329" s="2" t="str">
        <f t="shared" si="181"/>
        <v/>
      </c>
      <c r="Y2329" s="2" t="str">
        <f t="shared" si="181"/>
        <v/>
      </c>
    </row>
    <row r="2330" spans="1:25" x14ac:dyDescent="0.2">
      <c r="A2330" s="2" t="s">
        <v>1708</v>
      </c>
      <c r="B2330" s="2">
        <v>4528</v>
      </c>
      <c r="C2330" s="2">
        <v>0</v>
      </c>
      <c r="D2330" s="2" t="s">
        <v>1708</v>
      </c>
      <c r="E2330" s="2">
        <v>2534</v>
      </c>
      <c r="F2330" s="2" t="s">
        <v>1606</v>
      </c>
      <c r="G2330" s="2">
        <v>2609386.611</v>
      </c>
      <c r="H2330" s="2">
        <v>1228284.358</v>
      </c>
      <c r="I2330" s="2" t="s">
        <v>4896</v>
      </c>
      <c r="J2330" s="4">
        <v>39630</v>
      </c>
      <c r="K2330" s="230">
        <f t="shared" si="182"/>
        <v>3</v>
      </c>
      <c r="L2330" s="2" t="str">
        <f>$B2330&amp;"-"&amp;COUNTIF($B$2:$B2330, $B2330)</f>
        <v>4528-2</v>
      </c>
      <c r="M2330" s="2">
        <v>7162</v>
      </c>
      <c r="N2330" s="2" t="str">
        <f t="shared" si="181"/>
        <v>Tavanasa</v>
      </c>
      <c r="O2330" s="2" t="str">
        <f t="shared" si="181"/>
        <v/>
      </c>
      <c r="P2330" s="2" t="str">
        <f t="shared" si="181"/>
        <v/>
      </c>
      <c r="Q2330" s="2" t="str">
        <f t="shared" si="181"/>
        <v/>
      </c>
      <c r="R2330" s="2" t="str">
        <f t="shared" si="181"/>
        <v/>
      </c>
      <c r="S2330" s="2" t="str">
        <f t="shared" si="181"/>
        <v/>
      </c>
      <c r="T2330" s="2" t="str">
        <f t="shared" si="181"/>
        <v/>
      </c>
      <c r="U2330" s="2" t="str">
        <f t="shared" si="181"/>
        <v/>
      </c>
      <c r="V2330" s="2" t="str">
        <f t="shared" si="181"/>
        <v/>
      </c>
      <c r="W2330" s="2" t="str">
        <f t="shared" si="181"/>
        <v/>
      </c>
      <c r="X2330" s="2" t="str">
        <f t="shared" si="181"/>
        <v/>
      </c>
      <c r="Y2330" s="2" t="str">
        <f t="shared" si="181"/>
        <v/>
      </c>
    </row>
    <row r="2331" spans="1:25" x14ac:dyDescent="0.2">
      <c r="A2331" s="2" t="s">
        <v>1709</v>
      </c>
      <c r="B2331" s="2">
        <v>4558</v>
      </c>
      <c r="C2331" s="2">
        <v>0</v>
      </c>
      <c r="D2331" s="2" t="s">
        <v>1710</v>
      </c>
      <c r="E2331" s="2">
        <v>2535</v>
      </c>
      <c r="F2331" s="2" t="s">
        <v>1606</v>
      </c>
      <c r="G2331" s="2">
        <v>2614855.4360000002</v>
      </c>
      <c r="H2331" s="2">
        <v>1223858.524</v>
      </c>
      <c r="I2331" s="2" t="s">
        <v>4896</v>
      </c>
      <c r="J2331" s="4">
        <v>39630</v>
      </c>
      <c r="K2331" s="230">
        <f t="shared" si="182"/>
        <v>3</v>
      </c>
      <c r="L2331" s="2" t="str">
        <f>$B2331&amp;"-"&amp;COUNTIF($B$2:$B2331, $B2331)</f>
        <v>4558-1</v>
      </c>
      <c r="M2331" s="2">
        <v>7163</v>
      </c>
      <c r="N2331" s="2" t="str">
        <f t="shared" si="181"/>
        <v>Danis</v>
      </c>
      <c r="O2331" s="2" t="str">
        <f t="shared" si="181"/>
        <v/>
      </c>
      <c r="P2331" s="2" t="str">
        <f t="shared" si="181"/>
        <v/>
      </c>
      <c r="Q2331" s="2" t="str">
        <f t="shared" si="181"/>
        <v/>
      </c>
      <c r="R2331" s="2" t="str">
        <f t="shared" si="181"/>
        <v/>
      </c>
      <c r="S2331" s="2" t="str">
        <f t="shared" si="181"/>
        <v/>
      </c>
      <c r="T2331" s="2" t="str">
        <f t="shared" si="181"/>
        <v/>
      </c>
      <c r="U2331" s="2" t="str">
        <f t="shared" si="181"/>
        <v/>
      </c>
      <c r="V2331" s="2" t="str">
        <f t="shared" si="181"/>
        <v/>
      </c>
      <c r="W2331" s="2" t="str">
        <f t="shared" si="181"/>
        <v/>
      </c>
      <c r="X2331" s="2" t="str">
        <f t="shared" si="181"/>
        <v/>
      </c>
      <c r="Y2331" s="2" t="str">
        <f t="shared" si="181"/>
        <v/>
      </c>
    </row>
    <row r="2332" spans="1:25" x14ac:dyDescent="0.2">
      <c r="A2332" s="2" t="s">
        <v>1711</v>
      </c>
      <c r="B2332" s="2">
        <v>4558</v>
      </c>
      <c r="C2332" s="2">
        <v>2</v>
      </c>
      <c r="D2332" s="2" t="s">
        <v>1710</v>
      </c>
      <c r="E2332" s="2">
        <v>2535</v>
      </c>
      <c r="F2332" s="2" t="s">
        <v>1606</v>
      </c>
      <c r="G2332" s="2">
        <v>2614816.1529999999</v>
      </c>
      <c r="H2332" s="2">
        <v>1223090.716</v>
      </c>
      <c r="I2332" s="2" t="s">
        <v>4896</v>
      </c>
      <c r="J2332" s="4">
        <v>39630</v>
      </c>
      <c r="K2332" s="230">
        <f t="shared" si="182"/>
        <v>3</v>
      </c>
      <c r="L2332" s="2" t="str">
        <f>$B2332&amp;"-"&amp;COUNTIF($B$2:$B2332, $B2332)</f>
        <v>4558-2</v>
      </c>
      <c r="M2332" s="2">
        <v>7164</v>
      </c>
      <c r="N2332" s="2" t="str">
        <f t="shared" si="181"/>
        <v>Dardin</v>
      </c>
      <c r="O2332" s="2" t="str">
        <f t="shared" si="181"/>
        <v/>
      </c>
      <c r="P2332" s="2" t="str">
        <f t="shared" si="181"/>
        <v/>
      </c>
      <c r="Q2332" s="2" t="str">
        <f t="shared" si="181"/>
        <v/>
      </c>
      <c r="R2332" s="2" t="str">
        <f t="shared" si="181"/>
        <v/>
      </c>
      <c r="S2332" s="2" t="str">
        <f t="shared" si="181"/>
        <v/>
      </c>
      <c r="T2332" s="2" t="str">
        <f t="shared" si="181"/>
        <v/>
      </c>
      <c r="U2332" s="2" t="str">
        <f t="shared" si="181"/>
        <v/>
      </c>
      <c r="V2332" s="2" t="str">
        <f t="shared" si="181"/>
        <v/>
      </c>
      <c r="W2332" s="2" t="str">
        <f t="shared" si="181"/>
        <v/>
      </c>
      <c r="X2332" s="2" t="str">
        <f t="shared" si="181"/>
        <v/>
      </c>
      <c r="Y2332" s="2" t="str">
        <f t="shared" si="181"/>
        <v/>
      </c>
    </row>
    <row r="2333" spans="1:25" x14ac:dyDescent="0.2">
      <c r="A2333" s="2" t="s">
        <v>1712</v>
      </c>
      <c r="B2333" s="2">
        <v>4558</v>
      </c>
      <c r="C2333" s="2">
        <v>3</v>
      </c>
      <c r="D2333" s="2" t="s">
        <v>1710</v>
      </c>
      <c r="E2333" s="2">
        <v>2535</v>
      </c>
      <c r="F2333" s="2" t="s">
        <v>1606</v>
      </c>
      <c r="G2333" s="2">
        <v>2615665.0120000001</v>
      </c>
      <c r="H2333" s="2">
        <v>1223764.0819999999</v>
      </c>
      <c r="I2333" s="2" t="s">
        <v>4896</v>
      </c>
      <c r="J2333" s="4">
        <v>39630</v>
      </c>
      <c r="K2333" s="230">
        <f t="shared" si="182"/>
        <v>3</v>
      </c>
      <c r="L2333" s="2" t="str">
        <f>$B2333&amp;"-"&amp;COUNTIF($B$2:$B2333, $B2333)</f>
        <v>4558-3</v>
      </c>
      <c r="M2333" s="2">
        <v>7165</v>
      </c>
      <c r="N2333" s="2" t="str">
        <f t="shared" si="181"/>
        <v>Breil/Brigels</v>
      </c>
      <c r="O2333" s="2" t="str">
        <f t="shared" si="181"/>
        <v/>
      </c>
      <c r="P2333" s="2" t="str">
        <f t="shared" si="181"/>
        <v/>
      </c>
      <c r="Q2333" s="2" t="str">
        <f t="shared" si="181"/>
        <v/>
      </c>
      <c r="R2333" s="2" t="str">
        <f t="shared" si="181"/>
        <v/>
      </c>
      <c r="S2333" s="2" t="str">
        <f t="shared" si="181"/>
        <v/>
      </c>
      <c r="T2333" s="2" t="str">
        <f t="shared" si="181"/>
        <v/>
      </c>
      <c r="U2333" s="2" t="str">
        <f t="shared" si="181"/>
        <v/>
      </c>
      <c r="V2333" s="2" t="str">
        <f t="shared" si="181"/>
        <v/>
      </c>
      <c r="W2333" s="2" t="str">
        <f t="shared" si="181"/>
        <v/>
      </c>
      <c r="X2333" s="2" t="str">
        <f t="shared" si="181"/>
        <v/>
      </c>
      <c r="Y2333" s="2" t="str">
        <f t="shared" si="181"/>
        <v/>
      </c>
    </row>
    <row r="2334" spans="1:25" x14ac:dyDescent="0.2">
      <c r="A2334" s="2" t="s">
        <v>1713</v>
      </c>
      <c r="B2334" s="2">
        <v>4524</v>
      </c>
      <c r="C2334" s="2">
        <v>2</v>
      </c>
      <c r="D2334" s="2" t="s">
        <v>1714</v>
      </c>
      <c r="E2334" s="2">
        <v>2541</v>
      </c>
      <c r="F2334" s="2" t="s">
        <v>1606</v>
      </c>
      <c r="G2334" s="2">
        <v>2607922.29</v>
      </c>
      <c r="H2334" s="2">
        <v>1235157.108</v>
      </c>
      <c r="I2334" s="2" t="s">
        <v>4896</v>
      </c>
      <c r="J2334" s="4">
        <v>39630</v>
      </c>
      <c r="K2334" s="230">
        <f t="shared" si="182"/>
        <v>3</v>
      </c>
      <c r="L2334" s="2" t="str">
        <f>$B2334&amp;"-"&amp;COUNTIF($B$2:$B2334, $B2334)</f>
        <v>4524-1</v>
      </c>
      <c r="M2334" s="2">
        <v>7166</v>
      </c>
      <c r="N2334" s="2" t="str">
        <f t="shared" si="181"/>
        <v>Trun</v>
      </c>
      <c r="O2334" s="2" t="str">
        <f t="shared" si="181"/>
        <v/>
      </c>
      <c r="P2334" s="2" t="str">
        <f t="shared" si="181"/>
        <v/>
      </c>
      <c r="Q2334" s="2" t="str">
        <f t="shared" si="181"/>
        <v/>
      </c>
      <c r="R2334" s="2" t="str">
        <f t="shared" si="181"/>
        <v/>
      </c>
      <c r="S2334" s="2" t="str">
        <f t="shared" si="181"/>
        <v/>
      </c>
      <c r="T2334" s="2" t="str">
        <f t="shared" si="181"/>
        <v/>
      </c>
      <c r="U2334" s="2" t="str">
        <f t="shared" si="181"/>
        <v/>
      </c>
      <c r="V2334" s="2" t="str">
        <f t="shared" si="181"/>
        <v/>
      </c>
      <c r="W2334" s="2" t="str">
        <f t="shared" si="181"/>
        <v/>
      </c>
      <c r="X2334" s="2" t="str">
        <f t="shared" si="181"/>
        <v/>
      </c>
      <c r="Y2334" s="2" t="str">
        <f t="shared" si="181"/>
        <v/>
      </c>
    </row>
    <row r="2335" spans="1:25" x14ac:dyDescent="0.2">
      <c r="A2335" s="2" t="s">
        <v>1715</v>
      </c>
      <c r="B2335" s="2">
        <v>4524</v>
      </c>
      <c r="C2335" s="2">
        <v>3</v>
      </c>
      <c r="D2335" s="2" t="s">
        <v>1714</v>
      </c>
      <c r="E2335" s="2">
        <v>2541</v>
      </c>
      <c r="F2335" s="2" t="s">
        <v>1606</v>
      </c>
      <c r="G2335" s="2">
        <v>2607574.9530000002</v>
      </c>
      <c r="H2335" s="2">
        <v>1234890.0419999999</v>
      </c>
      <c r="I2335" s="2" t="s">
        <v>4896</v>
      </c>
      <c r="J2335" s="4">
        <v>39630</v>
      </c>
      <c r="K2335" s="230">
        <f t="shared" si="182"/>
        <v>3</v>
      </c>
      <c r="L2335" s="2" t="str">
        <f>$B2335&amp;"-"&amp;COUNTIF($B$2:$B2335, $B2335)</f>
        <v>4524-2</v>
      </c>
      <c r="M2335" s="2">
        <v>7167</v>
      </c>
      <c r="N2335" s="2" t="str">
        <f t="shared" si="181"/>
        <v>Zignau</v>
      </c>
      <c r="O2335" s="2" t="str">
        <f t="shared" si="181"/>
        <v/>
      </c>
      <c r="P2335" s="2" t="str">
        <f t="shared" si="181"/>
        <v/>
      </c>
      <c r="Q2335" s="2" t="str">
        <f t="shared" si="181"/>
        <v/>
      </c>
      <c r="R2335" s="2" t="str">
        <f t="shared" si="181"/>
        <v/>
      </c>
      <c r="S2335" s="2" t="str">
        <f t="shared" si="181"/>
        <v/>
      </c>
      <c r="T2335" s="2" t="str">
        <f t="shared" si="181"/>
        <v/>
      </c>
      <c r="U2335" s="2" t="str">
        <f t="shared" si="181"/>
        <v/>
      </c>
      <c r="V2335" s="2" t="str">
        <f t="shared" si="181"/>
        <v/>
      </c>
      <c r="W2335" s="2" t="str">
        <f t="shared" si="181"/>
        <v/>
      </c>
      <c r="X2335" s="2" t="str">
        <f t="shared" si="181"/>
        <v/>
      </c>
      <c r="Y2335" s="2" t="str">
        <f t="shared" si="181"/>
        <v/>
      </c>
    </row>
    <row r="2336" spans="1:25" x14ac:dyDescent="0.2">
      <c r="A2336" s="2" t="s">
        <v>1716</v>
      </c>
      <c r="B2336" s="2">
        <v>4525</v>
      </c>
      <c r="C2336" s="2">
        <v>0</v>
      </c>
      <c r="D2336" s="2" t="s">
        <v>1714</v>
      </c>
      <c r="E2336" s="2">
        <v>2541</v>
      </c>
      <c r="F2336" s="2" t="s">
        <v>1606</v>
      </c>
      <c r="G2336" s="2">
        <v>2607950.7829999998</v>
      </c>
      <c r="H2336" s="2">
        <v>1234084.3840000001</v>
      </c>
      <c r="I2336" s="2" t="s">
        <v>4896</v>
      </c>
      <c r="J2336" s="4">
        <v>39630</v>
      </c>
      <c r="K2336" s="230">
        <f t="shared" si="182"/>
        <v>3</v>
      </c>
      <c r="L2336" s="2" t="str">
        <f>$B2336&amp;"-"&amp;COUNTIF($B$2:$B2336, $B2336)</f>
        <v>4525-1</v>
      </c>
      <c r="M2336" s="2">
        <v>7168</v>
      </c>
      <c r="N2336" s="2" t="str">
        <f t="shared" si="181"/>
        <v>Schlans</v>
      </c>
      <c r="O2336" s="2" t="str">
        <f t="shared" si="181"/>
        <v/>
      </c>
      <c r="P2336" s="2" t="str">
        <f t="shared" si="181"/>
        <v/>
      </c>
      <c r="Q2336" s="2" t="str">
        <f t="shared" si="181"/>
        <v/>
      </c>
      <c r="R2336" s="2" t="str">
        <f t="shared" ref="O2336:Y2359" si="184">IFERROR(INDEX($A$2:$A$5744, MATCH($M2336&amp;"-"&amp;R$1, $L$2:$L$5744, 0)), "")</f>
        <v/>
      </c>
      <c r="S2336" s="2" t="str">
        <f t="shared" si="184"/>
        <v/>
      </c>
      <c r="T2336" s="2" t="str">
        <f t="shared" si="184"/>
        <v/>
      </c>
      <c r="U2336" s="2" t="str">
        <f t="shared" si="184"/>
        <v/>
      </c>
      <c r="V2336" s="2" t="str">
        <f t="shared" si="184"/>
        <v/>
      </c>
      <c r="W2336" s="2" t="str">
        <f t="shared" si="184"/>
        <v/>
      </c>
      <c r="X2336" s="2" t="str">
        <f t="shared" si="184"/>
        <v/>
      </c>
      <c r="Y2336" s="2" t="str">
        <f t="shared" si="184"/>
        <v/>
      </c>
    </row>
    <row r="2337" spans="1:25" x14ac:dyDescent="0.2">
      <c r="A2337" s="2" t="s">
        <v>1758</v>
      </c>
      <c r="B2337" s="2">
        <v>4500</v>
      </c>
      <c r="C2337" s="2">
        <v>0</v>
      </c>
      <c r="D2337" s="2" t="s">
        <v>1717</v>
      </c>
      <c r="E2337" s="2">
        <v>2542</v>
      </c>
      <c r="F2337" s="2" t="s">
        <v>1606</v>
      </c>
      <c r="G2337" s="2">
        <v>2605318.2850000001</v>
      </c>
      <c r="H2337" s="2">
        <v>1227667.152</v>
      </c>
      <c r="I2337" s="2" t="s">
        <v>4896</v>
      </c>
      <c r="J2337" s="4">
        <v>39630</v>
      </c>
      <c r="K2337" s="230">
        <f t="shared" si="182"/>
        <v>3</v>
      </c>
      <c r="L2337" s="2" t="str">
        <f>$B2337&amp;"-"&amp;COUNTIF($B$2:$B2337, $B2337)</f>
        <v>4500-3</v>
      </c>
      <c r="M2337" s="2">
        <v>7172</v>
      </c>
      <c r="N2337" s="2" t="str">
        <f t="shared" ref="N2337:Y2400" si="185">IFERROR(INDEX($A$2:$A$5744, MATCH($M2337&amp;"-"&amp;N$1, $L$2:$L$5744, 0)), "")</f>
        <v>Rabius</v>
      </c>
      <c r="O2337" s="2" t="str">
        <f t="shared" si="184"/>
        <v>Rabius</v>
      </c>
      <c r="P2337" s="2" t="str">
        <f t="shared" si="184"/>
        <v/>
      </c>
      <c r="Q2337" s="2" t="str">
        <f t="shared" si="184"/>
        <v/>
      </c>
      <c r="R2337" s="2" t="str">
        <f t="shared" si="184"/>
        <v/>
      </c>
      <c r="S2337" s="2" t="str">
        <f t="shared" si="184"/>
        <v/>
      </c>
      <c r="T2337" s="2" t="str">
        <f t="shared" si="184"/>
        <v/>
      </c>
      <c r="U2337" s="2" t="str">
        <f t="shared" si="184"/>
        <v/>
      </c>
      <c r="V2337" s="2" t="str">
        <f t="shared" si="184"/>
        <v/>
      </c>
      <c r="W2337" s="2" t="str">
        <f t="shared" si="184"/>
        <v/>
      </c>
      <c r="X2337" s="2" t="str">
        <f t="shared" si="184"/>
        <v/>
      </c>
      <c r="Y2337" s="2" t="str">
        <f t="shared" si="184"/>
        <v/>
      </c>
    </row>
    <row r="2338" spans="1:25" x14ac:dyDescent="0.2">
      <c r="A2338" s="2" t="s">
        <v>1717</v>
      </c>
      <c r="B2338" s="2">
        <v>4512</v>
      </c>
      <c r="C2338" s="2">
        <v>0</v>
      </c>
      <c r="D2338" s="2" t="s">
        <v>1717</v>
      </c>
      <c r="E2338" s="2">
        <v>2542</v>
      </c>
      <c r="F2338" s="2" t="s">
        <v>1606</v>
      </c>
      <c r="G2338" s="2">
        <v>2604334.8259999999</v>
      </c>
      <c r="H2338" s="2">
        <v>1228806.8929999999</v>
      </c>
      <c r="I2338" s="2" t="s">
        <v>4896</v>
      </c>
      <c r="J2338" s="4">
        <v>39630</v>
      </c>
      <c r="K2338" s="230">
        <f t="shared" si="182"/>
        <v>3</v>
      </c>
      <c r="L2338" s="2" t="str">
        <f>$B2338&amp;"-"&amp;COUNTIF($B$2:$B2338, $B2338)</f>
        <v>4512-1</v>
      </c>
      <c r="M2338" s="2">
        <v>7173</v>
      </c>
      <c r="N2338" s="2" t="str">
        <f t="shared" si="185"/>
        <v>Surrein</v>
      </c>
      <c r="O2338" s="2" t="str">
        <f t="shared" si="184"/>
        <v/>
      </c>
      <c r="P2338" s="2" t="str">
        <f t="shared" si="184"/>
        <v/>
      </c>
      <c r="Q2338" s="2" t="str">
        <f t="shared" si="184"/>
        <v/>
      </c>
      <c r="R2338" s="2" t="str">
        <f t="shared" si="184"/>
        <v/>
      </c>
      <c r="S2338" s="2" t="str">
        <f t="shared" si="184"/>
        <v/>
      </c>
      <c r="T2338" s="2" t="str">
        <f t="shared" si="184"/>
        <v/>
      </c>
      <c r="U2338" s="2" t="str">
        <f t="shared" si="184"/>
        <v/>
      </c>
      <c r="V2338" s="2" t="str">
        <f t="shared" si="184"/>
        <v/>
      </c>
      <c r="W2338" s="2" t="str">
        <f t="shared" si="184"/>
        <v/>
      </c>
      <c r="X2338" s="2" t="str">
        <f t="shared" si="184"/>
        <v/>
      </c>
      <c r="Y2338" s="2" t="str">
        <f t="shared" si="184"/>
        <v/>
      </c>
    </row>
    <row r="2339" spans="1:25" x14ac:dyDescent="0.2">
      <c r="A2339" s="2" t="s">
        <v>1718</v>
      </c>
      <c r="B2339" s="2">
        <v>2544</v>
      </c>
      <c r="C2339" s="2">
        <v>0</v>
      </c>
      <c r="D2339" s="2" t="s">
        <v>1718</v>
      </c>
      <c r="E2339" s="2">
        <v>2543</v>
      </c>
      <c r="F2339" s="2" t="s">
        <v>1606</v>
      </c>
      <c r="G2339" s="2">
        <v>2598558.662</v>
      </c>
      <c r="H2339" s="2">
        <v>1228686.763</v>
      </c>
      <c r="I2339" s="2" t="s">
        <v>4896</v>
      </c>
      <c r="J2339" s="4">
        <v>39630</v>
      </c>
      <c r="K2339" s="230">
        <f t="shared" si="182"/>
        <v>3</v>
      </c>
      <c r="L2339" s="2" t="str">
        <f>$B2339&amp;"-"&amp;COUNTIF($B$2:$B2339, $B2339)</f>
        <v>2544-1</v>
      </c>
      <c r="M2339" s="2">
        <v>7174</v>
      </c>
      <c r="N2339" s="2" t="str">
        <f t="shared" si="185"/>
        <v>S. Benedetg</v>
      </c>
      <c r="O2339" s="2" t="str">
        <f t="shared" si="184"/>
        <v/>
      </c>
      <c r="P2339" s="2" t="str">
        <f t="shared" si="184"/>
        <v/>
      </c>
      <c r="Q2339" s="2" t="str">
        <f t="shared" si="184"/>
        <v/>
      </c>
      <c r="R2339" s="2" t="str">
        <f t="shared" si="184"/>
        <v/>
      </c>
      <c r="S2339" s="2" t="str">
        <f t="shared" si="184"/>
        <v/>
      </c>
      <c r="T2339" s="2" t="str">
        <f t="shared" si="184"/>
        <v/>
      </c>
      <c r="U2339" s="2" t="str">
        <f t="shared" si="184"/>
        <v/>
      </c>
      <c r="V2339" s="2" t="str">
        <f t="shared" si="184"/>
        <v/>
      </c>
      <c r="W2339" s="2" t="str">
        <f t="shared" si="184"/>
        <v/>
      </c>
      <c r="X2339" s="2" t="str">
        <f t="shared" si="184"/>
        <v/>
      </c>
      <c r="Y2339" s="2" t="str">
        <f t="shared" si="184"/>
        <v/>
      </c>
    </row>
    <row r="2340" spans="1:25" x14ac:dyDescent="0.2">
      <c r="A2340" s="2" t="s">
        <v>1719</v>
      </c>
      <c r="B2340" s="2">
        <v>4532</v>
      </c>
      <c r="C2340" s="2">
        <v>0</v>
      </c>
      <c r="D2340" s="2" t="s">
        <v>1720</v>
      </c>
      <c r="E2340" s="2">
        <v>2544</v>
      </c>
      <c r="F2340" s="2" t="s">
        <v>1606</v>
      </c>
      <c r="G2340" s="2">
        <v>2608509.3119999999</v>
      </c>
      <c r="H2340" s="2">
        <v>1230418.743</v>
      </c>
      <c r="I2340" s="2" t="s">
        <v>4896</v>
      </c>
      <c r="J2340" s="4">
        <v>39630</v>
      </c>
      <c r="K2340" s="230">
        <f t="shared" si="182"/>
        <v>3</v>
      </c>
      <c r="L2340" s="2" t="str">
        <f>$B2340&amp;"-"&amp;COUNTIF($B$2:$B2340, $B2340)</f>
        <v>4532-1</v>
      </c>
      <c r="M2340" s="2">
        <v>7175</v>
      </c>
      <c r="N2340" s="2" t="str">
        <f t="shared" si="185"/>
        <v>Sumvitg</v>
      </c>
      <c r="O2340" s="2" t="str">
        <f t="shared" si="184"/>
        <v/>
      </c>
      <c r="P2340" s="2" t="str">
        <f t="shared" si="184"/>
        <v/>
      </c>
      <c r="Q2340" s="2" t="str">
        <f t="shared" si="184"/>
        <v/>
      </c>
      <c r="R2340" s="2" t="str">
        <f t="shared" si="184"/>
        <v/>
      </c>
      <c r="S2340" s="2" t="str">
        <f t="shared" si="184"/>
        <v/>
      </c>
      <c r="T2340" s="2" t="str">
        <f t="shared" si="184"/>
        <v/>
      </c>
      <c r="U2340" s="2" t="str">
        <f t="shared" si="184"/>
        <v/>
      </c>
      <c r="V2340" s="2" t="str">
        <f t="shared" si="184"/>
        <v/>
      </c>
      <c r="W2340" s="2" t="str">
        <f t="shared" si="184"/>
        <v/>
      </c>
      <c r="X2340" s="2" t="str">
        <f t="shared" si="184"/>
        <v/>
      </c>
      <c r="Y2340" s="2" t="str">
        <f t="shared" si="184"/>
        <v/>
      </c>
    </row>
    <row r="2341" spans="1:25" x14ac:dyDescent="0.2">
      <c r="A2341" s="2" t="s">
        <v>1721</v>
      </c>
      <c r="B2341" s="2">
        <v>4534</v>
      </c>
      <c r="C2341" s="2">
        <v>0</v>
      </c>
      <c r="D2341" s="2" t="s">
        <v>1721</v>
      </c>
      <c r="E2341" s="2">
        <v>2545</v>
      </c>
      <c r="F2341" s="2" t="s">
        <v>1606</v>
      </c>
      <c r="G2341" s="2">
        <v>2612239.8480000002</v>
      </c>
      <c r="H2341" s="2">
        <v>1231712.318</v>
      </c>
      <c r="I2341" s="2" t="s">
        <v>4896</v>
      </c>
      <c r="J2341" s="4">
        <v>39630</v>
      </c>
      <c r="K2341" s="230">
        <f t="shared" si="182"/>
        <v>3</v>
      </c>
      <c r="L2341" s="2" t="str">
        <f>$B2341&amp;"-"&amp;COUNTIF($B$2:$B2341, $B2341)</f>
        <v>4534-1</v>
      </c>
      <c r="M2341" s="2">
        <v>7176</v>
      </c>
      <c r="N2341" s="2" t="str">
        <f t="shared" si="185"/>
        <v>Cumpadials</v>
      </c>
      <c r="O2341" s="2" t="str">
        <f t="shared" si="184"/>
        <v/>
      </c>
      <c r="P2341" s="2" t="str">
        <f t="shared" si="184"/>
        <v/>
      </c>
      <c r="Q2341" s="2" t="str">
        <f t="shared" si="184"/>
        <v/>
      </c>
      <c r="R2341" s="2" t="str">
        <f t="shared" si="184"/>
        <v/>
      </c>
      <c r="S2341" s="2" t="str">
        <f t="shared" si="184"/>
        <v/>
      </c>
      <c r="T2341" s="2" t="str">
        <f t="shared" si="184"/>
        <v/>
      </c>
      <c r="U2341" s="2" t="str">
        <f t="shared" si="184"/>
        <v/>
      </c>
      <c r="V2341" s="2" t="str">
        <f t="shared" si="184"/>
        <v/>
      </c>
      <c r="W2341" s="2" t="str">
        <f t="shared" si="184"/>
        <v/>
      </c>
      <c r="X2341" s="2" t="str">
        <f t="shared" si="184"/>
        <v/>
      </c>
      <c r="Y2341" s="2" t="str">
        <f t="shared" si="184"/>
        <v/>
      </c>
    </row>
    <row r="2342" spans="1:25" x14ac:dyDescent="0.2">
      <c r="A2342" s="2" t="s">
        <v>1694</v>
      </c>
      <c r="B2342" s="2">
        <v>4543</v>
      </c>
      <c r="C2342" s="2">
        <v>0</v>
      </c>
      <c r="D2342" s="2" t="s">
        <v>1721</v>
      </c>
      <c r="E2342" s="2">
        <v>2545</v>
      </c>
      <c r="F2342" s="2" t="s">
        <v>1606</v>
      </c>
      <c r="G2342" s="2">
        <v>2613325.7760000001</v>
      </c>
      <c r="H2342" s="2">
        <v>1230731.625</v>
      </c>
      <c r="I2342" s="2" t="s">
        <v>4896</v>
      </c>
      <c r="J2342" s="4">
        <v>39630</v>
      </c>
      <c r="K2342" s="230">
        <f t="shared" si="182"/>
        <v>3</v>
      </c>
      <c r="L2342" s="2" t="str">
        <f>$B2342&amp;"-"&amp;COUNTIF($B$2:$B2342, $B2342)</f>
        <v>4543-2</v>
      </c>
      <c r="M2342" s="2">
        <v>7180</v>
      </c>
      <c r="N2342" s="2" t="str">
        <f t="shared" si="185"/>
        <v>Disentis/Mustér</v>
      </c>
      <c r="O2342" s="2" t="str">
        <f t="shared" si="184"/>
        <v>Disentis/Mustér</v>
      </c>
      <c r="P2342" s="2" t="str">
        <f t="shared" si="184"/>
        <v/>
      </c>
      <c r="Q2342" s="2" t="str">
        <f t="shared" si="184"/>
        <v/>
      </c>
      <c r="R2342" s="2" t="str">
        <f t="shared" si="184"/>
        <v/>
      </c>
      <c r="S2342" s="2" t="str">
        <f t="shared" si="184"/>
        <v/>
      </c>
      <c r="T2342" s="2" t="str">
        <f t="shared" si="184"/>
        <v/>
      </c>
      <c r="U2342" s="2" t="str">
        <f t="shared" si="184"/>
        <v/>
      </c>
      <c r="V2342" s="2" t="str">
        <f t="shared" si="184"/>
        <v/>
      </c>
      <c r="W2342" s="2" t="str">
        <f t="shared" si="184"/>
        <v/>
      </c>
      <c r="X2342" s="2" t="str">
        <f t="shared" si="184"/>
        <v/>
      </c>
      <c r="Y2342" s="2" t="str">
        <f t="shared" si="184"/>
        <v/>
      </c>
    </row>
    <row r="2343" spans="1:25" x14ac:dyDescent="0.2">
      <c r="A2343" s="2" t="s">
        <v>1722</v>
      </c>
      <c r="B2343" s="2">
        <v>2540</v>
      </c>
      <c r="C2343" s="2">
        <v>0</v>
      </c>
      <c r="D2343" s="2" t="s">
        <v>1722</v>
      </c>
      <c r="E2343" s="2">
        <v>2546</v>
      </c>
      <c r="F2343" s="2" t="s">
        <v>1606</v>
      </c>
      <c r="G2343" s="2">
        <v>2596021.5210000002</v>
      </c>
      <c r="H2343" s="2">
        <v>1228020.5060000001</v>
      </c>
      <c r="I2343" s="2" t="s">
        <v>4896</v>
      </c>
      <c r="J2343" s="4">
        <v>39630</v>
      </c>
      <c r="K2343" s="230">
        <f t="shared" si="182"/>
        <v>3</v>
      </c>
      <c r="L2343" s="2" t="str">
        <f>$B2343&amp;"-"&amp;COUNTIF($B$2:$B2343, $B2343)</f>
        <v>2540-1</v>
      </c>
      <c r="M2343" s="2">
        <v>7182</v>
      </c>
      <c r="N2343" s="2" t="str">
        <f t="shared" si="185"/>
        <v>Cavardiras</v>
      </c>
      <c r="O2343" s="2" t="str">
        <f t="shared" si="184"/>
        <v/>
      </c>
      <c r="P2343" s="2" t="str">
        <f t="shared" si="184"/>
        <v/>
      </c>
      <c r="Q2343" s="2" t="str">
        <f t="shared" si="184"/>
        <v/>
      </c>
      <c r="R2343" s="2" t="str">
        <f t="shared" si="184"/>
        <v/>
      </c>
      <c r="S2343" s="2" t="str">
        <f t="shared" si="184"/>
        <v/>
      </c>
      <c r="T2343" s="2" t="str">
        <f t="shared" si="184"/>
        <v/>
      </c>
      <c r="U2343" s="2" t="str">
        <f t="shared" si="184"/>
        <v/>
      </c>
      <c r="V2343" s="2" t="str">
        <f t="shared" si="184"/>
        <v/>
      </c>
      <c r="W2343" s="2" t="str">
        <f t="shared" si="184"/>
        <v/>
      </c>
      <c r="X2343" s="2" t="str">
        <f t="shared" si="184"/>
        <v/>
      </c>
      <c r="Y2343" s="2" t="str">
        <f t="shared" si="184"/>
        <v/>
      </c>
    </row>
    <row r="2344" spans="1:25" x14ac:dyDescent="0.2">
      <c r="A2344" s="2" t="s">
        <v>1723</v>
      </c>
      <c r="B2344" s="2">
        <v>4524</v>
      </c>
      <c r="C2344" s="2">
        <v>0</v>
      </c>
      <c r="D2344" s="2" t="s">
        <v>1723</v>
      </c>
      <c r="E2344" s="2">
        <v>2547</v>
      </c>
      <c r="F2344" s="2" t="s">
        <v>1606</v>
      </c>
      <c r="G2344" s="2">
        <v>2610078.3659999999</v>
      </c>
      <c r="H2344" s="2">
        <v>1234663.0830000001</v>
      </c>
      <c r="I2344" s="2" t="s">
        <v>4896</v>
      </c>
      <c r="J2344" s="4">
        <v>39630</v>
      </c>
      <c r="K2344" s="230">
        <f t="shared" si="182"/>
        <v>3</v>
      </c>
      <c r="L2344" s="2" t="str">
        <f>$B2344&amp;"-"&amp;COUNTIF($B$2:$B2344, $B2344)</f>
        <v>4524-3</v>
      </c>
      <c r="M2344" s="2">
        <v>7183</v>
      </c>
      <c r="N2344" s="2" t="str">
        <f t="shared" si="185"/>
        <v>Mumpé Medel</v>
      </c>
      <c r="O2344" s="2" t="str">
        <f t="shared" si="184"/>
        <v/>
      </c>
      <c r="P2344" s="2" t="str">
        <f t="shared" si="184"/>
        <v/>
      </c>
      <c r="Q2344" s="2" t="str">
        <f t="shared" si="184"/>
        <v/>
      </c>
      <c r="R2344" s="2" t="str">
        <f t="shared" si="184"/>
        <v/>
      </c>
      <c r="S2344" s="2" t="str">
        <f t="shared" si="184"/>
        <v/>
      </c>
      <c r="T2344" s="2" t="str">
        <f t="shared" si="184"/>
        <v/>
      </c>
      <c r="U2344" s="2" t="str">
        <f t="shared" si="184"/>
        <v/>
      </c>
      <c r="V2344" s="2" t="str">
        <f t="shared" si="184"/>
        <v/>
      </c>
      <c r="W2344" s="2" t="str">
        <f t="shared" si="184"/>
        <v/>
      </c>
      <c r="X2344" s="2" t="str">
        <f t="shared" si="184"/>
        <v/>
      </c>
      <c r="Y2344" s="2" t="str">
        <f t="shared" si="184"/>
        <v/>
      </c>
    </row>
    <row r="2345" spans="1:25" x14ac:dyDescent="0.2">
      <c r="A2345" s="2" t="s">
        <v>1616</v>
      </c>
      <c r="B2345" s="2">
        <v>4715</v>
      </c>
      <c r="C2345" s="2">
        <v>0</v>
      </c>
      <c r="D2345" s="2" t="s">
        <v>1723</v>
      </c>
      <c r="E2345" s="2">
        <v>2547</v>
      </c>
      <c r="F2345" s="2" t="s">
        <v>1606</v>
      </c>
      <c r="G2345" s="2">
        <v>2610009.122</v>
      </c>
      <c r="H2345" s="2">
        <v>1235612.8</v>
      </c>
      <c r="I2345" s="2" t="s">
        <v>4896</v>
      </c>
      <c r="J2345" s="4">
        <v>39630</v>
      </c>
      <c r="K2345" s="230">
        <f t="shared" si="182"/>
        <v>3</v>
      </c>
      <c r="L2345" s="2" t="str">
        <f>$B2345&amp;"-"&amp;COUNTIF($B$2:$B2345, $B2345)</f>
        <v>4715-2</v>
      </c>
      <c r="M2345" s="2">
        <v>7184</v>
      </c>
      <c r="N2345" s="2" t="str">
        <f t="shared" si="185"/>
        <v>Curaglia</v>
      </c>
      <c r="O2345" s="2" t="str">
        <f t="shared" si="184"/>
        <v/>
      </c>
      <c r="P2345" s="2" t="str">
        <f t="shared" si="184"/>
        <v/>
      </c>
      <c r="Q2345" s="2" t="str">
        <f t="shared" si="184"/>
        <v/>
      </c>
      <c r="R2345" s="2" t="str">
        <f t="shared" si="184"/>
        <v/>
      </c>
      <c r="S2345" s="2" t="str">
        <f t="shared" si="184"/>
        <v/>
      </c>
      <c r="T2345" s="2" t="str">
        <f t="shared" si="184"/>
        <v/>
      </c>
      <c r="U2345" s="2" t="str">
        <f t="shared" si="184"/>
        <v/>
      </c>
      <c r="V2345" s="2" t="str">
        <f t="shared" si="184"/>
        <v/>
      </c>
      <c r="W2345" s="2" t="str">
        <f t="shared" si="184"/>
        <v/>
      </c>
      <c r="X2345" s="2" t="str">
        <f t="shared" si="184"/>
        <v/>
      </c>
      <c r="Y2345" s="2" t="str">
        <f t="shared" si="184"/>
        <v/>
      </c>
    </row>
    <row r="2346" spans="1:25" x14ac:dyDescent="0.2">
      <c r="A2346" s="2" t="s">
        <v>1724</v>
      </c>
      <c r="B2346" s="2">
        <v>4535</v>
      </c>
      <c r="C2346" s="2">
        <v>0</v>
      </c>
      <c r="D2346" s="2" t="s">
        <v>1724</v>
      </c>
      <c r="E2346" s="2">
        <v>2548</v>
      </c>
      <c r="F2346" s="2" t="s">
        <v>1606</v>
      </c>
      <c r="G2346" s="2">
        <v>2611361.0389999999</v>
      </c>
      <c r="H2346" s="2">
        <v>1232672.412</v>
      </c>
      <c r="I2346" s="2" t="s">
        <v>4896</v>
      </c>
      <c r="J2346" s="4">
        <v>39630</v>
      </c>
      <c r="K2346" s="230">
        <f t="shared" si="182"/>
        <v>3</v>
      </c>
      <c r="L2346" s="2" t="str">
        <f>$B2346&amp;"-"&amp;COUNTIF($B$2:$B2346, $B2346)</f>
        <v>4535-1</v>
      </c>
      <c r="M2346" s="2">
        <v>7185</v>
      </c>
      <c r="N2346" s="2" t="str">
        <f t="shared" si="185"/>
        <v>Platta</v>
      </c>
      <c r="O2346" s="2" t="str">
        <f t="shared" si="184"/>
        <v/>
      </c>
      <c r="P2346" s="2" t="str">
        <f t="shared" si="184"/>
        <v/>
      </c>
      <c r="Q2346" s="2" t="str">
        <f t="shared" si="184"/>
        <v/>
      </c>
      <c r="R2346" s="2" t="str">
        <f t="shared" si="184"/>
        <v/>
      </c>
      <c r="S2346" s="2" t="str">
        <f t="shared" si="184"/>
        <v/>
      </c>
      <c r="T2346" s="2" t="str">
        <f t="shared" si="184"/>
        <v/>
      </c>
      <c r="U2346" s="2" t="str">
        <f t="shared" si="184"/>
        <v/>
      </c>
      <c r="V2346" s="2" t="str">
        <f t="shared" si="184"/>
        <v/>
      </c>
      <c r="W2346" s="2" t="str">
        <f t="shared" si="184"/>
        <v/>
      </c>
      <c r="X2346" s="2" t="str">
        <f t="shared" si="184"/>
        <v/>
      </c>
      <c r="Y2346" s="2" t="str">
        <f t="shared" si="184"/>
        <v/>
      </c>
    </row>
    <row r="2347" spans="1:25" x14ac:dyDescent="0.2">
      <c r="A2347" s="2" t="s">
        <v>1725</v>
      </c>
      <c r="B2347" s="2">
        <v>4535</v>
      </c>
      <c r="C2347" s="2">
        <v>2</v>
      </c>
      <c r="D2347" s="2" t="s">
        <v>1725</v>
      </c>
      <c r="E2347" s="2">
        <v>2549</v>
      </c>
      <c r="F2347" s="2" t="s">
        <v>1606</v>
      </c>
      <c r="G2347" s="2">
        <v>2611624.5180000002</v>
      </c>
      <c r="H2347" s="2">
        <v>1233952.1710000001</v>
      </c>
      <c r="I2347" s="2" t="s">
        <v>4896</v>
      </c>
      <c r="J2347" s="4">
        <v>39630</v>
      </c>
      <c r="K2347" s="230">
        <f t="shared" si="182"/>
        <v>3</v>
      </c>
      <c r="L2347" s="2" t="str">
        <f>$B2347&amp;"-"&amp;COUNTIF($B$2:$B2347, $B2347)</f>
        <v>4535-2</v>
      </c>
      <c r="M2347" s="2">
        <v>7186</v>
      </c>
      <c r="N2347" s="2" t="str">
        <f t="shared" si="185"/>
        <v>Segnas</v>
      </c>
      <c r="O2347" s="2" t="str">
        <f t="shared" si="184"/>
        <v/>
      </c>
      <c r="P2347" s="2" t="str">
        <f t="shared" si="184"/>
        <v/>
      </c>
      <c r="Q2347" s="2" t="str">
        <f t="shared" si="184"/>
        <v/>
      </c>
      <c r="R2347" s="2" t="str">
        <f t="shared" si="184"/>
        <v/>
      </c>
      <c r="S2347" s="2" t="str">
        <f t="shared" si="184"/>
        <v/>
      </c>
      <c r="T2347" s="2" t="str">
        <f t="shared" si="184"/>
        <v/>
      </c>
      <c r="U2347" s="2" t="str">
        <f t="shared" si="184"/>
        <v/>
      </c>
      <c r="V2347" s="2" t="str">
        <f t="shared" si="184"/>
        <v/>
      </c>
      <c r="W2347" s="2" t="str">
        <f t="shared" si="184"/>
        <v/>
      </c>
      <c r="X2347" s="2" t="str">
        <f t="shared" si="184"/>
        <v/>
      </c>
      <c r="Y2347" s="2" t="str">
        <f t="shared" si="184"/>
        <v/>
      </c>
    </row>
    <row r="2348" spans="1:25" x14ac:dyDescent="0.2">
      <c r="A2348" s="2" t="s">
        <v>1758</v>
      </c>
      <c r="B2348" s="2">
        <v>4500</v>
      </c>
      <c r="C2348" s="2">
        <v>0</v>
      </c>
      <c r="D2348" s="2" t="s">
        <v>1726</v>
      </c>
      <c r="E2348" s="2">
        <v>2550</v>
      </c>
      <c r="F2348" s="2" t="s">
        <v>1606</v>
      </c>
      <c r="G2348" s="2">
        <v>2605878.9849999999</v>
      </c>
      <c r="H2348" s="2">
        <v>1229223.8999999999</v>
      </c>
      <c r="I2348" s="2" t="s">
        <v>4896</v>
      </c>
      <c r="J2348" s="4">
        <v>39630</v>
      </c>
      <c r="K2348" s="230">
        <f t="shared" si="182"/>
        <v>3</v>
      </c>
      <c r="L2348" s="2" t="str">
        <f>$B2348&amp;"-"&amp;COUNTIF($B$2:$B2348, $B2348)</f>
        <v>4500-4</v>
      </c>
      <c r="M2348" s="2">
        <v>7187</v>
      </c>
      <c r="N2348" s="2" t="str">
        <f t="shared" si="185"/>
        <v>Camischolas</v>
      </c>
      <c r="O2348" s="2" t="str">
        <f t="shared" si="184"/>
        <v/>
      </c>
      <c r="P2348" s="2" t="str">
        <f t="shared" si="184"/>
        <v/>
      </c>
      <c r="Q2348" s="2" t="str">
        <f t="shared" si="184"/>
        <v/>
      </c>
      <c r="R2348" s="2" t="str">
        <f t="shared" si="184"/>
        <v/>
      </c>
      <c r="S2348" s="2" t="str">
        <f t="shared" si="184"/>
        <v/>
      </c>
      <c r="T2348" s="2" t="str">
        <f t="shared" si="184"/>
        <v/>
      </c>
      <c r="U2348" s="2" t="str">
        <f t="shared" si="184"/>
        <v/>
      </c>
      <c r="V2348" s="2" t="str">
        <f t="shared" si="184"/>
        <v/>
      </c>
      <c r="W2348" s="2" t="str">
        <f t="shared" si="184"/>
        <v/>
      </c>
      <c r="X2348" s="2" t="str">
        <f t="shared" si="184"/>
        <v/>
      </c>
      <c r="Y2348" s="2" t="str">
        <f t="shared" si="184"/>
        <v/>
      </c>
    </row>
    <row r="2349" spans="1:25" x14ac:dyDescent="0.2">
      <c r="A2349" s="2" t="s">
        <v>1726</v>
      </c>
      <c r="B2349" s="2">
        <v>4513</v>
      </c>
      <c r="C2349" s="2">
        <v>0</v>
      </c>
      <c r="D2349" s="2" t="s">
        <v>1726</v>
      </c>
      <c r="E2349" s="2">
        <v>2550</v>
      </c>
      <c r="F2349" s="2" t="s">
        <v>1606</v>
      </c>
      <c r="G2349" s="2">
        <v>2605720.1869999999</v>
      </c>
      <c r="H2349" s="2">
        <v>1230076.93</v>
      </c>
      <c r="I2349" s="2" t="s">
        <v>4896</v>
      </c>
      <c r="J2349" s="4">
        <v>39630</v>
      </c>
      <c r="K2349" s="230">
        <f t="shared" si="182"/>
        <v>3</v>
      </c>
      <c r="L2349" s="2" t="str">
        <f>$B2349&amp;"-"&amp;COUNTIF($B$2:$B2349, $B2349)</f>
        <v>4513-1</v>
      </c>
      <c r="M2349" s="2">
        <v>7188</v>
      </c>
      <c r="N2349" s="2" t="str">
        <f t="shared" si="185"/>
        <v>Sedrun</v>
      </c>
      <c r="O2349" s="2" t="str">
        <f t="shared" si="184"/>
        <v/>
      </c>
      <c r="P2349" s="2" t="str">
        <f t="shared" si="184"/>
        <v/>
      </c>
      <c r="Q2349" s="2" t="str">
        <f t="shared" si="184"/>
        <v/>
      </c>
      <c r="R2349" s="2" t="str">
        <f t="shared" si="184"/>
        <v/>
      </c>
      <c r="S2349" s="2" t="str">
        <f t="shared" si="184"/>
        <v/>
      </c>
      <c r="T2349" s="2" t="str">
        <f t="shared" si="184"/>
        <v/>
      </c>
      <c r="U2349" s="2" t="str">
        <f t="shared" si="184"/>
        <v/>
      </c>
      <c r="V2349" s="2" t="str">
        <f t="shared" si="184"/>
        <v/>
      </c>
      <c r="W2349" s="2" t="str">
        <f t="shared" si="184"/>
        <v/>
      </c>
      <c r="X2349" s="2" t="str">
        <f t="shared" si="184"/>
        <v/>
      </c>
      <c r="Y2349" s="2" t="str">
        <f t="shared" si="184"/>
        <v/>
      </c>
    </row>
    <row r="2350" spans="1:25" x14ac:dyDescent="0.2">
      <c r="A2350" s="2" t="s">
        <v>1733</v>
      </c>
      <c r="B2350" s="2">
        <v>4522</v>
      </c>
      <c r="C2350" s="2">
        <v>0</v>
      </c>
      <c r="D2350" s="2" t="s">
        <v>1726</v>
      </c>
      <c r="E2350" s="2">
        <v>2550</v>
      </c>
      <c r="F2350" s="2" t="s">
        <v>1606</v>
      </c>
      <c r="G2350" s="2">
        <v>2606581.4700000002</v>
      </c>
      <c r="H2350" s="2">
        <v>1230765.858</v>
      </c>
      <c r="I2350" s="2" t="s">
        <v>4896</v>
      </c>
      <c r="J2350" s="4">
        <v>39630</v>
      </c>
      <c r="K2350" s="230">
        <f t="shared" si="182"/>
        <v>3</v>
      </c>
      <c r="L2350" s="2" t="str">
        <f>$B2350&amp;"-"&amp;COUNTIF($B$2:$B2350, $B2350)</f>
        <v>4522-1</v>
      </c>
      <c r="M2350" s="2">
        <v>7189</v>
      </c>
      <c r="N2350" s="2" t="str">
        <f t="shared" si="185"/>
        <v>Rueras</v>
      </c>
      <c r="O2350" s="2" t="str">
        <f t="shared" si="184"/>
        <v/>
      </c>
      <c r="P2350" s="2" t="str">
        <f t="shared" si="184"/>
        <v/>
      </c>
      <c r="Q2350" s="2" t="str">
        <f t="shared" si="184"/>
        <v/>
      </c>
      <c r="R2350" s="2" t="str">
        <f t="shared" si="184"/>
        <v/>
      </c>
      <c r="S2350" s="2" t="str">
        <f t="shared" si="184"/>
        <v/>
      </c>
      <c r="T2350" s="2" t="str">
        <f t="shared" si="184"/>
        <v/>
      </c>
      <c r="U2350" s="2" t="str">
        <f t="shared" si="184"/>
        <v/>
      </c>
      <c r="V2350" s="2" t="str">
        <f t="shared" si="184"/>
        <v/>
      </c>
      <c r="W2350" s="2" t="str">
        <f t="shared" si="184"/>
        <v/>
      </c>
      <c r="X2350" s="2" t="str">
        <f t="shared" si="184"/>
        <v/>
      </c>
      <c r="Y2350" s="2" t="str">
        <f t="shared" si="184"/>
        <v/>
      </c>
    </row>
    <row r="2351" spans="1:25" x14ac:dyDescent="0.2">
      <c r="A2351" s="2" t="s">
        <v>1717</v>
      </c>
      <c r="B2351" s="2">
        <v>4512</v>
      </c>
      <c r="C2351" s="2">
        <v>0</v>
      </c>
      <c r="D2351" s="2" t="s">
        <v>1727</v>
      </c>
      <c r="E2351" s="2">
        <v>2551</v>
      </c>
      <c r="F2351" s="2" t="s">
        <v>1606</v>
      </c>
      <c r="G2351" s="2">
        <v>2603424.5860000001</v>
      </c>
      <c r="H2351" s="2">
        <v>1229672.0959999999</v>
      </c>
      <c r="I2351" s="2" t="s">
        <v>4896</v>
      </c>
      <c r="J2351" s="4">
        <v>39630</v>
      </c>
      <c r="K2351" s="230">
        <f t="shared" si="182"/>
        <v>3</v>
      </c>
      <c r="L2351" s="2" t="str">
        <f>$B2351&amp;"-"&amp;COUNTIF($B$2:$B2351, $B2351)</f>
        <v>4512-2</v>
      </c>
      <c r="M2351" s="2">
        <v>7202</v>
      </c>
      <c r="N2351" s="2" t="str">
        <f t="shared" si="185"/>
        <v>Says</v>
      </c>
      <c r="O2351" s="2" t="str">
        <f t="shared" si="184"/>
        <v/>
      </c>
      <c r="P2351" s="2" t="str">
        <f t="shared" si="184"/>
        <v/>
      </c>
      <c r="Q2351" s="2" t="str">
        <f t="shared" si="184"/>
        <v/>
      </c>
      <c r="R2351" s="2" t="str">
        <f t="shared" si="184"/>
        <v/>
      </c>
      <c r="S2351" s="2" t="str">
        <f t="shared" si="184"/>
        <v/>
      </c>
      <c r="T2351" s="2" t="str">
        <f t="shared" si="184"/>
        <v/>
      </c>
      <c r="U2351" s="2" t="str">
        <f t="shared" si="184"/>
        <v/>
      </c>
      <c r="V2351" s="2" t="str">
        <f t="shared" si="184"/>
        <v/>
      </c>
      <c r="W2351" s="2" t="str">
        <f t="shared" si="184"/>
        <v/>
      </c>
      <c r="X2351" s="2" t="str">
        <f t="shared" si="184"/>
        <v/>
      </c>
      <c r="Y2351" s="2" t="str">
        <f t="shared" si="184"/>
        <v/>
      </c>
    </row>
    <row r="2352" spans="1:25" x14ac:dyDescent="0.2">
      <c r="A2352" s="2" t="s">
        <v>1727</v>
      </c>
      <c r="B2352" s="2">
        <v>4514</v>
      </c>
      <c r="C2352" s="2">
        <v>0</v>
      </c>
      <c r="D2352" s="2" t="s">
        <v>1727</v>
      </c>
      <c r="E2352" s="2">
        <v>2551</v>
      </c>
      <c r="F2352" s="2" t="s">
        <v>1606</v>
      </c>
      <c r="G2352" s="2">
        <v>2602362.574</v>
      </c>
      <c r="H2352" s="2">
        <v>1230894.8670000001</v>
      </c>
      <c r="I2352" s="2" t="s">
        <v>4896</v>
      </c>
      <c r="J2352" s="4">
        <v>39630</v>
      </c>
      <c r="K2352" s="230">
        <f t="shared" si="182"/>
        <v>3</v>
      </c>
      <c r="L2352" s="2" t="str">
        <f>$B2352&amp;"-"&amp;COUNTIF($B$2:$B2352, $B2352)</f>
        <v>4514-1</v>
      </c>
      <c r="M2352" s="2">
        <v>7203</v>
      </c>
      <c r="N2352" s="2" t="str">
        <f t="shared" si="185"/>
        <v>Trimmis</v>
      </c>
      <c r="O2352" s="2" t="str">
        <f t="shared" si="184"/>
        <v/>
      </c>
      <c r="P2352" s="2" t="str">
        <f t="shared" si="184"/>
        <v/>
      </c>
      <c r="Q2352" s="2" t="str">
        <f t="shared" si="184"/>
        <v/>
      </c>
      <c r="R2352" s="2" t="str">
        <f t="shared" si="184"/>
        <v/>
      </c>
      <c r="S2352" s="2" t="str">
        <f t="shared" si="184"/>
        <v/>
      </c>
      <c r="T2352" s="2" t="str">
        <f t="shared" si="184"/>
        <v/>
      </c>
      <c r="U2352" s="2" t="str">
        <f t="shared" si="184"/>
        <v/>
      </c>
      <c r="V2352" s="2" t="str">
        <f t="shared" si="184"/>
        <v/>
      </c>
      <c r="W2352" s="2" t="str">
        <f t="shared" si="184"/>
        <v/>
      </c>
      <c r="X2352" s="2" t="str">
        <f t="shared" si="184"/>
        <v/>
      </c>
      <c r="Y2352" s="2" t="str">
        <f t="shared" si="184"/>
        <v/>
      </c>
    </row>
    <row r="2353" spans="1:25" x14ac:dyDescent="0.2">
      <c r="A2353" s="2" t="s">
        <v>1728</v>
      </c>
      <c r="B2353" s="2">
        <v>4515</v>
      </c>
      <c r="C2353" s="2">
        <v>0</v>
      </c>
      <c r="D2353" s="2" t="s">
        <v>1729</v>
      </c>
      <c r="E2353" s="2">
        <v>2553</v>
      </c>
      <c r="F2353" s="2" t="s">
        <v>1606</v>
      </c>
      <c r="G2353" s="2">
        <v>2604419.977</v>
      </c>
      <c r="H2353" s="2">
        <v>1231301.9890000001</v>
      </c>
      <c r="I2353" s="2" t="s">
        <v>4896</v>
      </c>
      <c r="J2353" s="4">
        <v>39630</v>
      </c>
      <c r="K2353" s="230">
        <f t="shared" si="182"/>
        <v>3</v>
      </c>
      <c r="L2353" s="2" t="str">
        <f>$B2353&amp;"-"&amp;COUNTIF($B$2:$B2353, $B2353)</f>
        <v>4515-1</v>
      </c>
      <c r="M2353" s="2">
        <v>7204</v>
      </c>
      <c r="N2353" s="2" t="str">
        <f t="shared" si="185"/>
        <v>Untervaz</v>
      </c>
      <c r="O2353" s="2" t="str">
        <f t="shared" si="184"/>
        <v>Untervaz</v>
      </c>
      <c r="P2353" s="2" t="str">
        <f t="shared" si="184"/>
        <v/>
      </c>
      <c r="Q2353" s="2" t="str">
        <f t="shared" si="184"/>
        <v/>
      </c>
      <c r="R2353" s="2" t="str">
        <f t="shared" si="184"/>
        <v/>
      </c>
      <c r="S2353" s="2" t="str">
        <f t="shared" si="184"/>
        <v/>
      </c>
      <c r="T2353" s="2" t="str">
        <f t="shared" si="184"/>
        <v/>
      </c>
      <c r="U2353" s="2" t="str">
        <f t="shared" si="184"/>
        <v/>
      </c>
      <c r="V2353" s="2" t="str">
        <f t="shared" si="184"/>
        <v/>
      </c>
      <c r="W2353" s="2" t="str">
        <f t="shared" si="184"/>
        <v/>
      </c>
      <c r="X2353" s="2" t="str">
        <f t="shared" si="184"/>
        <v/>
      </c>
      <c r="Y2353" s="2" t="str">
        <f t="shared" si="184"/>
        <v/>
      </c>
    </row>
    <row r="2354" spans="1:25" x14ac:dyDescent="0.2">
      <c r="A2354" s="2" t="s">
        <v>1730</v>
      </c>
      <c r="B2354" s="2">
        <v>4515</v>
      </c>
      <c r="C2354" s="2">
        <v>1</v>
      </c>
      <c r="D2354" s="2" t="s">
        <v>1729</v>
      </c>
      <c r="E2354" s="2">
        <v>2553</v>
      </c>
      <c r="F2354" s="2" t="s">
        <v>1606</v>
      </c>
      <c r="G2354" s="2">
        <v>2603658.2429999998</v>
      </c>
      <c r="H2354" s="2">
        <v>1232837.8700000001</v>
      </c>
      <c r="I2354" s="2" t="s">
        <v>4896</v>
      </c>
      <c r="J2354" s="4">
        <v>39630</v>
      </c>
      <c r="K2354" s="230">
        <f t="shared" si="182"/>
        <v>3</v>
      </c>
      <c r="L2354" s="2" t="str">
        <f>$B2354&amp;"-"&amp;COUNTIF($B$2:$B2354, $B2354)</f>
        <v>4515-2</v>
      </c>
      <c r="M2354" s="2">
        <v>7205</v>
      </c>
      <c r="N2354" s="2" t="str">
        <f t="shared" si="185"/>
        <v>Zizers</v>
      </c>
      <c r="O2354" s="2" t="str">
        <f t="shared" si="184"/>
        <v/>
      </c>
      <c r="P2354" s="2" t="str">
        <f t="shared" si="184"/>
        <v/>
      </c>
      <c r="Q2354" s="2" t="str">
        <f t="shared" si="184"/>
        <v/>
      </c>
      <c r="R2354" s="2" t="str">
        <f t="shared" si="184"/>
        <v/>
      </c>
      <c r="S2354" s="2" t="str">
        <f t="shared" si="184"/>
        <v/>
      </c>
      <c r="T2354" s="2" t="str">
        <f t="shared" si="184"/>
        <v/>
      </c>
      <c r="U2354" s="2" t="str">
        <f t="shared" si="184"/>
        <v/>
      </c>
      <c r="V2354" s="2" t="str">
        <f t="shared" si="184"/>
        <v/>
      </c>
      <c r="W2354" s="2" t="str">
        <f t="shared" si="184"/>
        <v/>
      </c>
      <c r="X2354" s="2" t="str">
        <f t="shared" si="184"/>
        <v/>
      </c>
      <c r="Y2354" s="2" t="str">
        <f t="shared" si="184"/>
        <v/>
      </c>
    </row>
    <row r="2355" spans="1:25" x14ac:dyDescent="0.2">
      <c r="A2355" s="2" t="s">
        <v>1733</v>
      </c>
      <c r="B2355" s="2">
        <v>4522</v>
      </c>
      <c r="C2355" s="2">
        <v>0</v>
      </c>
      <c r="D2355" s="2" t="s">
        <v>1729</v>
      </c>
      <c r="E2355" s="2">
        <v>2553</v>
      </c>
      <c r="F2355" s="2" t="s">
        <v>1606</v>
      </c>
      <c r="G2355" s="2">
        <v>2605864.074</v>
      </c>
      <c r="H2355" s="2">
        <v>1231561.0160000001</v>
      </c>
      <c r="I2355" s="2" t="s">
        <v>4896</v>
      </c>
      <c r="J2355" s="4">
        <v>39630</v>
      </c>
      <c r="K2355" s="230">
        <f t="shared" si="182"/>
        <v>3</v>
      </c>
      <c r="L2355" s="2" t="str">
        <f>$B2355&amp;"-"&amp;COUNTIF($B$2:$B2355, $B2355)</f>
        <v>4522-2</v>
      </c>
      <c r="M2355" s="2">
        <v>7206</v>
      </c>
      <c r="N2355" s="2" t="str">
        <f t="shared" si="185"/>
        <v>Igis</v>
      </c>
      <c r="O2355" s="2" t="str">
        <f t="shared" si="184"/>
        <v/>
      </c>
      <c r="P2355" s="2" t="str">
        <f t="shared" si="184"/>
        <v/>
      </c>
      <c r="Q2355" s="2" t="str">
        <f t="shared" si="184"/>
        <v/>
      </c>
      <c r="R2355" s="2" t="str">
        <f t="shared" si="184"/>
        <v/>
      </c>
      <c r="S2355" s="2" t="str">
        <f t="shared" si="184"/>
        <v/>
      </c>
      <c r="T2355" s="2" t="str">
        <f t="shared" si="184"/>
        <v/>
      </c>
      <c r="U2355" s="2" t="str">
        <f t="shared" si="184"/>
        <v/>
      </c>
      <c r="V2355" s="2" t="str">
        <f t="shared" si="184"/>
        <v/>
      </c>
      <c r="W2355" s="2" t="str">
        <f t="shared" si="184"/>
        <v/>
      </c>
      <c r="X2355" s="2" t="str">
        <f t="shared" si="184"/>
        <v/>
      </c>
      <c r="Y2355" s="2" t="str">
        <f t="shared" si="184"/>
        <v/>
      </c>
    </row>
    <row r="2356" spans="1:25" x14ac:dyDescent="0.2">
      <c r="A2356" s="2" t="s">
        <v>1731</v>
      </c>
      <c r="B2356" s="2">
        <v>4523</v>
      </c>
      <c r="C2356" s="2">
        <v>0</v>
      </c>
      <c r="D2356" s="2" t="s">
        <v>1732</v>
      </c>
      <c r="E2356" s="2">
        <v>2554</v>
      </c>
      <c r="F2356" s="2" t="s">
        <v>1606</v>
      </c>
      <c r="G2356" s="2">
        <v>2609895.2599999998</v>
      </c>
      <c r="H2356" s="2">
        <v>1233057.1029999999</v>
      </c>
      <c r="I2356" s="2" t="s">
        <v>4896</v>
      </c>
      <c r="J2356" s="4">
        <v>39630</v>
      </c>
      <c r="K2356" s="230">
        <f t="shared" si="182"/>
        <v>3</v>
      </c>
      <c r="L2356" s="2" t="str">
        <f>$B2356&amp;"-"&amp;COUNTIF($B$2:$B2356, $B2356)</f>
        <v>4523-1</v>
      </c>
      <c r="M2356" s="2">
        <v>7208</v>
      </c>
      <c r="N2356" s="2" t="str">
        <f t="shared" si="185"/>
        <v>Malans GR</v>
      </c>
      <c r="O2356" s="2" t="str">
        <f t="shared" si="184"/>
        <v/>
      </c>
      <c r="P2356" s="2" t="str">
        <f t="shared" si="184"/>
        <v/>
      </c>
      <c r="Q2356" s="2" t="str">
        <f t="shared" si="184"/>
        <v/>
      </c>
      <c r="R2356" s="2" t="str">
        <f t="shared" si="184"/>
        <v/>
      </c>
      <c r="S2356" s="2" t="str">
        <f t="shared" si="184"/>
        <v/>
      </c>
      <c r="T2356" s="2" t="str">
        <f t="shared" si="184"/>
        <v/>
      </c>
      <c r="U2356" s="2" t="str">
        <f t="shared" si="184"/>
        <v/>
      </c>
      <c r="V2356" s="2" t="str">
        <f t="shared" si="184"/>
        <v/>
      </c>
      <c r="W2356" s="2" t="str">
        <f t="shared" si="184"/>
        <v/>
      </c>
      <c r="X2356" s="2" t="str">
        <f t="shared" si="184"/>
        <v/>
      </c>
      <c r="Y2356" s="2" t="str">
        <f t="shared" si="184"/>
        <v/>
      </c>
    </row>
    <row r="2357" spans="1:25" x14ac:dyDescent="0.2">
      <c r="A2357" s="2" t="s">
        <v>1732</v>
      </c>
      <c r="B2357" s="2">
        <v>4533</v>
      </c>
      <c r="C2357" s="2">
        <v>0</v>
      </c>
      <c r="D2357" s="2" t="s">
        <v>1732</v>
      </c>
      <c r="E2357" s="2">
        <v>2554</v>
      </c>
      <c r="F2357" s="2" t="s">
        <v>1606</v>
      </c>
      <c r="G2357" s="2">
        <v>2609962.665</v>
      </c>
      <c r="H2357" s="2">
        <v>1231035.102</v>
      </c>
      <c r="I2357" s="2" t="s">
        <v>4896</v>
      </c>
      <c r="J2357" s="4">
        <v>39630</v>
      </c>
      <c r="K2357" s="230">
        <f t="shared" si="182"/>
        <v>3</v>
      </c>
      <c r="L2357" s="2" t="str">
        <f>$B2357&amp;"-"&amp;COUNTIF($B$2:$B2357, $B2357)</f>
        <v>4533-1</v>
      </c>
      <c r="M2357" s="2">
        <v>7212</v>
      </c>
      <c r="N2357" s="2" t="str">
        <f t="shared" si="185"/>
        <v>Seewis Dorf</v>
      </c>
      <c r="O2357" s="2" t="str">
        <f t="shared" si="184"/>
        <v>Seewis-Pardisla</v>
      </c>
      <c r="P2357" s="2" t="str">
        <f t="shared" si="184"/>
        <v>Seewis-Schmitten</v>
      </c>
      <c r="Q2357" s="2" t="str">
        <f t="shared" si="184"/>
        <v/>
      </c>
      <c r="R2357" s="2" t="str">
        <f t="shared" si="184"/>
        <v/>
      </c>
      <c r="S2357" s="2" t="str">
        <f t="shared" si="184"/>
        <v/>
      </c>
      <c r="T2357" s="2" t="str">
        <f t="shared" si="184"/>
        <v/>
      </c>
      <c r="U2357" s="2" t="str">
        <f t="shared" si="184"/>
        <v/>
      </c>
      <c r="V2357" s="2" t="str">
        <f t="shared" si="184"/>
        <v/>
      </c>
      <c r="W2357" s="2" t="str">
        <f t="shared" si="184"/>
        <v/>
      </c>
      <c r="X2357" s="2" t="str">
        <f t="shared" si="184"/>
        <v/>
      </c>
      <c r="Y2357" s="2" t="str">
        <f t="shared" si="184"/>
        <v/>
      </c>
    </row>
    <row r="2358" spans="1:25" x14ac:dyDescent="0.2">
      <c r="A2358" s="2" t="s">
        <v>1758</v>
      </c>
      <c r="B2358" s="2">
        <v>4500</v>
      </c>
      <c r="C2358" s="2">
        <v>0</v>
      </c>
      <c r="D2358" s="2" t="s">
        <v>1733</v>
      </c>
      <c r="E2358" s="2">
        <v>2555</v>
      </c>
      <c r="F2358" s="2" t="s">
        <v>1606</v>
      </c>
      <c r="G2358" s="2">
        <v>2607051.352</v>
      </c>
      <c r="H2358" s="2">
        <v>1230015.43</v>
      </c>
      <c r="I2358" s="2" t="s">
        <v>4896</v>
      </c>
      <c r="J2358" s="4">
        <v>39630</v>
      </c>
      <c r="K2358" s="230">
        <f t="shared" si="182"/>
        <v>3</v>
      </c>
      <c r="L2358" s="2" t="str">
        <f>$B2358&amp;"-"&amp;COUNTIF($B$2:$B2358, $B2358)</f>
        <v>4500-5</v>
      </c>
      <c r="M2358" s="2">
        <v>7213</v>
      </c>
      <c r="N2358" s="2" t="str">
        <f t="shared" si="185"/>
        <v>Valzeina</v>
      </c>
      <c r="O2358" s="2" t="str">
        <f t="shared" si="184"/>
        <v>Valzeina</v>
      </c>
      <c r="P2358" s="2" t="str">
        <f t="shared" si="184"/>
        <v/>
      </c>
      <c r="Q2358" s="2" t="str">
        <f t="shared" si="184"/>
        <v/>
      </c>
      <c r="R2358" s="2" t="str">
        <f t="shared" si="184"/>
        <v/>
      </c>
      <c r="S2358" s="2" t="str">
        <f t="shared" si="184"/>
        <v/>
      </c>
      <c r="T2358" s="2" t="str">
        <f t="shared" si="184"/>
        <v/>
      </c>
      <c r="U2358" s="2" t="str">
        <f t="shared" si="184"/>
        <v/>
      </c>
      <c r="V2358" s="2" t="str">
        <f t="shared" si="184"/>
        <v/>
      </c>
      <c r="W2358" s="2" t="str">
        <f t="shared" si="184"/>
        <v/>
      </c>
      <c r="X2358" s="2" t="str">
        <f t="shared" si="184"/>
        <v/>
      </c>
      <c r="Y2358" s="2" t="str">
        <f t="shared" si="184"/>
        <v/>
      </c>
    </row>
    <row r="2359" spans="1:25" x14ac:dyDescent="0.2">
      <c r="A2359" s="2" t="s">
        <v>1733</v>
      </c>
      <c r="B2359" s="2">
        <v>4522</v>
      </c>
      <c r="C2359" s="2">
        <v>0</v>
      </c>
      <c r="D2359" s="2" t="s">
        <v>1733</v>
      </c>
      <c r="E2359" s="2">
        <v>2555</v>
      </c>
      <c r="F2359" s="2" t="s">
        <v>1606</v>
      </c>
      <c r="G2359" s="2">
        <v>2607081.38</v>
      </c>
      <c r="H2359" s="2">
        <v>1232089.73</v>
      </c>
      <c r="I2359" s="2" t="s">
        <v>4896</v>
      </c>
      <c r="J2359" s="4">
        <v>39630</v>
      </c>
      <c r="K2359" s="230">
        <f t="shared" si="182"/>
        <v>3</v>
      </c>
      <c r="L2359" s="2" t="str">
        <f>$B2359&amp;"-"&amp;COUNTIF($B$2:$B2359, $B2359)</f>
        <v>4522-3</v>
      </c>
      <c r="M2359" s="2">
        <v>7214</v>
      </c>
      <c r="N2359" s="2" t="str">
        <f t="shared" si="185"/>
        <v>Grüsch</v>
      </c>
      <c r="O2359" s="2" t="str">
        <f t="shared" si="184"/>
        <v>Grüsch</v>
      </c>
      <c r="P2359" s="2" t="str">
        <f t="shared" si="184"/>
        <v/>
      </c>
      <c r="Q2359" s="2" t="str">
        <f t="shared" si="184"/>
        <v/>
      </c>
      <c r="R2359" s="2" t="str">
        <f t="shared" si="184"/>
        <v/>
      </c>
      <c r="S2359" s="2" t="str">
        <f t="shared" si="184"/>
        <v/>
      </c>
      <c r="T2359" s="2" t="str">
        <f t="shared" ref="O2359:Y2382" si="186">IFERROR(INDEX($A$2:$A$5744, MATCH($M2359&amp;"-"&amp;T$1, $L$2:$L$5744, 0)), "")</f>
        <v/>
      </c>
      <c r="U2359" s="2" t="str">
        <f t="shared" si="186"/>
        <v/>
      </c>
      <c r="V2359" s="2" t="str">
        <f t="shared" si="186"/>
        <v/>
      </c>
      <c r="W2359" s="2" t="str">
        <f t="shared" si="186"/>
        <v/>
      </c>
      <c r="X2359" s="2" t="str">
        <f t="shared" si="186"/>
        <v/>
      </c>
      <c r="Y2359" s="2" t="str">
        <f t="shared" si="186"/>
        <v/>
      </c>
    </row>
    <row r="2360" spans="1:25" x14ac:dyDescent="0.2">
      <c r="A2360" s="2" t="s">
        <v>1719</v>
      </c>
      <c r="B2360" s="2">
        <v>4532</v>
      </c>
      <c r="C2360" s="2">
        <v>0</v>
      </c>
      <c r="D2360" s="2" t="s">
        <v>1733</v>
      </c>
      <c r="E2360" s="2">
        <v>2555</v>
      </c>
      <c r="F2360" s="2" t="s">
        <v>1606</v>
      </c>
      <c r="G2360" s="2">
        <v>2607790.3969999999</v>
      </c>
      <c r="H2360" s="2">
        <v>1230225.6880000001</v>
      </c>
      <c r="I2360" s="2" t="s">
        <v>4896</v>
      </c>
      <c r="J2360" s="4">
        <v>39630</v>
      </c>
      <c r="K2360" s="230">
        <f t="shared" si="182"/>
        <v>3</v>
      </c>
      <c r="L2360" s="2" t="str">
        <f>$B2360&amp;"-"&amp;COUNTIF($B$2:$B2360, $B2360)</f>
        <v>4532-2</v>
      </c>
      <c r="M2360" s="2">
        <v>7215</v>
      </c>
      <c r="N2360" s="2" t="str">
        <f t="shared" si="185"/>
        <v>Fanas</v>
      </c>
      <c r="O2360" s="2" t="str">
        <f t="shared" si="186"/>
        <v>Fanas</v>
      </c>
      <c r="P2360" s="2" t="str">
        <f t="shared" si="186"/>
        <v/>
      </c>
      <c r="Q2360" s="2" t="str">
        <f t="shared" si="186"/>
        <v/>
      </c>
      <c r="R2360" s="2" t="str">
        <f t="shared" si="186"/>
        <v/>
      </c>
      <c r="S2360" s="2" t="str">
        <f t="shared" si="186"/>
        <v/>
      </c>
      <c r="T2360" s="2" t="str">
        <f t="shared" si="186"/>
        <v/>
      </c>
      <c r="U2360" s="2" t="str">
        <f t="shared" si="186"/>
        <v/>
      </c>
      <c r="V2360" s="2" t="str">
        <f t="shared" si="186"/>
        <v/>
      </c>
      <c r="W2360" s="2" t="str">
        <f t="shared" si="186"/>
        <v/>
      </c>
      <c r="X2360" s="2" t="str">
        <f t="shared" si="186"/>
        <v/>
      </c>
      <c r="Y2360" s="2" t="str">
        <f t="shared" si="186"/>
        <v/>
      </c>
    </row>
    <row r="2361" spans="1:25" x14ac:dyDescent="0.2">
      <c r="A2361" s="2" t="s">
        <v>1734</v>
      </c>
      <c r="B2361" s="2">
        <v>2545</v>
      </c>
      <c r="C2361" s="2">
        <v>0</v>
      </c>
      <c r="D2361" s="2" t="s">
        <v>1734</v>
      </c>
      <c r="E2361" s="2">
        <v>2556</v>
      </c>
      <c r="F2361" s="2" t="s">
        <v>1606</v>
      </c>
      <c r="G2361" s="2">
        <v>2600639.1129999999</v>
      </c>
      <c r="H2361" s="2">
        <v>1229653.798</v>
      </c>
      <c r="I2361" s="2" t="s">
        <v>4896</v>
      </c>
      <c r="J2361" s="4">
        <v>39630</v>
      </c>
      <c r="K2361" s="230">
        <f t="shared" si="182"/>
        <v>3</v>
      </c>
      <c r="L2361" s="2" t="str">
        <f>$B2361&amp;"-"&amp;COUNTIF($B$2:$B2361, $B2361)</f>
        <v>2545-1</v>
      </c>
      <c r="M2361" s="2">
        <v>7220</v>
      </c>
      <c r="N2361" s="2" t="str">
        <f t="shared" si="185"/>
        <v>Schiers</v>
      </c>
      <c r="O2361" s="2" t="str">
        <f t="shared" si="186"/>
        <v>Schiers</v>
      </c>
      <c r="P2361" s="2" t="str">
        <f t="shared" si="186"/>
        <v/>
      </c>
      <c r="Q2361" s="2" t="str">
        <f t="shared" si="186"/>
        <v/>
      </c>
      <c r="R2361" s="2" t="str">
        <f t="shared" si="186"/>
        <v/>
      </c>
      <c r="S2361" s="2" t="str">
        <f t="shared" si="186"/>
        <v/>
      </c>
      <c r="T2361" s="2" t="str">
        <f t="shared" si="186"/>
        <v/>
      </c>
      <c r="U2361" s="2" t="str">
        <f t="shared" si="186"/>
        <v/>
      </c>
      <c r="V2361" s="2" t="str">
        <f t="shared" si="186"/>
        <v/>
      </c>
      <c r="W2361" s="2" t="str">
        <f t="shared" si="186"/>
        <v/>
      </c>
      <c r="X2361" s="2" t="str">
        <f t="shared" si="186"/>
        <v/>
      </c>
      <c r="Y2361" s="2" t="str">
        <f t="shared" si="186"/>
        <v/>
      </c>
    </row>
    <row r="2362" spans="1:25" x14ac:dyDescent="0.2">
      <c r="A2362" s="2" t="s">
        <v>1717</v>
      </c>
      <c r="B2362" s="2">
        <v>4512</v>
      </c>
      <c r="C2362" s="2">
        <v>0</v>
      </c>
      <c r="D2362" s="2" t="s">
        <v>1734</v>
      </c>
      <c r="E2362" s="2">
        <v>2556</v>
      </c>
      <c r="F2362" s="2" t="s">
        <v>1606</v>
      </c>
      <c r="G2362" s="2">
        <v>2602785.3859999999</v>
      </c>
      <c r="H2362" s="2">
        <v>1228476.3500000001</v>
      </c>
      <c r="I2362" s="2" t="s">
        <v>4896</v>
      </c>
      <c r="J2362" s="4">
        <v>39630</v>
      </c>
      <c r="K2362" s="230">
        <f t="shared" si="182"/>
        <v>3</v>
      </c>
      <c r="L2362" s="2" t="str">
        <f>$B2362&amp;"-"&amp;COUNTIF($B$2:$B2362, $B2362)</f>
        <v>4512-3</v>
      </c>
      <c r="M2362" s="2">
        <v>7222</v>
      </c>
      <c r="N2362" s="2" t="str">
        <f t="shared" si="185"/>
        <v>Lunden</v>
      </c>
      <c r="O2362" s="2" t="str">
        <f t="shared" si="186"/>
        <v>Lunden</v>
      </c>
      <c r="P2362" s="2" t="str">
        <f t="shared" si="186"/>
        <v/>
      </c>
      <c r="Q2362" s="2" t="str">
        <f t="shared" si="186"/>
        <v/>
      </c>
      <c r="R2362" s="2" t="str">
        <f t="shared" si="186"/>
        <v/>
      </c>
      <c r="S2362" s="2" t="str">
        <f t="shared" si="186"/>
        <v/>
      </c>
      <c r="T2362" s="2" t="str">
        <f t="shared" si="186"/>
        <v/>
      </c>
      <c r="U2362" s="2" t="str">
        <f t="shared" si="186"/>
        <v/>
      </c>
      <c r="V2362" s="2" t="str">
        <f t="shared" si="186"/>
        <v/>
      </c>
      <c r="W2362" s="2" t="str">
        <f t="shared" si="186"/>
        <v/>
      </c>
      <c r="X2362" s="2" t="str">
        <f t="shared" si="186"/>
        <v/>
      </c>
      <c r="Y2362" s="2" t="str">
        <f t="shared" si="186"/>
        <v/>
      </c>
    </row>
    <row r="2363" spans="1:25" x14ac:dyDescent="0.2">
      <c r="A2363" s="2" t="s">
        <v>1640</v>
      </c>
      <c r="B2363" s="2">
        <v>4574</v>
      </c>
      <c r="C2363" s="2">
        <v>0</v>
      </c>
      <c r="D2363" s="2" t="s">
        <v>1734</v>
      </c>
      <c r="E2363" s="2">
        <v>2556</v>
      </c>
      <c r="F2363" s="2" t="s">
        <v>1606</v>
      </c>
      <c r="G2363" s="2">
        <v>2603284.4339999999</v>
      </c>
      <c r="H2363" s="2">
        <v>1226949.7930000001</v>
      </c>
      <c r="I2363" s="2" t="s">
        <v>4896</v>
      </c>
      <c r="J2363" s="4">
        <v>39630</v>
      </c>
      <c r="K2363" s="230">
        <f t="shared" si="182"/>
        <v>3</v>
      </c>
      <c r="L2363" s="2" t="str">
        <f>$B2363&amp;"-"&amp;COUNTIF($B$2:$B2363, $B2363)</f>
        <v>4574-4</v>
      </c>
      <c r="M2363" s="2">
        <v>7223</v>
      </c>
      <c r="N2363" s="2" t="str">
        <f t="shared" si="185"/>
        <v>Buchen im Prättigau</v>
      </c>
      <c r="O2363" s="2" t="str">
        <f t="shared" si="186"/>
        <v/>
      </c>
      <c r="P2363" s="2" t="str">
        <f t="shared" si="186"/>
        <v/>
      </c>
      <c r="Q2363" s="2" t="str">
        <f t="shared" si="186"/>
        <v/>
      </c>
      <c r="R2363" s="2" t="str">
        <f t="shared" si="186"/>
        <v/>
      </c>
      <c r="S2363" s="2" t="str">
        <f t="shared" si="186"/>
        <v/>
      </c>
      <c r="T2363" s="2" t="str">
        <f t="shared" si="186"/>
        <v/>
      </c>
      <c r="U2363" s="2" t="str">
        <f t="shared" si="186"/>
        <v/>
      </c>
      <c r="V2363" s="2" t="str">
        <f t="shared" si="186"/>
        <v/>
      </c>
      <c r="W2363" s="2" t="str">
        <f t="shared" si="186"/>
        <v/>
      </c>
      <c r="X2363" s="2" t="str">
        <f t="shared" si="186"/>
        <v/>
      </c>
      <c r="Y2363" s="2" t="str">
        <f t="shared" si="186"/>
        <v/>
      </c>
    </row>
    <row r="2364" spans="1:25" x14ac:dyDescent="0.2">
      <c r="A2364" s="2" t="s">
        <v>1735</v>
      </c>
      <c r="B2364" s="2">
        <v>4618</v>
      </c>
      <c r="C2364" s="2">
        <v>0</v>
      </c>
      <c r="D2364" s="2" t="s">
        <v>1735</v>
      </c>
      <c r="E2364" s="2">
        <v>2571</v>
      </c>
      <c r="F2364" s="2" t="s">
        <v>1606</v>
      </c>
      <c r="G2364" s="2">
        <v>2631258.5959999999</v>
      </c>
      <c r="H2364" s="2">
        <v>1238995.426</v>
      </c>
      <c r="I2364" s="2" t="s">
        <v>4896</v>
      </c>
      <c r="J2364" s="4">
        <v>39630</v>
      </c>
      <c r="K2364" s="230">
        <f t="shared" si="182"/>
        <v>3</v>
      </c>
      <c r="L2364" s="2" t="str">
        <f>$B2364&amp;"-"&amp;COUNTIF($B$2:$B2364, $B2364)</f>
        <v>4618-1</v>
      </c>
      <c r="M2364" s="2">
        <v>7224</v>
      </c>
      <c r="N2364" s="2" t="str">
        <f t="shared" si="185"/>
        <v>Putz</v>
      </c>
      <c r="O2364" s="2" t="str">
        <f t="shared" si="186"/>
        <v/>
      </c>
      <c r="P2364" s="2" t="str">
        <f t="shared" si="186"/>
        <v/>
      </c>
      <c r="Q2364" s="2" t="str">
        <f t="shared" si="186"/>
        <v/>
      </c>
      <c r="R2364" s="2" t="str">
        <f t="shared" si="186"/>
        <v/>
      </c>
      <c r="S2364" s="2" t="str">
        <f t="shared" si="186"/>
        <v/>
      </c>
      <c r="T2364" s="2" t="str">
        <f t="shared" si="186"/>
        <v/>
      </c>
      <c r="U2364" s="2" t="str">
        <f t="shared" si="186"/>
        <v/>
      </c>
      <c r="V2364" s="2" t="str">
        <f t="shared" si="186"/>
        <v/>
      </c>
      <c r="W2364" s="2" t="str">
        <f t="shared" si="186"/>
        <v/>
      </c>
      <c r="X2364" s="2" t="str">
        <f t="shared" si="186"/>
        <v/>
      </c>
      <c r="Y2364" s="2" t="str">
        <f t="shared" si="186"/>
        <v/>
      </c>
    </row>
    <row r="2365" spans="1:25" x14ac:dyDescent="0.2">
      <c r="A2365" s="2" t="s">
        <v>2749</v>
      </c>
      <c r="B2365" s="2">
        <v>4663</v>
      </c>
      <c r="C2365" s="2">
        <v>0</v>
      </c>
      <c r="D2365" s="2" t="s">
        <v>1735</v>
      </c>
      <c r="E2365" s="2">
        <v>2571</v>
      </c>
      <c r="F2365" s="2" t="s">
        <v>1606</v>
      </c>
      <c r="G2365" s="2">
        <v>2633392.3560000001</v>
      </c>
      <c r="H2365" s="2">
        <v>1240261.4110000001</v>
      </c>
      <c r="I2365" s="2" t="s">
        <v>4896</v>
      </c>
      <c r="J2365" s="4">
        <v>39630</v>
      </c>
      <c r="K2365" s="230">
        <f t="shared" si="182"/>
        <v>3</v>
      </c>
      <c r="L2365" s="2" t="str">
        <f>$B2365&amp;"-"&amp;COUNTIF($B$2:$B2365, $B2365)</f>
        <v>4663-1</v>
      </c>
      <c r="M2365" s="2">
        <v>7226</v>
      </c>
      <c r="N2365" s="2" t="str">
        <f t="shared" si="185"/>
        <v>Stels</v>
      </c>
      <c r="O2365" s="2" t="str">
        <f t="shared" si="186"/>
        <v>Stels</v>
      </c>
      <c r="P2365" s="2" t="str">
        <f t="shared" si="186"/>
        <v>Stels</v>
      </c>
      <c r="Q2365" s="2" t="str">
        <f t="shared" si="186"/>
        <v>Fajauna</v>
      </c>
      <c r="R2365" s="2" t="str">
        <f t="shared" si="186"/>
        <v/>
      </c>
      <c r="S2365" s="2" t="str">
        <f t="shared" si="186"/>
        <v/>
      </c>
      <c r="T2365" s="2" t="str">
        <f t="shared" si="186"/>
        <v/>
      </c>
      <c r="U2365" s="2" t="str">
        <f t="shared" si="186"/>
        <v/>
      </c>
      <c r="V2365" s="2" t="str">
        <f t="shared" si="186"/>
        <v/>
      </c>
      <c r="W2365" s="2" t="str">
        <f t="shared" si="186"/>
        <v/>
      </c>
      <c r="X2365" s="2" t="str">
        <f t="shared" si="186"/>
        <v/>
      </c>
      <c r="Y2365" s="2" t="str">
        <f t="shared" si="186"/>
        <v/>
      </c>
    </row>
    <row r="2366" spans="1:25" x14ac:dyDescent="0.2">
      <c r="A2366" s="2" t="s">
        <v>1736</v>
      </c>
      <c r="B2366" s="2">
        <v>4658</v>
      </c>
      <c r="C2366" s="2">
        <v>0</v>
      </c>
      <c r="D2366" s="2" t="s">
        <v>1737</v>
      </c>
      <c r="E2366" s="2">
        <v>2572</v>
      </c>
      <c r="F2366" s="2" t="s">
        <v>1606</v>
      </c>
      <c r="G2366" s="2">
        <v>2640554.4500000002</v>
      </c>
      <c r="H2366" s="2">
        <v>1244375.0900000001</v>
      </c>
      <c r="I2366" s="2" t="s">
        <v>4896</v>
      </c>
      <c r="J2366" s="4">
        <v>39630</v>
      </c>
      <c r="K2366" s="230">
        <f t="shared" si="182"/>
        <v>3</v>
      </c>
      <c r="L2366" s="2" t="str">
        <f>$B2366&amp;"-"&amp;COUNTIF($B$2:$B2366, $B2366)</f>
        <v>4658-1</v>
      </c>
      <c r="M2366" s="2">
        <v>7228</v>
      </c>
      <c r="N2366" s="2" t="str">
        <f t="shared" si="185"/>
        <v>Schuders</v>
      </c>
      <c r="O2366" s="2" t="str">
        <f t="shared" si="186"/>
        <v>Pusserein</v>
      </c>
      <c r="P2366" s="2" t="str">
        <f t="shared" si="186"/>
        <v/>
      </c>
      <c r="Q2366" s="2" t="str">
        <f t="shared" si="186"/>
        <v/>
      </c>
      <c r="R2366" s="2" t="str">
        <f t="shared" si="186"/>
        <v/>
      </c>
      <c r="S2366" s="2" t="str">
        <f t="shared" si="186"/>
        <v/>
      </c>
      <c r="T2366" s="2" t="str">
        <f t="shared" si="186"/>
        <v/>
      </c>
      <c r="U2366" s="2" t="str">
        <f t="shared" si="186"/>
        <v/>
      </c>
      <c r="V2366" s="2" t="str">
        <f t="shared" si="186"/>
        <v/>
      </c>
      <c r="W2366" s="2" t="str">
        <f t="shared" si="186"/>
        <v/>
      </c>
      <c r="X2366" s="2" t="str">
        <f t="shared" si="186"/>
        <v/>
      </c>
      <c r="Y2366" s="2" t="str">
        <f t="shared" si="186"/>
        <v/>
      </c>
    </row>
    <row r="2367" spans="1:25" x14ac:dyDescent="0.2">
      <c r="A2367" s="2" t="s">
        <v>1738</v>
      </c>
      <c r="B2367" s="2">
        <v>4657</v>
      </c>
      <c r="C2367" s="2">
        <v>0</v>
      </c>
      <c r="D2367" s="2" t="s">
        <v>1738</v>
      </c>
      <c r="E2367" s="2">
        <v>2573</v>
      </c>
      <c r="F2367" s="2" t="s">
        <v>1606</v>
      </c>
      <c r="G2367" s="2">
        <v>2638510.7629999998</v>
      </c>
      <c r="H2367" s="2">
        <v>1244214.942</v>
      </c>
      <c r="I2367" s="2" t="s">
        <v>4896</v>
      </c>
      <c r="J2367" s="4">
        <v>39630</v>
      </c>
      <c r="K2367" s="230">
        <f t="shared" si="182"/>
        <v>3</v>
      </c>
      <c r="L2367" s="2" t="str">
        <f>$B2367&amp;"-"&amp;COUNTIF($B$2:$B2367, $B2367)</f>
        <v>4657-1</v>
      </c>
      <c r="M2367" s="2">
        <v>7231</v>
      </c>
      <c r="N2367" s="2" t="str">
        <f t="shared" si="185"/>
        <v>Pragg-Jenaz</v>
      </c>
      <c r="O2367" s="2" t="str">
        <f t="shared" si="186"/>
        <v/>
      </c>
      <c r="P2367" s="2" t="str">
        <f t="shared" si="186"/>
        <v/>
      </c>
      <c r="Q2367" s="2" t="str">
        <f t="shared" si="186"/>
        <v/>
      </c>
      <c r="R2367" s="2" t="str">
        <f t="shared" si="186"/>
        <v/>
      </c>
      <c r="S2367" s="2" t="str">
        <f t="shared" si="186"/>
        <v/>
      </c>
      <c r="T2367" s="2" t="str">
        <f t="shared" si="186"/>
        <v/>
      </c>
      <c r="U2367" s="2" t="str">
        <f t="shared" si="186"/>
        <v/>
      </c>
      <c r="V2367" s="2" t="str">
        <f t="shared" si="186"/>
        <v/>
      </c>
      <c r="W2367" s="2" t="str">
        <f t="shared" si="186"/>
        <v/>
      </c>
      <c r="X2367" s="2" t="str">
        <f t="shared" si="186"/>
        <v/>
      </c>
      <c r="Y2367" s="2" t="str">
        <f t="shared" si="186"/>
        <v/>
      </c>
    </row>
    <row r="2368" spans="1:25" x14ac:dyDescent="0.2">
      <c r="A2368" s="2" t="s">
        <v>1754</v>
      </c>
      <c r="B2368" s="2">
        <v>5746</v>
      </c>
      <c r="C2368" s="2">
        <v>0</v>
      </c>
      <c r="D2368" s="2" t="s">
        <v>1738</v>
      </c>
      <c r="E2368" s="2">
        <v>2573</v>
      </c>
      <c r="F2368" s="2" t="s">
        <v>1606</v>
      </c>
      <c r="G2368" s="2">
        <v>2638647.6490000002</v>
      </c>
      <c r="H2368" s="2">
        <v>1242940.9779999999</v>
      </c>
      <c r="I2368" s="2" t="s">
        <v>4896</v>
      </c>
      <c r="J2368" s="4">
        <v>39630</v>
      </c>
      <c r="K2368" s="230">
        <f t="shared" si="182"/>
        <v>3</v>
      </c>
      <c r="L2368" s="2" t="str">
        <f>$B2368&amp;"-"&amp;COUNTIF($B$2:$B2368, $B2368)</f>
        <v>5746-1</v>
      </c>
      <c r="M2368" s="2">
        <v>7232</v>
      </c>
      <c r="N2368" s="2" t="str">
        <f t="shared" si="185"/>
        <v>Furna</v>
      </c>
      <c r="O2368" s="2" t="str">
        <f t="shared" si="186"/>
        <v>Furna</v>
      </c>
      <c r="P2368" s="2" t="str">
        <f t="shared" si="186"/>
        <v/>
      </c>
      <c r="Q2368" s="2" t="str">
        <f t="shared" si="186"/>
        <v/>
      </c>
      <c r="R2368" s="2" t="str">
        <f t="shared" si="186"/>
        <v/>
      </c>
      <c r="S2368" s="2" t="str">
        <f t="shared" si="186"/>
        <v/>
      </c>
      <c r="T2368" s="2" t="str">
        <f t="shared" si="186"/>
        <v/>
      </c>
      <c r="U2368" s="2" t="str">
        <f t="shared" si="186"/>
        <v/>
      </c>
      <c r="V2368" s="2" t="str">
        <f t="shared" si="186"/>
        <v/>
      </c>
      <c r="W2368" s="2" t="str">
        <f t="shared" si="186"/>
        <v/>
      </c>
      <c r="X2368" s="2" t="str">
        <f t="shared" si="186"/>
        <v/>
      </c>
      <c r="Y2368" s="2" t="str">
        <f t="shared" si="186"/>
        <v/>
      </c>
    </row>
    <row r="2369" spans="1:25" x14ac:dyDescent="0.2">
      <c r="A2369" s="2" t="s">
        <v>1739</v>
      </c>
      <c r="B2369" s="2">
        <v>5012</v>
      </c>
      <c r="C2369" s="2">
        <v>3</v>
      </c>
      <c r="D2369" s="2" t="s">
        <v>1740</v>
      </c>
      <c r="E2369" s="2">
        <v>2574</v>
      </c>
      <c r="F2369" s="2" t="s">
        <v>1606</v>
      </c>
      <c r="G2369" s="2">
        <v>2644205.0630000001</v>
      </c>
      <c r="H2369" s="2">
        <v>1248479.321</v>
      </c>
      <c r="I2369" s="2" t="s">
        <v>4896</v>
      </c>
      <c r="J2369" s="4">
        <v>39630</v>
      </c>
      <c r="K2369" s="230">
        <f t="shared" si="182"/>
        <v>3</v>
      </c>
      <c r="L2369" s="2" t="str">
        <f>$B2369&amp;"-"&amp;COUNTIF($B$2:$B2369, $B2369)</f>
        <v>5012-1</v>
      </c>
      <c r="M2369" s="2">
        <v>7233</v>
      </c>
      <c r="N2369" s="2" t="str">
        <f t="shared" si="185"/>
        <v>Jenaz</v>
      </c>
      <c r="O2369" s="2" t="str">
        <f t="shared" si="186"/>
        <v/>
      </c>
      <c r="P2369" s="2" t="str">
        <f t="shared" si="186"/>
        <v/>
      </c>
      <c r="Q2369" s="2" t="str">
        <f t="shared" si="186"/>
        <v/>
      </c>
      <c r="R2369" s="2" t="str">
        <f t="shared" si="186"/>
        <v/>
      </c>
      <c r="S2369" s="2" t="str">
        <f t="shared" si="186"/>
        <v/>
      </c>
      <c r="T2369" s="2" t="str">
        <f t="shared" si="186"/>
        <v/>
      </c>
      <c r="U2369" s="2" t="str">
        <f t="shared" si="186"/>
        <v/>
      </c>
      <c r="V2369" s="2" t="str">
        <f t="shared" si="186"/>
        <v/>
      </c>
      <c r="W2369" s="2" t="str">
        <f t="shared" si="186"/>
        <v/>
      </c>
      <c r="X2369" s="2" t="str">
        <f t="shared" si="186"/>
        <v/>
      </c>
      <c r="Y2369" s="2" t="str">
        <f t="shared" si="186"/>
        <v/>
      </c>
    </row>
    <row r="2370" spans="1:25" x14ac:dyDescent="0.2">
      <c r="A2370" s="2" t="s">
        <v>1741</v>
      </c>
      <c r="B2370" s="2">
        <v>5012</v>
      </c>
      <c r="C2370" s="2">
        <v>4</v>
      </c>
      <c r="D2370" s="2" t="s">
        <v>1740</v>
      </c>
      <c r="E2370" s="2">
        <v>2574</v>
      </c>
      <c r="F2370" s="2" t="s">
        <v>1606</v>
      </c>
      <c r="G2370" s="2">
        <v>2644183.7519999999</v>
      </c>
      <c r="H2370" s="2">
        <v>1247115.81</v>
      </c>
      <c r="I2370" s="2" t="s">
        <v>4896</v>
      </c>
      <c r="J2370" s="4">
        <v>39630</v>
      </c>
      <c r="K2370" s="230">
        <f t="shared" si="182"/>
        <v>3</v>
      </c>
      <c r="L2370" s="2" t="str">
        <f>$B2370&amp;"-"&amp;COUNTIF($B$2:$B2370, $B2370)</f>
        <v>5012-2</v>
      </c>
      <c r="M2370" s="2">
        <v>7235</v>
      </c>
      <c r="N2370" s="2" t="str">
        <f t="shared" si="185"/>
        <v>Fideris</v>
      </c>
      <c r="O2370" s="2" t="str">
        <f t="shared" si="186"/>
        <v/>
      </c>
      <c r="P2370" s="2" t="str">
        <f t="shared" si="186"/>
        <v/>
      </c>
      <c r="Q2370" s="2" t="str">
        <f t="shared" si="186"/>
        <v/>
      </c>
      <c r="R2370" s="2" t="str">
        <f t="shared" si="186"/>
        <v/>
      </c>
      <c r="S2370" s="2" t="str">
        <f t="shared" si="186"/>
        <v/>
      </c>
      <c r="T2370" s="2" t="str">
        <f t="shared" si="186"/>
        <v/>
      </c>
      <c r="U2370" s="2" t="str">
        <f t="shared" si="186"/>
        <v/>
      </c>
      <c r="V2370" s="2" t="str">
        <f t="shared" si="186"/>
        <v/>
      </c>
      <c r="W2370" s="2" t="str">
        <f t="shared" si="186"/>
        <v/>
      </c>
      <c r="X2370" s="2" t="str">
        <f t="shared" si="186"/>
        <v/>
      </c>
      <c r="Y2370" s="2" t="str">
        <f t="shared" si="186"/>
        <v/>
      </c>
    </row>
    <row r="2371" spans="1:25" x14ac:dyDescent="0.2">
      <c r="A2371" s="2" t="s">
        <v>1742</v>
      </c>
      <c r="B2371" s="2">
        <v>4629</v>
      </c>
      <c r="C2371" s="2">
        <v>0</v>
      </c>
      <c r="D2371" s="2" t="s">
        <v>1742</v>
      </c>
      <c r="E2371" s="2">
        <v>2575</v>
      </c>
      <c r="F2371" s="2" t="s">
        <v>1606</v>
      </c>
      <c r="G2371" s="2">
        <v>2629739.7919999999</v>
      </c>
      <c r="H2371" s="2">
        <v>1236516.69</v>
      </c>
      <c r="I2371" s="2" t="s">
        <v>4896</v>
      </c>
      <c r="J2371" s="4">
        <v>39630</v>
      </c>
      <c r="K2371" s="230">
        <f t="shared" ref="K2371:K2434" si="187">IF(I2371="it", 1, IF(I2371="fr", 2, 3))</f>
        <v>3</v>
      </c>
      <c r="L2371" s="2" t="str">
        <f>$B2371&amp;"-"&amp;COUNTIF($B$2:$B2371, $B2371)</f>
        <v>4629-1</v>
      </c>
      <c r="M2371" s="2">
        <v>7240</v>
      </c>
      <c r="N2371" s="2" t="str">
        <f t="shared" si="185"/>
        <v>Küblis</v>
      </c>
      <c r="O2371" s="2" t="str">
        <f t="shared" si="186"/>
        <v>Küblis</v>
      </c>
      <c r="P2371" s="2" t="str">
        <f t="shared" si="186"/>
        <v/>
      </c>
      <c r="Q2371" s="2" t="str">
        <f t="shared" si="186"/>
        <v/>
      </c>
      <c r="R2371" s="2" t="str">
        <f t="shared" si="186"/>
        <v/>
      </c>
      <c r="S2371" s="2" t="str">
        <f t="shared" si="186"/>
        <v/>
      </c>
      <c r="T2371" s="2" t="str">
        <f t="shared" si="186"/>
        <v/>
      </c>
      <c r="U2371" s="2" t="str">
        <f t="shared" si="186"/>
        <v/>
      </c>
      <c r="V2371" s="2" t="str">
        <f t="shared" si="186"/>
        <v/>
      </c>
      <c r="W2371" s="2" t="str">
        <f t="shared" si="186"/>
        <v/>
      </c>
      <c r="X2371" s="2" t="str">
        <f t="shared" si="186"/>
        <v/>
      </c>
      <c r="Y2371" s="2" t="str">
        <f t="shared" si="186"/>
        <v/>
      </c>
    </row>
    <row r="2372" spans="1:25" x14ac:dyDescent="0.2">
      <c r="A2372" s="2" t="s">
        <v>1736</v>
      </c>
      <c r="B2372" s="2">
        <v>4658</v>
      </c>
      <c r="C2372" s="2">
        <v>0</v>
      </c>
      <c r="D2372" s="2" t="s">
        <v>1743</v>
      </c>
      <c r="E2372" s="2">
        <v>2576</v>
      </c>
      <c r="F2372" s="2" t="s">
        <v>1606</v>
      </c>
      <c r="G2372" s="2">
        <v>2641646.108</v>
      </c>
      <c r="H2372" s="2">
        <v>1244778.8970000001</v>
      </c>
      <c r="I2372" s="2" t="s">
        <v>4896</v>
      </c>
      <c r="J2372" s="4">
        <v>39630</v>
      </c>
      <c r="K2372" s="230">
        <f t="shared" si="187"/>
        <v>3</v>
      </c>
      <c r="L2372" s="2" t="str">
        <f>$B2372&amp;"-"&amp;COUNTIF($B$2:$B2372, $B2372)</f>
        <v>4658-2</v>
      </c>
      <c r="M2372" s="2">
        <v>7241</v>
      </c>
      <c r="N2372" s="2" t="str">
        <f t="shared" si="185"/>
        <v>Conters im Prättigau</v>
      </c>
      <c r="O2372" s="2" t="str">
        <f t="shared" si="186"/>
        <v/>
      </c>
      <c r="P2372" s="2" t="str">
        <f t="shared" si="186"/>
        <v/>
      </c>
      <c r="Q2372" s="2" t="str">
        <f t="shared" si="186"/>
        <v/>
      </c>
      <c r="R2372" s="2" t="str">
        <f t="shared" si="186"/>
        <v/>
      </c>
      <c r="S2372" s="2" t="str">
        <f t="shared" si="186"/>
        <v/>
      </c>
      <c r="T2372" s="2" t="str">
        <f t="shared" si="186"/>
        <v/>
      </c>
      <c r="U2372" s="2" t="str">
        <f t="shared" si="186"/>
        <v/>
      </c>
      <c r="V2372" s="2" t="str">
        <f t="shared" si="186"/>
        <v/>
      </c>
      <c r="W2372" s="2" t="str">
        <f t="shared" si="186"/>
        <v/>
      </c>
      <c r="X2372" s="2" t="str">
        <f t="shared" si="186"/>
        <v/>
      </c>
      <c r="Y2372" s="2" t="str">
        <f t="shared" si="186"/>
        <v/>
      </c>
    </row>
    <row r="2373" spans="1:25" x14ac:dyDescent="0.2">
      <c r="A2373" s="2" t="s">
        <v>1743</v>
      </c>
      <c r="B2373" s="2">
        <v>5014</v>
      </c>
      <c r="C2373" s="2">
        <v>0</v>
      </c>
      <c r="D2373" s="2" t="s">
        <v>1743</v>
      </c>
      <c r="E2373" s="2">
        <v>2576</v>
      </c>
      <c r="F2373" s="2" t="s">
        <v>1606</v>
      </c>
      <c r="G2373" s="2">
        <v>2641917.5210000002</v>
      </c>
      <c r="H2373" s="2">
        <v>1244301.7479999999</v>
      </c>
      <c r="I2373" s="2" t="s">
        <v>4896</v>
      </c>
      <c r="J2373" s="4">
        <v>39630</v>
      </c>
      <c r="K2373" s="230">
        <f t="shared" si="187"/>
        <v>3</v>
      </c>
      <c r="L2373" s="2" t="str">
        <f>$B2373&amp;"-"&amp;COUNTIF($B$2:$B2373, $B2373)</f>
        <v>5014-1</v>
      </c>
      <c r="M2373" s="2">
        <v>7242</v>
      </c>
      <c r="N2373" s="2" t="str">
        <f t="shared" si="185"/>
        <v>Luzein</v>
      </c>
      <c r="O2373" s="2" t="str">
        <f t="shared" si="186"/>
        <v/>
      </c>
      <c r="P2373" s="2" t="str">
        <f t="shared" si="186"/>
        <v/>
      </c>
      <c r="Q2373" s="2" t="str">
        <f t="shared" si="186"/>
        <v/>
      </c>
      <c r="R2373" s="2" t="str">
        <f t="shared" si="186"/>
        <v/>
      </c>
      <c r="S2373" s="2" t="str">
        <f t="shared" si="186"/>
        <v/>
      </c>
      <c r="T2373" s="2" t="str">
        <f t="shared" si="186"/>
        <v/>
      </c>
      <c r="U2373" s="2" t="str">
        <f t="shared" si="186"/>
        <v/>
      </c>
      <c r="V2373" s="2" t="str">
        <f t="shared" si="186"/>
        <v/>
      </c>
      <c r="W2373" s="2" t="str">
        <f t="shared" si="186"/>
        <v/>
      </c>
      <c r="X2373" s="2" t="str">
        <f t="shared" si="186"/>
        <v/>
      </c>
      <c r="Y2373" s="2" t="str">
        <f t="shared" si="186"/>
        <v/>
      </c>
    </row>
    <row r="2374" spans="1:25" x14ac:dyDescent="0.2">
      <c r="A2374" s="2" t="s">
        <v>1745</v>
      </c>
      <c r="B2374" s="2">
        <v>4614</v>
      </c>
      <c r="C2374" s="2">
        <v>0</v>
      </c>
      <c r="D2374" s="2" t="s">
        <v>1744</v>
      </c>
      <c r="E2374" s="2">
        <v>2578</v>
      </c>
      <c r="F2374" s="2" t="s">
        <v>1606</v>
      </c>
      <c r="G2374" s="2">
        <v>2629133.4530000002</v>
      </c>
      <c r="H2374" s="2">
        <v>1241626.615</v>
      </c>
      <c r="I2374" s="2" t="s">
        <v>4896</v>
      </c>
      <c r="J2374" s="4">
        <v>39630</v>
      </c>
      <c r="K2374" s="230">
        <f t="shared" si="187"/>
        <v>3</v>
      </c>
      <c r="L2374" s="2" t="str">
        <f>$B2374&amp;"-"&amp;COUNTIF($B$2:$B2374, $B2374)</f>
        <v>4614-1</v>
      </c>
      <c r="M2374" s="2">
        <v>7243</v>
      </c>
      <c r="N2374" s="2" t="str">
        <f t="shared" si="185"/>
        <v>Pany</v>
      </c>
      <c r="O2374" s="2" t="str">
        <f t="shared" si="186"/>
        <v/>
      </c>
      <c r="P2374" s="2" t="str">
        <f t="shared" si="186"/>
        <v/>
      </c>
      <c r="Q2374" s="2" t="str">
        <f t="shared" si="186"/>
        <v/>
      </c>
      <c r="R2374" s="2" t="str">
        <f t="shared" si="186"/>
        <v/>
      </c>
      <c r="S2374" s="2" t="str">
        <f t="shared" si="186"/>
        <v/>
      </c>
      <c r="T2374" s="2" t="str">
        <f t="shared" si="186"/>
        <v/>
      </c>
      <c r="U2374" s="2" t="str">
        <f t="shared" si="186"/>
        <v/>
      </c>
      <c r="V2374" s="2" t="str">
        <f t="shared" si="186"/>
        <v/>
      </c>
      <c r="W2374" s="2" t="str">
        <f t="shared" si="186"/>
        <v/>
      </c>
      <c r="X2374" s="2" t="str">
        <f t="shared" si="186"/>
        <v/>
      </c>
      <c r="Y2374" s="2" t="str">
        <f t="shared" si="186"/>
        <v/>
      </c>
    </row>
    <row r="2375" spans="1:25" x14ac:dyDescent="0.2">
      <c r="A2375" s="2" t="s">
        <v>1747</v>
      </c>
      <c r="B2375" s="2">
        <v>4616</v>
      </c>
      <c r="C2375" s="2">
        <v>0</v>
      </c>
      <c r="D2375" s="2" t="s">
        <v>1744</v>
      </c>
      <c r="E2375" s="2">
        <v>2578</v>
      </c>
      <c r="F2375" s="2" t="s">
        <v>1606</v>
      </c>
      <c r="G2375" s="2">
        <v>2630961.6379999998</v>
      </c>
      <c r="H2375" s="2">
        <v>1240211.5120000001</v>
      </c>
      <c r="I2375" s="2" t="s">
        <v>4896</v>
      </c>
      <c r="J2375" s="4">
        <v>39630</v>
      </c>
      <c r="K2375" s="230">
        <f t="shared" si="187"/>
        <v>3</v>
      </c>
      <c r="L2375" s="2" t="str">
        <f>$B2375&amp;"-"&amp;COUNTIF($B$2:$B2375, $B2375)</f>
        <v>4616-1</v>
      </c>
      <c r="M2375" s="2">
        <v>7244</v>
      </c>
      <c r="N2375" s="2" t="str">
        <f t="shared" si="185"/>
        <v>Gadenstätt</v>
      </c>
      <c r="O2375" s="2" t="str">
        <f t="shared" si="186"/>
        <v/>
      </c>
      <c r="P2375" s="2" t="str">
        <f t="shared" si="186"/>
        <v/>
      </c>
      <c r="Q2375" s="2" t="str">
        <f t="shared" si="186"/>
        <v/>
      </c>
      <c r="R2375" s="2" t="str">
        <f t="shared" si="186"/>
        <v/>
      </c>
      <c r="S2375" s="2" t="str">
        <f t="shared" si="186"/>
        <v/>
      </c>
      <c r="T2375" s="2" t="str">
        <f t="shared" si="186"/>
        <v/>
      </c>
      <c r="U2375" s="2" t="str">
        <f t="shared" si="186"/>
        <v/>
      </c>
      <c r="V2375" s="2" t="str">
        <f t="shared" si="186"/>
        <v/>
      </c>
      <c r="W2375" s="2" t="str">
        <f t="shared" si="186"/>
        <v/>
      </c>
      <c r="X2375" s="2" t="str">
        <f t="shared" si="186"/>
        <v/>
      </c>
      <c r="Y2375" s="2" t="str">
        <f t="shared" si="186"/>
        <v/>
      </c>
    </row>
    <row r="2376" spans="1:25" x14ac:dyDescent="0.2">
      <c r="A2376" s="2" t="s">
        <v>1744</v>
      </c>
      <c r="B2376" s="2">
        <v>4617</v>
      </c>
      <c r="C2376" s="2">
        <v>0</v>
      </c>
      <c r="D2376" s="2" t="s">
        <v>1744</v>
      </c>
      <c r="E2376" s="2">
        <v>2578</v>
      </c>
      <c r="F2376" s="2" t="s">
        <v>1606</v>
      </c>
      <c r="G2376" s="2">
        <v>2629859.17</v>
      </c>
      <c r="H2376" s="2">
        <v>1240605.4709999999</v>
      </c>
      <c r="I2376" s="2" t="s">
        <v>4896</v>
      </c>
      <c r="J2376" s="4">
        <v>39630</v>
      </c>
      <c r="K2376" s="230">
        <f t="shared" si="187"/>
        <v>3</v>
      </c>
      <c r="L2376" s="2" t="str">
        <f>$B2376&amp;"-"&amp;COUNTIF($B$2:$B2376, $B2376)</f>
        <v>4617-1</v>
      </c>
      <c r="M2376" s="2">
        <v>7245</v>
      </c>
      <c r="N2376" s="2" t="str">
        <f t="shared" si="185"/>
        <v>Ascharina</v>
      </c>
      <c r="O2376" s="2" t="str">
        <f t="shared" si="186"/>
        <v/>
      </c>
      <c r="P2376" s="2" t="str">
        <f t="shared" si="186"/>
        <v/>
      </c>
      <c r="Q2376" s="2" t="str">
        <f t="shared" si="186"/>
        <v/>
      </c>
      <c r="R2376" s="2" t="str">
        <f t="shared" si="186"/>
        <v/>
      </c>
      <c r="S2376" s="2" t="str">
        <f t="shared" si="186"/>
        <v/>
      </c>
      <c r="T2376" s="2" t="str">
        <f t="shared" si="186"/>
        <v/>
      </c>
      <c r="U2376" s="2" t="str">
        <f t="shared" si="186"/>
        <v/>
      </c>
      <c r="V2376" s="2" t="str">
        <f t="shared" si="186"/>
        <v/>
      </c>
      <c r="W2376" s="2" t="str">
        <f t="shared" si="186"/>
        <v/>
      </c>
      <c r="X2376" s="2" t="str">
        <f t="shared" si="186"/>
        <v/>
      </c>
      <c r="Y2376" s="2" t="str">
        <f t="shared" si="186"/>
        <v/>
      </c>
    </row>
    <row r="2377" spans="1:25" x14ac:dyDescent="0.2">
      <c r="A2377" s="2" t="s">
        <v>1865</v>
      </c>
      <c r="B2377" s="2">
        <v>4438</v>
      </c>
      <c r="C2377" s="2">
        <v>0</v>
      </c>
      <c r="D2377" s="2" t="s">
        <v>1745</v>
      </c>
      <c r="E2377" s="2">
        <v>2579</v>
      </c>
      <c r="F2377" s="2" t="s">
        <v>1606</v>
      </c>
      <c r="G2377" s="2">
        <v>2627262.9959999998</v>
      </c>
      <c r="H2377" s="2">
        <v>1244485.33</v>
      </c>
      <c r="I2377" s="2" t="s">
        <v>4896</v>
      </c>
      <c r="J2377" s="4">
        <v>39630</v>
      </c>
      <c r="K2377" s="230">
        <f t="shared" si="187"/>
        <v>3</v>
      </c>
      <c r="L2377" s="2" t="str">
        <f>$B2377&amp;"-"&amp;COUNTIF($B$2:$B2377, $B2377)</f>
        <v>4438-2</v>
      </c>
      <c r="M2377" s="2">
        <v>7246</v>
      </c>
      <c r="N2377" s="2" t="str">
        <f t="shared" si="185"/>
        <v>St. Antönien</v>
      </c>
      <c r="O2377" s="2" t="str">
        <f t="shared" si="186"/>
        <v/>
      </c>
      <c r="P2377" s="2" t="str">
        <f t="shared" si="186"/>
        <v/>
      </c>
      <c r="Q2377" s="2" t="str">
        <f t="shared" si="186"/>
        <v/>
      </c>
      <c r="R2377" s="2" t="str">
        <f t="shared" si="186"/>
        <v/>
      </c>
      <c r="S2377" s="2" t="str">
        <f t="shared" si="186"/>
        <v/>
      </c>
      <c r="T2377" s="2" t="str">
        <f t="shared" si="186"/>
        <v/>
      </c>
      <c r="U2377" s="2" t="str">
        <f t="shared" si="186"/>
        <v/>
      </c>
      <c r="V2377" s="2" t="str">
        <f t="shared" si="186"/>
        <v/>
      </c>
      <c r="W2377" s="2" t="str">
        <f t="shared" si="186"/>
        <v/>
      </c>
      <c r="X2377" s="2" t="str">
        <f t="shared" si="186"/>
        <v/>
      </c>
      <c r="Y2377" s="2" t="str">
        <f t="shared" si="186"/>
        <v/>
      </c>
    </row>
    <row r="2378" spans="1:25" x14ac:dyDescent="0.2">
      <c r="A2378" s="2" t="s">
        <v>1745</v>
      </c>
      <c r="B2378" s="2">
        <v>4614</v>
      </c>
      <c r="C2378" s="2">
        <v>0</v>
      </c>
      <c r="D2378" s="2" t="s">
        <v>1745</v>
      </c>
      <c r="E2378" s="2">
        <v>2579</v>
      </c>
      <c r="F2378" s="2" t="s">
        <v>1606</v>
      </c>
      <c r="G2378" s="2">
        <v>2629426.568</v>
      </c>
      <c r="H2378" s="2">
        <v>1243849.3130000001</v>
      </c>
      <c r="I2378" s="2" t="s">
        <v>4896</v>
      </c>
      <c r="J2378" s="4">
        <v>39630</v>
      </c>
      <c r="K2378" s="230">
        <f t="shared" si="187"/>
        <v>3</v>
      </c>
      <c r="L2378" s="2" t="str">
        <f>$B2378&amp;"-"&amp;COUNTIF($B$2:$B2378, $B2378)</f>
        <v>4614-2</v>
      </c>
      <c r="M2378" s="2">
        <v>7247</v>
      </c>
      <c r="N2378" s="2" t="str">
        <f t="shared" si="185"/>
        <v>Saas im Prättigau</v>
      </c>
      <c r="O2378" s="2" t="str">
        <f t="shared" si="186"/>
        <v/>
      </c>
      <c r="P2378" s="2" t="str">
        <f t="shared" si="186"/>
        <v/>
      </c>
      <c r="Q2378" s="2" t="str">
        <f t="shared" si="186"/>
        <v/>
      </c>
      <c r="R2378" s="2" t="str">
        <f t="shared" si="186"/>
        <v/>
      </c>
      <c r="S2378" s="2" t="str">
        <f t="shared" si="186"/>
        <v/>
      </c>
      <c r="T2378" s="2" t="str">
        <f t="shared" si="186"/>
        <v/>
      </c>
      <c r="U2378" s="2" t="str">
        <f t="shared" si="186"/>
        <v/>
      </c>
      <c r="V2378" s="2" t="str">
        <f t="shared" si="186"/>
        <v/>
      </c>
      <c r="W2378" s="2" t="str">
        <f t="shared" si="186"/>
        <v/>
      </c>
      <c r="X2378" s="2" t="str">
        <f t="shared" si="186"/>
        <v/>
      </c>
      <c r="Y2378" s="2" t="str">
        <f t="shared" si="186"/>
        <v/>
      </c>
    </row>
    <row r="2379" spans="1:25" x14ac:dyDescent="0.2">
      <c r="A2379" s="2" t="s">
        <v>1746</v>
      </c>
      <c r="B2379" s="2">
        <v>4615</v>
      </c>
      <c r="C2379" s="2">
        <v>0</v>
      </c>
      <c r="D2379" s="2" t="s">
        <v>1745</v>
      </c>
      <c r="E2379" s="2">
        <v>2579</v>
      </c>
      <c r="F2379" s="2" t="s">
        <v>1606</v>
      </c>
      <c r="G2379" s="2">
        <v>2628501.3420000002</v>
      </c>
      <c r="H2379" s="2">
        <v>1244482.7439999999</v>
      </c>
      <c r="I2379" s="2" t="s">
        <v>4896</v>
      </c>
      <c r="J2379" s="4">
        <v>39630</v>
      </c>
      <c r="K2379" s="230">
        <f t="shared" si="187"/>
        <v>3</v>
      </c>
      <c r="L2379" s="2" t="str">
        <f>$B2379&amp;"-"&amp;COUNTIF($B$2:$B2379, $B2379)</f>
        <v>4615-1</v>
      </c>
      <c r="M2379" s="2">
        <v>7249</v>
      </c>
      <c r="N2379" s="2" t="str">
        <f t="shared" si="185"/>
        <v>Serneus</v>
      </c>
      <c r="O2379" s="2" t="str">
        <f t="shared" si="186"/>
        <v/>
      </c>
      <c r="P2379" s="2" t="str">
        <f t="shared" si="186"/>
        <v/>
      </c>
      <c r="Q2379" s="2" t="str">
        <f t="shared" si="186"/>
        <v/>
      </c>
      <c r="R2379" s="2" t="str">
        <f t="shared" si="186"/>
        <v/>
      </c>
      <c r="S2379" s="2" t="str">
        <f t="shared" si="186"/>
        <v/>
      </c>
      <c r="T2379" s="2" t="str">
        <f t="shared" si="186"/>
        <v/>
      </c>
      <c r="U2379" s="2" t="str">
        <f t="shared" si="186"/>
        <v/>
      </c>
      <c r="V2379" s="2" t="str">
        <f t="shared" si="186"/>
        <v/>
      </c>
      <c r="W2379" s="2" t="str">
        <f t="shared" si="186"/>
        <v/>
      </c>
      <c r="X2379" s="2" t="str">
        <f t="shared" si="186"/>
        <v/>
      </c>
      <c r="Y2379" s="2" t="str">
        <f t="shared" si="186"/>
        <v/>
      </c>
    </row>
    <row r="2380" spans="1:25" x14ac:dyDescent="0.2">
      <c r="A2380" s="2" t="s">
        <v>1747</v>
      </c>
      <c r="B2380" s="2">
        <v>4616</v>
      </c>
      <c r="C2380" s="2">
        <v>0</v>
      </c>
      <c r="D2380" s="2" t="s">
        <v>1748</v>
      </c>
      <c r="E2380" s="2">
        <v>2580</v>
      </c>
      <c r="F2380" s="2" t="s">
        <v>1606</v>
      </c>
      <c r="G2380" s="2">
        <v>2631604.821</v>
      </c>
      <c r="H2380" s="2">
        <v>1241211.095</v>
      </c>
      <c r="I2380" s="2" t="s">
        <v>4896</v>
      </c>
      <c r="J2380" s="4">
        <v>39630</v>
      </c>
      <c r="K2380" s="230">
        <f t="shared" si="187"/>
        <v>3</v>
      </c>
      <c r="L2380" s="2" t="str">
        <f>$B2380&amp;"-"&amp;COUNTIF($B$2:$B2380, $B2380)</f>
        <v>4616-2</v>
      </c>
      <c r="M2380" s="2">
        <v>7250</v>
      </c>
      <c r="N2380" s="2" t="str">
        <f t="shared" si="185"/>
        <v>Klosters</v>
      </c>
      <c r="O2380" s="2" t="str">
        <f t="shared" si="186"/>
        <v/>
      </c>
      <c r="P2380" s="2" t="str">
        <f t="shared" si="186"/>
        <v/>
      </c>
      <c r="Q2380" s="2" t="str">
        <f t="shared" si="186"/>
        <v/>
      </c>
      <c r="R2380" s="2" t="str">
        <f t="shared" si="186"/>
        <v/>
      </c>
      <c r="S2380" s="2" t="str">
        <f t="shared" si="186"/>
        <v/>
      </c>
      <c r="T2380" s="2" t="str">
        <f t="shared" si="186"/>
        <v/>
      </c>
      <c r="U2380" s="2" t="str">
        <f t="shared" si="186"/>
        <v/>
      </c>
      <c r="V2380" s="2" t="str">
        <f t="shared" si="186"/>
        <v/>
      </c>
      <c r="W2380" s="2" t="str">
        <f t="shared" si="186"/>
        <v/>
      </c>
      <c r="X2380" s="2" t="str">
        <f t="shared" si="186"/>
        <v/>
      </c>
      <c r="Y2380" s="2" t="str">
        <f t="shared" si="186"/>
        <v/>
      </c>
    </row>
    <row r="2381" spans="1:25" x14ac:dyDescent="0.2">
      <c r="A2381" s="2" t="s">
        <v>1735</v>
      </c>
      <c r="B2381" s="2">
        <v>4618</v>
      </c>
      <c r="C2381" s="2">
        <v>0</v>
      </c>
      <c r="D2381" s="2" t="s">
        <v>1748</v>
      </c>
      <c r="E2381" s="2">
        <v>2580</v>
      </c>
      <c r="F2381" s="2" t="s">
        <v>1606</v>
      </c>
      <c r="G2381" s="2">
        <v>2632148.844</v>
      </c>
      <c r="H2381" s="2">
        <v>1240133.0889999999</v>
      </c>
      <c r="I2381" s="2" t="s">
        <v>4896</v>
      </c>
      <c r="J2381" s="4">
        <v>39630</v>
      </c>
      <c r="K2381" s="230">
        <f t="shared" si="187"/>
        <v>3</v>
      </c>
      <c r="L2381" s="2" t="str">
        <f>$B2381&amp;"-"&amp;COUNTIF($B$2:$B2381, $B2381)</f>
        <v>4618-2</v>
      </c>
      <c r="M2381" s="2">
        <v>7252</v>
      </c>
      <c r="N2381" s="2" t="str">
        <f t="shared" si="185"/>
        <v>Klosters Dorf</v>
      </c>
      <c r="O2381" s="2" t="str">
        <f t="shared" si="186"/>
        <v/>
      </c>
      <c r="P2381" s="2" t="str">
        <f t="shared" si="186"/>
        <v/>
      </c>
      <c r="Q2381" s="2" t="str">
        <f t="shared" si="186"/>
        <v/>
      </c>
      <c r="R2381" s="2" t="str">
        <f t="shared" si="186"/>
        <v/>
      </c>
      <c r="S2381" s="2" t="str">
        <f t="shared" si="186"/>
        <v/>
      </c>
      <c r="T2381" s="2" t="str">
        <f t="shared" si="186"/>
        <v/>
      </c>
      <c r="U2381" s="2" t="str">
        <f t="shared" si="186"/>
        <v/>
      </c>
      <c r="V2381" s="2" t="str">
        <f t="shared" si="186"/>
        <v/>
      </c>
      <c r="W2381" s="2" t="str">
        <f t="shared" si="186"/>
        <v/>
      </c>
      <c r="X2381" s="2" t="str">
        <f t="shared" si="186"/>
        <v/>
      </c>
      <c r="Y2381" s="2" t="str">
        <f t="shared" si="186"/>
        <v/>
      </c>
    </row>
    <row r="2382" spans="1:25" x14ac:dyDescent="0.2">
      <c r="A2382" s="2" t="s">
        <v>1749</v>
      </c>
      <c r="B2382" s="2">
        <v>4600</v>
      </c>
      <c r="C2382" s="2">
        <v>0</v>
      </c>
      <c r="D2382" s="2" t="s">
        <v>1749</v>
      </c>
      <c r="E2382" s="2">
        <v>2581</v>
      </c>
      <c r="F2382" s="2" t="s">
        <v>1606</v>
      </c>
      <c r="G2382" s="2">
        <v>2635025.193</v>
      </c>
      <c r="H2382" s="2">
        <v>1243465.5789999999</v>
      </c>
      <c r="I2382" s="2" t="s">
        <v>4896</v>
      </c>
      <c r="J2382" s="4">
        <v>39630</v>
      </c>
      <c r="K2382" s="230">
        <f t="shared" si="187"/>
        <v>3</v>
      </c>
      <c r="L2382" s="2" t="str">
        <f>$B2382&amp;"-"&amp;COUNTIF($B$2:$B2382, $B2382)</f>
        <v>4600-2</v>
      </c>
      <c r="M2382" s="2">
        <v>7260</v>
      </c>
      <c r="N2382" s="2" t="str">
        <f t="shared" si="185"/>
        <v>Davos Dorf</v>
      </c>
      <c r="O2382" s="2" t="str">
        <f t="shared" si="186"/>
        <v/>
      </c>
      <c r="P2382" s="2" t="str">
        <f t="shared" si="186"/>
        <v/>
      </c>
      <c r="Q2382" s="2" t="str">
        <f t="shared" si="186"/>
        <v/>
      </c>
      <c r="R2382" s="2" t="str">
        <f t="shared" si="186"/>
        <v/>
      </c>
      <c r="S2382" s="2" t="str">
        <f t="shared" si="186"/>
        <v/>
      </c>
      <c r="T2382" s="2" t="str">
        <f t="shared" si="186"/>
        <v/>
      </c>
      <c r="U2382" s="2" t="str">
        <f t="shared" si="186"/>
        <v/>
      </c>
      <c r="V2382" s="2" t="str">
        <f t="shared" ref="V2382:Y2382" si="188">IFERROR(INDEX($A$2:$A$5744, MATCH($M2382&amp;"-"&amp;V$1, $L$2:$L$5744, 0)), "")</f>
        <v/>
      </c>
      <c r="W2382" s="2" t="str">
        <f t="shared" si="188"/>
        <v/>
      </c>
      <c r="X2382" s="2" t="str">
        <f t="shared" si="188"/>
        <v/>
      </c>
      <c r="Y2382" s="2" t="str">
        <f t="shared" si="188"/>
        <v/>
      </c>
    </row>
    <row r="2383" spans="1:25" x14ac:dyDescent="0.2">
      <c r="A2383" s="2" t="s">
        <v>1756</v>
      </c>
      <c r="B2383" s="2">
        <v>4612</v>
      </c>
      <c r="C2383" s="2">
        <v>0</v>
      </c>
      <c r="D2383" s="2" t="s">
        <v>1749</v>
      </c>
      <c r="E2383" s="2">
        <v>2581</v>
      </c>
      <c r="F2383" s="2" t="s">
        <v>1606</v>
      </c>
      <c r="G2383" s="2">
        <v>2633589.2769999998</v>
      </c>
      <c r="H2383" s="2">
        <v>1242995.084</v>
      </c>
      <c r="I2383" s="2" t="s">
        <v>4896</v>
      </c>
      <c r="J2383" s="4">
        <v>39630</v>
      </c>
      <c r="K2383" s="230">
        <f t="shared" si="187"/>
        <v>3</v>
      </c>
      <c r="L2383" s="2" t="str">
        <f>$B2383&amp;"-"&amp;COUNTIF($B$2:$B2383, $B2383)</f>
        <v>4612-1</v>
      </c>
      <c r="M2383" s="2">
        <v>7265</v>
      </c>
      <c r="N2383" s="2" t="str">
        <f t="shared" si="185"/>
        <v>Davos Wolfgang</v>
      </c>
      <c r="O2383" s="2" t="str">
        <f t="shared" si="185"/>
        <v>Davos Wolfgang</v>
      </c>
      <c r="P2383" s="2" t="str">
        <f t="shared" si="185"/>
        <v/>
      </c>
      <c r="Q2383" s="2" t="str">
        <f t="shared" si="185"/>
        <v/>
      </c>
      <c r="R2383" s="2" t="str">
        <f t="shared" si="185"/>
        <v/>
      </c>
      <c r="S2383" s="2" t="str">
        <f t="shared" si="185"/>
        <v/>
      </c>
      <c r="T2383" s="2" t="str">
        <f t="shared" si="185"/>
        <v/>
      </c>
      <c r="U2383" s="2" t="str">
        <f t="shared" si="185"/>
        <v/>
      </c>
      <c r="V2383" s="2" t="str">
        <f t="shared" si="185"/>
        <v/>
      </c>
      <c r="W2383" s="2" t="str">
        <f t="shared" si="185"/>
        <v/>
      </c>
      <c r="X2383" s="2" t="str">
        <f t="shared" si="185"/>
        <v/>
      </c>
      <c r="Y2383" s="2" t="str">
        <f t="shared" si="185"/>
        <v/>
      </c>
    </row>
    <row r="2384" spans="1:25" x14ac:dyDescent="0.2">
      <c r="A2384" s="2" t="s">
        <v>2749</v>
      </c>
      <c r="B2384" s="2">
        <v>4663</v>
      </c>
      <c r="C2384" s="2">
        <v>0</v>
      </c>
      <c r="D2384" s="2" t="s">
        <v>1749</v>
      </c>
      <c r="E2384" s="2">
        <v>2581</v>
      </c>
      <c r="F2384" s="2" t="s">
        <v>1606</v>
      </c>
      <c r="G2384" s="2">
        <v>2634072.4049999998</v>
      </c>
      <c r="H2384" s="2">
        <v>1240393.2720000001</v>
      </c>
      <c r="I2384" s="2" t="s">
        <v>4896</v>
      </c>
      <c r="J2384" s="4">
        <v>39630</v>
      </c>
      <c r="K2384" s="230">
        <f t="shared" si="187"/>
        <v>3</v>
      </c>
      <c r="L2384" s="2" t="str">
        <f>$B2384&amp;"-"&amp;COUNTIF($B$2:$B2384, $B2384)</f>
        <v>4663-2</v>
      </c>
      <c r="M2384" s="2">
        <v>7270</v>
      </c>
      <c r="N2384" s="2" t="str">
        <f t="shared" si="185"/>
        <v>Davos Platz</v>
      </c>
      <c r="O2384" s="2" t="str">
        <f t="shared" si="185"/>
        <v/>
      </c>
      <c r="P2384" s="2" t="str">
        <f t="shared" si="185"/>
        <v/>
      </c>
      <c r="Q2384" s="2" t="str">
        <f t="shared" si="185"/>
        <v/>
      </c>
      <c r="R2384" s="2" t="str">
        <f t="shared" si="185"/>
        <v/>
      </c>
      <c r="S2384" s="2" t="str">
        <f t="shared" si="185"/>
        <v/>
      </c>
      <c r="T2384" s="2" t="str">
        <f t="shared" si="185"/>
        <v/>
      </c>
      <c r="U2384" s="2" t="str">
        <f t="shared" si="185"/>
        <v/>
      </c>
      <c r="V2384" s="2" t="str">
        <f t="shared" si="185"/>
        <v/>
      </c>
      <c r="W2384" s="2" t="str">
        <f t="shared" si="185"/>
        <v/>
      </c>
      <c r="X2384" s="2" t="str">
        <f t="shared" si="185"/>
        <v/>
      </c>
      <c r="Y2384" s="2" t="str">
        <f t="shared" si="185"/>
        <v/>
      </c>
    </row>
    <row r="2385" spans="1:25" x14ac:dyDescent="0.2">
      <c r="A2385" s="2" t="s">
        <v>1750</v>
      </c>
      <c r="B2385" s="2">
        <v>4613</v>
      </c>
      <c r="C2385" s="2">
        <v>0</v>
      </c>
      <c r="D2385" s="2" t="s">
        <v>1751</v>
      </c>
      <c r="E2385" s="2">
        <v>2582</v>
      </c>
      <c r="F2385" s="2" t="s">
        <v>1606</v>
      </c>
      <c r="G2385" s="2">
        <v>2631595.9240000001</v>
      </c>
      <c r="H2385" s="2">
        <v>1243377.1170000001</v>
      </c>
      <c r="I2385" s="2" t="s">
        <v>4896</v>
      </c>
      <c r="J2385" s="4">
        <v>39630</v>
      </c>
      <c r="K2385" s="230">
        <f t="shared" si="187"/>
        <v>3</v>
      </c>
      <c r="L2385" s="2" t="str">
        <f>$B2385&amp;"-"&amp;COUNTIF($B$2:$B2385, $B2385)</f>
        <v>4613-1</v>
      </c>
      <c r="M2385" s="2">
        <v>7272</v>
      </c>
      <c r="N2385" s="2" t="str">
        <f t="shared" si="185"/>
        <v>Davos Clavadel</v>
      </c>
      <c r="O2385" s="2" t="str">
        <f t="shared" si="185"/>
        <v/>
      </c>
      <c r="P2385" s="2" t="str">
        <f t="shared" si="185"/>
        <v/>
      </c>
      <c r="Q2385" s="2" t="str">
        <f t="shared" si="185"/>
        <v/>
      </c>
      <c r="R2385" s="2" t="str">
        <f t="shared" si="185"/>
        <v/>
      </c>
      <c r="S2385" s="2" t="str">
        <f t="shared" si="185"/>
        <v/>
      </c>
      <c r="T2385" s="2" t="str">
        <f t="shared" si="185"/>
        <v/>
      </c>
      <c r="U2385" s="2" t="str">
        <f t="shared" si="185"/>
        <v/>
      </c>
      <c r="V2385" s="2" t="str">
        <f t="shared" si="185"/>
        <v/>
      </c>
      <c r="W2385" s="2" t="str">
        <f t="shared" si="185"/>
        <v/>
      </c>
      <c r="X2385" s="2" t="str">
        <f t="shared" si="185"/>
        <v/>
      </c>
      <c r="Y2385" s="2" t="str">
        <f t="shared" si="185"/>
        <v/>
      </c>
    </row>
    <row r="2386" spans="1:25" x14ac:dyDescent="0.2">
      <c r="A2386" s="2" t="s">
        <v>1752</v>
      </c>
      <c r="B2386" s="2">
        <v>5012</v>
      </c>
      <c r="C2386" s="2">
        <v>0</v>
      </c>
      <c r="D2386" s="2" t="s">
        <v>1752</v>
      </c>
      <c r="E2386" s="2">
        <v>2583</v>
      </c>
      <c r="F2386" s="2" t="s">
        <v>1606</v>
      </c>
      <c r="G2386" s="2">
        <v>2643141.0079999999</v>
      </c>
      <c r="H2386" s="2">
        <v>1247145.3160000001</v>
      </c>
      <c r="I2386" s="2" t="s">
        <v>4896</v>
      </c>
      <c r="J2386" s="4">
        <v>39630</v>
      </c>
      <c r="K2386" s="230">
        <f t="shared" si="187"/>
        <v>3</v>
      </c>
      <c r="L2386" s="2" t="str">
        <f>$B2386&amp;"-"&amp;COUNTIF($B$2:$B2386, $B2386)</f>
        <v>5012-3</v>
      </c>
      <c r="M2386" s="2">
        <v>7276</v>
      </c>
      <c r="N2386" s="2" t="str">
        <f t="shared" si="185"/>
        <v>Davos Frauenkirch</v>
      </c>
      <c r="O2386" s="2" t="str">
        <f t="shared" si="185"/>
        <v/>
      </c>
      <c r="P2386" s="2" t="str">
        <f t="shared" si="185"/>
        <v/>
      </c>
      <c r="Q2386" s="2" t="str">
        <f t="shared" si="185"/>
        <v/>
      </c>
      <c r="R2386" s="2" t="str">
        <f t="shared" si="185"/>
        <v/>
      </c>
      <c r="S2386" s="2" t="str">
        <f t="shared" si="185"/>
        <v/>
      </c>
      <c r="T2386" s="2" t="str">
        <f t="shared" si="185"/>
        <v/>
      </c>
      <c r="U2386" s="2" t="str">
        <f t="shared" si="185"/>
        <v/>
      </c>
      <c r="V2386" s="2" t="str">
        <f t="shared" si="185"/>
        <v/>
      </c>
      <c r="W2386" s="2" t="str">
        <f t="shared" si="185"/>
        <v/>
      </c>
      <c r="X2386" s="2" t="str">
        <f t="shared" si="185"/>
        <v/>
      </c>
      <c r="Y2386" s="2" t="str">
        <f t="shared" si="185"/>
        <v/>
      </c>
    </row>
    <row r="2387" spans="1:25" x14ac:dyDescent="0.2">
      <c r="A2387" s="2" t="s">
        <v>1749</v>
      </c>
      <c r="B2387" s="2">
        <v>4600</v>
      </c>
      <c r="C2387" s="2">
        <v>0</v>
      </c>
      <c r="D2387" s="2" t="s">
        <v>1753</v>
      </c>
      <c r="E2387" s="2">
        <v>2584</v>
      </c>
      <c r="F2387" s="2" t="s">
        <v>1606</v>
      </c>
      <c r="G2387" s="2">
        <v>2636321.977</v>
      </c>
      <c r="H2387" s="2">
        <v>1242879.9850000001</v>
      </c>
      <c r="I2387" s="2" t="s">
        <v>4896</v>
      </c>
      <c r="J2387" s="4">
        <v>39630</v>
      </c>
      <c r="K2387" s="230">
        <f t="shared" si="187"/>
        <v>3</v>
      </c>
      <c r="L2387" s="2" t="str">
        <f>$B2387&amp;"-"&amp;COUNTIF($B$2:$B2387, $B2387)</f>
        <v>4600-3</v>
      </c>
      <c r="M2387" s="2">
        <v>7277</v>
      </c>
      <c r="N2387" s="2" t="str">
        <f t="shared" si="185"/>
        <v>Davos Glaris</v>
      </c>
      <c r="O2387" s="2" t="str">
        <f t="shared" si="185"/>
        <v/>
      </c>
      <c r="P2387" s="2" t="str">
        <f t="shared" si="185"/>
        <v/>
      </c>
      <c r="Q2387" s="2" t="str">
        <f t="shared" si="185"/>
        <v/>
      </c>
      <c r="R2387" s="2" t="str">
        <f t="shared" si="185"/>
        <v/>
      </c>
      <c r="S2387" s="2" t="str">
        <f t="shared" si="185"/>
        <v/>
      </c>
      <c r="T2387" s="2" t="str">
        <f t="shared" si="185"/>
        <v/>
      </c>
      <c r="U2387" s="2" t="str">
        <f t="shared" si="185"/>
        <v/>
      </c>
      <c r="V2387" s="2" t="str">
        <f t="shared" si="185"/>
        <v/>
      </c>
      <c r="W2387" s="2" t="str">
        <f t="shared" si="185"/>
        <v/>
      </c>
      <c r="X2387" s="2" t="str">
        <f t="shared" si="185"/>
        <v/>
      </c>
      <c r="Y2387" s="2" t="str">
        <f t="shared" si="185"/>
        <v/>
      </c>
    </row>
    <row r="2388" spans="1:25" x14ac:dyDescent="0.2">
      <c r="A2388" s="2" t="s">
        <v>1753</v>
      </c>
      <c r="B2388" s="2">
        <v>4656</v>
      </c>
      <c r="C2388" s="2">
        <v>0</v>
      </c>
      <c r="D2388" s="2" t="s">
        <v>1753</v>
      </c>
      <c r="E2388" s="2">
        <v>2584</v>
      </c>
      <c r="F2388" s="2" t="s">
        <v>1606</v>
      </c>
      <c r="G2388" s="2">
        <v>2636811.9180000001</v>
      </c>
      <c r="H2388" s="2">
        <v>1243657.1229999999</v>
      </c>
      <c r="I2388" s="2" t="s">
        <v>4896</v>
      </c>
      <c r="J2388" s="4">
        <v>39630</v>
      </c>
      <c r="K2388" s="230">
        <f t="shared" si="187"/>
        <v>3</v>
      </c>
      <c r="L2388" s="2" t="str">
        <f>$B2388&amp;"-"&amp;COUNTIF($B$2:$B2388, $B2388)</f>
        <v>4656-1</v>
      </c>
      <c r="M2388" s="2">
        <v>7278</v>
      </c>
      <c r="N2388" s="2" t="str">
        <f t="shared" si="185"/>
        <v>Davos Monstein</v>
      </c>
      <c r="O2388" s="2" t="str">
        <f t="shared" si="185"/>
        <v/>
      </c>
      <c r="P2388" s="2" t="str">
        <f t="shared" si="185"/>
        <v/>
      </c>
      <c r="Q2388" s="2" t="str">
        <f t="shared" si="185"/>
        <v/>
      </c>
      <c r="R2388" s="2" t="str">
        <f t="shared" si="185"/>
        <v/>
      </c>
      <c r="S2388" s="2" t="str">
        <f t="shared" si="185"/>
        <v/>
      </c>
      <c r="T2388" s="2" t="str">
        <f t="shared" si="185"/>
        <v/>
      </c>
      <c r="U2388" s="2" t="str">
        <f t="shared" si="185"/>
        <v/>
      </c>
      <c r="V2388" s="2" t="str">
        <f t="shared" si="185"/>
        <v/>
      </c>
      <c r="W2388" s="2" t="str">
        <f t="shared" si="185"/>
        <v/>
      </c>
      <c r="X2388" s="2" t="str">
        <f t="shared" si="185"/>
        <v/>
      </c>
      <c r="Y2388" s="2" t="str">
        <f t="shared" si="185"/>
        <v/>
      </c>
    </row>
    <row r="2389" spans="1:25" x14ac:dyDescent="0.2">
      <c r="A2389" s="2" t="s">
        <v>1738</v>
      </c>
      <c r="B2389" s="2">
        <v>4657</v>
      </c>
      <c r="C2389" s="2">
        <v>0</v>
      </c>
      <c r="D2389" s="2" t="s">
        <v>1753</v>
      </c>
      <c r="E2389" s="2">
        <v>2584</v>
      </c>
      <c r="F2389" s="2" t="s">
        <v>1606</v>
      </c>
      <c r="G2389" s="2">
        <v>2637082.0759999999</v>
      </c>
      <c r="H2389" s="2">
        <v>1244945.0919999999</v>
      </c>
      <c r="I2389" s="2" t="s">
        <v>4896</v>
      </c>
      <c r="J2389" s="4">
        <v>39630</v>
      </c>
      <c r="K2389" s="230">
        <f t="shared" si="187"/>
        <v>3</v>
      </c>
      <c r="L2389" s="2" t="str">
        <f>$B2389&amp;"-"&amp;COUNTIF($B$2:$B2389, $B2389)</f>
        <v>4657-2</v>
      </c>
      <c r="M2389" s="2">
        <v>7302</v>
      </c>
      <c r="N2389" s="2" t="str">
        <f t="shared" si="185"/>
        <v>Landquart</v>
      </c>
      <c r="O2389" s="2" t="str">
        <f t="shared" si="185"/>
        <v>Landquart</v>
      </c>
      <c r="P2389" s="2" t="str">
        <f t="shared" si="185"/>
        <v>Landquart</v>
      </c>
      <c r="Q2389" s="2" t="str">
        <f t="shared" si="185"/>
        <v/>
      </c>
      <c r="R2389" s="2" t="str">
        <f t="shared" si="185"/>
        <v/>
      </c>
      <c r="S2389" s="2" t="str">
        <f t="shared" si="185"/>
        <v/>
      </c>
      <c r="T2389" s="2" t="str">
        <f t="shared" si="185"/>
        <v/>
      </c>
      <c r="U2389" s="2" t="str">
        <f t="shared" si="185"/>
        <v/>
      </c>
      <c r="V2389" s="2" t="str">
        <f t="shared" si="185"/>
        <v/>
      </c>
      <c r="W2389" s="2" t="str">
        <f t="shared" si="185"/>
        <v/>
      </c>
      <c r="X2389" s="2" t="str">
        <f t="shared" si="185"/>
        <v/>
      </c>
      <c r="Y2389" s="2" t="str">
        <f t="shared" si="185"/>
        <v/>
      </c>
    </row>
    <row r="2390" spans="1:25" x14ac:dyDescent="0.2">
      <c r="A2390" s="2" t="s">
        <v>1754</v>
      </c>
      <c r="B2390" s="2">
        <v>5746</v>
      </c>
      <c r="C2390" s="2">
        <v>0</v>
      </c>
      <c r="D2390" s="2" t="s">
        <v>1755</v>
      </c>
      <c r="E2390" s="2">
        <v>2585</v>
      </c>
      <c r="F2390" s="2" t="s">
        <v>1606</v>
      </c>
      <c r="G2390" s="2">
        <v>2640021.6979999999</v>
      </c>
      <c r="H2390" s="2">
        <v>1242147.649</v>
      </c>
      <c r="I2390" s="2" t="s">
        <v>4896</v>
      </c>
      <c r="J2390" s="4">
        <v>39630</v>
      </c>
      <c r="K2390" s="230">
        <f t="shared" si="187"/>
        <v>3</v>
      </c>
      <c r="L2390" s="2" t="str">
        <f>$B2390&amp;"-"&amp;COUNTIF($B$2:$B2390, $B2390)</f>
        <v>5746-2</v>
      </c>
      <c r="M2390" s="2">
        <v>7303</v>
      </c>
      <c r="N2390" s="2" t="str">
        <f t="shared" si="185"/>
        <v>Mastrils</v>
      </c>
      <c r="O2390" s="2" t="str">
        <f t="shared" si="185"/>
        <v/>
      </c>
      <c r="P2390" s="2" t="str">
        <f t="shared" si="185"/>
        <v/>
      </c>
      <c r="Q2390" s="2" t="str">
        <f t="shared" si="185"/>
        <v/>
      </c>
      <c r="R2390" s="2" t="str">
        <f t="shared" si="185"/>
        <v/>
      </c>
      <c r="S2390" s="2" t="str">
        <f t="shared" si="185"/>
        <v/>
      </c>
      <c r="T2390" s="2" t="str">
        <f t="shared" si="185"/>
        <v/>
      </c>
      <c r="U2390" s="2" t="str">
        <f t="shared" si="185"/>
        <v/>
      </c>
      <c r="V2390" s="2" t="str">
        <f t="shared" si="185"/>
        <v/>
      </c>
      <c r="W2390" s="2" t="str">
        <f t="shared" si="185"/>
        <v/>
      </c>
      <c r="X2390" s="2" t="str">
        <f t="shared" si="185"/>
        <v/>
      </c>
      <c r="Y2390" s="2" t="str">
        <f t="shared" si="185"/>
        <v/>
      </c>
    </row>
    <row r="2391" spans="1:25" x14ac:dyDescent="0.2">
      <c r="A2391" s="2" t="s">
        <v>1756</v>
      </c>
      <c r="B2391" s="2">
        <v>4612</v>
      </c>
      <c r="C2391" s="2">
        <v>0</v>
      </c>
      <c r="D2391" s="2" t="s">
        <v>1757</v>
      </c>
      <c r="E2391" s="2">
        <v>2586</v>
      </c>
      <c r="F2391" s="2" t="s">
        <v>1606</v>
      </c>
      <c r="G2391" s="2">
        <v>2632527.2349999999</v>
      </c>
      <c r="H2391" s="2">
        <v>1244087.419</v>
      </c>
      <c r="I2391" s="2" t="s">
        <v>4896</v>
      </c>
      <c r="J2391" s="4">
        <v>39630</v>
      </c>
      <c r="K2391" s="230">
        <f t="shared" si="187"/>
        <v>3</v>
      </c>
      <c r="L2391" s="2" t="str">
        <f>$B2391&amp;"-"&amp;COUNTIF($B$2:$B2391, $B2391)</f>
        <v>4612-2</v>
      </c>
      <c r="M2391" s="2">
        <v>7304</v>
      </c>
      <c r="N2391" s="2" t="str">
        <f t="shared" si="185"/>
        <v>Maienfeld</v>
      </c>
      <c r="O2391" s="2" t="str">
        <f t="shared" si="185"/>
        <v>Maienfeld</v>
      </c>
      <c r="P2391" s="2" t="str">
        <f t="shared" si="185"/>
        <v/>
      </c>
      <c r="Q2391" s="2" t="str">
        <f t="shared" si="185"/>
        <v/>
      </c>
      <c r="R2391" s="2" t="str">
        <f t="shared" si="185"/>
        <v/>
      </c>
      <c r="S2391" s="2" t="str">
        <f t="shared" si="185"/>
        <v/>
      </c>
      <c r="T2391" s="2" t="str">
        <f t="shared" si="185"/>
        <v/>
      </c>
      <c r="U2391" s="2" t="str">
        <f t="shared" si="185"/>
        <v/>
      </c>
      <c r="V2391" s="2" t="str">
        <f t="shared" si="185"/>
        <v/>
      </c>
      <c r="W2391" s="2" t="str">
        <f t="shared" si="185"/>
        <v/>
      </c>
      <c r="X2391" s="2" t="str">
        <f t="shared" si="185"/>
        <v/>
      </c>
      <c r="Y2391" s="2" t="str">
        <f t="shared" si="185"/>
        <v/>
      </c>
    </row>
    <row r="2392" spans="1:25" x14ac:dyDescent="0.2">
      <c r="A2392" s="2" t="s">
        <v>1682</v>
      </c>
      <c r="B2392" s="2">
        <v>4632</v>
      </c>
      <c r="C2392" s="2">
        <v>0</v>
      </c>
      <c r="D2392" s="2" t="s">
        <v>1757</v>
      </c>
      <c r="E2392" s="2">
        <v>2586</v>
      </c>
      <c r="F2392" s="2" t="s">
        <v>1606</v>
      </c>
      <c r="G2392" s="2">
        <v>2632754.4219999998</v>
      </c>
      <c r="H2392" s="2">
        <v>1245431.3959999999</v>
      </c>
      <c r="I2392" s="2" t="s">
        <v>4896</v>
      </c>
      <c r="J2392" s="4">
        <v>39630</v>
      </c>
      <c r="K2392" s="230">
        <f t="shared" si="187"/>
        <v>3</v>
      </c>
      <c r="L2392" s="2" t="str">
        <f>$B2392&amp;"-"&amp;COUNTIF($B$2:$B2392, $B2392)</f>
        <v>4632-2</v>
      </c>
      <c r="M2392" s="2">
        <v>7306</v>
      </c>
      <c r="N2392" s="2" t="str">
        <f t="shared" si="185"/>
        <v>Fläsch</v>
      </c>
      <c r="O2392" s="2" t="str">
        <f t="shared" si="185"/>
        <v/>
      </c>
      <c r="P2392" s="2" t="str">
        <f t="shared" si="185"/>
        <v/>
      </c>
      <c r="Q2392" s="2" t="str">
        <f t="shared" si="185"/>
        <v/>
      </c>
      <c r="R2392" s="2" t="str">
        <f t="shared" si="185"/>
        <v/>
      </c>
      <c r="S2392" s="2" t="str">
        <f t="shared" si="185"/>
        <v/>
      </c>
      <c r="T2392" s="2" t="str">
        <f t="shared" si="185"/>
        <v/>
      </c>
      <c r="U2392" s="2" t="str">
        <f t="shared" si="185"/>
        <v/>
      </c>
      <c r="V2392" s="2" t="str">
        <f t="shared" si="185"/>
        <v/>
      </c>
      <c r="W2392" s="2" t="str">
        <f t="shared" si="185"/>
        <v/>
      </c>
      <c r="X2392" s="2" t="str">
        <f t="shared" si="185"/>
        <v/>
      </c>
      <c r="Y2392" s="2" t="str">
        <f t="shared" si="185"/>
        <v/>
      </c>
    </row>
    <row r="2393" spans="1:25" x14ac:dyDescent="0.2">
      <c r="A2393" s="2" t="s">
        <v>1758</v>
      </c>
      <c r="B2393" s="2">
        <v>4500</v>
      </c>
      <c r="C2393" s="2">
        <v>0</v>
      </c>
      <c r="D2393" s="2" t="s">
        <v>1758</v>
      </c>
      <c r="E2393" s="2">
        <v>2601</v>
      </c>
      <c r="F2393" s="2" t="s">
        <v>1606</v>
      </c>
      <c r="G2393" s="2">
        <v>2606790.9380000001</v>
      </c>
      <c r="H2393" s="2">
        <v>1228572.6629999999</v>
      </c>
      <c r="I2393" s="2" t="s">
        <v>4896</v>
      </c>
      <c r="J2393" s="4">
        <v>39630</v>
      </c>
      <c r="K2393" s="230">
        <f t="shared" si="187"/>
        <v>3</v>
      </c>
      <c r="L2393" s="2" t="str">
        <f>$B2393&amp;"-"&amp;COUNTIF($B$2:$B2393, $B2393)</f>
        <v>4500-6</v>
      </c>
      <c r="M2393" s="2">
        <v>7307</v>
      </c>
      <c r="N2393" s="2" t="str">
        <f t="shared" si="185"/>
        <v>Jenins</v>
      </c>
      <c r="O2393" s="2" t="str">
        <f t="shared" si="185"/>
        <v/>
      </c>
      <c r="P2393" s="2" t="str">
        <f t="shared" si="185"/>
        <v/>
      </c>
      <c r="Q2393" s="2" t="str">
        <f t="shared" si="185"/>
        <v/>
      </c>
      <c r="R2393" s="2" t="str">
        <f t="shared" si="185"/>
        <v/>
      </c>
      <c r="S2393" s="2" t="str">
        <f t="shared" si="185"/>
        <v/>
      </c>
      <c r="T2393" s="2" t="str">
        <f t="shared" si="185"/>
        <v/>
      </c>
      <c r="U2393" s="2" t="str">
        <f t="shared" si="185"/>
        <v/>
      </c>
      <c r="V2393" s="2" t="str">
        <f t="shared" si="185"/>
        <v/>
      </c>
      <c r="W2393" s="2" t="str">
        <f t="shared" si="185"/>
        <v/>
      </c>
      <c r="X2393" s="2" t="str">
        <f t="shared" si="185"/>
        <v/>
      </c>
      <c r="Y2393" s="2" t="str">
        <f t="shared" si="185"/>
        <v/>
      </c>
    </row>
    <row r="2394" spans="1:25" x14ac:dyDescent="0.2">
      <c r="A2394" s="2" t="s">
        <v>1759</v>
      </c>
      <c r="B2394" s="2">
        <v>4252</v>
      </c>
      <c r="C2394" s="2">
        <v>0</v>
      </c>
      <c r="D2394" s="2" t="s">
        <v>1759</v>
      </c>
      <c r="E2394" s="2">
        <v>2611</v>
      </c>
      <c r="F2394" s="2" t="s">
        <v>1606</v>
      </c>
      <c r="G2394" s="2">
        <v>2602118.8650000002</v>
      </c>
      <c r="H2394" s="2">
        <v>1248359.2169999999</v>
      </c>
      <c r="I2394" s="2" t="s">
        <v>4896</v>
      </c>
      <c r="J2394" s="4">
        <v>39630</v>
      </c>
      <c r="K2394" s="230">
        <f t="shared" si="187"/>
        <v>3</v>
      </c>
      <c r="L2394" s="2" t="str">
        <f>$B2394&amp;"-"&amp;COUNTIF($B$2:$B2394, $B2394)</f>
        <v>4252-1</v>
      </c>
      <c r="M2394" s="2">
        <v>7310</v>
      </c>
      <c r="N2394" s="2" t="str">
        <f t="shared" si="185"/>
        <v>Bad Ragaz</v>
      </c>
      <c r="O2394" s="2" t="str">
        <f t="shared" si="185"/>
        <v/>
      </c>
      <c r="P2394" s="2" t="str">
        <f t="shared" si="185"/>
        <v/>
      </c>
      <c r="Q2394" s="2" t="str">
        <f t="shared" si="185"/>
        <v/>
      </c>
      <c r="R2394" s="2" t="str">
        <f t="shared" si="185"/>
        <v/>
      </c>
      <c r="S2394" s="2" t="str">
        <f t="shared" si="185"/>
        <v/>
      </c>
      <c r="T2394" s="2" t="str">
        <f t="shared" si="185"/>
        <v/>
      </c>
      <c r="U2394" s="2" t="str">
        <f t="shared" si="185"/>
        <v/>
      </c>
      <c r="V2394" s="2" t="str">
        <f t="shared" si="185"/>
        <v/>
      </c>
      <c r="W2394" s="2" t="str">
        <f t="shared" si="185"/>
        <v/>
      </c>
      <c r="X2394" s="2" t="str">
        <f t="shared" si="185"/>
        <v/>
      </c>
      <c r="Y2394" s="2" t="str">
        <f t="shared" si="185"/>
        <v/>
      </c>
    </row>
    <row r="2395" spans="1:25" x14ac:dyDescent="0.2">
      <c r="A2395" s="2" t="s">
        <v>1804</v>
      </c>
      <c r="B2395" s="2">
        <v>4253</v>
      </c>
      <c r="C2395" s="2">
        <v>0</v>
      </c>
      <c r="D2395" s="2" t="s">
        <v>1759</v>
      </c>
      <c r="E2395" s="2">
        <v>2611</v>
      </c>
      <c r="F2395" s="2" t="s">
        <v>1606</v>
      </c>
      <c r="G2395" s="2">
        <v>2600375.5819999999</v>
      </c>
      <c r="H2395" s="2">
        <v>1250030.078</v>
      </c>
      <c r="I2395" s="2" t="s">
        <v>4896</v>
      </c>
      <c r="J2395" s="4">
        <v>39630</v>
      </c>
      <c r="K2395" s="230">
        <f t="shared" si="187"/>
        <v>3</v>
      </c>
      <c r="L2395" s="2" t="str">
        <f>$B2395&amp;"-"&amp;COUNTIF($B$2:$B2395, $B2395)</f>
        <v>4253-1</v>
      </c>
      <c r="M2395" s="2">
        <v>7312</v>
      </c>
      <c r="N2395" s="2" t="str">
        <f t="shared" si="185"/>
        <v>Pfäfers</v>
      </c>
      <c r="O2395" s="2" t="str">
        <f t="shared" si="185"/>
        <v/>
      </c>
      <c r="P2395" s="2" t="str">
        <f t="shared" si="185"/>
        <v/>
      </c>
      <c r="Q2395" s="2" t="str">
        <f t="shared" si="185"/>
        <v/>
      </c>
      <c r="R2395" s="2" t="str">
        <f t="shared" si="185"/>
        <v/>
      </c>
      <c r="S2395" s="2" t="str">
        <f t="shared" si="185"/>
        <v/>
      </c>
      <c r="T2395" s="2" t="str">
        <f t="shared" si="185"/>
        <v/>
      </c>
      <c r="U2395" s="2" t="str">
        <f t="shared" si="185"/>
        <v/>
      </c>
      <c r="V2395" s="2" t="str">
        <f t="shared" si="185"/>
        <v/>
      </c>
      <c r="W2395" s="2" t="str">
        <f t="shared" si="185"/>
        <v/>
      </c>
      <c r="X2395" s="2" t="str">
        <f t="shared" si="185"/>
        <v/>
      </c>
      <c r="Y2395" s="2" t="str">
        <f t="shared" si="185"/>
        <v/>
      </c>
    </row>
    <row r="2396" spans="1:25" x14ac:dyDescent="0.2">
      <c r="A2396" s="2" t="s">
        <v>664</v>
      </c>
      <c r="B2396" s="2">
        <v>2827</v>
      </c>
      <c r="C2396" s="2">
        <v>2</v>
      </c>
      <c r="D2396" s="2" t="s">
        <v>1761</v>
      </c>
      <c r="E2396" s="2">
        <v>2612</v>
      </c>
      <c r="F2396" s="2" t="s">
        <v>1606</v>
      </c>
      <c r="G2396" s="2">
        <v>2609695.1069999998</v>
      </c>
      <c r="H2396" s="2">
        <v>1243312.371</v>
      </c>
      <c r="I2396" s="2" t="s">
        <v>4896</v>
      </c>
      <c r="J2396" s="4">
        <v>39630</v>
      </c>
      <c r="K2396" s="230">
        <f t="shared" si="187"/>
        <v>3</v>
      </c>
      <c r="L2396" s="2" t="str">
        <f>$B2396&amp;"-"&amp;COUNTIF($B$2:$B2396, $B2396)</f>
        <v>2827-2</v>
      </c>
      <c r="M2396" s="2">
        <v>7313</v>
      </c>
      <c r="N2396" s="2" t="str">
        <f t="shared" si="185"/>
        <v>St. Margrethenberg</v>
      </c>
      <c r="O2396" s="2" t="str">
        <f t="shared" si="185"/>
        <v>St. Margrethenberg</v>
      </c>
      <c r="P2396" s="2" t="str">
        <f t="shared" si="185"/>
        <v/>
      </c>
      <c r="Q2396" s="2" t="str">
        <f t="shared" si="185"/>
        <v/>
      </c>
      <c r="R2396" s="2" t="str">
        <f t="shared" si="185"/>
        <v/>
      </c>
      <c r="S2396" s="2" t="str">
        <f t="shared" si="185"/>
        <v/>
      </c>
      <c r="T2396" s="2" t="str">
        <f t="shared" si="185"/>
        <v/>
      </c>
      <c r="U2396" s="2" t="str">
        <f t="shared" si="185"/>
        <v/>
      </c>
      <c r="V2396" s="2" t="str">
        <f t="shared" si="185"/>
        <v/>
      </c>
      <c r="W2396" s="2" t="str">
        <f t="shared" si="185"/>
        <v/>
      </c>
      <c r="X2396" s="2" t="str">
        <f t="shared" si="185"/>
        <v/>
      </c>
      <c r="Y2396" s="2" t="str">
        <f t="shared" si="185"/>
        <v/>
      </c>
    </row>
    <row r="2397" spans="1:25" x14ac:dyDescent="0.2">
      <c r="A2397" s="2" t="s">
        <v>1760</v>
      </c>
      <c r="B2397" s="2">
        <v>4229</v>
      </c>
      <c r="C2397" s="2">
        <v>0</v>
      </c>
      <c r="D2397" s="2" t="s">
        <v>1761</v>
      </c>
      <c r="E2397" s="2">
        <v>2612</v>
      </c>
      <c r="F2397" s="2" t="s">
        <v>1606</v>
      </c>
      <c r="G2397" s="2">
        <v>2611352.3590000002</v>
      </c>
      <c r="H2397" s="2">
        <v>1244830.889</v>
      </c>
      <c r="I2397" s="2" t="s">
        <v>4896</v>
      </c>
      <c r="J2397" s="4">
        <v>39630</v>
      </c>
      <c r="K2397" s="230">
        <f t="shared" si="187"/>
        <v>3</v>
      </c>
      <c r="L2397" s="2" t="str">
        <f>$B2397&amp;"-"&amp;COUNTIF($B$2:$B2397, $B2397)</f>
        <v>4229-2</v>
      </c>
      <c r="M2397" s="2">
        <v>7314</v>
      </c>
      <c r="N2397" s="2" t="str">
        <f t="shared" si="185"/>
        <v>Vadura</v>
      </c>
      <c r="O2397" s="2" t="str">
        <f t="shared" si="185"/>
        <v/>
      </c>
      <c r="P2397" s="2" t="str">
        <f t="shared" si="185"/>
        <v/>
      </c>
      <c r="Q2397" s="2" t="str">
        <f t="shared" si="185"/>
        <v/>
      </c>
      <c r="R2397" s="2" t="str">
        <f t="shared" si="185"/>
        <v/>
      </c>
      <c r="S2397" s="2" t="str">
        <f t="shared" si="185"/>
        <v/>
      </c>
      <c r="T2397" s="2" t="str">
        <f t="shared" si="185"/>
        <v/>
      </c>
      <c r="U2397" s="2" t="str">
        <f t="shared" si="185"/>
        <v/>
      </c>
      <c r="V2397" s="2" t="str">
        <f t="shared" si="185"/>
        <v/>
      </c>
      <c r="W2397" s="2" t="str">
        <f t="shared" si="185"/>
        <v/>
      </c>
      <c r="X2397" s="2" t="str">
        <f t="shared" si="185"/>
        <v/>
      </c>
      <c r="Y2397" s="2" t="str">
        <f t="shared" si="185"/>
        <v/>
      </c>
    </row>
    <row r="2398" spans="1:25" x14ac:dyDescent="0.2">
      <c r="A2398" s="2" t="s">
        <v>1623</v>
      </c>
      <c r="B2398" s="2">
        <v>4719</v>
      </c>
      <c r="C2398" s="2">
        <v>0</v>
      </c>
      <c r="D2398" s="2" t="s">
        <v>1761</v>
      </c>
      <c r="E2398" s="2">
        <v>2612</v>
      </c>
      <c r="F2398" s="2" t="s">
        <v>1606</v>
      </c>
      <c r="G2398" s="2">
        <v>2611535.2089999998</v>
      </c>
      <c r="H2398" s="2">
        <v>1243286.0419999999</v>
      </c>
      <c r="I2398" s="2" t="s">
        <v>4896</v>
      </c>
      <c r="J2398" s="4">
        <v>39630</v>
      </c>
      <c r="K2398" s="230">
        <f t="shared" si="187"/>
        <v>3</v>
      </c>
      <c r="L2398" s="2" t="str">
        <f>$B2398&amp;"-"&amp;COUNTIF($B$2:$B2398, $B2398)</f>
        <v>4719-3</v>
      </c>
      <c r="M2398" s="2">
        <v>7315</v>
      </c>
      <c r="N2398" s="2" t="str">
        <f t="shared" si="185"/>
        <v>Vättis</v>
      </c>
      <c r="O2398" s="2" t="str">
        <f t="shared" si="185"/>
        <v>Vättis</v>
      </c>
      <c r="P2398" s="2" t="str">
        <f t="shared" si="185"/>
        <v/>
      </c>
      <c r="Q2398" s="2" t="str">
        <f t="shared" si="185"/>
        <v/>
      </c>
      <c r="R2398" s="2" t="str">
        <f t="shared" si="185"/>
        <v/>
      </c>
      <c r="S2398" s="2" t="str">
        <f t="shared" si="185"/>
        <v/>
      </c>
      <c r="T2398" s="2" t="str">
        <f t="shared" si="185"/>
        <v/>
      </c>
      <c r="U2398" s="2" t="str">
        <f t="shared" si="185"/>
        <v/>
      </c>
      <c r="V2398" s="2" t="str">
        <f t="shared" si="185"/>
        <v/>
      </c>
      <c r="W2398" s="2" t="str">
        <f t="shared" si="185"/>
        <v/>
      </c>
      <c r="X2398" s="2" t="str">
        <f t="shared" si="185"/>
        <v/>
      </c>
      <c r="Y2398" s="2" t="str">
        <f t="shared" si="185"/>
        <v/>
      </c>
    </row>
    <row r="2399" spans="1:25" x14ac:dyDescent="0.2">
      <c r="A2399" s="2" t="s">
        <v>1762</v>
      </c>
      <c r="B2399" s="2">
        <v>4226</v>
      </c>
      <c r="C2399" s="2">
        <v>0</v>
      </c>
      <c r="D2399" s="2" t="s">
        <v>1762</v>
      </c>
      <c r="E2399" s="2">
        <v>2613</v>
      </c>
      <c r="F2399" s="2" t="s">
        <v>1606</v>
      </c>
      <c r="G2399" s="2">
        <v>2608441.3870000001</v>
      </c>
      <c r="H2399" s="2">
        <v>1250412.2879999999</v>
      </c>
      <c r="I2399" s="2" t="s">
        <v>4896</v>
      </c>
      <c r="J2399" s="4">
        <v>39630</v>
      </c>
      <c r="K2399" s="230">
        <f t="shared" si="187"/>
        <v>3</v>
      </c>
      <c r="L2399" s="2" t="str">
        <f>$B2399&amp;"-"&amp;COUNTIF($B$2:$B2399, $B2399)</f>
        <v>4226-1</v>
      </c>
      <c r="M2399" s="2">
        <v>7317</v>
      </c>
      <c r="N2399" s="2" t="str">
        <f t="shared" si="185"/>
        <v>Valens</v>
      </c>
      <c r="O2399" s="2" t="str">
        <f t="shared" si="185"/>
        <v>Valens</v>
      </c>
      <c r="P2399" s="2" t="str">
        <f t="shared" si="185"/>
        <v>Vasön</v>
      </c>
      <c r="Q2399" s="2" t="str">
        <f t="shared" si="185"/>
        <v/>
      </c>
      <c r="R2399" s="2" t="str">
        <f t="shared" si="185"/>
        <v/>
      </c>
      <c r="S2399" s="2" t="str">
        <f t="shared" si="185"/>
        <v/>
      </c>
      <c r="T2399" s="2" t="str">
        <f t="shared" si="185"/>
        <v/>
      </c>
      <c r="U2399" s="2" t="str">
        <f t="shared" si="185"/>
        <v/>
      </c>
      <c r="V2399" s="2" t="str">
        <f t="shared" si="185"/>
        <v/>
      </c>
      <c r="W2399" s="2" t="str">
        <f t="shared" si="185"/>
        <v/>
      </c>
      <c r="X2399" s="2" t="str">
        <f t="shared" si="185"/>
        <v/>
      </c>
      <c r="Y2399" s="2" t="str">
        <f t="shared" si="185"/>
        <v/>
      </c>
    </row>
    <row r="2400" spans="1:25" x14ac:dyDescent="0.2">
      <c r="A2400" s="2" t="s">
        <v>1765</v>
      </c>
      <c r="B2400" s="2">
        <v>4232</v>
      </c>
      <c r="C2400" s="2">
        <v>0</v>
      </c>
      <c r="D2400" s="2" t="s">
        <v>1762</v>
      </c>
      <c r="E2400" s="2">
        <v>2613</v>
      </c>
      <c r="F2400" s="2" t="s">
        <v>1606</v>
      </c>
      <c r="G2400" s="2">
        <v>2610578.8659999999</v>
      </c>
      <c r="H2400" s="2">
        <v>1250237.696</v>
      </c>
      <c r="I2400" s="2" t="s">
        <v>4896</v>
      </c>
      <c r="J2400" s="4">
        <v>39630</v>
      </c>
      <c r="K2400" s="230">
        <f t="shared" si="187"/>
        <v>3</v>
      </c>
      <c r="L2400" s="2" t="str">
        <f>$B2400&amp;"-"&amp;COUNTIF($B$2:$B2400, $B2400)</f>
        <v>4232-1</v>
      </c>
      <c r="M2400" s="2">
        <v>7320</v>
      </c>
      <c r="N2400" s="2" t="str">
        <f t="shared" si="185"/>
        <v>Sargans</v>
      </c>
      <c r="O2400" s="2" t="str">
        <f t="shared" si="185"/>
        <v>Sargans</v>
      </c>
      <c r="P2400" s="2" t="str">
        <f t="shared" si="185"/>
        <v/>
      </c>
      <c r="Q2400" s="2" t="str">
        <f t="shared" si="185"/>
        <v/>
      </c>
      <c r="R2400" s="2" t="str">
        <f t="shared" si="185"/>
        <v/>
      </c>
      <c r="S2400" s="2" t="str">
        <f t="shared" ref="O2400:Y2423" si="189">IFERROR(INDEX($A$2:$A$5744, MATCH($M2400&amp;"-"&amp;S$1, $L$2:$L$5744, 0)), "")</f>
        <v/>
      </c>
      <c r="T2400" s="2" t="str">
        <f t="shared" si="189"/>
        <v/>
      </c>
      <c r="U2400" s="2" t="str">
        <f t="shared" si="189"/>
        <v/>
      </c>
      <c r="V2400" s="2" t="str">
        <f t="shared" si="189"/>
        <v/>
      </c>
      <c r="W2400" s="2" t="str">
        <f t="shared" si="189"/>
        <v/>
      </c>
      <c r="X2400" s="2" t="str">
        <f t="shared" si="189"/>
        <v/>
      </c>
      <c r="Y2400" s="2" t="str">
        <f t="shared" si="189"/>
        <v/>
      </c>
    </row>
    <row r="2401" spans="1:25" x14ac:dyDescent="0.2">
      <c r="A2401" s="2" t="s">
        <v>1763</v>
      </c>
      <c r="B2401" s="2">
        <v>4227</v>
      </c>
      <c r="C2401" s="2">
        <v>0</v>
      </c>
      <c r="D2401" s="2" t="s">
        <v>1763</v>
      </c>
      <c r="E2401" s="2">
        <v>2614</v>
      </c>
      <c r="F2401" s="2" t="s">
        <v>1606</v>
      </c>
      <c r="G2401" s="2">
        <v>2608309.2289999998</v>
      </c>
      <c r="H2401" s="2">
        <v>1248791.4669999999</v>
      </c>
      <c r="I2401" s="2" t="s">
        <v>4896</v>
      </c>
      <c r="J2401" s="4">
        <v>39630</v>
      </c>
      <c r="K2401" s="230">
        <f t="shared" si="187"/>
        <v>3</v>
      </c>
      <c r="L2401" s="2" t="str">
        <f>$B2401&amp;"-"&amp;COUNTIF($B$2:$B2401, $B2401)</f>
        <v>4227-1</v>
      </c>
      <c r="M2401" s="2">
        <v>7323</v>
      </c>
      <c r="N2401" s="2" t="str">
        <f t="shared" ref="N2401:Y2443" si="190">IFERROR(INDEX($A$2:$A$5744, MATCH($M2401&amp;"-"&amp;N$1, $L$2:$L$5744, 0)), "")</f>
        <v>Wangs</v>
      </c>
      <c r="O2401" s="2" t="str">
        <f t="shared" si="189"/>
        <v>Wangs</v>
      </c>
      <c r="P2401" s="2" t="str">
        <f t="shared" si="189"/>
        <v/>
      </c>
      <c r="Q2401" s="2" t="str">
        <f t="shared" si="189"/>
        <v/>
      </c>
      <c r="R2401" s="2" t="str">
        <f t="shared" si="189"/>
        <v/>
      </c>
      <c r="S2401" s="2" t="str">
        <f t="shared" si="189"/>
        <v/>
      </c>
      <c r="T2401" s="2" t="str">
        <f t="shared" si="189"/>
        <v/>
      </c>
      <c r="U2401" s="2" t="str">
        <f t="shared" si="189"/>
        <v/>
      </c>
      <c r="V2401" s="2" t="str">
        <f t="shared" si="189"/>
        <v/>
      </c>
      <c r="W2401" s="2" t="str">
        <f t="shared" si="189"/>
        <v/>
      </c>
      <c r="X2401" s="2" t="str">
        <f t="shared" si="189"/>
        <v/>
      </c>
      <c r="Y2401" s="2" t="str">
        <f t="shared" si="189"/>
        <v/>
      </c>
    </row>
    <row r="2402" spans="1:25" x14ac:dyDescent="0.2">
      <c r="A2402" s="2" t="s">
        <v>1764</v>
      </c>
      <c r="B2402" s="2">
        <v>4228</v>
      </c>
      <c r="C2402" s="2">
        <v>0</v>
      </c>
      <c r="D2402" s="2" t="s">
        <v>1764</v>
      </c>
      <c r="E2402" s="2">
        <v>2615</v>
      </c>
      <c r="F2402" s="2" t="s">
        <v>1606</v>
      </c>
      <c r="G2402" s="2">
        <v>2607957.568</v>
      </c>
      <c r="H2402" s="2">
        <v>1246627.976</v>
      </c>
      <c r="I2402" s="2" t="s">
        <v>4896</v>
      </c>
      <c r="J2402" s="4">
        <v>39630</v>
      </c>
      <c r="K2402" s="230">
        <f t="shared" si="187"/>
        <v>3</v>
      </c>
      <c r="L2402" s="2" t="str">
        <f>$B2402&amp;"-"&amp;COUNTIF($B$2:$B2402, $B2402)</f>
        <v>4228-1</v>
      </c>
      <c r="M2402" s="2">
        <v>7324</v>
      </c>
      <c r="N2402" s="2" t="str">
        <f t="shared" si="190"/>
        <v>Vilters</v>
      </c>
      <c r="O2402" s="2" t="str">
        <f t="shared" si="189"/>
        <v/>
      </c>
      <c r="P2402" s="2" t="str">
        <f t="shared" si="189"/>
        <v/>
      </c>
      <c r="Q2402" s="2" t="str">
        <f t="shared" si="189"/>
        <v/>
      </c>
      <c r="R2402" s="2" t="str">
        <f t="shared" si="189"/>
        <v/>
      </c>
      <c r="S2402" s="2" t="str">
        <f t="shared" si="189"/>
        <v/>
      </c>
      <c r="T2402" s="2" t="str">
        <f t="shared" si="189"/>
        <v/>
      </c>
      <c r="U2402" s="2" t="str">
        <f t="shared" si="189"/>
        <v/>
      </c>
      <c r="V2402" s="2" t="str">
        <f t="shared" si="189"/>
        <v/>
      </c>
      <c r="W2402" s="2" t="str">
        <f t="shared" si="189"/>
        <v/>
      </c>
      <c r="X2402" s="2" t="str">
        <f t="shared" si="189"/>
        <v/>
      </c>
      <c r="Y2402" s="2" t="str">
        <f t="shared" si="189"/>
        <v/>
      </c>
    </row>
    <row r="2403" spans="1:25" x14ac:dyDescent="0.2">
      <c r="A2403" s="2" t="s">
        <v>1769</v>
      </c>
      <c r="B2403" s="2">
        <v>4233</v>
      </c>
      <c r="C2403" s="2">
        <v>0</v>
      </c>
      <c r="D2403" s="2" t="s">
        <v>1764</v>
      </c>
      <c r="E2403" s="2">
        <v>2615</v>
      </c>
      <c r="F2403" s="2" t="s">
        <v>1606</v>
      </c>
      <c r="G2403" s="2">
        <v>2609684.0970000001</v>
      </c>
      <c r="H2403" s="2">
        <v>1247976.4240000001</v>
      </c>
      <c r="I2403" s="2" t="s">
        <v>4896</v>
      </c>
      <c r="J2403" s="4">
        <v>39630</v>
      </c>
      <c r="K2403" s="230">
        <f t="shared" si="187"/>
        <v>3</v>
      </c>
      <c r="L2403" s="2" t="str">
        <f>$B2403&amp;"-"&amp;COUNTIF($B$2:$B2403, $B2403)</f>
        <v>4233-1</v>
      </c>
      <c r="M2403" s="2">
        <v>7325</v>
      </c>
      <c r="N2403" s="2" t="str">
        <f t="shared" si="190"/>
        <v>Schwendi im Weisstannental</v>
      </c>
      <c r="O2403" s="2" t="str">
        <f t="shared" si="189"/>
        <v/>
      </c>
      <c r="P2403" s="2" t="str">
        <f t="shared" si="189"/>
        <v/>
      </c>
      <c r="Q2403" s="2" t="str">
        <f t="shared" si="189"/>
        <v/>
      </c>
      <c r="R2403" s="2" t="str">
        <f t="shared" si="189"/>
        <v/>
      </c>
      <c r="S2403" s="2" t="str">
        <f t="shared" si="189"/>
        <v/>
      </c>
      <c r="T2403" s="2" t="str">
        <f t="shared" si="189"/>
        <v/>
      </c>
      <c r="U2403" s="2" t="str">
        <f t="shared" si="189"/>
        <v/>
      </c>
      <c r="V2403" s="2" t="str">
        <f t="shared" si="189"/>
        <v/>
      </c>
      <c r="W2403" s="2" t="str">
        <f t="shared" si="189"/>
        <v/>
      </c>
      <c r="X2403" s="2" t="str">
        <f t="shared" si="189"/>
        <v/>
      </c>
      <c r="Y2403" s="2" t="str">
        <f t="shared" si="189"/>
        <v/>
      </c>
    </row>
    <row r="2404" spans="1:25" x14ac:dyDescent="0.2">
      <c r="A2404" s="2" t="s">
        <v>1765</v>
      </c>
      <c r="B2404" s="2">
        <v>4232</v>
      </c>
      <c r="C2404" s="2">
        <v>0</v>
      </c>
      <c r="D2404" s="2" t="s">
        <v>1765</v>
      </c>
      <c r="E2404" s="2">
        <v>2616</v>
      </c>
      <c r="F2404" s="2" t="s">
        <v>1606</v>
      </c>
      <c r="G2404" s="2">
        <v>2610678.6979999999</v>
      </c>
      <c r="H2404" s="2">
        <v>1249668.446</v>
      </c>
      <c r="I2404" s="2" t="s">
        <v>4896</v>
      </c>
      <c r="J2404" s="4">
        <v>39630</v>
      </c>
      <c r="K2404" s="230">
        <f t="shared" si="187"/>
        <v>3</v>
      </c>
      <c r="L2404" s="2" t="str">
        <f>$B2404&amp;"-"&amp;COUNTIF($B$2:$B2404, $B2404)</f>
        <v>4232-2</v>
      </c>
      <c r="M2404" s="2">
        <v>7326</v>
      </c>
      <c r="N2404" s="2" t="str">
        <f t="shared" si="190"/>
        <v>Weisstannen</v>
      </c>
      <c r="O2404" s="2" t="str">
        <f t="shared" si="189"/>
        <v/>
      </c>
      <c r="P2404" s="2" t="str">
        <f t="shared" si="189"/>
        <v/>
      </c>
      <c r="Q2404" s="2" t="str">
        <f t="shared" si="189"/>
        <v/>
      </c>
      <c r="R2404" s="2" t="str">
        <f t="shared" si="189"/>
        <v/>
      </c>
      <c r="S2404" s="2" t="str">
        <f t="shared" si="189"/>
        <v/>
      </c>
      <c r="T2404" s="2" t="str">
        <f t="shared" si="189"/>
        <v/>
      </c>
      <c r="U2404" s="2" t="str">
        <f t="shared" si="189"/>
        <v/>
      </c>
      <c r="V2404" s="2" t="str">
        <f t="shared" si="189"/>
        <v/>
      </c>
      <c r="W2404" s="2" t="str">
        <f t="shared" si="189"/>
        <v/>
      </c>
      <c r="X2404" s="2" t="str">
        <f t="shared" si="189"/>
        <v/>
      </c>
      <c r="Y2404" s="2" t="str">
        <f t="shared" si="189"/>
        <v/>
      </c>
    </row>
    <row r="2405" spans="1:25" x14ac:dyDescent="0.2">
      <c r="A2405" s="2" t="s">
        <v>1766</v>
      </c>
      <c r="B2405" s="2">
        <v>4247</v>
      </c>
      <c r="C2405" s="2">
        <v>0</v>
      </c>
      <c r="D2405" s="2" t="s">
        <v>1766</v>
      </c>
      <c r="E2405" s="2">
        <v>2617</v>
      </c>
      <c r="F2405" s="2" t="s">
        <v>1606</v>
      </c>
      <c r="G2405" s="2">
        <v>2605292.2629999998</v>
      </c>
      <c r="H2405" s="2">
        <v>1247709.453</v>
      </c>
      <c r="I2405" s="2" t="s">
        <v>4896</v>
      </c>
      <c r="J2405" s="4">
        <v>39630</v>
      </c>
      <c r="K2405" s="230">
        <f t="shared" si="187"/>
        <v>3</v>
      </c>
      <c r="L2405" s="2" t="str">
        <f>$B2405&amp;"-"&amp;COUNTIF($B$2:$B2405, $B2405)</f>
        <v>4247-1</v>
      </c>
      <c r="M2405" s="2">
        <v>7402</v>
      </c>
      <c r="N2405" s="2" t="str">
        <f t="shared" si="190"/>
        <v>Bonaduz</v>
      </c>
      <c r="O2405" s="2" t="str">
        <f t="shared" si="189"/>
        <v>Bonaduz</v>
      </c>
      <c r="P2405" s="2" t="str">
        <f t="shared" si="189"/>
        <v/>
      </c>
      <c r="Q2405" s="2" t="str">
        <f t="shared" si="189"/>
        <v/>
      </c>
      <c r="R2405" s="2" t="str">
        <f t="shared" si="189"/>
        <v/>
      </c>
      <c r="S2405" s="2" t="str">
        <f t="shared" si="189"/>
        <v/>
      </c>
      <c r="T2405" s="2" t="str">
        <f t="shared" si="189"/>
        <v/>
      </c>
      <c r="U2405" s="2" t="str">
        <f t="shared" si="189"/>
        <v/>
      </c>
      <c r="V2405" s="2" t="str">
        <f t="shared" si="189"/>
        <v/>
      </c>
      <c r="W2405" s="2" t="str">
        <f t="shared" si="189"/>
        <v/>
      </c>
      <c r="X2405" s="2" t="str">
        <f t="shared" si="189"/>
        <v/>
      </c>
      <c r="Y2405" s="2" t="str">
        <f t="shared" si="189"/>
        <v/>
      </c>
    </row>
    <row r="2406" spans="1:25" x14ac:dyDescent="0.2">
      <c r="A2406" s="2" t="s">
        <v>1767</v>
      </c>
      <c r="B2406" s="2">
        <v>4204</v>
      </c>
      <c r="C2406" s="2">
        <v>0</v>
      </c>
      <c r="D2406" s="2" t="s">
        <v>1767</v>
      </c>
      <c r="E2406" s="2">
        <v>2618</v>
      </c>
      <c r="F2406" s="2" t="s">
        <v>1606</v>
      </c>
      <c r="G2406" s="2">
        <v>2611683.13</v>
      </c>
      <c r="H2406" s="2">
        <v>1252600.3740000001</v>
      </c>
      <c r="I2406" s="2" t="s">
        <v>4896</v>
      </c>
      <c r="J2406" s="4">
        <v>39630</v>
      </c>
      <c r="K2406" s="230">
        <f t="shared" si="187"/>
        <v>3</v>
      </c>
      <c r="L2406" s="2" t="str">
        <f>$B2406&amp;"-"&amp;COUNTIF($B$2:$B2406, $B2406)</f>
        <v>4204-2</v>
      </c>
      <c r="M2406" s="2">
        <v>7403</v>
      </c>
      <c r="N2406" s="2" t="str">
        <f t="shared" si="190"/>
        <v>Rhäzüns</v>
      </c>
      <c r="O2406" s="2" t="str">
        <f t="shared" si="189"/>
        <v/>
      </c>
      <c r="P2406" s="2" t="str">
        <f t="shared" si="189"/>
        <v/>
      </c>
      <c r="Q2406" s="2" t="str">
        <f t="shared" si="189"/>
        <v/>
      </c>
      <c r="R2406" s="2" t="str">
        <f t="shared" si="189"/>
        <v/>
      </c>
      <c r="S2406" s="2" t="str">
        <f t="shared" si="189"/>
        <v/>
      </c>
      <c r="T2406" s="2" t="str">
        <f t="shared" si="189"/>
        <v/>
      </c>
      <c r="U2406" s="2" t="str">
        <f t="shared" si="189"/>
        <v/>
      </c>
      <c r="V2406" s="2" t="str">
        <f t="shared" si="189"/>
        <v/>
      </c>
      <c r="W2406" s="2" t="str">
        <f t="shared" si="189"/>
        <v/>
      </c>
      <c r="X2406" s="2" t="str">
        <f t="shared" si="189"/>
        <v/>
      </c>
      <c r="Y2406" s="2" t="str">
        <f t="shared" si="189"/>
        <v/>
      </c>
    </row>
    <row r="2407" spans="1:25" x14ac:dyDescent="0.2">
      <c r="A2407" s="2" t="s">
        <v>1671</v>
      </c>
      <c r="B2407" s="2">
        <v>4206</v>
      </c>
      <c r="C2407" s="2">
        <v>0</v>
      </c>
      <c r="D2407" s="2" t="s">
        <v>1767</v>
      </c>
      <c r="E2407" s="2">
        <v>2618</v>
      </c>
      <c r="F2407" s="2" t="s">
        <v>1606</v>
      </c>
      <c r="G2407" s="2">
        <v>2613112.273</v>
      </c>
      <c r="H2407" s="2">
        <v>1253380.8640000001</v>
      </c>
      <c r="I2407" s="2" t="s">
        <v>4896</v>
      </c>
      <c r="J2407" s="4">
        <v>39630</v>
      </c>
      <c r="K2407" s="230">
        <f t="shared" si="187"/>
        <v>3</v>
      </c>
      <c r="L2407" s="2" t="str">
        <f>$B2407&amp;"-"&amp;COUNTIF($B$2:$B2407, $B2407)</f>
        <v>4206-2</v>
      </c>
      <c r="M2407" s="2">
        <v>7404</v>
      </c>
      <c r="N2407" s="2" t="str">
        <f t="shared" si="190"/>
        <v>Feldis/Veulden</v>
      </c>
      <c r="O2407" s="2" t="str">
        <f t="shared" si="189"/>
        <v/>
      </c>
      <c r="P2407" s="2" t="str">
        <f t="shared" si="189"/>
        <v/>
      </c>
      <c r="Q2407" s="2" t="str">
        <f t="shared" si="189"/>
        <v/>
      </c>
      <c r="R2407" s="2" t="str">
        <f t="shared" si="189"/>
        <v/>
      </c>
      <c r="S2407" s="2" t="str">
        <f t="shared" si="189"/>
        <v/>
      </c>
      <c r="T2407" s="2" t="str">
        <f t="shared" si="189"/>
        <v/>
      </c>
      <c r="U2407" s="2" t="str">
        <f t="shared" si="189"/>
        <v/>
      </c>
      <c r="V2407" s="2" t="str">
        <f t="shared" si="189"/>
        <v/>
      </c>
      <c r="W2407" s="2" t="str">
        <f t="shared" si="189"/>
        <v/>
      </c>
      <c r="X2407" s="2" t="str">
        <f t="shared" si="189"/>
        <v/>
      </c>
      <c r="Y2407" s="2" t="str">
        <f t="shared" si="189"/>
        <v/>
      </c>
    </row>
    <row r="2408" spans="1:25" x14ac:dyDescent="0.2">
      <c r="A2408" s="2" t="s">
        <v>1807</v>
      </c>
      <c r="B2408" s="2">
        <v>2814</v>
      </c>
      <c r="C2408" s="2">
        <v>0</v>
      </c>
      <c r="D2408" s="2" t="s">
        <v>1768</v>
      </c>
      <c r="E2408" s="2">
        <v>2619</v>
      </c>
      <c r="F2408" s="2" t="s">
        <v>1606</v>
      </c>
      <c r="G2408" s="2">
        <v>2595556.58</v>
      </c>
      <c r="H2408" s="2">
        <v>1252317.135</v>
      </c>
      <c r="I2408" s="2" t="s">
        <v>4896</v>
      </c>
      <c r="J2408" s="4">
        <v>39630</v>
      </c>
      <c r="K2408" s="230">
        <f t="shared" si="187"/>
        <v>3</v>
      </c>
      <c r="L2408" s="2" t="str">
        <f>$B2408&amp;"-"&amp;COUNTIF($B$2:$B2408, $B2408)</f>
        <v>2814-1</v>
      </c>
      <c r="M2408" s="2">
        <v>7405</v>
      </c>
      <c r="N2408" s="2" t="str">
        <f t="shared" si="190"/>
        <v>Rothenbrunnen</v>
      </c>
      <c r="O2408" s="2" t="str">
        <f t="shared" si="189"/>
        <v>Rothenbrunnen</v>
      </c>
      <c r="P2408" s="2" t="str">
        <f t="shared" si="189"/>
        <v/>
      </c>
      <c r="Q2408" s="2" t="str">
        <f t="shared" si="189"/>
        <v/>
      </c>
      <c r="R2408" s="2" t="str">
        <f t="shared" si="189"/>
        <v/>
      </c>
      <c r="S2408" s="2" t="str">
        <f t="shared" si="189"/>
        <v/>
      </c>
      <c r="T2408" s="2" t="str">
        <f t="shared" si="189"/>
        <v/>
      </c>
      <c r="U2408" s="2" t="str">
        <f t="shared" si="189"/>
        <v/>
      </c>
      <c r="V2408" s="2" t="str">
        <f t="shared" si="189"/>
        <v/>
      </c>
      <c r="W2408" s="2" t="str">
        <f t="shared" si="189"/>
        <v/>
      </c>
      <c r="X2408" s="2" t="str">
        <f t="shared" si="189"/>
        <v/>
      </c>
      <c r="Y2408" s="2" t="str">
        <f t="shared" si="189"/>
        <v/>
      </c>
    </row>
    <row r="2409" spans="1:25" x14ac:dyDescent="0.2">
      <c r="A2409" s="2" t="s">
        <v>1768</v>
      </c>
      <c r="B2409" s="2">
        <v>4245</v>
      </c>
      <c r="C2409" s="2">
        <v>0</v>
      </c>
      <c r="D2409" s="2" t="s">
        <v>1768</v>
      </c>
      <c r="E2409" s="2">
        <v>2619</v>
      </c>
      <c r="F2409" s="2" t="s">
        <v>1606</v>
      </c>
      <c r="G2409" s="2">
        <v>2598481.6850000001</v>
      </c>
      <c r="H2409" s="2">
        <v>1253092.4790000001</v>
      </c>
      <c r="I2409" s="2" t="s">
        <v>4896</v>
      </c>
      <c r="J2409" s="4">
        <v>39630</v>
      </c>
      <c r="K2409" s="230">
        <f t="shared" si="187"/>
        <v>3</v>
      </c>
      <c r="L2409" s="2" t="str">
        <f>$B2409&amp;"-"&amp;COUNTIF($B$2:$B2409, $B2409)</f>
        <v>4245-1</v>
      </c>
      <c r="M2409" s="2">
        <v>7407</v>
      </c>
      <c r="N2409" s="2" t="str">
        <f t="shared" si="190"/>
        <v>Trans</v>
      </c>
      <c r="O2409" s="2" t="str">
        <f t="shared" si="189"/>
        <v/>
      </c>
      <c r="P2409" s="2" t="str">
        <f t="shared" si="189"/>
        <v/>
      </c>
      <c r="Q2409" s="2" t="str">
        <f t="shared" si="189"/>
        <v/>
      </c>
      <c r="R2409" s="2" t="str">
        <f t="shared" si="189"/>
        <v/>
      </c>
      <c r="S2409" s="2" t="str">
        <f t="shared" si="189"/>
        <v/>
      </c>
      <c r="T2409" s="2" t="str">
        <f t="shared" si="189"/>
        <v/>
      </c>
      <c r="U2409" s="2" t="str">
        <f t="shared" si="189"/>
        <v/>
      </c>
      <c r="V2409" s="2" t="str">
        <f t="shared" si="189"/>
        <v/>
      </c>
      <c r="W2409" s="2" t="str">
        <f t="shared" si="189"/>
        <v/>
      </c>
      <c r="X2409" s="2" t="str">
        <f t="shared" si="189"/>
        <v/>
      </c>
      <c r="Y2409" s="2" t="str">
        <f t="shared" si="189"/>
        <v/>
      </c>
    </row>
    <row r="2410" spans="1:25" x14ac:dyDescent="0.2">
      <c r="A2410" s="2" t="s">
        <v>1760</v>
      </c>
      <c r="B2410" s="2">
        <v>4229</v>
      </c>
      <c r="C2410" s="2">
        <v>0</v>
      </c>
      <c r="D2410" s="2" t="s">
        <v>1769</v>
      </c>
      <c r="E2410" s="2">
        <v>2620</v>
      </c>
      <c r="F2410" s="2" t="s">
        <v>1606</v>
      </c>
      <c r="G2410" s="2">
        <v>2611376.3879999998</v>
      </c>
      <c r="H2410" s="2">
        <v>1246742.4029999999</v>
      </c>
      <c r="I2410" s="2" t="s">
        <v>4896</v>
      </c>
      <c r="J2410" s="4">
        <v>39630</v>
      </c>
      <c r="K2410" s="230">
        <f t="shared" si="187"/>
        <v>3</v>
      </c>
      <c r="L2410" s="2" t="str">
        <f>$B2410&amp;"-"&amp;COUNTIF($B$2:$B2410, $B2410)</f>
        <v>4229-3</v>
      </c>
      <c r="M2410" s="2">
        <v>7408</v>
      </c>
      <c r="N2410" s="2" t="str">
        <f t="shared" si="190"/>
        <v>Cazis</v>
      </c>
      <c r="O2410" s="2" t="str">
        <f t="shared" si="189"/>
        <v/>
      </c>
      <c r="P2410" s="2" t="str">
        <f t="shared" si="189"/>
        <v/>
      </c>
      <c r="Q2410" s="2" t="str">
        <f t="shared" si="189"/>
        <v/>
      </c>
      <c r="R2410" s="2" t="str">
        <f t="shared" si="189"/>
        <v/>
      </c>
      <c r="S2410" s="2" t="str">
        <f t="shared" si="189"/>
        <v/>
      </c>
      <c r="T2410" s="2" t="str">
        <f t="shared" si="189"/>
        <v/>
      </c>
      <c r="U2410" s="2" t="str">
        <f t="shared" si="189"/>
        <v/>
      </c>
      <c r="V2410" s="2" t="str">
        <f t="shared" si="189"/>
        <v/>
      </c>
      <c r="W2410" s="2" t="str">
        <f t="shared" si="189"/>
        <v/>
      </c>
      <c r="X2410" s="2" t="str">
        <f t="shared" si="189"/>
        <v/>
      </c>
      <c r="Y2410" s="2" t="str">
        <f t="shared" si="189"/>
        <v/>
      </c>
    </row>
    <row r="2411" spans="1:25" x14ac:dyDescent="0.2">
      <c r="A2411" s="2" t="s">
        <v>1769</v>
      </c>
      <c r="B2411" s="2">
        <v>4233</v>
      </c>
      <c r="C2411" s="2">
        <v>0</v>
      </c>
      <c r="D2411" s="2" t="s">
        <v>1769</v>
      </c>
      <c r="E2411" s="2">
        <v>2620</v>
      </c>
      <c r="F2411" s="2" t="s">
        <v>1606</v>
      </c>
      <c r="G2411" s="2">
        <v>2611256.37</v>
      </c>
      <c r="H2411" s="2">
        <v>1247990.892</v>
      </c>
      <c r="I2411" s="2" t="s">
        <v>4896</v>
      </c>
      <c r="J2411" s="4">
        <v>39630</v>
      </c>
      <c r="K2411" s="230">
        <f t="shared" si="187"/>
        <v>3</v>
      </c>
      <c r="L2411" s="2" t="str">
        <f>$B2411&amp;"-"&amp;COUNTIF($B$2:$B2411, $B2411)</f>
        <v>4233-2</v>
      </c>
      <c r="M2411" s="2">
        <v>7411</v>
      </c>
      <c r="N2411" s="2" t="str">
        <f t="shared" si="190"/>
        <v>Sils im Domleschg</v>
      </c>
      <c r="O2411" s="2" t="str">
        <f t="shared" si="189"/>
        <v/>
      </c>
      <c r="P2411" s="2" t="str">
        <f t="shared" si="189"/>
        <v/>
      </c>
      <c r="Q2411" s="2" t="str">
        <f t="shared" si="189"/>
        <v/>
      </c>
      <c r="R2411" s="2" t="str">
        <f t="shared" si="189"/>
        <v/>
      </c>
      <c r="S2411" s="2" t="str">
        <f t="shared" si="189"/>
        <v/>
      </c>
      <c r="T2411" s="2" t="str">
        <f t="shared" si="189"/>
        <v/>
      </c>
      <c r="U2411" s="2" t="str">
        <f t="shared" si="189"/>
        <v/>
      </c>
      <c r="V2411" s="2" t="str">
        <f t="shared" si="189"/>
        <v/>
      </c>
      <c r="W2411" s="2" t="str">
        <f t="shared" si="189"/>
        <v/>
      </c>
      <c r="X2411" s="2" t="str">
        <f t="shared" si="189"/>
        <v/>
      </c>
      <c r="Y2411" s="2" t="str">
        <f t="shared" si="189"/>
        <v/>
      </c>
    </row>
    <row r="2412" spans="1:25" x14ac:dyDescent="0.2">
      <c r="A2412" s="2" t="s">
        <v>1767</v>
      </c>
      <c r="B2412" s="2">
        <v>4204</v>
      </c>
      <c r="C2412" s="2">
        <v>0</v>
      </c>
      <c r="D2412" s="2" t="s">
        <v>1770</v>
      </c>
      <c r="E2412" s="2">
        <v>2621</v>
      </c>
      <c r="F2412" s="2" t="s">
        <v>1606</v>
      </c>
      <c r="G2412" s="2">
        <v>2612102.5469999998</v>
      </c>
      <c r="H2412" s="2">
        <v>1251505.2590000001</v>
      </c>
      <c r="I2412" s="2" t="s">
        <v>4896</v>
      </c>
      <c r="J2412" s="4">
        <v>39630</v>
      </c>
      <c r="K2412" s="230">
        <f t="shared" si="187"/>
        <v>3</v>
      </c>
      <c r="L2412" s="2" t="str">
        <f>$B2412&amp;"-"&amp;COUNTIF($B$2:$B2412, $B2412)</f>
        <v>4204-3</v>
      </c>
      <c r="M2412" s="2">
        <v>7412</v>
      </c>
      <c r="N2412" s="2" t="str">
        <f t="shared" si="190"/>
        <v>Scharans</v>
      </c>
      <c r="O2412" s="2" t="str">
        <f t="shared" si="189"/>
        <v/>
      </c>
      <c r="P2412" s="2" t="str">
        <f t="shared" si="189"/>
        <v/>
      </c>
      <c r="Q2412" s="2" t="str">
        <f t="shared" si="189"/>
        <v/>
      </c>
      <c r="R2412" s="2" t="str">
        <f t="shared" si="189"/>
        <v/>
      </c>
      <c r="S2412" s="2" t="str">
        <f t="shared" si="189"/>
        <v/>
      </c>
      <c r="T2412" s="2" t="str">
        <f t="shared" si="189"/>
        <v/>
      </c>
      <c r="U2412" s="2" t="str">
        <f t="shared" si="189"/>
        <v/>
      </c>
      <c r="V2412" s="2" t="str">
        <f t="shared" si="189"/>
        <v/>
      </c>
      <c r="W2412" s="2" t="str">
        <f t="shared" si="189"/>
        <v/>
      </c>
      <c r="X2412" s="2" t="str">
        <f t="shared" si="189"/>
        <v/>
      </c>
      <c r="Y2412" s="2" t="str">
        <f t="shared" si="189"/>
        <v/>
      </c>
    </row>
    <row r="2413" spans="1:25" x14ac:dyDescent="0.2">
      <c r="A2413" s="2" t="s">
        <v>1770</v>
      </c>
      <c r="B2413" s="2">
        <v>4208</v>
      </c>
      <c r="C2413" s="2">
        <v>0</v>
      </c>
      <c r="D2413" s="2" t="s">
        <v>1770</v>
      </c>
      <c r="E2413" s="2">
        <v>2621</v>
      </c>
      <c r="F2413" s="2" t="s">
        <v>1606</v>
      </c>
      <c r="G2413" s="2">
        <v>2613182.3059999999</v>
      </c>
      <c r="H2413" s="2">
        <v>1250014.4720000001</v>
      </c>
      <c r="I2413" s="2" t="s">
        <v>4896</v>
      </c>
      <c r="J2413" s="4">
        <v>39630</v>
      </c>
      <c r="K2413" s="230">
        <f t="shared" si="187"/>
        <v>3</v>
      </c>
      <c r="L2413" s="2" t="str">
        <f>$B2413&amp;"-"&amp;COUNTIF($B$2:$B2413, $B2413)</f>
        <v>4208-1</v>
      </c>
      <c r="M2413" s="2">
        <v>7413</v>
      </c>
      <c r="N2413" s="2" t="str">
        <f t="shared" si="190"/>
        <v>Fürstenaubruck</v>
      </c>
      <c r="O2413" s="2" t="str">
        <f t="shared" si="189"/>
        <v/>
      </c>
      <c r="P2413" s="2" t="str">
        <f t="shared" si="189"/>
        <v/>
      </c>
      <c r="Q2413" s="2" t="str">
        <f t="shared" si="189"/>
        <v/>
      </c>
      <c r="R2413" s="2" t="str">
        <f t="shared" si="189"/>
        <v/>
      </c>
      <c r="S2413" s="2" t="str">
        <f t="shared" si="189"/>
        <v/>
      </c>
      <c r="T2413" s="2" t="str">
        <f t="shared" si="189"/>
        <v/>
      </c>
      <c r="U2413" s="2" t="str">
        <f t="shared" si="189"/>
        <v/>
      </c>
      <c r="V2413" s="2" t="str">
        <f t="shared" si="189"/>
        <v/>
      </c>
      <c r="W2413" s="2" t="str">
        <f t="shared" si="189"/>
        <v/>
      </c>
      <c r="X2413" s="2" t="str">
        <f t="shared" si="189"/>
        <v/>
      </c>
      <c r="Y2413" s="2" t="str">
        <f t="shared" si="189"/>
        <v/>
      </c>
    </row>
    <row r="2414" spans="1:25" x14ac:dyDescent="0.2">
      <c r="A2414" s="2" t="s">
        <v>1769</v>
      </c>
      <c r="B2414" s="2">
        <v>4233</v>
      </c>
      <c r="C2414" s="2">
        <v>0</v>
      </c>
      <c r="D2414" s="2" t="s">
        <v>1771</v>
      </c>
      <c r="E2414" s="2">
        <v>2622</v>
      </c>
      <c r="F2414" s="2" t="s">
        <v>1606</v>
      </c>
      <c r="G2414" s="2">
        <v>2612136.9219999998</v>
      </c>
      <c r="H2414" s="2">
        <v>1248332.453</v>
      </c>
      <c r="I2414" s="2" t="s">
        <v>4896</v>
      </c>
      <c r="J2414" s="4">
        <v>39630</v>
      </c>
      <c r="K2414" s="230">
        <f t="shared" si="187"/>
        <v>3</v>
      </c>
      <c r="L2414" s="2" t="str">
        <f>$B2414&amp;"-"&amp;COUNTIF($B$2:$B2414, $B2414)</f>
        <v>4233-3</v>
      </c>
      <c r="M2414" s="2">
        <v>7414</v>
      </c>
      <c r="N2414" s="2" t="str">
        <f t="shared" si="190"/>
        <v>Fürstenau</v>
      </c>
      <c r="O2414" s="2" t="str">
        <f t="shared" si="189"/>
        <v/>
      </c>
      <c r="P2414" s="2" t="str">
        <f t="shared" si="189"/>
        <v/>
      </c>
      <c r="Q2414" s="2" t="str">
        <f t="shared" si="189"/>
        <v/>
      </c>
      <c r="R2414" s="2" t="str">
        <f t="shared" si="189"/>
        <v/>
      </c>
      <c r="S2414" s="2" t="str">
        <f t="shared" si="189"/>
        <v/>
      </c>
      <c r="T2414" s="2" t="str">
        <f t="shared" si="189"/>
        <v/>
      </c>
      <c r="U2414" s="2" t="str">
        <f t="shared" si="189"/>
        <v/>
      </c>
      <c r="V2414" s="2" t="str">
        <f t="shared" si="189"/>
        <v/>
      </c>
      <c r="W2414" s="2" t="str">
        <f t="shared" si="189"/>
        <v/>
      </c>
      <c r="X2414" s="2" t="str">
        <f t="shared" si="189"/>
        <v/>
      </c>
      <c r="Y2414" s="2" t="str">
        <f t="shared" si="189"/>
        <v/>
      </c>
    </row>
    <row r="2415" spans="1:25" x14ac:dyDescent="0.2">
      <c r="A2415" s="2" t="s">
        <v>1771</v>
      </c>
      <c r="B2415" s="2">
        <v>4234</v>
      </c>
      <c r="C2415" s="2">
        <v>0</v>
      </c>
      <c r="D2415" s="2" t="s">
        <v>1771</v>
      </c>
      <c r="E2415" s="2">
        <v>2622</v>
      </c>
      <c r="F2415" s="2" t="s">
        <v>1606</v>
      </c>
      <c r="G2415" s="2">
        <v>2612395.665</v>
      </c>
      <c r="H2415" s="2">
        <v>1248553.307</v>
      </c>
      <c r="I2415" s="2" t="s">
        <v>4896</v>
      </c>
      <c r="J2415" s="4">
        <v>39630</v>
      </c>
      <c r="K2415" s="230">
        <f t="shared" si="187"/>
        <v>3</v>
      </c>
      <c r="L2415" s="2" t="str">
        <f>$B2415&amp;"-"&amp;COUNTIF($B$2:$B2415, $B2415)</f>
        <v>4234-1</v>
      </c>
      <c r="M2415" s="2">
        <v>7415</v>
      </c>
      <c r="N2415" s="2" t="str">
        <f t="shared" si="190"/>
        <v>Rodels</v>
      </c>
      <c r="O2415" s="2" t="str">
        <f t="shared" si="189"/>
        <v>Rodels</v>
      </c>
      <c r="P2415" s="2" t="str">
        <f t="shared" si="189"/>
        <v>Pratval</v>
      </c>
      <c r="Q2415" s="2" t="str">
        <f t="shared" si="189"/>
        <v/>
      </c>
      <c r="R2415" s="2" t="str">
        <f t="shared" si="189"/>
        <v/>
      </c>
      <c r="S2415" s="2" t="str">
        <f t="shared" si="189"/>
        <v/>
      </c>
      <c r="T2415" s="2" t="str">
        <f t="shared" si="189"/>
        <v/>
      </c>
      <c r="U2415" s="2" t="str">
        <f t="shared" si="189"/>
        <v/>
      </c>
      <c r="V2415" s="2" t="str">
        <f t="shared" si="189"/>
        <v/>
      </c>
      <c r="W2415" s="2" t="str">
        <f t="shared" si="189"/>
        <v/>
      </c>
      <c r="X2415" s="2" t="str">
        <f t="shared" si="189"/>
        <v/>
      </c>
      <c r="Y2415" s="2" t="str">
        <f t="shared" si="189"/>
        <v/>
      </c>
    </row>
    <row r="2416" spans="1:25" x14ac:dyDescent="0.2">
      <c r="A2416" s="2" t="s">
        <v>1772</v>
      </c>
      <c r="B2416" s="2">
        <v>4001</v>
      </c>
      <c r="C2416" s="2">
        <v>0</v>
      </c>
      <c r="D2416" s="2" t="s">
        <v>1772</v>
      </c>
      <c r="E2416" s="2">
        <v>2701</v>
      </c>
      <c r="F2416" s="2" t="s">
        <v>1773</v>
      </c>
      <c r="G2416" s="2">
        <v>2611308.85</v>
      </c>
      <c r="H2416" s="2">
        <v>1267305.821</v>
      </c>
      <c r="I2416" s="2" t="s">
        <v>4896</v>
      </c>
      <c r="J2416" s="4">
        <v>39630</v>
      </c>
      <c r="K2416" s="230">
        <f t="shared" si="187"/>
        <v>3</v>
      </c>
      <c r="L2416" s="2" t="str">
        <f>$B2416&amp;"-"&amp;COUNTIF($B$2:$B2416, $B2416)</f>
        <v>4001-1</v>
      </c>
      <c r="M2416" s="2">
        <v>7416</v>
      </c>
      <c r="N2416" s="2" t="str">
        <f t="shared" si="190"/>
        <v>Almens</v>
      </c>
      <c r="O2416" s="2" t="str">
        <f t="shared" si="189"/>
        <v/>
      </c>
      <c r="P2416" s="2" t="str">
        <f t="shared" si="189"/>
        <v/>
      </c>
      <c r="Q2416" s="2" t="str">
        <f t="shared" si="189"/>
        <v/>
      </c>
      <c r="R2416" s="2" t="str">
        <f t="shared" si="189"/>
        <v/>
      </c>
      <c r="S2416" s="2" t="str">
        <f t="shared" si="189"/>
        <v/>
      </c>
      <c r="T2416" s="2" t="str">
        <f t="shared" si="189"/>
        <v/>
      </c>
      <c r="U2416" s="2" t="str">
        <f t="shared" si="189"/>
        <v/>
      </c>
      <c r="V2416" s="2" t="str">
        <f t="shared" si="189"/>
        <v/>
      </c>
      <c r="W2416" s="2" t="str">
        <f t="shared" si="189"/>
        <v/>
      </c>
      <c r="X2416" s="2" t="str">
        <f t="shared" si="189"/>
        <v/>
      </c>
      <c r="Y2416" s="2" t="str">
        <f t="shared" si="189"/>
        <v/>
      </c>
    </row>
    <row r="2417" spans="1:25" x14ac:dyDescent="0.2">
      <c r="A2417" s="2" t="s">
        <v>1772</v>
      </c>
      <c r="B2417" s="2">
        <v>4031</v>
      </c>
      <c r="C2417" s="2">
        <v>0</v>
      </c>
      <c r="D2417" s="2" t="s">
        <v>1772</v>
      </c>
      <c r="E2417" s="2">
        <v>2701</v>
      </c>
      <c r="F2417" s="2" t="s">
        <v>1773</v>
      </c>
      <c r="G2417" s="2">
        <v>2610365.023</v>
      </c>
      <c r="H2417" s="2">
        <v>1267984.0830000001</v>
      </c>
      <c r="I2417" s="2" t="s">
        <v>4896</v>
      </c>
      <c r="J2417" s="4">
        <v>39630</v>
      </c>
      <c r="K2417" s="230">
        <f t="shared" si="187"/>
        <v>3</v>
      </c>
      <c r="L2417" s="2" t="str">
        <f>$B2417&amp;"-"&amp;COUNTIF($B$2:$B2417, $B2417)</f>
        <v>4031-1</v>
      </c>
      <c r="M2417" s="2">
        <v>7417</v>
      </c>
      <c r="N2417" s="2" t="str">
        <f t="shared" si="190"/>
        <v>Paspels</v>
      </c>
      <c r="O2417" s="2" t="str">
        <f t="shared" si="189"/>
        <v/>
      </c>
      <c r="P2417" s="2" t="str">
        <f t="shared" si="189"/>
        <v/>
      </c>
      <c r="Q2417" s="2" t="str">
        <f t="shared" si="189"/>
        <v/>
      </c>
      <c r="R2417" s="2" t="str">
        <f t="shared" si="189"/>
        <v/>
      </c>
      <c r="S2417" s="2" t="str">
        <f t="shared" si="189"/>
        <v/>
      </c>
      <c r="T2417" s="2" t="str">
        <f t="shared" si="189"/>
        <v/>
      </c>
      <c r="U2417" s="2" t="str">
        <f t="shared" si="189"/>
        <v/>
      </c>
      <c r="V2417" s="2" t="str">
        <f t="shared" si="189"/>
        <v/>
      </c>
      <c r="W2417" s="2" t="str">
        <f t="shared" si="189"/>
        <v/>
      </c>
      <c r="X2417" s="2" t="str">
        <f t="shared" si="189"/>
        <v/>
      </c>
      <c r="Y2417" s="2" t="str">
        <f t="shared" si="189"/>
        <v/>
      </c>
    </row>
    <row r="2418" spans="1:25" x14ac:dyDescent="0.2">
      <c r="A2418" s="2" t="s">
        <v>1772</v>
      </c>
      <c r="B2418" s="2">
        <v>4031</v>
      </c>
      <c r="C2418" s="2">
        <v>0</v>
      </c>
      <c r="D2418" s="2" t="s">
        <v>1772</v>
      </c>
      <c r="E2418" s="2">
        <v>2701</v>
      </c>
      <c r="F2418" s="2" t="s">
        <v>1773</v>
      </c>
      <c r="G2418" s="2">
        <v>2610853.35</v>
      </c>
      <c r="H2418" s="2">
        <v>1267927.115</v>
      </c>
      <c r="I2418" s="2" t="s">
        <v>4896</v>
      </c>
      <c r="J2418" s="4">
        <v>39630</v>
      </c>
      <c r="K2418" s="230">
        <f t="shared" si="187"/>
        <v>3</v>
      </c>
      <c r="L2418" s="2" t="str">
        <f>$B2418&amp;"-"&amp;COUNTIF($B$2:$B2418, $B2418)</f>
        <v>4031-2</v>
      </c>
      <c r="M2418" s="2">
        <v>7418</v>
      </c>
      <c r="N2418" s="2" t="str">
        <f t="shared" si="190"/>
        <v>Tumegl/Tomils</v>
      </c>
      <c r="O2418" s="2" t="str">
        <f t="shared" si="189"/>
        <v/>
      </c>
      <c r="P2418" s="2" t="str">
        <f t="shared" si="189"/>
        <v/>
      </c>
      <c r="Q2418" s="2" t="str">
        <f t="shared" si="189"/>
        <v/>
      </c>
      <c r="R2418" s="2" t="str">
        <f t="shared" si="189"/>
        <v/>
      </c>
      <c r="S2418" s="2" t="str">
        <f t="shared" si="189"/>
        <v/>
      </c>
      <c r="T2418" s="2" t="str">
        <f t="shared" si="189"/>
        <v/>
      </c>
      <c r="U2418" s="2" t="str">
        <f t="shared" si="189"/>
        <v/>
      </c>
      <c r="V2418" s="2" t="str">
        <f t="shared" si="189"/>
        <v/>
      </c>
      <c r="W2418" s="2" t="str">
        <f t="shared" si="189"/>
        <v/>
      </c>
      <c r="X2418" s="2" t="str">
        <f t="shared" si="189"/>
        <v/>
      </c>
      <c r="Y2418" s="2" t="str">
        <f t="shared" si="189"/>
        <v/>
      </c>
    </row>
    <row r="2419" spans="1:25" x14ac:dyDescent="0.2">
      <c r="A2419" s="2" t="s">
        <v>1772</v>
      </c>
      <c r="B2419" s="2">
        <v>4051</v>
      </c>
      <c r="C2419" s="2">
        <v>0</v>
      </c>
      <c r="D2419" s="2" t="s">
        <v>1772</v>
      </c>
      <c r="E2419" s="2">
        <v>2701</v>
      </c>
      <c r="F2419" s="2" t="s">
        <v>1773</v>
      </c>
      <c r="G2419" s="2">
        <v>2611145.787</v>
      </c>
      <c r="H2419" s="2">
        <v>1267063.105</v>
      </c>
      <c r="I2419" s="2" t="s">
        <v>4896</v>
      </c>
      <c r="J2419" s="4">
        <v>39630</v>
      </c>
      <c r="K2419" s="230">
        <f t="shared" si="187"/>
        <v>3</v>
      </c>
      <c r="L2419" s="2" t="str">
        <f>$B2419&amp;"-"&amp;COUNTIF($B$2:$B2419, $B2419)</f>
        <v>4051-1</v>
      </c>
      <c r="M2419" s="2">
        <v>7419</v>
      </c>
      <c r="N2419" s="2" t="str">
        <f t="shared" si="190"/>
        <v>Scheid</v>
      </c>
      <c r="O2419" s="2" t="str">
        <f t="shared" si="189"/>
        <v/>
      </c>
      <c r="P2419" s="2" t="str">
        <f t="shared" si="189"/>
        <v/>
      </c>
      <c r="Q2419" s="2" t="str">
        <f t="shared" si="189"/>
        <v/>
      </c>
      <c r="R2419" s="2" t="str">
        <f t="shared" si="189"/>
        <v/>
      </c>
      <c r="S2419" s="2" t="str">
        <f t="shared" si="189"/>
        <v/>
      </c>
      <c r="T2419" s="2" t="str">
        <f t="shared" si="189"/>
        <v/>
      </c>
      <c r="U2419" s="2" t="str">
        <f t="shared" si="189"/>
        <v/>
      </c>
      <c r="V2419" s="2" t="str">
        <f t="shared" si="189"/>
        <v/>
      </c>
      <c r="W2419" s="2" t="str">
        <f t="shared" si="189"/>
        <v/>
      </c>
      <c r="X2419" s="2" t="str">
        <f t="shared" si="189"/>
        <v/>
      </c>
      <c r="Y2419" s="2" t="str">
        <f t="shared" si="189"/>
        <v/>
      </c>
    </row>
    <row r="2420" spans="1:25" x14ac:dyDescent="0.2">
      <c r="A2420" s="2" t="s">
        <v>1772</v>
      </c>
      <c r="B2420" s="2">
        <v>4052</v>
      </c>
      <c r="C2420" s="2">
        <v>0</v>
      </c>
      <c r="D2420" s="2" t="s">
        <v>1772</v>
      </c>
      <c r="E2420" s="2">
        <v>2701</v>
      </c>
      <c r="F2420" s="2" t="s">
        <v>1773</v>
      </c>
      <c r="G2420" s="2">
        <v>2612834.7719999999</v>
      </c>
      <c r="H2420" s="2">
        <v>1266047.6359999999</v>
      </c>
      <c r="I2420" s="2" t="s">
        <v>4896</v>
      </c>
      <c r="J2420" s="4">
        <v>39630</v>
      </c>
      <c r="K2420" s="230">
        <f t="shared" si="187"/>
        <v>3</v>
      </c>
      <c r="L2420" s="2" t="str">
        <f>$B2420&amp;"-"&amp;COUNTIF($B$2:$B2420, $B2420)</f>
        <v>4052-1</v>
      </c>
      <c r="M2420" s="2">
        <v>7421</v>
      </c>
      <c r="N2420" s="2" t="str">
        <f t="shared" si="190"/>
        <v>Summaprada</v>
      </c>
      <c r="O2420" s="2" t="str">
        <f t="shared" si="189"/>
        <v>Summaprada</v>
      </c>
      <c r="P2420" s="2" t="str">
        <f t="shared" si="189"/>
        <v/>
      </c>
      <c r="Q2420" s="2" t="str">
        <f t="shared" si="189"/>
        <v/>
      </c>
      <c r="R2420" s="2" t="str">
        <f t="shared" si="189"/>
        <v/>
      </c>
      <c r="S2420" s="2" t="str">
        <f t="shared" si="189"/>
        <v/>
      </c>
      <c r="T2420" s="2" t="str">
        <f t="shared" si="189"/>
        <v/>
      </c>
      <c r="U2420" s="2" t="str">
        <f t="shared" si="189"/>
        <v/>
      </c>
      <c r="V2420" s="2" t="str">
        <f t="shared" si="189"/>
        <v/>
      </c>
      <c r="W2420" s="2" t="str">
        <f t="shared" si="189"/>
        <v/>
      </c>
      <c r="X2420" s="2" t="str">
        <f t="shared" si="189"/>
        <v/>
      </c>
      <c r="Y2420" s="2" t="str">
        <f t="shared" si="189"/>
        <v/>
      </c>
    </row>
    <row r="2421" spans="1:25" x14ac:dyDescent="0.2">
      <c r="A2421" s="2" t="s">
        <v>1772</v>
      </c>
      <c r="B2421" s="2">
        <v>4052</v>
      </c>
      <c r="C2421" s="2">
        <v>0</v>
      </c>
      <c r="D2421" s="2" t="s">
        <v>1772</v>
      </c>
      <c r="E2421" s="2">
        <v>2701</v>
      </c>
      <c r="F2421" s="2" t="s">
        <v>1773</v>
      </c>
      <c r="G2421" s="2">
        <v>2611866.1529999999</v>
      </c>
      <c r="H2421" s="2">
        <v>1263537.7290000001</v>
      </c>
      <c r="I2421" s="2" t="s">
        <v>4896</v>
      </c>
      <c r="J2421" s="4">
        <v>39630</v>
      </c>
      <c r="K2421" s="230">
        <f t="shared" si="187"/>
        <v>3</v>
      </c>
      <c r="L2421" s="2" t="str">
        <f>$B2421&amp;"-"&amp;COUNTIF($B$2:$B2421, $B2421)</f>
        <v>4052-2</v>
      </c>
      <c r="M2421" s="2">
        <v>7422</v>
      </c>
      <c r="N2421" s="2" t="str">
        <f t="shared" si="190"/>
        <v>Tartar</v>
      </c>
      <c r="O2421" s="2" t="str">
        <f t="shared" si="189"/>
        <v/>
      </c>
      <c r="P2421" s="2" t="str">
        <f t="shared" si="189"/>
        <v/>
      </c>
      <c r="Q2421" s="2" t="str">
        <f t="shared" si="189"/>
        <v/>
      </c>
      <c r="R2421" s="2" t="str">
        <f t="shared" si="189"/>
        <v/>
      </c>
      <c r="S2421" s="2" t="str">
        <f t="shared" si="189"/>
        <v/>
      </c>
      <c r="T2421" s="2" t="str">
        <f t="shared" si="189"/>
        <v/>
      </c>
      <c r="U2421" s="2" t="str">
        <f t="shared" si="189"/>
        <v/>
      </c>
      <c r="V2421" s="2" t="str">
        <f t="shared" si="189"/>
        <v/>
      </c>
      <c r="W2421" s="2" t="str">
        <f t="shared" si="189"/>
        <v/>
      </c>
      <c r="X2421" s="2" t="str">
        <f t="shared" si="189"/>
        <v/>
      </c>
      <c r="Y2421" s="2" t="str">
        <f t="shared" si="189"/>
        <v/>
      </c>
    </row>
    <row r="2422" spans="1:25" x14ac:dyDescent="0.2">
      <c r="A2422" s="2" t="s">
        <v>1772</v>
      </c>
      <c r="B2422" s="2">
        <v>4053</v>
      </c>
      <c r="C2422" s="2">
        <v>0</v>
      </c>
      <c r="D2422" s="2" t="s">
        <v>1772</v>
      </c>
      <c r="E2422" s="2">
        <v>2701</v>
      </c>
      <c r="F2422" s="2" t="s">
        <v>1773</v>
      </c>
      <c r="G2422" s="2">
        <v>2612226.92</v>
      </c>
      <c r="H2422" s="2">
        <v>1265301.875</v>
      </c>
      <c r="I2422" s="2" t="s">
        <v>4896</v>
      </c>
      <c r="J2422" s="4">
        <v>39630</v>
      </c>
      <c r="K2422" s="230">
        <f t="shared" si="187"/>
        <v>3</v>
      </c>
      <c r="L2422" s="2" t="str">
        <f>$B2422&amp;"-"&amp;COUNTIF($B$2:$B2422, $B2422)</f>
        <v>4053-1</v>
      </c>
      <c r="M2422" s="2">
        <v>7423</v>
      </c>
      <c r="N2422" s="2" t="str">
        <f t="shared" si="190"/>
        <v>Sarn</v>
      </c>
      <c r="O2422" s="2" t="str">
        <f t="shared" si="189"/>
        <v>Portein</v>
      </c>
      <c r="P2422" s="2" t="str">
        <f t="shared" si="189"/>
        <v/>
      </c>
      <c r="Q2422" s="2" t="str">
        <f t="shared" si="189"/>
        <v/>
      </c>
      <c r="R2422" s="2" t="str">
        <f t="shared" si="189"/>
        <v/>
      </c>
      <c r="S2422" s="2" t="str">
        <f t="shared" si="189"/>
        <v/>
      </c>
      <c r="T2422" s="2" t="str">
        <f t="shared" si="189"/>
        <v/>
      </c>
      <c r="U2422" s="2" t="str">
        <f t="shared" si="189"/>
        <v/>
      </c>
      <c r="V2422" s="2" t="str">
        <f t="shared" si="189"/>
        <v/>
      </c>
      <c r="W2422" s="2" t="str">
        <f t="shared" si="189"/>
        <v/>
      </c>
      <c r="X2422" s="2" t="str">
        <f t="shared" si="189"/>
        <v/>
      </c>
      <c r="Y2422" s="2" t="str">
        <f t="shared" si="189"/>
        <v/>
      </c>
    </row>
    <row r="2423" spans="1:25" x14ac:dyDescent="0.2">
      <c r="A2423" s="2" t="s">
        <v>1772</v>
      </c>
      <c r="B2423" s="2">
        <v>4054</v>
      </c>
      <c r="C2423" s="2">
        <v>0</v>
      </c>
      <c r="D2423" s="2" t="s">
        <v>1772</v>
      </c>
      <c r="E2423" s="2">
        <v>2701</v>
      </c>
      <c r="F2423" s="2" t="s">
        <v>1773</v>
      </c>
      <c r="G2423" s="2">
        <v>2609809.8480000002</v>
      </c>
      <c r="H2423" s="2">
        <v>1266649.7150000001</v>
      </c>
      <c r="I2423" s="2" t="s">
        <v>4896</v>
      </c>
      <c r="J2423" s="4">
        <v>39630</v>
      </c>
      <c r="K2423" s="230">
        <f t="shared" si="187"/>
        <v>3</v>
      </c>
      <c r="L2423" s="2" t="str">
        <f>$B2423&amp;"-"&amp;COUNTIF($B$2:$B2423, $B2423)</f>
        <v>4054-1</v>
      </c>
      <c r="M2423" s="2">
        <v>7424</v>
      </c>
      <c r="N2423" s="2" t="str">
        <f t="shared" si="190"/>
        <v>Präz</v>
      </c>
      <c r="O2423" s="2" t="str">
        <f t="shared" si="189"/>
        <v>Dalin</v>
      </c>
      <c r="P2423" s="2" t="str">
        <f t="shared" si="189"/>
        <v/>
      </c>
      <c r="Q2423" s="2" t="str">
        <f t="shared" si="189"/>
        <v/>
      </c>
      <c r="R2423" s="2" t="str">
        <f t="shared" si="189"/>
        <v/>
      </c>
      <c r="S2423" s="2" t="str">
        <f t="shared" si="189"/>
        <v/>
      </c>
      <c r="T2423" s="2" t="str">
        <f t="shared" si="189"/>
        <v/>
      </c>
      <c r="U2423" s="2" t="str">
        <f t="shared" ref="U2423:Y2423" si="191">IFERROR(INDEX($A$2:$A$5744, MATCH($M2423&amp;"-"&amp;U$1, $L$2:$L$5744, 0)), "")</f>
        <v/>
      </c>
      <c r="V2423" s="2" t="str">
        <f t="shared" si="191"/>
        <v/>
      </c>
      <c r="W2423" s="2" t="str">
        <f t="shared" si="191"/>
        <v/>
      </c>
      <c r="X2423" s="2" t="str">
        <f t="shared" si="191"/>
        <v/>
      </c>
      <c r="Y2423" s="2" t="str">
        <f t="shared" si="191"/>
        <v/>
      </c>
    </row>
    <row r="2424" spans="1:25" x14ac:dyDescent="0.2">
      <c r="A2424" s="2" t="s">
        <v>1772</v>
      </c>
      <c r="B2424" s="2">
        <v>4055</v>
      </c>
      <c r="C2424" s="2">
        <v>0</v>
      </c>
      <c r="D2424" s="2" t="s">
        <v>1772</v>
      </c>
      <c r="E2424" s="2">
        <v>2701</v>
      </c>
      <c r="F2424" s="2" t="s">
        <v>1773</v>
      </c>
      <c r="G2424" s="2">
        <v>2609432.7609999999</v>
      </c>
      <c r="H2424" s="2">
        <v>1268120.5719999999</v>
      </c>
      <c r="I2424" s="2" t="s">
        <v>4896</v>
      </c>
      <c r="J2424" s="4">
        <v>39630</v>
      </c>
      <c r="K2424" s="230">
        <f t="shared" si="187"/>
        <v>3</v>
      </c>
      <c r="L2424" s="2" t="str">
        <f>$B2424&amp;"-"&amp;COUNTIF($B$2:$B2424, $B2424)</f>
        <v>4055-1</v>
      </c>
      <c r="M2424" s="2">
        <v>7425</v>
      </c>
      <c r="N2424" s="2" t="str">
        <f t="shared" si="190"/>
        <v>Masein</v>
      </c>
      <c r="O2424" s="2" t="str">
        <f t="shared" si="190"/>
        <v/>
      </c>
      <c r="P2424" s="2" t="str">
        <f t="shared" si="190"/>
        <v/>
      </c>
      <c r="Q2424" s="2" t="str">
        <f t="shared" si="190"/>
        <v/>
      </c>
      <c r="R2424" s="2" t="str">
        <f t="shared" si="190"/>
        <v/>
      </c>
      <c r="S2424" s="2" t="str">
        <f t="shared" si="190"/>
        <v/>
      </c>
      <c r="T2424" s="2" t="str">
        <f t="shared" si="190"/>
        <v/>
      </c>
      <c r="U2424" s="2" t="str">
        <f t="shared" si="190"/>
        <v/>
      </c>
      <c r="V2424" s="2" t="str">
        <f t="shared" si="190"/>
        <v/>
      </c>
      <c r="W2424" s="2" t="str">
        <f t="shared" si="190"/>
        <v/>
      </c>
      <c r="X2424" s="2" t="str">
        <f t="shared" si="190"/>
        <v/>
      </c>
      <c r="Y2424" s="2" t="str">
        <f t="shared" si="190"/>
        <v/>
      </c>
    </row>
    <row r="2425" spans="1:25" x14ac:dyDescent="0.2">
      <c r="A2425" s="2" t="s">
        <v>1772</v>
      </c>
      <c r="B2425" s="2">
        <v>4056</v>
      </c>
      <c r="C2425" s="2">
        <v>0</v>
      </c>
      <c r="D2425" s="2" t="s">
        <v>1772</v>
      </c>
      <c r="E2425" s="2">
        <v>2701</v>
      </c>
      <c r="F2425" s="2" t="s">
        <v>1773</v>
      </c>
      <c r="G2425" s="2">
        <v>2610152.0129999998</v>
      </c>
      <c r="H2425" s="2">
        <v>1268765.2220000001</v>
      </c>
      <c r="I2425" s="2" t="s">
        <v>4896</v>
      </c>
      <c r="J2425" s="4">
        <v>39630</v>
      </c>
      <c r="K2425" s="230">
        <f t="shared" si="187"/>
        <v>3</v>
      </c>
      <c r="L2425" s="2" t="str">
        <f>$B2425&amp;"-"&amp;COUNTIF($B$2:$B2425, $B2425)</f>
        <v>4056-1</v>
      </c>
      <c r="M2425" s="2">
        <v>7426</v>
      </c>
      <c r="N2425" s="2" t="str">
        <f t="shared" si="190"/>
        <v>Flerden</v>
      </c>
      <c r="O2425" s="2" t="str">
        <f t="shared" si="190"/>
        <v>Flerden</v>
      </c>
      <c r="P2425" s="2" t="str">
        <f t="shared" si="190"/>
        <v/>
      </c>
      <c r="Q2425" s="2" t="str">
        <f t="shared" si="190"/>
        <v/>
      </c>
      <c r="R2425" s="2" t="str">
        <f t="shared" si="190"/>
        <v/>
      </c>
      <c r="S2425" s="2" t="str">
        <f t="shared" si="190"/>
        <v/>
      </c>
      <c r="T2425" s="2" t="str">
        <f t="shared" si="190"/>
        <v/>
      </c>
      <c r="U2425" s="2" t="str">
        <f t="shared" si="190"/>
        <v/>
      </c>
      <c r="V2425" s="2" t="str">
        <f t="shared" si="190"/>
        <v/>
      </c>
      <c r="W2425" s="2" t="str">
        <f t="shared" si="190"/>
        <v/>
      </c>
      <c r="X2425" s="2" t="str">
        <f t="shared" si="190"/>
        <v/>
      </c>
      <c r="Y2425" s="2" t="str">
        <f t="shared" si="190"/>
        <v/>
      </c>
    </row>
    <row r="2426" spans="1:25" x14ac:dyDescent="0.2">
      <c r="A2426" s="2" t="s">
        <v>1772</v>
      </c>
      <c r="B2426" s="2">
        <v>4057</v>
      </c>
      <c r="C2426" s="2">
        <v>0</v>
      </c>
      <c r="D2426" s="2" t="s">
        <v>1772</v>
      </c>
      <c r="E2426" s="2">
        <v>2701</v>
      </c>
      <c r="F2426" s="2" t="s">
        <v>1773</v>
      </c>
      <c r="G2426" s="2">
        <v>2612116.2289999998</v>
      </c>
      <c r="H2426" s="2">
        <v>1269497.919</v>
      </c>
      <c r="I2426" s="2" t="s">
        <v>4896</v>
      </c>
      <c r="J2426" s="4">
        <v>39630</v>
      </c>
      <c r="K2426" s="230">
        <f t="shared" si="187"/>
        <v>3</v>
      </c>
      <c r="L2426" s="2" t="str">
        <f>$B2426&amp;"-"&amp;COUNTIF($B$2:$B2426, $B2426)</f>
        <v>4057-1</v>
      </c>
      <c r="M2426" s="2">
        <v>7427</v>
      </c>
      <c r="N2426" s="2" t="str">
        <f t="shared" si="190"/>
        <v>Urmein</v>
      </c>
      <c r="O2426" s="2" t="str">
        <f t="shared" si="190"/>
        <v/>
      </c>
      <c r="P2426" s="2" t="str">
        <f t="shared" si="190"/>
        <v/>
      </c>
      <c r="Q2426" s="2" t="str">
        <f t="shared" si="190"/>
        <v/>
      </c>
      <c r="R2426" s="2" t="str">
        <f t="shared" si="190"/>
        <v/>
      </c>
      <c r="S2426" s="2" t="str">
        <f t="shared" si="190"/>
        <v/>
      </c>
      <c r="T2426" s="2" t="str">
        <f t="shared" si="190"/>
        <v/>
      </c>
      <c r="U2426" s="2" t="str">
        <f t="shared" si="190"/>
        <v/>
      </c>
      <c r="V2426" s="2" t="str">
        <f t="shared" si="190"/>
        <v/>
      </c>
      <c r="W2426" s="2" t="str">
        <f t="shared" si="190"/>
        <v/>
      </c>
      <c r="X2426" s="2" t="str">
        <f t="shared" si="190"/>
        <v/>
      </c>
      <c r="Y2426" s="2" t="str">
        <f t="shared" si="190"/>
        <v/>
      </c>
    </row>
    <row r="2427" spans="1:25" x14ac:dyDescent="0.2">
      <c r="A2427" s="2" t="s">
        <v>1772</v>
      </c>
      <c r="B2427" s="2">
        <v>4058</v>
      </c>
      <c r="C2427" s="2">
        <v>0</v>
      </c>
      <c r="D2427" s="2" t="s">
        <v>1772</v>
      </c>
      <c r="E2427" s="2">
        <v>2701</v>
      </c>
      <c r="F2427" s="2" t="s">
        <v>1773</v>
      </c>
      <c r="G2427" s="2">
        <v>2613158.7489999998</v>
      </c>
      <c r="H2427" s="2">
        <v>1268570.8500000001</v>
      </c>
      <c r="I2427" s="2" t="s">
        <v>4896</v>
      </c>
      <c r="J2427" s="4">
        <v>39630</v>
      </c>
      <c r="K2427" s="230">
        <f t="shared" si="187"/>
        <v>3</v>
      </c>
      <c r="L2427" s="2" t="str">
        <f>$B2427&amp;"-"&amp;COUNTIF($B$2:$B2427, $B2427)</f>
        <v>4058-1</v>
      </c>
      <c r="M2427" s="2">
        <v>7428</v>
      </c>
      <c r="N2427" s="2" t="str">
        <f t="shared" si="190"/>
        <v>Tschappina</v>
      </c>
      <c r="O2427" s="2" t="str">
        <f t="shared" si="190"/>
        <v/>
      </c>
      <c r="P2427" s="2" t="str">
        <f t="shared" si="190"/>
        <v/>
      </c>
      <c r="Q2427" s="2" t="str">
        <f t="shared" si="190"/>
        <v/>
      </c>
      <c r="R2427" s="2" t="str">
        <f t="shared" si="190"/>
        <v/>
      </c>
      <c r="S2427" s="2" t="str">
        <f t="shared" si="190"/>
        <v/>
      </c>
      <c r="T2427" s="2" t="str">
        <f t="shared" si="190"/>
        <v/>
      </c>
      <c r="U2427" s="2" t="str">
        <f t="shared" si="190"/>
        <v/>
      </c>
      <c r="V2427" s="2" t="str">
        <f t="shared" si="190"/>
        <v/>
      </c>
      <c r="W2427" s="2" t="str">
        <f t="shared" si="190"/>
        <v/>
      </c>
      <c r="X2427" s="2" t="str">
        <f t="shared" si="190"/>
        <v/>
      </c>
      <c r="Y2427" s="2" t="str">
        <f t="shared" si="190"/>
        <v/>
      </c>
    </row>
    <row r="2428" spans="1:25" x14ac:dyDescent="0.2">
      <c r="A2428" s="2" t="s">
        <v>1772</v>
      </c>
      <c r="B2428" s="2">
        <v>4059</v>
      </c>
      <c r="C2428" s="2">
        <v>0</v>
      </c>
      <c r="D2428" s="2" t="s">
        <v>1772</v>
      </c>
      <c r="E2428" s="2">
        <v>2701</v>
      </c>
      <c r="F2428" s="2" t="s">
        <v>1773</v>
      </c>
      <c r="G2428" s="2">
        <v>2611656.0890000002</v>
      </c>
      <c r="H2428" s="2">
        <v>1264552.6839999999</v>
      </c>
      <c r="I2428" s="2" t="s">
        <v>4896</v>
      </c>
      <c r="J2428" s="4">
        <v>39630</v>
      </c>
      <c r="K2428" s="230">
        <f t="shared" si="187"/>
        <v>3</v>
      </c>
      <c r="L2428" s="2" t="str">
        <f>$B2428&amp;"-"&amp;COUNTIF($B$2:$B2428, $B2428)</f>
        <v>4059-1</v>
      </c>
      <c r="M2428" s="2">
        <v>7430</v>
      </c>
      <c r="N2428" s="2" t="str">
        <f t="shared" si="190"/>
        <v>Thusis</v>
      </c>
      <c r="O2428" s="2" t="str">
        <f t="shared" si="190"/>
        <v>Rongellen</v>
      </c>
      <c r="P2428" s="2" t="str">
        <f t="shared" si="190"/>
        <v/>
      </c>
      <c r="Q2428" s="2" t="str">
        <f t="shared" si="190"/>
        <v/>
      </c>
      <c r="R2428" s="2" t="str">
        <f t="shared" si="190"/>
        <v/>
      </c>
      <c r="S2428" s="2" t="str">
        <f t="shared" si="190"/>
        <v/>
      </c>
      <c r="T2428" s="2" t="str">
        <f t="shared" si="190"/>
        <v/>
      </c>
      <c r="U2428" s="2" t="str">
        <f t="shared" si="190"/>
        <v/>
      </c>
      <c r="V2428" s="2" t="str">
        <f t="shared" si="190"/>
        <v/>
      </c>
      <c r="W2428" s="2" t="str">
        <f t="shared" si="190"/>
        <v/>
      </c>
      <c r="X2428" s="2" t="str">
        <f t="shared" si="190"/>
        <v/>
      </c>
      <c r="Y2428" s="2" t="str">
        <f t="shared" si="190"/>
        <v/>
      </c>
    </row>
    <row r="2429" spans="1:25" x14ac:dyDescent="0.2">
      <c r="A2429" s="2" t="s">
        <v>1774</v>
      </c>
      <c r="B2429" s="2">
        <v>4126</v>
      </c>
      <c r="C2429" s="2">
        <v>0</v>
      </c>
      <c r="D2429" s="2" t="s">
        <v>1774</v>
      </c>
      <c r="E2429" s="2">
        <v>2702</v>
      </c>
      <c r="F2429" s="2" t="s">
        <v>1773</v>
      </c>
      <c r="G2429" s="2">
        <v>2617815</v>
      </c>
      <c r="H2429" s="2">
        <v>1269011.6780000001</v>
      </c>
      <c r="I2429" s="2" t="s">
        <v>4896</v>
      </c>
      <c r="J2429" s="4">
        <v>39630</v>
      </c>
      <c r="K2429" s="230">
        <f t="shared" si="187"/>
        <v>3</v>
      </c>
      <c r="L2429" s="2" t="str">
        <f>$B2429&amp;"-"&amp;COUNTIF($B$2:$B2429, $B2429)</f>
        <v>4126-1</v>
      </c>
      <c r="M2429" s="2">
        <v>7431</v>
      </c>
      <c r="N2429" s="2" t="str">
        <f t="shared" si="190"/>
        <v>Mutten</v>
      </c>
      <c r="O2429" s="2" t="str">
        <f t="shared" si="190"/>
        <v>Obermutten</v>
      </c>
      <c r="P2429" s="2" t="str">
        <f t="shared" si="190"/>
        <v/>
      </c>
      <c r="Q2429" s="2" t="str">
        <f t="shared" si="190"/>
        <v/>
      </c>
      <c r="R2429" s="2" t="str">
        <f t="shared" si="190"/>
        <v/>
      </c>
      <c r="S2429" s="2" t="str">
        <f t="shared" si="190"/>
        <v/>
      </c>
      <c r="T2429" s="2" t="str">
        <f t="shared" si="190"/>
        <v/>
      </c>
      <c r="U2429" s="2" t="str">
        <f t="shared" si="190"/>
        <v/>
      </c>
      <c r="V2429" s="2" t="str">
        <f t="shared" si="190"/>
        <v/>
      </c>
      <c r="W2429" s="2" t="str">
        <f t="shared" si="190"/>
        <v/>
      </c>
      <c r="X2429" s="2" t="str">
        <f t="shared" si="190"/>
        <v/>
      </c>
      <c r="Y2429" s="2" t="str">
        <f t="shared" si="190"/>
        <v/>
      </c>
    </row>
    <row r="2430" spans="1:25" x14ac:dyDescent="0.2">
      <c r="A2430" s="2" t="s">
        <v>1772</v>
      </c>
      <c r="B2430" s="2">
        <v>4058</v>
      </c>
      <c r="C2430" s="2">
        <v>0</v>
      </c>
      <c r="D2430" s="2" t="s">
        <v>1775</v>
      </c>
      <c r="E2430" s="2">
        <v>2703</v>
      </c>
      <c r="F2430" s="2" t="s">
        <v>1773</v>
      </c>
      <c r="G2430" s="2">
        <v>2614215.1290000002</v>
      </c>
      <c r="H2430" s="2">
        <v>1268590.7120000001</v>
      </c>
      <c r="I2430" s="2" t="s">
        <v>4896</v>
      </c>
      <c r="J2430" s="4">
        <v>39630</v>
      </c>
      <c r="K2430" s="230">
        <f t="shared" si="187"/>
        <v>3</v>
      </c>
      <c r="L2430" s="2" t="str">
        <f>$B2430&amp;"-"&amp;COUNTIF($B$2:$B2430, $B2430)</f>
        <v>4058-2</v>
      </c>
      <c r="M2430" s="2">
        <v>7432</v>
      </c>
      <c r="N2430" s="2" t="str">
        <f t="shared" si="190"/>
        <v>Zillis</v>
      </c>
      <c r="O2430" s="2" t="str">
        <f t="shared" si="190"/>
        <v/>
      </c>
      <c r="P2430" s="2" t="str">
        <f t="shared" si="190"/>
        <v/>
      </c>
      <c r="Q2430" s="2" t="str">
        <f t="shared" si="190"/>
        <v/>
      </c>
      <c r="R2430" s="2" t="str">
        <f t="shared" si="190"/>
        <v/>
      </c>
      <c r="S2430" s="2" t="str">
        <f t="shared" si="190"/>
        <v/>
      </c>
      <c r="T2430" s="2" t="str">
        <f t="shared" si="190"/>
        <v/>
      </c>
      <c r="U2430" s="2" t="str">
        <f t="shared" si="190"/>
        <v/>
      </c>
      <c r="V2430" s="2" t="str">
        <f t="shared" si="190"/>
        <v/>
      </c>
      <c r="W2430" s="2" t="str">
        <f t="shared" si="190"/>
        <v/>
      </c>
      <c r="X2430" s="2" t="str">
        <f t="shared" si="190"/>
        <v/>
      </c>
      <c r="Y2430" s="2" t="str">
        <f t="shared" si="190"/>
        <v/>
      </c>
    </row>
    <row r="2431" spans="1:25" x14ac:dyDescent="0.2">
      <c r="A2431" s="2" t="s">
        <v>1775</v>
      </c>
      <c r="B2431" s="2">
        <v>4125</v>
      </c>
      <c r="C2431" s="2">
        <v>0</v>
      </c>
      <c r="D2431" s="2" t="s">
        <v>1775</v>
      </c>
      <c r="E2431" s="2">
        <v>2703</v>
      </c>
      <c r="F2431" s="2" t="s">
        <v>1773</v>
      </c>
      <c r="G2431" s="2">
        <v>2616131.14</v>
      </c>
      <c r="H2431" s="2">
        <v>1269995.858</v>
      </c>
      <c r="I2431" s="2" t="s">
        <v>4896</v>
      </c>
      <c r="J2431" s="4">
        <v>39630</v>
      </c>
      <c r="K2431" s="230">
        <f t="shared" si="187"/>
        <v>3</v>
      </c>
      <c r="L2431" s="2" t="str">
        <f>$B2431&amp;"-"&amp;COUNTIF($B$2:$B2431, $B2431)</f>
        <v>4125-1</v>
      </c>
      <c r="M2431" s="2">
        <v>7433</v>
      </c>
      <c r="N2431" s="2" t="str">
        <f t="shared" si="190"/>
        <v>Donat</v>
      </c>
      <c r="O2431" s="2" t="str">
        <f t="shared" si="190"/>
        <v>Lohn GR</v>
      </c>
      <c r="P2431" s="2" t="str">
        <f t="shared" si="190"/>
        <v>Mathon</v>
      </c>
      <c r="Q2431" s="2" t="str">
        <f t="shared" si="190"/>
        <v>Wergenstein</v>
      </c>
      <c r="R2431" s="2" t="str">
        <f t="shared" si="190"/>
        <v/>
      </c>
      <c r="S2431" s="2" t="str">
        <f t="shared" si="190"/>
        <v/>
      </c>
      <c r="T2431" s="2" t="str">
        <f t="shared" si="190"/>
        <v/>
      </c>
      <c r="U2431" s="2" t="str">
        <f t="shared" si="190"/>
        <v/>
      </c>
      <c r="V2431" s="2" t="str">
        <f t="shared" si="190"/>
        <v/>
      </c>
      <c r="W2431" s="2" t="str">
        <f t="shared" si="190"/>
        <v/>
      </c>
      <c r="X2431" s="2" t="str">
        <f t="shared" si="190"/>
        <v/>
      </c>
      <c r="Y2431" s="2" t="str">
        <f t="shared" si="190"/>
        <v/>
      </c>
    </row>
    <row r="2432" spans="1:25" x14ac:dyDescent="0.2">
      <c r="A2432" s="2" t="s">
        <v>1776</v>
      </c>
      <c r="B2432" s="2">
        <v>4147</v>
      </c>
      <c r="C2432" s="2">
        <v>0</v>
      </c>
      <c r="D2432" s="2" t="s">
        <v>1777</v>
      </c>
      <c r="E2432" s="2">
        <v>2761</v>
      </c>
      <c r="F2432" s="2" t="s">
        <v>1778</v>
      </c>
      <c r="G2432" s="2">
        <v>2610797.8020000001</v>
      </c>
      <c r="H2432" s="2">
        <v>1257652.571</v>
      </c>
      <c r="I2432" s="2" t="s">
        <v>4896</v>
      </c>
      <c r="J2432" s="4">
        <v>39630</v>
      </c>
      <c r="K2432" s="230">
        <f t="shared" si="187"/>
        <v>3</v>
      </c>
      <c r="L2432" s="2" t="str">
        <f>$B2432&amp;"-"&amp;COUNTIF($B$2:$B2432, $B2432)</f>
        <v>4147-1</v>
      </c>
      <c r="M2432" s="2">
        <v>7434</v>
      </c>
      <c r="N2432" s="2" t="str">
        <f t="shared" si="190"/>
        <v>Sufers</v>
      </c>
      <c r="O2432" s="2" t="str">
        <f t="shared" si="190"/>
        <v/>
      </c>
      <c r="P2432" s="2" t="str">
        <f t="shared" si="190"/>
        <v/>
      </c>
      <c r="Q2432" s="2" t="str">
        <f t="shared" si="190"/>
        <v/>
      </c>
      <c r="R2432" s="2" t="str">
        <f t="shared" si="190"/>
        <v/>
      </c>
      <c r="S2432" s="2" t="str">
        <f t="shared" si="190"/>
        <v/>
      </c>
      <c r="T2432" s="2" t="str">
        <f t="shared" si="190"/>
        <v/>
      </c>
      <c r="U2432" s="2" t="str">
        <f t="shared" si="190"/>
        <v/>
      </c>
      <c r="V2432" s="2" t="str">
        <f t="shared" si="190"/>
        <v/>
      </c>
      <c r="W2432" s="2" t="str">
        <f t="shared" si="190"/>
        <v/>
      </c>
      <c r="X2432" s="2" t="str">
        <f t="shared" si="190"/>
        <v/>
      </c>
      <c r="Y2432" s="2" t="str">
        <f t="shared" si="190"/>
        <v/>
      </c>
    </row>
    <row r="2433" spans="1:25" x14ac:dyDescent="0.2">
      <c r="A2433" s="2" t="s">
        <v>1793</v>
      </c>
      <c r="B2433" s="2">
        <v>4153</v>
      </c>
      <c r="C2433" s="2">
        <v>0</v>
      </c>
      <c r="D2433" s="2" t="s">
        <v>1777</v>
      </c>
      <c r="E2433" s="2">
        <v>2761</v>
      </c>
      <c r="F2433" s="2" t="s">
        <v>1778</v>
      </c>
      <c r="G2433" s="2">
        <v>2611906.7409999999</v>
      </c>
      <c r="H2433" s="2">
        <v>1259229.473</v>
      </c>
      <c r="I2433" s="2" t="s">
        <v>4896</v>
      </c>
      <c r="J2433" s="4">
        <v>39630</v>
      </c>
      <c r="K2433" s="230">
        <f t="shared" si="187"/>
        <v>3</v>
      </c>
      <c r="L2433" s="2" t="str">
        <f>$B2433&amp;"-"&amp;COUNTIF($B$2:$B2433, $B2433)</f>
        <v>4153-1</v>
      </c>
      <c r="M2433" s="2">
        <v>7435</v>
      </c>
      <c r="N2433" s="2" t="str">
        <f t="shared" si="190"/>
        <v>Splügen</v>
      </c>
      <c r="O2433" s="2" t="str">
        <f t="shared" si="190"/>
        <v/>
      </c>
      <c r="P2433" s="2" t="str">
        <f t="shared" si="190"/>
        <v/>
      </c>
      <c r="Q2433" s="2" t="str">
        <f t="shared" si="190"/>
        <v/>
      </c>
      <c r="R2433" s="2" t="str">
        <f t="shared" si="190"/>
        <v/>
      </c>
      <c r="S2433" s="2" t="str">
        <f t="shared" si="190"/>
        <v/>
      </c>
      <c r="T2433" s="2" t="str">
        <f t="shared" si="190"/>
        <v/>
      </c>
      <c r="U2433" s="2" t="str">
        <f t="shared" si="190"/>
        <v/>
      </c>
      <c r="V2433" s="2" t="str">
        <f t="shared" si="190"/>
        <v/>
      </c>
      <c r="W2433" s="2" t="str">
        <f t="shared" si="190"/>
        <v/>
      </c>
      <c r="X2433" s="2" t="str">
        <f t="shared" si="190"/>
        <v/>
      </c>
      <c r="Y2433" s="2" t="str">
        <f t="shared" si="190"/>
        <v/>
      </c>
    </row>
    <row r="2434" spans="1:25" x14ac:dyDescent="0.2">
      <c r="A2434" s="2" t="s">
        <v>1779</v>
      </c>
      <c r="B2434" s="2">
        <v>4123</v>
      </c>
      <c r="C2434" s="2">
        <v>0</v>
      </c>
      <c r="D2434" s="2" t="s">
        <v>1779</v>
      </c>
      <c r="E2434" s="2">
        <v>2762</v>
      </c>
      <c r="F2434" s="2" t="s">
        <v>1778</v>
      </c>
      <c r="G2434" s="2">
        <v>2607205.2519999999</v>
      </c>
      <c r="H2434" s="2">
        <v>1265668.67</v>
      </c>
      <c r="I2434" s="2" t="s">
        <v>4896</v>
      </c>
      <c r="J2434" s="4">
        <v>39630</v>
      </c>
      <c r="K2434" s="230">
        <f t="shared" si="187"/>
        <v>3</v>
      </c>
      <c r="L2434" s="2" t="str">
        <f>$B2434&amp;"-"&amp;COUNTIF($B$2:$B2434, $B2434)</f>
        <v>4123-1</v>
      </c>
      <c r="M2434" s="2">
        <v>7436</v>
      </c>
      <c r="N2434" s="2" t="str">
        <f t="shared" si="190"/>
        <v>Medels im Rheinwald</v>
      </c>
      <c r="O2434" s="2" t="str">
        <f t="shared" si="190"/>
        <v/>
      </c>
      <c r="P2434" s="2" t="str">
        <f t="shared" si="190"/>
        <v/>
      </c>
      <c r="Q2434" s="2" t="str">
        <f t="shared" si="190"/>
        <v/>
      </c>
      <c r="R2434" s="2" t="str">
        <f t="shared" si="190"/>
        <v/>
      </c>
      <c r="S2434" s="2" t="str">
        <f t="shared" si="190"/>
        <v/>
      </c>
      <c r="T2434" s="2" t="str">
        <f t="shared" si="190"/>
        <v/>
      </c>
      <c r="U2434" s="2" t="str">
        <f t="shared" si="190"/>
        <v/>
      </c>
      <c r="V2434" s="2" t="str">
        <f t="shared" si="190"/>
        <v/>
      </c>
      <c r="W2434" s="2" t="str">
        <f t="shared" si="190"/>
        <v/>
      </c>
      <c r="X2434" s="2" t="str">
        <f t="shared" si="190"/>
        <v/>
      </c>
      <c r="Y2434" s="2" t="str">
        <f t="shared" si="190"/>
        <v/>
      </c>
    </row>
    <row r="2435" spans="1:25" x14ac:dyDescent="0.2">
      <c r="A2435" s="2" t="s">
        <v>1780</v>
      </c>
      <c r="B2435" s="2">
        <v>4144</v>
      </c>
      <c r="C2435" s="2">
        <v>0</v>
      </c>
      <c r="D2435" s="2" t="s">
        <v>1780</v>
      </c>
      <c r="E2435" s="2">
        <v>2763</v>
      </c>
      <c r="F2435" s="2" t="s">
        <v>1778</v>
      </c>
      <c r="G2435" s="2">
        <v>2614280.7220000001</v>
      </c>
      <c r="H2435" s="2">
        <v>1260618.9469999999</v>
      </c>
      <c r="I2435" s="2" t="s">
        <v>4896</v>
      </c>
      <c r="J2435" s="4">
        <v>39630</v>
      </c>
      <c r="K2435" s="230">
        <f t="shared" ref="K2435:K2498" si="192">IF(I2435="it", 1, IF(I2435="fr", 2, 3))</f>
        <v>3</v>
      </c>
      <c r="L2435" s="2" t="str">
        <f>$B2435&amp;"-"&amp;COUNTIF($B$2:$B2435, $B2435)</f>
        <v>4144-1</v>
      </c>
      <c r="M2435" s="2">
        <v>7437</v>
      </c>
      <c r="N2435" s="2" t="str">
        <f t="shared" si="190"/>
        <v>Nufenen</v>
      </c>
      <c r="O2435" s="2" t="str">
        <f t="shared" si="190"/>
        <v/>
      </c>
      <c r="P2435" s="2" t="str">
        <f t="shared" si="190"/>
        <v/>
      </c>
      <c r="Q2435" s="2" t="str">
        <f t="shared" si="190"/>
        <v/>
      </c>
      <c r="R2435" s="2" t="str">
        <f t="shared" si="190"/>
        <v/>
      </c>
      <c r="S2435" s="2" t="str">
        <f t="shared" si="190"/>
        <v/>
      </c>
      <c r="T2435" s="2" t="str">
        <f t="shared" si="190"/>
        <v/>
      </c>
      <c r="U2435" s="2" t="str">
        <f t="shared" si="190"/>
        <v/>
      </c>
      <c r="V2435" s="2" t="str">
        <f t="shared" si="190"/>
        <v/>
      </c>
      <c r="W2435" s="2" t="str">
        <f t="shared" si="190"/>
        <v/>
      </c>
      <c r="X2435" s="2" t="str">
        <f t="shared" si="190"/>
        <v/>
      </c>
      <c r="Y2435" s="2" t="str">
        <f t="shared" si="190"/>
        <v/>
      </c>
    </row>
    <row r="2436" spans="1:25" x14ac:dyDescent="0.2">
      <c r="A2436" s="2" t="s">
        <v>1781</v>
      </c>
      <c r="B2436" s="2">
        <v>4105</v>
      </c>
      <c r="C2436" s="2">
        <v>0</v>
      </c>
      <c r="D2436" s="2" t="s">
        <v>1782</v>
      </c>
      <c r="E2436" s="2">
        <v>2764</v>
      </c>
      <c r="F2436" s="2" t="s">
        <v>1778</v>
      </c>
      <c r="G2436" s="2">
        <v>2605925.977</v>
      </c>
      <c r="H2436" s="2">
        <v>1261842.294</v>
      </c>
      <c r="I2436" s="2" t="s">
        <v>4896</v>
      </c>
      <c r="J2436" s="4">
        <v>39630</v>
      </c>
      <c r="K2436" s="230">
        <f t="shared" si="192"/>
        <v>3</v>
      </c>
      <c r="L2436" s="2" t="str">
        <f>$B2436&amp;"-"&amp;COUNTIF($B$2:$B2436, $B2436)</f>
        <v>4105-2</v>
      </c>
      <c r="M2436" s="2">
        <v>7438</v>
      </c>
      <c r="N2436" s="2" t="str">
        <f t="shared" si="190"/>
        <v>Hinterrhein</v>
      </c>
      <c r="O2436" s="2" t="str">
        <f t="shared" si="190"/>
        <v/>
      </c>
      <c r="P2436" s="2" t="str">
        <f t="shared" si="190"/>
        <v/>
      </c>
      <c r="Q2436" s="2" t="str">
        <f t="shared" si="190"/>
        <v/>
      </c>
      <c r="R2436" s="2" t="str">
        <f t="shared" si="190"/>
        <v/>
      </c>
      <c r="S2436" s="2" t="str">
        <f t="shared" si="190"/>
        <v/>
      </c>
      <c r="T2436" s="2" t="str">
        <f t="shared" si="190"/>
        <v/>
      </c>
      <c r="U2436" s="2" t="str">
        <f t="shared" si="190"/>
        <v/>
      </c>
      <c r="V2436" s="2" t="str">
        <f t="shared" si="190"/>
        <v/>
      </c>
      <c r="W2436" s="2" t="str">
        <f t="shared" si="190"/>
        <v/>
      </c>
      <c r="X2436" s="2" t="str">
        <f t="shared" si="190"/>
        <v/>
      </c>
      <c r="Y2436" s="2" t="str">
        <f t="shared" si="190"/>
        <v/>
      </c>
    </row>
    <row r="2437" spans="1:25" x14ac:dyDescent="0.2">
      <c r="A2437" s="2" t="s">
        <v>1772</v>
      </c>
      <c r="B2437" s="2">
        <v>4053</v>
      </c>
      <c r="C2437" s="2">
        <v>0</v>
      </c>
      <c r="D2437" s="2" t="s">
        <v>1784</v>
      </c>
      <c r="E2437" s="2">
        <v>2765</v>
      </c>
      <c r="F2437" s="2" t="s">
        <v>1778</v>
      </c>
      <c r="G2437" s="2">
        <v>2611085.3560000001</v>
      </c>
      <c r="H2437" s="2">
        <v>1265585.078</v>
      </c>
      <c r="I2437" s="2" t="s">
        <v>4896</v>
      </c>
      <c r="J2437" s="4">
        <v>39630</v>
      </c>
      <c r="K2437" s="230">
        <f t="shared" si="192"/>
        <v>3</v>
      </c>
      <c r="L2437" s="2" t="str">
        <f>$B2437&amp;"-"&amp;COUNTIF($B$2:$B2437, $B2437)</f>
        <v>4053-2</v>
      </c>
      <c r="M2437" s="2">
        <v>7440</v>
      </c>
      <c r="N2437" s="2" t="str">
        <f t="shared" si="190"/>
        <v>Andeer</v>
      </c>
      <c r="O2437" s="2" t="str">
        <f t="shared" si="190"/>
        <v/>
      </c>
      <c r="P2437" s="2" t="str">
        <f t="shared" si="190"/>
        <v/>
      </c>
      <c r="Q2437" s="2" t="str">
        <f t="shared" si="190"/>
        <v/>
      </c>
      <c r="R2437" s="2" t="str">
        <f t="shared" si="190"/>
        <v/>
      </c>
      <c r="S2437" s="2" t="str">
        <f t="shared" si="190"/>
        <v/>
      </c>
      <c r="T2437" s="2" t="str">
        <f t="shared" si="190"/>
        <v/>
      </c>
      <c r="U2437" s="2" t="str">
        <f t="shared" si="190"/>
        <v/>
      </c>
      <c r="V2437" s="2" t="str">
        <f t="shared" si="190"/>
        <v/>
      </c>
      <c r="W2437" s="2" t="str">
        <f t="shared" si="190"/>
        <v/>
      </c>
      <c r="X2437" s="2" t="str">
        <f t="shared" si="190"/>
        <v/>
      </c>
      <c r="Y2437" s="2" t="str">
        <f t="shared" si="190"/>
        <v/>
      </c>
    </row>
    <row r="2438" spans="1:25" x14ac:dyDescent="0.2">
      <c r="A2438" s="2" t="s">
        <v>1783</v>
      </c>
      <c r="B2438" s="2">
        <v>4101</v>
      </c>
      <c r="C2438" s="2">
        <v>0</v>
      </c>
      <c r="D2438" s="2" t="s">
        <v>1784</v>
      </c>
      <c r="E2438" s="2">
        <v>2765</v>
      </c>
      <c r="F2438" s="2" t="s">
        <v>1778</v>
      </c>
      <c r="G2438" s="2">
        <v>2610686.227</v>
      </c>
      <c r="H2438" s="2">
        <v>1264152.409</v>
      </c>
      <c r="I2438" s="2" t="s">
        <v>4896</v>
      </c>
      <c r="J2438" s="4">
        <v>39630</v>
      </c>
      <c r="K2438" s="230">
        <f t="shared" si="192"/>
        <v>3</v>
      </c>
      <c r="L2438" s="2" t="str">
        <f>$B2438&amp;"-"&amp;COUNTIF($B$2:$B2438, $B2438)</f>
        <v>4101-1</v>
      </c>
      <c r="M2438" s="2">
        <v>7442</v>
      </c>
      <c r="N2438" s="2" t="str">
        <f t="shared" si="190"/>
        <v>Clugin</v>
      </c>
      <c r="O2438" s="2" t="str">
        <f t="shared" si="190"/>
        <v/>
      </c>
      <c r="P2438" s="2" t="str">
        <f t="shared" si="190"/>
        <v/>
      </c>
      <c r="Q2438" s="2" t="str">
        <f t="shared" si="190"/>
        <v/>
      </c>
      <c r="R2438" s="2" t="str">
        <f t="shared" si="190"/>
        <v/>
      </c>
      <c r="S2438" s="2" t="str">
        <f t="shared" si="190"/>
        <v/>
      </c>
      <c r="T2438" s="2" t="str">
        <f t="shared" si="190"/>
        <v/>
      </c>
      <c r="U2438" s="2" t="str">
        <f t="shared" si="190"/>
        <v/>
      </c>
      <c r="V2438" s="2" t="str">
        <f t="shared" si="190"/>
        <v/>
      </c>
      <c r="W2438" s="2" t="str">
        <f t="shared" si="190"/>
        <v/>
      </c>
      <c r="X2438" s="2" t="str">
        <f t="shared" si="190"/>
        <v/>
      </c>
      <c r="Y2438" s="2" t="str">
        <f t="shared" si="190"/>
        <v/>
      </c>
    </row>
    <row r="2439" spans="1:25" x14ac:dyDescent="0.2">
      <c r="A2439" s="2" t="s">
        <v>1784</v>
      </c>
      <c r="B2439" s="2">
        <v>4102</v>
      </c>
      <c r="C2439" s="2">
        <v>0</v>
      </c>
      <c r="D2439" s="2" t="s">
        <v>1784</v>
      </c>
      <c r="E2439" s="2">
        <v>2765</v>
      </c>
      <c r="F2439" s="2" t="s">
        <v>1778</v>
      </c>
      <c r="G2439" s="2">
        <v>2609718.2940000002</v>
      </c>
      <c r="H2439" s="2">
        <v>1265115.916</v>
      </c>
      <c r="I2439" s="2" t="s">
        <v>4896</v>
      </c>
      <c r="J2439" s="4">
        <v>39630</v>
      </c>
      <c r="K2439" s="230">
        <f t="shared" si="192"/>
        <v>3</v>
      </c>
      <c r="L2439" s="2" t="str">
        <f>$B2439&amp;"-"&amp;COUNTIF($B$2:$B2439, $B2439)</f>
        <v>4102-1</v>
      </c>
      <c r="M2439" s="2">
        <v>7443</v>
      </c>
      <c r="N2439" s="2" t="str">
        <f t="shared" si="190"/>
        <v>Pignia</v>
      </c>
      <c r="O2439" s="2" t="str">
        <f t="shared" si="190"/>
        <v/>
      </c>
      <c r="P2439" s="2" t="str">
        <f t="shared" si="190"/>
        <v/>
      </c>
      <c r="Q2439" s="2" t="str">
        <f t="shared" si="190"/>
        <v/>
      </c>
      <c r="R2439" s="2" t="str">
        <f t="shared" si="190"/>
        <v/>
      </c>
      <c r="S2439" s="2" t="str">
        <f t="shared" si="190"/>
        <v/>
      </c>
      <c r="T2439" s="2" t="str">
        <f t="shared" si="190"/>
        <v/>
      </c>
      <c r="U2439" s="2" t="str">
        <f t="shared" si="190"/>
        <v/>
      </c>
      <c r="V2439" s="2" t="str">
        <f t="shared" si="190"/>
        <v/>
      </c>
      <c r="W2439" s="2" t="str">
        <f t="shared" si="190"/>
        <v/>
      </c>
      <c r="X2439" s="2" t="str">
        <f t="shared" si="190"/>
        <v/>
      </c>
      <c r="Y2439" s="2" t="str">
        <f t="shared" si="190"/>
        <v/>
      </c>
    </row>
    <row r="2440" spans="1:25" x14ac:dyDescent="0.2">
      <c r="A2440" s="2" t="s">
        <v>1785</v>
      </c>
      <c r="B2440" s="2">
        <v>4127</v>
      </c>
      <c r="C2440" s="2">
        <v>0</v>
      </c>
      <c r="D2440" s="2" t="s">
        <v>1785</v>
      </c>
      <c r="E2440" s="2">
        <v>2766</v>
      </c>
      <c r="F2440" s="2" t="s">
        <v>1778</v>
      </c>
      <c r="G2440" s="2">
        <v>2615349.4959999998</v>
      </c>
      <c r="H2440" s="2">
        <v>1266934.362</v>
      </c>
      <c r="I2440" s="2" t="s">
        <v>4896</v>
      </c>
      <c r="J2440" s="4">
        <v>39630</v>
      </c>
      <c r="K2440" s="230">
        <f t="shared" si="192"/>
        <v>3</v>
      </c>
      <c r="L2440" s="2" t="str">
        <f>$B2440&amp;"-"&amp;COUNTIF($B$2:$B2440, $B2440)</f>
        <v>4127-1</v>
      </c>
      <c r="M2440" s="2">
        <v>7444</v>
      </c>
      <c r="N2440" s="2" t="str">
        <f t="shared" si="190"/>
        <v>Ausserferrera</v>
      </c>
      <c r="O2440" s="2" t="str">
        <f t="shared" si="190"/>
        <v/>
      </c>
      <c r="P2440" s="2" t="str">
        <f t="shared" si="190"/>
        <v/>
      </c>
      <c r="Q2440" s="2" t="str">
        <f t="shared" si="190"/>
        <v/>
      </c>
      <c r="R2440" s="2" t="str">
        <f t="shared" si="190"/>
        <v/>
      </c>
      <c r="S2440" s="2" t="str">
        <f t="shared" si="190"/>
        <v/>
      </c>
      <c r="T2440" s="2" t="str">
        <f t="shared" si="190"/>
        <v/>
      </c>
      <c r="U2440" s="2" t="str">
        <f t="shared" si="190"/>
        <v/>
      </c>
      <c r="V2440" s="2" t="str">
        <f t="shared" si="190"/>
        <v/>
      </c>
      <c r="W2440" s="2" t="str">
        <f t="shared" si="190"/>
        <v/>
      </c>
      <c r="X2440" s="2" t="str">
        <f t="shared" si="190"/>
        <v/>
      </c>
      <c r="Y2440" s="2" t="str">
        <f t="shared" si="190"/>
        <v/>
      </c>
    </row>
    <row r="2441" spans="1:25" x14ac:dyDescent="0.2">
      <c r="A2441" s="2" t="s">
        <v>1783</v>
      </c>
      <c r="B2441" s="2">
        <v>4101</v>
      </c>
      <c r="C2441" s="2">
        <v>0</v>
      </c>
      <c r="D2441" s="2" t="s">
        <v>1786</v>
      </c>
      <c r="E2441" s="2">
        <v>2767</v>
      </c>
      <c r="F2441" s="2" t="s">
        <v>1778</v>
      </c>
      <c r="G2441" s="2">
        <v>2610560.3470000001</v>
      </c>
      <c r="H2441" s="2">
        <v>1264129.8829999999</v>
      </c>
      <c r="I2441" s="2" t="s">
        <v>4896</v>
      </c>
      <c r="J2441" s="4">
        <v>39630</v>
      </c>
      <c r="K2441" s="230">
        <f t="shared" si="192"/>
        <v>3</v>
      </c>
      <c r="L2441" s="2" t="str">
        <f>$B2441&amp;"-"&amp;COUNTIF($B$2:$B2441, $B2441)</f>
        <v>4101-2</v>
      </c>
      <c r="M2441" s="2">
        <v>7445</v>
      </c>
      <c r="N2441" s="2" t="str">
        <f t="shared" si="190"/>
        <v>Innerferrera</v>
      </c>
      <c r="O2441" s="2" t="str">
        <f t="shared" si="190"/>
        <v>Innerferrera</v>
      </c>
      <c r="P2441" s="2" t="str">
        <f t="shared" si="190"/>
        <v/>
      </c>
      <c r="Q2441" s="2" t="str">
        <f t="shared" si="190"/>
        <v/>
      </c>
      <c r="R2441" s="2" t="str">
        <f t="shared" si="190"/>
        <v/>
      </c>
      <c r="S2441" s="2" t="str">
        <f t="shared" si="190"/>
        <v/>
      </c>
      <c r="T2441" s="2" t="str">
        <f t="shared" si="190"/>
        <v/>
      </c>
      <c r="U2441" s="2" t="str">
        <f t="shared" si="190"/>
        <v/>
      </c>
      <c r="V2441" s="2" t="str">
        <f t="shared" si="190"/>
        <v/>
      </c>
      <c r="W2441" s="2" t="str">
        <f t="shared" si="190"/>
        <v/>
      </c>
      <c r="X2441" s="2" t="str">
        <f t="shared" si="190"/>
        <v/>
      </c>
      <c r="Y2441" s="2" t="str">
        <f t="shared" si="190"/>
        <v/>
      </c>
    </row>
    <row r="2442" spans="1:25" x14ac:dyDescent="0.2">
      <c r="A2442" s="2" t="s">
        <v>1784</v>
      </c>
      <c r="B2442" s="2">
        <v>4102</v>
      </c>
      <c r="C2442" s="2">
        <v>0</v>
      </c>
      <c r="D2442" s="2" t="s">
        <v>1786</v>
      </c>
      <c r="E2442" s="2">
        <v>2767</v>
      </c>
      <c r="F2442" s="2" t="s">
        <v>1778</v>
      </c>
      <c r="G2442" s="2">
        <v>2609591.1549999998</v>
      </c>
      <c r="H2442" s="2">
        <v>1264252.6340000001</v>
      </c>
      <c r="I2442" s="2" t="s">
        <v>4896</v>
      </c>
      <c r="J2442" s="4">
        <v>39630</v>
      </c>
      <c r="K2442" s="230">
        <f t="shared" si="192"/>
        <v>3</v>
      </c>
      <c r="L2442" s="2" t="str">
        <f>$B2442&amp;"-"&amp;COUNTIF($B$2:$B2442, $B2442)</f>
        <v>4102-2</v>
      </c>
      <c r="M2442" s="2">
        <v>7447</v>
      </c>
      <c r="N2442" s="2" t="str">
        <f t="shared" si="190"/>
        <v>Avers</v>
      </c>
      <c r="O2442" s="2" t="str">
        <f t="shared" si="190"/>
        <v>Avers</v>
      </c>
      <c r="P2442" s="2" t="str">
        <f t="shared" si="190"/>
        <v/>
      </c>
      <c r="Q2442" s="2" t="str">
        <f t="shared" si="190"/>
        <v/>
      </c>
      <c r="R2442" s="2" t="str">
        <f t="shared" si="190"/>
        <v/>
      </c>
      <c r="S2442" s="2" t="str">
        <f t="shared" si="190"/>
        <v/>
      </c>
      <c r="T2442" s="2" t="str">
        <f t="shared" si="190"/>
        <v/>
      </c>
      <c r="U2442" s="2" t="str">
        <f t="shared" si="190"/>
        <v/>
      </c>
      <c r="V2442" s="2" t="str">
        <f t="shared" si="190"/>
        <v/>
      </c>
      <c r="W2442" s="2" t="str">
        <f t="shared" si="190"/>
        <v/>
      </c>
      <c r="X2442" s="2" t="str">
        <f t="shared" si="190"/>
        <v/>
      </c>
      <c r="Y2442" s="2" t="str">
        <f t="shared" si="190"/>
        <v/>
      </c>
    </row>
    <row r="2443" spans="1:25" x14ac:dyDescent="0.2">
      <c r="A2443" s="2" t="s">
        <v>1786</v>
      </c>
      <c r="B2443" s="2">
        <v>4103</v>
      </c>
      <c r="C2443" s="2">
        <v>0</v>
      </c>
      <c r="D2443" s="2" t="s">
        <v>1786</v>
      </c>
      <c r="E2443" s="2">
        <v>2767</v>
      </c>
      <c r="F2443" s="2" t="s">
        <v>1778</v>
      </c>
      <c r="G2443" s="2">
        <v>2610458.6159999999</v>
      </c>
      <c r="H2443" s="2">
        <v>1263380.4580000001</v>
      </c>
      <c r="I2443" s="2" t="s">
        <v>4896</v>
      </c>
      <c r="J2443" s="4">
        <v>39630</v>
      </c>
      <c r="K2443" s="230">
        <f t="shared" si="192"/>
        <v>3</v>
      </c>
      <c r="L2443" s="2" t="str">
        <f>$B2443&amp;"-"&amp;COUNTIF($B$2:$B2443, $B2443)</f>
        <v>4103-1</v>
      </c>
      <c r="M2443" s="2">
        <v>7448</v>
      </c>
      <c r="N2443" s="2" t="str">
        <f t="shared" si="190"/>
        <v>Juf</v>
      </c>
      <c r="O2443" s="2" t="str">
        <f t="shared" si="190"/>
        <v/>
      </c>
      <c r="P2443" s="2" t="str">
        <f t="shared" si="190"/>
        <v/>
      </c>
      <c r="Q2443" s="2" t="str">
        <f t="shared" si="190"/>
        <v/>
      </c>
      <c r="R2443" s="2" t="str">
        <f t="shared" ref="O2443:Y2458" si="193">IFERROR(INDEX($A$2:$A$5744, MATCH($M2443&amp;"-"&amp;R$1, $L$2:$L$5744, 0)), "")</f>
        <v/>
      </c>
      <c r="S2443" s="2" t="str">
        <f t="shared" si="193"/>
        <v/>
      </c>
      <c r="T2443" s="2" t="str">
        <f t="shared" si="193"/>
        <v/>
      </c>
      <c r="U2443" s="2" t="str">
        <f t="shared" si="193"/>
        <v/>
      </c>
      <c r="V2443" s="2" t="str">
        <f t="shared" si="193"/>
        <v/>
      </c>
      <c r="W2443" s="2" t="str">
        <f t="shared" si="193"/>
        <v/>
      </c>
      <c r="X2443" s="2" t="str">
        <f t="shared" si="193"/>
        <v/>
      </c>
      <c r="Y2443" s="2" t="str">
        <f t="shared" si="193"/>
        <v/>
      </c>
    </row>
    <row r="2444" spans="1:25" x14ac:dyDescent="0.2">
      <c r="A2444" s="2" t="s">
        <v>1787</v>
      </c>
      <c r="B2444" s="2">
        <v>4107</v>
      </c>
      <c r="C2444" s="2">
        <v>0</v>
      </c>
      <c r="D2444" s="2" t="s">
        <v>1787</v>
      </c>
      <c r="E2444" s="2">
        <v>2768</v>
      </c>
      <c r="F2444" s="2" t="s">
        <v>1778</v>
      </c>
      <c r="G2444" s="2">
        <v>2608131.1669999999</v>
      </c>
      <c r="H2444" s="2">
        <v>1258381.7790000001</v>
      </c>
      <c r="I2444" s="2" t="s">
        <v>4896</v>
      </c>
      <c r="J2444" s="4">
        <v>39630</v>
      </c>
      <c r="K2444" s="230">
        <f t="shared" si="192"/>
        <v>3</v>
      </c>
      <c r="L2444" s="2" t="str">
        <f>$B2444&amp;"-"&amp;COUNTIF($B$2:$B2444, $B2444)</f>
        <v>4107-1</v>
      </c>
      <c r="M2444" s="2">
        <v>7450</v>
      </c>
      <c r="N2444" s="2" t="str">
        <f t="shared" ref="N2444:Y2478" si="194">IFERROR(INDEX($A$2:$A$5744, MATCH($M2444&amp;"-"&amp;N$1, $L$2:$L$5744, 0)), "")</f>
        <v>Tiefencastel</v>
      </c>
      <c r="O2444" s="2" t="str">
        <f t="shared" si="193"/>
        <v>Tiefencastel</v>
      </c>
      <c r="P2444" s="2" t="str">
        <f t="shared" si="193"/>
        <v/>
      </c>
      <c r="Q2444" s="2" t="str">
        <f t="shared" si="193"/>
        <v/>
      </c>
      <c r="R2444" s="2" t="str">
        <f t="shared" si="193"/>
        <v/>
      </c>
      <c r="S2444" s="2" t="str">
        <f t="shared" si="193"/>
        <v/>
      </c>
      <c r="T2444" s="2" t="str">
        <f t="shared" si="193"/>
        <v/>
      </c>
      <c r="U2444" s="2" t="str">
        <f t="shared" si="193"/>
        <v/>
      </c>
      <c r="V2444" s="2" t="str">
        <f t="shared" si="193"/>
        <v/>
      </c>
      <c r="W2444" s="2" t="str">
        <f t="shared" si="193"/>
        <v/>
      </c>
      <c r="X2444" s="2" t="str">
        <f t="shared" si="193"/>
        <v/>
      </c>
      <c r="Y2444" s="2" t="str">
        <f t="shared" si="193"/>
        <v/>
      </c>
    </row>
    <row r="2445" spans="1:25" x14ac:dyDescent="0.2">
      <c r="A2445" s="2" t="s">
        <v>1772</v>
      </c>
      <c r="B2445" s="2">
        <v>4052</v>
      </c>
      <c r="C2445" s="2">
        <v>0</v>
      </c>
      <c r="D2445" s="2" t="s">
        <v>1788</v>
      </c>
      <c r="E2445" s="2">
        <v>2769</v>
      </c>
      <c r="F2445" s="2" t="s">
        <v>1778</v>
      </c>
      <c r="G2445" s="2">
        <v>2613406.7259999998</v>
      </c>
      <c r="H2445" s="2">
        <v>1265035.5060000001</v>
      </c>
      <c r="I2445" s="2" t="s">
        <v>4896</v>
      </c>
      <c r="J2445" s="4">
        <v>39630</v>
      </c>
      <c r="K2445" s="230">
        <f t="shared" si="192"/>
        <v>3</v>
      </c>
      <c r="L2445" s="2" t="str">
        <f>$B2445&amp;"-"&amp;COUNTIF($B$2:$B2445, $B2445)</f>
        <v>4052-3</v>
      </c>
      <c r="M2445" s="2">
        <v>7451</v>
      </c>
      <c r="N2445" s="2" t="str">
        <f t="shared" si="194"/>
        <v>Alvaschein</v>
      </c>
      <c r="O2445" s="2" t="str">
        <f t="shared" si="193"/>
        <v/>
      </c>
      <c r="P2445" s="2" t="str">
        <f t="shared" si="193"/>
        <v/>
      </c>
      <c r="Q2445" s="2" t="str">
        <f t="shared" si="193"/>
        <v/>
      </c>
      <c r="R2445" s="2" t="str">
        <f t="shared" si="193"/>
        <v/>
      </c>
      <c r="S2445" s="2" t="str">
        <f t="shared" si="193"/>
        <v/>
      </c>
      <c r="T2445" s="2" t="str">
        <f t="shared" si="193"/>
        <v/>
      </c>
      <c r="U2445" s="2" t="str">
        <f t="shared" si="193"/>
        <v/>
      </c>
      <c r="V2445" s="2" t="str">
        <f t="shared" si="193"/>
        <v/>
      </c>
      <c r="W2445" s="2" t="str">
        <f t="shared" si="193"/>
        <v/>
      </c>
      <c r="X2445" s="2" t="str">
        <f t="shared" si="193"/>
        <v/>
      </c>
      <c r="Y2445" s="2" t="str">
        <f t="shared" si="193"/>
        <v/>
      </c>
    </row>
    <row r="2446" spans="1:25" x14ac:dyDescent="0.2">
      <c r="A2446" s="2" t="s">
        <v>1788</v>
      </c>
      <c r="B2446" s="2">
        <v>4142</v>
      </c>
      <c r="C2446" s="2">
        <v>0</v>
      </c>
      <c r="D2446" s="2" t="s">
        <v>1788</v>
      </c>
      <c r="E2446" s="2">
        <v>2769</v>
      </c>
      <c r="F2446" s="2" t="s">
        <v>1778</v>
      </c>
      <c r="G2446" s="2">
        <v>2613022.0249999999</v>
      </c>
      <c r="H2446" s="2">
        <v>1262986.263</v>
      </c>
      <c r="I2446" s="2" t="s">
        <v>4896</v>
      </c>
      <c r="J2446" s="4">
        <v>39630</v>
      </c>
      <c r="K2446" s="230">
        <f t="shared" si="192"/>
        <v>3</v>
      </c>
      <c r="L2446" s="2" t="str">
        <f>$B2446&amp;"-"&amp;COUNTIF($B$2:$B2446, $B2446)</f>
        <v>4142-1</v>
      </c>
      <c r="M2446" s="2">
        <v>7452</v>
      </c>
      <c r="N2446" s="2" t="str">
        <f t="shared" si="194"/>
        <v>Cunter</v>
      </c>
      <c r="O2446" s="2" t="str">
        <f t="shared" si="193"/>
        <v/>
      </c>
      <c r="P2446" s="2" t="str">
        <f t="shared" si="193"/>
        <v/>
      </c>
      <c r="Q2446" s="2" t="str">
        <f t="shared" si="193"/>
        <v/>
      </c>
      <c r="R2446" s="2" t="str">
        <f t="shared" si="193"/>
        <v/>
      </c>
      <c r="S2446" s="2" t="str">
        <f t="shared" si="193"/>
        <v/>
      </c>
      <c r="T2446" s="2" t="str">
        <f t="shared" si="193"/>
        <v/>
      </c>
      <c r="U2446" s="2" t="str">
        <f t="shared" si="193"/>
        <v/>
      </c>
      <c r="V2446" s="2" t="str">
        <f t="shared" si="193"/>
        <v/>
      </c>
      <c r="W2446" s="2" t="str">
        <f t="shared" si="193"/>
        <v/>
      </c>
      <c r="X2446" s="2" t="str">
        <f t="shared" si="193"/>
        <v/>
      </c>
      <c r="Y2446" s="2" t="str">
        <f t="shared" si="193"/>
        <v/>
      </c>
    </row>
    <row r="2447" spans="1:25" x14ac:dyDescent="0.2">
      <c r="A2447" s="2" t="s">
        <v>1793</v>
      </c>
      <c r="B2447" s="2">
        <v>4153</v>
      </c>
      <c r="C2447" s="2">
        <v>0</v>
      </c>
      <c r="D2447" s="2" t="s">
        <v>1788</v>
      </c>
      <c r="E2447" s="2">
        <v>2769</v>
      </c>
      <c r="F2447" s="2" t="s">
        <v>1778</v>
      </c>
      <c r="G2447" s="2">
        <v>2612730.4720000001</v>
      </c>
      <c r="H2447" s="2">
        <v>1261580.247</v>
      </c>
      <c r="I2447" s="2" t="s">
        <v>4896</v>
      </c>
      <c r="J2447" s="4">
        <v>39630</v>
      </c>
      <c r="K2447" s="230">
        <f t="shared" si="192"/>
        <v>3</v>
      </c>
      <c r="L2447" s="2" t="str">
        <f>$B2447&amp;"-"&amp;COUNTIF($B$2:$B2447, $B2447)</f>
        <v>4153-2</v>
      </c>
      <c r="M2447" s="2">
        <v>7453</v>
      </c>
      <c r="N2447" s="2" t="str">
        <f t="shared" si="194"/>
        <v>Tinizong</v>
      </c>
      <c r="O2447" s="2" t="str">
        <f t="shared" si="193"/>
        <v/>
      </c>
      <c r="P2447" s="2" t="str">
        <f t="shared" si="193"/>
        <v/>
      </c>
      <c r="Q2447" s="2" t="str">
        <f t="shared" si="193"/>
        <v/>
      </c>
      <c r="R2447" s="2" t="str">
        <f t="shared" si="193"/>
        <v/>
      </c>
      <c r="S2447" s="2" t="str">
        <f t="shared" si="193"/>
        <v/>
      </c>
      <c r="T2447" s="2" t="str">
        <f t="shared" si="193"/>
        <v/>
      </c>
      <c r="U2447" s="2" t="str">
        <f t="shared" si="193"/>
        <v/>
      </c>
      <c r="V2447" s="2" t="str">
        <f t="shared" si="193"/>
        <v/>
      </c>
      <c r="W2447" s="2" t="str">
        <f t="shared" si="193"/>
        <v/>
      </c>
      <c r="X2447" s="2" t="str">
        <f t="shared" si="193"/>
        <v/>
      </c>
      <c r="Y2447" s="2" t="str">
        <f t="shared" si="193"/>
        <v/>
      </c>
    </row>
    <row r="2448" spans="1:25" x14ac:dyDescent="0.2">
      <c r="A2448" s="2" t="s">
        <v>1785</v>
      </c>
      <c r="B2448" s="2">
        <v>4127</v>
      </c>
      <c r="C2448" s="2">
        <v>0</v>
      </c>
      <c r="D2448" s="2" t="s">
        <v>1789</v>
      </c>
      <c r="E2448" s="2">
        <v>2770</v>
      </c>
      <c r="F2448" s="2" t="s">
        <v>1778</v>
      </c>
      <c r="G2448" s="2">
        <v>2616548.7540000002</v>
      </c>
      <c r="H2448" s="2">
        <v>1265832.75</v>
      </c>
      <c r="I2448" s="2" t="s">
        <v>4896</v>
      </c>
      <c r="J2448" s="4">
        <v>39630</v>
      </c>
      <c r="K2448" s="230">
        <f t="shared" si="192"/>
        <v>3</v>
      </c>
      <c r="L2448" s="2" t="str">
        <f>$B2448&amp;"-"&amp;COUNTIF($B$2:$B2448, $B2448)</f>
        <v>4127-2</v>
      </c>
      <c r="M2448" s="2">
        <v>7454</v>
      </c>
      <c r="N2448" s="2" t="str">
        <f t="shared" si="194"/>
        <v>Rona</v>
      </c>
      <c r="O2448" s="2" t="str">
        <f t="shared" si="193"/>
        <v/>
      </c>
      <c r="P2448" s="2" t="str">
        <f t="shared" si="193"/>
        <v/>
      </c>
      <c r="Q2448" s="2" t="str">
        <f t="shared" si="193"/>
        <v/>
      </c>
      <c r="R2448" s="2" t="str">
        <f t="shared" si="193"/>
        <v/>
      </c>
      <c r="S2448" s="2" t="str">
        <f t="shared" si="193"/>
        <v/>
      </c>
      <c r="T2448" s="2" t="str">
        <f t="shared" si="193"/>
        <v/>
      </c>
      <c r="U2448" s="2" t="str">
        <f t="shared" si="193"/>
        <v/>
      </c>
      <c r="V2448" s="2" t="str">
        <f t="shared" si="193"/>
        <v/>
      </c>
      <c r="W2448" s="2" t="str">
        <f t="shared" si="193"/>
        <v/>
      </c>
      <c r="X2448" s="2" t="str">
        <f t="shared" si="193"/>
        <v/>
      </c>
      <c r="Y2448" s="2" t="str">
        <f t="shared" si="193"/>
        <v/>
      </c>
    </row>
    <row r="2449" spans="1:25" x14ac:dyDescent="0.2">
      <c r="A2449" s="2" t="s">
        <v>1789</v>
      </c>
      <c r="B2449" s="2">
        <v>4132</v>
      </c>
      <c r="C2449" s="2">
        <v>0</v>
      </c>
      <c r="D2449" s="2" t="s">
        <v>1789</v>
      </c>
      <c r="E2449" s="2">
        <v>2770</v>
      </c>
      <c r="F2449" s="2" t="s">
        <v>1778</v>
      </c>
      <c r="G2449" s="2">
        <v>2615757.6850000001</v>
      </c>
      <c r="H2449" s="2">
        <v>1263578.7350000001</v>
      </c>
      <c r="I2449" s="2" t="s">
        <v>4896</v>
      </c>
      <c r="J2449" s="4">
        <v>39630</v>
      </c>
      <c r="K2449" s="230">
        <f t="shared" si="192"/>
        <v>3</v>
      </c>
      <c r="L2449" s="2" t="str">
        <f>$B2449&amp;"-"&amp;COUNTIF($B$2:$B2449, $B2449)</f>
        <v>4132-1</v>
      </c>
      <c r="M2449" s="2">
        <v>7455</v>
      </c>
      <c r="N2449" s="2" t="str">
        <f t="shared" si="194"/>
        <v>Mulegns</v>
      </c>
      <c r="O2449" s="2" t="str">
        <f t="shared" si="193"/>
        <v/>
      </c>
      <c r="P2449" s="2" t="str">
        <f t="shared" si="193"/>
        <v/>
      </c>
      <c r="Q2449" s="2" t="str">
        <f t="shared" si="193"/>
        <v/>
      </c>
      <c r="R2449" s="2" t="str">
        <f t="shared" si="193"/>
        <v/>
      </c>
      <c r="S2449" s="2" t="str">
        <f t="shared" si="193"/>
        <v/>
      </c>
      <c r="T2449" s="2" t="str">
        <f t="shared" si="193"/>
        <v/>
      </c>
      <c r="U2449" s="2" t="str">
        <f t="shared" si="193"/>
        <v/>
      </c>
      <c r="V2449" s="2" t="str">
        <f t="shared" si="193"/>
        <v/>
      </c>
      <c r="W2449" s="2" t="str">
        <f t="shared" si="193"/>
        <v/>
      </c>
      <c r="X2449" s="2" t="str">
        <f t="shared" si="193"/>
        <v/>
      </c>
      <c r="Y2449" s="2" t="str">
        <f t="shared" si="193"/>
        <v/>
      </c>
    </row>
    <row r="2450" spans="1:25" x14ac:dyDescent="0.2">
      <c r="A2450" s="2" t="s">
        <v>1823</v>
      </c>
      <c r="B2450" s="2">
        <v>4133</v>
      </c>
      <c r="C2450" s="2">
        <v>0</v>
      </c>
      <c r="D2450" s="2" t="s">
        <v>1789</v>
      </c>
      <c r="E2450" s="2">
        <v>2770</v>
      </c>
      <c r="F2450" s="2" t="s">
        <v>1778</v>
      </c>
      <c r="G2450" s="2">
        <v>2617244.31</v>
      </c>
      <c r="H2450" s="2">
        <v>1264728.2490000001</v>
      </c>
      <c r="I2450" s="2" t="s">
        <v>4896</v>
      </c>
      <c r="J2450" s="4">
        <v>39630</v>
      </c>
      <c r="K2450" s="230">
        <f t="shared" si="192"/>
        <v>3</v>
      </c>
      <c r="L2450" s="2" t="str">
        <f>$B2450&amp;"-"&amp;COUNTIF($B$2:$B2450, $B2450)</f>
        <v>4133-1</v>
      </c>
      <c r="M2450" s="2">
        <v>7456</v>
      </c>
      <c r="N2450" s="2" t="str">
        <f t="shared" si="194"/>
        <v>Sur</v>
      </c>
      <c r="O2450" s="2" t="str">
        <f t="shared" si="193"/>
        <v>Marmorera</v>
      </c>
      <c r="P2450" s="2" t="str">
        <f t="shared" si="193"/>
        <v/>
      </c>
      <c r="Q2450" s="2" t="str">
        <f t="shared" si="193"/>
        <v/>
      </c>
      <c r="R2450" s="2" t="str">
        <f t="shared" si="193"/>
        <v/>
      </c>
      <c r="S2450" s="2" t="str">
        <f t="shared" si="193"/>
        <v/>
      </c>
      <c r="T2450" s="2" t="str">
        <f t="shared" si="193"/>
        <v/>
      </c>
      <c r="U2450" s="2" t="str">
        <f t="shared" si="193"/>
        <v/>
      </c>
      <c r="V2450" s="2" t="str">
        <f t="shared" si="193"/>
        <v/>
      </c>
      <c r="W2450" s="2" t="str">
        <f t="shared" si="193"/>
        <v/>
      </c>
      <c r="X2450" s="2" t="str">
        <f t="shared" si="193"/>
        <v/>
      </c>
      <c r="Y2450" s="2" t="str">
        <f t="shared" si="193"/>
        <v/>
      </c>
    </row>
    <row r="2451" spans="1:25" x14ac:dyDescent="0.2">
      <c r="A2451" s="2" t="s">
        <v>1788</v>
      </c>
      <c r="B2451" s="2">
        <v>4142</v>
      </c>
      <c r="C2451" s="2">
        <v>0</v>
      </c>
      <c r="D2451" s="2" t="s">
        <v>1789</v>
      </c>
      <c r="E2451" s="2">
        <v>2770</v>
      </c>
      <c r="F2451" s="2" t="s">
        <v>1778</v>
      </c>
      <c r="G2451" s="2">
        <v>2614054.591</v>
      </c>
      <c r="H2451" s="2">
        <v>1263748.872</v>
      </c>
      <c r="I2451" s="2" t="s">
        <v>4896</v>
      </c>
      <c r="J2451" s="4">
        <v>39630</v>
      </c>
      <c r="K2451" s="230">
        <f t="shared" si="192"/>
        <v>3</v>
      </c>
      <c r="L2451" s="2" t="str">
        <f>$B2451&amp;"-"&amp;COUNTIF($B$2:$B2451, $B2451)</f>
        <v>4142-2</v>
      </c>
      <c r="M2451" s="2">
        <v>7457</v>
      </c>
      <c r="N2451" s="2" t="str">
        <f t="shared" si="194"/>
        <v>Bivio</v>
      </c>
      <c r="O2451" s="2" t="str">
        <f t="shared" si="193"/>
        <v/>
      </c>
      <c r="P2451" s="2" t="str">
        <f t="shared" si="193"/>
        <v/>
      </c>
      <c r="Q2451" s="2" t="str">
        <f t="shared" si="193"/>
        <v/>
      </c>
      <c r="R2451" s="2" t="str">
        <f t="shared" si="193"/>
        <v/>
      </c>
      <c r="S2451" s="2" t="str">
        <f t="shared" si="193"/>
        <v/>
      </c>
      <c r="T2451" s="2" t="str">
        <f t="shared" si="193"/>
        <v/>
      </c>
      <c r="U2451" s="2" t="str">
        <f t="shared" si="193"/>
        <v/>
      </c>
      <c r="V2451" s="2" t="str">
        <f t="shared" si="193"/>
        <v/>
      </c>
      <c r="W2451" s="2" t="str">
        <f t="shared" si="193"/>
        <v/>
      </c>
      <c r="X2451" s="2" t="str">
        <f t="shared" si="193"/>
        <v/>
      </c>
      <c r="Y2451" s="2" t="str">
        <f t="shared" si="193"/>
        <v/>
      </c>
    </row>
    <row r="2452" spans="1:25" x14ac:dyDescent="0.2">
      <c r="A2452" s="2" t="s">
        <v>1790</v>
      </c>
      <c r="B2452" s="2">
        <v>4104</v>
      </c>
      <c r="C2452" s="2">
        <v>0</v>
      </c>
      <c r="D2452" s="2" t="s">
        <v>1791</v>
      </c>
      <c r="E2452" s="2">
        <v>2771</v>
      </c>
      <c r="F2452" s="2" t="s">
        <v>1778</v>
      </c>
      <c r="G2452" s="2">
        <v>2608037.1469999999</v>
      </c>
      <c r="H2452" s="2">
        <v>1263158.051</v>
      </c>
      <c r="I2452" s="2" t="s">
        <v>4896</v>
      </c>
      <c r="J2452" s="4">
        <v>39630</v>
      </c>
      <c r="K2452" s="230">
        <f t="shared" si="192"/>
        <v>3</v>
      </c>
      <c r="L2452" s="2" t="str">
        <f>$B2452&amp;"-"&amp;COUNTIF($B$2:$B2452, $B2452)</f>
        <v>4104-1</v>
      </c>
      <c r="M2452" s="2">
        <v>7458</v>
      </c>
      <c r="N2452" s="2" t="str">
        <f t="shared" si="194"/>
        <v>Mon</v>
      </c>
      <c r="O2452" s="2" t="str">
        <f t="shared" si="193"/>
        <v/>
      </c>
      <c r="P2452" s="2" t="str">
        <f t="shared" si="193"/>
        <v/>
      </c>
      <c r="Q2452" s="2" t="str">
        <f t="shared" si="193"/>
        <v/>
      </c>
      <c r="R2452" s="2" t="str">
        <f t="shared" si="193"/>
        <v/>
      </c>
      <c r="S2452" s="2" t="str">
        <f t="shared" si="193"/>
        <v/>
      </c>
      <c r="T2452" s="2" t="str">
        <f t="shared" si="193"/>
        <v/>
      </c>
      <c r="U2452" s="2" t="str">
        <f t="shared" si="193"/>
        <v/>
      </c>
      <c r="V2452" s="2" t="str">
        <f t="shared" si="193"/>
        <v/>
      </c>
      <c r="W2452" s="2" t="str">
        <f t="shared" si="193"/>
        <v/>
      </c>
      <c r="X2452" s="2" t="str">
        <f t="shared" si="193"/>
        <v/>
      </c>
      <c r="Y2452" s="2" t="str">
        <f t="shared" si="193"/>
        <v/>
      </c>
    </row>
    <row r="2453" spans="1:25" x14ac:dyDescent="0.2">
      <c r="A2453" s="2" t="s">
        <v>1776</v>
      </c>
      <c r="B2453" s="2">
        <v>4147</v>
      </c>
      <c r="C2453" s="2">
        <v>0</v>
      </c>
      <c r="D2453" s="2" t="s">
        <v>1792</v>
      </c>
      <c r="E2453" s="2">
        <v>2772</v>
      </c>
      <c r="F2453" s="2" t="s">
        <v>1778</v>
      </c>
      <c r="G2453" s="2">
        <v>2609648.46</v>
      </c>
      <c r="H2453" s="2">
        <v>1256972.1540000001</v>
      </c>
      <c r="I2453" s="2" t="s">
        <v>4896</v>
      </c>
      <c r="J2453" s="4">
        <v>39630</v>
      </c>
      <c r="K2453" s="230">
        <f t="shared" si="192"/>
        <v>3</v>
      </c>
      <c r="L2453" s="2" t="str">
        <f>$B2453&amp;"-"&amp;COUNTIF($B$2:$B2453, $B2453)</f>
        <v>4147-2</v>
      </c>
      <c r="M2453" s="2">
        <v>7459</v>
      </c>
      <c r="N2453" s="2" t="str">
        <f t="shared" si="194"/>
        <v>Stierva</v>
      </c>
      <c r="O2453" s="2" t="str">
        <f t="shared" si="193"/>
        <v/>
      </c>
      <c r="P2453" s="2" t="str">
        <f t="shared" si="193"/>
        <v/>
      </c>
      <c r="Q2453" s="2" t="str">
        <f t="shared" si="193"/>
        <v/>
      </c>
      <c r="R2453" s="2" t="str">
        <f t="shared" si="193"/>
        <v/>
      </c>
      <c r="S2453" s="2" t="str">
        <f t="shared" si="193"/>
        <v/>
      </c>
      <c r="T2453" s="2" t="str">
        <f t="shared" si="193"/>
        <v/>
      </c>
      <c r="U2453" s="2" t="str">
        <f t="shared" si="193"/>
        <v/>
      </c>
      <c r="V2453" s="2" t="str">
        <f t="shared" si="193"/>
        <v/>
      </c>
      <c r="W2453" s="2" t="str">
        <f t="shared" si="193"/>
        <v/>
      </c>
      <c r="X2453" s="2" t="str">
        <f t="shared" si="193"/>
        <v/>
      </c>
      <c r="Y2453" s="2" t="str">
        <f t="shared" si="193"/>
        <v/>
      </c>
    </row>
    <row r="2454" spans="1:25" x14ac:dyDescent="0.2">
      <c r="A2454" s="2" t="s">
        <v>1792</v>
      </c>
      <c r="B2454" s="2">
        <v>4148</v>
      </c>
      <c r="C2454" s="2">
        <v>0</v>
      </c>
      <c r="D2454" s="2" t="s">
        <v>1792</v>
      </c>
      <c r="E2454" s="2">
        <v>2772</v>
      </c>
      <c r="F2454" s="2" t="s">
        <v>1778</v>
      </c>
      <c r="G2454" s="2">
        <v>2610808.9029999999</v>
      </c>
      <c r="H2454" s="2">
        <v>1256063.882</v>
      </c>
      <c r="I2454" s="2" t="s">
        <v>4896</v>
      </c>
      <c r="J2454" s="4">
        <v>39630</v>
      </c>
      <c r="K2454" s="230">
        <f t="shared" si="192"/>
        <v>3</v>
      </c>
      <c r="L2454" s="2" t="str">
        <f>$B2454&amp;"-"&amp;COUNTIF($B$2:$B2454, $B2454)</f>
        <v>4148-1</v>
      </c>
      <c r="M2454" s="2">
        <v>7460</v>
      </c>
      <c r="N2454" s="2" t="str">
        <f t="shared" si="194"/>
        <v>Savognin</v>
      </c>
      <c r="O2454" s="2" t="str">
        <f t="shared" si="193"/>
        <v/>
      </c>
      <c r="P2454" s="2" t="str">
        <f t="shared" si="193"/>
        <v/>
      </c>
      <c r="Q2454" s="2" t="str">
        <f t="shared" si="193"/>
        <v/>
      </c>
      <c r="R2454" s="2" t="str">
        <f t="shared" si="193"/>
        <v/>
      </c>
      <c r="S2454" s="2" t="str">
        <f t="shared" si="193"/>
        <v/>
      </c>
      <c r="T2454" s="2" t="str">
        <f t="shared" si="193"/>
        <v/>
      </c>
      <c r="U2454" s="2" t="str">
        <f t="shared" si="193"/>
        <v/>
      </c>
      <c r="V2454" s="2" t="str">
        <f t="shared" si="193"/>
        <v/>
      </c>
      <c r="W2454" s="2" t="str">
        <f t="shared" si="193"/>
        <v/>
      </c>
      <c r="X2454" s="2" t="str">
        <f t="shared" si="193"/>
        <v/>
      </c>
      <c r="Y2454" s="2" t="str">
        <f t="shared" si="193"/>
        <v/>
      </c>
    </row>
    <row r="2455" spans="1:25" x14ac:dyDescent="0.2">
      <c r="A2455" s="2" t="s">
        <v>1780</v>
      </c>
      <c r="B2455" s="2">
        <v>4144</v>
      </c>
      <c r="C2455" s="2">
        <v>0</v>
      </c>
      <c r="D2455" s="2" t="s">
        <v>1794</v>
      </c>
      <c r="E2455" s="2">
        <v>2773</v>
      </c>
      <c r="F2455" s="2" t="s">
        <v>1778</v>
      </c>
      <c r="G2455" s="2">
        <v>2612688.591</v>
      </c>
      <c r="H2455" s="2">
        <v>1261341.8319999999</v>
      </c>
      <c r="I2455" s="2" t="s">
        <v>4896</v>
      </c>
      <c r="J2455" s="4">
        <v>39630</v>
      </c>
      <c r="K2455" s="230">
        <f t="shared" si="192"/>
        <v>3</v>
      </c>
      <c r="L2455" s="2" t="str">
        <f>$B2455&amp;"-"&amp;COUNTIF($B$2:$B2455, $B2455)</f>
        <v>4144-2</v>
      </c>
      <c r="M2455" s="2">
        <v>7462</v>
      </c>
      <c r="N2455" s="2" t="str">
        <f t="shared" si="194"/>
        <v>Salouf</v>
      </c>
      <c r="O2455" s="2" t="str">
        <f t="shared" si="193"/>
        <v/>
      </c>
      <c r="P2455" s="2" t="str">
        <f t="shared" si="193"/>
        <v/>
      </c>
      <c r="Q2455" s="2" t="str">
        <f t="shared" si="193"/>
        <v/>
      </c>
      <c r="R2455" s="2" t="str">
        <f t="shared" si="193"/>
        <v/>
      </c>
      <c r="S2455" s="2" t="str">
        <f t="shared" si="193"/>
        <v/>
      </c>
      <c r="T2455" s="2" t="str">
        <f t="shared" si="193"/>
        <v/>
      </c>
      <c r="U2455" s="2" t="str">
        <f t="shared" si="193"/>
        <v/>
      </c>
      <c r="V2455" s="2" t="str">
        <f t="shared" si="193"/>
        <v/>
      </c>
      <c r="W2455" s="2" t="str">
        <f t="shared" si="193"/>
        <v/>
      </c>
      <c r="X2455" s="2" t="str">
        <f t="shared" si="193"/>
        <v/>
      </c>
      <c r="Y2455" s="2" t="str">
        <f t="shared" si="193"/>
        <v/>
      </c>
    </row>
    <row r="2456" spans="1:25" x14ac:dyDescent="0.2">
      <c r="A2456" s="2" t="s">
        <v>1793</v>
      </c>
      <c r="B2456" s="2">
        <v>4153</v>
      </c>
      <c r="C2456" s="2">
        <v>0</v>
      </c>
      <c r="D2456" s="2" t="s">
        <v>1794</v>
      </c>
      <c r="E2456" s="2">
        <v>2773</v>
      </c>
      <c r="F2456" s="2" t="s">
        <v>1778</v>
      </c>
      <c r="G2456" s="2">
        <v>2611177.65</v>
      </c>
      <c r="H2456" s="2">
        <v>1260094.7279999999</v>
      </c>
      <c r="I2456" s="2" t="s">
        <v>4896</v>
      </c>
      <c r="J2456" s="4">
        <v>39630</v>
      </c>
      <c r="K2456" s="230">
        <f t="shared" si="192"/>
        <v>3</v>
      </c>
      <c r="L2456" s="2" t="str">
        <f>$B2456&amp;"-"&amp;COUNTIF($B$2:$B2456, $B2456)</f>
        <v>4153-3</v>
      </c>
      <c r="M2456" s="2">
        <v>7463</v>
      </c>
      <c r="N2456" s="2" t="str">
        <f t="shared" si="194"/>
        <v>Riom</v>
      </c>
      <c r="O2456" s="2" t="str">
        <f t="shared" si="193"/>
        <v>Riom</v>
      </c>
      <c r="P2456" s="2" t="str">
        <f t="shared" si="193"/>
        <v/>
      </c>
      <c r="Q2456" s="2" t="str">
        <f t="shared" si="193"/>
        <v/>
      </c>
      <c r="R2456" s="2" t="str">
        <f t="shared" si="193"/>
        <v/>
      </c>
      <c r="S2456" s="2" t="str">
        <f t="shared" si="193"/>
        <v/>
      </c>
      <c r="T2456" s="2" t="str">
        <f t="shared" si="193"/>
        <v/>
      </c>
      <c r="U2456" s="2" t="str">
        <f t="shared" si="193"/>
        <v/>
      </c>
      <c r="V2456" s="2" t="str">
        <f t="shared" si="193"/>
        <v/>
      </c>
      <c r="W2456" s="2" t="str">
        <f t="shared" si="193"/>
        <v/>
      </c>
      <c r="X2456" s="2" t="str">
        <f t="shared" si="193"/>
        <v/>
      </c>
      <c r="Y2456" s="2" t="str">
        <f t="shared" si="193"/>
        <v/>
      </c>
    </row>
    <row r="2457" spans="1:25" x14ac:dyDescent="0.2">
      <c r="A2457" s="2" t="s">
        <v>1795</v>
      </c>
      <c r="B2457" s="2">
        <v>4124</v>
      </c>
      <c r="C2457" s="2">
        <v>0</v>
      </c>
      <c r="D2457" s="2" t="s">
        <v>1795</v>
      </c>
      <c r="E2457" s="2">
        <v>2774</v>
      </c>
      <c r="F2457" s="2" t="s">
        <v>1778</v>
      </c>
      <c r="G2457" s="2">
        <v>2605142.878</v>
      </c>
      <c r="H2457" s="2">
        <v>1264981.9909999999</v>
      </c>
      <c r="I2457" s="2" t="s">
        <v>4896</v>
      </c>
      <c r="J2457" s="4">
        <v>39630</v>
      </c>
      <c r="K2457" s="230">
        <f t="shared" si="192"/>
        <v>3</v>
      </c>
      <c r="L2457" s="2" t="str">
        <f>$B2457&amp;"-"&amp;COUNTIF($B$2:$B2457, $B2457)</f>
        <v>4124-1</v>
      </c>
      <c r="M2457" s="2">
        <v>7464</v>
      </c>
      <c r="N2457" s="2" t="str">
        <f t="shared" si="194"/>
        <v>Parsonz</v>
      </c>
      <c r="O2457" s="2" t="str">
        <f t="shared" si="193"/>
        <v/>
      </c>
      <c r="P2457" s="2" t="str">
        <f t="shared" si="193"/>
        <v/>
      </c>
      <c r="Q2457" s="2" t="str">
        <f t="shared" si="193"/>
        <v/>
      </c>
      <c r="R2457" s="2" t="str">
        <f t="shared" si="193"/>
        <v/>
      </c>
      <c r="S2457" s="2" t="str">
        <f t="shared" si="193"/>
        <v/>
      </c>
      <c r="T2457" s="2" t="str">
        <f t="shared" si="193"/>
        <v/>
      </c>
      <c r="U2457" s="2" t="str">
        <f t="shared" si="193"/>
        <v/>
      </c>
      <c r="V2457" s="2" t="str">
        <f t="shared" si="193"/>
        <v/>
      </c>
      <c r="W2457" s="2" t="str">
        <f t="shared" si="193"/>
        <v/>
      </c>
      <c r="X2457" s="2" t="str">
        <f t="shared" si="193"/>
        <v/>
      </c>
      <c r="Y2457" s="2" t="str">
        <f t="shared" si="193"/>
        <v/>
      </c>
    </row>
    <row r="2458" spans="1:25" x14ac:dyDescent="0.2">
      <c r="A2458" s="2" t="s">
        <v>1796</v>
      </c>
      <c r="B2458" s="2">
        <v>4106</v>
      </c>
      <c r="C2458" s="2">
        <v>0</v>
      </c>
      <c r="D2458" s="2" t="s">
        <v>1796</v>
      </c>
      <c r="E2458" s="2">
        <v>2775</v>
      </c>
      <c r="F2458" s="2" t="s">
        <v>1778</v>
      </c>
      <c r="G2458" s="2">
        <v>2608885.7859999998</v>
      </c>
      <c r="H2458" s="2">
        <v>1260639.865</v>
      </c>
      <c r="I2458" s="2" t="s">
        <v>4896</v>
      </c>
      <c r="J2458" s="4">
        <v>39630</v>
      </c>
      <c r="K2458" s="230">
        <f t="shared" si="192"/>
        <v>3</v>
      </c>
      <c r="L2458" s="2" t="str">
        <f>$B2458&amp;"-"&amp;COUNTIF($B$2:$B2458, $B2458)</f>
        <v>4106-1</v>
      </c>
      <c r="M2458" s="2">
        <v>7472</v>
      </c>
      <c r="N2458" s="2" t="str">
        <f t="shared" si="194"/>
        <v>Surava</v>
      </c>
      <c r="O2458" s="2" t="str">
        <f t="shared" si="193"/>
        <v/>
      </c>
      <c r="P2458" s="2" t="str">
        <f t="shared" si="193"/>
        <v/>
      </c>
      <c r="Q2458" s="2" t="str">
        <f t="shared" si="193"/>
        <v/>
      </c>
      <c r="R2458" s="2" t="str">
        <f t="shared" si="193"/>
        <v/>
      </c>
      <c r="S2458" s="2" t="str">
        <f t="shared" si="193"/>
        <v/>
      </c>
      <c r="T2458" s="2" t="str">
        <f t="shared" si="193"/>
        <v/>
      </c>
      <c r="U2458" s="2" t="str">
        <f t="shared" si="193"/>
        <v/>
      </c>
      <c r="V2458" s="2" t="str">
        <f t="shared" si="193"/>
        <v/>
      </c>
      <c r="W2458" s="2" t="str">
        <f t="shared" si="193"/>
        <v/>
      </c>
      <c r="X2458" s="2" t="str">
        <f t="shared" si="193"/>
        <v/>
      </c>
      <c r="Y2458" s="2" t="str">
        <f t="shared" si="193"/>
        <v/>
      </c>
    </row>
    <row r="2459" spans="1:25" x14ac:dyDescent="0.2">
      <c r="A2459" s="2" t="s">
        <v>1793</v>
      </c>
      <c r="B2459" s="2">
        <v>4153</v>
      </c>
      <c r="C2459" s="2">
        <v>0</v>
      </c>
      <c r="D2459" s="2" t="s">
        <v>1796</v>
      </c>
      <c r="E2459" s="2">
        <v>2775</v>
      </c>
      <c r="F2459" s="2" t="s">
        <v>1778</v>
      </c>
      <c r="G2459" s="2">
        <v>2610026.199</v>
      </c>
      <c r="H2459" s="2">
        <v>1260146.2390000001</v>
      </c>
      <c r="I2459" s="2" t="s">
        <v>4896</v>
      </c>
      <c r="J2459" s="4">
        <v>39630</v>
      </c>
      <c r="K2459" s="230">
        <f t="shared" si="192"/>
        <v>3</v>
      </c>
      <c r="L2459" s="2" t="str">
        <f>$B2459&amp;"-"&amp;COUNTIF($B$2:$B2459, $B2459)</f>
        <v>4153-4</v>
      </c>
      <c r="M2459" s="2">
        <v>7473</v>
      </c>
      <c r="N2459" s="2" t="str">
        <f t="shared" si="194"/>
        <v>Alvaneu Bad</v>
      </c>
      <c r="O2459" s="2" t="str">
        <f t="shared" si="194"/>
        <v/>
      </c>
      <c r="P2459" s="2" t="str">
        <f t="shared" si="194"/>
        <v/>
      </c>
      <c r="Q2459" s="2" t="str">
        <f t="shared" si="194"/>
        <v/>
      </c>
      <c r="R2459" s="2" t="str">
        <f t="shared" si="194"/>
        <v/>
      </c>
      <c r="S2459" s="2" t="str">
        <f t="shared" si="194"/>
        <v/>
      </c>
      <c r="T2459" s="2" t="str">
        <f t="shared" si="194"/>
        <v/>
      </c>
      <c r="U2459" s="2" t="str">
        <f t="shared" si="194"/>
        <v/>
      </c>
      <c r="V2459" s="2" t="str">
        <f t="shared" si="194"/>
        <v/>
      </c>
      <c r="W2459" s="2" t="str">
        <f t="shared" si="194"/>
        <v/>
      </c>
      <c r="X2459" s="2" t="str">
        <f t="shared" si="194"/>
        <v/>
      </c>
      <c r="Y2459" s="2" t="str">
        <f t="shared" si="194"/>
        <v/>
      </c>
    </row>
    <row r="2460" spans="1:25" x14ac:dyDescent="0.2">
      <c r="A2460" s="2" t="s">
        <v>1797</v>
      </c>
      <c r="B2460" s="2">
        <v>4223</v>
      </c>
      <c r="C2460" s="2">
        <v>0</v>
      </c>
      <c r="D2460" s="2" t="s">
        <v>1797</v>
      </c>
      <c r="E2460" s="2">
        <v>2781</v>
      </c>
      <c r="F2460" s="2" t="s">
        <v>1778</v>
      </c>
      <c r="G2460" s="2">
        <v>2606299.1230000001</v>
      </c>
      <c r="H2460" s="2">
        <v>1255735.003</v>
      </c>
      <c r="I2460" s="2" t="s">
        <v>4896</v>
      </c>
      <c r="J2460" s="4">
        <v>39630</v>
      </c>
      <c r="K2460" s="230">
        <f t="shared" si="192"/>
        <v>3</v>
      </c>
      <c r="L2460" s="2" t="str">
        <f>$B2460&amp;"-"&amp;COUNTIF($B$2:$B2460, $B2460)</f>
        <v>4223-1</v>
      </c>
      <c r="M2460" s="2">
        <v>7477</v>
      </c>
      <c r="N2460" s="2" t="str">
        <f t="shared" si="194"/>
        <v>Filisur</v>
      </c>
      <c r="O2460" s="2" t="str">
        <f t="shared" si="194"/>
        <v/>
      </c>
      <c r="P2460" s="2" t="str">
        <f t="shared" si="194"/>
        <v/>
      </c>
      <c r="Q2460" s="2" t="str">
        <f t="shared" si="194"/>
        <v/>
      </c>
      <c r="R2460" s="2" t="str">
        <f t="shared" si="194"/>
        <v/>
      </c>
      <c r="S2460" s="2" t="str">
        <f t="shared" si="194"/>
        <v/>
      </c>
      <c r="T2460" s="2" t="str">
        <f t="shared" si="194"/>
        <v/>
      </c>
      <c r="U2460" s="2" t="str">
        <f t="shared" si="194"/>
        <v/>
      </c>
      <c r="V2460" s="2" t="str">
        <f t="shared" si="194"/>
        <v/>
      </c>
      <c r="W2460" s="2" t="str">
        <f t="shared" si="194"/>
        <v/>
      </c>
      <c r="X2460" s="2" t="str">
        <f t="shared" si="194"/>
        <v/>
      </c>
      <c r="Y2460" s="2" t="str">
        <f t="shared" si="194"/>
        <v/>
      </c>
    </row>
    <row r="2461" spans="1:25" x14ac:dyDescent="0.2">
      <c r="A2461" s="2" t="s">
        <v>1798</v>
      </c>
      <c r="B2461" s="2">
        <v>4225</v>
      </c>
      <c r="C2461" s="2">
        <v>0</v>
      </c>
      <c r="D2461" s="2" t="s">
        <v>1798</v>
      </c>
      <c r="E2461" s="2">
        <v>2782</v>
      </c>
      <c r="F2461" s="2" t="s">
        <v>1778</v>
      </c>
      <c r="G2461" s="2">
        <v>2608388.2009999999</v>
      </c>
      <c r="H2461" s="2">
        <v>1253106.912</v>
      </c>
      <c r="I2461" s="2" t="s">
        <v>4896</v>
      </c>
      <c r="J2461" s="4">
        <v>39630</v>
      </c>
      <c r="K2461" s="230">
        <f t="shared" si="192"/>
        <v>3</v>
      </c>
      <c r="L2461" s="2" t="str">
        <f>$B2461&amp;"-"&amp;COUNTIF($B$2:$B2461, $B2461)</f>
        <v>4225-1</v>
      </c>
      <c r="M2461" s="2">
        <v>7482</v>
      </c>
      <c r="N2461" s="2" t="str">
        <f t="shared" si="194"/>
        <v>Bergün/Bravuogn</v>
      </c>
      <c r="O2461" s="2" t="str">
        <f t="shared" si="194"/>
        <v>Preda</v>
      </c>
      <c r="P2461" s="2" t="str">
        <f t="shared" si="194"/>
        <v>Stugl/Stuls</v>
      </c>
      <c r="Q2461" s="2" t="str">
        <f t="shared" si="194"/>
        <v/>
      </c>
      <c r="R2461" s="2" t="str">
        <f t="shared" si="194"/>
        <v/>
      </c>
      <c r="S2461" s="2" t="str">
        <f t="shared" si="194"/>
        <v/>
      </c>
      <c r="T2461" s="2" t="str">
        <f t="shared" si="194"/>
        <v/>
      </c>
      <c r="U2461" s="2" t="str">
        <f t="shared" si="194"/>
        <v/>
      </c>
      <c r="V2461" s="2" t="str">
        <f t="shared" si="194"/>
        <v/>
      </c>
      <c r="W2461" s="2" t="str">
        <f t="shared" si="194"/>
        <v/>
      </c>
      <c r="X2461" s="2" t="str">
        <f t="shared" si="194"/>
        <v/>
      </c>
      <c r="Y2461" s="2" t="str">
        <f t="shared" si="194"/>
        <v/>
      </c>
    </row>
    <row r="2462" spans="1:25" x14ac:dyDescent="0.2">
      <c r="A2462" s="2" t="s">
        <v>1803</v>
      </c>
      <c r="B2462" s="2">
        <v>4242</v>
      </c>
      <c r="C2462" s="2">
        <v>0</v>
      </c>
      <c r="D2462" s="2" t="s">
        <v>1798</v>
      </c>
      <c r="E2462" s="2">
        <v>2782</v>
      </c>
      <c r="F2462" s="2" t="s">
        <v>1778</v>
      </c>
      <c r="G2462" s="2">
        <v>2606702.23</v>
      </c>
      <c r="H2462" s="2">
        <v>1251490.493</v>
      </c>
      <c r="I2462" s="2" t="s">
        <v>4896</v>
      </c>
      <c r="J2462" s="4">
        <v>39630</v>
      </c>
      <c r="K2462" s="230">
        <f t="shared" si="192"/>
        <v>3</v>
      </c>
      <c r="L2462" s="2" t="str">
        <f>$B2462&amp;"-"&amp;COUNTIF($B$2:$B2462, $B2462)</f>
        <v>4242-1</v>
      </c>
      <c r="M2462" s="2">
        <v>7484</v>
      </c>
      <c r="N2462" s="2" t="str">
        <f t="shared" si="194"/>
        <v>Latsch</v>
      </c>
      <c r="O2462" s="2" t="str">
        <f t="shared" si="194"/>
        <v/>
      </c>
      <c r="P2462" s="2" t="str">
        <f t="shared" si="194"/>
        <v/>
      </c>
      <c r="Q2462" s="2" t="str">
        <f t="shared" si="194"/>
        <v/>
      </c>
      <c r="R2462" s="2" t="str">
        <f t="shared" si="194"/>
        <v/>
      </c>
      <c r="S2462" s="2" t="str">
        <f t="shared" si="194"/>
        <v/>
      </c>
      <c r="T2462" s="2" t="str">
        <f t="shared" si="194"/>
        <v/>
      </c>
      <c r="U2462" s="2" t="str">
        <f t="shared" si="194"/>
        <v/>
      </c>
      <c r="V2462" s="2" t="str">
        <f t="shared" si="194"/>
        <v/>
      </c>
      <c r="W2462" s="2" t="str">
        <f t="shared" si="194"/>
        <v/>
      </c>
      <c r="X2462" s="2" t="str">
        <f t="shared" si="194"/>
        <v/>
      </c>
      <c r="Y2462" s="2" t="str">
        <f t="shared" si="194"/>
        <v/>
      </c>
    </row>
    <row r="2463" spans="1:25" x14ac:dyDescent="0.2">
      <c r="A2463" s="2" t="s">
        <v>1799</v>
      </c>
      <c r="B2463" s="2">
        <v>4117</v>
      </c>
      <c r="C2463" s="2">
        <v>0</v>
      </c>
      <c r="D2463" s="2" t="s">
        <v>1799</v>
      </c>
      <c r="E2463" s="2">
        <v>2783</v>
      </c>
      <c r="F2463" s="2" t="s">
        <v>1778</v>
      </c>
      <c r="G2463" s="2">
        <v>2600059.1490000002</v>
      </c>
      <c r="H2463" s="2">
        <v>1255760.8929999999</v>
      </c>
      <c r="I2463" s="2" t="s">
        <v>4896</v>
      </c>
      <c r="J2463" s="4">
        <v>39630</v>
      </c>
      <c r="K2463" s="230">
        <f t="shared" si="192"/>
        <v>3</v>
      </c>
      <c r="L2463" s="2" t="str">
        <f>$B2463&amp;"-"&amp;COUNTIF($B$2:$B2463, $B2463)</f>
        <v>4117-1</v>
      </c>
      <c r="M2463" s="2">
        <v>7492</v>
      </c>
      <c r="N2463" s="2" t="str">
        <f t="shared" si="194"/>
        <v>Alvaneu Dorf</v>
      </c>
      <c r="O2463" s="2" t="str">
        <f t="shared" si="194"/>
        <v/>
      </c>
      <c r="P2463" s="2" t="str">
        <f t="shared" si="194"/>
        <v/>
      </c>
      <c r="Q2463" s="2" t="str">
        <f t="shared" si="194"/>
        <v/>
      </c>
      <c r="R2463" s="2" t="str">
        <f t="shared" si="194"/>
        <v/>
      </c>
      <c r="S2463" s="2" t="str">
        <f t="shared" si="194"/>
        <v/>
      </c>
      <c r="T2463" s="2" t="str">
        <f t="shared" si="194"/>
        <v/>
      </c>
      <c r="U2463" s="2" t="str">
        <f t="shared" si="194"/>
        <v/>
      </c>
      <c r="V2463" s="2" t="str">
        <f t="shared" si="194"/>
        <v/>
      </c>
      <c r="W2463" s="2" t="str">
        <f t="shared" si="194"/>
        <v/>
      </c>
      <c r="X2463" s="2" t="str">
        <f t="shared" si="194"/>
        <v/>
      </c>
      <c r="Y2463" s="2" t="str">
        <f t="shared" si="194"/>
        <v/>
      </c>
    </row>
    <row r="2464" spans="1:25" x14ac:dyDescent="0.2">
      <c r="A2464" s="2" t="s">
        <v>1800</v>
      </c>
      <c r="B2464" s="2">
        <v>4243</v>
      </c>
      <c r="C2464" s="2">
        <v>0</v>
      </c>
      <c r="D2464" s="2" t="s">
        <v>1800</v>
      </c>
      <c r="E2464" s="2">
        <v>2784</v>
      </c>
      <c r="F2464" s="2" t="s">
        <v>1778</v>
      </c>
      <c r="G2464" s="2">
        <v>2603733.4410000001</v>
      </c>
      <c r="H2464" s="2">
        <v>1254665.483</v>
      </c>
      <c r="I2464" s="2" t="s">
        <v>4896</v>
      </c>
      <c r="J2464" s="4">
        <v>39630</v>
      </c>
      <c r="K2464" s="230">
        <f t="shared" si="192"/>
        <v>3</v>
      </c>
      <c r="L2464" s="2" t="str">
        <f>$B2464&amp;"-"&amp;COUNTIF($B$2:$B2464, $B2464)</f>
        <v>4243-1</v>
      </c>
      <c r="M2464" s="2">
        <v>7493</v>
      </c>
      <c r="N2464" s="2" t="str">
        <f t="shared" si="194"/>
        <v>Schmitten (Albula)</v>
      </c>
      <c r="O2464" s="2" t="str">
        <f t="shared" si="194"/>
        <v/>
      </c>
      <c r="P2464" s="2" t="str">
        <f t="shared" si="194"/>
        <v/>
      </c>
      <c r="Q2464" s="2" t="str">
        <f t="shared" si="194"/>
        <v/>
      </c>
      <c r="R2464" s="2" t="str">
        <f t="shared" si="194"/>
        <v/>
      </c>
      <c r="S2464" s="2" t="str">
        <f t="shared" si="194"/>
        <v/>
      </c>
      <c r="T2464" s="2" t="str">
        <f t="shared" si="194"/>
        <v/>
      </c>
      <c r="U2464" s="2" t="str">
        <f t="shared" si="194"/>
        <v/>
      </c>
      <c r="V2464" s="2" t="str">
        <f t="shared" si="194"/>
        <v/>
      </c>
      <c r="W2464" s="2" t="str">
        <f t="shared" si="194"/>
        <v/>
      </c>
      <c r="X2464" s="2" t="str">
        <f t="shared" si="194"/>
        <v/>
      </c>
      <c r="Y2464" s="2" t="str">
        <f t="shared" si="194"/>
        <v/>
      </c>
    </row>
    <row r="2465" spans="1:25" x14ac:dyDescent="0.2">
      <c r="A2465" s="2" t="s">
        <v>1801</v>
      </c>
      <c r="B2465" s="2">
        <v>4202</v>
      </c>
      <c r="C2465" s="2">
        <v>0</v>
      </c>
      <c r="D2465" s="2" t="s">
        <v>1801</v>
      </c>
      <c r="E2465" s="2">
        <v>2785</v>
      </c>
      <c r="F2465" s="2" t="s">
        <v>1778</v>
      </c>
      <c r="G2465" s="2">
        <v>2612925.3149999999</v>
      </c>
      <c r="H2465" s="2">
        <v>1255635.7069999999</v>
      </c>
      <c r="I2465" s="2" t="s">
        <v>4896</v>
      </c>
      <c r="J2465" s="4">
        <v>39630</v>
      </c>
      <c r="K2465" s="230">
        <f t="shared" si="192"/>
        <v>3</v>
      </c>
      <c r="L2465" s="2" t="str">
        <f>$B2465&amp;"-"&amp;COUNTIF($B$2:$B2465, $B2465)</f>
        <v>4202-1</v>
      </c>
      <c r="M2465" s="2">
        <v>7494</v>
      </c>
      <c r="N2465" s="2" t="str">
        <f t="shared" si="194"/>
        <v>Davos Wiesen</v>
      </c>
      <c r="O2465" s="2" t="str">
        <f t="shared" si="194"/>
        <v>Davos Wiesen</v>
      </c>
      <c r="P2465" s="2" t="str">
        <f t="shared" si="194"/>
        <v/>
      </c>
      <c r="Q2465" s="2" t="str">
        <f t="shared" si="194"/>
        <v/>
      </c>
      <c r="R2465" s="2" t="str">
        <f t="shared" si="194"/>
        <v/>
      </c>
      <c r="S2465" s="2" t="str">
        <f t="shared" si="194"/>
        <v/>
      </c>
      <c r="T2465" s="2" t="str">
        <f t="shared" si="194"/>
        <v/>
      </c>
      <c r="U2465" s="2" t="str">
        <f t="shared" si="194"/>
        <v/>
      </c>
      <c r="V2465" s="2" t="str">
        <f t="shared" si="194"/>
        <v/>
      </c>
      <c r="W2465" s="2" t="str">
        <f t="shared" si="194"/>
        <v/>
      </c>
      <c r="X2465" s="2" t="str">
        <f t="shared" si="194"/>
        <v/>
      </c>
      <c r="Y2465" s="2" t="str">
        <f t="shared" si="194"/>
        <v/>
      </c>
    </row>
    <row r="2466" spans="1:25" x14ac:dyDescent="0.2">
      <c r="A2466" s="2" t="s">
        <v>1802</v>
      </c>
      <c r="B2466" s="2">
        <v>4203</v>
      </c>
      <c r="C2466" s="2">
        <v>0</v>
      </c>
      <c r="D2466" s="2" t="s">
        <v>1802</v>
      </c>
      <c r="E2466" s="2">
        <v>2786</v>
      </c>
      <c r="F2466" s="2" t="s">
        <v>1778</v>
      </c>
      <c r="G2466" s="2">
        <v>2610994.3909999998</v>
      </c>
      <c r="H2466" s="2">
        <v>1254279.8840000001</v>
      </c>
      <c r="I2466" s="2" t="s">
        <v>4896</v>
      </c>
      <c r="J2466" s="4">
        <v>39630</v>
      </c>
      <c r="K2466" s="230">
        <f t="shared" si="192"/>
        <v>3</v>
      </c>
      <c r="L2466" s="2" t="str">
        <f>$B2466&amp;"-"&amp;COUNTIF($B$2:$B2466, $B2466)</f>
        <v>4203-1</v>
      </c>
      <c r="M2466" s="2">
        <v>7500</v>
      </c>
      <c r="N2466" s="2" t="str">
        <f t="shared" si="194"/>
        <v>St. Moritz</v>
      </c>
      <c r="O2466" s="2" t="str">
        <f t="shared" si="194"/>
        <v>St. Moritz</v>
      </c>
      <c r="P2466" s="2" t="str">
        <f t="shared" si="194"/>
        <v/>
      </c>
      <c r="Q2466" s="2" t="str">
        <f t="shared" si="194"/>
        <v/>
      </c>
      <c r="R2466" s="2" t="str">
        <f t="shared" si="194"/>
        <v/>
      </c>
      <c r="S2466" s="2" t="str">
        <f t="shared" si="194"/>
        <v/>
      </c>
      <c r="T2466" s="2" t="str">
        <f t="shared" si="194"/>
        <v/>
      </c>
      <c r="U2466" s="2" t="str">
        <f t="shared" si="194"/>
        <v/>
      </c>
      <c r="V2466" s="2" t="str">
        <f t="shared" si="194"/>
        <v/>
      </c>
      <c r="W2466" s="2" t="str">
        <f t="shared" si="194"/>
        <v/>
      </c>
      <c r="X2466" s="2" t="str">
        <f t="shared" si="194"/>
        <v/>
      </c>
      <c r="Y2466" s="2" t="str">
        <f t="shared" si="194"/>
        <v/>
      </c>
    </row>
    <row r="2467" spans="1:25" x14ac:dyDescent="0.2">
      <c r="A2467" s="2" t="s">
        <v>1803</v>
      </c>
      <c r="B2467" s="2">
        <v>4242</v>
      </c>
      <c r="C2467" s="2">
        <v>0</v>
      </c>
      <c r="D2467" s="2" t="s">
        <v>1803</v>
      </c>
      <c r="E2467" s="2">
        <v>2787</v>
      </c>
      <c r="F2467" s="2" t="s">
        <v>1778</v>
      </c>
      <c r="G2467" s="2">
        <v>2603461.821</v>
      </c>
      <c r="H2467" s="2">
        <v>1250719.3359999999</v>
      </c>
      <c r="I2467" s="2" t="s">
        <v>4896</v>
      </c>
      <c r="J2467" s="4">
        <v>39630</v>
      </c>
      <c r="K2467" s="230">
        <f t="shared" si="192"/>
        <v>3</v>
      </c>
      <c r="L2467" s="2" t="str">
        <f>$B2467&amp;"-"&amp;COUNTIF($B$2:$B2467, $B2467)</f>
        <v>4242-2</v>
      </c>
      <c r="M2467" s="2">
        <v>7502</v>
      </c>
      <c r="N2467" s="2" t="str">
        <f t="shared" si="194"/>
        <v>Bever</v>
      </c>
      <c r="O2467" s="2" t="str">
        <f t="shared" si="194"/>
        <v>Bever</v>
      </c>
      <c r="P2467" s="2" t="str">
        <f t="shared" si="194"/>
        <v/>
      </c>
      <c r="Q2467" s="2" t="str">
        <f t="shared" si="194"/>
        <v/>
      </c>
      <c r="R2467" s="2" t="str">
        <f t="shared" si="194"/>
        <v/>
      </c>
      <c r="S2467" s="2" t="str">
        <f t="shared" si="194"/>
        <v/>
      </c>
      <c r="T2467" s="2" t="str">
        <f t="shared" si="194"/>
        <v/>
      </c>
      <c r="U2467" s="2" t="str">
        <f t="shared" si="194"/>
        <v/>
      </c>
      <c r="V2467" s="2" t="str">
        <f t="shared" si="194"/>
        <v/>
      </c>
      <c r="W2467" s="2" t="str">
        <f t="shared" si="194"/>
        <v/>
      </c>
      <c r="X2467" s="2" t="str">
        <f t="shared" si="194"/>
        <v/>
      </c>
      <c r="Y2467" s="2" t="str">
        <f t="shared" si="194"/>
        <v/>
      </c>
    </row>
    <row r="2468" spans="1:25" x14ac:dyDescent="0.2">
      <c r="A2468" s="2" t="s">
        <v>1809</v>
      </c>
      <c r="B2468" s="2">
        <v>4246</v>
      </c>
      <c r="C2468" s="2">
        <v>0</v>
      </c>
      <c r="D2468" s="2" t="s">
        <v>1803</v>
      </c>
      <c r="E2468" s="2">
        <v>2787</v>
      </c>
      <c r="F2468" s="2" t="s">
        <v>1778</v>
      </c>
      <c r="G2468" s="2">
        <v>2605759.5</v>
      </c>
      <c r="H2468" s="2">
        <v>1251066.1089999999</v>
      </c>
      <c r="I2468" s="2" t="s">
        <v>4896</v>
      </c>
      <c r="J2468" s="4">
        <v>39630</v>
      </c>
      <c r="K2468" s="230">
        <f t="shared" si="192"/>
        <v>3</v>
      </c>
      <c r="L2468" s="2" t="str">
        <f>$B2468&amp;"-"&amp;COUNTIF($B$2:$B2468, $B2468)</f>
        <v>4246-1</v>
      </c>
      <c r="M2468" s="2">
        <v>7503</v>
      </c>
      <c r="N2468" s="2" t="str">
        <f t="shared" si="194"/>
        <v>Samedan</v>
      </c>
      <c r="O2468" s="2" t="str">
        <f t="shared" si="194"/>
        <v/>
      </c>
      <c r="P2468" s="2" t="str">
        <f t="shared" si="194"/>
        <v/>
      </c>
      <c r="Q2468" s="2" t="str">
        <f t="shared" si="194"/>
        <v/>
      </c>
      <c r="R2468" s="2" t="str">
        <f t="shared" si="194"/>
        <v/>
      </c>
      <c r="S2468" s="2" t="str">
        <f t="shared" si="194"/>
        <v/>
      </c>
      <c r="T2468" s="2" t="str">
        <f t="shared" si="194"/>
        <v/>
      </c>
      <c r="U2468" s="2" t="str">
        <f t="shared" si="194"/>
        <v/>
      </c>
      <c r="V2468" s="2" t="str">
        <f t="shared" si="194"/>
        <v/>
      </c>
      <c r="W2468" s="2" t="str">
        <f t="shared" si="194"/>
        <v/>
      </c>
      <c r="X2468" s="2" t="str">
        <f t="shared" si="194"/>
        <v/>
      </c>
      <c r="Y2468" s="2" t="str">
        <f t="shared" si="194"/>
        <v/>
      </c>
    </row>
    <row r="2469" spans="1:25" x14ac:dyDescent="0.2">
      <c r="A2469" s="2" t="s">
        <v>1759</v>
      </c>
      <c r="B2469" s="2">
        <v>4252</v>
      </c>
      <c r="C2469" s="2">
        <v>0</v>
      </c>
      <c r="D2469" s="2" t="s">
        <v>1803</v>
      </c>
      <c r="E2469" s="2">
        <v>2787</v>
      </c>
      <c r="F2469" s="2" t="s">
        <v>1778</v>
      </c>
      <c r="G2469" s="2">
        <v>2603146.3820000002</v>
      </c>
      <c r="H2469" s="2">
        <v>1249295.267</v>
      </c>
      <c r="I2469" s="2" t="s">
        <v>4896</v>
      </c>
      <c r="J2469" s="4">
        <v>39630</v>
      </c>
      <c r="K2469" s="230">
        <f t="shared" si="192"/>
        <v>3</v>
      </c>
      <c r="L2469" s="2" t="str">
        <f>$B2469&amp;"-"&amp;COUNTIF($B$2:$B2469, $B2469)</f>
        <v>4252-2</v>
      </c>
      <c r="M2469" s="2">
        <v>7504</v>
      </c>
      <c r="N2469" s="2" t="str">
        <f t="shared" si="194"/>
        <v>Pontresina</v>
      </c>
      <c r="O2469" s="2" t="str">
        <f t="shared" si="194"/>
        <v>Pontresina</v>
      </c>
      <c r="P2469" s="2" t="str">
        <f t="shared" si="194"/>
        <v>Pontresina</v>
      </c>
      <c r="Q2469" s="2" t="str">
        <f t="shared" si="194"/>
        <v/>
      </c>
      <c r="R2469" s="2" t="str">
        <f t="shared" si="194"/>
        <v/>
      </c>
      <c r="S2469" s="2" t="str">
        <f t="shared" si="194"/>
        <v/>
      </c>
      <c r="T2469" s="2" t="str">
        <f t="shared" si="194"/>
        <v/>
      </c>
      <c r="U2469" s="2" t="str">
        <f t="shared" si="194"/>
        <v/>
      </c>
      <c r="V2469" s="2" t="str">
        <f t="shared" si="194"/>
        <v/>
      </c>
      <c r="W2469" s="2" t="str">
        <f t="shared" si="194"/>
        <v/>
      </c>
      <c r="X2469" s="2" t="str">
        <f t="shared" si="194"/>
        <v/>
      </c>
      <c r="Y2469" s="2" t="str">
        <f t="shared" si="194"/>
        <v/>
      </c>
    </row>
    <row r="2470" spans="1:25" x14ac:dyDescent="0.2">
      <c r="A2470" s="2" t="s">
        <v>1804</v>
      </c>
      <c r="B2470" s="2">
        <v>4253</v>
      </c>
      <c r="C2470" s="2">
        <v>0</v>
      </c>
      <c r="D2470" s="2" t="s">
        <v>1804</v>
      </c>
      <c r="E2470" s="2">
        <v>2788</v>
      </c>
      <c r="F2470" s="2" t="s">
        <v>1778</v>
      </c>
      <c r="G2470" s="2">
        <v>2598641.8160000001</v>
      </c>
      <c r="H2470" s="2">
        <v>1249570.885</v>
      </c>
      <c r="I2470" s="2" t="s">
        <v>4896</v>
      </c>
      <c r="J2470" s="4">
        <v>39630</v>
      </c>
      <c r="K2470" s="230">
        <f t="shared" si="192"/>
        <v>3</v>
      </c>
      <c r="L2470" s="2" t="str">
        <f>$B2470&amp;"-"&amp;COUNTIF($B$2:$B2470, $B2470)</f>
        <v>4253-2</v>
      </c>
      <c r="M2470" s="2">
        <v>7505</v>
      </c>
      <c r="N2470" s="2" t="str">
        <f t="shared" si="194"/>
        <v>Celerina/Schlarigna</v>
      </c>
      <c r="O2470" s="2" t="str">
        <f t="shared" si="194"/>
        <v/>
      </c>
      <c r="P2470" s="2" t="str">
        <f t="shared" si="194"/>
        <v/>
      </c>
      <c r="Q2470" s="2" t="str">
        <f t="shared" si="194"/>
        <v/>
      </c>
      <c r="R2470" s="2" t="str">
        <f t="shared" si="194"/>
        <v/>
      </c>
      <c r="S2470" s="2" t="str">
        <f t="shared" si="194"/>
        <v/>
      </c>
      <c r="T2470" s="2" t="str">
        <f t="shared" si="194"/>
        <v/>
      </c>
      <c r="U2470" s="2" t="str">
        <f t="shared" si="194"/>
        <v/>
      </c>
      <c r="V2470" s="2" t="str">
        <f t="shared" si="194"/>
        <v/>
      </c>
      <c r="W2470" s="2" t="str">
        <f t="shared" si="194"/>
        <v/>
      </c>
      <c r="X2470" s="2" t="str">
        <f t="shared" si="194"/>
        <v/>
      </c>
      <c r="Y2470" s="2" t="str">
        <f t="shared" si="194"/>
        <v/>
      </c>
    </row>
    <row r="2471" spans="1:25" x14ac:dyDescent="0.2">
      <c r="A2471" s="2" t="s">
        <v>1805</v>
      </c>
      <c r="B2471" s="2">
        <v>4254</v>
      </c>
      <c r="C2471" s="2">
        <v>0</v>
      </c>
      <c r="D2471" s="2" t="s">
        <v>1804</v>
      </c>
      <c r="E2471" s="2">
        <v>2788</v>
      </c>
      <c r="F2471" s="2" t="s">
        <v>1778</v>
      </c>
      <c r="G2471" s="2">
        <v>2598182.179</v>
      </c>
      <c r="H2471" s="2">
        <v>1250620.6459999999</v>
      </c>
      <c r="I2471" s="2" t="s">
        <v>4896</v>
      </c>
      <c r="J2471" s="4">
        <v>39630</v>
      </c>
      <c r="K2471" s="230">
        <f t="shared" si="192"/>
        <v>3</v>
      </c>
      <c r="L2471" s="2" t="str">
        <f>$B2471&amp;"-"&amp;COUNTIF($B$2:$B2471, $B2471)</f>
        <v>4254-1</v>
      </c>
      <c r="M2471" s="2">
        <v>7512</v>
      </c>
      <c r="N2471" s="2" t="str">
        <f t="shared" si="194"/>
        <v>Champfèr</v>
      </c>
      <c r="O2471" s="2" t="str">
        <f t="shared" si="194"/>
        <v>Champfèr</v>
      </c>
      <c r="P2471" s="2" t="str">
        <f t="shared" si="194"/>
        <v/>
      </c>
      <c r="Q2471" s="2" t="str">
        <f t="shared" si="194"/>
        <v/>
      </c>
      <c r="R2471" s="2" t="str">
        <f t="shared" si="194"/>
        <v/>
      </c>
      <c r="S2471" s="2" t="str">
        <f t="shared" si="194"/>
        <v/>
      </c>
      <c r="T2471" s="2" t="str">
        <f t="shared" si="194"/>
        <v/>
      </c>
      <c r="U2471" s="2" t="str">
        <f t="shared" si="194"/>
        <v/>
      </c>
      <c r="V2471" s="2" t="str">
        <f t="shared" si="194"/>
        <v/>
      </c>
      <c r="W2471" s="2" t="str">
        <f t="shared" si="194"/>
        <v/>
      </c>
      <c r="X2471" s="2" t="str">
        <f t="shared" si="194"/>
        <v/>
      </c>
      <c r="Y2471" s="2" t="str">
        <f t="shared" si="194"/>
        <v/>
      </c>
    </row>
    <row r="2472" spans="1:25" x14ac:dyDescent="0.2">
      <c r="A2472" s="2" t="s">
        <v>1806</v>
      </c>
      <c r="B2472" s="2">
        <v>4224</v>
      </c>
      <c r="C2472" s="2">
        <v>0</v>
      </c>
      <c r="D2472" s="2" t="s">
        <v>1806</v>
      </c>
      <c r="E2472" s="2">
        <v>2789</v>
      </c>
      <c r="F2472" s="2" t="s">
        <v>1778</v>
      </c>
      <c r="G2472" s="2">
        <v>2609288.358</v>
      </c>
      <c r="H2472" s="2">
        <v>1255370.4040000001</v>
      </c>
      <c r="I2472" s="2" t="s">
        <v>4896</v>
      </c>
      <c r="J2472" s="4">
        <v>39630</v>
      </c>
      <c r="K2472" s="230">
        <f t="shared" si="192"/>
        <v>3</v>
      </c>
      <c r="L2472" s="2" t="str">
        <f>$B2472&amp;"-"&amp;COUNTIF($B$2:$B2472, $B2472)</f>
        <v>4224-1</v>
      </c>
      <c r="M2472" s="2">
        <v>7513</v>
      </c>
      <c r="N2472" s="2" t="str">
        <f t="shared" si="194"/>
        <v>Silvaplana</v>
      </c>
      <c r="O2472" s="2" t="str">
        <f t="shared" si="194"/>
        <v>Silvaplana-Surlej</v>
      </c>
      <c r="P2472" s="2" t="str">
        <f t="shared" si="194"/>
        <v/>
      </c>
      <c r="Q2472" s="2" t="str">
        <f t="shared" si="194"/>
        <v/>
      </c>
      <c r="R2472" s="2" t="str">
        <f t="shared" si="194"/>
        <v/>
      </c>
      <c r="S2472" s="2" t="str">
        <f t="shared" si="194"/>
        <v/>
      </c>
      <c r="T2472" s="2" t="str">
        <f t="shared" si="194"/>
        <v/>
      </c>
      <c r="U2472" s="2" t="str">
        <f t="shared" si="194"/>
        <v/>
      </c>
      <c r="V2472" s="2" t="str">
        <f t="shared" si="194"/>
        <v/>
      </c>
      <c r="W2472" s="2" t="str">
        <f t="shared" si="194"/>
        <v/>
      </c>
      <c r="X2472" s="2" t="str">
        <f t="shared" si="194"/>
        <v/>
      </c>
      <c r="Y2472" s="2" t="str">
        <f t="shared" si="194"/>
        <v/>
      </c>
    </row>
    <row r="2473" spans="1:25" x14ac:dyDescent="0.2">
      <c r="A2473" s="2" t="s">
        <v>1807</v>
      </c>
      <c r="B2473" s="2">
        <v>2814</v>
      </c>
      <c r="C2473" s="2">
        <v>0</v>
      </c>
      <c r="D2473" s="2" t="s">
        <v>1807</v>
      </c>
      <c r="E2473" s="2">
        <v>2790</v>
      </c>
      <c r="F2473" s="2" t="s">
        <v>1778</v>
      </c>
      <c r="G2473" s="2">
        <v>2594114.4840000002</v>
      </c>
      <c r="H2473" s="2">
        <v>1253005.3089999999</v>
      </c>
      <c r="I2473" s="2" t="s">
        <v>4896</v>
      </c>
      <c r="J2473" s="4">
        <v>39630</v>
      </c>
      <c r="K2473" s="230">
        <f t="shared" si="192"/>
        <v>3</v>
      </c>
      <c r="L2473" s="2" t="str">
        <f>$B2473&amp;"-"&amp;COUNTIF($B$2:$B2473, $B2473)</f>
        <v>2814-2</v>
      </c>
      <c r="M2473" s="2">
        <v>7514</v>
      </c>
      <c r="N2473" s="2" t="str">
        <f t="shared" si="194"/>
        <v>Sils/Segl Maria</v>
      </c>
      <c r="O2473" s="2" t="str">
        <f t="shared" si="194"/>
        <v>Fex</v>
      </c>
      <c r="P2473" s="2" t="str">
        <f t="shared" si="194"/>
        <v/>
      </c>
      <c r="Q2473" s="2" t="str">
        <f t="shared" si="194"/>
        <v/>
      </c>
      <c r="R2473" s="2" t="str">
        <f t="shared" si="194"/>
        <v/>
      </c>
      <c r="S2473" s="2" t="str">
        <f t="shared" si="194"/>
        <v/>
      </c>
      <c r="T2473" s="2" t="str">
        <f t="shared" si="194"/>
        <v/>
      </c>
      <c r="U2473" s="2" t="str">
        <f t="shared" si="194"/>
        <v/>
      </c>
      <c r="V2473" s="2" t="str">
        <f t="shared" si="194"/>
        <v/>
      </c>
      <c r="W2473" s="2" t="str">
        <f t="shared" si="194"/>
        <v/>
      </c>
      <c r="X2473" s="2" t="str">
        <f t="shared" si="194"/>
        <v/>
      </c>
      <c r="Y2473" s="2" t="str">
        <f t="shared" si="194"/>
        <v/>
      </c>
    </row>
    <row r="2474" spans="1:25" x14ac:dyDescent="0.2">
      <c r="A2474" s="2" t="s">
        <v>1768</v>
      </c>
      <c r="B2474" s="2">
        <v>4245</v>
      </c>
      <c r="C2474" s="2">
        <v>0</v>
      </c>
      <c r="D2474" s="2" t="s">
        <v>1807</v>
      </c>
      <c r="E2474" s="2">
        <v>2790</v>
      </c>
      <c r="F2474" s="2" t="s">
        <v>1778</v>
      </c>
      <c r="G2474" s="2">
        <v>2595735.145</v>
      </c>
      <c r="H2474" s="2">
        <v>1253330.6569999999</v>
      </c>
      <c r="I2474" s="2" t="s">
        <v>4896</v>
      </c>
      <c r="J2474" s="4">
        <v>39630</v>
      </c>
      <c r="K2474" s="230">
        <f t="shared" si="192"/>
        <v>3</v>
      </c>
      <c r="L2474" s="2" t="str">
        <f>$B2474&amp;"-"&amp;COUNTIF($B$2:$B2474, $B2474)</f>
        <v>4245-2</v>
      </c>
      <c r="M2474" s="2">
        <v>7515</v>
      </c>
      <c r="N2474" s="2" t="str">
        <f t="shared" si="194"/>
        <v>Sils/Segl Baselgia</v>
      </c>
      <c r="O2474" s="2" t="str">
        <f t="shared" si="194"/>
        <v/>
      </c>
      <c r="P2474" s="2" t="str">
        <f t="shared" si="194"/>
        <v/>
      </c>
      <c r="Q2474" s="2" t="str">
        <f t="shared" si="194"/>
        <v/>
      </c>
      <c r="R2474" s="2" t="str">
        <f t="shared" si="194"/>
        <v/>
      </c>
      <c r="S2474" s="2" t="str">
        <f t="shared" si="194"/>
        <v/>
      </c>
      <c r="T2474" s="2" t="str">
        <f t="shared" si="194"/>
        <v/>
      </c>
      <c r="U2474" s="2" t="str">
        <f t="shared" si="194"/>
        <v/>
      </c>
      <c r="V2474" s="2" t="str">
        <f t="shared" si="194"/>
        <v/>
      </c>
      <c r="W2474" s="2" t="str">
        <f t="shared" si="194"/>
        <v/>
      </c>
      <c r="X2474" s="2" t="str">
        <f t="shared" si="194"/>
        <v/>
      </c>
      <c r="Y2474" s="2" t="str">
        <f t="shared" si="194"/>
        <v/>
      </c>
    </row>
    <row r="2475" spans="1:25" x14ac:dyDescent="0.2">
      <c r="A2475" s="2" t="s">
        <v>1808</v>
      </c>
      <c r="B2475" s="2">
        <v>4244</v>
      </c>
      <c r="C2475" s="2">
        <v>0</v>
      </c>
      <c r="D2475" s="2" t="s">
        <v>1808</v>
      </c>
      <c r="E2475" s="2">
        <v>2791</v>
      </c>
      <c r="F2475" s="2" t="s">
        <v>1778</v>
      </c>
      <c r="G2475" s="2">
        <v>2601723.3149999999</v>
      </c>
      <c r="H2475" s="2">
        <v>1253467.713</v>
      </c>
      <c r="I2475" s="2" t="s">
        <v>4896</v>
      </c>
      <c r="J2475" s="4">
        <v>39630</v>
      </c>
      <c r="K2475" s="230">
        <f t="shared" si="192"/>
        <v>3</v>
      </c>
      <c r="L2475" s="2" t="str">
        <f>$B2475&amp;"-"&amp;COUNTIF($B$2:$B2475, $B2475)</f>
        <v>4244-1</v>
      </c>
      <c r="M2475" s="2">
        <v>7516</v>
      </c>
      <c r="N2475" s="2" t="str">
        <f t="shared" si="194"/>
        <v>Maloja</v>
      </c>
      <c r="O2475" s="2" t="str">
        <f t="shared" si="194"/>
        <v/>
      </c>
      <c r="P2475" s="2" t="str">
        <f t="shared" si="194"/>
        <v/>
      </c>
      <c r="Q2475" s="2" t="str">
        <f t="shared" si="194"/>
        <v/>
      </c>
      <c r="R2475" s="2" t="str">
        <f t="shared" si="194"/>
        <v/>
      </c>
      <c r="S2475" s="2" t="str">
        <f t="shared" si="194"/>
        <v/>
      </c>
      <c r="T2475" s="2" t="str">
        <f t="shared" si="194"/>
        <v/>
      </c>
      <c r="U2475" s="2" t="str">
        <f t="shared" si="194"/>
        <v/>
      </c>
      <c r="V2475" s="2" t="str">
        <f t="shared" si="194"/>
        <v/>
      </c>
      <c r="W2475" s="2" t="str">
        <f t="shared" si="194"/>
        <v/>
      </c>
      <c r="X2475" s="2" t="str">
        <f t="shared" si="194"/>
        <v/>
      </c>
      <c r="Y2475" s="2" t="str">
        <f t="shared" si="194"/>
        <v/>
      </c>
    </row>
    <row r="2476" spans="1:25" x14ac:dyDescent="0.2">
      <c r="A2476" s="2" t="s">
        <v>1809</v>
      </c>
      <c r="B2476" s="2">
        <v>4246</v>
      </c>
      <c r="C2476" s="2">
        <v>0</v>
      </c>
      <c r="D2476" s="2" t="s">
        <v>1810</v>
      </c>
      <c r="E2476" s="2">
        <v>2792</v>
      </c>
      <c r="F2476" s="2" t="s">
        <v>1778</v>
      </c>
      <c r="G2476" s="2">
        <v>2605554.7319999998</v>
      </c>
      <c r="H2476" s="2">
        <v>1249827.9569999999</v>
      </c>
      <c r="I2476" s="2" t="s">
        <v>4896</v>
      </c>
      <c r="J2476" s="4">
        <v>39630</v>
      </c>
      <c r="K2476" s="230">
        <f t="shared" si="192"/>
        <v>3</v>
      </c>
      <c r="L2476" s="2" t="str">
        <f>$B2476&amp;"-"&amp;COUNTIF($B$2:$B2476, $B2476)</f>
        <v>4246-2</v>
      </c>
      <c r="M2476" s="2">
        <v>7517</v>
      </c>
      <c r="N2476" s="2" t="str">
        <f t="shared" si="194"/>
        <v>Plaun da Lej</v>
      </c>
      <c r="O2476" s="2" t="str">
        <f t="shared" si="194"/>
        <v/>
      </c>
      <c r="P2476" s="2" t="str">
        <f t="shared" si="194"/>
        <v/>
      </c>
      <c r="Q2476" s="2" t="str">
        <f t="shared" si="194"/>
        <v/>
      </c>
      <c r="R2476" s="2" t="str">
        <f t="shared" si="194"/>
        <v/>
      </c>
      <c r="S2476" s="2" t="str">
        <f t="shared" si="194"/>
        <v/>
      </c>
      <c r="T2476" s="2" t="str">
        <f t="shared" si="194"/>
        <v/>
      </c>
      <c r="U2476" s="2" t="str">
        <f t="shared" si="194"/>
        <v/>
      </c>
      <c r="V2476" s="2" t="str">
        <f t="shared" si="194"/>
        <v/>
      </c>
      <c r="W2476" s="2" t="str">
        <f t="shared" si="194"/>
        <v/>
      </c>
      <c r="X2476" s="2" t="str">
        <f t="shared" si="194"/>
        <v/>
      </c>
      <c r="Y2476" s="2" t="str">
        <f t="shared" si="194"/>
        <v/>
      </c>
    </row>
    <row r="2477" spans="1:25" x14ac:dyDescent="0.2">
      <c r="A2477" s="2" t="s">
        <v>1811</v>
      </c>
      <c r="B2477" s="2">
        <v>4222</v>
      </c>
      <c r="C2477" s="2">
        <v>0</v>
      </c>
      <c r="D2477" s="2" t="s">
        <v>1811</v>
      </c>
      <c r="E2477" s="2">
        <v>2793</v>
      </c>
      <c r="F2477" s="2" t="s">
        <v>1778</v>
      </c>
      <c r="G2477" s="2">
        <v>2606908.9049999998</v>
      </c>
      <c r="H2477" s="2">
        <v>1253896.361</v>
      </c>
      <c r="I2477" s="2" t="s">
        <v>4896</v>
      </c>
      <c r="J2477" s="4">
        <v>39630</v>
      </c>
      <c r="K2477" s="230">
        <f t="shared" si="192"/>
        <v>3</v>
      </c>
      <c r="L2477" s="2" t="str">
        <f>$B2477&amp;"-"&amp;COUNTIF($B$2:$B2477, $B2477)</f>
        <v>4222-1</v>
      </c>
      <c r="M2477" s="2">
        <v>7522</v>
      </c>
      <c r="N2477" s="2" t="str">
        <f t="shared" si="194"/>
        <v>La Punt Chamues-ch</v>
      </c>
      <c r="O2477" s="2" t="str">
        <f t="shared" si="194"/>
        <v/>
      </c>
      <c r="P2477" s="2" t="str">
        <f t="shared" si="194"/>
        <v/>
      </c>
      <c r="Q2477" s="2" t="str">
        <f t="shared" si="194"/>
        <v/>
      </c>
      <c r="R2477" s="2" t="str">
        <f t="shared" si="194"/>
        <v/>
      </c>
      <c r="S2477" s="2" t="str">
        <f t="shared" si="194"/>
        <v/>
      </c>
      <c r="T2477" s="2" t="str">
        <f t="shared" si="194"/>
        <v/>
      </c>
      <c r="U2477" s="2" t="str">
        <f t="shared" si="194"/>
        <v/>
      </c>
      <c r="V2477" s="2" t="str">
        <f t="shared" si="194"/>
        <v/>
      </c>
      <c r="W2477" s="2" t="str">
        <f t="shared" si="194"/>
        <v/>
      </c>
      <c r="X2477" s="2" t="str">
        <f t="shared" si="194"/>
        <v/>
      </c>
      <c r="Y2477" s="2" t="str">
        <f t="shared" si="194"/>
        <v/>
      </c>
    </row>
    <row r="2478" spans="1:25" x14ac:dyDescent="0.2">
      <c r="A2478" s="2" t="s">
        <v>1803</v>
      </c>
      <c r="B2478" s="2">
        <v>4242</v>
      </c>
      <c r="C2478" s="2">
        <v>0</v>
      </c>
      <c r="D2478" s="2" t="s">
        <v>1811</v>
      </c>
      <c r="E2478" s="2">
        <v>2793</v>
      </c>
      <c r="F2478" s="2" t="s">
        <v>1778</v>
      </c>
      <c r="G2478" s="2">
        <v>2605552.077</v>
      </c>
      <c r="H2478" s="2">
        <v>1252782.054</v>
      </c>
      <c r="I2478" s="2" t="s">
        <v>4896</v>
      </c>
      <c r="J2478" s="4">
        <v>39630</v>
      </c>
      <c r="K2478" s="230">
        <f t="shared" si="192"/>
        <v>3</v>
      </c>
      <c r="L2478" s="2" t="str">
        <f>$B2478&amp;"-"&amp;COUNTIF($B$2:$B2478, $B2478)</f>
        <v>4242-3</v>
      </c>
      <c r="M2478" s="2">
        <v>7523</v>
      </c>
      <c r="N2478" s="2" t="str">
        <f t="shared" si="194"/>
        <v>Madulain</v>
      </c>
      <c r="O2478" s="2" t="str">
        <f t="shared" si="194"/>
        <v>Madulain</v>
      </c>
      <c r="P2478" s="2" t="str">
        <f t="shared" si="194"/>
        <v/>
      </c>
      <c r="Q2478" s="2" t="str">
        <f t="shared" si="194"/>
        <v/>
      </c>
      <c r="R2478" s="2" t="str">
        <f t="shared" si="194"/>
        <v/>
      </c>
      <c r="S2478" s="2" t="str">
        <f t="shared" si="194"/>
        <v/>
      </c>
      <c r="T2478" s="2" t="str">
        <f t="shared" si="194"/>
        <v/>
      </c>
      <c r="U2478" s="2" t="str">
        <f t="shared" si="194"/>
        <v/>
      </c>
      <c r="V2478" s="2" t="str">
        <f t="shared" si="194"/>
        <v/>
      </c>
      <c r="W2478" s="2" t="str">
        <f t="shared" si="194"/>
        <v/>
      </c>
      <c r="X2478" s="2" t="str">
        <f t="shared" si="194"/>
        <v/>
      </c>
      <c r="Y2478" s="2" t="str">
        <f t="shared" si="194"/>
        <v/>
      </c>
    </row>
    <row r="2479" spans="1:25" x14ac:dyDescent="0.2">
      <c r="A2479" s="2" t="s">
        <v>2740</v>
      </c>
      <c r="B2479" s="2">
        <v>4305</v>
      </c>
      <c r="C2479" s="2">
        <v>0</v>
      </c>
      <c r="D2479" s="2" t="s">
        <v>1812</v>
      </c>
      <c r="E2479" s="2">
        <v>2821</v>
      </c>
      <c r="F2479" s="2" t="s">
        <v>1778</v>
      </c>
      <c r="G2479" s="2">
        <v>2625977.9249999998</v>
      </c>
      <c r="H2479" s="2">
        <v>1263279.416</v>
      </c>
      <c r="I2479" s="2" t="s">
        <v>4896</v>
      </c>
      <c r="J2479" s="4">
        <v>39630</v>
      </c>
      <c r="K2479" s="230">
        <f t="shared" si="192"/>
        <v>3</v>
      </c>
      <c r="L2479" s="2" t="str">
        <f>$B2479&amp;"-"&amp;COUNTIF($B$2:$B2479, $B2479)</f>
        <v>4305-1</v>
      </c>
      <c r="M2479" s="2">
        <v>7524</v>
      </c>
      <c r="N2479" s="2" t="str">
        <f t="shared" ref="N2479:Y2500" si="195">IFERROR(INDEX($A$2:$A$5744, MATCH($M2479&amp;"-"&amp;N$1, $L$2:$L$5744, 0)), "")</f>
        <v>Zuoz</v>
      </c>
      <c r="O2479" s="2" t="str">
        <f t="shared" si="195"/>
        <v>Zuoz</v>
      </c>
      <c r="P2479" s="2" t="str">
        <f t="shared" si="195"/>
        <v/>
      </c>
      <c r="Q2479" s="2" t="str">
        <f t="shared" si="195"/>
        <v/>
      </c>
      <c r="R2479" s="2" t="str">
        <f t="shared" si="195"/>
        <v/>
      </c>
      <c r="S2479" s="2" t="str">
        <f t="shared" si="195"/>
        <v/>
      </c>
      <c r="T2479" s="2" t="str">
        <f t="shared" si="195"/>
        <v/>
      </c>
      <c r="U2479" s="2" t="str">
        <f t="shared" si="195"/>
        <v/>
      </c>
      <c r="V2479" s="2" t="str">
        <f t="shared" si="195"/>
        <v/>
      </c>
      <c r="W2479" s="2" t="str">
        <f t="shared" si="195"/>
        <v/>
      </c>
      <c r="X2479" s="2" t="str">
        <f t="shared" si="195"/>
        <v/>
      </c>
      <c r="Y2479" s="2" t="str">
        <f t="shared" si="195"/>
        <v/>
      </c>
    </row>
    <row r="2480" spans="1:25" x14ac:dyDescent="0.2">
      <c r="A2480" s="2" t="s">
        <v>1812</v>
      </c>
      <c r="B2480" s="2">
        <v>4422</v>
      </c>
      <c r="C2480" s="2">
        <v>0</v>
      </c>
      <c r="D2480" s="2" t="s">
        <v>1812</v>
      </c>
      <c r="E2480" s="2">
        <v>2821</v>
      </c>
      <c r="F2480" s="2" t="s">
        <v>1778</v>
      </c>
      <c r="G2480" s="2">
        <v>2624702.9700000002</v>
      </c>
      <c r="H2480" s="2">
        <v>1261931.2890000001</v>
      </c>
      <c r="I2480" s="2" t="s">
        <v>4896</v>
      </c>
      <c r="J2480" s="4">
        <v>39630</v>
      </c>
      <c r="K2480" s="230">
        <f t="shared" si="192"/>
        <v>3</v>
      </c>
      <c r="L2480" s="2" t="str">
        <f>$B2480&amp;"-"&amp;COUNTIF($B$2:$B2480, $B2480)</f>
        <v>4422-1</v>
      </c>
      <c r="M2480" s="2">
        <v>7525</v>
      </c>
      <c r="N2480" s="2" t="str">
        <f t="shared" si="195"/>
        <v>S-chanf</v>
      </c>
      <c r="O2480" s="2" t="str">
        <f t="shared" si="195"/>
        <v/>
      </c>
      <c r="P2480" s="2" t="str">
        <f t="shared" si="195"/>
        <v/>
      </c>
      <c r="Q2480" s="2" t="str">
        <f t="shared" si="195"/>
        <v/>
      </c>
      <c r="R2480" s="2" t="str">
        <f t="shared" si="195"/>
        <v/>
      </c>
      <c r="S2480" s="2" t="str">
        <f t="shared" si="195"/>
        <v/>
      </c>
      <c r="T2480" s="2" t="str">
        <f t="shared" si="195"/>
        <v/>
      </c>
      <c r="U2480" s="2" t="str">
        <f t="shared" si="195"/>
        <v/>
      </c>
      <c r="V2480" s="2" t="str">
        <f t="shared" si="195"/>
        <v/>
      </c>
      <c r="W2480" s="2" t="str">
        <f t="shared" si="195"/>
        <v/>
      </c>
      <c r="X2480" s="2" t="str">
        <f t="shared" si="195"/>
        <v/>
      </c>
      <c r="Y2480" s="2" t="str">
        <f t="shared" si="195"/>
        <v/>
      </c>
    </row>
    <row r="2481" spans="1:25" x14ac:dyDescent="0.2">
      <c r="A2481" s="2" t="s">
        <v>1823</v>
      </c>
      <c r="B2481" s="2">
        <v>4133</v>
      </c>
      <c r="C2481" s="2">
        <v>0</v>
      </c>
      <c r="D2481" s="2" t="s">
        <v>1814</v>
      </c>
      <c r="E2481" s="2">
        <v>2822</v>
      </c>
      <c r="F2481" s="2" t="s">
        <v>1778</v>
      </c>
      <c r="G2481" s="2">
        <v>2619394.6370000001</v>
      </c>
      <c r="H2481" s="2">
        <v>1264593.3219999999</v>
      </c>
      <c r="I2481" s="2" t="s">
        <v>4896</v>
      </c>
      <c r="J2481" s="4">
        <v>39630</v>
      </c>
      <c r="K2481" s="230">
        <f t="shared" si="192"/>
        <v>3</v>
      </c>
      <c r="L2481" s="2" t="str">
        <f>$B2481&amp;"-"&amp;COUNTIF($B$2:$B2481, $B2481)</f>
        <v>4133-2</v>
      </c>
      <c r="M2481" s="2">
        <v>7526</v>
      </c>
      <c r="N2481" s="2" t="str">
        <f t="shared" si="195"/>
        <v>Cinuos-chel</v>
      </c>
      <c r="O2481" s="2" t="str">
        <f t="shared" si="195"/>
        <v>Chapella</v>
      </c>
      <c r="P2481" s="2" t="str">
        <f t="shared" si="195"/>
        <v/>
      </c>
      <c r="Q2481" s="2" t="str">
        <f t="shared" si="195"/>
        <v/>
      </c>
      <c r="R2481" s="2" t="str">
        <f t="shared" si="195"/>
        <v/>
      </c>
      <c r="S2481" s="2" t="str">
        <f t="shared" si="195"/>
        <v/>
      </c>
      <c r="T2481" s="2" t="str">
        <f t="shared" si="195"/>
        <v/>
      </c>
      <c r="U2481" s="2" t="str">
        <f t="shared" si="195"/>
        <v/>
      </c>
      <c r="V2481" s="2" t="str">
        <f t="shared" si="195"/>
        <v/>
      </c>
      <c r="W2481" s="2" t="str">
        <f t="shared" si="195"/>
        <v/>
      </c>
      <c r="X2481" s="2" t="str">
        <f t="shared" si="195"/>
        <v/>
      </c>
      <c r="Y2481" s="2" t="str">
        <f t="shared" si="195"/>
        <v/>
      </c>
    </row>
    <row r="2482" spans="1:25" x14ac:dyDescent="0.2">
      <c r="A2482" s="2" t="s">
        <v>1813</v>
      </c>
      <c r="B2482" s="2">
        <v>4302</v>
      </c>
      <c r="C2482" s="2">
        <v>0</v>
      </c>
      <c r="D2482" s="2" t="s">
        <v>1814</v>
      </c>
      <c r="E2482" s="2">
        <v>2822</v>
      </c>
      <c r="F2482" s="2" t="s">
        <v>1778</v>
      </c>
      <c r="G2482" s="2">
        <v>2621539.4890000001</v>
      </c>
      <c r="H2482" s="2">
        <v>1264529.064</v>
      </c>
      <c r="I2482" s="2" t="s">
        <v>4896</v>
      </c>
      <c r="J2482" s="4">
        <v>39630</v>
      </c>
      <c r="K2482" s="230">
        <f t="shared" si="192"/>
        <v>3</v>
      </c>
      <c r="L2482" s="2" t="str">
        <f>$B2482&amp;"-"&amp;COUNTIF($B$2:$B2482, $B2482)</f>
        <v>4302-1</v>
      </c>
      <c r="M2482" s="2">
        <v>7527</v>
      </c>
      <c r="N2482" s="2" t="str">
        <f t="shared" si="195"/>
        <v>Brail</v>
      </c>
      <c r="O2482" s="2" t="str">
        <f t="shared" si="195"/>
        <v/>
      </c>
      <c r="P2482" s="2" t="str">
        <f t="shared" si="195"/>
        <v/>
      </c>
      <c r="Q2482" s="2" t="str">
        <f t="shared" si="195"/>
        <v/>
      </c>
      <c r="R2482" s="2" t="str">
        <f t="shared" si="195"/>
        <v/>
      </c>
      <c r="S2482" s="2" t="str">
        <f t="shared" si="195"/>
        <v/>
      </c>
      <c r="T2482" s="2" t="str">
        <f t="shared" si="195"/>
        <v/>
      </c>
      <c r="U2482" s="2" t="str">
        <f t="shared" si="195"/>
        <v/>
      </c>
      <c r="V2482" s="2" t="str">
        <f t="shared" si="195"/>
        <v/>
      </c>
      <c r="W2482" s="2" t="str">
        <f t="shared" si="195"/>
        <v/>
      </c>
      <c r="X2482" s="2" t="str">
        <f t="shared" si="195"/>
        <v/>
      </c>
      <c r="Y2482" s="2" t="str">
        <f t="shared" si="195"/>
        <v/>
      </c>
    </row>
    <row r="2483" spans="1:25" x14ac:dyDescent="0.2">
      <c r="A2483" s="2" t="s">
        <v>2735</v>
      </c>
      <c r="B2483" s="2">
        <v>4303</v>
      </c>
      <c r="C2483" s="2">
        <v>0</v>
      </c>
      <c r="D2483" s="2" t="s">
        <v>1814</v>
      </c>
      <c r="E2483" s="2">
        <v>2822</v>
      </c>
      <c r="F2483" s="2" t="s">
        <v>1778</v>
      </c>
      <c r="G2483" s="2">
        <v>2621502.895</v>
      </c>
      <c r="H2483" s="2">
        <v>1265086.6329999999</v>
      </c>
      <c r="I2483" s="2" t="s">
        <v>4896</v>
      </c>
      <c r="J2483" s="4">
        <v>39630</v>
      </c>
      <c r="K2483" s="230">
        <f t="shared" si="192"/>
        <v>3</v>
      </c>
      <c r="L2483" s="2" t="str">
        <f>$B2483&amp;"-"&amp;COUNTIF($B$2:$B2483, $B2483)</f>
        <v>4303-1</v>
      </c>
      <c r="M2483" s="2">
        <v>7530</v>
      </c>
      <c r="N2483" s="2" t="str">
        <f t="shared" si="195"/>
        <v>Zernez</v>
      </c>
      <c r="O2483" s="2" t="str">
        <f t="shared" si="195"/>
        <v/>
      </c>
      <c r="P2483" s="2" t="str">
        <f t="shared" si="195"/>
        <v/>
      </c>
      <c r="Q2483" s="2" t="str">
        <f t="shared" si="195"/>
        <v/>
      </c>
      <c r="R2483" s="2" t="str">
        <f t="shared" si="195"/>
        <v/>
      </c>
      <c r="S2483" s="2" t="str">
        <f t="shared" si="195"/>
        <v/>
      </c>
      <c r="T2483" s="2" t="str">
        <f t="shared" si="195"/>
        <v/>
      </c>
      <c r="U2483" s="2" t="str">
        <f t="shared" si="195"/>
        <v/>
      </c>
      <c r="V2483" s="2" t="str">
        <f t="shared" si="195"/>
        <v/>
      </c>
      <c r="W2483" s="2" t="str">
        <f t="shared" si="195"/>
        <v/>
      </c>
      <c r="X2483" s="2" t="str">
        <f t="shared" si="195"/>
        <v/>
      </c>
      <c r="Y2483" s="2" t="str">
        <f t="shared" si="195"/>
        <v/>
      </c>
    </row>
    <row r="2484" spans="1:25" x14ac:dyDescent="0.2">
      <c r="A2484" s="2" t="s">
        <v>1821</v>
      </c>
      <c r="B2484" s="2">
        <v>4410</v>
      </c>
      <c r="C2484" s="2">
        <v>0</v>
      </c>
      <c r="D2484" s="2" t="s">
        <v>1815</v>
      </c>
      <c r="E2484" s="2">
        <v>2823</v>
      </c>
      <c r="F2484" s="2" t="s">
        <v>1778</v>
      </c>
      <c r="G2484" s="2">
        <v>2622606.4330000002</v>
      </c>
      <c r="H2484" s="2">
        <v>1257261.1640000001</v>
      </c>
      <c r="I2484" s="2" t="s">
        <v>4896</v>
      </c>
      <c r="J2484" s="4">
        <v>39630</v>
      </c>
      <c r="K2484" s="230">
        <f t="shared" si="192"/>
        <v>3</v>
      </c>
      <c r="L2484" s="2" t="str">
        <f>$B2484&amp;"-"&amp;COUNTIF($B$2:$B2484, $B2484)</f>
        <v>4410-1</v>
      </c>
      <c r="M2484" s="2">
        <v>7532</v>
      </c>
      <c r="N2484" s="2" t="str">
        <f t="shared" si="195"/>
        <v>Tschierv</v>
      </c>
      <c r="O2484" s="2" t="str">
        <f t="shared" si="195"/>
        <v/>
      </c>
      <c r="P2484" s="2" t="str">
        <f t="shared" si="195"/>
        <v/>
      </c>
      <c r="Q2484" s="2" t="str">
        <f t="shared" si="195"/>
        <v/>
      </c>
      <c r="R2484" s="2" t="str">
        <f t="shared" si="195"/>
        <v/>
      </c>
      <c r="S2484" s="2" t="str">
        <f t="shared" si="195"/>
        <v/>
      </c>
      <c r="T2484" s="2" t="str">
        <f t="shared" si="195"/>
        <v/>
      </c>
      <c r="U2484" s="2" t="str">
        <f t="shared" si="195"/>
        <v/>
      </c>
      <c r="V2484" s="2" t="str">
        <f t="shared" si="195"/>
        <v/>
      </c>
      <c r="W2484" s="2" t="str">
        <f t="shared" si="195"/>
        <v/>
      </c>
      <c r="X2484" s="2" t="str">
        <f t="shared" si="195"/>
        <v/>
      </c>
      <c r="Y2484" s="2" t="str">
        <f t="shared" si="195"/>
        <v/>
      </c>
    </row>
    <row r="2485" spans="1:25" x14ac:dyDescent="0.2">
      <c r="A2485" s="2" t="s">
        <v>1815</v>
      </c>
      <c r="B2485" s="2">
        <v>4416</v>
      </c>
      <c r="C2485" s="2">
        <v>0</v>
      </c>
      <c r="D2485" s="2" t="s">
        <v>1815</v>
      </c>
      <c r="E2485" s="2">
        <v>2823</v>
      </c>
      <c r="F2485" s="2" t="s">
        <v>1778</v>
      </c>
      <c r="G2485" s="2">
        <v>2622336.6</v>
      </c>
      <c r="H2485" s="2">
        <v>1255182.7309999999</v>
      </c>
      <c r="I2485" s="2" t="s">
        <v>4896</v>
      </c>
      <c r="J2485" s="4">
        <v>39630</v>
      </c>
      <c r="K2485" s="230">
        <f t="shared" si="192"/>
        <v>3</v>
      </c>
      <c r="L2485" s="2" t="str">
        <f>$B2485&amp;"-"&amp;COUNTIF($B$2:$B2485, $B2485)</f>
        <v>4416-1</v>
      </c>
      <c r="M2485" s="2">
        <v>7533</v>
      </c>
      <c r="N2485" s="2" t="str">
        <f t="shared" si="195"/>
        <v>Fuldera</v>
      </c>
      <c r="O2485" s="2" t="str">
        <f t="shared" si="195"/>
        <v/>
      </c>
      <c r="P2485" s="2" t="str">
        <f t="shared" si="195"/>
        <v/>
      </c>
      <c r="Q2485" s="2" t="str">
        <f t="shared" si="195"/>
        <v/>
      </c>
      <c r="R2485" s="2" t="str">
        <f t="shared" si="195"/>
        <v/>
      </c>
      <c r="S2485" s="2" t="str">
        <f t="shared" si="195"/>
        <v/>
      </c>
      <c r="T2485" s="2" t="str">
        <f t="shared" si="195"/>
        <v/>
      </c>
      <c r="U2485" s="2" t="str">
        <f t="shared" si="195"/>
        <v/>
      </c>
      <c r="V2485" s="2" t="str">
        <f t="shared" si="195"/>
        <v/>
      </c>
      <c r="W2485" s="2" t="str">
        <f t="shared" si="195"/>
        <v/>
      </c>
      <c r="X2485" s="2" t="str">
        <f t="shared" si="195"/>
        <v/>
      </c>
      <c r="Y2485" s="2" t="str">
        <f t="shared" si="195"/>
        <v/>
      </c>
    </row>
    <row r="2486" spans="1:25" x14ac:dyDescent="0.2">
      <c r="A2486" s="2" t="s">
        <v>1823</v>
      </c>
      <c r="B2486" s="2">
        <v>4133</v>
      </c>
      <c r="C2486" s="2">
        <v>0</v>
      </c>
      <c r="D2486" s="2" t="s">
        <v>1816</v>
      </c>
      <c r="E2486" s="2">
        <v>2824</v>
      </c>
      <c r="F2486" s="2" t="s">
        <v>1778</v>
      </c>
      <c r="G2486" s="2">
        <v>2620347.8459999999</v>
      </c>
      <c r="H2486" s="2">
        <v>1262018.665</v>
      </c>
      <c r="I2486" s="2" t="s">
        <v>4896</v>
      </c>
      <c r="J2486" s="4">
        <v>39630</v>
      </c>
      <c r="K2486" s="230">
        <f t="shared" si="192"/>
        <v>3</v>
      </c>
      <c r="L2486" s="2" t="str">
        <f>$B2486&amp;"-"&amp;COUNTIF($B$2:$B2486, $B2486)</f>
        <v>4133-3</v>
      </c>
      <c r="M2486" s="2">
        <v>7534</v>
      </c>
      <c r="N2486" s="2" t="str">
        <f t="shared" si="195"/>
        <v>Lü</v>
      </c>
      <c r="O2486" s="2" t="str">
        <f t="shared" si="195"/>
        <v/>
      </c>
      <c r="P2486" s="2" t="str">
        <f t="shared" si="195"/>
        <v/>
      </c>
      <c r="Q2486" s="2" t="str">
        <f t="shared" si="195"/>
        <v/>
      </c>
      <c r="R2486" s="2" t="str">
        <f t="shared" si="195"/>
        <v/>
      </c>
      <c r="S2486" s="2" t="str">
        <f t="shared" si="195"/>
        <v/>
      </c>
      <c r="T2486" s="2" t="str">
        <f t="shared" si="195"/>
        <v/>
      </c>
      <c r="U2486" s="2" t="str">
        <f t="shared" si="195"/>
        <v/>
      </c>
      <c r="V2486" s="2" t="str">
        <f t="shared" si="195"/>
        <v/>
      </c>
      <c r="W2486" s="2" t="str">
        <f t="shared" si="195"/>
        <v/>
      </c>
      <c r="X2486" s="2" t="str">
        <f t="shared" si="195"/>
        <v/>
      </c>
      <c r="Y2486" s="2" t="str">
        <f t="shared" si="195"/>
        <v/>
      </c>
    </row>
    <row r="2487" spans="1:25" x14ac:dyDescent="0.2">
      <c r="A2487" s="2" t="s">
        <v>1816</v>
      </c>
      <c r="B2487" s="2">
        <v>4402</v>
      </c>
      <c r="C2487" s="2">
        <v>0</v>
      </c>
      <c r="D2487" s="2" t="s">
        <v>1816</v>
      </c>
      <c r="E2487" s="2">
        <v>2824</v>
      </c>
      <c r="F2487" s="2" t="s">
        <v>1778</v>
      </c>
      <c r="G2487" s="2">
        <v>2620168.6800000002</v>
      </c>
      <c r="H2487" s="2">
        <v>1261309.8149999999</v>
      </c>
      <c r="I2487" s="2" t="s">
        <v>4896</v>
      </c>
      <c r="J2487" s="4">
        <v>39630</v>
      </c>
      <c r="K2487" s="230">
        <f t="shared" si="192"/>
        <v>3</v>
      </c>
      <c r="L2487" s="2" t="str">
        <f>$B2487&amp;"-"&amp;COUNTIF($B$2:$B2487, $B2487)</f>
        <v>4402-1</v>
      </c>
      <c r="M2487" s="2">
        <v>7535</v>
      </c>
      <c r="N2487" s="2" t="str">
        <f t="shared" si="195"/>
        <v>Valchava</v>
      </c>
      <c r="O2487" s="2" t="str">
        <f t="shared" si="195"/>
        <v/>
      </c>
      <c r="P2487" s="2" t="str">
        <f t="shared" si="195"/>
        <v/>
      </c>
      <c r="Q2487" s="2" t="str">
        <f t="shared" si="195"/>
        <v/>
      </c>
      <c r="R2487" s="2" t="str">
        <f t="shared" si="195"/>
        <v/>
      </c>
      <c r="S2487" s="2" t="str">
        <f t="shared" si="195"/>
        <v/>
      </c>
      <c r="T2487" s="2" t="str">
        <f t="shared" si="195"/>
        <v/>
      </c>
      <c r="U2487" s="2" t="str">
        <f t="shared" si="195"/>
        <v/>
      </c>
      <c r="V2487" s="2" t="str">
        <f t="shared" si="195"/>
        <v/>
      </c>
      <c r="W2487" s="2" t="str">
        <f t="shared" si="195"/>
        <v/>
      </c>
      <c r="X2487" s="2" t="str">
        <f t="shared" si="195"/>
        <v/>
      </c>
      <c r="Y2487" s="2" t="str">
        <f t="shared" si="195"/>
        <v/>
      </c>
    </row>
    <row r="2488" spans="1:25" x14ac:dyDescent="0.2">
      <c r="A2488" s="2" t="s">
        <v>1817</v>
      </c>
      <c r="B2488" s="2">
        <v>4414</v>
      </c>
      <c r="C2488" s="2">
        <v>0</v>
      </c>
      <c r="D2488" s="2" t="s">
        <v>1817</v>
      </c>
      <c r="E2488" s="2">
        <v>2825</v>
      </c>
      <c r="F2488" s="2" t="s">
        <v>1778</v>
      </c>
      <c r="G2488" s="2">
        <v>2622278.6979999999</v>
      </c>
      <c r="H2488" s="2">
        <v>1262112.6240000001</v>
      </c>
      <c r="I2488" s="2" t="s">
        <v>4896</v>
      </c>
      <c r="J2488" s="4">
        <v>39630</v>
      </c>
      <c r="K2488" s="230">
        <f t="shared" si="192"/>
        <v>3</v>
      </c>
      <c r="L2488" s="2" t="str">
        <f>$B2488&amp;"-"&amp;COUNTIF($B$2:$B2488, $B2488)</f>
        <v>4414-1</v>
      </c>
      <c r="M2488" s="2">
        <v>7536</v>
      </c>
      <c r="N2488" s="2" t="str">
        <f t="shared" si="195"/>
        <v>Sta. Maria Val Müstair</v>
      </c>
      <c r="O2488" s="2" t="str">
        <f t="shared" si="195"/>
        <v/>
      </c>
      <c r="P2488" s="2" t="str">
        <f t="shared" si="195"/>
        <v/>
      </c>
      <c r="Q2488" s="2" t="str">
        <f t="shared" si="195"/>
        <v/>
      </c>
      <c r="R2488" s="2" t="str">
        <f t="shared" si="195"/>
        <v/>
      </c>
      <c r="S2488" s="2" t="str">
        <f t="shared" si="195"/>
        <v/>
      </c>
      <c r="T2488" s="2" t="str">
        <f t="shared" si="195"/>
        <v/>
      </c>
      <c r="U2488" s="2" t="str">
        <f t="shared" si="195"/>
        <v/>
      </c>
      <c r="V2488" s="2" t="str">
        <f t="shared" si="195"/>
        <v/>
      </c>
      <c r="W2488" s="2" t="str">
        <f t="shared" si="195"/>
        <v/>
      </c>
      <c r="X2488" s="2" t="str">
        <f t="shared" si="195"/>
        <v/>
      </c>
      <c r="Y2488" s="2" t="str">
        <f t="shared" si="195"/>
        <v/>
      </c>
    </row>
    <row r="2489" spans="1:25" x14ac:dyDescent="0.2">
      <c r="A2489" s="2" t="s">
        <v>2735</v>
      </c>
      <c r="B2489" s="2">
        <v>4303</v>
      </c>
      <c r="C2489" s="2">
        <v>0</v>
      </c>
      <c r="D2489" s="2" t="s">
        <v>1818</v>
      </c>
      <c r="E2489" s="2">
        <v>2826</v>
      </c>
      <c r="F2489" s="2" t="s">
        <v>1778</v>
      </c>
      <c r="G2489" s="2">
        <v>2622247.0320000001</v>
      </c>
      <c r="H2489" s="2">
        <v>1264478.3049999999</v>
      </c>
      <c r="I2489" s="2" t="s">
        <v>4896</v>
      </c>
      <c r="J2489" s="4">
        <v>39630</v>
      </c>
      <c r="K2489" s="230">
        <f t="shared" si="192"/>
        <v>3</v>
      </c>
      <c r="L2489" s="2" t="str">
        <f>$B2489&amp;"-"&amp;COUNTIF($B$2:$B2489, $B2489)</f>
        <v>4303-2</v>
      </c>
      <c r="M2489" s="2">
        <v>7537</v>
      </c>
      <c r="N2489" s="2" t="str">
        <f t="shared" si="195"/>
        <v>Müstair</v>
      </c>
      <c r="O2489" s="2" t="str">
        <f t="shared" si="195"/>
        <v/>
      </c>
      <c r="P2489" s="2" t="str">
        <f t="shared" si="195"/>
        <v/>
      </c>
      <c r="Q2489" s="2" t="str">
        <f t="shared" si="195"/>
        <v/>
      </c>
      <c r="R2489" s="2" t="str">
        <f t="shared" si="195"/>
        <v/>
      </c>
      <c r="S2489" s="2" t="str">
        <f t="shared" si="195"/>
        <v/>
      </c>
      <c r="T2489" s="2" t="str">
        <f t="shared" si="195"/>
        <v/>
      </c>
      <c r="U2489" s="2" t="str">
        <f t="shared" si="195"/>
        <v/>
      </c>
      <c r="V2489" s="2" t="str">
        <f t="shared" si="195"/>
        <v/>
      </c>
      <c r="W2489" s="2" t="str">
        <f t="shared" si="195"/>
        <v/>
      </c>
      <c r="X2489" s="2" t="str">
        <f t="shared" si="195"/>
        <v/>
      </c>
      <c r="Y2489" s="2" t="str">
        <f t="shared" si="195"/>
        <v/>
      </c>
    </row>
    <row r="2490" spans="1:25" x14ac:dyDescent="0.2">
      <c r="A2490" s="2" t="s">
        <v>1818</v>
      </c>
      <c r="B2490" s="2">
        <v>4304</v>
      </c>
      <c r="C2490" s="2">
        <v>0</v>
      </c>
      <c r="D2490" s="2" t="s">
        <v>1818</v>
      </c>
      <c r="E2490" s="2">
        <v>2826</v>
      </c>
      <c r="F2490" s="2" t="s">
        <v>1778</v>
      </c>
      <c r="G2490" s="2">
        <v>2622648.693</v>
      </c>
      <c r="H2490" s="2">
        <v>1263732.7490000001</v>
      </c>
      <c r="I2490" s="2" t="s">
        <v>4896</v>
      </c>
      <c r="J2490" s="4">
        <v>39630</v>
      </c>
      <c r="K2490" s="230">
        <f t="shared" si="192"/>
        <v>3</v>
      </c>
      <c r="L2490" s="2" t="str">
        <f>$B2490&amp;"-"&amp;COUNTIF($B$2:$B2490, $B2490)</f>
        <v>4304-1</v>
      </c>
      <c r="M2490" s="2">
        <v>7542</v>
      </c>
      <c r="N2490" s="2" t="str">
        <f t="shared" si="195"/>
        <v>Susch</v>
      </c>
      <c r="O2490" s="2" t="str">
        <f t="shared" si="195"/>
        <v/>
      </c>
      <c r="P2490" s="2" t="str">
        <f t="shared" si="195"/>
        <v/>
      </c>
      <c r="Q2490" s="2" t="str">
        <f t="shared" si="195"/>
        <v/>
      </c>
      <c r="R2490" s="2" t="str">
        <f t="shared" si="195"/>
        <v/>
      </c>
      <c r="S2490" s="2" t="str">
        <f t="shared" si="195"/>
        <v/>
      </c>
      <c r="T2490" s="2" t="str">
        <f t="shared" si="195"/>
        <v/>
      </c>
      <c r="U2490" s="2" t="str">
        <f t="shared" si="195"/>
        <v/>
      </c>
      <c r="V2490" s="2" t="str">
        <f t="shared" si="195"/>
        <v/>
      </c>
      <c r="W2490" s="2" t="str">
        <f t="shared" si="195"/>
        <v/>
      </c>
      <c r="X2490" s="2" t="str">
        <f t="shared" si="195"/>
        <v/>
      </c>
      <c r="Y2490" s="2" t="str">
        <f t="shared" si="195"/>
        <v/>
      </c>
    </row>
    <row r="2491" spans="1:25" x14ac:dyDescent="0.2">
      <c r="A2491" s="2" t="s">
        <v>1819</v>
      </c>
      <c r="B2491" s="2">
        <v>4423</v>
      </c>
      <c r="C2491" s="2">
        <v>0</v>
      </c>
      <c r="D2491" s="2" t="s">
        <v>1819</v>
      </c>
      <c r="E2491" s="2">
        <v>2827</v>
      </c>
      <c r="F2491" s="2" t="s">
        <v>1778</v>
      </c>
      <c r="G2491" s="2">
        <v>2625861.0860000001</v>
      </c>
      <c r="H2491" s="2">
        <v>1260185.328</v>
      </c>
      <c r="I2491" s="2" t="s">
        <v>4896</v>
      </c>
      <c r="J2491" s="4">
        <v>39630</v>
      </c>
      <c r="K2491" s="230">
        <f t="shared" si="192"/>
        <v>3</v>
      </c>
      <c r="L2491" s="2" t="str">
        <f>$B2491&amp;"-"&amp;COUNTIF($B$2:$B2491, $B2491)</f>
        <v>4423-1</v>
      </c>
      <c r="M2491" s="2">
        <v>7543</v>
      </c>
      <c r="N2491" s="2" t="str">
        <f t="shared" si="195"/>
        <v>Lavin</v>
      </c>
      <c r="O2491" s="2" t="str">
        <f t="shared" si="195"/>
        <v/>
      </c>
      <c r="P2491" s="2" t="str">
        <f t="shared" si="195"/>
        <v/>
      </c>
      <c r="Q2491" s="2" t="str">
        <f t="shared" si="195"/>
        <v/>
      </c>
      <c r="R2491" s="2" t="str">
        <f t="shared" si="195"/>
        <v/>
      </c>
      <c r="S2491" s="2" t="str">
        <f t="shared" si="195"/>
        <v/>
      </c>
      <c r="T2491" s="2" t="str">
        <f t="shared" si="195"/>
        <v/>
      </c>
      <c r="U2491" s="2" t="str">
        <f t="shared" si="195"/>
        <v/>
      </c>
      <c r="V2491" s="2" t="str">
        <f t="shared" si="195"/>
        <v/>
      </c>
      <c r="W2491" s="2" t="str">
        <f t="shared" si="195"/>
        <v/>
      </c>
      <c r="X2491" s="2" t="str">
        <f t="shared" si="195"/>
        <v/>
      </c>
      <c r="Y2491" s="2" t="str">
        <f t="shared" si="195"/>
        <v/>
      </c>
    </row>
    <row r="2492" spans="1:25" x14ac:dyDescent="0.2">
      <c r="A2492" s="2" t="s">
        <v>1820</v>
      </c>
      <c r="B2492" s="2">
        <v>4415</v>
      </c>
      <c r="C2492" s="2">
        <v>0</v>
      </c>
      <c r="D2492" s="2" t="s">
        <v>1820</v>
      </c>
      <c r="E2492" s="2">
        <v>2828</v>
      </c>
      <c r="F2492" s="2" t="s">
        <v>1778</v>
      </c>
      <c r="G2492" s="2">
        <v>2624702.0669999998</v>
      </c>
      <c r="H2492" s="2">
        <v>1257667.585</v>
      </c>
      <c r="I2492" s="2" t="s">
        <v>4896</v>
      </c>
      <c r="J2492" s="4">
        <v>39630</v>
      </c>
      <c r="K2492" s="230">
        <f t="shared" si="192"/>
        <v>3</v>
      </c>
      <c r="L2492" s="2" t="str">
        <f>$B2492&amp;"-"&amp;COUNTIF($B$2:$B2492, $B2492)</f>
        <v>4415-1</v>
      </c>
      <c r="M2492" s="2">
        <v>7545</v>
      </c>
      <c r="N2492" s="2" t="str">
        <f t="shared" si="195"/>
        <v>Guarda</v>
      </c>
      <c r="O2492" s="2" t="str">
        <f t="shared" si="195"/>
        <v/>
      </c>
      <c r="P2492" s="2" t="str">
        <f t="shared" si="195"/>
        <v/>
      </c>
      <c r="Q2492" s="2" t="str">
        <f t="shared" si="195"/>
        <v/>
      </c>
      <c r="R2492" s="2" t="str">
        <f t="shared" si="195"/>
        <v/>
      </c>
      <c r="S2492" s="2" t="str">
        <f t="shared" si="195"/>
        <v/>
      </c>
      <c r="T2492" s="2" t="str">
        <f t="shared" si="195"/>
        <v/>
      </c>
      <c r="U2492" s="2" t="str">
        <f t="shared" si="195"/>
        <v/>
      </c>
      <c r="V2492" s="2" t="str">
        <f t="shared" si="195"/>
        <v/>
      </c>
      <c r="W2492" s="2" t="str">
        <f t="shared" si="195"/>
        <v/>
      </c>
      <c r="X2492" s="2" t="str">
        <f t="shared" si="195"/>
        <v/>
      </c>
      <c r="Y2492" s="2" t="str">
        <f t="shared" si="195"/>
        <v/>
      </c>
    </row>
    <row r="2493" spans="1:25" x14ac:dyDescent="0.2">
      <c r="A2493" s="2" t="s">
        <v>1821</v>
      </c>
      <c r="B2493" s="2">
        <v>4410</v>
      </c>
      <c r="C2493" s="2">
        <v>0</v>
      </c>
      <c r="D2493" s="2" t="s">
        <v>1821</v>
      </c>
      <c r="E2493" s="2">
        <v>2829</v>
      </c>
      <c r="F2493" s="2" t="s">
        <v>1778</v>
      </c>
      <c r="G2493" s="2">
        <v>2621618.6809999999</v>
      </c>
      <c r="H2493" s="2">
        <v>1259171.5020000001</v>
      </c>
      <c r="I2493" s="2" t="s">
        <v>4896</v>
      </c>
      <c r="J2493" s="4">
        <v>39630</v>
      </c>
      <c r="K2493" s="230">
        <f t="shared" si="192"/>
        <v>3</v>
      </c>
      <c r="L2493" s="2" t="str">
        <f>$B2493&amp;"-"&amp;COUNTIF($B$2:$B2493, $B2493)</f>
        <v>4410-2</v>
      </c>
      <c r="M2493" s="2">
        <v>7546</v>
      </c>
      <c r="N2493" s="2" t="str">
        <f t="shared" si="195"/>
        <v>Ardez</v>
      </c>
      <c r="O2493" s="2" t="str">
        <f t="shared" si="195"/>
        <v/>
      </c>
      <c r="P2493" s="2" t="str">
        <f t="shared" si="195"/>
        <v/>
      </c>
      <c r="Q2493" s="2" t="str">
        <f t="shared" si="195"/>
        <v/>
      </c>
      <c r="R2493" s="2" t="str">
        <f t="shared" si="195"/>
        <v/>
      </c>
      <c r="S2493" s="2" t="str">
        <f t="shared" si="195"/>
        <v/>
      </c>
      <c r="T2493" s="2" t="str">
        <f t="shared" si="195"/>
        <v/>
      </c>
      <c r="U2493" s="2" t="str">
        <f t="shared" si="195"/>
        <v/>
      </c>
      <c r="V2493" s="2" t="str">
        <f t="shared" si="195"/>
        <v/>
      </c>
      <c r="W2493" s="2" t="str">
        <f t="shared" si="195"/>
        <v/>
      </c>
      <c r="X2493" s="2" t="str">
        <f t="shared" si="195"/>
        <v/>
      </c>
      <c r="Y2493" s="2" t="str">
        <f t="shared" si="195"/>
        <v/>
      </c>
    </row>
    <row r="2494" spans="1:25" x14ac:dyDescent="0.2">
      <c r="A2494" s="2" t="s">
        <v>1820</v>
      </c>
      <c r="B2494" s="2">
        <v>4415</v>
      </c>
      <c r="C2494" s="2">
        <v>0</v>
      </c>
      <c r="D2494" s="2" t="s">
        <v>1821</v>
      </c>
      <c r="E2494" s="2">
        <v>2829</v>
      </c>
      <c r="F2494" s="2" t="s">
        <v>1778</v>
      </c>
      <c r="G2494" s="2">
        <v>2623594.7319999998</v>
      </c>
      <c r="H2494" s="2">
        <v>1258370.5079999999</v>
      </c>
      <c r="I2494" s="2" t="s">
        <v>4896</v>
      </c>
      <c r="J2494" s="4">
        <v>39630</v>
      </c>
      <c r="K2494" s="230">
        <f t="shared" si="192"/>
        <v>3</v>
      </c>
      <c r="L2494" s="2" t="str">
        <f>$B2494&amp;"-"&amp;COUNTIF($B$2:$B2494, $B2494)</f>
        <v>4415-2</v>
      </c>
      <c r="M2494" s="2">
        <v>7550</v>
      </c>
      <c r="N2494" s="2" t="str">
        <f t="shared" si="195"/>
        <v>Scuol</v>
      </c>
      <c r="O2494" s="2" t="str">
        <f t="shared" si="195"/>
        <v/>
      </c>
      <c r="P2494" s="2" t="str">
        <f t="shared" si="195"/>
        <v/>
      </c>
      <c r="Q2494" s="2" t="str">
        <f t="shared" si="195"/>
        <v/>
      </c>
      <c r="R2494" s="2" t="str">
        <f t="shared" si="195"/>
        <v/>
      </c>
      <c r="S2494" s="2" t="str">
        <f t="shared" si="195"/>
        <v/>
      </c>
      <c r="T2494" s="2" t="str">
        <f t="shared" si="195"/>
        <v/>
      </c>
      <c r="U2494" s="2" t="str">
        <f t="shared" si="195"/>
        <v/>
      </c>
      <c r="V2494" s="2" t="str">
        <f t="shared" si="195"/>
        <v/>
      </c>
      <c r="W2494" s="2" t="str">
        <f t="shared" si="195"/>
        <v/>
      </c>
      <c r="X2494" s="2" t="str">
        <f t="shared" si="195"/>
        <v/>
      </c>
      <c r="Y2494" s="2" t="str">
        <f t="shared" si="195"/>
        <v/>
      </c>
    </row>
    <row r="2495" spans="1:25" x14ac:dyDescent="0.2">
      <c r="A2495" s="2" t="s">
        <v>1812</v>
      </c>
      <c r="B2495" s="2">
        <v>4422</v>
      </c>
      <c r="C2495" s="2">
        <v>0</v>
      </c>
      <c r="D2495" s="2" t="s">
        <v>1821</v>
      </c>
      <c r="E2495" s="2">
        <v>2829</v>
      </c>
      <c r="F2495" s="2" t="s">
        <v>1778</v>
      </c>
      <c r="G2495" s="2">
        <v>2623430.4879999999</v>
      </c>
      <c r="H2495" s="2">
        <v>1261087.7209999999</v>
      </c>
      <c r="I2495" s="2" t="s">
        <v>4896</v>
      </c>
      <c r="J2495" s="4">
        <v>39630</v>
      </c>
      <c r="K2495" s="230">
        <f t="shared" si="192"/>
        <v>3</v>
      </c>
      <c r="L2495" s="2" t="str">
        <f>$B2495&amp;"-"&amp;COUNTIF($B$2:$B2495, $B2495)</f>
        <v>4422-2</v>
      </c>
      <c r="M2495" s="2">
        <v>7551</v>
      </c>
      <c r="N2495" s="2" t="str">
        <f t="shared" si="195"/>
        <v>Ftan</v>
      </c>
      <c r="O2495" s="2" t="str">
        <f t="shared" si="195"/>
        <v/>
      </c>
      <c r="P2495" s="2" t="str">
        <f t="shared" si="195"/>
        <v/>
      </c>
      <c r="Q2495" s="2" t="str">
        <f t="shared" si="195"/>
        <v/>
      </c>
      <c r="R2495" s="2" t="str">
        <f t="shared" si="195"/>
        <v/>
      </c>
      <c r="S2495" s="2" t="str">
        <f t="shared" si="195"/>
        <v/>
      </c>
      <c r="T2495" s="2" t="str">
        <f t="shared" si="195"/>
        <v/>
      </c>
      <c r="U2495" s="2" t="str">
        <f t="shared" si="195"/>
        <v/>
      </c>
      <c r="V2495" s="2" t="str">
        <f t="shared" si="195"/>
        <v/>
      </c>
      <c r="W2495" s="2" t="str">
        <f t="shared" si="195"/>
        <v/>
      </c>
      <c r="X2495" s="2" t="str">
        <f t="shared" si="195"/>
        <v/>
      </c>
      <c r="Y2495" s="2" t="str">
        <f t="shared" si="195"/>
        <v/>
      </c>
    </row>
    <row r="2496" spans="1:25" x14ac:dyDescent="0.2">
      <c r="A2496" s="2" t="s">
        <v>1822</v>
      </c>
      <c r="B2496" s="2">
        <v>4419</v>
      </c>
      <c r="C2496" s="2">
        <v>0</v>
      </c>
      <c r="D2496" s="2" t="s">
        <v>1822</v>
      </c>
      <c r="E2496" s="2">
        <v>2830</v>
      </c>
      <c r="F2496" s="2" t="s">
        <v>1778</v>
      </c>
      <c r="G2496" s="2">
        <v>2619670.85</v>
      </c>
      <c r="H2496" s="2">
        <v>1255355.9850000001</v>
      </c>
      <c r="I2496" s="2" t="s">
        <v>4896</v>
      </c>
      <c r="J2496" s="4">
        <v>39630</v>
      </c>
      <c r="K2496" s="230">
        <f t="shared" si="192"/>
        <v>3</v>
      </c>
      <c r="L2496" s="2" t="str">
        <f>$B2496&amp;"-"&amp;COUNTIF($B$2:$B2496, $B2496)</f>
        <v>4419-1</v>
      </c>
      <c r="M2496" s="2">
        <v>7552</v>
      </c>
      <c r="N2496" s="2" t="str">
        <f t="shared" si="195"/>
        <v>Vulpera</v>
      </c>
      <c r="O2496" s="2" t="str">
        <f t="shared" si="195"/>
        <v/>
      </c>
      <c r="P2496" s="2" t="str">
        <f t="shared" si="195"/>
        <v/>
      </c>
      <c r="Q2496" s="2" t="str">
        <f t="shared" si="195"/>
        <v/>
      </c>
      <c r="R2496" s="2" t="str">
        <f t="shared" si="195"/>
        <v/>
      </c>
      <c r="S2496" s="2" t="str">
        <f t="shared" si="195"/>
        <v/>
      </c>
      <c r="T2496" s="2" t="str">
        <f t="shared" si="195"/>
        <v/>
      </c>
      <c r="U2496" s="2" t="str">
        <f t="shared" si="195"/>
        <v/>
      </c>
      <c r="V2496" s="2" t="str">
        <f t="shared" si="195"/>
        <v/>
      </c>
      <c r="W2496" s="2" t="str">
        <f t="shared" si="195"/>
        <v/>
      </c>
      <c r="X2496" s="2" t="str">
        <f t="shared" si="195"/>
        <v/>
      </c>
      <c r="Y2496" s="2" t="str">
        <f t="shared" si="195"/>
        <v/>
      </c>
    </row>
    <row r="2497" spans="1:25" x14ac:dyDescent="0.2">
      <c r="A2497" s="2" t="s">
        <v>1823</v>
      </c>
      <c r="B2497" s="2">
        <v>4133</v>
      </c>
      <c r="C2497" s="2">
        <v>0</v>
      </c>
      <c r="D2497" s="2" t="s">
        <v>1823</v>
      </c>
      <c r="E2497" s="2">
        <v>2831</v>
      </c>
      <c r="F2497" s="2" t="s">
        <v>1778</v>
      </c>
      <c r="G2497" s="2">
        <v>2619240.9759999998</v>
      </c>
      <c r="H2497" s="2">
        <v>1262991.6429999999</v>
      </c>
      <c r="I2497" s="2" t="s">
        <v>4896</v>
      </c>
      <c r="J2497" s="4">
        <v>39630</v>
      </c>
      <c r="K2497" s="230">
        <f t="shared" si="192"/>
        <v>3</v>
      </c>
      <c r="L2497" s="2" t="str">
        <f>$B2497&amp;"-"&amp;COUNTIF($B$2:$B2497, $B2497)</f>
        <v>4133-4</v>
      </c>
      <c r="M2497" s="2">
        <v>7553</v>
      </c>
      <c r="N2497" s="2" t="str">
        <f t="shared" si="195"/>
        <v>Tarasp</v>
      </c>
      <c r="O2497" s="2" t="str">
        <f t="shared" si="195"/>
        <v/>
      </c>
      <c r="P2497" s="2" t="str">
        <f t="shared" si="195"/>
        <v/>
      </c>
      <c r="Q2497" s="2" t="str">
        <f t="shared" si="195"/>
        <v/>
      </c>
      <c r="R2497" s="2" t="str">
        <f t="shared" si="195"/>
        <v/>
      </c>
      <c r="S2497" s="2" t="str">
        <f t="shared" si="195"/>
        <v/>
      </c>
      <c r="T2497" s="2" t="str">
        <f t="shared" si="195"/>
        <v/>
      </c>
      <c r="U2497" s="2" t="str">
        <f t="shared" si="195"/>
        <v/>
      </c>
      <c r="V2497" s="2" t="str">
        <f t="shared" si="195"/>
        <v/>
      </c>
      <c r="W2497" s="2" t="str">
        <f t="shared" si="195"/>
        <v/>
      </c>
      <c r="X2497" s="2" t="str">
        <f t="shared" si="195"/>
        <v/>
      </c>
      <c r="Y2497" s="2" t="str">
        <f t="shared" si="195"/>
        <v/>
      </c>
    </row>
    <row r="2498" spans="1:25" x14ac:dyDescent="0.2">
      <c r="A2498" s="2" t="s">
        <v>1813</v>
      </c>
      <c r="B2498" s="2">
        <v>4302</v>
      </c>
      <c r="C2498" s="2">
        <v>0</v>
      </c>
      <c r="D2498" s="2" t="s">
        <v>1823</v>
      </c>
      <c r="E2498" s="2">
        <v>2831</v>
      </c>
      <c r="F2498" s="2" t="s">
        <v>1778</v>
      </c>
      <c r="G2498" s="2">
        <v>2620711.3569999998</v>
      </c>
      <c r="H2498" s="2">
        <v>1264897.4790000001</v>
      </c>
      <c r="I2498" s="2" t="s">
        <v>4896</v>
      </c>
      <c r="J2498" s="4">
        <v>39630</v>
      </c>
      <c r="K2498" s="230">
        <f t="shared" si="192"/>
        <v>3</v>
      </c>
      <c r="L2498" s="2" t="str">
        <f>$B2498&amp;"-"&amp;COUNTIF($B$2:$B2498, $B2498)</f>
        <v>4302-2</v>
      </c>
      <c r="M2498" s="2">
        <v>7554</v>
      </c>
      <c r="N2498" s="2" t="str">
        <f t="shared" si="195"/>
        <v>Sent</v>
      </c>
      <c r="O2498" s="2" t="str">
        <f t="shared" si="195"/>
        <v/>
      </c>
      <c r="P2498" s="2" t="str">
        <f t="shared" si="195"/>
        <v/>
      </c>
      <c r="Q2498" s="2" t="str">
        <f t="shared" si="195"/>
        <v/>
      </c>
      <c r="R2498" s="2" t="str">
        <f t="shared" si="195"/>
        <v/>
      </c>
      <c r="S2498" s="2" t="str">
        <f t="shared" si="195"/>
        <v/>
      </c>
      <c r="T2498" s="2" t="str">
        <f t="shared" si="195"/>
        <v/>
      </c>
      <c r="U2498" s="2" t="str">
        <f t="shared" si="195"/>
        <v/>
      </c>
      <c r="V2498" s="2" t="str">
        <f t="shared" si="195"/>
        <v/>
      </c>
      <c r="W2498" s="2" t="str">
        <f t="shared" si="195"/>
        <v/>
      </c>
      <c r="X2498" s="2" t="str">
        <f t="shared" si="195"/>
        <v/>
      </c>
      <c r="Y2498" s="2" t="str">
        <f t="shared" si="195"/>
        <v/>
      </c>
    </row>
    <row r="2499" spans="1:25" x14ac:dyDescent="0.2">
      <c r="A2499" s="2" t="s">
        <v>1816</v>
      </c>
      <c r="B2499" s="2">
        <v>4402</v>
      </c>
      <c r="C2499" s="2">
        <v>0</v>
      </c>
      <c r="D2499" s="2" t="s">
        <v>1823</v>
      </c>
      <c r="E2499" s="2">
        <v>2831</v>
      </c>
      <c r="F2499" s="2" t="s">
        <v>1778</v>
      </c>
      <c r="G2499" s="2">
        <v>2619249.7480000001</v>
      </c>
      <c r="H2499" s="2">
        <v>1261472.4410000001</v>
      </c>
      <c r="I2499" s="2" t="s">
        <v>4896</v>
      </c>
      <c r="J2499" s="4">
        <v>39630</v>
      </c>
      <c r="K2499" s="230">
        <f t="shared" ref="K2499:K2562" si="196">IF(I2499="it", 1, IF(I2499="fr", 2, 3))</f>
        <v>3</v>
      </c>
      <c r="L2499" s="2" t="str">
        <f>$B2499&amp;"-"&amp;COUNTIF($B$2:$B2499, $B2499)</f>
        <v>4402-2</v>
      </c>
      <c r="M2499" s="2">
        <v>7556</v>
      </c>
      <c r="N2499" s="2" t="str">
        <f t="shared" si="195"/>
        <v>Ramosch</v>
      </c>
      <c r="O2499" s="2" t="str">
        <f t="shared" si="195"/>
        <v>Ramosch</v>
      </c>
      <c r="P2499" s="2" t="str">
        <f t="shared" si="195"/>
        <v/>
      </c>
      <c r="Q2499" s="2" t="str">
        <f t="shared" si="195"/>
        <v/>
      </c>
      <c r="R2499" s="2" t="str">
        <f t="shared" si="195"/>
        <v/>
      </c>
      <c r="S2499" s="2" t="str">
        <f t="shared" si="195"/>
        <v/>
      </c>
      <c r="T2499" s="2" t="str">
        <f t="shared" si="195"/>
        <v/>
      </c>
      <c r="U2499" s="2" t="str">
        <f t="shared" si="195"/>
        <v/>
      </c>
      <c r="V2499" s="2" t="str">
        <f t="shared" si="195"/>
        <v/>
      </c>
      <c r="W2499" s="2" t="str">
        <f t="shared" si="195"/>
        <v/>
      </c>
      <c r="X2499" s="2" t="str">
        <f t="shared" si="195"/>
        <v/>
      </c>
      <c r="Y2499" s="2" t="str">
        <f t="shared" si="195"/>
        <v/>
      </c>
    </row>
    <row r="2500" spans="1:25" x14ac:dyDescent="0.2">
      <c r="A2500" s="2" t="s">
        <v>1824</v>
      </c>
      <c r="B2500" s="2">
        <v>4433</v>
      </c>
      <c r="C2500" s="2">
        <v>0</v>
      </c>
      <c r="D2500" s="2" t="s">
        <v>1824</v>
      </c>
      <c r="E2500" s="2">
        <v>2832</v>
      </c>
      <c r="F2500" s="2" t="s">
        <v>1778</v>
      </c>
      <c r="G2500" s="2">
        <v>2624802.7760000001</v>
      </c>
      <c r="H2500" s="2">
        <v>1255460.93</v>
      </c>
      <c r="I2500" s="2" t="s">
        <v>4896</v>
      </c>
      <c r="J2500" s="4">
        <v>39630</v>
      </c>
      <c r="K2500" s="230">
        <f t="shared" si="196"/>
        <v>3</v>
      </c>
      <c r="L2500" s="2" t="str">
        <f>$B2500&amp;"-"&amp;COUNTIF($B$2:$B2500, $B2500)</f>
        <v>4433-1</v>
      </c>
      <c r="M2500" s="2">
        <v>7557</v>
      </c>
      <c r="N2500" s="2" t="str">
        <f t="shared" si="195"/>
        <v>Vnà</v>
      </c>
      <c r="O2500" s="2" t="str">
        <f t="shared" si="195"/>
        <v>Vnà</v>
      </c>
      <c r="P2500" s="2" t="str">
        <f t="shared" si="195"/>
        <v/>
      </c>
      <c r="Q2500" s="2" t="str">
        <f t="shared" ref="O2500:Y2523" si="197">IFERROR(INDEX($A$2:$A$5744, MATCH($M2500&amp;"-"&amp;Q$1, $L$2:$L$5744, 0)), "")</f>
        <v/>
      </c>
      <c r="R2500" s="2" t="str">
        <f t="shared" si="197"/>
        <v/>
      </c>
      <c r="S2500" s="2" t="str">
        <f t="shared" si="197"/>
        <v/>
      </c>
      <c r="T2500" s="2" t="str">
        <f t="shared" si="197"/>
        <v/>
      </c>
      <c r="U2500" s="2" t="str">
        <f t="shared" si="197"/>
        <v/>
      </c>
      <c r="V2500" s="2" t="str">
        <f t="shared" si="197"/>
        <v/>
      </c>
      <c r="W2500" s="2" t="str">
        <f t="shared" si="197"/>
        <v/>
      </c>
      <c r="X2500" s="2" t="str">
        <f t="shared" si="197"/>
        <v/>
      </c>
      <c r="Y2500" s="2" t="str">
        <f t="shared" si="197"/>
        <v/>
      </c>
    </row>
    <row r="2501" spans="1:25" x14ac:dyDescent="0.2">
      <c r="A2501" s="2" t="s">
        <v>1825</v>
      </c>
      <c r="B2501" s="2">
        <v>4411</v>
      </c>
      <c r="C2501" s="2">
        <v>0</v>
      </c>
      <c r="D2501" s="2" t="s">
        <v>1825</v>
      </c>
      <c r="E2501" s="2">
        <v>2833</v>
      </c>
      <c r="F2501" s="2" t="s">
        <v>1778</v>
      </c>
      <c r="G2501" s="2">
        <v>2620716.3059999999</v>
      </c>
      <c r="H2501" s="2">
        <v>1256705.892</v>
      </c>
      <c r="I2501" s="2" t="s">
        <v>4896</v>
      </c>
      <c r="J2501" s="4">
        <v>39630</v>
      </c>
      <c r="K2501" s="230">
        <f t="shared" si="196"/>
        <v>3</v>
      </c>
      <c r="L2501" s="2" t="str">
        <f>$B2501&amp;"-"&amp;COUNTIF($B$2:$B2501, $B2501)</f>
        <v>4411-1</v>
      </c>
      <c r="M2501" s="2">
        <v>7558</v>
      </c>
      <c r="N2501" s="2" t="str">
        <f t="shared" ref="N2501:Y2564" si="198">IFERROR(INDEX($A$2:$A$5744, MATCH($M2501&amp;"-"&amp;N$1, $L$2:$L$5744, 0)), "")</f>
        <v>Strada</v>
      </c>
      <c r="O2501" s="2" t="str">
        <f t="shared" si="197"/>
        <v/>
      </c>
      <c r="P2501" s="2" t="str">
        <f t="shared" si="197"/>
        <v/>
      </c>
      <c r="Q2501" s="2" t="str">
        <f t="shared" si="197"/>
        <v/>
      </c>
      <c r="R2501" s="2" t="str">
        <f t="shared" si="197"/>
        <v/>
      </c>
      <c r="S2501" s="2" t="str">
        <f t="shared" si="197"/>
        <v/>
      </c>
      <c r="T2501" s="2" t="str">
        <f t="shared" si="197"/>
        <v/>
      </c>
      <c r="U2501" s="2" t="str">
        <f t="shared" si="197"/>
        <v/>
      </c>
      <c r="V2501" s="2" t="str">
        <f t="shared" si="197"/>
        <v/>
      </c>
      <c r="W2501" s="2" t="str">
        <f t="shared" si="197"/>
        <v/>
      </c>
      <c r="X2501" s="2" t="str">
        <f t="shared" si="197"/>
        <v/>
      </c>
      <c r="Y2501" s="2" t="str">
        <f t="shared" si="197"/>
        <v/>
      </c>
    </row>
    <row r="2502" spans="1:25" x14ac:dyDescent="0.2">
      <c r="A2502" s="2" t="s">
        <v>1667</v>
      </c>
      <c r="B2502" s="2">
        <v>4412</v>
      </c>
      <c r="C2502" s="2">
        <v>0</v>
      </c>
      <c r="D2502" s="2" t="s">
        <v>1825</v>
      </c>
      <c r="E2502" s="2">
        <v>2833</v>
      </c>
      <c r="F2502" s="2" t="s">
        <v>1778</v>
      </c>
      <c r="G2502" s="2">
        <v>2619822.7740000002</v>
      </c>
      <c r="H2502" s="2">
        <v>1256899.2290000001</v>
      </c>
      <c r="I2502" s="2" t="s">
        <v>4896</v>
      </c>
      <c r="J2502" s="4">
        <v>39630</v>
      </c>
      <c r="K2502" s="230">
        <f t="shared" si="196"/>
        <v>3</v>
      </c>
      <c r="L2502" s="2" t="str">
        <f>$B2502&amp;"-"&amp;COUNTIF($B$2:$B2502, $B2502)</f>
        <v>4412-2</v>
      </c>
      <c r="M2502" s="2">
        <v>7559</v>
      </c>
      <c r="N2502" s="2" t="str">
        <f t="shared" si="198"/>
        <v>Tschlin</v>
      </c>
      <c r="O2502" s="2" t="str">
        <f t="shared" si="197"/>
        <v/>
      </c>
      <c r="P2502" s="2" t="str">
        <f t="shared" si="197"/>
        <v/>
      </c>
      <c r="Q2502" s="2" t="str">
        <f t="shared" si="197"/>
        <v/>
      </c>
      <c r="R2502" s="2" t="str">
        <f t="shared" si="197"/>
        <v/>
      </c>
      <c r="S2502" s="2" t="str">
        <f t="shared" si="197"/>
        <v/>
      </c>
      <c r="T2502" s="2" t="str">
        <f t="shared" si="197"/>
        <v/>
      </c>
      <c r="U2502" s="2" t="str">
        <f t="shared" si="197"/>
        <v/>
      </c>
      <c r="V2502" s="2" t="str">
        <f t="shared" si="197"/>
        <v/>
      </c>
      <c r="W2502" s="2" t="str">
        <f t="shared" si="197"/>
        <v/>
      </c>
      <c r="X2502" s="2" t="str">
        <f t="shared" si="197"/>
        <v/>
      </c>
      <c r="Y2502" s="2" t="str">
        <f t="shared" si="197"/>
        <v/>
      </c>
    </row>
    <row r="2503" spans="1:25" x14ac:dyDescent="0.2">
      <c r="A2503" s="2" t="s">
        <v>1826</v>
      </c>
      <c r="B2503" s="2">
        <v>4417</v>
      </c>
      <c r="C2503" s="2">
        <v>0</v>
      </c>
      <c r="D2503" s="2" t="s">
        <v>1826</v>
      </c>
      <c r="E2503" s="2">
        <v>2834</v>
      </c>
      <c r="F2503" s="2" t="s">
        <v>1778</v>
      </c>
      <c r="G2503" s="2">
        <v>2619630.6630000002</v>
      </c>
      <c r="H2503" s="2">
        <v>1252966.4720000001</v>
      </c>
      <c r="I2503" s="2" t="s">
        <v>4896</v>
      </c>
      <c r="J2503" s="4">
        <v>39630</v>
      </c>
      <c r="K2503" s="230">
        <f t="shared" si="196"/>
        <v>3</v>
      </c>
      <c r="L2503" s="2" t="str">
        <f>$B2503&amp;"-"&amp;COUNTIF($B$2:$B2503, $B2503)</f>
        <v>4417-1</v>
      </c>
      <c r="M2503" s="2">
        <v>7560</v>
      </c>
      <c r="N2503" s="2" t="str">
        <f t="shared" si="198"/>
        <v>Martina</v>
      </c>
      <c r="O2503" s="2" t="str">
        <f t="shared" si="197"/>
        <v/>
      </c>
      <c r="P2503" s="2" t="str">
        <f t="shared" si="197"/>
        <v/>
      </c>
      <c r="Q2503" s="2" t="str">
        <f t="shared" si="197"/>
        <v/>
      </c>
      <c r="R2503" s="2" t="str">
        <f t="shared" si="197"/>
        <v/>
      </c>
      <c r="S2503" s="2" t="str">
        <f t="shared" si="197"/>
        <v/>
      </c>
      <c r="T2503" s="2" t="str">
        <f t="shared" si="197"/>
        <v/>
      </c>
      <c r="U2503" s="2" t="str">
        <f t="shared" si="197"/>
        <v/>
      </c>
      <c r="V2503" s="2" t="str">
        <f t="shared" si="197"/>
        <v/>
      </c>
      <c r="W2503" s="2" t="str">
        <f t="shared" si="197"/>
        <v/>
      </c>
      <c r="X2503" s="2" t="str">
        <f t="shared" si="197"/>
        <v/>
      </c>
      <c r="Y2503" s="2" t="str">
        <f t="shared" si="197"/>
        <v/>
      </c>
    </row>
    <row r="2504" spans="1:25" x14ac:dyDescent="0.2">
      <c r="A2504" s="2" t="s">
        <v>1827</v>
      </c>
      <c r="B2504" s="2">
        <v>4469</v>
      </c>
      <c r="C2504" s="2">
        <v>0</v>
      </c>
      <c r="D2504" s="2" t="s">
        <v>1827</v>
      </c>
      <c r="E2504" s="2">
        <v>2841</v>
      </c>
      <c r="F2504" s="2" t="s">
        <v>1778</v>
      </c>
      <c r="G2504" s="2">
        <v>2637915.7480000001</v>
      </c>
      <c r="H2504" s="2">
        <v>1255870.497</v>
      </c>
      <c r="I2504" s="2" t="s">
        <v>4896</v>
      </c>
      <c r="J2504" s="4">
        <v>39630</v>
      </c>
      <c r="K2504" s="230">
        <f t="shared" si="196"/>
        <v>3</v>
      </c>
      <c r="L2504" s="2" t="str">
        <f>$B2504&amp;"-"&amp;COUNTIF($B$2:$B2504, $B2504)</f>
        <v>4469-1</v>
      </c>
      <c r="M2504" s="2">
        <v>7562</v>
      </c>
      <c r="N2504" s="2" t="str">
        <f t="shared" si="198"/>
        <v>Samnaun-Compatsch</v>
      </c>
      <c r="O2504" s="2" t="str">
        <f t="shared" si="197"/>
        <v/>
      </c>
      <c r="P2504" s="2" t="str">
        <f t="shared" si="197"/>
        <v/>
      </c>
      <c r="Q2504" s="2" t="str">
        <f t="shared" si="197"/>
        <v/>
      </c>
      <c r="R2504" s="2" t="str">
        <f t="shared" si="197"/>
        <v/>
      </c>
      <c r="S2504" s="2" t="str">
        <f t="shared" si="197"/>
        <v/>
      </c>
      <c r="T2504" s="2" t="str">
        <f t="shared" si="197"/>
        <v/>
      </c>
      <c r="U2504" s="2" t="str">
        <f t="shared" si="197"/>
        <v/>
      </c>
      <c r="V2504" s="2" t="str">
        <f t="shared" si="197"/>
        <v/>
      </c>
      <c r="W2504" s="2" t="str">
        <f t="shared" si="197"/>
        <v/>
      </c>
      <c r="X2504" s="2" t="str">
        <f t="shared" si="197"/>
        <v/>
      </c>
      <c r="Y2504" s="2" t="str">
        <f t="shared" si="197"/>
        <v/>
      </c>
    </row>
    <row r="2505" spans="1:25" x14ac:dyDescent="0.2">
      <c r="A2505" s="2" t="s">
        <v>1849</v>
      </c>
      <c r="B2505" s="2">
        <v>4450</v>
      </c>
      <c r="C2505" s="2">
        <v>0</v>
      </c>
      <c r="D2505" s="2" t="s">
        <v>1828</v>
      </c>
      <c r="E2505" s="2">
        <v>2842</v>
      </c>
      <c r="F2505" s="2" t="s">
        <v>1778</v>
      </c>
      <c r="G2505" s="2">
        <v>2629196.9160000002</v>
      </c>
      <c r="H2505" s="2">
        <v>1257187.0330000001</v>
      </c>
      <c r="I2505" s="2" t="s">
        <v>4896</v>
      </c>
      <c r="J2505" s="4">
        <v>39630</v>
      </c>
      <c r="K2505" s="230">
        <f t="shared" si="196"/>
        <v>3</v>
      </c>
      <c r="L2505" s="2" t="str">
        <f>$B2505&amp;"-"&amp;COUNTIF($B$2:$B2505, $B2505)</f>
        <v>4450-1</v>
      </c>
      <c r="M2505" s="2">
        <v>7563</v>
      </c>
      <c r="N2505" s="2" t="str">
        <f t="shared" si="198"/>
        <v>Samnaun Dorf</v>
      </c>
      <c r="O2505" s="2" t="str">
        <f t="shared" si="197"/>
        <v/>
      </c>
      <c r="P2505" s="2" t="str">
        <f t="shared" si="197"/>
        <v/>
      </c>
      <c r="Q2505" s="2" t="str">
        <f t="shared" si="197"/>
        <v/>
      </c>
      <c r="R2505" s="2" t="str">
        <f t="shared" si="197"/>
        <v/>
      </c>
      <c r="S2505" s="2" t="str">
        <f t="shared" si="197"/>
        <v/>
      </c>
      <c r="T2505" s="2" t="str">
        <f t="shared" si="197"/>
        <v/>
      </c>
      <c r="U2505" s="2" t="str">
        <f t="shared" si="197"/>
        <v/>
      </c>
      <c r="V2505" s="2" t="str">
        <f t="shared" si="197"/>
        <v/>
      </c>
      <c r="W2505" s="2" t="str">
        <f t="shared" si="197"/>
        <v/>
      </c>
      <c r="X2505" s="2" t="str">
        <f t="shared" si="197"/>
        <v/>
      </c>
      <c r="Y2505" s="2" t="str">
        <f t="shared" si="197"/>
        <v/>
      </c>
    </row>
    <row r="2506" spans="1:25" x14ac:dyDescent="0.2">
      <c r="A2506" s="2" t="s">
        <v>1828</v>
      </c>
      <c r="B2506" s="2">
        <v>4461</v>
      </c>
      <c r="C2506" s="2">
        <v>0</v>
      </c>
      <c r="D2506" s="2" t="s">
        <v>1828</v>
      </c>
      <c r="E2506" s="2">
        <v>2842</v>
      </c>
      <c r="F2506" s="2" t="s">
        <v>1778</v>
      </c>
      <c r="G2506" s="2">
        <v>2629840.15</v>
      </c>
      <c r="H2506" s="2">
        <v>1257618.4269999999</v>
      </c>
      <c r="I2506" s="2" t="s">
        <v>4896</v>
      </c>
      <c r="J2506" s="4">
        <v>39630</v>
      </c>
      <c r="K2506" s="230">
        <f t="shared" si="196"/>
        <v>3</v>
      </c>
      <c r="L2506" s="2" t="str">
        <f>$B2506&amp;"-"&amp;COUNTIF($B$2:$B2506, $B2506)</f>
        <v>4461-1</v>
      </c>
      <c r="M2506" s="2">
        <v>7602</v>
      </c>
      <c r="N2506" s="2" t="str">
        <f t="shared" si="198"/>
        <v>Casaccia</v>
      </c>
      <c r="O2506" s="2" t="str">
        <f t="shared" si="197"/>
        <v/>
      </c>
      <c r="P2506" s="2" t="str">
        <f t="shared" si="197"/>
        <v/>
      </c>
      <c r="Q2506" s="2" t="str">
        <f t="shared" si="197"/>
        <v/>
      </c>
      <c r="R2506" s="2" t="str">
        <f t="shared" si="197"/>
        <v/>
      </c>
      <c r="S2506" s="2" t="str">
        <f t="shared" si="197"/>
        <v/>
      </c>
      <c r="T2506" s="2" t="str">
        <f t="shared" si="197"/>
        <v/>
      </c>
      <c r="U2506" s="2" t="str">
        <f t="shared" si="197"/>
        <v/>
      </c>
      <c r="V2506" s="2" t="str">
        <f t="shared" si="197"/>
        <v/>
      </c>
      <c r="W2506" s="2" t="str">
        <f t="shared" si="197"/>
        <v/>
      </c>
      <c r="X2506" s="2" t="str">
        <f t="shared" si="197"/>
        <v/>
      </c>
      <c r="Y2506" s="2" t="str">
        <f t="shared" si="197"/>
        <v/>
      </c>
    </row>
    <row r="2507" spans="1:25" x14ac:dyDescent="0.2">
      <c r="A2507" s="2" t="s">
        <v>1847</v>
      </c>
      <c r="B2507" s="2">
        <v>4444</v>
      </c>
      <c r="C2507" s="2">
        <v>0</v>
      </c>
      <c r="D2507" s="2" t="s">
        <v>1829</v>
      </c>
      <c r="E2507" s="2">
        <v>2843</v>
      </c>
      <c r="F2507" s="2" t="s">
        <v>1778</v>
      </c>
      <c r="G2507" s="2">
        <v>2630801.5120000001</v>
      </c>
      <c r="H2507" s="2">
        <v>1252188.5360000001</v>
      </c>
      <c r="I2507" s="2" t="s">
        <v>4896</v>
      </c>
      <c r="J2507" s="4">
        <v>39630</v>
      </c>
      <c r="K2507" s="230">
        <f t="shared" si="196"/>
        <v>3</v>
      </c>
      <c r="L2507" s="2" t="str">
        <f>$B2507&amp;"-"&amp;COUNTIF($B$2:$B2507, $B2507)</f>
        <v>4444-1</v>
      </c>
      <c r="M2507" s="2">
        <v>7603</v>
      </c>
      <c r="N2507" s="2" t="str">
        <f t="shared" si="198"/>
        <v>Vicosoprano</v>
      </c>
      <c r="O2507" s="2" t="str">
        <f t="shared" si="197"/>
        <v/>
      </c>
      <c r="P2507" s="2" t="str">
        <f t="shared" si="197"/>
        <v/>
      </c>
      <c r="Q2507" s="2" t="str">
        <f t="shared" si="197"/>
        <v/>
      </c>
      <c r="R2507" s="2" t="str">
        <f t="shared" si="197"/>
        <v/>
      </c>
      <c r="S2507" s="2" t="str">
        <f t="shared" si="197"/>
        <v/>
      </c>
      <c r="T2507" s="2" t="str">
        <f t="shared" si="197"/>
        <v/>
      </c>
      <c r="U2507" s="2" t="str">
        <f t="shared" si="197"/>
        <v/>
      </c>
      <c r="V2507" s="2" t="str">
        <f t="shared" si="197"/>
        <v/>
      </c>
      <c r="W2507" s="2" t="str">
        <f t="shared" si="197"/>
        <v/>
      </c>
      <c r="X2507" s="2" t="str">
        <f t="shared" si="197"/>
        <v/>
      </c>
      <c r="Y2507" s="2" t="str">
        <f t="shared" si="197"/>
        <v/>
      </c>
    </row>
    <row r="2508" spans="1:25" x14ac:dyDescent="0.2">
      <c r="A2508" s="2" t="s">
        <v>1833</v>
      </c>
      <c r="B2508" s="2">
        <v>4445</v>
      </c>
      <c r="C2508" s="2">
        <v>0</v>
      </c>
      <c r="D2508" s="2" t="s">
        <v>1829</v>
      </c>
      <c r="E2508" s="2">
        <v>2843</v>
      </c>
      <c r="F2508" s="2" t="s">
        <v>1778</v>
      </c>
      <c r="G2508" s="2">
        <v>2631055.9720000001</v>
      </c>
      <c r="H2508" s="2">
        <v>1252141.375</v>
      </c>
      <c r="I2508" s="2" t="s">
        <v>4896</v>
      </c>
      <c r="J2508" s="4">
        <v>39630</v>
      </c>
      <c r="K2508" s="230">
        <f t="shared" si="196"/>
        <v>3</v>
      </c>
      <c r="L2508" s="2" t="str">
        <f>$B2508&amp;"-"&amp;COUNTIF($B$2:$B2508, $B2508)</f>
        <v>4445-1</v>
      </c>
      <c r="M2508" s="2">
        <v>7604</v>
      </c>
      <c r="N2508" s="2" t="str">
        <f t="shared" si="198"/>
        <v>Borgonovo</v>
      </c>
      <c r="O2508" s="2" t="str">
        <f t="shared" si="197"/>
        <v/>
      </c>
      <c r="P2508" s="2" t="str">
        <f t="shared" si="197"/>
        <v/>
      </c>
      <c r="Q2508" s="2" t="str">
        <f t="shared" si="197"/>
        <v/>
      </c>
      <c r="R2508" s="2" t="str">
        <f t="shared" si="197"/>
        <v/>
      </c>
      <c r="S2508" s="2" t="str">
        <f t="shared" si="197"/>
        <v/>
      </c>
      <c r="T2508" s="2" t="str">
        <f t="shared" si="197"/>
        <v/>
      </c>
      <c r="U2508" s="2" t="str">
        <f t="shared" si="197"/>
        <v/>
      </c>
      <c r="V2508" s="2" t="str">
        <f t="shared" si="197"/>
        <v/>
      </c>
      <c r="W2508" s="2" t="str">
        <f t="shared" si="197"/>
        <v/>
      </c>
      <c r="X2508" s="2" t="str">
        <f t="shared" si="197"/>
        <v/>
      </c>
      <c r="Y2508" s="2" t="str">
        <f t="shared" si="197"/>
        <v/>
      </c>
    </row>
    <row r="2509" spans="1:25" x14ac:dyDescent="0.2">
      <c r="A2509" s="2" t="s">
        <v>1829</v>
      </c>
      <c r="B2509" s="2">
        <v>4446</v>
      </c>
      <c r="C2509" s="2">
        <v>0</v>
      </c>
      <c r="D2509" s="2" t="s">
        <v>1829</v>
      </c>
      <c r="E2509" s="2">
        <v>2843</v>
      </c>
      <c r="F2509" s="2" t="s">
        <v>1778</v>
      </c>
      <c r="G2509" s="2">
        <v>2630772.2790000001</v>
      </c>
      <c r="H2509" s="2">
        <v>1251391.558</v>
      </c>
      <c r="I2509" s="2" t="s">
        <v>4896</v>
      </c>
      <c r="J2509" s="4">
        <v>39630</v>
      </c>
      <c r="K2509" s="230">
        <f t="shared" si="196"/>
        <v>3</v>
      </c>
      <c r="L2509" s="2" t="str">
        <f>$B2509&amp;"-"&amp;COUNTIF($B$2:$B2509, $B2509)</f>
        <v>4446-1</v>
      </c>
      <c r="M2509" s="2">
        <v>7605</v>
      </c>
      <c r="N2509" s="2" t="str">
        <f t="shared" si="198"/>
        <v>Stampa</v>
      </c>
      <c r="O2509" s="2" t="str">
        <f t="shared" si="197"/>
        <v/>
      </c>
      <c r="P2509" s="2" t="str">
        <f t="shared" si="197"/>
        <v/>
      </c>
      <c r="Q2509" s="2" t="str">
        <f t="shared" si="197"/>
        <v/>
      </c>
      <c r="R2509" s="2" t="str">
        <f t="shared" si="197"/>
        <v/>
      </c>
      <c r="S2509" s="2" t="str">
        <f t="shared" si="197"/>
        <v/>
      </c>
      <c r="T2509" s="2" t="str">
        <f t="shared" si="197"/>
        <v/>
      </c>
      <c r="U2509" s="2" t="str">
        <f t="shared" si="197"/>
        <v/>
      </c>
      <c r="V2509" s="2" t="str">
        <f t="shared" si="197"/>
        <v/>
      </c>
      <c r="W2509" s="2" t="str">
        <f t="shared" si="197"/>
        <v/>
      </c>
      <c r="X2509" s="2" t="str">
        <f t="shared" si="197"/>
        <v/>
      </c>
      <c r="Y2509" s="2" t="str">
        <f t="shared" si="197"/>
        <v/>
      </c>
    </row>
    <row r="2510" spans="1:25" x14ac:dyDescent="0.2">
      <c r="A2510" s="2" t="s">
        <v>1836</v>
      </c>
      <c r="B2510" s="2">
        <v>4447</v>
      </c>
      <c r="C2510" s="2">
        <v>0</v>
      </c>
      <c r="D2510" s="2" t="s">
        <v>1829</v>
      </c>
      <c r="E2510" s="2">
        <v>2843</v>
      </c>
      <c r="F2510" s="2" t="s">
        <v>1778</v>
      </c>
      <c r="G2510" s="2">
        <v>2630305.162</v>
      </c>
      <c r="H2510" s="2">
        <v>1251882.5020000001</v>
      </c>
      <c r="I2510" s="2" t="s">
        <v>4896</v>
      </c>
      <c r="J2510" s="4">
        <v>39630</v>
      </c>
      <c r="K2510" s="230">
        <f t="shared" si="196"/>
        <v>3</v>
      </c>
      <c r="L2510" s="2" t="str">
        <f>$B2510&amp;"-"&amp;COUNTIF($B$2:$B2510, $B2510)</f>
        <v>4447-1</v>
      </c>
      <c r="M2510" s="2">
        <v>7606</v>
      </c>
      <c r="N2510" s="2" t="str">
        <f t="shared" si="198"/>
        <v>Promontogno</v>
      </c>
      <c r="O2510" s="2" t="str">
        <f t="shared" si="197"/>
        <v>Bondo</v>
      </c>
      <c r="P2510" s="2" t="str">
        <f t="shared" si="197"/>
        <v/>
      </c>
      <c r="Q2510" s="2" t="str">
        <f t="shared" si="197"/>
        <v/>
      </c>
      <c r="R2510" s="2" t="str">
        <f t="shared" si="197"/>
        <v/>
      </c>
      <c r="S2510" s="2" t="str">
        <f t="shared" si="197"/>
        <v/>
      </c>
      <c r="T2510" s="2" t="str">
        <f t="shared" si="197"/>
        <v/>
      </c>
      <c r="U2510" s="2" t="str">
        <f t="shared" si="197"/>
        <v/>
      </c>
      <c r="V2510" s="2" t="str">
        <f t="shared" si="197"/>
        <v/>
      </c>
      <c r="W2510" s="2" t="str">
        <f t="shared" si="197"/>
        <v/>
      </c>
      <c r="X2510" s="2" t="str">
        <f t="shared" si="197"/>
        <v/>
      </c>
      <c r="Y2510" s="2" t="str">
        <f t="shared" si="197"/>
        <v/>
      </c>
    </row>
    <row r="2511" spans="1:25" x14ac:dyDescent="0.2">
      <c r="A2511" s="2" t="s">
        <v>1844</v>
      </c>
      <c r="B2511" s="2">
        <v>4462</v>
      </c>
      <c r="C2511" s="2">
        <v>0</v>
      </c>
      <c r="D2511" s="2" t="s">
        <v>1830</v>
      </c>
      <c r="E2511" s="2">
        <v>2844</v>
      </c>
      <c r="F2511" s="2" t="s">
        <v>1778</v>
      </c>
      <c r="G2511" s="2">
        <v>2631588.9440000001</v>
      </c>
      <c r="H2511" s="2">
        <v>1260100.3700000001</v>
      </c>
      <c r="I2511" s="2" t="s">
        <v>4896</v>
      </c>
      <c r="J2511" s="4">
        <v>39630</v>
      </c>
      <c r="K2511" s="230">
        <f t="shared" si="196"/>
        <v>3</v>
      </c>
      <c r="L2511" s="2" t="str">
        <f>$B2511&amp;"-"&amp;COUNTIF($B$2:$B2511, $B2511)</f>
        <v>4462-1</v>
      </c>
      <c r="M2511" s="2">
        <v>7608</v>
      </c>
      <c r="N2511" s="2" t="str">
        <f t="shared" si="198"/>
        <v>Castasegna</v>
      </c>
      <c r="O2511" s="2" t="str">
        <f t="shared" si="197"/>
        <v/>
      </c>
      <c r="P2511" s="2" t="str">
        <f t="shared" si="197"/>
        <v/>
      </c>
      <c r="Q2511" s="2" t="str">
        <f t="shared" si="197"/>
        <v/>
      </c>
      <c r="R2511" s="2" t="str">
        <f t="shared" si="197"/>
        <v/>
      </c>
      <c r="S2511" s="2" t="str">
        <f t="shared" si="197"/>
        <v/>
      </c>
      <c r="T2511" s="2" t="str">
        <f t="shared" si="197"/>
        <v/>
      </c>
      <c r="U2511" s="2" t="str">
        <f t="shared" si="197"/>
        <v/>
      </c>
      <c r="V2511" s="2" t="str">
        <f t="shared" si="197"/>
        <v/>
      </c>
      <c r="W2511" s="2" t="str">
        <f t="shared" si="197"/>
        <v/>
      </c>
      <c r="X2511" s="2" t="str">
        <f t="shared" si="197"/>
        <v/>
      </c>
      <c r="Y2511" s="2" t="str">
        <f t="shared" si="197"/>
        <v/>
      </c>
    </row>
    <row r="2512" spans="1:25" x14ac:dyDescent="0.2">
      <c r="A2512" s="2" t="s">
        <v>1830</v>
      </c>
      <c r="B2512" s="2">
        <v>4463</v>
      </c>
      <c r="C2512" s="2">
        <v>0</v>
      </c>
      <c r="D2512" s="2" t="s">
        <v>1830</v>
      </c>
      <c r="E2512" s="2">
        <v>2844</v>
      </c>
      <c r="F2512" s="2" t="s">
        <v>1778</v>
      </c>
      <c r="G2512" s="2">
        <v>2632357.4649999999</v>
      </c>
      <c r="H2512" s="2">
        <v>1261801.358</v>
      </c>
      <c r="I2512" s="2" t="s">
        <v>4896</v>
      </c>
      <c r="J2512" s="4">
        <v>39630</v>
      </c>
      <c r="K2512" s="230">
        <f t="shared" si="196"/>
        <v>3</v>
      </c>
      <c r="L2512" s="2" t="str">
        <f>$B2512&amp;"-"&amp;COUNTIF($B$2:$B2512, $B2512)</f>
        <v>4463-1</v>
      </c>
      <c r="M2512" s="2">
        <v>7610</v>
      </c>
      <c r="N2512" s="2" t="str">
        <f t="shared" si="198"/>
        <v>Soglio</v>
      </c>
      <c r="O2512" s="2" t="str">
        <f t="shared" si="197"/>
        <v/>
      </c>
      <c r="P2512" s="2" t="str">
        <f t="shared" si="197"/>
        <v/>
      </c>
      <c r="Q2512" s="2" t="str">
        <f t="shared" si="197"/>
        <v/>
      </c>
      <c r="R2512" s="2" t="str">
        <f t="shared" si="197"/>
        <v/>
      </c>
      <c r="S2512" s="2" t="str">
        <f t="shared" si="197"/>
        <v/>
      </c>
      <c r="T2512" s="2" t="str">
        <f t="shared" si="197"/>
        <v/>
      </c>
      <c r="U2512" s="2" t="str">
        <f t="shared" si="197"/>
        <v/>
      </c>
      <c r="V2512" s="2" t="str">
        <f t="shared" si="197"/>
        <v/>
      </c>
      <c r="W2512" s="2" t="str">
        <f t="shared" si="197"/>
        <v/>
      </c>
      <c r="X2512" s="2" t="str">
        <f t="shared" si="197"/>
        <v/>
      </c>
      <c r="Y2512" s="2" t="str">
        <f t="shared" si="197"/>
        <v/>
      </c>
    </row>
    <row r="2513" spans="1:25" x14ac:dyDescent="0.2">
      <c r="A2513" s="2" t="s">
        <v>1831</v>
      </c>
      <c r="B2513" s="2">
        <v>4442</v>
      </c>
      <c r="C2513" s="2">
        <v>0</v>
      </c>
      <c r="D2513" s="2" t="s">
        <v>1831</v>
      </c>
      <c r="E2513" s="2">
        <v>2845</v>
      </c>
      <c r="F2513" s="2" t="s">
        <v>1778</v>
      </c>
      <c r="G2513" s="2">
        <v>2630446.7250000001</v>
      </c>
      <c r="H2513" s="2">
        <v>1254981.5249999999</v>
      </c>
      <c r="I2513" s="2" t="s">
        <v>4896</v>
      </c>
      <c r="J2513" s="4">
        <v>39630</v>
      </c>
      <c r="K2513" s="230">
        <f t="shared" si="196"/>
        <v>3</v>
      </c>
      <c r="L2513" s="2" t="str">
        <f>$B2513&amp;"-"&amp;COUNTIF($B$2:$B2513, $B2513)</f>
        <v>4442-1</v>
      </c>
      <c r="M2513" s="2">
        <v>7710</v>
      </c>
      <c r="N2513" s="2" t="str">
        <f t="shared" si="198"/>
        <v>Ospizio Bernina</v>
      </c>
      <c r="O2513" s="2" t="str">
        <f t="shared" si="197"/>
        <v>Alp Grüm</v>
      </c>
      <c r="P2513" s="2" t="str">
        <f t="shared" si="197"/>
        <v/>
      </c>
      <c r="Q2513" s="2" t="str">
        <f t="shared" si="197"/>
        <v/>
      </c>
      <c r="R2513" s="2" t="str">
        <f t="shared" si="197"/>
        <v/>
      </c>
      <c r="S2513" s="2" t="str">
        <f t="shared" si="197"/>
        <v/>
      </c>
      <c r="T2513" s="2" t="str">
        <f t="shared" si="197"/>
        <v/>
      </c>
      <c r="U2513" s="2" t="str">
        <f t="shared" si="197"/>
        <v/>
      </c>
      <c r="V2513" s="2" t="str">
        <f t="shared" si="197"/>
        <v/>
      </c>
      <c r="W2513" s="2" t="str">
        <f t="shared" si="197"/>
        <v/>
      </c>
      <c r="X2513" s="2" t="str">
        <f t="shared" si="197"/>
        <v/>
      </c>
      <c r="Y2513" s="2" t="str">
        <f t="shared" si="197"/>
        <v/>
      </c>
    </row>
    <row r="2514" spans="1:25" x14ac:dyDescent="0.2">
      <c r="A2514" s="2" t="s">
        <v>1847</v>
      </c>
      <c r="B2514" s="2">
        <v>4444</v>
      </c>
      <c r="C2514" s="2">
        <v>0</v>
      </c>
      <c r="D2514" s="2" t="s">
        <v>1832</v>
      </c>
      <c r="E2514" s="2">
        <v>2846</v>
      </c>
      <c r="F2514" s="2" t="s">
        <v>1778</v>
      </c>
      <c r="G2514" s="2">
        <v>2631163.395</v>
      </c>
      <c r="H2514" s="2">
        <v>1254354.6580000001</v>
      </c>
      <c r="I2514" s="2" t="s">
        <v>4896</v>
      </c>
      <c r="J2514" s="4">
        <v>39630</v>
      </c>
      <c r="K2514" s="230">
        <f t="shared" si="196"/>
        <v>3</v>
      </c>
      <c r="L2514" s="2" t="str">
        <f>$B2514&amp;"-"&amp;COUNTIF($B$2:$B2514, $B2514)</f>
        <v>4444-2</v>
      </c>
      <c r="M2514" s="2">
        <v>7741</v>
      </c>
      <c r="N2514" s="2" t="str">
        <f t="shared" si="198"/>
        <v>S. Carlo (Poschiavo)</v>
      </c>
      <c r="O2514" s="2" t="str">
        <f t="shared" si="197"/>
        <v/>
      </c>
      <c r="P2514" s="2" t="str">
        <f t="shared" si="197"/>
        <v/>
      </c>
      <c r="Q2514" s="2" t="str">
        <f t="shared" si="197"/>
        <v/>
      </c>
      <c r="R2514" s="2" t="str">
        <f t="shared" si="197"/>
        <v/>
      </c>
      <c r="S2514" s="2" t="str">
        <f t="shared" si="197"/>
        <v/>
      </c>
      <c r="T2514" s="2" t="str">
        <f t="shared" si="197"/>
        <v/>
      </c>
      <c r="U2514" s="2" t="str">
        <f t="shared" si="197"/>
        <v/>
      </c>
      <c r="V2514" s="2" t="str">
        <f t="shared" si="197"/>
        <v/>
      </c>
      <c r="W2514" s="2" t="str">
        <f t="shared" si="197"/>
        <v/>
      </c>
      <c r="X2514" s="2" t="str">
        <f t="shared" si="197"/>
        <v/>
      </c>
      <c r="Y2514" s="2" t="str">
        <f t="shared" si="197"/>
        <v/>
      </c>
    </row>
    <row r="2515" spans="1:25" x14ac:dyDescent="0.2">
      <c r="A2515" s="2" t="s">
        <v>1832</v>
      </c>
      <c r="B2515" s="2">
        <v>4460</v>
      </c>
      <c r="C2515" s="2">
        <v>0</v>
      </c>
      <c r="D2515" s="2" t="s">
        <v>1832</v>
      </c>
      <c r="E2515" s="2">
        <v>2846</v>
      </c>
      <c r="F2515" s="2" t="s">
        <v>1778</v>
      </c>
      <c r="G2515" s="2">
        <v>2631774.085</v>
      </c>
      <c r="H2515" s="2">
        <v>1256120.943</v>
      </c>
      <c r="I2515" s="2" t="s">
        <v>4896</v>
      </c>
      <c r="J2515" s="4">
        <v>39630</v>
      </c>
      <c r="K2515" s="230">
        <f t="shared" si="196"/>
        <v>3</v>
      </c>
      <c r="L2515" s="2" t="str">
        <f>$B2515&amp;"-"&amp;COUNTIF($B$2:$B2515, $B2515)</f>
        <v>4460-1</v>
      </c>
      <c r="M2515" s="2">
        <v>7742</v>
      </c>
      <c r="N2515" s="2" t="str">
        <f t="shared" si="198"/>
        <v>Poschiavo</v>
      </c>
      <c r="O2515" s="2" t="str">
        <f t="shared" si="197"/>
        <v>Sfazù</v>
      </c>
      <c r="P2515" s="2" t="str">
        <f t="shared" si="197"/>
        <v>La Rösa</v>
      </c>
      <c r="Q2515" s="2" t="str">
        <f t="shared" si="197"/>
        <v/>
      </c>
      <c r="R2515" s="2" t="str">
        <f t="shared" si="197"/>
        <v/>
      </c>
      <c r="S2515" s="2" t="str">
        <f t="shared" si="197"/>
        <v/>
      </c>
      <c r="T2515" s="2" t="str">
        <f t="shared" si="197"/>
        <v/>
      </c>
      <c r="U2515" s="2" t="str">
        <f t="shared" si="197"/>
        <v/>
      </c>
      <c r="V2515" s="2" t="str">
        <f t="shared" si="197"/>
        <v/>
      </c>
      <c r="W2515" s="2" t="str">
        <f t="shared" si="197"/>
        <v/>
      </c>
      <c r="X2515" s="2" t="str">
        <f t="shared" si="197"/>
        <v/>
      </c>
      <c r="Y2515" s="2" t="str">
        <f t="shared" si="197"/>
        <v/>
      </c>
    </row>
    <row r="2516" spans="1:25" x14ac:dyDescent="0.2">
      <c r="A2516" s="2" t="s">
        <v>1833</v>
      </c>
      <c r="B2516" s="2">
        <v>4445</v>
      </c>
      <c r="C2516" s="2">
        <v>0</v>
      </c>
      <c r="D2516" s="2" t="s">
        <v>1833</v>
      </c>
      <c r="E2516" s="2">
        <v>2847</v>
      </c>
      <c r="F2516" s="2" t="s">
        <v>1778</v>
      </c>
      <c r="G2516" s="2">
        <v>2632466.9190000002</v>
      </c>
      <c r="H2516" s="2">
        <v>1251547.6850000001</v>
      </c>
      <c r="I2516" s="2" t="s">
        <v>4896</v>
      </c>
      <c r="J2516" s="4">
        <v>39630</v>
      </c>
      <c r="K2516" s="230">
        <f t="shared" si="196"/>
        <v>3</v>
      </c>
      <c r="L2516" s="2" t="str">
        <f>$B2516&amp;"-"&amp;COUNTIF($B$2:$B2516, $B2516)</f>
        <v>4445-2</v>
      </c>
      <c r="M2516" s="2">
        <v>7743</v>
      </c>
      <c r="N2516" s="2" t="str">
        <f t="shared" si="198"/>
        <v>Brusio</v>
      </c>
      <c r="O2516" s="2" t="str">
        <f t="shared" si="197"/>
        <v>Miralago</v>
      </c>
      <c r="P2516" s="2" t="str">
        <f t="shared" si="197"/>
        <v>Miralago</v>
      </c>
      <c r="Q2516" s="2" t="str">
        <f t="shared" si="197"/>
        <v/>
      </c>
      <c r="R2516" s="2" t="str">
        <f t="shared" si="197"/>
        <v/>
      </c>
      <c r="S2516" s="2" t="str">
        <f t="shared" si="197"/>
        <v/>
      </c>
      <c r="T2516" s="2" t="str">
        <f t="shared" si="197"/>
        <v/>
      </c>
      <c r="U2516" s="2" t="str">
        <f t="shared" si="197"/>
        <v/>
      </c>
      <c r="V2516" s="2" t="str">
        <f t="shared" si="197"/>
        <v/>
      </c>
      <c r="W2516" s="2" t="str">
        <f t="shared" si="197"/>
        <v/>
      </c>
      <c r="X2516" s="2" t="str">
        <f t="shared" si="197"/>
        <v/>
      </c>
      <c r="Y2516" s="2" t="str">
        <f t="shared" si="197"/>
        <v/>
      </c>
    </row>
    <row r="2517" spans="1:25" x14ac:dyDescent="0.2">
      <c r="A2517" s="2" t="s">
        <v>1839</v>
      </c>
      <c r="B2517" s="2">
        <v>4448</v>
      </c>
      <c r="C2517" s="2">
        <v>0</v>
      </c>
      <c r="D2517" s="2" t="s">
        <v>1833</v>
      </c>
      <c r="E2517" s="2">
        <v>2847</v>
      </c>
      <c r="F2517" s="2" t="s">
        <v>1778</v>
      </c>
      <c r="G2517" s="2">
        <v>2632540.41</v>
      </c>
      <c r="H2517" s="2">
        <v>1250735.18</v>
      </c>
      <c r="I2517" s="2" t="s">
        <v>4896</v>
      </c>
      <c r="J2517" s="4">
        <v>39630</v>
      </c>
      <c r="K2517" s="230">
        <f t="shared" si="196"/>
        <v>3</v>
      </c>
      <c r="L2517" s="2" t="str">
        <f>$B2517&amp;"-"&amp;COUNTIF($B$2:$B2517, $B2517)</f>
        <v>4448-1</v>
      </c>
      <c r="M2517" s="2">
        <v>7744</v>
      </c>
      <c r="N2517" s="2" t="str">
        <f t="shared" si="198"/>
        <v>Campocologno</v>
      </c>
      <c r="O2517" s="2" t="str">
        <f t="shared" si="197"/>
        <v/>
      </c>
      <c r="P2517" s="2" t="str">
        <f t="shared" si="197"/>
        <v/>
      </c>
      <c r="Q2517" s="2" t="str">
        <f t="shared" si="197"/>
        <v/>
      </c>
      <c r="R2517" s="2" t="str">
        <f t="shared" si="197"/>
        <v/>
      </c>
      <c r="S2517" s="2" t="str">
        <f t="shared" si="197"/>
        <v/>
      </c>
      <c r="T2517" s="2" t="str">
        <f t="shared" si="197"/>
        <v/>
      </c>
      <c r="U2517" s="2" t="str">
        <f t="shared" si="197"/>
        <v/>
      </c>
      <c r="V2517" s="2" t="str">
        <f t="shared" si="197"/>
        <v/>
      </c>
      <c r="W2517" s="2" t="str">
        <f t="shared" si="197"/>
        <v/>
      </c>
      <c r="X2517" s="2" t="str">
        <f t="shared" si="197"/>
        <v/>
      </c>
      <c r="Y2517" s="2" t="str">
        <f t="shared" si="197"/>
        <v/>
      </c>
    </row>
    <row r="2518" spans="1:25" x14ac:dyDescent="0.2">
      <c r="A2518" s="2" t="s">
        <v>2734</v>
      </c>
      <c r="B2518" s="2">
        <v>4316</v>
      </c>
      <c r="C2518" s="2">
        <v>0</v>
      </c>
      <c r="D2518" s="2" t="s">
        <v>1834</v>
      </c>
      <c r="E2518" s="2">
        <v>2848</v>
      </c>
      <c r="F2518" s="2" t="s">
        <v>1778</v>
      </c>
      <c r="G2518" s="2">
        <v>2634452.8509999998</v>
      </c>
      <c r="H2518" s="2">
        <v>1261328.4439999999</v>
      </c>
      <c r="I2518" s="2" t="s">
        <v>4896</v>
      </c>
      <c r="J2518" s="4">
        <v>39630</v>
      </c>
      <c r="K2518" s="230">
        <f t="shared" si="196"/>
        <v>3</v>
      </c>
      <c r="L2518" s="2" t="str">
        <f>$B2518&amp;"-"&amp;COUNTIF($B$2:$B2518, $B2518)</f>
        <v>4316-1</v>
      </c>
      <c r="M2518" s="2">
        <v>7745</v>
      </c>
      <c r="N2518" s="2" t="str">
        <f t="shared" si="198"/>
        <v>Li Curt</v>
      </c>
      <c r="O2518" s="2" t="str">
        <f t="shared" si="197"/>
        <v/>
      </c>
      <c r="P2518" s="2" t="str">
        <f t="shared" si="197"/>
        <v/>
      </c>
      <c r="Q2518" s="2" t="str">
        <f t="shared" si="197"/>
        <v/>
      </c>
      <c r="R2518" s="2" t="str">
        <f t="shared" si="197"/>
        <v/>
      </c>
      <c r="S2518" s="2" t="str">
        <f t="shared" si="197"/>
        <v/>
      </c>
      <c r="T2518" s="2" t="str">
        <f t="shared" si="197"/>
        <v/>
      </c>
      <c r="U2518" s="2" t="str">
        <f t="shared" si="197"/>
        <v/>
      </c>
      <c r="V2518" s="2" t="str">
        <f t="shared" si="197"/>
        <v/>
      </c>
      <c r="W2518" s="2" t="str">
        <f t="shared" si="197"/>
        <v/>
      </c>
      <c r="X2518" s="2" t="str">
        <f t="shared" si="197"/>
        <v/>
      </c>
      <c r="Y2518" s="2" t="str">
        <f t="shared" si="197"/>
        <v/>
      </c>
    </row>
    <row r="2519" spans="1:25" x14ac:dyDescent="0.2">
      <c r="A2519" s="2" t="s">
        <v>1834</v>
      </c>
      <c r="B2519" s="2">
        <v>4465</v>
      </c>
      <c r="C2519" s="2">
        <v>0</v>
      </c>
      <c r="D2519" s="2" t="s">
        <v>1834</v>
      </c>
      <c r="E2519" s="2">
        <v>2848</v>
      </c>
      <c r="F2519" s="2" t="s">
        <v>1778</v>
      </c>
      <c r="G2519" s="2">
        <v>2633949.4619999998</v>
      </c>
      <c r="H2519" s="2">
        <v>1259914.1470000001</v>
      </c>
      <c r="I2519" s="2" t="s">
        <v>4896</v>
      </c>
      <c r="J2519" s="4">
        <v>39630</v>
      </c>
      <c r="K2519" s="230">
        <f t="shared" si="196"/>
        <v>3</v>
      </c>
      <c r="L2519" s="2" t="str">
        <f>$B2519&amp;"-"&amp;COUNTIF($B$2:$B2519, $B2519)</f>
        <v>4465-1</v>
      </c>
      <c r="M2519" s="2">
        <v>7746</v>
      </c>
      <c r="N2519" s="2" t="str">
        <f t="shared" si="198"/>
        <v>Le Prese</v>
      </c>
      <c r="O2519" s="2" t="str">
        <f t="shared" si="197"/>
        <v/>
      </c>
      <c r="P2519" s="2" t="str">
        <f t="shared" si="197"/>
        <v/>
      </c>
      <c r="Q2519" s="2" t="str">
        <f t="shared" si="197"/>
        <v/>
      </c>
      <c r="R2519" s="2" t="str">
        <f t="shared" si="197"/>
        <v/>
      </c>
      <c r="S2519" s="2" t="str">
        <f t="shared" si="197"/>
        <v/>
      </c>
      <c r="T2519" s="2" t="str">
        <f t="shared" si="197"/>
        <v/>
      </c>
      <c r="U2519" s="2" t="str">
        <f t="shared" si="197"/>
        <v/>
      </c>
      <c r="V2519" s="2" t="str">
        <f t="shared" si="197"/>
        <v/>
      </c>
      <c r="W2519" s="2" t="str">
        <f t="shared" si="197"/>
        <v/>
      </c>
      <c r="X2519" s="2" t="str">
        <f t="shared" si="197"/>
        <v/>
      </c>
      <c r="Y2519" s="2" t="str">
        <f t="shared" si="197"/>
        <v/>
      </c>
    </row>
    <row r="2520" spans="1:25" x14ac:dyDescent="0.2">
      <c r="A2520" s="2" t="s">
        <v>1843</v>
      </c>
      <c r="B2520" s="2">
        <v>4466</v>
      </c>
      <c r="C2520" s="2">
        <v>0</v>
      </c>
      <c r="D2520" s="2" t="s">
        <v>1834</v>
      </c>
      <c r="E2520" s="2">
        <v>2848</v>
      </c>
      <c r="F2520" s="2" t="s">
        <v>1778</v>
      </c>
      <c r="G2520" s="2">
        <v>2632753.0260000001</v>
      </c>
      <c r="H2520" s="2">
        <v>1260262.2209999999</v>
      </c>
      <c r="I2520" s="2" t="s">
        <v>4896</v>
      </c>
      <c r="J2520" s="4">
        <v>39630</v>
      </c>
      <c r="K2520" s="230">
        <f t="shared" si="196"/>
        <v>3</v>
      </c>
      <c r="L2520" s="2" t="str">
        <f>$B2520&amp;"-"&amp;COUNTIF($B$2:$B2520, $B2520)</f>
        <v>4466-1</v>
      </c>
      <c r="M2520" s="2">
        <v>7747</v>
      </c>
      <c r="N2520" s="2" t="str">
        <f t="shared" si="198"/>
        <v>Viano</v>
      </c>
      <c r="O2520" s="2" t="str">
        <f t="shared" si="197"/>
        <v/>
      </c>
      <c r="P2520" s="2" t="str">
        <f t="shared" si="197"/>
        <v/>
      </c>
      <c r="Q2520" s="2" t="str">
        <f t="shared" si="197"/>
        <v/>
      </c>
      <c r="R2520" s="2" t="str">
        <f t="shared" si="197"/>
        <v/>
      </c>
      <c r="S2520" s="2" t="str">
        <f t="shared" si="197"/>
        <v/>
      </c>
      <c r="T2520" s="2" t="str">
        <f t="shared" si="197"/>
        <v/>
      </c>
      <c r="U2520" s="2" t="str">
        <f t="shared" si="197"/>
        <v/>
      </c>
      <c r="V2520" s="2" t="str">
        <f t="shared" si="197"/>
        <v/>
      </c>
      <c r="W2520" s="2" t="str">
        <f t="shared" si="197"/>
        <v/>
      </c>
      <c r="X2520" s="2" t="str">
        <f t="shared" si="197"/>
        <v/>
      </c>
      <c r="Y2520" s="2" t="str">
        <f t="shared" si="197"/>
        <v/>
      </c>
    </row>
    <row r="2521" spans="1:25" x14ac:dyDescent="0.2">
      <c r="A2521" s="2" t="s">
        <v>1849</v>
      </c>
      <c r="B2521" s="2">
        <v>4450</v>
      </c>
      <c r="C2521" s="2">
        <v>0</v>
      </c>
      <c r="D2521" s="2" t="s">
        <v>1835</v>
      </c>
      <c r="E2521" s="2">
        <v>2849</v>
      </c>
      <c r="F2521" s="2" t="s">
        <v>1778</v>
      </c>
      <c r="G2521" s="2">
        <v>2626437.835</v>
      </c>
      <c r="H2521" s="2">
        <v>1258151.372</v>
      </c>
      <c r="I2521" s="2" t="s">
        <v>4896</v>
      </c>
      <c r="J2521" s="4">
        <v>39630</v>
      </c>
      <c r="K2521" s="230">
        <f t="shared" si="196"/>
        <v>3</v>
      </c>
      <c r="L2521" s="2" t="str">
        <f>$B2521&amp;"-"&amp;COUNTIF($B$2:$B2521, $B2521)</f>
        <v>4450-2</v>
      </c>
      <c r="M2521" s="2">
        <v>7748</v>
      </c>
      <c r="N2521" s="2" t="str">
        <f t="shared" si="198"/>
        <v>Campascio</v>
      </c>
      <c r="O2521" s="2" t="str">
        <f t="shared" si="197"/>
        <v/>
      </c>
      <c r="P2521" s="2" t="str">
        <f t="shared" si="197"/>
        <v/>
      </c>
      <c r="Q2521" s="2" t="str">
        <f t="shared" si="197"/>
        <v/>
      </c>
      <c r="R2521" s="2" t="str">
        <f t="shared" si="197"/>
        <v/>
      </c>
      <c r="S2521" s="2" t="str">
        <f t="shared" si="197"/>
        <v/>
      </c>
      <c r="T2521" s="2" t="str">
        <f t="shared" si="197"/>
        <v/>
      </c>
      <c r="U2521" s="2" t="str">
        <f t="shared" si="197"/>
        <v/>
      </c>
      <c r="V2521" s="2" t="str">
        <f t="shared" si="197"/>
        <v/>
      </c>
      <c r="W2521" s="2" t="str">
        <f t="shared" si="197"/>
        <v/>
      </c>
      <c r="X2521" s="2" t="str">
        <f t="shared" si="197"/>
        <v/>
      </c>
      <c r="Y2521" s="2" t="str">
        <f t="shared" si="197"/>
        <v/>
      </c>
    </row>
    <row r="2522" spans="1:25" x14ac:dyDescent="0.2">
      <c r="A2522" s="2" t="s">
        <v>1835</v>
      </c>
      <c r="B2522" s="2">
        <v>4452</v>
      </c>
      <c r="C2522" s="2">
        <v>0</v>
      </c>
      <c r="D2522" s="2" t="s">
        <v>1835</v>
      </c>
      <c r="E2522" s="2">
        <v>2849</v>
      </c>
      <c r="F2522" s="2" t="s">
        <v>1778</v>
      </c>
      <c r="G2522" s="2">
        <v>2626243.2549999999</v>
      </c>
      <c r="H2522" s="2">
        <v>1257021.9909999999</v>
      </c>
      <c r="I2522" s="2" t="s">
        <v>4896</v>
      </c>
      <c r="J2522" s="4">
        <v>39630</v>
      </c>
      <c r="K2522" s="230">
        <f t="shared" si="196"/>
        <v>3</v>
      </c>
      <c r="L2522" s="2" t="str">
        <f>$B2522&amp;"-"&amp;COUNTIF($B$2:$B2522, $B2522)</f>
        <v>4452-1</v>
      </c>
      <c r="M2522" s="2">
        <v>8001</v>
      </c>
      <c r="N2522" s="2" t="str">
        <f t="shared" si="198"/>
        <v>Zürich</v>
      </c>
      <c r="O2522" s="2" t="str">
        <f t="shared" si="197"/>
        <v/>
      </c>
      <c r="P2522" s="2" t="str">
        <f t="shared" si="197"/>
        <v/>
      </c>
      <c r="Q2522" s="2" t="str">
        <f t="shared" si="197"/>
        <v/>
      </c>
      <c r="R2522" s="2" t="str">
        <f t="shared" si="197"/>
        <v/>
      </c>
      <c r="S2522" s="2" t="str">
        <f t="shared" si="197"/>
        <v/>
      </c>
      <c r="T2522" s="2" t="str">
        <f t="shared" si="197"/>
        <v/>
      </c>
      <c r="U2522" s="2" t="str">
        <f t="shared" si="197"/>
        <v/>
      </c>
      <c r="V2522" s="2" t="str">
        <f t="shared" si="197"/>
        <v/>
      </c>
      <c r="W2522" s="2" t="str">
        <f t="shared" si="197"/>
        <v/>
      </c>
      <c r="X2522" s="2" t="str">
        <f t="shared" si="197"/>
        <v/>
      </c>
      <c r="Y2522" s="2" t="str">
        <f t="shared" si="197"/>
        <v/>
      </c>
    </row>
    <row r="2523" spans="1:25" x14ac:dyDescent="0.2">
      <c r="A2523" s="2" t="s">
        <v>1836</v>
      </c>
      <c r="B2523" s="2">
        <v>4447</v>
      </c>
      <c r="C2523" s="2">
        <v>0</v>
      </c>
      <c r="D2523" s="2" t="s">
        <v>1836</v>
      </c>
      <c r="E2523" s="2">
        <v>2850</v>
      </c>
      <c r="F2523" s="2" t="s">
        <v>1778</v>
      </c>
      <c r="G2523" s="2">
        <v>2629792.1329999999</v>
      </c>
      <c r="H2523" s="2">
        <v>1251200.9080000001</v>
      </c>
      <c r="I2523" s="2" t="s">
        <v>4896</v>
      </c>
      <c r="J2523" s="4">
        <v>39630</v>
      </c>
      <c r="K2523" s="230">
        <f t="shared" si="196"/>
        <v>3</v>
      </c>
      <c r="L2523" s="2" t="str">
        <f>$B2523&amp;"-"&amp;COUNTIF($B$2:$B2523, $B2523)</f>
        <v>4447-2</v>
      </c>
      <c r="M2523" s="2">
        <v>8002</v>
      </c>
      <c r="N2523" s="2" t="str">
        <f t="shared" si="198"/>
        <v>Zürich</v>
      </c>
      <c r="O2523" s="2" t="str">
        <f t="shared" si="197"/>
        <v/>
      </c>
      <c r="P2523" s="2" t="str">
        <f t="shared" si="197"/>
        <v/>
      </c>
      <c r="Q2523" s="2" t="str">
        <f t="shared" si="197"/>
        <v/>
      </c>
      <c r="R2523" s="2" t="str">
        <f t="shared" si="197"/>
        <v/>
      </c>
      <c r="S2523" s="2" t="str">
        <f t="shared" ref="O2523:Y2546" si="199">IFERROR(INDEX($A$2:$A$5744, MATCH($M2523&amp;"-"&amp;S$1, $L$2:$L$5744, 0)), "")</f>
        <v/>
      </c>
      <c r="T2523" s="2" t="str">
        <f t="shared" si="199"/>
        <v/>
      </c>
      <c r="U2523" s="2" t="str">
        <f t="shared" si="199"/>
        <v/>
      </c>
      <c r="V2523" s="2" t="str">
        <f t="shared" si="199"/>
        <v/>
      </c>
      <c r="W2523" s="2" t="str">
        <f t="shared" si="199"/>
        <v/>
      </c>
      <c r="X2523" s="2" t="str">
        <f t="shared" si="199"/>
        <v/>
      </c>
      <c r="Y2523" s="2" t="str">
        <f t="shared" si="199"/>
        <v/>
      </c>
    </row>
    <row r="2524" spans="1:25" x14ac:dyDescent="0.2">
      <c r="A2524" s="2" t="s">
        <v>1853</v>
      </c>
      <c r="B2524" s="2">
        <v>4493</v>
      </c>
      <c r="C2524" s="2">
        <v>0</v>
      </c>
      <c r="D2524" s="2" t="s">
        <v>1838</v>
      </c>
      <c r="E2524" s="2">
        <v>2851</v>
      </c>
      <c r="F2524" s="2" t="s">
        <v>1778</v>
      </c>
      <c r="G2524" s="2">
        <v>2635352.2540000002</v>
      </c>
      <c r="H2524" s="2">
        <v>1252873.034</v>
      </c>
      <c r="I2524" s="2" t="s">
        <v>4896</v>
      </c>
      <c r="J2524" s="4">
        <v>39630</v>
      </c>
      <c r="K2524" s="230">
        <f t="shared" si="196"/>
        <v>3</v>
      </c>
      <c r="L2524" s="2" t="str">
        <f>$B2524&amp;"-"&amp;COUNTIF($B$2:$B2524, $B2524)</f>
        <v>4493-1</v>
      </c>
      <c r="M2524" s="2">
        <v>8003</v>
      </c>
      <c r="N2524" s="2" t="str">
        <f t="shared" si="198"/>
        <v>Zürich</v>
      </c>
      <c r="O2524" s="2" t="str">
        <f t="shared" si="199"/>
        <v/>
      </c>
      <c r="P2524" s="2" t="str">
        <f t="shared" si="199"/>
        <v/>
      </c>
      <c r="Q2524" s="2" t="str">
        <f t="shared" si="199"/>
        <v/>
      </c>
      <c r="R2524" s="2" t="str">
        <f t="shared" si="199"/>
        <v/>
      </c>
      <c r="S2524" s="2" t="str">
        <f t="shared" si="199"/>
        <v/>
      </c>
      <c r="T2524" s="2" t="str">
        <f t="shared" si="199"/>
        <v/>
      </c>
      <c r="U2524" s="2" t="str">
        <f t="shared" si="199"/>
        <v/>
      </c>
      <c r="V2524" s="2" t="str">
        <f t="shared" si="199"/>
        <v/>
      </c>
      <c r="W2524" s="2" t="str">
        <f t="shared" si="199"/>
        <v/>
      </c>
      <c r="X2524" s="2" t="str">
        <f t="shared" si="199"/>
        <v/>
      </c>
      <c r="Y2524" s="2" t="str">
        <f t="shared" si="199"/>
        <v/>
      </c>
    </row>
    <row r="2525" spans="1:25" x14ac:dyDescent="0.2">
      <c r="A2525" s="2" t="s">
        <v>1837</v>
      </c>
      <c r="B2525" s="2">
        <v>4496</v>
      </c>
      <c r="C2525" s="2">
        <v>0</v>
      </c>
      <c r="D2525" s="2" t="s">
        <v>1838</v>
      </c>
      <c r="E2525" s="2">
        <v>2851</v>
      </c>
      <c r="F2525" s="2" t="s">
        <v>1778</v>
      </c>
      <c r="G2525" s="2">
        <v>2634637.8689999999</v>
      </c>
      <c r="H2525" s="2">
        <v>1253027.7409999999</v>
      </c>
      <c r="I2525" s="2" t="s">
        <v>4896</v>
      </c>
      <c r="J2525" s="4">
        <v>39630</v>
      </c>
      <c r="K2525" s="230">
        <f t="shared" si="196"/>
        <v>3</v>
      </c>
      <c r="L2525" s="2" t="str">
        <f>$B2525&amp;"-"&amp;COUNTIF($B$2:$B2525, $B2525)</f>
        <v>4496-1</v>
      </c>
      <c r="M2525" s="2">
        <v>8004</v>
      </c>
      <c r="N2525" s="2" t="str">
        <f t="shared" si="198"/>
        <v>Zürich</v>
      </c>
      <c r="O2525" s="2" t="str">
        <f t="shared" si="199"/>
        <v/>
      </c>
      <c r="P2525" s="2" t="str">
        <f t="shared" si="199"/>
        <v/>
      </c>
      <c r="Q2525" s="2" t="str">
        <f t="shared" si="199"/>
        <v/>
      </c>
      <c r="R2525" s="2" t="str">
        <f t="shared" si="199"/>
        <v/>
      </c>
      <c r="S2525" s="2" t="str">
        <f t="shared" si="199"/>
        <v/>
      </c>
      <c r="T2525" s="2" t="str">
        <f t="shared" si="199"/>
        <v/>
      </c>
      <c r="U2525" s="2" t="str">
        <f t="shared" si="199"/>
        <v/>
      </c>
      <c r="V2525" s="2" t="str">
        <f t="shared" si="199"/>
        <v/>
      </c>
      <c r="W2525" s="2" t="str">
        <f t="shared" si="199"/>
        <v/>
      </c>
      <c r="X2525" s="2" t="str">
        <f t="shared" si="199"/>
        <v/>
      </c>
      <c r="Y2525" s="2" t="str">
        <f t="shared" si="199"/>
        <v/>
      </c>
    </row>
    <row r="2526" spans="1:25" x14ac:dyDescent="0.2">
      <c r="A2526" s="2" t="s">
        <v>1829</v>
      </c>
      <c r="B2526" s="2">
        <v>4446</v>
      </c>
      <c r="C2526" s="2">
        <v>0</v>
      </c>
      <c r="D2526" s="2" t="s">
        <v>1839</v>
      </c>
      <c r="E2526" s="2">
        <v>2852</v>
      </c>
      <c r="F2526" s="2" t="s">
        <v>1778</v>
      </c>
      <c r="G2526" s="2">
        <v>2630474.4679999999</v>
      </c>
      <c r="H2526" s="2">
        <v>1250516.9450000001</v>
      </c>
      <c r="I2526" s="2" t="s">
        <v>4896</v>
      </c>
      <c r="J2526" s="4">
        <v>39630</v>
      </c>
      <c r="K2526" s="230">
        <f t="shared" si="196"/>
        <v>3</v>
      </c>
      <c r="L2526" s="2" t="str">
        <f>$B2526&amp;"-"&amp;COUNTIF($B$2:$B2526, $B2526)</f>
        <v>4446-2</v>
      </c>
      <c r="M2526" s="2">
        <v>8005</v>
      </c>
      <c r="N2526" s="2" t="str">
        <f t="shared" si="198"/>
        <v>Zürich</v>
      </c>
      <c r="O2526" s="2" t="str">
        <f t="shared" si="199"/>
        <v/>
      </c>
      <c r="P2526" s="2" t="str">
        <f t="shared" si="199"/>
        <v/>
      </c>
      <c r="Q2526" s="2" t="str">
        <f t="shared" si="199"/>
        <v/>
      </c>
      <c r="R2526" s="2" t="str">
        <f t="shared" si="199"/>
        <v/>
      </c>
      <c r="S2526" s="2" t="str">
        <f t="shared" si="199"/>
        <v/>
      </c>
      <c r="T2526" s="2" t="str">
        <f t="shared" si="199"/>
        <v/>
      </c>
      <c r="U2526" s="2" t="str">
        <f t="shared" si="199"/>
        <v/>
      </c>
      <c r="V2526" s="2" t="str">
        <f t="shared" si="199"/>
        <v/>
      </c>
      <c r="W2526" s="2" t="str">
        <f t="shared" si="199"/>
        <v/>
      </c>
      <c r="X2526" s="2" t="str">
        <f t="shared" si="199"/>
        <v/>
      </c>
      <c r="Y2526" s="2" t="str">
        <f t="shared" si="199"/>
        <v/>
      </c>
    </row>
    <row r="2527" spans="1:25" x14ac:dyDescent="0.2">
      <c r="A2527" s="2" t="s">
        <v>1839</v>
      </c>
      <c r="B2527" s="2">
        <v>4448</v>
      </c>
      <c r="C2527" s="2">
        <v>0</v>
      </c>
      <c r="D2527" s="2" t="s">
        <v>1839</v>
      </c>
      <c r="E2527" s="2">
        <v>2852</v>
      </c>
      <c r="F2527" s="2" t="s">
        <v>1778</v>
      </c>
      <c r="G2527" s="2">
        <v>2631285.02</v>
      </c>
      <c r="H2527" s="2">
        <v>1249099.1740000001</v>
      </c>
      <c r="I2527" s="2" t="s">
        <v>4896</v>
      </c>
      <c r="J2527" s="4">
        <v>39630</v>
      </c>
      <c r="K2527" s="230">
        <f t="shared" si="196"/>
        <v>3</v>
      </c>
      <c r="L2527" s="2" t="str">
        <f>$B2527&amp;"-"&amp;COUNTIF($B$2:$B2527, $B2527)</f>
        <v>4448-2</v>
      </c>
      <c r="M2527" s="2">
        <v>8006</v>
      </c>
      <c r="N2527" s="2" t="str">
        <f t="shared" si="198"/>
        <v>Zürich</v>
      </c>
      <c r="O2527" s="2" t="str">
        <f t="shared" si="199"/>
        <v/>
      </c>
      <c r="P2527" s="2" t="str">
        <f t="shared" si="199"/>
        <v/>
      </c>
      <c r="Q2527" s="2" t="str">
        <f t="shared" si="199"/>
        <v/>
      </c>
      <c r="R2527" s="2" t="str">
        <f t="shared" si="199"/>
        <v/>
      </c>
      <c r="S2527" s="2" t="str">
        <f t="shared" si="199"/>
        <v/>
      </c>
      <c r="T2527" s="2" t="str">
        <f t="shared" si="199"/>
        <v/>
      </c>
      <c r="U2527" s="2" t="str">
        <f t="shared" si="199"/>
        <v/>
      </c>
      <c r="V2527" s="2" t="str">
        <f t="shared" si="199"/>
        <v/>
      </c>
      <c r="W2527" s="2" t="str">
        <f t="shared" si="199"/>
        <v/>
      </c>
      <c r="X2527" s="2" t="str">
        <f t="shared" si="199"/>
        <v/>
      </c>
      <c r="Y2527" s="2" t="str">
        <f t="shared" si="199"/>
        <v/>
      </c>
    </row>
    <row r="2528" spans="1:25" x14ac:dyDescent="0.2">
      <c r="A2528" s="2" t="s">
        <v>1862</v>
      </c>
      <c r="B2528" s="2">
        <v>4458</v>
      </c>
      <c r="C2528" s="2">
        <v>0</v>
      </c>
      <c r="D2528" s="2" t="s">
        <v>1839</v>
      </c>
      <c r="E2528" s="2">
        <v>2852</v>
      </c>
      <c r="F2528" s="2" t="s">
        <v>1778</v>
      </c>
      <c r="G2528" s="2">
        <v>2630549.031</v>
      </c>
      <c r="H2528" s="2">
        <v>1247594.449</v>
      </c>
      <c r="I2528" s="2" t="s">
        <v>4896</v>
      </c>
      <c r="J2528" s="4">
        <v>39630</v>
      </c>
      <c r="K2528" s="230">
        <f t="shared" si="196"/>
        <v>3</v>
      </c>
      <c r="L2528" s="2" t="str">
        <f>$B2528&amp;"-"&amp;COUNTIF($B$2:$B2528, $B2528)</f>
        <v>4458-1</v>
      </c>
      <c r="M2528" s="2">
        <v>8008</v>
      </c>
      <c r="N2528" s="2" t="str">
        <f t="shared" si="198"/>
        <v>Zürich</v>
      </c>
      <c r="O2528" s="2" t="str">
        <f t="shared" si="199"/>
        <v/>
      </c>
      <c r="P2528" s="2" t="str">
        <f t="shared" si="199"/>
        <v/>
      </c>
      <c r="Q2528" s="2" t="str">
        <f t="shared" si="199"/>
        <v/>
      </c>
      <c r="R2528" s="2" t="str">
        <f t="shared" si="199"/>
        <v/>
      </c>
      <c r="S2528" s="2" t="str">
        <f t="shared" si="199"/>
        <v/>
      </c>
      <c r="T2528" s="2" t="str">
        <f t="shared" si="199"/>
        <v/>
      </c>
      <c r="U2528" s="2" t="str">
        <f t="shared" si="199"/>
        <v/>
      </c>
      <c r="V2528" s="2" t="str">
        <f t="shared" si="199"/>
        <v/>
      </c>
      <c r="W2528" s="2" t="str">
        <f t="shared" si="199"/>
        <v/>
      </c>
      <c r="X2528" s="2" t="str">
        <f t="shared" si="199"/>
        <v/>
      </c>
      <c r="Y2528" s="2" t="str">
        <f t="shared" si="199"/>
        <v/>
      </c>
    </row>
    <row r="2529" spans="1:25" x14ac:dyDescent="0.2">
      <c r="A2529" s="2" t="s">
        <v>1684</v>
      </c>
      <c r="B2529" s="2">
        <v>4634</v>
      </c>
      <c r="C2529" s="2">
        <v>0</v>
      </c>
      <c r="D2529" s="2" t="s">
        <v>1839</v>
      </c>
      <c r="E2529" s="2">
        <v>2852</v>
      </c>
      <c r="F2529" s="2" t="s">
        <v>1778</v>
      </c>
      <c r="G2529" s="2">
        <v>2632797.6779999998</v>
      </c>
      <c r="H2529" s="2">
        <v>1249751.933</v>
      </c>
      <c r="I2529" s="2" t="s">
        <v>4896</v>
      </c>
      <c r="J2529" s="4">
        <v>39630</v>
      </c>
      <c r="K2529" s="230">
        <f t="shared" si="196"/>
        <v>3</v>
      </c>
      <c r="L2529" s="2" t="str">
        <f>$B2529&amp;"-"&amp;COUNTIF($B$2:$B2529, $B2529)</f>
        <v>4634-4</v>
      </c>
      <c r="M2529" s="2">
        <v>8032</v>
      </c>
      <c r="N2529" s="2" t="str">
        <f t="shared" si="198"/>
        <v>Zürich</v>
      </c>
      <c r="O2529" s="2" t="str">
        <f t="shared" si="199"/>
        <v/>
      </c>
      <c r="P2529" s="2" t="str">
        <f t="shared" si="199"/>
        <v/>
      </c>
      <c r="Q2529" s="2" t="str">
        <f t="shared" si="199"/>
        <v/>
      </c>
      <c r="R2529" s="2" t="str">
        <f t="shared" si="199"/>
        <v/>
      </c>
      <c r="S2529" s="2" t="str">
        <f t="shared" si="199"/>
        <v/>
      </c>
      <c r="T2529" s="2" t="str">
        <f t="shared" si="199"/>
        <v/>
      </c>
      <c r="U2529" s="2" t="str">
        <f t="shared" si="199"/>
        <v/>
      </c>
      <c r="V2529" s="2" t="str">
        <f t="shared" si="199"/>
        <v/>
      </c>
      <c r="W2529" s="2" t="str">
        <f t="shared" si="199"/>
        <v/>
      </c>
      <c r="X2529" s="2" t="str">
        <f t="shared" si="199"/>
        <v/>
      </c>
      <c r="Y2529" s="2" t="str">
        <f t="shared" si="199"/>
        <v/>
      </c>
    </row>
    <row r="2530" spans="1:25" x14ac:dyDescent="0.2">
      <c r="A2530" s="2" t="s">
        <v>1854</v>
      </c>
      <c r="B2530" s="2">
        <v>4451</v>
      </c>
      <c r="C2530" s="2">
        <v>0</v>
      </c>
      <c r="D2530" s="2" t="s">
        <v>1840</v>
      </c>
      <c r="E2530" s="2">
        <v>2853</v>
      </c>
      <c r="F2530" s="2" t="s">
        <v>1778</v>
      </c>
      <c r="G2530" s="2">
        <v>2629947.2259999998</v>
      </c>
      <c r="H2530" s="2">
        <v>1261925.257</v>
      </c>
      <c r="I2530" s="2" t="s">
        <v>4896</v>
      </c>
      <c r="J2530" s="4">
        <v>39630</v>
      </c>
      <c r="K2530" s="230">
        <f t="shared" si="196"/>
        <v>3</v>
      </c>
      <c r="L2530" s="2" t="str">
        <f>$B2530&amp;"-"&amp;COUNTIF($B$2:$B2530, $B2530)</f>
        <v>4451-1</v>
      </c>
      <c r="M2530" s="2">
        <v>8037</v>
      </c>
      <c r="N2530" s="2" t="str">
        <f t="shared" si="198"/>
        <v>Zürich</v>
      </c>
      <c r="O2530" s="2" t="str">
        <f t="shared" si="199"/>
        <v/>
      </c>
      <c r="P2530" s="2" t="str">
        <f t="shared" si="199"/>
        <v/>
      </c>
      <c r="Q2530" s="2" t="str">
        <f t="shared" si="199"/>
        <v/>
      </c>
      <c r="R2530" s="2" t="str">
        <f t="shared" si="199"/>
        <v/>
      </c>
      <c r="S2530" s="2" t="str">
        <f t="shared" si="199"/>
        <v/>
      </c>
      <c r="T2530" s="2" t="str">
        <f t="shared" si="199"/>
        <v/>
      </c>
      <c r="U2530" s="2" t="str">
        <f t="shared" si="199"/>
        <v/>
      </c>
      <c r="V2530" s="2" t="str">
        <f t="shared" si="199"/>
        <v/>
      </c>
      <c r="W2530" s="2" t="str">
        <f t="shared" si="199"/>
        <v/>
      </c>
      <c r="X2530" s="2" t="str">
        <f t="shared" si="199"/>
        <v/>
      </c>
      <c r="Y2530" s="2" t="str">
        <f t="shared" si="199"/>
        <v/>
      </c>
    </row>
    <row r="2531" spans="1:25" x14ac:dyDescent="0.2">
      <c r="A2531" s="2" t="s">
        <v>1840</v>
      </c>
      <c r="B2531" s="2">
        <v>4464</v>
      </c>
      <c r="C2531" s="2">
        <v>0</v>
      </c>
      <c r="D2531" s="2" t="s">
        <v>1840</v>
      </c>
      <c r="E2531" s="2">
        <v>2853</v>
      </c>
      <c r="F2531" s="2" t="s">
        <v>1778</v>
      </c>
      <c r="G2531" s="2">
        <v>2630803.3339999998</v>
      </c>
      <c r="H2531" s="2">
        <v>1263697.3130000001</v>
      </c>
      <c r="I2531" s="2" t="s">
        <v>4896</v>
      </c>
      <c r="J2531" s="4">
        <v>39630</v>
      </c>
      <c r="K2531" s="230">
        <f t="shared" si="196"/>
        <v>3</v>
      </c>
      <c r="L2531" s="2" t="str">
        <f>$B2531&amp;"-"&amp;COUNTIF($B$2:$B2531, $B2531)</f>
        <v>4464-1</v>
      </c>
      <c r="M2531" s="2">
        <v>8038</v>
      </c>
      <c r="N2531" s="2" t="str">
        <f t="shared" si="198"/>
        <v>Zürich</v>
      </c>
      <c r="O2531" s="2" t="str">
        <f t="shared" si="199"/>
        <v/>
      </c>
      <c r="P2531" s="2" t="str">
        <f t="shared" si="199"/>
        <v/>
      </c>
      <c r="Q2531" s="2" t="str">
        <f t="shared" si="199"/>
        <v/>
      </c>
      <c r="R2531" s="2" t="str">
        <f t="shared" si="199"/>
        <v/>
      </c>
      <c r="S2531" s="2" t="str">
        <f t="shared" si="199"/>
        <v/>
      </c>
      <c r="T2531" s="2" t="str">
        <f t="shared" si="199"/>
        <v/>
      </c>
      <c r="U2531" s="2" t="str">
        <f t="shared" si="199"/>
        <v/>
      </c>
      <c r="V2531" s="2" t="str">
        <f t="shared" si="199"/>
        <v/>
      </c>
      <c r="W2531" s="2" t="str">
        <f t="shared" si="199"/>
        <v/>
      </c>
      <c r="X2531" s="2" t="str">
        <f t="shared" si="199"/>
        <v/>
      </c>
      <c r="Y2531" s="2" t="str">
        <f t="shared" si="199"/>
        <v/>
      </c>
    </row>
    <row r="2532" spans="1:25" x14ac:dyDescent="0.2">
      <c r="A2532" s="2" t="s">
        <v>1841</v>
      </c>
      <c r="B2532" s="2">
        <v>4453</v>
      </c>
      <c r="C2532" s="2">
        <v>0</v>
      </c>
      <c r="D2532" s="2" t="s">
        <v>1841</v>
      </c>
      <c r="E2532" s="2">
        <v>2854</v>
      </c>
      <c r="F2532" s="2" t="s">
        <v>1778</v>
      </c>
      <c r="G2532" s="2">
        <v>2627293.872</v>
      </c>
      <c r="H2532" s="2">
        <v>1260168.952</v>
      </c>
      <c r="I2532" s="2" t="s">
        <v>4896</v>
      </c>
      <c r="J2532" s="4">
        <v>39630</v>
      </c>
      <c r="K2532" s="230">
        <f t="shared" si="196"/>
        <v>3</v>
      </c>
      <c r="L2532" s="2" t="str">
        <f>$B2532&amp;"-"&amp;COUNTIF($B$2:$B2532, $B2532)</f>
        <v>4453-1</v>
      </c>
      <c r="M2532" s="2">
        <v>8041</v>
      </c>
      <c r="N2532" s="2" t="str">
        <f t="shared" si="198"/>
        <v>Zürich</v>
      </c>
      <c r="O2532" s="2" t="str">
        <f t="shared" si="199"/>
        <v>Zürich</v>
      </c>
      <c r="P2532" s="2" t="str">
        <f t="shared" si="199"/>
        <v/>
      </c>
      <c r="Q2532" s="2" t="str">
        <f t="shared" si="199"/>
        <v/>
      </c>
      <c r="R2532" s="2" t="str">
        <f t="shared" si="199"/>
        <v/>
      </c>
      <c r="S2532" s="2" t="str">
        <f t="shared" si="199"/>
        <v/>
      </c>
      <c r="T2532" s="2" t="str">
        <f t="shared" si="199"/>
        <v/>
      </c>
      <c r="U2532" s="2" t="str">
        <f t="shared" si="199"/>
        <v/>
      </c>
      <c r="V2532" s="2" t="str">
        <f t="shared" si="199"/>
        <v/>
      </c>
      <c r="W2532" s="2" t="str">
        <f t="shared" si="199"/>
        <v/>
      </c>
      <c r="X2532" s="2" t="str">
        <f t="shared" si="199"/>
        <v/>
      </c>
      <c r="Y2532" s="2" t="str">
        <f t="shared" si="199"/>
        <v/>
      </c>
    </row>
    <row r="2533" spans="1:25" x14ac:dyDescent="0.2">
      <c r="A2533" s="2" t="s">
        <v>1842</v>
      </c>
      <c r="B2533" s="2">
        <v>4494</v>
      </c>
      <c r="C2533" s="2">
        <v>0</v>
      </c>
      <c r="D2533" s="2" t="s">
        <v>1842</v>
      </c>
      <c r="E2533" s="2">
        <v>2855</v>
      </c>
      <c r="F2533" s="2" t="s">
        <v>1778</v>
      </c>
      <c r="G2533" s="2">
        <v>2637706.7340000002</v>
      </c>
      <c r="H2533" s="2">
        <v>1253503.6850000001</v>
      </c>
      <c r="I2533" s="2" t="s">
        <v>4896</v>
      </c>
      <c r="J2533" s="4">
        <v>39630</v>
      </c>
      <c r="K2533" s="230">
        <f t="shared" si="196"/>
        <v>3</v>
      </c>
      <c r="L2533" s="2" t="str">
        <f>$B2533&amp;"-"&amp;COUNTIF($B$2:$B2533, $B2533)</f>
        <v>4494-1</v>
      </c>
      <c r="M2533" s="2">
        <v>8044</v>
      </c>
      <c r="N2533" s="2" t="str">
        <f t="shared" si="198"/>
        <v>Gockhausen</v>
      </c>
      <c r="O2533" s="2" t="str">
        <f t="shared" si="199"/>
        <v>Zürich</v>
      </c>
      <c r="P2533" s="2" t="str">
        <f t="shared" si="199"/>
        <v/>
      </c>
      <c r="Q2533" s="2" t="str">
        <f t="shared" si="199"/>
        <v/>
      </c>
      <c r="R2533" s="2" t="str">
        <f t="shared" si="199"/>
        <v/>
      </c>
      <c r="S2533" s="2" t="str">
        <f t="shared" si="199"/>
        <v/>
      </c>
      <c r="T2533" s="2" t="str">
        <f t="shared" si="199"/>
        <v/>
      </c>
      <c r="U2533" s="2" t="str">
        <f t="shared" si="199"/>
        <v/>
      </c>
      <c r="V2533" s="2" t="str">
        <f t="shared" si="199"/>
        <v/>
      </c>
      <c r="W2533" s="2" t="str">
        <f t="shared" si="199"/>
        <v/>
      </c>
      <c r="X2533" s="2" t="str">
        <f t="shared" si="199"/>
        <v/>
      </c>
      <c r="Y2533" s="2" t="str">
        <f t="shared" si="199"/>
        <v/>
      </c>
    </row>
    <row r="2534" spans="1:25" x14ac:dyDescent="0.2">
      <c r="A2534" s="2" t="s">
        <v>1832</v>
      </c>
      <c r="B2534" s="2">
        <v>4460</v>
      </c>
      <c r="C2534" s="2">
        <v>0</v>
      </c>
      <c r="D2534" s="2" t="s">
        <v>1843</v>
      </c>
      <c r="E2534" s="2">
        <v>2856</v>
      </c>
      <c r="F2534" s="2" t="s">
        <v>1778</v>
      </c>
      <c r="G2534" s="2">
        <v>2632229.827</v>
      </c>
      <c r="H2534" s="2">
        <v>1257615.665</v>
      </c>
      <c r="I2534" s="2" t="s">
        <v>4896</v>
      </c>
      <c r="J2534" s="4">
        <v>39630</v>
      </c>
      <c r="K2534" s="230">
        <f t="shared" si="196"/>
        <v>3</v>
      </c>
      <c r="L2534" s="2" t="str">
        <f>$B2534&amp;"-"&amp;COUNTIF($B$2:$B2534, $B2534)</f>
        <v>4460-2</v>
      </c>
      <c r="M2534" s="2">
        <v>8045</v>
      </c>
      <c r="N2534" s="2" t="str">
        <f t="shared" si="198"/>
        <v>Zürich</v>
      </c>
      <c r="O2534" s="2" t="str">
        <f t="shared" si="199"/>
        <v/>
      </c>
      <c r="P2534" s="2" t="str">
        <f t="shared" si="199"/>
        <v/>
      </c>
      <c r="Q2534" s="2" t="str">
        <f t="shared" si="199"/>
        <v/>
      </c>
      <c r="R2534" s="2" t="str">
        <f t="shared" si="199"/>
        <v/>
      </c>
      <c r="S2534" s="2" t="str">
        <f t="shared" si="199"/>
        <v/>
      </c>
      <c r="T2534" s="2" t="str">
        <f t="shared" si="199"/>
        <v/>
      </c>
      <c r="U2534" s="2" t="str">
        <f t="shared" si="199"/>
        <v/>
      </c>
      <c r="V2534" s="2" t="str">
        <f t="shared" si="199"/>
        <v/>
      </c>
      <c r="W2534" s="2" t="str">
        <f t="shared" si="199"/>
        <v/>
      </c>
      <c r="X2534" s="2" t="str">
        <f t="shared" si="199"/>
        <v/>
      </c>
      <c r="Y2534" s="2" t="str">
        <f t="shared" si="199"/>
        <v/>
      </c>
    </row>
    <row r="2535" spans="1:25" x14ac:dyDescent="0.2">
      <c r="A2535" s="2" t="s">
        <v>1834</v>
      </c>
      <c r="B2535" s="2">
        <v>4465</v>
      </c>
      <c r="C2535" s="2">
        <v>0</v>
      </c>
      <c r="D2535" s="2" t="s">
        <v>1843</v>
      </c>
      <c r="E2535" s="2">
        <v>2856</v>
      </c>
      <c r="F2535" s="2" t="s">
        <v>1778</v>
      </c>
      <c r="G2535" s="2">
        <v>2634037.2829999998</v>
      </c>
      <c r="H2535" s="2">
        <v>1258862.99</v>
      </c>
      <c r="I2535" s="2" t="s">
        <v>4896</v>
      </c>
      <c r="J2535" s="4">
        <v>39630</v>
      </c>
      <c r="K2535" s="230">
        <f t="shared" si="196"/>
        <v>3</v>
      </c>
      <c r="L2535" s="2" t="str">
        <f>$B2535&amp;"-"&amp;COUNTIF($B$2:$B2535, $B2535)</f>
        <v>4465-2</v>
      </c>
      <c r="M2535" s="2">
        <v>8046</v>
      </c>
      <c r="N2535" s="2" t="str">
        <f t="shared" si="198"/>
        <v>Zürich</v>
      </c>
      <c r="O2535" s="2" t="str">
        <f t="shared" si="199"/>
        <v/>
      </c>
      <c r="P2535" s="2" t="str">
        <f t="shared" si="199"/>
        <v/>
      </c>
      <c r="Q2535" s="2" t="str">
        <f t="shared" si="199"/>
        <v/>
      </c>
      <c r="R2535" s="2" t="str">
        <f t="shared" si="199"/>
        <v/>
      </c>
      <c r="S2535" s="2" t="str">
        <f t="shared" si="199"/>
        <v/>
      </c>
      <c r="T2535" s="2" t="str">
        <f t="shared" si="199"/>
        <v/>
      </c>
      <c r="U2535" s="2" t="str">
        <f t="shared" si="199"/>
        <v/>
      </c>
      <c r="V2535" s="2" t="str">
        <f t="shared" si="199"/>
        <v/>
      </c>
      <c r="W2535" s="2" t="str">
        <f t="shared" si="199"/>
        <v/>
      </c>
      <c r="X2535" s="2" t="str">
        <f t="shared" si="199"/>
        <v/>
      </c>
      <c r="Y2535" s="2" t="str">
        <f t="shared" si="199"/>
        <v/>
      </c>
    </row>
    <row r="2536" spans="1:25" x14ac:dyDescent="0.2">
      <c r="A2536" s="2" t="s">
        <v>1843</v>
      </c>
      <c r="B2536" s="2">
        <v>4466</v>
      </c>
      <c r="C2536" s="2">
        <v>0</v>
      </c>
      <c r="D2536" s="2" t="s">
        <v>1843</v>
      </c>
      <c r="E2536" s="2">
        <v>2856</v>
      </c>
      <c r="F2536" s="2" t="s">
        <v>1778</v>
      </c>
      <c r="G2536" s="2">
        <v>2633226.0189999999</v>
      </c>
      <c r="H2536" s="2">
        <v>1258484.929</v>
      </c>
      <c r="I2536" s="2" t="s">
        <v>4896</v>
      </c>
      <c r="J2536" s="4">
        <v>39630</v>
      </c>
      <c r="K2536" s="230">
        <f t="shared" si="196"/>
        <v>3</v>
      </c>
      <c r="L2536" s="2" t="str">
        <f>$B2536&amp;"-"&amp;COUNTIF($B$2:$B2536, $B2536)</f>
        <v>4466-2</v>
      </c>
      <c r="M2536" s="2">
        <v>8047</v>
      </c>
      <c r="N2536" s="2" t="str">
        <f t="shared" si="198"/>
        <v>Zürich</v>
      </c>
      <c r="O2536" s="2" t="str">
        <f t="shared" si="199"/>
        <v/>
      </c>
      <c r="P2536" s="2" t="str">
        <f t="shared" si="199"/>
        <v/>
      </c>
      <c r="Q2536" s="2" t="str">
        <f t="shared" si="199"/>
        <v/>
      </c>
      <c r="R2536" s="2" t="str">
        <f t="shared" si="199"/>
        <v/>
      </c>
      <c r="S2536" s="2" t="str">
        <f t="shared" si="199"/>
        <v/>
      </c>
      <c r="T2536" s="2" t="str">
        <f t="shared" si="199"/>
        <v/>
      </c>
      <c r="U2536" s="2" t="str">
        <f t="shared" si="199"/>
        <v/>
      </c>
      <c r="V2536" s="2" t="str">
        <f t="shared" si="199"/>
        <v/>
      </c>
      <c r="W2536" s="2" t="str">
        <f t="shared" si="199"/>
        <v/>
      </c>
      <c r="X2536" s="2" t="str">
        <f t="shared" si="199"/>
        <v/>
      </c>
      <c r="Y2536" s="2" t="str">
        <f t="shared" si="199"/>
        <v/>
      </c>
    </row>
    <row r="2537" spans="1:25" x14ac:dyDescent="0.2">
      <c r="A2537" s="2" t="s">
        <v>1844</v>
      </c>
      <c r="B2537" s="2">
        <v>4462</v>
      </c>
      <c r="C2537" s="2">
        <v>0</v>
      </c>
      <c r="D2537" s="2" t="s">
        <v>1845</v>
      </c>
      <c r="E2537" s="2">
        <v>2857</v>
      </c>
      <c r="F2537" s="2" t="s">
        <v>1778</v>
      </c>
      <c r="G2537" s="2">
        <v>2631114.2140000002</v>
      </c>
      <c r="H2537" s="2">
        <v>1259590.629</v>
      </c>
      <c r="I2537" s="2" t="s">
        <v>4896</v>
      </c>
      <c r="J2537" s="4">
        <v>39630</v>
      </c>
      <c r="K2537" s="230">
        <f t="shared" si="196"/>
        <v>3</v>
      </c>
      <c r="L2537" s="2" t="str">
        <f>$B2537&amp;"-"&amp;COUNTIF($B$2:$B2537, $B2537)</f>
        <v>4462-2</v>
      </c>
      <c r="M2537" s="2">
        <v>8048</v>
      </c>
      <c r="N2537" s="2" t="str">
        <f t="shared" si="198"/>
        <v>Zürich</v>
      </c>
      <c r="O2537" s="2" t="str">
        <f t="shared" si="199"/>
        <v/>
      </c>
      <c r="P2537" s="2" t="str">
        <f t="shared" si="199"/>
        <v/>
      </c>
      <c r="Q2537" s="2" t="str">
        <f t="shared" si="199"/>
        <v/>
      </c>
      <c r="R2537" s="2" t="str">
        <f t="shared" si="199"/>
        <v/>
      </c>
      <c r="S2537" s="2" t="str">
        <f t="shared" si="199"/>
        <v/>
      </c>
      <c r="T2537" s="2" t="str">
        <f t="shared" si="199"/>
        <v/>
      </c>
      <c r="U2537" s="2" t="str">
        <f t="shared" si="199"/>
        <v/>
      </c>
      <c r="V2537" s="2" t="str">
        <f t="shared" si="199"/>
        <v/>
      </c>
      <c r="W2537" s="2" t="str">
        <f t="shared" si="199"/>
        <v/>
      </c>
      <c r="X2537" s="2" t="str">
        <f t="shared" si="199"/>
        <v/>
      </c>
      <c r="Y2537" s="2" t="str">
        <f t="shared" si="199"/>
        <v/>
      </c>
    </row>
    <row r="2538" spans="1:25" x14ac:dyDescent="0.2">
      <c r="A2538" s="2" t="s">
        <v>1846</v>
      </c>
      <c r="B2538" s="2">
        <v>4467</v>
      </c>
      <c r="C2538" s="2">
        <v>0</v>
      </c>
      <c r="D2538" s="2" t="s">
        <v>1846</v>
      </c>
      <c r="E2538" s="2">
        <v>2858</v>
      </c>
      <c r="F2538" s="2" t="s">
        <v>1778</v>
      </c>
      <c r="G2538" s="2">
        <v>2636010.9750000001</v>
      </c>
      <c r="H2538" s="2">
        <v>1257592.429</v>
      </c>
      <c r="I2538" s="2" t="s">
        <v>4896</v>
      </c>
      <c r="J2538" s="4">
        <v>39630</v>
      </c>
      <c r="K2538" s="230">
        <f t="shared" si="196"/>
        <v>3</v>
      </c>
      <c r="L2538" s="2" t="str">
        <f>$B2538&amp;"-"&amp;COUNTIF($B$2:$B2538, $B2538)</f>
        <v>4467-1</v>
      </c>
      <c r="M2538" s="2">
        <v>8049</v>
      </c>
      <c r="N2538" s="2" t="str">
        <f t="shared" si="198"/>
        <v>Zürich</v>
      </c>
      <c r="O2538" s="2" t="str">
        <f t="shared" si="199"/>
        <v/>
      </c>
      <c r="P2538" s="2" t="str">
        <f t="shared" si="199"/>
        <v/>
      </c>
      <c r="Q2538" s="2" t="str">
        <f t="shared" si="199"/>
        <v/>
      </c>
      <c r="R2538" s="2" t="str">
        <f t="shared" si="199"/>
        <v/>
      </c>
      <c r="S2538" s="2" t="str">
        <f t="shared" si="199"/>
        <v/>
      </c>
      <c r="T2538" s="2" t="str">
        <f t="shared" si="199"/>
        <v/>
      </c>
      <c r="U2538" s="2" t="str">
        <f t="shared" si="199"/>
        <v/>
      </c>
      <c r="V2538" s="2" t="str">
        <f t="shared" si="199"/>
        <v/>
      </c>
      <c r="W2538" s="2" t="str">
        <f t="shared" si="199"/>
        <v/>
      </c>
      <c r="X2538" s="2" t="str">
        <f t="shared" si="199"/>
        <v/>
      </c>
      <c r="Y2538" s="2" t="str">
        <f t="shared" si="199"/>
        <v/>
      </c>
    </row>
    <row r="2539" spans="1:25" x14ac:dyDescent="0.2">
      <c r="A2539" s="2" t="s">
        <v>1847</v>
      </c>
      <c r="B2539" s="2">
        <v>4444</v>
      </c>
      <c r="C2539" s="2">
        <v>0</v>
      </c>
      <c r="D2539" s="2" t="s">
        <v>1847</v>
      </c>
      <c r="E2539" s="2">
        <v>2859</v>
      </c>
      <c r="F2539" s="2" t="s">
        <v>1778</v>
      </c>
      <c r="G2539" s="2">
        <v>2631625.4589999998</v>
      </c>
      <c r="H2539" s="2">
        <v>1253076.503</v>
      </c>
      <c r="I2539" s="2" t="s">
        <v>4896</v>
      </c>
      <c r="J2539" s="4">
        <v>39630</v>
      </c>
      <c r="K2539" s="230">
        <f t="shared" si="196"/>
        <v>3</v>
      </c>
      <c r="L2539" s="2" t="str">
        <f>$B2539&amp;"-"&amp;COUNTIF($B$2:$B2539, $B2539)</f>
        <v>4444-3</v>
      </c>
      <c r="M2539" s="2">
        <v>8050</v>
      </c>
      <c r="N2539" s="2" t="str">
        <f t="shared" si="198"/>
        <v>Zürich</v>
      </c>
      <c r="O2539" s="2" t="str">
        <f t="shared" si="199"/>
        <v/>
      </c>
      <c r="P2539" s="2" t="str">
        <f t="shared" si="199"/>
        <v/>
      </c>
      <c r="Q2539" s="2" t="str">
        <f t="shared" si="199"/>
        <v/>
      </c>
      <c r="R2539" s="2" t="str">
        <f t="shared" si="199"/>
        <v/>
      </c>
      <c r="S2539" s="2" t="str">
        <f t="shared" si="199"/>
        <v/>
      </c>
      <c r="T2539" s="2" t="str">
        <f t="shared" si="199"/>
        <v/>
      </c>
      <c r="U2539" s="2" t="str">
        <f t="shared" si="199"/>
        <v/>
      </c>
      <c r="V2539" s="2" t="str">
        <f t="shared" si="199"/>
        <v/>
      </c>
      <c r="W2539" s="2" t="str">
        <f t="shared" si="199"/>
        <v/>
      </c>
      <c r="X2539" s="2" t="str">
        <f t="shared" si="199"/>
        <v/>
      </c>
      <c r="Y2539" s="2" t="str">
        <f t="shared" si="199"/>
        <v/>
      </c>
    </row>
    <row r="2540" spans="1:25" x14ac:dyDescent="0.2">
      <c r="A2540" s="2" t="s">
        <v>1833</v>
      </c>
      <c r="B2540" s="2">
        <v>4445</v>
      </c>
      <c r="C2540" s="2">
        <v>0</v>
      </c>
      <c r="D2540" s="2" t="s">
        <v>1848</v>
      </c>
      <c r="E2540" s="2">
        <v>2860</v>
      </c>
      <c r="F2540" s="2" t="s">
        <v>1778</v>
      </c>
      <c r="G2540" s="2">
        <v>2633252.8470000001</v>
      </c>
      <c r="H2540" s="2">
        <v>1252044.4539999999</v>
      </c>
      <c r="I2540" s="2" t="s">
        <v>4896</v>
      </c>
      <c r="J2540" s="4">
        <v>39630</v>
      </c>
      <c r="K2540" s="230">
        <f t="shared" si="196"/>
        <v>3</v>
      </c>
      <c r="L2540" s="2" t="str">
        <f>$B2540&amp;"-"&amp;COUNTIF($B$2:$B2540, $B2540)</f>
        <v>4445-3</v>
      </c>
      <c r="M2540" s="2">
        <v>8051</v>
      </c>
      <c r="N2540" s="2" t="str">
        <f t="shared" si="198"/>
        <v>Zürich</v>
      </c>
      <c r="O2540" s="2" t="str">
        <f t="shared" si="199"/>
        <v>Zürich</v>
      </c>
      <c r="P2540" s="2" t="str">
        <f t="shared" si="199"/>
        <v/>
      </c>
      <c r="Q2540" s="2" t="str">
        <f t="shared" si="199"/>
        <v/>
      </c>
      <c r="R2540" s="2" t="str">
        <f t="shared" si="199"/>
        <v/>
      </c>
      <c r="S2540" s="2" t="str">
        <f t="shared" si="199"/>
        <v/>
      </c>
      <c r="T2540" s="2" t="str">
        <f t="shared" si="199"/>
        <v/>
      </c>
      <c r="U2540" s="2" t="str">
        <f t="shared" si="199"/>
        <v/>
      </c>
      <c r="V2540" s="2" t="str">
        <f t="shared" si="199"/>
        <v/>
      </c>
      <c r="W2540" s="2" t="str">
        <f t="shared" si="199"/>
        <v/>
      </c>
      <c r="X2540" s="2" t="str">
        <f t="shared" si="199"/>
        <v/>
      </c>
      <c r="Y2540" s="2" t="str">
        <f t="shared" si="199"/>
        <v/>
      </c>
    </row>
    <row r="2541" spans="1:25" x14ac:dyDescent="0.2">
      <c r="A2541" s="2" t="s">
        <v>1848</v>
      </c>
      <c r="B2541" s="2">
        <v>4497</v>
      </c>
      <c r="C2541" s="2">
        <v>0</v>
      </c>
      <c r="D2541" s="2" t="s">
        <v>1848</v>
      </c>
      <c r="E2541" s="2">
        <v>2860</v>
      </c>
      <c r="F2541" s="2" t="s">
        <v>1778</v>
      </c>
      <c r="G2541" s="2">
        <v>2633322.4029999999</v>
      </c>
      <c r="H2541" s="2">
        <v>1253493.0519999999</v>
      </c>
      <c r="I2541" s="2" t="s">
        <v>4896</v>
      </c>
      <c r="J2541" s="4">
        <v>39630</v>
      </c>
      <c r="K2541" s="230">
        <f t="shared" si="196"/>
        <v>3</v>
      </c>
      <c r="L2541" s="2" t="str">
        <f>$B2541&amp;"-"&amp;COUNTIF($B$2:$B2541, $B2541)</f>
        <v>4497-1</v>
      </c>
      <c r="M2541" s="2">
        <v>8052</v>
      </c>
      <c r="N2541" s="2" t="str">
        <f t="shared" si="198"/>
        <v>Zürich</v>
      </c>
      <c r="O2541" s="2" t="str">
        <f t="shared" si="199"/>
        <v>Zürich</v>
      </c>
      <c r="P2541" s="2" t="str">
        <f t="shared" si="199"/>
        <v>Zürich</v>
      </c>
      <c r="Q2541" s="2" t="str">
        <f t="shared" si="199"/>
        <v/>
      </c>
      <c r="R2541" s="2" t="str">
        <f t="shared" si="199"/>
        <v/>
      </c>
      <c r="S2541" s="2" t="str">
        <f t="shared" si="199"/>
        <v/>
      </c>
      <c r="T2541" s="2" t="str">
        <f t="shared" si="199"/>
        <v/>
      </c>
      <c r="U2541" s="2" t="str">
        <f t="shared" si="199"/>
        <v/>
      </c>
      <c r="V2541" s="2" t="str">
        <f t="shared" si="199"/>
        <v/>
      </c>
      <c r="W2541" s="2" t="str">
        <f t="shared" si="199"/>
        <v/>
      </c>
      <c r="X2541" s="2" t="str">
        <f t="shared" si="199"/>
        <v/>
      </c>
      <c r="Y2541" s="2" t="str">
        <f t="shared" si="199"/>
        <v/>
      </c>
    </row>
    <row r="2542" spans="1:25" x14ac:dyDescent="0.2">
      <c r="A2542" s="2" t="s">
        <v>1849</v>
      </c>
      <c r="B2542" s="2">
        <v>4450</v>
      </c>
      <c r="C2542" s="2">
        <v>0</v>
      </c>
      <c r="D2542" s="2" t="s">
        <v>1849</v>
      </c>
      <c r="E2542" s="2">
        <v>2861</v>
      </c>
      <c r="F2542" s="2" t="s">
        <v>1778</v>
      </c>
      <c r="G2542" s="2">
        <v>2627670.0630000001</v>
      </c>
      <c r="H2542" s="2">
        <v>1258087.551</v>
      </c>
      <c r="I2542" s="2" t="s">
        <v>4896</v>
      </c>
      <c r="J2542" s="4">
        <v>39630</v>
      </c>
      <c r="K2542" s="230">
        <f t="shared" si="196"/>
        <v>3</v>
      </c>
      <c r="L2542" s="2" t="str">
        <f>$B2542&amp;"-"&amp;COUNTIF($B$2:$B2542, $B2542)</f>
        <v>4450-3</v>
      </c>
      <c r="M2542" s="2">
        <v>8053</v>
      </c>
      <c r="N2542" s="2" t="str">
        <f t="shared" si="198"/>
        <v>Zürich</v>
      </c>
      <c r="O2542" s="2" t="str">
        <f t="shared" si="199"/>
        <v/>
      </c>
      <c r="P2542" s="2" t="str">
        <f t="shared" si="199"/>
        <v/>
      </c>
      <c r="Q2542" s="2" t="str">
        <f t="shared" si="199"/>
        <v/>
      </c>
      <c r="R2542" s="2" t="str">
        <f t="shared" si="199"/>
        <v/>
      </c>
      <c r="S2542" s="2" t="str">
        <f t="shared" si="199"/>
        <v/>
      </c>
      <c r="T2542" s="2" t="str">
        <f t="shared" si="199"/>
        <v/>
      </c>
      <c r="U2542" s="2" t="str">
        <f t="shared" si="199"/>
        <v/>
      </c>
      <c r="V2542" s="2" t="str">
        <f t="shared" si="199"/>
        <v/>
      </c>
      <c r="W2542" s="2" t="str">
        <f t="shared" si="199"/>
        <v/>
      </c>
      <c r="X2542" s="2" t="str">
        <f t="shared" si="199"/>
        <v/>
      </c>
      <c r="Y2542" s="2" t="str">
        <f t="shared" si="199"/>
        <v/>
      </c>
    </row>
    <row r="2543" spans="1:25" x14ac:dyDescent="0.2">
      <c r="A2543" s="2" t="s">
        <v>1850</v>
      </c>
      <c r="B2543" s="2">
        <v>4492</v>
      </c>
      <c r="C2543" s="2">
        <v>0</v>
      </c>
      <c r="D2543" s="2" t="s">
        <v>1850</v>
      </c>
      <c r="E2543" s="2">
        <v>2862</v>
      </c>
      <c r="F2543" s="2" t="s">
        <v>1778</v>
      </c>
      <c r="G2543" s="2">
        <v>2634391.12</v>
      </c>
      <c r="H2543" s="2">
        <v>1254799.774</v>
      </c>
      <c r="I2543" s="2" t="s">
        <v>4896</v>
      </c>
      <c r="J2543" s="4">
        <v>39630</v>
      </c>
      <c r="K2543" s="230">
        <f t="shared" si="196"/>
        <v>3</v>
      </c>
      <c r="L2543" s="2" t="str">
        <f>$B2543&amp;"-"&amp;COUNTIF($B$2:$B2543, $B2543)</f>
        <v>4492-1</v>
      </c>
      <c r="M2543" s="2">
        <v>8055</v>
      </c>
      <c r="N2543" s="2" t="str">
        <f t="shared" si="198"/>
        <v>Zürich</v>
      </c>
      <c r="O2543" s="2" t="str">
        <f t="shared" si="199"/>
        <v/>
      </c>
      <c r="P2543" s="2" t="str">
        <f t="shared" si="199"/>
        <v/>
      </c>
      <c r="Q2543" s="2" t="str">
        <f t="shared" si="199"/>
        <v/>
      </c>
      <c r="R2543" s="2" t="str">
        <f t="shared" si="199"/>
        <v/>
      </c>
      <c r="S2543" s="2" t="str">
        <f t="shared" si="199"/>
        <v/>
      </c>
      <c r="T2543" s="2" t="str">
        <f t="shared" si="199"/>
        <v/>
      </c>
      <c r="U2543" s="2" t="str">
        <f t="shared" si="199"/>
        <v/>
      </c>
      <c r="V2543" s="2" t="str">
        <f t="shared" si="199"/>
        <v/>
      </c>
      <c r="W2543" s="2" t="str">
        <f t="shared" si="199"/>
        <v/>
      </c>
      <c r="X2543" s="2" t="str">
        <f t="shared" si="199"/>
        <v/>
      </c>
      <c r="Y2543" s="2" t="str">
        <f t="shared" si="199"/>
        <v/>
      </c>
    </row>
    <row r="2544" spans="1:25" x14ac:dyDescent="0.2">
      <c r="A2544" s="2" t="s">
        <v>1855</v>
      </c>
      <c r="B2544" s="2">
        <v>4443</v>
      </c>
      <c r="C2544" s="2">
        <v>0</v>
      </c>
      <c r="D2544" s="2" t="s">
        <v>1851</v>
      </c>
      <c r="E2544" s="2">
        <v>2863</v>
      </c>
      <c r="F2544" s="2" t="s">
        <v>1778</v>
      </c>
      <c r="G2544" s="2">
        <v>2629401.9619999998</v>
      </c>
      <c r="H2544" s="2">
        <v>1252912.8689999999</v>
      </c>
      <c r="I2544" s="2" t="s">
        <v>4896</v>
      </c>
      <c r="J2544" s="4">
        <v>39630</v>
      </c>
      <c r="K2544" s="230">
        <f t="shared" si="196"/>
        <v>3</v>
      </c>
      <c r="L2544" s="2" t="str">
        <f>$B2544&amp;"-"&amp;COUNTIF($B$2:$B2544, $B2544)</f>
        <v>4443-1</v>
      </c>
      <c r="M2544" s="2">
        <v>8057</v>
      </c>
      <c r="N2544" s="2" t="str">
        <f t="shared" si="198"/>
        <v>Zürich</v>
      </c>
      <c r="O2544" s="2" t="str">
        <f t="shared" si="199"/>
        <v/>
      </c>
      <c r="P2544" s="2" t="str">
        <f t="shared" si="199"/>
        <v/>
      </c>
      <c r="Q2544" s="2" t="str">
        <f t="shared" si="199"/>
        <v/>
      </c>
      <c r="R2544" s="2" t="str">
        <f t="shared" si="199"/>
        <v/>
      </c>
      <c r="S2544" s="2" t="str">
        <f t="shared" si="199"/>
        <v/>
      </c>
      <c r="T2544" s="2" t="str">
        <f t="shared" si="199"/>
        <v/>
      </c>
      <c r="U2544" s="2" t="str">
        <f t="shared" si="199"/>
        <v/>
      </c>
      <c r="V2544" s="2" t="str">
        <f t="shared" si="199"/>
        <v/>
      </c>
      <c r="W2544" s="2" t="str">
        <f t="shared" si="199"/>
        <v/>
      </c>
      <c r="X2544" s="2" t="str">
        <f t="shared" si="199"/>
        <v/>
      </c>
      <c r="Y2544" s="2" t="str">
        <f t="shared" si="199"/>
        <v/>
      </c>
    </row>
    <row r="2545" spans="1:25" x14ac:dyDescent="0.2">
      <c r="A2545" s="2" t="s">
        <v>1851</v>
      </c>
      <c r="B2545" s="2">
        <v>4456</v>
      </c>
      <c r="C2545" s="2">
        <v>0</v>
      </c>
      <c r="D2545" s="2" t="s">
        <v>1851</v>
      </c>
      <c r="E2545" s="2">
        <v>2863</v>
      </c>
      <c r="F2545" s="2" t="s">
        <v>1778</v>
      </c>
      <c r="G2545" s="2">
        <v>2628409.2110000001</v>
      </c>
      <c r="H2545" s="2">
        <v>1253630.973</v>
      </c>
      <c r="I2545" s="2" t="s">
        <v>4896</v>
      </c>
      <c r="J2545" s="4">
        <v>39630</v>
      </c>
      <c r="K2545" s="230">
        <f t="shared" si="196"/>
        <v>3</v>
      </c>
      <c r="L2545" s="2" t="str">
        <f>$B2545&amp;"-"&amp;COUNTIF($B$2:$B2545, $B2545)</f>
        <v>4456-1</v>
      </c>
      <c r="M2545" s="2">
        <v>8064</v>
      </c>
      <c r="N2545" s="2" t="str">
        <f t="shared" si="198"/>
        <v>Zürich</v>
      </c>
      <c r="O2545" s="2" t="str">
        <f t="shared" si="199"/>
        <v/>
      </c>
      <c r="P2545" s="2" t="str">
        <f t="shared" si="199"/>
        <v/>
      </c>
      <c r="Q2545" s="2" t="str">
        <f t="shared" si="199"/>
        <v/>
      </c>
      <c r="R2545" s="2" t="str">
        <f t="shared" si="199"/>
        <v/>
      </c>
      <c r="S2545" s="2" t="str">
        <f t="shared" si="199"/>
        <v/>
      </c>
      <c r="T2545" s="2" t="str">
        <f t="shared" si="199"/>
        <v/>
      </c>
      <c r="U2545" s="2" t="str">
        <f t="shared" si="199"/>
        <v/>
      </c>
      <c r="V2545" s="2" t="str">
        <f t="shared" si="199"/>
        <v/>
      </c>
      <c r="W2545" s="2" t="str">
        <f t="shared" si="199"/>
        <v/>
      </c>
      <c r="X2545" s="2" t="str">
        <f t="shared" si="199"/>
        <v/>
      </c>
      <c r="Y2545" s="2" t="str">
        <f t="shared" si="199"/>
        <v/>
      </c>
    </row>
    <row r="2546" spans="1:25" x14ac:dyDescent="0.2">
      <c r="A2546" s="2" t="s">
        <v>1852</v>
      </c>
      <c r="B2546" s="2">
        <v>4441</v>
      </c>
      <c r="C2546" s="2">
        <v>0</v>
      </c>
      <c r="D2546" s="2" t="s">
        <v>1852</v>
      </c>
      <c r="E2546" s="2">
        <v>2864</v>
      </c>
      <c r="F2546" s="2" t="s">
        <v>1778</v>
      </c>
      <c r="G2546" s="2">
        <v>2629426.9509999999</v>
      </c>
      <c r="H2546" s="2">
        <v>1255689.4410000001</v>
      </c>
      <c r="I2546" s="2" t="s">
        <v>4896</v>
      </c>
      <c r="J2546" s="4">
        <v>39630</v>
      </c>
      <c r="K2546" s="230">
        <f t="shared" si="196"/>
        <v>3</v>
      </c>
      <c r="L2546" s="2" t="str">
        <f>$B2546&amp;"-"&amp;COUNTIF($B$2:$B2546, $B2546)</f>
        <v>4441-1</v>
      </c>
      <c r="M2546" s="2">
        <v>8102</v>
      </c>
      <c r="N2546" s="2" t="str">
        <f t="shared" si="198"/>
        <v>Oberengstringen</v>
      </c>
      <c r="O2546" s="2" t="str">
        <f t="shared" si="199"/>
        <v/>
      </c>
      <c r="P2546" s="2" t="str">
        <f t="shared" si="199"/>
        <v/>
      </c>
      <c r="Q2546" s="2" t="str">
        <f t="shared" si="199"/>
        <v/>
      </c>
      <c r="R2546" s="2" t="str">
        <f t="shared" si="199"/>
        <v/>
      </c>
      <c r="S2546" s="2" t="str">
        <f t="shared" si="199"/>
        <v/>
      </c>
      <c r="T2546" s="2" t="str">
        <f t="shared" si="199"/>
        <v/>
      </c>
      <c r="U2546" s="2" t="str">
        <f t="shared" ref="U2546:Y2546" si="200">IFERROR(INDEX($A$2:$A$5744, MATCH($M2546&amp;"-"&amp;U$1, $L$2:$L$5744, 0)), "")</f>
        <v/>
      </c>
      <c r="V2546" s="2" t="str">
        <f t="shared" si="200"/>
        <v/>
      </c>
      <c r="W2546" s="2" t="str">
        <f t="shared" si="200"/>
        <v/>
      </c>
      <c r="X2546" s="2" t="str">
        <f t="shared" si="200"/>
        <v/>
      </c>
      <c r="Y2546" s="2" t="str">
        <f t="shared" si="200"/>
        <v/>
      </c>
    </row>
    <row r="2547" spans="1:25" x14ac:dyDescent="0.2">
      <c r="A2547" s="2" t="s">
        <v>1849</v>
      </c>
      <c r="B2547" s="2">
        <v>4450</v>
      </c>
      <c r="C2547" s="2">
        <v>0</v>
      </c>
      <c r="D2547" s="2" t="s">
        <v>1852</v>
      </c>
      <c r="E2547" s="2">
        <v>2864</v>
      </c>
      <c r="F2547" s="2" t="s">
        <v>1778</v>
      </c>
      <c r="G2547" s="2">
        <v>2628499.6320000002</v>
      </c>
      <c r="H2547" s="2">
        <v>1255911.4509999999</v>
      </c>
      <c r="I2547" s="2" t="s">
        <v>4896</v>
      </c>
      <c r="J2547" s="4">
        <v>39630</v>
      </c>
      <c r="K2547" s="230">
        <f t="shared" si="196"/>
        <v>3</v>
      </c>
      <c r="L2547" s="2" t="str">
        <f>$B2547&amp;"-"&amp;COUNTIF($B$2:$B2547, $B2547)</f>
        <v>4450-4</v>
      </c>
      <c r="M2547" s="2">
        <v>8103</v>
      </c>
      <c r="N2547" s="2" t="str">
        <f t="shared" si="198"/>
        <v>Unterengstringen</v>
      </c>
      <c r="O2547" s="2" t="str">
        <f t="shared" si="198"/>
        <v/>
      </c>
      <c r="P2547" s="2" t="str">
        <f t="shared" si="198"/>
        <v/>
      </c>
      <c r="Q2547" s="2" t="str">
        <f t="shared" si="198"/>
        <v/>
      </c>
      <c r="R2547" s="2" t="str">
        <f t="shared" si="198"/>
        <v/>
      </c>
      <c r="S2547" s="2" t="str">
        <f t="shared" si="198"/>
        <v/>
      </c>
      <c r="T2547" s="2" t="str">
        <f t="shared" si="198"/>
        <v/>
      </c>
      <c r="U2547" s="2" t="str">
        <f t="shared" si="198"/>
        <v/>
      </c>
      <c r="V2547" s="2" t="str">
        <f t="shared" si="198"/>
        <v/>
      </c>
      <c r="W2547" s="2" t="str">
        <f t="shared" si="198"/>
        <v/>
      </c>
      <c r="X2547" s="2" t="str">
        <f t="shared" si="198"/>
        <v/>
      </c>
      <c r="Y2547" s="2" t="str">
        <f t="shared" si="198"/>
        <v/>
      </c>
    </row>
    <row r="2548" spans="1:25" x14ac:dyDescent="0.2">
      <c r="A2548" s="2" t="s">
        <v>1853</v>
      </c>
      <c r="B2548" s="2">
        <v>4493</v>
      </c>
      <c r="C2548" s="2">
        <v>0</v>
      </c>
      <c r="D2548" s="2" t="s">
        <v>1853</v>
      </c>
      <c r="E2548" s="2">
        <v>2865</v>
      </c>
      <c r="F2548" s="2" t="s">
        <v>1778</v>
      </c>
      <c r="G2548" s="2">
        <v>2635399.7379999999</v>
      </c>
      <c r="H2548" s="2">
        <v>1255039.9850000001</v>
      </c>
      <c r="I2548" s="2" t="s">
        <v>4896</v>
      </c>
      <c r="J2548" s="4">
        <v>39630</v>
      </c>
      <c r="K2548" s="230">
        <f t="shared" si="196"/>
        <v>3</v>
      </c>
      <c r="L2548" s="2" t="str">
        <f>$B2548&amp;"-"&amp;COUNTIF($B$2:$B2548, $B2548)</f>
        <v>4493-2</v>
      </c>
      <c r="M2548" s="2">
        <v>8104</v>
      </c>
      <c r="N2548" s="2" t="str">
        <f t="shared" si="198"/>
        <v>Weiningen ZH</v>
      </c>
      <c r="O2548" s="2" t="str">
        <f t="shared" si="198"/>
        <v/>
      </c>
      <c r="P2548" s="2" t="str">
        <f t="shared" si="198"/>
        <v/>
      </c>
      <c r="Q2548" s="2" t="str">
        <f t="shared" si="198"/>
        <v/>
      </c>
      <c r="R2548" s="2" t="str">
        <f t="shared" si="198"/>
        <v/>
      </c>
      <c r="S2548" s="2" t="str">
        <f t="shared" si="198"/>
        <v/>
      </c>
      <c r="T2548" s="2" t="str">
        <f t="shared" si="198"/>
        <v/>
      </c>
      <c r="U2548" s="2" t="str">
        <f t="shared" si="198"/>
        <v/>
      </c>
      <c r="V2548" s="2" t="str">
        <f t="shared" si="198"/>
        <v/>
      </c>
      <c r="W2548" s="2" t="str">
        <f t="shared" si="198"/>
        <v/>
      </c>
      <c r="X2548" s="2" t="str">
        <f t="shared" si="198"/>
        <v/>
      </c>
      <c r="Y2548" s="2" t="str">
        <f t="shared" si="198"/>
        <v/>
      </c>
    </row>
    <row r="2549" spans="1:25" x14ac:dyDescent="0.2">
      <c r="A2549" s="2" t="s">
        <v>1856</v>
      </c>
      <c r="B2549" s="2">
        <v>4495</v>
      </c>
      <c r="C2549" s="2">
        <v>0</v>
      </c>
      <c r="D2549" s="2" t="s">
        <v>1853</v>
      </c>
      <c r="E2549" s="2">
        <v>2865</v>
      </c>
      <c r="F2549" s="2" t="s">
        <v>1778</v>
      </c>
      <c r="G2549" s="2">
        <v>2635708.284</v>
      </c>
      <c r="H2549" s="2">
        <v>1252787.1440000001</v>
      </c>
      <c r="I2549" s="2" t="s">
        <v>4896</v>
      </c>
      <c r="J2549" s="4">
        <v>39630</v>
      </c>
      <c r="K2549" s="230">
        <f t="shared" si="196"/>
        <v>3</v>
      </c>
      <c r="L2549" s="2" t="str">
        <f>$B2549&amp;"-"&amp;COUNTIF($B$2:$B2549, $B2549)</f>
        <v>4495-1</v>
      </c>
      <c r="M2549" s="2">
        <v>8105</v>
      </c>
      <c r="N2549" s="2" t="str">
        <f t="shared" si="198"/>
        <v>Regensdorf</v>
      </c>
      <c r="O2549" s="2" t="str">
        <f t="shared" si="198"/>
        <v>Watt</v>
      </c>
      <c r="P2549" s="2" t="str">
        <f t="shared" si="198"/>
        <v/>
      </c>
      <c r="Q2549" s="2" t="str">
        <f t="shared" si="198"/>
        <v/>
      </c>
      <c r="R2549" s="2" t="str">
        <f t="shared" si="198"/>
        <v/>
      </c>
      <c r="S2549" s="2" t="str">
        <f t="shared" si="198"/>
        <v/>
      </c>
      <c r="T2549" s="2" t="str">
        <f t="shared" si="198"/>
        <v/>
      </c>
      <c r="U2549" s="2" t="str">
        <f t="shared" si="198"/>
        <v/>
      </c>
      <c r="V2549" s="2" t="str">
        <f t="shared" si="198"/>
        <v/>
      </c>
      <c r="W2549" s="2" t="str">
        <f t="shared" si="198"/>
        <v/>
      </c>
      <c r="X2549" s="2" t="str">
        <f t="shared" si="198"/>
        <v/>
      </c>
      <c r="Y2549" s="2" t="str">
        <f t="shared" si="198"/>
        <v/>
      </c>
    </row>
    <row r="2550" spans="1:25" x14ac:dyDescent="0.2">
      <c r="A2550" s="2" t="s">
        <v>1854</v>
      </c>
      <c r="B2550" s="2">
        <v>4451</v>
      </c>
      <c r="C2550" s="2">
        <v>0</v>
      </c>
      <c r="D2550" s="2" t="s">
        <v>1854</v>
      </c>
      <c r="E2550" s="2">
        <v>2866</v>
      </c>
      <c r="F2550" s="2" t="s">
        <v>1778</v>
      </c>
      <c r="G2550" s="2">
        <v>2629209.537</v>
      </c>
      <c r="H2550" s="2">
        <v>1260757.9099999999</v>
      </c>
      <c r="I2550" s="2" t="s">
        <v>4896</v>
      </c>
      <c r="J2550" s="4">
        <v>39630</v>
      </c>
      <c r="K2550" s="230">
        <f t="shared" si="196"/>
        <v>3</v>
      </c>
      <c r="L2550" s="2" t="str">
        <f>$B2550&amp;"-"&amp;COUNTIF($B$2:$B2550, $B2550)</f>
        <v>4451-2</v>
      </c>
      <c r="M2550" s="2">
        <v>8106</v>
      </c>
      <c r="N2550" s="2" t="str">
        <f t="shared" si="198"/>
        <v>Adlikon b. Regensdorf</v>
      </c>
      <c r="O2550" s="2" t="str">
        <f t="shared" si="198"/>
        <v/>
      </c>
      <c r="P2550" s="2" t="str">
        <f t="shared" si="198"/>
        <v/>
      </c>
      <c r="Q2550" s="2" t="str">
        <f t="shared" si="198"/>
        <v/>
      </c>
      <c r="R2550" s="2" t="str">
        <f t="shared" si="198"/>
        <v/>
      </c>
      <c r="S2550" s="2" t="str">
        <f t="shared" si="198"/>
        <v/>
      </c>
      <c r="T2550" s="2" t="str">
        <f t="shared" si="198"/>
        <v/>
      </c>
      <c r="U2550" s="2" t="str">
        <f t="shared" si="198"/>
        <v/>
      </c>
      <c r="V2550" s="2" t="str">
        <f t="shared" si="198"/>
        <v/>
      </c>
      <c r="W2550" s="2" t="str">
        <f t="shared" si="198"/>
        <v/>
      </c>
      <c r="X2550" s="2" t="str">
        <f t="shared" si="198"/>
        <v/>
      </c>
      <c r="Y2550" s="2" t="str">
        <f t="shared" si="198"/>
        <v/>
      </c>
    </row>
    <row r="2551" spans="1:25" x14ac:dyDescent="0.2">
      <c r="A2551" s="2" t="s">
        <v>1831</v>
      </c>
      <c r="B2551" s="2">
        <v>4442</v>
      </c>
      <c r="C2551" s="2">
        <v>0</v>
      </c>
      <c r="D2551" s="2" t="s">
        <v>1855</v>
      </c>
      <c r="E2551" s="2">
        <v>2867</v>
      </c>
      <c r="F2551" s="2" t="s">
        <v>1778</v>
      </c>
      <c r="G2551" s="2">
        <v>2630497.9410000001</v>
      </c>
      <c r="H2551" s="2">
        <v>1254275.6370000001</v>
      </c>
      <c r="I2551" s="2" t="s">
        <v>4896</v>
      </c>
      <c r="J2551" s="4">
        <v>39630</v>
      </c>
      <c r="K2551" s="230">
        <f t="shared" si="196"/>
        <v>3</v>
      </c>
      <c r="L2551" s="2" t="str">
        <f>$B2551&amp;"-"&amp;COUNTIF($B$2:$B2551, $B2551)</f>
        <v>4442-2</v>
      </c>
      <c r="M2551" s="2">
        <v>8107</v>
      </c>
      <c r="N2551" s="2" t="str">
        <f t="shared" si="198"/>
        <v>Buchs ZH</v>
      </c>
      <c r="O2551" s="2" t="str">
        <f t="shared" si="198"/>
        <v>Buchs ZH</v>
      </c>
      <c r="P2551" s="2" t="str">
        <f t="shared" si="198"/>
        <v/>
      </c>
      <c r="Q2551" s="2" t="str">
        <f t="shared" si="198"/>
        <v/>
      </c>
      <c r="R2551" s="2" t="str">
        <f t="shared" si="198"/>
        <v/>
      </c>
      <c r="S2551" s="2" t="str">
        <f t="shared" si="198"/>
        <v/>
      </c>
      <c r="T2551" s="2" t="str">
        <f t="shared" si="198"/>
        <v/>
      </c>
      <c r="U2551" s="2" t="str">
        <f t="shared" si="198"/>
        <v/>
      </c>
      <c r="V2551" s="2" t="str">
        <f t="shared" si="198"/>
        <v/>
      </c>
      <c r="W2551" s="2" t="str">
        <f t="shared" si="198"/>
        <v/>
      </c>
      <c r="X2551" s="2" t="str">
        <f t="shared" si="198"/>
        <v/>
      </c>
      <c r="Y2551" s="2" t="str">
        <f t="shared" si="198"/>
        <v/>
      </c>
    </row>
    <row r="2552" spans="1:25" x14ac:dyDescent="0.2">
      <c r="A2552" s="2" t="s">
        <v>1855</v>
      </c>
      <c r="B2552" s="2">
        <v>4443</v>
      </c>
      <c r="C2552" s="2">
        <v>0</v>
      </c>
      <c r="D2552" s="2" t="s">
        <v>1855</v>
      </c>
      <c r="E2552" s="2">
        <v>2867</v>
      </c>
      <c r="F2552" s="2" t="s">
        <v>1778</v>
      </c>
      <c r="G2552" s="2">
        <v>2630176.736</v>
      </c>
      <c r="H2552" s="2">
        <v>1253229.452</v>
      </c>
      <c r="I2552" s="2" t="s">
        <v>4896</v>
      </c>
      <c r="J2552" s="4">
        <v>39630</v>
      </c>
      <c r="K2552" s="230">
        <f t="shared" si="196"/>
        <v>3</v>
      </c>
      <c r="L2552" s="2" t="str">
        <f>$B2552&amp;"-"&amp;COUNTIF($B$2:$B2552, $B2552)</f>
        <v>4443-2</v>
      </c>
      <c r="M2552" s="2">
        <v>8108</v>
      </c>
      <c r="N2552" s="2" t="str">
        <f t="shared" si="198"/>
        <v>Dällikon</v>
      </c>
      <c r="O2552" s="2" t="str">
        <f t="shared" si="198"/>
        <v/>
      </c>
      <c r="P2552" s="2" t="str">
        <f t="shared" si="198"/>
        <v/>
      </c>
      <c r="Q2552" s="2" t="str">
        <f t="shared" si="198"/>
        <v/>
      </c>
      <c r="R2552" s="2" t="str">
        <f t="shared" si="198"/>
        <v/>
      </c>
      <c r="S2552" s="2" t="str">
        <f t="shared" si="198"/>
        <v/>
      </c>
      <c r="T2552" s="2" t="str">
        <f t="shared" si="198"/>
        <v/>
      </c>
      <c r="U2552" s="2" t="str">
        <f t="shared" si="198"/>
        <v/>
      </c>
      <c r="V2552" s="2" t="str">
        <f t="shared" si="198"/>
        <v/>
      </c>
      <c r="W2552" s="2" t="str">
        <f t="shared" si="198"/>
        <v/>
      </c>
      <c r="X2552" s="2" t="str">
        <f t="shared" si="198"/>
        <v/>
      </c>
      <c r="Y2552" s="2" t="str">
        <f t="shared" si="198"/>
        <v/>
      </c>
    </row>
    <row r="2553" spans="1:25" x14ac:dyDescent="0.2">
      <c r="A2553" s="2" t="s">
        <v>1847</v>
      </c>
      <c r="B2553" s="2">
        <v>4444</v>
      </c>
      <c r="C2553" s="2">
        <v>0</v>
      </c>
      <c r="D2553" s="2" t="s">
        <v>1855</v>
      </c>
      <c r="E2553" s="2">
        <v>2867</v>
      </c>
      <c r="F2553" s="2" t="s">
        <v>1778</v>
      </c>
      <c r="G2553" s="2">
        <v>2630971.517</v>
      </c>
      <c r="H2553" s="2">
        <v>1253585.169</v>
      </c>
      <c r="I2553" s="2" t="s">
        <v>4896</v>
      </c>
      <c r="J2553" s="4">
        <v>39630</v>
      </c>
      <c r="K2553" s="230">
        <f t="shared" si="196"/>
        <v>3</v>
      </c>
      <c r="L2553" s="2" t="str">
        <f>$B2553&amp;"-"&amp;COUNTIF($B$2:$B2553, $B2553)</f>
        <v>4444-4</v>
      </c>
      <c r="M2553" s="2">
        <v>8109</v>
      </c>
      <c r="N2553" s="2" t="str">
        <f t="shared" si="198"/>
        <v>Kloster Fahr</v>
      </c>
      <c r="O2553" s="2" t="str">
        <f t="shared" si="198"/>
        <v/>
      </c>
      <c r="P2553" s="2" t="str">
        <f t="shared" si="198"/>
        <v/>
      </c>
      <c r="Q2553" s="2" t="str">
        <f t="shared" si="198"/>
        <v/>
      </c>
      <c r="R2553" s="2" t="str">
        <f t="shared" si="198"/>
        <v/>
      </c>
      <c r="S2553" s="2" t="str">
        <f t="shared" si="198"/>
        <v/>
      </c>
      <c r="T2553" s="2" t="str">
        <f t="shared" si="198"/>
        <v/>
      </c>
      <c r="U2553" s="2" t="str">
        <f t="shared" si="198"/>
        <v/>
      </c>
      <c r="V2553" s="2" t="str">
        <f t="shared" si="198"/>
        <v/>
      </c>
      <c r="W2553" s="2" t="str">
        <f t="shared" si="198"/>
        <v/>
      </c>
      <c r="X2553" s="2" t="str">
        <f t="shared" si="198"/>
        <v/>
      </c>
      <c r="Y2553" s="2" t="str">
        <f t="shared" si="198"/>
        <v/>
      </c>
    </row>
    <row r="2554" spans="1:25" x14ac:dyDescent="0.2">
      <c r="A2554" s="2" t="s">
        <v>1856</v>
      </c>
      <c r="B2554" s="2">
        <v>4495</v>
      </c>
      <c r="C2554" s="2">
        <v>0</v>
      </c>
      <c r="D2554" s="2" t="s">
        <v>1856</v>
      </c>
      <c r="E2554" s="2">
        <v>2868</v>
      </c>
      <c r="F2554" s="2" t="s">
        <v>1778</v>
      </c>
      <c r="G2554" s="2">
        <v>2635539.9509999999</v>
      </c>
      <c r="H2554" s="2">
        <v>1251328.226</v>
      </c>
      <c r="I2554" s="2" t="s">
        <v>4896</v>
      </c>
      <c r="J2554" s="4">
        <v>39630</v>
      </c>
      <c r="K2554" s="230">
        <f t="shared" si="196"/>
        <v>3</v>
      </c>
      <c r="L2554" s="2" t="str">
        <f>$B2554&amp;"-"&amp;COUNTIF($B$2:$B2554, $B2554)</f>
        <v>4495-2</v>
      </c>
      <c r="M2554" s="2">
        <v>8112</v>
      </c>
      <c r="N2554" s="2" t="str">
        <f t="shared" si="198"/>
        <v>Otelfingen</v>
      </c>
      <c r="O2554" s="2" t="str">
        <f t="shared" si="198"/>
        <v/>
      </c>
      <c r="P2554" s="2" t="str">
        <f t="shared" si="198"/>
        <v/>
      </c>
      <c r="Q2554" s="2" t="str">
        <f t="shared" si="198"/>
        <v/>
      </c>
      <c r="R2554" s="2" t="str">
        <f t="shared" si="198"/>
        <v/>
      </c>
      <c r="S2554" s="2" t="str">
        <f t="shared" si="198"/>
        <v/>
      </c>
      <c r="T2554" s="2" t="str">
        <f t="shared" si="198"/>
        <v/>
      </c>
      <c r="U2554" s="2" t="str">
        <f t="shared" si="198"/>
        <v/>
      </c>
      <c r="V2554" s="2" t="str">
        <f t="shared" si="198"/>
        <v/>
      </c>
      <c r="W2554" s="2" t="str">
        <f t="shared" si="198"/>
        <v/>
      </c>
      <c r="X2554" s="2" t="str">
        <f t="shared" si="198"/>
        <v/>
      </c>
      <c r="Y2554" s="2" t="str">
        <f t="shared" si="198"/>
        <v/>
      </c>
    </row>
    <row r="2555" spans="1:25" x14ac:dyDescent="0.2">
      <c r="A2555" s="2" t="s">
        <v>1857</v>
      </c>
      <c r="B2555" s="2">
        <v>4455</v>
      </c>
      <c r="C2555" s="2">
        <v>0</v>
      </c>
      <c r="D2555" s="2" t="s">
        <v>1857</v>
      </c>
      <c r="E2555" s="2">
        <v>2869</v>
      </c>
      <c r="F2555" s="2" t="s">
        <v>1778</v>
      </c>
      <c r="G2555" s="2">
        <v>2626788.591</v>
      </c>
      <c r="H2555" s="2">
        <v>1254808.6459999999</v>
      </c>
      <c r="I2555" s="2" t="s">
        <v>4896</v>
      </c>
      <c r="J2555" s="4">
        <v>39630</v>
      </c>
      <c r="K2555" s="230">
        <f t="shared" si="196"/>
        <v>3</v>
      </c>
      <c r="L2555" s="2" t="str">
        <f>$B2555&amp;"-"&amp;COUNTIF($B$2:$B2555, $B2555)</f>
        <v>4455-1</v>
      </c>
      <c r="M2555" s="2">
        <v>8113</v>
      </c>
      <c r="N2555" s="2" t="str">
        <f t="shared" si="198"/>
        <v>Boppelsen</v>
      </c>
      <c r="O2555" s="2" t="str">
        <f t="shared" si="198"/>
        <v/>
      </c>
      <c r="P2555" s="2" t="str">
        <f t="shared" si="198"/>
        <v/>
      </c>
      <c r="Q2555" s="2" t="str">
        <f t="shared" si="198"/>
        <v/>
      </c>
      <c r="R2555" s="2" t="str">
        <f t="shared" si="198"/>
        <v/>
      </c>
      <c r="S2555" s="2" t="str">
        <f t="shared" si="198"/>
        <v/>
      </c>
      <c r="T2555" s="2" t="str">
        <f t="shared" si="198"/>
        <v/>
      </c>
      <c r="U2555" s="2" t="str">
        <f t="shared" si="198"/>
        <v/>
      </c>
      <c r="V2555" s="2" t="str">
        <f t="shared" si="198"/>
        <v/>
      </c>
      <c r="W2555" s="2" t="str">
        <f t="shared" si="198"/>
        <v/>
      </c>
      <c r="X2555" s="2" t="str">
        <f t="shared" si="198"/>
        <v/>
      </c>
      <c r="Y2555" s="2" t="str">
        <f t="shared" si="198"/>
        <v/>
      </c>
    </row>
    <row r="2556" spans="1:25" x14ac:dyDescent="0.2">
      <c r="A2556" s="2" t="s">
        <v>1858</v>
      </c>
      <c r="B2556" s="2">
        <v>4424</v>
      </c>
      <c r="C2556" s="2">
        <v>0</v>
      </c>
      <c r="D2556" s="2" t="s">
        <v>1858</v>
      </c>
      <c r="E2556" s="2">
        <v>2881</v>
      </c>
      <c r="F2556" s="2" t="s">
        <v>1778</v>
      </c>
      <c r="G2556" s="2">
        <v>2621172.7889999999</v>
      </c>
      <c r="H2556" s="2">
        <v>1251774.541</v>
      </c>
      <c r="I2556" s="2" t="s">
        <v>4896</v>
      </c>
      <c r="J2556" s="4">
        <v>39630</v>
      </c>
      <c r="K2556" s="230">
        <f t="shared" si="196"/>
        <v>3</v>
      </c>
      <c r="L2556" s="2" t="str">
        <f>$B2556&amp;"-"&amp;COUNTIF($B$2:$B2556, $B2556)</f>
        <v>4424-1</v>
      </c>
      <c r="M2556" s="2">
        <v>8114</v>
      </c>
      <c r="N2556" s="2" t="str">
        <f t="shared" si="198"/>
        <v>Dänikon ZH</v>
      </c>
      <c r="O2556" s="2" t="str">
        <f t="shared" si="198"/>
        <v/>
      </c>
      <c r="P2556" s="2" t="str">
        <f t="shared" si="198"/>
        <v/>
      </c>
      <c r="Q2556" s="2" t="str">
        <f t="shared" si="198"/>
        <v/>
      </c>
      <c r="R2556" s="2" t="str">
        <f t="shared" si="198"/>
        <v/>
      </c>
      <c r="S2556" s="2" t="str">
        <f t="shared" si="198"/>
        <v/>
      </c>
      <c r="T2556" s="2" t="str">
        <f t="shared" si="198"/>
        <v/>
      </c>
      <c r="U2556" s="2" t="str">
        <f t="shared" si="198"/>
        <v/>
      </c>
      <c r="V2556" s="2" t="str">
        <f t="shared" si="198"/>
        <v/>
      </c>
      <c r="W2556" s="2" t="str">
        <f t="shared" si="198"/>
        <v/>
      </c>
      <c r="X2556" s="2" t="str">
        <f t="shared" si="198"/>
        <v/>
      </c>
      <c r="Y2556" s="2" t="str">
        <f t="shared" si="198"/>
        <v/>
      </c>
    </row>
    <row r="2557" spans="1:25" x14ac:dyDescent="0.2">
      <c r="A2557" s="2" t="s">
        <v>1872</v>
      </c>
      <c r="B2557" s="2">
        <v>4425</v>
      </c>
      <c r="C2557" s="2">
        <v>0</v>
      </c>
      <c r="D2557" s="2" t="s">
        <v>1858</v>
      </c>
      <c r="E2557" s="2">
        <v>2881</v>
      </c>
      <c r="F2557" s="2" t="s">
        <v>1778</v>
      </c>
      <c r="G2557" s="2">
        <v>2619930.0890000002</v>
      </c>
      <c r="H2557" s="2">
        <v>1251155.0589999999</v>
      </c>
      <c r="I2557" s="2" t="s">
        <v>4896</v>
      </c>
      <c r="J2557" s="4">
        <v>39630</v>
      </c>
      <c r="K2557" s="230">
        <f t="shared" si="196"/>
        <v>3</v>
      </c>
      <c r="L2557" s="2" t="str">
        <f>$B2557&amp;"-"&amp;COUNTIF($B$2:$B2557, $B2557)</f>
        <v>4425-1</v>
      </c>
      <c r="M2557" s="2">
        <v>8115</v>
      </c>
      <c r="N2557" s="2" t="str">
        <f t="shared" si="198"/>
        <v>Hüttikon</v>
      </c>
      <c r="O2557" s="2" t="str">
        <f t="shared" si="198"/>
        <v/>
      </c>
      <c r="P2557" s="2" t="str">
        <f t="shared" si="198"/>
        <v/>
      </c>
      <c r="Q2557" s="2" t="str">
        <f t="shared" si="198"/>
        <v/>
      </c>
      <c r="R2557" s="2" t="str">
        <f t="shared" si="198"/>
        <v/>
      </c>
      <c r="S2557" s="2" t="str">
        <f t="shared" si="198"/>
        <v/>
      </c>
      <c r="T2557" s="2" t="str">
        <f t="shared" si="198"/>
        <v/>
      </c>
      <c r="U2557" s="2" t="str">
        <f t="shared" si="198"/>
        <v/>
      </c>
      <c r="V2557" s="2" t="str">
        <f t="shared" si="198"/>
        <v/>
      </c>
      <c r="W2557" s="2" t="str">
        <f t="shared" si="198"/>
        <v/>
      </c>
      <c r="X2557" s="2" t="str">
        <f t="shared" si="198"/>
        <v/>
      </c>
      <c r="Y2557" s="2" t="str">
        <f t="shared" si="198"/>
        <v/>
      </c>
    </row>
    <row r="2558" spans="1:25" x14ac:dyDescent="0.2">
      <c r="A2558" s="2" t="s">
        <v>1859</v>
      </c>
      <c r="B2558" s="2">
        <v>4431</v>
      </c>
      <c r="C2558" s="2">
        <v>0</v>
      </c>
      <c r="D2558" s="2" t="s">
        <v>1859</v>
      </c>
      <c r="E2558" s="2">
        <v>2882</v>
      </c>
      <c r="F2558" s="2" t="s">
        <v>1778</v>
      </c>
      <c r="G2558" s="2">
        <v>2625938.8620000002</v>
      </c>
      <c r="H2558" s="2">
        <v>1249349.118</v>
      </c>
      <c r="I2558" s="2" t="s">
        <v>4896</v>
      </c>
      <c r="J2558" s="4">
        <v>39630</v>
      </c>
      <c r="K2558" s="230">
        <f t="shared" si="196"/>
        <v>3</v>
      </c>
      <c r="L2558" s="2" t="str">
        <f>$B2558&amp;"-"&amp;COUNTIF($B$2:$B2558, $B2558)</f>
        <v>4431-1</v>
      </c>
      <c r="M2558" s="2">
        <v>8117</v>
      </c>
      <c r="N2558" s="2" t="str">
        <f t="shared" si="198"/>
        <v>Fällanden</v>
      </c>
      <c r="O2558" s="2" t="str">
        <f t="shared" si="198"/>
        <v/>
      </c>
      <c r="P2558" s="2" t="str">
        <f t="shared" si="198"/>
        <v/>
      </c>
      <c r="Q2558" s="2" t="str">
        <f t="shared" si="198"/>
        <v/>
      </c>
      <c r="R2558" s="2" t="str">
        <f t="shared" si="198"/>
        <v/>
      </c>
      <c r="S2558" s="2" t="str">
        <f t="shared" si="198"/>
        <v/>
      </c>
      <c r="T2558" s="2" t="str">
        <f t="shared" si="198"/>
        <v/>
      </c>
      <c r="U2558" s="2" t="str">
        <f t="shared" si="198"/>
        <v/>
      </c>
      <c r="V2558" s="2" t="str">
        <f t="shared" si="198"/>
        <v/>
      </c>
      <c r="W2558" s="2" t="str">
        <f t="shared" si="198"/>
        <v/>
      </c>
      <c r="X2558" s="2" t="str">
        <f t="shared" si="198"/>
        <v/>
      </c>
      <c r="Y2558" s="2" t="str">
        <f t="shared" si="198"/>
        <v/>
      </c>
    </row>
    <row r="2559" spans="1:25" x14ac:dyDescent="0.2">
      <c r="A2559" s="2" t="s">
        <v>1863</v>
      </c>
      <c r="B2559" s="2">
        <v>4434</v>
      </c>
      <c r="C2559" s="2">
        <v>0</v>
      </c>
      <c r="D2559" s="2" t="s">
        <v>1859</v>
      </c>
      <c r="E2559" s="2">
        <v>2882</v>
      </c>
      <c r="F2559" s="2" t="s">
        <v>1778</v>
      </c>
      <c r="G2559" s="2">
        <v>2625296.9959999998</v>
      </c>
      <c r="H2559" s="2">
        <v>1251060.5390000001</v>
      </c>
      <c r="I2559" s="2" t="s">
        <v>4896</v>
      </c>
      <c r="J2559" s="4">
        <v>39630</v>
      </c>
      <c r="K2559" s="230">
        <f t="shared" si="196"/>
        <v>3</v>
      </c>
      <c r="L2559" s="2" t="str">
        <f>$B2559&amp;"-"&amp;COUNTIF($B$2:$B2559, $B2559)</f>
        <v>4434-1</v>
      </c>
      <c r="M2559" s="2">
        <v>8118</v>
      </c>
      <c r="N2559" s="2" t="str">
        <f t="shared" si="198"/>
        <v>Pfaffhausen</v>
      </c>
      <c r="O2559" s="2" t="str">
        <f t="shared" si="198"/>
        <v/>
      </c>
      <c r="P2559" s="2" t="str">
        <f t="shared" si="198"/>
        <v/>
      </c>
      <c r="Q2559" s="2" t="str">
        <f t="shared" si="198"/>
        <v/>
      </c>
      <c r="R2559" s="2" t="str">
        <f t="shared" si="198"/>
        <v/>
      </c>
      <c r="S2559" s="2" t="str">
        <f t="shared" si="198"/>
        <v/>
      </c>
      <c r="T2559" s="2" t="str">
        <f t="shared" si="198"/>
        <v/>
      </c>
      <c r="U2559" s="2" t="str">
        <f t="shared" si="198"/>
        <v/>
      </c>
      <c r="V2559" s="2" t="str">
        <f t="shared" si="198"/>
        <v/>
      </c>
      <c r="W2559" s="2" t="str">
        <f t="shared" si="198"/>
        <v/>
      </c>
      <c r="X2559" s="2" t="str">
        <f t="shared" si="198"/>
        <v/>
      </c>
      <c r="Y2559" s="2" t="str">
        <f t="shared" si="198"/>
        <v/>
      </c>
    </row>
    <row r="2560" spans="1:25" x14ac:dyDescent="0.2">
      <c r="A2560" s="2" t="s">
        <v>1861</v>
      </c>
      <c r="B2560" s="2">
        <v>4457</v>
      </c>
      <c r="C2560" s="2">
        <v>0</v>
      </c>
      <c r="D2560" s="2" t="s">
        <v>1859</v>
      </c>
      <c r="E2560" s="2">
        <v>2882</v>
      </c>
      <c r="F2560" s="2" t="s">
        <v>1778</v>
      </c>
      <c r="G2560" s="2">
        <v>2626977.4929999998</v>
      </c>
      <c r="H2560" s="2">
        <v>1250007.889</v>
      </c>
      <c r="I2560" s="2" t="s">
        <v>4896</v>
      </c>
      <c r="J2560" s="4">
        <v>39630</v>
      </c>
      <c r="K2560" s="230">
        <f t="shared" si="196"/>
        <v>3</v>
      </c>
      <c r="L2560" s="2" t="str">
        <f>$B2560&amp;"-"&amp;COUNTIF($B$2:$B2560, $B2560)</f>
        <v>4457-1</v>
      </c>
      <c r="M2560" s="2">
        <v>8121</v>
      </c>
      <c r="N2560" s="2" t="str">
        <f t="shared" si="198"/>
        <v>Benglen</v>
      </c>
      <c r="O2560" s="2" t="str">
        <f t="shared" si="198"/>
        <v/>
      </c>
      <c r="P2560" s="2" t="str">
        <f t="shared" si="198"/>
        <v/>
      </c>
      <c r="Q2560" s="2" t="str">
        <f t="shared" si="198"/>
        <v/>
      </c>
      <c r="R2560" s="2" t="str">
        <f t="shared" si="198"/>
        <v/>
      </c>
      <c r="S2560" s="2" t="str">
        <f t="shared" si="198"/>
        <v/>
      </c>
      <c r="T2560" s="2" t="str">
        <f t="shared" si="198"/>
        <v/>
      </c>
      <c r="U2560" s="2" t="str">
        <f t="shared" si="198"/>
        <v/>
      </c>
      <c r="V2560" s="2" t="str">
        <f t="shared" si="198"/>
        <v/>
      </c>
      <c r="W2560" s="2" t="str">
        <f t="shared" si="198"/>
        <v/>
      </c>
      <c r="X2560" s="2" t="str">
        <f t="shared" si="198"/>
        <v/>
      </c>
      <c r="Y2560" s="2" t="str">
        <f t="shared" si="198"/>
        <v/>
      </c>
    </row>
    <row r="2561" spans="1:25" x14ac:dyDescent="0.2">
      <c r="A2561" s="2" t="s">
        <v>1860</v>
      </c>
      <c r="B2561" s="2">
        <v>4207</v>
      </c>
      <c r="C2561" s="2">
        <v>0</v>
      </c>
      <c r="D2561" s="2" t="s">
        <v>1860</v>
      </c>
      <c r="E2561" s="2">
        <v>2883</v>
      </c>
      <c r="F2561" s="2" t="s">
        <v>1778</v>
      </c>
      <c r="G2561" s="2">
        <v>2616088.4939999999</v>
      </c>
      <c r="H2561" s="2">
        <v>1249409.298</v>
      </c>
      <c r="I2561" s="2" t="s">
        <v>4896</v>
      </c>
      <c r="J2561" s="4">
        <v>39630</v>
      </c>
      <c r="K2561" s="230">
        <f t="shared" si="196"/>
        <v>3</v>
      </c>
      <c r="L2561" s="2" t="str">
        <f>$B2561&amp;"-"&amp;COUNTIF($B$2:$B2561, $B2561)</f>
        <v>4207-1</v>
      </c>
      <c r="M2561" s="2">
        <v>8122</v>
      </c>
      <c r="N2561" s="2" t="str">
        <f t="shared" si="198"/>
        <v>Binz</v>
      </c>
      <c r="O2561" s="2" t="str">
        <f t="shared" si="198"/>
        <v/>
      </c>
      <c r="P2561" s="2" t="str">
        <f t="shared" si="198"/>
        <v/>
      </c>
      <c r="Q2561" s="2" t="str">
        <f t="shared" si="198"/>
        <v/>
      </c>
      <c r="R2561" s="2" t="str">
        <f t="shared" si="198"/>
        <v/>
      </c>
      <c r="S2561" s="2" t="str">
        <f t="shared" si="198"/>
        <v/>
      </c>
      <c r="T2561" s="2" t="str">
        <f t="shared" si="198"/>
        <v/>
      </c>
      <c r="U2561" s="2" t="str">
        <f t="shared" si="198"/>
        <v/>
      </c>
      <c r="V2561" s="2" t="str">
        <f t="shared" si="198"/>
        <v/>
      </c>
      <c r="W2561" s="2" t="str">
        <f t="shared" si="198"/>
        <v/>
      </c>
      <c r="X2561" s="2" t="str">
        <f t="shared" si="198"/>
        <v/>
      </c>
      <c r="Y2561" s="2" t="str">
        <f t="shared" si="198"/>
        <v/>
      </c>
    </row>
    <row r="2562" spans="1:25" x14ac:dyDescent="0.2">
      <c r="A2562" s="2" t="s">
        <v>1836</v>
      </c>
      <c r="B2562" s="2">
        <v>4447</v>
      </c>
      <c r="C2562" s="2">
        <v>0</v>
      </c>
      <c r="D2562" s="2" t="s">
        <v>1861</v>
      </c>
      <c r="E2562" s="2">
        <v>2884</v>
      </c>
      <c r="F2562" s="2" t="s">
        <v>1778</v>
      </c>
      <c r="G2562" s="2">
        <v>2629231.3080000002</v>
      </c>
      <c r="H2562" s="2">
        <v>1250935.632</v>
      </c>
      <c r="I2562" s="2" t="s">
        <v>4896</v>
      </c>
      <c r="J2562" s="4">
        <v>39630</v>
      </c>
      <c r="K2562" s="230">
        <f t="shared" si="196"/>
        <v>3</v>
      </c>
      <c r="L2562" s="2" t="str">
        <f>$B2562&amp;"-"&amp;COUNTIF($B$2:$B2562, $B2562)</f>
        <v>4447-3</v>
      </c>
      <c r="M2562" s="2">
        <v>8123</v>
      </c>
      <c r="N2562" s="2" t="str">
        <f t="shared" si="198"/>
        <v>Ebmatingen</v>
      </c>
      <c r="O2562" s="2" t="str">
        <f t="shared" si="198"/>
        <v/>
      </c>
      <c r="P2562" s="2" t="str">
        <f t="shared" si="198"/>
        <v/>
      </c>
      <c r="Q2562" s="2" t="str">
        <f t="shared" si="198"/>
        <v/>
      </c>
      <c r="R2562" s="2" t="str">
        <f t="shared" si="198"/>
        <v/>
      </c>
      <c r="S2562" s="2" t="str">
        <f t="shared" si="198"/>
        <v/>
      </c>
      <c r="T2562" s="2" t="str">
        <f t="shared" si="198"/>
        <v/>
      </c>
      <c r="U2562" s="2" t="str">
        <f t="shared" si="198"/>
        <v/>
      </c>
      <c r="V2562" s="2" t="str">
        <f t="shared" si="198"/>
        <v/>
      </c>
      <c r="W2562" s="2" t="str">
        <f t="shared" si="198"/>
        <v/>
      </c>
      <c r="X2562" s="2" t="str">
        <f t="shared" si="198"/>
        <v/>
      </c>
      <c r="Y2562" s="2" t="str">
        <f t="shared" si="198"/>
        <v/>
      </c>
    </row>
    <row r="2563" spans="1:25" x14ac:dyDescent="0.2">
      <c r="A2563" s="2" t="s">
        <v>1839</v>
      </c>
      <c r="B2563" s="2">
        <v>4448</v>
      </c>
      <c r="C2563" s="2">
        <v>0</v>
      </c>
      <c r="D2563" s="2" t="s">
        <v>1861</v>
      </c>
      <c r="E2563" s="2">
        <v>2884</v>
      </c>
      <c r="F2563" s="2" t="s">
        <v>1778</v>
      </c>
      <c r="G2563" s="2">
        <v>2629486.5129999998</v>
      </c>
      <c r="H2563" s="2">
        <v>1249861.0789999999</v>
      </c>
      <c r="I2563" s="2" t="s">
        <v>4896</v>
      </c>
      <c r="J2563" s="4">
        <v>39630</v>
      </c>
      <c r="K2563" s="230">
        <f t="shared" ref="K2563:K2626" si="201">IF(I2563="it", 1, IF(I2563="fr", 2, 3))</f>
        <v>3</v>
      </c>
      <c r="L2563" s="2" t="str">
        <f>$B2563&amp;"-"&amp;COUNTIF($B$2:$B2563, $B2563)</f>
        <v>4448-3</v>
      </c>
      <c r="M2563" s="2">
        <v>8124</v>
      </c>
      <c r="N2563" s="2" t="str">
        <f t="shared" si="198"/>
        <v>Maur</v>
      </c>
      <c r="O2563" s="2" t="str">
        <f t="shared" si="198"/>
        <v/>
      </c>
      <c r="P2563" s="2" t="str">
        <f t="shared" si="198"/>
        <v/>
      </c>
      <c r="Q2563" s="2" t="str">
        <f t="shared" si="198"/>
        <v/>
      </c>
      <c r="R2563" s="2" t="str">
        <f t="shared" si="198"/>
        <v/>
      </c>
      <c r="S2563" s="2" t="str">
        <f t="shared" si="198"/>
        <v/>
      </c>
      <c r="T2563" s="2" t="str">
        <f t="shared" si="198"/>
        <v/>
      </c>
      <c r="U2563" s="2" t="str">
        <f t="shared" si="198"/>
        <v/>
      </c>
      <c r="V2563" s="2" t="str">
        <f t="shared" si="198"/>
        <v/>
      </c>
      <c r="W2563" s="2" t="str">
        <f t="shared" si="198"/>
        <v/>
      </c>
      <c r="X2563" s="2" t="str">
        <f t="shared" si="198"/>
        <v/>
      </c>
      <c r="Y2563" s="2" t="str">
        <f t="shared" si="198"/>
        <v/>
      </c>
    </row>
    <row r="2564" spans="1:25" x14ac:dyDescent="0.2">
      <c r="A2564" s="2" t="s">
        <v>1851</v>
      </c>
      <c r="B2564" s="2">
        <v>4456</v>
      </c>
      <c r="C2564" s="2">
        <v>0</v>
      </c>
      <c r="D2564" s="2" t="s">
        <v>1861</v>
      </c>
      <c r="E2564" s="2">
        <v>2884</v>
      </c>
      <c r="F2564" s="2" t="s">
        <v>1778</v>
      </c>
      <c r="G2564" s="2">
        <v>2626870.8130000001</v>
      </c>
      <c r="H2564" s="2">
        <v>1252806.7709999999</v>
      </c>
      <c r="I2564" s="2" t="s">
        <v>4896</v>
      </c>
      <c r="J2564" s="4">
        <v>39630</v>
      </c>
      <c r="K2564" s="230">
        <f t="shared" si="201"/>
        <v>3</v>
      </c>
      <c r="L2564" s="2" t="str">
        <f>$B2564&amp;"-"&amp;COUNTIF($B$2:$B2564, $B2564)</f>
        <v>4456-2</v>
      </c>
      <c r="M2564" s="2">
        <v>8125</v>
      </c>
      <c r="N2564" s="2" t="str">
        <f t="shared" si="198"/>
        <v>Zollikerberg</v>
      </c>
      <c r="O2564" s="2" t="str">
        <f t="shared" si="198"/>
        <v>Zollikerberg</v>
      </c>
      <c r="P2564" s="2" t="str">
        <f t="shared" si="198"/>
        <v/>
      </c>
      <c r="Q2564" s="2" t="str">
        <f t="shared" si="198"/>
        <v/>
      </c>
      <c r="R2564" s="2" t="str">
        <f t="shared" si="198"/>
        <v/>
      </c>
      <c r="S2564" s="2" t="str">
        <f t="shared" ref="O2564:Y2587" si="202">IFERROR(INDEX($A$2:$A$5744, MATCH($M2564&amp;"-"&amp;S$1, $L$2:$L$5744, 0)), "")</f>
        <v/>
      </c>
      <c r="T2564" s="2" t="str">
        <f t="shared" si="202"/>
        <v/>
      </c>
      <c r="U2564" s="2" t="str">
        <f t="shared" si="202"/>
        <v/>
      </c>
      <c r="V2564" s="2" t="str">
        <f t="shared" si="202"/>
        <v/>
      </c>
      <c r="W2564" s="2" t="str">
        <f t="shared" si="202"/>
        <v/>
      </c>
      <c r="X2564" s="2" t="str">
        <f t="shared" si="202"/>
        <v/>
      </c>
      <c r="Y2564" s="2" t="str">
        <f t="shared" si="202"/>
        <v/>
      </c>
    </row>
    <row r="2565" spans="1:25" x14ac:dyDescent="0.2">
      <c r="A2565" s="2" t="s">
        <v>1861</v>
      </c>
      <c r="B2565" s="2">
        <v>4457</v>
      </c>
      <c r="C2565" s="2">
        <v>0</v>
      </c>
      <c r="D2565" s="2" t="s">
        <v>1861</v>
      </c>
      <c r="E2565" s="2">
        <v>2884</v>
      </c>
      <c r="F2565" s="2" t="s">
        <v>1778</v>
      </c>
      <c r="G2565" s="2">
        <v>2628279.02</v>
      </c>
      <c r="H2565" s="2">
        <v>1251005.8899999999</v>
      </c>
      <c r="I2565" s="2" t="s">
        <v>4896</v>
      </c>
      <c r="J2565" s="4">
        <v>39630</v>
      </c>
      <c r="K2565" s="230">
        <f t="shared" si="201"/>
        <v>3</v>
      </c>
      <c r="L2565" s="2" t="str">
        <f>$B2565&amp;"-"&amp;COUNTIF($B$2:$B2565, $B2565)</f>
        <v>4457-2</v>
      </c>
      <c r="M2565" s="2">
        <v>8126</v>
      </c>
      <c r="N2565" s="2" t="str">
        <f t="shared" ref="N2565:Y2607" si="203">IFERROR(INDEX($A$2:$A$5744, MATCH($M2565&amp;"-"&amp;N$1, $L$2:$L$5744, 0)), "")</f>
        <v>Zumikon</v>
      </c>
      <c r="O2565" s="2" t="str">
        <f t="shared" si="202"/>
        <v/>
      </c>
      <c r="P2565" s="2" t="str">
        <f t="shared" si="202"/>
        <v/>
      </c>
      <c r="Q2565" s="2" t="str">
        <f t="shared" si="202"/>
        <v/>
      </c>
      <c r="R2565" s="2" t="str">
        <f t="shared" si="202"/>
        <v/>
      </c>
      <c r="S2565" s="2" t="str">
        <f t="shared" si="202"/>
        <v/>
      </c>
      <c r="T2565" s="2" t="str">
        <f t="shared" si="202"/>
        <v/>
      </c>
      <c r="U2565" s="2" t="str">
        <f t="shared" si="202"/>
        <v/>
      </c>
      <c r="V2565" s="2" t="str">
        <f t="shared" si="202"/>
        <v/>
      </c>
      <c r="W2565" s="2" t="str">
        <f t="shared" si="202"/>
        <v/>
      </c>
      <c r="X2565" s="2" t="str">
        <f t="shared" si="202"/>
        <v/>
      </c>
      <c r="Y2565" s="2" t="str">
        <f t="shared" si="202"/>
        <v/>
      </c>
    </row>
    <row r="2566" spans="1:25" x14ac:dyDescent="0.2">
      <c r="A2566" s="2" t="s">
        <v>1862</v>
      </c>
      <c r="B2566" s="2">
        <v>4458</v>
      </c>
      <c r="C2566" s="2">
        <v>0</v>
      </c>
      <c r="D2566" s="2" t="s">
        <v>1862</v>
      </c>
      <c r="E2566" s="2">
        <v>2885</v>
      </c>
      <c r="F2566" s="2" t="s">
        <v>1778</v>
      </c>
      <c r="G2566" s="2">
        <v>2628563.7560000001</v>
      </c>
      <c r="H2566" s="2">
        <v>1247701.08</v>
      </c>
      <c r="I2566" s="2" t="s">
        <v>4896</v>
      </c>
      <c r="J2566" s="4">
        <v>39630</v>
      </c>
      <c r="K2566" s="230">
        <f t="shared" si="201"/>
        <v>3</v>
      </c>
      <c r="L2566" s="2" t="str">
        <f>$B2566&amp;"-"&amp;COUNTIF($B$2:$B2566, $B2566)</f>
        <v>4458-2</v>
      </c>
      <c r="M2566" s="2">
        <v>8127</v>
      </c>
      <c r="N2566" s="2" t="str">
        <f t="shared" si="203"/>
        <v>Forch</v>
      </c>
      <c r="O2566" s="2" t="str">
        <f t="shared" si="202"/>
        <v>Forch</v>
      </c>
      <c r="P2566" s="2" t="str">
        <f t="shared" si="202"/>
        <v>Forch</v>
      </c>
      <c r="Q2566" s="2" t="str">
        <f t="shared" si="202"/>
        <v/>
      </c>
      <c r="R2566" s="2" t="str">
        <f t="shared" si="202"/>
        <v/>
      </c>
      <c r="S2566" s="2" t="str">
        <f t="shared" si="202"/>
        <v/>
      </c>
      <c r="T2566" s="2" t="str">
        <f t="shared" si="202"/>
        <v/>
      </c>
      <c r="U2566" s="2" t="str">
        <f t="shared" si="202"/>
        <v/>
      </c>
      <c r="V2566" s="2" t="str">
        <f t="shared" si="202"/>
        <v/>
      </c>
      <c r="W2566" s="2" t="str">
        <f t="shared" si="202"/>
        <v/>
      </c>
      <c r="X2566" s="2" t="str">
        <f t="shared" si="202"/>
        <v/>
      </c>
      <c r="Y2566" s="2" t="str">
        <f t="shared" si="202"/>
        <v/>
      </c>
    </row>
    <row r="2567" spans="1:25" x14ac:dyDescent="0.2">
      <c r="A2567" s="2" t="s">
        <v>1863</v>
      </c>
      <c r="B2567" s="2">
        <v>4434</v>
      </c>
      <c r="C2567" s="2">
        <v>0</v>
      </c>
      <c r="D2567" s="2" t="s">
        <v>1863</v>
      </c>
      <c r="E2567" s="2">
        <v>2886</v>
      </c>
      <c r="F2567" s="2" t="s">
        <v>1778</v>
      </c>
      <c r="G2567" s="2">
        <v>2625339.2829999998</v>
      </c>
      <c r="H2567" s="2">
        <v>1252987.868</v>
      </c>
      <c r="I2567" s="2" t="s">
        <v>4896</v>
      </c>
      <c r="J2567" s="4">
        <v>39630</v>
      </c>
      <c r="K2567" s="230">
        <f t="shared" si="201"/>
        <v>3</v>
      </c>
      <c r="L2567" s="2" t="str">
        <f>$B2567&amp;"-"&amp;COUNTIF($B$2:$B2567, $B2567)</f>
        <v>4434-2</v>
      </c>
      <c r="M2567" s="2">
        <v>8132</v>
      </c>
      <c r="N2567" s="2" t="str">
        <f t="shared" si="203"/>
        <v>Egg b. Zürich</v>
      </c>
      <c r="O2567" s="2" t="str">
        <f t="shared" si="202"/>
        <v>Hinteregg</v>
      </c>
      <c r="P2567" s="2" t="str">
        <f t="shared" si="202"/>
        <v>Hinteregg</v>
      </c>
      <c r="Q2567" s="2" t="str">
        <f t="shared" si="202"/>
        <v/>
      </c>
      <c r="R2567" s="2" t="str">
        <f t="shared" si="202"/>
        <v/>
      </c>
      <c r="S2567" s="2" t="str">
        <f t="shared" si="202"/>
        <v/>
      </c>
      <c r="T2567" s="2" t="str">
        <f t="shared" si="202"/>
        <v/>
      </c>
      <c r="U2567" s="2" t="str">
        <f t="shared" si="202"/>
        <v/>
      </c>
      <c r="V2567" s="2" t="str">
        <f t="shared" si="202"/>
        <v/>
      </c>
      <c r="W2567" s="2" t="str">
        <f t="shared" si="202"/>
        <v/>
      </c>
      <c r="X2567" s="2" t="str">
        <f t="shared" si="202"/>
        <v/>
      </c>
      <c r="Y2567" s="2" t="str">
        <f t="shared" si="202"/>
        <v/>
      </c>
    </row>
    <row r="2568" spans="1:25" x14ac:dyDescent="0.2">
      <c r="A2568" s="2" t="s">
        <v>1861</v>
      </c>
      <c r="B2568" s="2">
        <v>4457</v>
      </c>
      <c r="C2568" s="2">
        <v>0</v>
      </c>
      <c r="D2568" s="2" t="s">
        <v>1863</v>
      </c>
      <c r="E2568" s="2">
        <v>2886</v>
      </c>
      <c r="F2568" s="2" t="s">
        <v>1778</v>
      </c>
      <c r="G2568" s="2">
        <v>2626468.1710000001</v>
      </c>
      <c r="H2568" s="2">
        <v>1251584.2209999999</v>
      </c>
      <c r="I2568" s="2" t="s">
        <v>4896</v>
      </c>
      <c r="J2568" s="4">
        <v>39630</v>
      </c>
      <c r="K2568" s="230">
        <f t="shared" si="201"/>
        <v>3</v>
      </c>
      <c r="L2568" s="2" t="str">
        <f>$B2568&amp;"-"&amp;COUNTIF($B$2:$B2568, $B2568)</f>
        <v>4457-3</v>
      </c>
      <c r="M2568" s="2">
        <v>8133</v>
      </c>
      <c r="N2568" s="2" t="str">
        <f t="shared" si="203"/>
        <v>Esslingen</v>
      </c>
      <c r="O2568" s="2" t="str">
        <f t="shared" si="202"/>
        <v/>
      </c>
      <c r="P2568" s="2" t="str">
        <f t="shared" si="202"/>
        <v/>
      </c>
      <c r="Q2568" s="2" t="str">
        <f t="shared" si="202"/>
        <v/>
      </c>
      <c r="R2568" s="2" t="str">
        <f t="shared" si="202"/>
        <v/>
      </c>
      <c r="S2568" s="2" t="str">
        <f t="shared" si="202"/>
        <v/>
      </c>
      <c r="T2568" s="2" t="str">
        <f t="shared" si="202"/>
        <v/>
      </c>
      <c r="U2568" s="2" t="str">
        <f t="shared" si="202"/>
        <v/>
      </c>
      <c r="V2568" s="2" t="str">
        <f t="shared" si="202"/>
        <v/>
      </c>
      <c r="W2568" s="2" t="str">
        <f t="shared" si="202"/>
        <v/>
      </c>
      <c r="X2568" s="2" t="str">
        <f t="shared" si="202"/>
        <v/>
      </c>
      <c r="Y2568" s="2" t="str">
        <f t="shared" si="202"/>
        <v/>
      </c>
    </row>
    <row r="2569" spans="1:25" x14ac:dyDescent="0.2">
      <c r="A2569" s="2" t="s">
        <v>1864</v>
      </c>
      <c r="B2569" s="2">
        <v>4432</v>
      </c>
      <c r="C2569" s="2">
        <v>0</v>
      </c>
      <c r="D2569" s="2" t="s">
        <v>1864</v>
      </c>
      <c r="E2569" s="2">
        <v>2887</v>
      </c>
      <c r="F2569" s="2" t="s">
        <v>1778</v>
      </c>
      <c r="G2569" s="2">
        <v>2623725.1979999999</v>
      </c>
      <c r="H2569" s="2">
        <v>1253018.2290000001</v>
      </c>
      <c r="I2569" s="2" t="s">
        <v>4896</v>
      </c>
      <c r="J2569" s="4">
        <v>39630</v>
      </c>
      <c r="K2569" s="230">
        <f t="shared" si="201"/>
        <v>3</v>
      </c>
      <c r="L2569" s="2" t="str">
        <f>$B2569&amp;"-"&amp;COUNTIF($B$2:$B2569, $B2569)</f>
        <v>4432-1</v>
      </c>
      <c r="M2569" s="2">
        <v>8134</v>
      </c>
      <c r="N2569" s="2" t="str">
        <f t="shared" si="203"/>
        <v>Adliswil</v>
      </c>
      <c r="O2569" s="2" t="str">
        <f t="shared" si="202"/>
        <v>Adliswil</v>
      </c>
      <c r="P2569" s="2" t="str">
        <f t="shared" si="202"/>
        <v>Adliswil</v>
      </c>
      <c r="Q2569" s="2" t="str">
        <f t="shared" si="202"/>
        <v/>
      </c>
      <c r="R2569" s="2" t="str">
        <f t="shared" si="202"/>
        <v/>
      </c>
      <c r="S2569" s="2" t="str">
        <f t="shared" si="202"/>
        <v/>
      </c>
      <c r="T2569" s="2" t="str">
        <f t="shared" si="202"/>
        <v/>
      </c>
      <c r="U2569" s="2" t="str">
        <f t="shared" si="202"/>
        <v/>
      </c>
      <c r="V2569" s="2" t="str">
        <f t="shared" si="202"/>
        <v/>
      </c>
      <c r="W2569" s="2" t="str">
        <f t="shared" si="202"/>
        <v/>
      </c>
      <c r="X2569" s="2" t="str">
        <f t="shared" si="202"/>
        <v/>
      </c>
      <c r="Y2569" s="2" t="str">
        <f t="shared" si="202"/>
        <v/>
      </c>
    </row>
    <row r="2570" spans="1:25" x14ac:dyDescent="0.2">
      <c r="A2570" s="2" t="s">
        <v>1865</v>
      </c>
      <c r="B2570" s="2">
        <v>4438</v>
      </c>
      <c r="C2570" s="2">
        <v>0</v>
      </c>
      <c r="D2570" s="2" t="s">
        <v>1865</v>
      </c>
      <c r="E2570" s="2">
        <v>2888</v>
      </c>
      <c r="F2570" s="2" t="s">
        <v>1778</v>
      </c>
      <c r="G2570" s="2">
        <v>2624960.6970000002</v>
      </c>
      <c r="H2570" s="2">
        <v>1245259.564</v>
      </c>
      <c r="I2570" s="2" t="s">
        <v>4896</v>
      </c>
      <c r="J2570" s="4">
        <v>39630</v>
      </c>
      <c r="K2570" s="230">
        <f t="shared" si="201"/>
        <v>3</v>
      </c>
      <c r="L2570" s="2" t="str">
        <f>$B2570&amp;"-"&amp;COUNTIF($B$2:$B2570, $B2570)</f>
        <v>4438-3</v>
      </c>
      <c r="M2570" s="2">
        <v>8135</v>
      </c>
      <c r="N2570" s="2" t="str">
        <f t="shared" si="203"/>
        <v>Langnau am Albis</v>
      </c>
      <c r="O2570" s="2" t="str">
        <f t="shared" si="202"/>
        <v>Langnau am Albis</v>
      </c>
      <c r="P2570" s="2" t="str">
        <f t="shared" si="202"/>
        <v>Langnau am Albis</v>
      </c>
      <c r="Q2570" s="2" t="str">
        <f t="shared" si="202"/>
        <v>Sihlbrugg Station</v>
      </c>
      <c r="R2570" s="2" t="str">
        <f t="shared" si="202"/>
        <v>Sihlwald</v>
      </c>
      <c r="S2570" s="2" t="str">
        <f t="shared" si="202"/>
        <v/>
      </c>
      <c r="T2570" s="2" t="str">
        <f t="shared" si="202"/>
        <v/>
      </c>
      <c r="U2570" s="2" t="str">
        <f t="shared" si="202"/>
        <v/>
      </c>
      <c r="V2570" s="2" t="str">
        <f t="shared" si="202"/>
        <v/>
      </c>
      <c r="W2570" s="2" t="str">
        <f t="shared" si="202"/>
        <v/>
      </c>
      <c r="X2570" s="2" t="str">
        <f t="shared" si="202"/>
        <v/>
      </c>
      <c r="Y2570" s="2" t="str">
        <f t="shared" si="202"/>
        <v/>
      </c>
    </row>
    <row r="2571" spans="1:25" x14ac:dyDescent="0.2">
      <c r="A2571" s="2" t="s">
        <v>1760</v>
      </c>
      <c r="B2571" s="2">
        <v>4229</v>
      </c>
      <c r="C2571" s="2">
        <v>0</v>
      </c>
      <c r="D2571" s="2" t="s">
        <v>1866</v>
      </c>
      <c r="E2571" s="2">
        <v>2889</v>
      </c>
      <c r="F2571" s="2" t="s">
        <v>1778</v>
      </c>
      <c r="G2571" s="2">
        <v>2615794.7140000002</v>
      </c>
      <c r="H2571" s="2">
        <v>1246558.1710000001</v>
      </c>
      <c r="I2571" s="2" t="s">
        <v>4896</v>
      </c>
      <c r="J2571" s="4">
        <v>39630</v>
      </c>
      <c r="K2571" s="230">
        <f t="shared" si="201"/>
        <v>3</v>
      </c>
      <c r="L2571" s="2" t="str">
        <f>$B2571&amp;"-"&amp;COUNTIF($B$2:$B2571, $B2571)</f>
        <v>4229-4</v>
      </c>
      <c r="M2571" s="2">
        <v>8136</v>
      </c>
      <c r="N2571" s="2" t="str">
        <f t="shared" si="203"/>
        <v>Gattikon</v>
      </c>
      <c r="O2571" s="2" t="str">
        <f t="shared" si="202"/>
        <v/>
      </c>
      <c r="P2571" s="2" t="str">
        <f t="shared" si="202"/>
        <v/>
      </c>
      <c r="Q2571" s="2" t="str">
        <f t="shared" si="202"/>
        <v/>
      </c>
      <c r="R2571" s="2" t="str">
        <f t="shared" si="202"/>
        <v/>
      </c>
      <c r="S2571" s="2" t="str">
        <f t="shared" si="202"/>
        <v/>
      </c>
      <c r="T2571" s="2" t="str">
        <f t="shared" si="202"/>
        <v/>
      </c>
      <c r="U2571" s="2" t="str">
        <f t="shared" si="202"/>
        <v/>
      </c>
      <c r="V2571" s="2" t="str">
        <f t="shared" si="202"/>
        <v/>
      </c>
      <c r="W2571" s="2" t="str">
        <f t="shared" si="202"/>
        <v/>
      </c>
      <c r="X2571" s="2" t="str">
        <f t="shared" si="202"/>
        <v/>
      </c>
      <c r="Y2571" s="2" t="str">
        <f t="shared" si="202"/>
        <v/>
      </c>
    </row>
    <row r="2572" spans="1:25" x14ac:dyDescent="0.2">
      <c r="A2572" s="2" t="s">
        <v>1871</v>
      </c>
      <c r="B2572" s="2">
        <v>4418</v>
      </c>
      <c r="C2572" s="2">
        <v>0</v>
      </c>
      <c r="D2572" s="2" t="s">
        <v>1866</v>
      </c>
      <c r="E2572" s="2">
        <v>2889</v>
      </c>
      <c r="F2572" s="2" t="s">
        <v>1778</v>
      </c>
      <c r="G2572" s="2">
        <v>2618697.719</v>
      </c>
      <c r="H2572" s="2">
        <v>1247288.004</v>
      </c>
      <c r="I2572" s="2" t="s">
        <v>4896</v>
      </c>
      <c r="J2572" s="4">
        <v>39630</v>
      </c>
      <c r="K2572" s="230">
        <f t="shared" si="201"/>
        <v>3</v>
      </c>
      <c r="L2572" s="2" t="str">
        <f>$B2572&amp;"-"&amp;COUNTIF($B$2:$B2572, $B2572)</f>
        <v>4418-2</v>
      </c>
      <c r="M2572" s="2">
        <v>8142</v>
      </c>
      <c r="N2572" s="2" t="str">
        <f t="shared" si="203"/>
        <v>Uitikon Waldegg</v>
      </c>
      <c r="O2572" s="2" t="str">
        <f t="shared" si="202"/>
        <v>Uitikon Waldegg</v>
      </c>
      <c r="P2572" s="2" t="str">
        <f t="shared" si="202"/>
        <v>Uitikon Waldegg</v>
      </c>
      <c r="Q2572" s="2" t="str">
        <f t="shared" si="202"/>
        <v/>
      </c>
      <c r="R2572" s="2" t="str">
        <f t="shared" si="202"/>
        <v/>
      </c>
      <c r="S2572" s="2" t="str">
        <f t="shared" si="202"/>
        <v/>
      </c>
      <c r="T2572" s="2" t="str">
        <f t="shared" si="202"/>
        <v/>
      </c>
      <c r="U2572" s="2" t="str">
        <f t="shared" si="202"/>
        <v/>
      </c>
      <c r="V2572" s="2" t="str">
        <f t="shared" si="202"/>
        <v/>
      </c>
      <c r="W2572" s="2" t="str">
        <f t="shared" si="202"/>
        <v/>
      </c>
      <c r="X2572" s="2" t="str">
        <f t="shared" si="202"/>
        <v/>
      </c>
      <c r="Y2572" s="2" t="str">
        <f t="shared" si="202"/>
        <v/>
      </c>
    </row>
    <row r="2573" spans="1:25" x14ac:dyDescent="0.2">
      <c r="A2573" s="2" t="s">
        <v>1866</v>
      </c>
      <c r="B2573" s="2">
        <v>4426</v>
      </c>
      <c r="C2573" s="2">
        <v>0</v>
      </c>
      <c r="D2573" s="2" t="s">
        <v>1866</v>
      </c>
      <c r="E2573" s="2">
        <v>2889</v>
      </c>
      <c r="F2573" s="2" t="s">
        <v>1778</v>
      </c>
      <c r="G2573" s="2">
        <v>2617059.2719999999</v>
      </c>
      <c r="H2573" s="2">
        <v>1247784.0989999999</v>
      </c>
      <c r="I2573" s="2" t="s">
        <v>4896</v>
      </c>
      <c r="J2573" s="4">
        <v>39630</v>
      </c>
      <c r="K2573" s="230">
        <f t="shared" si="201"/>
        <v>3</v>
      </c>
      <c r="L2573" s="2" t="str">
        <f>$B2573&amp;"-"&amp;COUNTIF($B$2:$B2573, $B2573)</f>
        <v>4426-1</v>
      </c>
      <c r="M2573" s="2">
        <v>8143</v>
      </c>
      <c r="N2573" s="2" t="str">
        <f t="shared" si="203"/>
        <v>Stallikon</v>
      </c>
      <c r="O2573" s="2" t="str">
        <f t="shared" si="202"/>
        <v>Uetliberg</v>
      </c>
      <c r="P2573" s="2" t="str">
        <f t="shared" si="202"/>
        <v>Uetliberg</v>
      </c>
      <c r="Q2573" s="2" t="str">
        <f t="shared" si="202"/>
        <v>Uetliberg</v>
      </c>
      <c r="R2573" s="2" t="str">
        <f t="shared" si="202"/>
        <v/>
      </c>
      <c r="S2573" s="2" t="str">
        <f t="shared" si="202"/>
        <v/>
      </c>
      <c r="T2573" s="2" t="str">
        <f t="shared" si="202"/>
        <v/>
      </c>
      <c r="U2573" s="2" t="str">
        <f t="shared" si="202"/>
        <v/>
      </c>
      <c r="V2573" s="2" t="str">
        <f t="shared" si="202"/>
        <v/>
      </c>
      <c r="W2573" s="2" t="str">
        <f t="shared" si="202"/>
        <v/>
      </c>
      <c r="X2573" s="2" t="str">
        <f t="shared" si="202"/>
        <v/>
      </c>
      <c r="Y2573" s="2" t="str">
        <f t="shared" si="202"/>
        <v/>
      </c>
    </row>
    <row r="2574" spans="1:25" x14ac:dyDescent="0.2">
      <c r="A2574" s="2" t="s">
        <v>1623</v>
      </c>
      <c r="B2574" s="2">
        <v>4719</v>
      </c>
      <c r="C2574" s="2">
        <v>0</v>
      </c>
      <c r="D2574" s="2" t="s">
        <v>1866</v>
      </c>
      <c r="E2574" s="2">
        <v>2889</v>
      </c>
      <c r="F2574" s="2" t="s">
        <v>1778</v>
      </c>
      <c r="G2574" s="2">
        <v>2618565.7930000001</v>
      </c>
      <c r="H2574" s="2">
        <v>1246781.0519999999</v>
      </c>
      <c r="I2574" s="2" t="s">
        <v>4896</v>
      </c>
      <c r="J2574" s="4">
        <v>39630</v>
      </c>
      <c r="K2574" s="230">
        <f t="shared" si="201"/>
        <v>3</v>
      </c>
      <c r="L2574" s="2" t="str">
        <f>$B2574&amp;"-"&amp;COUNTIF($B$2:$B2574, $B2574)</f>
        <v>4719-4</v>
      </c>
      <c r="M2574" s="2">
        <v>8152</v>
      </c>
      <c r="N2574" s="2" t="str">
        <f t="shared" si="203"/>
        <v>Glattbrugg</v>
      </c>
      <c r="O2574" s="2" t="str">
        <f t="shared" si="202"/>
        <v>Opfikon</v>
      </c>
      <c r="P2574" s="2" t="str">
        <f t="shared" si="202"/>
        <v>Glattpark (Opfikon)</v>
      </c>
      <c r="Q2574" s="2" t="str">
        <f t="shared" si="202"/>
        <v>Glattbrugg</v>
      </c>
      <c r="R2574" s="2" t="str">
        <f t="shared" si="202"/>
        <v>Glattbrugg</v>
      </c>
      <c r="S2574" s="2" t="str">
        <f t="shared" si="202"/>
        <v/>
      </c>
      <c r="T2574" s="2" t="str">
        <f t="shared" si="202"/>
        <v/>
      </c>
      <c r="U2574" s="2" t="str">
        <f t="shared" si="202"/>
        <v/>
      </c>
      <c r="V2574" s="2" t="str">
        <f t="shared" si="202"/>
        <v/>
      </c>
      <c r="W2574" s="2" t="str">
        <f t="shared" si="202"/>
        <v/>
      </c>
      <c r="X2574" s="2" t="str">
        <f t="shared" si="202"/>
        <v/>
      </c>
      <c r="Y2574" s="2" t="str">
        <f t="shared" si="202"/>
        <v/>
      </c>
    </row>
    <row r="2575" spans="1:25" x14ac:dyDescent="0.2">
      <c r="A2575" s="2" t="s">
        <v>1867</v>
      </c>
      <c r="B2575" s="2">
        <v>4436</v>
      </c>
      <c r="C2575" s="2">
        <v>2</v>
      </c>
      <c r="D2575" s="2" t="s">
        <v>1867</v>
      </c>
      <c r="E2575" s="2">
        <v>2890</v>
      </c>
      <c r="F2575" s="2" t="s">
        <v>1778</v>
      </c>
      <c r="G2575" s="2">
        <v>2621271.3879999998</v>
      </c>
      <c r="H2575" s="2">
        <v>1248667.152</v>
      </c>
      <c r="I2575" s="2" t="s">
        <v>4896</v>
      </c>
      <c r="J2575" s="4">
        <v>39630</v>
      </c>
      <c r="K2575" s="230">
        <f t="shared" si="201"/>
        <v>3</v>
      </c>
      <c r="L2575" s="2" t="str">
        <f>$B2575&amp;"-"&amp;COUNTIF($B$2:$B2575, $B2575)</f>
        <v>4436-1</v>
      </c>
      <c r="M2575" s="2">
        <v>8153</v>
      </c>
      <c r="N2575" s="2" t="str">
        <f t="shared" si="203"/>
        <v>Rümlang</v>
      </c>
      <c r="O2575" s="2" t="str">
        <f t="shared" si="202"/>
        <v/>
      </c>
      <c r="P2575" s="2" t="str">
        <f t="shared" si="202"/>
        <v/>
      </c>
      <c r="Q2575" s="2" t="str">
        <f t="shared" si="202"/>
        <v/>
      </c>
      <c r="R2575" s="2" t="str">
        <f t="shared" si="202"/>
        <v/>
      </c>
      <c r="S2575" s="2" t="str">
        <f t="shared" si="202"/>
        <v/>
      </c>
      <c r="T2575" s="2" t="str">
        <f t="shared" si="202"/>
        <v/>
      </c>
      <c r="U2575" s="2" t="str">
        <f t="shared" si="202"/>
        <v/>
      </c>
      <c r="V2575" s="2" t="str">
        <f t="shared" si="202"/>
        <v/>
      </c>
      <c r="W2575" s="2" t="str">
        <f t="shared" si="202"/>
        <v/>
      </c>
      <c r="X2575" s="2" t="str">
        <f t="shared" si="202"/>
        <v/>
      </c>
      <c r="Y2575" s="2" t="str">
        <f t="shared" si="202"/>
        <v/>
      </c>
    </row>
    <row r="2576" spans="1:25" x14ac:dyDescent="0.2">
      <c r="A2576" s="2" t="s">
        <v>1858</v>
      </c>
      <c r="B2576" s="2">
        <v>4424</v>
      </c>
      <c r="C2576" s="2">
        <v>0</v>
      </c>
      <c r="D2576" s="2" t="s">
        <v>1868</v>
      </c>
      <c r="E2576" s="2">
        <v>2891</v>
      </c>
      <c r="F2576" s="2" t="s">
        <v>1778</v>
      </c>
      <c r="G2576" s="2">
        <v>2622228.9169999999</v>
      </c>
      <c r="H2576" s="2">
        <v>1250895.865</v>
      </c>
      <c r="I2576" s="2" t="s">
        <v>4896</v>
      </c>
      <c r="J2576" s="4">
        <v>39630</v>
      </c>
      <c r="K2576" s="230">
        <f t="shared" si="201"/>
        <v>3</v>
      </c>
      <c r="L2576" s="2" t="str">
        <f>$B2576&amp;"-"&amp;COUNTIF($B$2:$B2576, $B2576)</f>
        <v>4424-2</v>
      </c>
      <c r="M2576" s="2">
        <v>8154</v>
      </c>
      <c r="N2576" s="2" t="str">
        <f t="shared" si="203"/>
        <v>Oberglatt ZH</v>
      </c>
      <c r="O2576" s="2" t="str">
        <f t="shared" si="202"/>
        <v/>
      </c>
      <c r="P2576" s="2" t="str">
        <f t="shared" si="202"/>
        <v/>
      </c>
      <c r="Q2576" s="2" t="str">
        <f t="shared" si="202"/>
        <v/>
      </c>
      <c r="R2576" s="2" t="str">
        <f t="shared" si="202"/>
        <v/>
      </c>
      <c r="S2576" s="2" t="str">
        <f t="shared" si="202"/>
        <v/>
      </c>
      <c r="T2576" s="2" t="str">
        <f t="shared" si="202"/>
        <v/>
      </c>
      <c r="U2576" s="2" t="str">
        <f t="shared" si="202"/>
        <v/>
      </c>
      <c r="V2576" s="2" t="str">
        <f t="shared" si="202"/>
        <v/>
      </c>
      <c r="W2576" s="2" t="str">
        <f t="shared" si="202"/>
        <v/>
      </c>
      <c r="X2576" s="2" t="str">
        <f t="shared" si="202"/>
        <v/>
      </c>
      <c r="Y2576" s="2" t="str">
        <f t="shared" si="202"/>
        <v/>
      </c>
    </row>
    <row r="2577" spans="1:25" x14ac:dyDescent="0.2">
      <c r="A2577" s="2" t="s">
        <v>1859</v>
      </c>
      <c r="B2577" s="2">
        <v>4431</v>
      </c>
      <c r="C2577" s="2">
        <v>0</v>
      </c>
      <c r="D2577" s="2" t="s">
        <v>1868</v>
      </c>
      <c r="E2577" s="2">
        <v>2891</v>
      </c>
      <c r="F2577" s="2" t="s">
        <v>1778</v>
      </c>
      <c r="G2577" s="2">
        <v>2624844.6090000002</v>
      </c>
      <c r="H2577" s="2">
        <v>1250201.9180000001</v>
      </c>
      <c r="I2577" s="2" t="s">
        <v>4896</v>
      </c>
      <c r="J2577" s="4">
        <v>39630</v>
      </c>
      <c r="K2577" s="230">
        <f t="shared" si="201"/>
        <v>3</v>
      </c>
      <c r="L2577" s="2" t="str">
        <f>$B2577&amp;"-"&amp;COUNTIF($B$2:$B2577, $B2577)</f>
        <v>4431-2</v>
      </c>
      <c r="M2577" s="2">
        <v>8155</v>
      </c>
      <c r="N2577" s="2" t="str">
        <f t="shared" si="203"/>
        <v>Niederhasli</v>
      </c>
      <c r="O2577" s="2" t="str">
        <f t="shared" si="202"/>
        <v>Niederhasli</v>
      </c>
      <c r="P2577" s="2" t="str">
        <f t="shared" si="202"/>
        <v>Nassenwil</v>
      </c>
      <c r="Q2577" s="2" t="str">
        <f t="shared" si="202"/>
        <v>Niederhasli</v>
      </c>
      <c r="R2577" s="2" t="str">
        <f t="shared" si="202"/>
        <v/>
      </c>
      <c r="S2577" s="2" t="str">
        <f t="shared" si="202"/>
        <v/>
      </c>
      <c r="T2577" s="2" t="str">
        <f t="shared" si="202"/>
        <v/>
      </c>
      <c r="U2577" s="2" t="str">
        <f t="shared" si="202"/>
        <v/>
      </c>
      <c r="V2577" s="2" t="str">
        <f t="shared" si="202"/>
        <v/>
      </c>
      <c r="W2577" s="2" t="str">
        <f t="shared" si="202"/>
        <v/>
      </c>
      <c r="X2577" s="2" t="str">
        <f t="shared" si="202"/>
        <v/>
      </c>
      <c r="Y2577" s="2" t="str">
        <f t="shared" si="202"/>
        <v/>
      </c>
    </row>
    <row r="2578" spans="1:25" x14ac:dyDescent="0.2">
      <c r="A2578" s="2" t="s">
        <v>1868</v>
      </c>
      <c r="B2578" s="2">
        <v>4435</v>
      </c>
      <c r="C2578" s="2">
        <v>0</v>
      </c>
      <c r="D2578" s="2" t="s">
        <v>1868</v>
      </c>
      <c r="E2578" s="2">
        <v>2891</v>
      </c>
      <c r="F2578" s="2" t="s">
        <v>1778</v>
      </c>
      <c r="G2578" s="2">
        <v>2623571.156</v>
      </c>
      <c r="H2578" s="2">
        <v>1251339.915</v>
      </c>
      <c r="I2578" s="2" t="s">
        <v>4896</v>
      </c>
      <c r="J2578" s="4">
        <v>39630</v>
      </c>
      <c r="K2578" s="230">
        <f t="shared" si="201"/>
        <v>3</v>
      </c>
      <c r="L2578" s="2" t="str">
        <f>$B2578&amp;"-"&amp;COUNTIF($B$2:$B2578, $B2578)</f>
        <v>4435-1</v>
      </c>
      <c r="M2578" s="2">
        <v>8156</v>
      </c>
      <c r="N2578" s="2" t="str">
        <f t="shared" si="203"/>
        <v>Oberhasli</v>
      </c>
      <c r="O2578" s="2" t="str">
        <f t="shared" si="202"/>
        <v/>
      </c>
      <c r="P2578" s="2" t="str">
        <f t="shared" si="202"/>
        <v/>
      </c>
      <c r="Q2578" s="2" t="str">
        <f t="shared" si="202"/>
        <v/>
      </c>
      <c r="R2578" s="2" t="str">
        <f t="shared" si="202"/>
        <v/>
      </c>
      <c r="S2578" s="2" t="str">
        <f t="shared" si="202"/>
        <v/>
      </c>
      <c r="T2578" s="2" t="str">
        <f t="shared" si="202"/>
        <v/>
      </c>
      <c r="U2578" s="2" t="str">
        <f t="shared" si="202"/>
        <v/>
      </c>
      <c r="V2578" s="2" t="str">
        <f t="shared" si="202"/>
        <v/>
      </c>
      <c r="W2578" s="2" t="str">
        <f t="shared" si="202"/>
        <v/>
      </c>
      <c r="X2578" s="2" t="str">
        <f t="shared" si="202"/>
        <v/>
      </c>
      <c r="Y2578" s="2" t="str">
        <f t="shared" si="202"/>
        <v/>
      </c>
    </row>
    <row r="2579" spans="1:25" x14ac:dyDescent="0.2">
      <c r="A2579" s="2" t="s">
        <v>1869</v>
      </c>
      <c r="B2579" s="2">
        <v>4436</v>
      </c>
      <c r="C2579" s="2">
        <v>0</v>
      </c>
      <c r="D2579" s="2" t="s">
        <v>1868</v>
      </c>
      <c r="E2579" s="2">
        <v>2891</v>
      </c>
      <c r="F2579" s="2" t="s">
        <v>1778</v>
      </c>
      <c r="G2579" s="2">
        <v>2624791.4070000001</v>
      </c>
      <c r="H2579" s="2">
        <v>1250675.3189999999</v>
      </c>
      <c r="I2579" s="2" t="s">
        <v>4896</v>
      </c>
      <c r="J2579" s="4">
        <v>39630</v>
      </c>
      <c r="K2579" s="230">
        <f t="shared" si="201"/>
        <v>3</v>
      </c>
      <c r="L2579" s="2" t="str">
        <f>$B2579&amp;"-"&amp;COUNTIF($B$2:$B2579, $B2579)</f>
        <v>4436-2</v>
      </c>
      <c r="M2579" s="2">
        <v>8157</v>
      </c>
      <c r="N2579" s="2" t="str">
        <f t="shared" si="203"/>
        <v>Dielsdorf</v>
      </c>
      <c r="O2579" s="2" t="str">
        <f t="shared" si="202"/>
        <v/>
      </c>
      <c r="P2579" s="2" t="str">
        <f t="shared" si="202"/>
        <v/>
      </c>
      <c r="Q2579" s="2" t="str">
        <f t="shared" si="202"/>
        <v/>
      </c>
      <c r="R2579" s="2" t="str">
        <f t="shared" si="202"/>
        <v/>
      </c>
      <c r="S2579" s="2" t="str">
        <f t="shared" si="202"/>
        <v/>
      </c>
      <c r="T2579" s="2" t="str">
        <f t="shared" si="202"/>
        <v/>
      </c>
      <c r="U2579" s="2" t="str">
        <f t="shared" si="202"/>
        <v/>
      </c>
      <c r="V2579" s="2" t="str">
        <f t="shared" si="202"/>
        <v/>
      </c>
      <c r="W2579" s="2" t="str">
        <f t="shared" si="202"/>
        <v/>
      </c>
      <c r="X2579" s="2" t="str">
        <f t="shared" si="202"/>
        <v/>
      </c>
      <c r="Y2579" s="2" t="str">
        <f t="shared" si="202"/>
        <v/>
      </c>
    </row>
    <row r="2580" spans="1:25" x14ac:dyDescent="0.2">
      <c r="A2580" s="2" t="s">
        <v>1868</v>
      </c>
      <c r="B2580" s="2">
        <v>4435</v>
      </c>
      <c r="C2580" s="2">
        <v>0</v>
      </c>
      <c r="D2580" s="2" t="s">
        <v>1870</v>
      </c>
      <c r="E2580" s="2">
        <v>2892</v>
      </c>
      <c r="F2580" s="2" t="s">
        <v>1778</v>
      </c>
      <c r="G2580" s="2">
        <v>2623071.3849999998</v>
      </c>
      <c r="H2580" s="2">
        <v>1250285.504</v>
      </c>
      <c r="I2580" s="2" t="s">
        <v>4896</v>
      </c>
      <c r="J2580" s="4">
        <v>39630</v>
      </c>
      <c r="K2580" s="230">
        <f t="shared" si="201"/>
        <v>3</v>
      </c>
      <c r="L2580" s="2" t="str">
        <f>$B2580&amp;"-"&amp;COUNTIF($B$2:$B2580, $B2580)</f>
        <v>4435-2</v>
      </c>
      <c r="M2580" s="2">
        <v>8158</v>
      </c>
      <c r="N2580" s="2" t="str">
        <f t="shared" si="203"/>
        <v>Regensberg</v>
      </c>
      <c r="O2580" s="2" t="str">
        <f t="shared" si="202"/>
        <v>Regensberg</v>
      </c>
      <c r="P2580" s="2" t="str">
        <f t="shared" si="202"/>
        <v/>
      </c>
      <c r="Q2580" s="2" t="str">
        <f t="shared" si="202"/>
        <v/>
      </c>
      <c r="R2580" s="2" t="str">
        <f t="shared" si="202"/>
        <v/>
      </c>
      <c r="S2580" s="2" t="str">
        <f t="shared" si="202"/>
        <v/>
      </c>
      <c r="T2580" s="2" t="str">
        <f t="shared" si="202"/>
        <v/>
      </c>
      <c r="U2580" s="2" t="str">
        <f t="shared" si="202"/>
        <v/>
      </c>
      <c r="V2580" s="2" t="str">
        <f t="shared" si="202"/>
        <v/>
      </c>
      <c r="W2580" s="2" t="str">
        <f t="shared" si="202"/>
        <v/>
      </c>
      <c r="X2580" s="2" t="str">
        <f t="shared" si="202"/>
        <v/>
      </c>
      <c r="Y2580" s="2" t="str">
        <f t="shared" si="202"/>
        <v/>
      </c>
    </row>
    <row r="2581" spans="1:25" x14ac:dyDescent="0.2">
      <c r="A2581" s="2" t="s">
        <v>1869</v>
      </c>
      <c r="B2581" s="2">
        <v>4436</v>
      </c>
      <c r="C2581" s="2">
        <v>0</v>
      </c>
      <c r="D2581" s="2" t="s">
        <v>1870</v>
      </c>
      <c r="E2581" s="2">
        <v>2892</v>
      </c>
      <c r="F2581" s="2" t="s">
        <v>1778</v>
      </c>
      <c r="G2581" s="2">
        <v>2623545.4929999998</v>
      </c>
      <c r="H2581" s="2">
        <v>1249076.192</v>
      </c>
      <c r="I2581" s="2" t="s">
        <v>4896</v>
      </c>
      <c r="J2581" s="4">
        <v>39630</v>
      </c>
      <c r="K2581" s="230">
        <f t="shared" si="201"/>
        <v>3</v>
      </c>
      <c r="L2581" s="2" t="str">
        <f>$B2581&amp;"-"&amp;COUNTIF($B$2:$B2581, $B2581)</f>
        <v>4436-3</v>
      </c>
      <c r="M2581" s="2">
        <v>8162</v>
      </c>
      <c r="N2581" s="2" t="str">
        <f t="shared" si="203"/>
        <v>Steinmaur</v>
      </c>
      <c r="O2581" s="2" t="str">
        <f t="shared" si="202"/>
        <v>Steinmaur</v>
      </c>
      <c r="P2581" s="2" t="str">
        <f t="shared" si="202"/>
        <v>Sünikon</v>
      </c>
      <c r="Q2581" s="2" t="str">
        <f t="shared" si="202"/>
        <v/>
      </c>
      <c r="R2581" s="2" t="str">
        <f t="shared" si="202"/>
        <v/>
      </c>
      <c r="S2581" s="2" t="str">
        <f t="shared" si="202"/>
        <v/>
      </c>
      <c r="T2581" s="2" t="str">
        <f t="shared" si="202"/>
        <v/>
      </c>
      <c r="U2581" s="2" t="str">
        <f t="shared" si="202"/>
        <v/>
      </c>
      <c r="V2581" s="2" t="str">
        <f t="shared" si="202"/>
        <v/>
      </c>
      <c r="W2581" s="2" t="str">
        <f t="shared" si="202"/>
        <v/>
      </c>
      <c r="X2581" s="2" t="str">
        <f t="shared" si="202"/>
        <v/>
      </c>
      <c r="Y2581" s="2" t="str">
        <f t="shared" si="202"/>
        <v/>
      </c>
    </row>
    <row r="2582" spans="1:25" x14ac:dyDescent="0.2">
      <c r="A2582" s="2" t="s">
        <v>1867</v>
      </c>
      <c r="B2582" s="2">
        <v>4436</v>
      </c>
      <c r="C2582" s="2">
        <v>2</v>
      </c>
      <c r="D2582" s="2" t="s">
        <v>1870</v>
      </c>
      <c r="E2582" s="2">
        <v>2892</v>
      </c>
      <c r="F2582" s="2" t="s">
        <v>1778</v>
      </c>
      <c r="G2582" s="2">
        <v>2622286.6740000001</v>
      </c>
      <c r="H2582" s="2">
        <v>1248970.4739999999</v>
      </c>
      <c r="I2582" s="2" t="s">
        <v>4896</v>
      </c>
      <c r="J2582" s="4">
        <v>39630</v>
      </c>
      <c r="K2582" s="230">
        <f t="shared" si="201"/>
        <v>3</v>
      </c>
      <c r="L2582" s="2" t="str">
        <f>$B2582&amp;"-"&amp;COUNTIF($B$2:$B2582, $B2582)</f>
        <v>4436-4</v>
      </c>
      <c r="M2582" s="2">
        <v>8164</v>
      </c>
      <c r="N2582" s="2" t="str">
        <f t="shared" si="203"/>
        <v>Bachs</v>
      </c>
      <c r="O2582" s="2" t="str">
        <f t="shared" si="202"/>
        <v>Bachs</v>
      </c>
      <c r="P2582" s="2" t="str">
        <f t="shared" si="202"/>
        <v/>
      </c>
      <c r="Q2582" s="2" t="str">
        <f t="shared" si="202"/>
        <v/>
      </c>
      <c r="R2582" s="2" t="str">
        <f t="shared" si="202"/>
        <v/>
      </c>
      <c r="S2582" s="2" t="str">
        <f t="shared" si="202"/>
        <v/>
      </c>
      <c r="T2582" s="2" t="str">
        <f t="shared" si="202"/>
        <v/>
      </c>
      <c r="U2582" s="2" t="str">
        <f t="shared" si="202"/>
        <v/>
      </c>
      <c r="V2582" s="2" t="str">
        <f t="shared" si="202"/>
        <v/>
      </c>
      <c r="W2582" s="2" t="str">
        <f t="shared" si="202"/>
        <v/>
      </c>
      <c r="X2582" s="2" t="str">
        <f t="shared" si="202"/>
        <v/>
      </c>
      <c r="Y2582" s="2" t="str">
        <f t="shared" si="202"/>
        <v/>
      </c>
    </row>
    <row r="2583" spans="1:25" x14ac:dyDescent="0.2">
      <c r="A2583" s="2" t="s">
        <v>1871</v>
      </c>
      <c r="B2583" s="2">
        <v>4418</v>
      </c>
      <c r="C2583" s="2">
        <v>0</v>
      </c>
      <c r="D2583" s="2" t="s">
        <v>1871</v>
      </c>
      <c r="E2583" s="2">
        <v>2893</v>
      </c>
      <c r="F2583" s="2" t="s">
        <v>1778</v>
      </c>
      <c r="G2583" s="2">
        <v>2618800.8939999999</v>
      </c>
      <c r="H2583" s="2">
        <v>1249925.8160000001</v>
      </c>
      <c r="I2583" s="2" t="s">
        <v>4896</v>
      </c>
      <c r="J2583" s="4">
        <v>39630</v>
      </c>
      <c r="K2583" s="230">
        <f t="shared" si="201"/>
        <v>3</v>
      </c>
      <c r="L2583" s="2" t="str">
        <f>$B2583&amp;"-"&amp;COUNTIF($B$2:$B2583, $B2583)</f>
        <v>4418-3</v>
      </c>
      <c r="M2583" s="2">
        <v>8165</v>
      </c>
      <c r="N2583" s="2" t="str">
        <f t="shared" si="203"/>
        <v>Oberweningen</v>
      </c>
      <c r="O2583" s="2" t="str">
        <f t="shared" si="202"/>
        <v>Schleinikon</v>
      </c>
      <c r="P2583" s="2" t="str">
        <f t="shared" si="202"/>
        <v>Schöfflisdorf</v>
      </c>
      <c r="Q2583" s="2" t="str">
        <f t="shared" si="202"/>
        <v/>
      </c>
      <c r="R2583" s="2" t="str">
        <f t="shared" si="202"/>
        <v/>
      </c>
      <c r="S2583" s="2" t="str">
        <f t="shared" si="202"/>
        <v/>
      </c>
      <c r="T2583" s="2" t="str">
        <f t="shared" si="202"/>
        <v/>
      </c>
      <c r="U2583" s="2" t="str">
        <f t="shared" si="202"/>
        <v/>
      </c>
      <c r="V2583" s="2" t="str">
        <f t="shared" si="202"/>
        <v/>
      </c>
      <c r="W2583" s="2" t="str">
        <f t="shared" si="202"/>
        <v/>
      </c>
      <c r="X2583" s="2" t="str">
        <f t="shared" si="202"/>
        <v/>
      </c>
      <c r="Y2583" s="2" t="str">
        <f t="shared" si="202"/>
        <v/>
      </c>
    </row>
    <row r="2584" spans="1:25" x14ac:dyDescent="0.2">
      <c r="A2584" s="2" t="s">
        <v>1872</v>
      </c>
      <c r="B2584" s="2">
        <v>4425</v>
      </c>
      <c r="C2584" s="2">
        <v>0</v>
      </c>
      <c r="D2584" s="2" t="s">
        <v>1872</v>
      </c>
      <c r="E2584" s="2">
        <v>2894</v>
      </c>
      <c r="F2584" s="2" t="s">
        <v>1778</v>
      </c>
      <c r="G2584" s="2">
        <v>2621039.9739999999</v>
      </c>
      <c r="H2584" s="2">
        <v>1250136.6470000001</v>
      </c>
      <c r="I2584" s="2" t="s">
        <v>4896</v>
      </c>
      <c r="J2584" s="4">
        <v>39630</v>
      </c>
      <c r="K2584" s="230">
        <f t="shared" si="201"/>
        <v>3</v>
      </c>
      <c r="L2584" s="2" t="str">
        <f>$B2584&amp;"-"&amp;COUNTIF($B$2:$B2584, $B2584)</f>
        <v>4425-2</v>
      </c>
      <c r="M2584" s="2">
        <v>8166</v>
      </c>
      <c r="N2584" s="2" t="str">
        <f t="shared" si="203"/>
        <v>Niederweningen</v>
      </c>
      <c r="O2584" s="2" t="str">
        <f t="shared" si="202"/>
        <v/>
      </c>
      <c r="P2584" s="2" t="str">
        <f t="shared" si="202"/>
        <v/>
      </c>
      <c r="Q2584" s="2" t="str">
        <f t="shared" si="202"/>
        <v/>
      </c>
      <c r="R2584" s="2" t="str">
        <f t="shared" si="202"/>
        <v/>
      </c>
      <c r="S2584" s="2" t="str">
        <f t="shared" si="202"/>
        <v/>
      </c>
      <c r="T2584" s="2" t="str">
        <f t="shared" si="202"/>
        <v/>
      </c>
      <c r="U2584" s="2" t="str">
        <f t="shared" si="202"/>
        <v/>
      </c>
      <c r="V2584" s="2" t="str">
        <f t="shared" si="202"/>
        <v/>
      </c>
      <c r="W2584" s="2" t="str">
        <f t="shared" si="202"/>
        <v/>
      </c>
      <c r="X2584" s="2" t="str">
        <f t="shared" si="202"/>
        <v/>
      </c>
      <c r="Y2584" s="2" t="str">
        <f t="shared" si="202"/>
        <v/>
      </c>
    </row>
    <row r="2585" spans="1:25" x14ac:dyDescent="0.2">
      <c r="A2585" s="2" t="s">
        <v>1871</v>
      </c>
      <c r="B2585" s="2">
        <v>4418</v>
      </c>
      <c r="C2585" s="2">
        <v>0</v>
      </c>
      <c r="D2585" s="2" t="s">
        <v>1873</v>
      </c>
      <c r="E2585" s="2">
        <v>2895</v>
      </c>
      <c r="F2585" s="2" t="s">
        <v>1778</v>
      </c>
      <c r="G2585" s="2">
        <v>2619846.0649999999</v>
      </c>
      <c r="H2585" s="2">
        <v>1247065.3500000001</v>
      </c>
      <c r="I2585" s="2" t="s">
        <v>4896</v>
      </c>
      <c r="J2585" s="4">
        <v>39630</v>
      </c>
      <c r="K2585" s="230">
        <f t="shared" si="201"/>
        <v>3</v>
      </c>
      <c r="L2585" s="2" t="str">
        <f>$B2585&amp;"-"&amp;COUNTIF($B$2:$B2585, $B2585)</f>
        <v>4418-4</v>
      </c>
      <c r="M2585" s="2">
        <v>8172</v>
      </c>
      <c r="N2585" s="2" t="str">
        <f t="shared" si="203"/>
        <v>Niederglatt ZH</v>
      </c>
      <c r="O2585" s="2" t="str">
        <f t="shared" si="202"/>
        <v/>
      </c>
      <c r="P2585" s="2" t="str">
        <f t="shared" si="202"/>
        <v/>
      </c>
      <c r="Q2585" s="2" t="str">
        <f t="shared" si="202"/>
        <v/>
      </c>
      <c r="R2585" s="2" t="str">
        <f t="shared" si="202"/>
        <v/>
      </c>
      <c r="S2585" s="2" t="str">
        <f t="shared" si="202"/>
        <v/>
      </c>
      <c r="T2585" s="2" t="str">
        <f t="shared" si="202"/>
        <v/>
      </c>
      <c r="U2585" s="2" t="str">
        <f t="shared" si="202"/>
        <v/>
      </c>
      <c r="V2585" s="2" t="str">
        <f t="shared" si="202"/>
        <v/>
      </c>
      <c r="W2585" s="2" t="str">
        <f t="shared" si="202"/>
        <v/>
      </c>
      <c r="X2585" s="2" t="str">
        <f t="shared" si="202"/>
        <v/>
      </c>
      <c r="Y2585" s="2" t="str">
        <f t="shared" si="202"/>
        <v/>
      </c>
    </row>
    <row r="2586" spans="1:25" x14ac:dyDescent="0.2">
      <c r="A2586" s="2" t="s">
        <v>1873</v>
      </c>
      <c r="B2586" s="2">
        <v>4437</v>
      </c>
      <c r="C2586" s="2">
        <v>0</v>
      </c>
      <c r="D2586" s="2" t="s">
        <v>1873</v>
      </c>
      <c r="E2586" s="2">
        <v>2895</v>
      </c>
      <c r="F2586" s="2" t="s">
        <v>1778</v>
      </c>
      <c r="G2586" s="2">
        <v>2622621.4130000002</v>
      </c>
      <c r="H2586" s="2">
        <v>1247468.5079999999</v>
      </c>
      <c r="I2586" s="2" t="s">
        <v>4896</v>
      </c>
      <c r="J2586" s="4">
        <v>39630</v>
      </c>
      <c r="K2586" s="230">
        <f t="shared" si="201"/>
        <v>3</v>
      </c>
      <c r="L2586" s="2" t="str">
        <f>$B2586&amp;"-"&amp;COUNTIF($B$2:$B2586, $B2586)</f>
        <v>4437-1</v>
      </c>
      <c r="M2586" s="2">
        <v>8173</v>
      </c>
      <c r="N2586" s="2" t="str">
        <f t="shared" si="203"/>
        <v>Neerach</v>
      </c>
      <c r="O2586" s="2" t="str">
        <f t="shared" si="202"/>
        <v/>
      </c>
      <c r="P2586" s="2" t="str">
        <f t="shared" si="202"/>
        <v/>
      </c>
      <c r="Q2586" s="2" t="str">
        <f t="shared" si="202"/>
        <v/>
      </c>
      <c r="R2586" s="2" t="str">
        <f t="shared" si="202"/>
        <v/>
      </c>
      <c r="S2586" s="2" t="str">
        <f t="shared" si="202"/>
        <v/>
      </c>
      <c r="T2586" s="2" t="str">
        <f t="shared" si="202"/>
        <v/>
      </c>
      <c r="U2586" s="2" t="str">
        <f t="shared" si="202"/>
        <v/>
      </c>
      <c r="V2586" s="2" t="str">
        <f t="shared" si="202"/>
        <v/>
      </c>
      <c r="W2586" s="2" t="str">
        <f t="shared" si="202"/>
        <v/>
      </c>
      <c r="X2586" s="2" t="str">
        <f t="shared" si="202"/>
        <v/>
      </c>
      <c r="Y2586" s="2" t="str">
        <f t="shared" si="202"/>
        <v/>
      </c>
    </row>
    <row r="2587" spans="1:25" x14ac:dyDescent="0.2">
      <c r="A2587" s="2" t="s">
        <v>1865</v>
      </c>
      <c r="B2587" s="2">
        <v>4438</v>
      </c>
      <c r="C2587" s="2">
        <v>0</v>
      </c>
      <c r="D2587" s="2" t="s">
        <v>1873</v>
      </c>
      <c r="E2587" s="2">
        <v>2895</v>
      </c>
      <c r="F2587" s="2" t="s">
        <v>1778</v>
      </c>
      <c r="G2587" s="2">
        <v>2621765.0290000001</v>
      </c>
      <c r="H2587" s="2">
        <v>1246594.3729999999</v>
      </c>
      <c r="I2587" s="2" t="s">
        <v>4896</v>
      </c>
      <c r="J2587" s="4">
        <v>39630</v>
      </c>
      <c r="K2587" s="230">
        <f t="shared" si="201"/>
        <v>3</v>
      </c>
      <c r="L2587" s="2" t="str">
        <f>$B2587&amp;"-"&amp;COUNTIF($B$2:$B2587, $B2587)</f>
        <v>4438-4</v>
      </c>
      <c r="M2587" s="2">
        <v>8174</v>
      </c>
      <c r="N2587" s="2" t="str">
        <f t="shared" si="203"/>
        <v>Stadel b. Niederglatt</v>
      </c>
      <c r="O2587" s="2" t="str">
        <f t="shared" si="202"/>
        <v>Stadel b. Niederglatt</v>
      </c>
      <c r="P2587" s="2" t="str">
        <f t="shared" si="202"/>
        <v/>
      </c>
      <c r="Q2587" s="2" t="str">
        <f t="shared" si="202"/>
        <v/>
      </c>
      <c r="R2587" s="2" t="str">
        <f t="shared" si="202"/>
        <v/>
      </c>
      <c r="S2587" s="2" t="str">
        <f t="shared" si="202"/>
        <v/>
      </c>
      <c r="T2587" s="2" t="str">
        <f t="shared" si="202"/>
        <v/>
      </c>
      <c r="U2587" s="2" t="str">
        <f t="shared" ref="U2587:Y2587" si="204">IFERROR(INDEX($A$2:$A$5744, MATCH($M2587&amp;"-"&amp;U$1, $L$2:$L$5744, 0)), "")</f>
        <v/>
      </c>
      <c r="V2587" s="2" t="str">
        <f t="shared" si="204"/>
        <v/>
      </c>
      <c r="W2587" s="2" t="str">
        <f t="shared" si="204"/>
        <v/>
      </c>
      <c r="X2587" s="2" t="str">
        <f t="shared" si="204"/>
        <v/>
      </c>
      <c r="Y2587" s="2" t="str">
        <f t="shared" si="204"/>
        <v/>
      </c>
    </row>
    <row r="2588" spans="1:25" x14ac:dyDescent="0.2">
      <c r="A2588" s="2" t="s">
        <v>1874</v>
      </c>
      <c r="B2588" s="2">
        <v>8214</v>
      </c>
      <c r="C2588" s="2">
        <v>0</v>
      </c>
      <c r="D2588" s="2" t="s">
        <v>1874</v>
      </c>
      <c r="E2588" s="2">
        <v>2901</v>
      </c>
      <c r="F2588" s="2" t="s">
        <v>1875</v>
      </c>
      <c r="G2588" s="2">
        <v>2679502.41</v>
      </c>
      <c r="H2588" s="2">
        <v>1284994.0120000001</v>
      </c>
      <c r="I2588" s="2" t="s">
        <v>4896</v>
      </c>
      <c r="J2588" s="4">
        <v>39630</v>
      </c>
      <c r="K2588" s="230">
        <f t="shared" si="201"/>
        <v>3</v>
      </c>
      <c r="L2588" s="2" t="str">
        <f>$B2588&amp;"-"&amp;COUNTIF($B$2:$B2588, $B2588)</f>
        <v>8214-1</v>
      </c>
      <c r="M2588" s="2">
        <v>8175</v>
      </c>
      <c r="N2588" s="2" t="str">
        <f t="shared" si="203"/>
        <v>Windlach</v>
      </c>
      <c r="O2588" s="2" t="str">
        <f t="shared" si="203"/>
        <v/>
      </c>
      <c r="P2588" s="2" t="str">
        <f t="shared" si="203"/>
        <v/>
      </c>
      <c r="Q2588" s="2" t="str">
        <f t="shared" si="203"/>
        <v/>
      </c>
      <c r="R2588" s="2" t="str">
        <f t="shared" si="203"/>
        <v/>
      </c>
      <c r="S2588" s="2" t="str">
        <f t="shared" si="203"/>
        <v/>
      </c>
      <c r="T2588" s="2" t="str">
        <f t="shared" si="203"/>
        <v/>
      </c>
      <c r="U2588" s="2" t="str">
        <f t="shared" si="203"/>
        <v/>
      </c>
      <c r="V2588" s="2" t="str">
        <f t="shared" si="203"/>
        <v/>
      </c>
      <c r="W2588" s="2" t="str">
        <f t="shared" si="203"/>
        <v/>
      </c>
      <c r="X2588" s="2" t="str">
        <f t="shared" si="203"/>
        <v/>
      </c>
      <c r="Y2588" s="2" t="str">
        <f t="shared" si="203"/>
        <v/>
      </c>
    </row>
    <row r="2589" spans="1:25" x14ac:dyDescent="0.2">
      <c r="A2589" s="2" t="s">
        <v>1874</v>
      </c>
      <c r="B2589" s="2">
        <v>8214</v>
      </c>
      <c r="C2589" s="2">
        <v>0</v>
      </c>
      <c r="D2589" s="2" t="s">
        <v>1874</v>
      </c>
      <c r="E2589" s="2">
        <v>2901</v>
      </c>
      <c r="F2589" s="2" t="s">
        <v>1875</v>
      </c>
      <c r="G2589" s="2">
        <v>2680382.4350000001</v>
      </c>
      <c r="H2589" s="2">
        <v>1287697.3659999999</v>
      </c>
      <c r="I2589" s="2" t="s">
        <v>4896</v>
      </c>
      <c r="J2589" s="4">
        <v>39630</v>
      </c>
      <c r="K2589" s="230">
        <f t="shared" si="201"/>
        <v>3</v>
      </c>
      <c r="L2589" s="2" t="str">
        <f>$B2589&amp;"-"&amp;COUNTIF($B$2:$B2589, $B2589)</f>
        <v>8214-2</v>
      </c>
      <c r="M2589" s="2">
        <v>8180</v>
      </c>
      <c r="N2589" s="2" t="str">
        <f t="shared" si="203"/>
        <v>Bülach</v>
      </c>
      <c r="O2589" s="2" t="str">
        <f t="shared" si="203"/>
        <v>Bülach</v>
      </c>
      <c r="P2589" s="2" t="str">
        <f t="shared" si="203"/>
        <v>Bülach</v>
      </c>
      <c r="Q2589" s="2" t="str">
        <f t="shared" si="203"/>
        <v/>
      </c>
      <c r="R2589" s="2" t="str">
        <f t="shared" si="203"/>
        <v/>
      </c>
      <c r="S2589" s="2" t="str">
        <f t="shared" si="203"/>
        <v/>
      </c>
      <c r="T2589" s="2" t="str">
        <f t="shared" si="203"/>
        <v/>
      </c>
      <c r="U2589" s="2" t="str">
        <f t="shared" si="203"/>
        <v/>
      </c>
      <c r="V2589" s="2" t="str">
        <f t="shared" si="203"/>
        <v/>
      </c>
      <c r="W2589" s="2" t="str">
        <f t="shared" si="203"/>
        <v/>
      </c>
      <c r="X2589" s="2" t="str">
        <f t="shared" si="203"/>
        <v/>
      </c>
      <c r="Y2589" s="2" t="str">
        <f t="shared" si="203"/>
        <v/>
      </c>
    </row>
    <row r="2590" spans="1:25" x14ac:dyDescent="0.2">
      <c r="A2590" s="2" t="s">
        <v>1902</v>
      </c>
      <c r="B2590" s="2">
        <v>8225</v>
      </c>
      <c r="C2590" s="2">
        <v>0</v>
      </c>
      <c r="D2590" s="2" t="s">
        <v>1874</v>
      </c>
      <c r="E2590" s="2">
        <v>2901</v>
      </c>
      <c r="F2590" s="2" t="s">
        <v>1875</v>
      </c>
      <c r="G2590" s="2">
        <v>2679818.068</v>
      </c>
      <c r="H2590" s="2">
        <v>1287327.5930000001</v>
      </c>
      <c r="I2590" s="2" t="s">
        <v>4896</v>
      </c>
      <c r="J2590" s="4">
        <v>39630</v>
      </c>
      <c r="K2590" s="230">
        <f t="shared" si="201"/>
        <v>3</v>
      </c>
      <c r="L2590" s="2" t="str">
        <f>$B2590&amp;"-"&amp;COUNTIF($B$2:$B2590, $B2590)</f>
        <v>8225-1</v>
      </c>
      <c r="M2590" s="2">
        <v>8181</v>
      </c>
      <c r="N2590" s="2" t="str">
        <f t="shared" si="203"/>
        <v>Höri</v>
      </c>
      <c r="O2590" s="2" t="str">
        <f t="shared" si="203"/>
        <v/>
      </c>
      <c r="P2590" s="2" t="str">
        <f t="shared" si="203"/>
        <v/>
      </c>
      <c r="Q2590" s="2" t="str">
        <f t="shared" si="203"/>
        <v/>
      </c>
      <c r="R2590" s="2" t="str">
        <f t="shared" si="203"/>
        <v/>
      </c>
      <c r="S2590" s="2" t="str">
        <f t="shared" si="203"/>
        <v/>
      </c>
      <c r="T2590" s="2" t="str">
        <f t="shared" si="203"/>
        <v/>
      </c>
      <c r="U2590" s="2" t="str">
        <f t="shared" si="203"/>
        <v/>
      </c>
      <c r="V2590" s="2" t="str">
        <f t="shared" si="203"/>
        <v/>
      </c>
      <c r="W2590" s="2" t="str">
        <f t="shared" si="203"/>
        <v/>
      </c>
      <c r="X2590" s="2" t="str">
        <f t="shared" si="203"/>
        <v/>
      </c>
      <c r="Y2590" s="2" t="str">
        <f t="shared" si="203"/>
        <v/>
      </c>
    </row>
    <row r="2591" spans="1:25" x14ac:dyDescent="0.2">
      <c r="A2591" s="2" t="s">
        <v>1901</v>
      </c>
      <c r="B2591" s="2">
        <v>8226</v>
      </c>
      <c r="C2591" s="2">
        <v>0</v>
      </c>
      <c r="D2591" s="2" t="s">
        <v>1874</v>
      </c>
      <c r="E2591" s="2">
        <v>2901</v>
      </c>
      <c r="F2591" s="2" t="s">
        <v>1875</v>
      </c>
      <c r="G2591" s="2">
        <v>2679934.6880000001</v>
      </c>
      <c r="H2591" s="2">
        <v>1287834.1780000001</v>
      </c>
      <c r="I2591" s="2" t="s">
        <v>4896</v>
      </c>
      <c r="J2591" s="4">
        <v>39630</v>
      </c>
      <c r="K2591" s="230">
        <f t="shared" si="201"/>
        <v>3</v>
      </c>
      <c r="L2591" s="2" t="str">
        <f>$B2591&amp;"-"&amp;COUNTIF($B$2:$B2591, $B2591)</f>
        <v>8226-1</v>
      </c>
      <c r="M2591" s="2">
        <v>8182</v>
      </c>
      <c r="N2591" s="2" t="str">
        <f t="shared" si="203"/>
        <v>Hochfelden</v>
      </c>
      <c r="O2591" s="2" t="str">
        <f t="shared" si="203"/>
        <v/>
      </c>
      <c r="P2591" s="2" t="str">
        <f t="shared" si="203"/>
        <v/>
      </c>
      <c r="Q2591" s="2" t="str">
        <f t="shared" si="203"/>
        <v/>
      </c>
      <c r="R2591" s="2" t="str">
        <f t="shared" si="203"/>
        <v/>
      </c>
      <c r="S2591" s="2" t="str">
        <f t="shared" si="203"/>
        <v/>
      </c>
      <c r="T2591" s="2" t="str">
        <f t="shared" si="203"/>
        <v/>
      </c>
      <c r="U2591" s="2" t="str">
        <f t="shared" si="203"/>
        <v/>
      </c>
      <c r="V2591" s="2" t="str">
        <f t="shared" si="203"/>
        <v/>
      </c>
      <c r="W2591" s="2" t="str">
        <f t="shared" si="203"/>
        <v/>
      </c>
      <c r="X2591" s="2" t="str">
        <f t="shared" si="203"/>
        <v/>
      </c>
      <c r="Y2591" s="2" t="str">
        <f t="shared" si="203"/>
        <v/>
      </c>
    </row>
    <row r="2592" spans="1:25" x14ac:dyDescent="0.2">
      <c r="A2592" s="2" t="s">
        <v>1893</v>
      </c>
      <c r="B2592" s="2">
        <v>8223</v>
      </c>
      <c r="C2592" s="2">
        <v>0</v>
      </c>
      <c r="D2592" s="2" t="s">
        <v>1876</v>
      </c>
      <c r="E2592" s="2">
        <v>2903</v>
      </c>
      <c r="F2592" s="2" t="s">
        <v>1875</v>
      </c>
      <c r="G2592" s="2">
        <v>2683891.1370000001</v>
      </c>
      <c r="H2592" s="2">
        <v>1283040.22</v>
      </c>
      <c r="I2592" s="2" t="s">
        <v>4896</v>
      </c>
      <c r="J2592" s="4">
        <v>39630</v>
      </c>
      <c r="K2592" s="230">
        <f t="shared" si="201"/>
        <v>3</v>
      </c>
      <c r="L2592" s="2" t="str">
        <f>$B2592&amp;"-"&amp;COUNTIF($B$2:$B2592, $B2592)</f>
        <v>8223-1</v>
      </c>
      <c r="M2592" s="2">
        <v>8184</v>
      </c>
      <c r="N2592" s="2" t="str">
        <f t="shared" si="203"/>
        <v>Bachenbülach</v>
      </c>
      <c r="O2592" s="2" t="str">
        <f t="shared" si="203"/>
        <v/>
      </c>
      <c r="P2592" s="2" t="str">
        <f t="shared" si="203"/>
        <v/>
      </c>
      <c r="Q2592" s="2" t="str">
        <f t="shared" si="203"/>
        <v/>
      </c>
      <c r="R2592" s="2" t="str">
        <f t="shared" si="203"/>
        <v/>
      </c>
      <c r="S2592" s="2" t="str">
        <f t="shared" si="203"/>
        <v/>
      </c>
      <c r="T2592" s="2" t="str">
        <f t="shared" si="203"/>
        <v/>
      </c>
      <c r="U2592" s="2" t="str">
        <f t="shared" si="203"/>
        <v/>
      </c>
      <c r="V2592" s="2" t="str">
        <f t="shared" si="203"/>
        <v/>
      </c>
      <c r="W2592" s="2" t="str">
        <f t="shared" si="203"/>
        <v/>
      </c>
      <c r="X2592" s="2" t="str">
        <f t="shared" si="203"/>
        <v/>
      </c>
      <c r="Y2592" s="2" t="str">
        <f t="shared" si="203"/>
        <v/>
      </c>
    </row>
    <row r="2593" spans="1:25" x14ac:dyDescent="0.2">
      <c r="A2593" s="2" t="s">
        <v>1876</v>
      </c>
      <c r="B2593" s="2">
        <v>8224</v>
      </c>
      <c r="C2593" s="2">
        <v>0</v>
      </c>
      <c r="D2593" s="2" t="s">
        <v>1876</v>
      </c>
      <c r="E2593" s="2">
        <v>2903</v>
      </c>
      <c r="F2593" s="2" t="s">
        <v>1875</v>
      </c>
      <c r="G2593" s="2">
        <v>2683066.176</v>
      </c>
      <c r="H2593" s="2">
        <v>1284489.4709999999</v>
      </c>
      <c r="I2593" s="2" t="s">
        <v>4896</v>
      </c>
      <c r="J2593" s="4">
        <v>39630</v>
      </c>
      <c r="K2593" s="230">
        <f t="shared" si="201"/>
        <v>3</v>
      </c>
      <c r="L2593" s="2" t="str">
        <f>$B2593&amp;"-"&amp;COUNTIF($B$2:$B2593, $B2593)</f>
        <v>8224-1</v>
      </c>
      <c r="M2593" s="2">
        <v>8185</v>
      </c>
      <c r="N2593" s="2" t="str">
        <f t="shared" si="203"/>
        <v>Winkel</v>
      </c>
      <c r="O2593" s="2" t="str">
        <f t="shared" si="203"/>
        <v/>
      </c>
      <c r="P2593" s="2" t="str">
        <f t="shared" si="203"/>
        <v/>
      </c>
      <c r="Q2593" s="2" t="str">
        <f t="shared" si="203"/>
        <v/>
      </c>
      <c r="R2593" s="2" t="str">
        <f t="shared" si="203"/>
        <v/>
      </c>
      <c r="S2593" s="2" t="str">
        <f t="shared" si="203"/>
        <v/>
      </c>
      <c r="T2593" s="2" t="str">
        <f t="shared" si="203"/>
        <v/>
      </c>
      <c r="U2593" s="2" t="str">
        <f t="shared" si="203"/>
        <v/>
      </c>
      <c r="V2593" s="2" t="str">
        <f t="shared" si="203"/>
        <v/>
      </c>
      <c r="W2593" s="2" t="str">
        <f t="shared" si="203"/>
        <v/>
      </c>
      <c r="X2593" s="2" t="str">
        <f t="shared" si="203"/>
        <v/>
      </c>
      <c r="Y2593" s="2" t="str">
        <f t="shared" si="203"/>
        <v/>
      </c>
    </row>
    <row r="2594" spans="1:25" x14ac:dyDescent="0.2">
      <c r="A2594" s="2" t="s">
        <v>1877</v>
      </c>
      <c r="B2594" s="2">
        <v>8213</v>
      </c>
      <c r="C2594" s="2">
        <v>0</v>
      </c>
      <c r="D2594" s="2" t="s">
        <v>1877</v>
      </c>
      <c r="E2594" s="2">
        <v>2904</v>
      </c>
      <c r="F2594" s="2" t="s">
        <v>1875</v>
      </c>
      <c r="G2594" s="2">
        <v>2680183.4530000002</v>
      </c>
      <c r="H2594" s="2">
        <v>1281707.9809999999</v>
      </c>
      <c r="I2594" s="2" t="s">
        <v>4896</v>
      </c>
      <c r="J2594" s="4">
        <v>39630</v>
      </c>
      <c r="K2594" s="230">
        <f t="shared" si="201"/>
        <v>3</v>
      </c>
      <c r="L2594" s="2" t="str">
        <f>$B2594&amp;"-"&amp;COUNTIF($B$2:$B2594, $B2594)</f>
        <v>8213-1</v>
      </c>
      <c r="M2594" s="2">
        <v>8187</v>
      </c>
      <c r="N2594" s="2" t="str">
        <f t="shared" si="203"/>
        <v>Weiach</v>
      </c>
      <c r="O2594" s="2" t="str">
        <f t="shared" si="203"/>
        <v/>
      </c>
      <c r="P2594" s="2" t="str">
        <f t="shared" si="203"/>
        <v/>
      </c>
      <c r="Q2594" s="2" t="str">
        <f t="shared" si="203"/>
        <v/>
      </c>
      <c r="R2594" s="2" t="str">
        <f t="shared" si="203"/>
        <v/>
      </c>
      <c r="S2594" s="2" t="str">
        <f t="shared" si="203"/>
        <v/>
      </c>
      <c r="T2594" s="2" t="str">
        <f t="shared" si="203"/>
        <v/>
      </c>
      <c r="U2594" s="2" t="str">
        <f t="shared" si="203"/>
        <v/>
      </c>
      <c r="V2594" s="2" t="str">
        <f t="shared" si="203"/>
        <v/>
      </c>
      <c r="W2594" s="2" t="str">
        <f t="shared" si="203"/>
        <v/>
      </c>
      <c r="X2594" s="2" t="str">
        <f t="shared" si="203"/>
        <v/>
      </c>
      <c r="Y2594" s="2" t="str">
        <f t="shared" si="203"/>
        <v/>
      </c>
    </row>
    <row r="2595" spans="1:25" x14ac:dyDescent="0.2">
      <c r="A2595" s="2" t="s">
        <v>1911</v>
      </c>
      <c r="B2595" s="2">
        <v>8217</v>
      </c>
      <c r="C2595" s="2">
        <v>0</v>
      </c>
      <c r="D2595" s="2" t="s">
        <v>1877</v>
      </c>
      <c r="E2595" s="2">
        <v>2904</v>
      </c>
      <c r="F2595" s="2" t="s">
        <v>1875</v>
      </c>
      <c r="G2595" s="2">
        <v>2677161.3339999998</v>
      </c>
      <c r="H2595" s="2">
        <v>1281842.9310000001</v>
      </c>
      <c r="I2595" s="2" t="s">
        <v>4896</v>
      </c>
      <c r="J2595" s="4">
        <v>39630</v>
      </c>
      <c r="K2595" s="230">
        <f t="shared" si="201"/>
        <v>3</v>
      </c>
      <c r="L2595" s="2" t="str">
        <f>$B2595&amp;"-"&amp;COUNTIF($B$2:$B2595, $B2595)</f>
        <v>8217-1</v>
      </c>
      <c r="M2595" s="2">
        <v>8192</v>
      </c>
      <c r="N2595" s="2" t="str">
        <f t="shared" si="203"/>
        <v>Glattfelden</v>
      </c>
      <c r="O2595" s="2" t="str">
        <f t="shared" si="203"/>
        <v>Glattfelden</v>
      </c>
      <c r="P2595" s="2" t="str">
        <f t="shared" si="203"/>
        <v>Zweidlen</v>
      </c>
      <c r="Q2595" s="2" t="str">
        <f t="shared" si="203"/>
        <v>Glattfelden</v>
      </c>
      <c r="R2595" s="2" t="str">
        <f t="shared" si="203"/>
        <v/>
      </c>
      <c r="S2595" s="2" t="str">
        <f t="shared" si="203"/>
        <v/>
      </c>
      <c r="T2595" s="2" t="str">
        <f t="shared" si="203"/>
        <v/>
      </c>
      <c r="U2595" s="2" t="str">
        <f t="shared" si="203"/>
        <v/>
      </c>
      <c r="V2595" s="2" t="str">
        <f t="shared" si="203"/>
        <v/>
      </c>
      <c r="W2595" s="2" t="str">
        <f t="shared" si="203"/>
        <v/>
      </c>
      <c r="X2595" s="2" t="str">
        <f t="shared" si="203"/>
        <v/>
      </c>
      <c r="Y2595" s="2" t="str">
        <f t="shared" si="203"/>
        <v/>
      </c>
    </row>
    <row r="2596" spans="1:25" x14ac:dyDescent="0.2">
      <c r="A2596" s="2" t="s">
        <v>1893</v>
      </c>
      <c r="B2596" s="2">
        <v>8223</v>
      </c>
      <c r="C2596" s="2">
        <v>0</v>
      </c>
      <c r="D2596" s="2" t="s">
        <v>1877</v>
      </c>
      <c r="E2596" s="2">
        <v>2904</v>
      </c>
      <c r="F2596" s="2" t="s">
        <v>1875</v>
      </c>
      <c r="G2596" s="2">
        <v>2682681.8739999998</v>
      </c>
      <c r="H2596" s="2">
        <v>1282409.807</v>
      </c>
      <c r="I2596" s="2" t="s">
        <v>4896</v>
      </c>
      <c r="J2596" s="4">
        <v>39630</v>
      </c>
      <c r="K2596" s="230">
        <f t="shared" si="201"/>
        <v>3</v>
      </c>
      <c r="L2596" s="2" t="str">
        <f>$B2596&amp;"-"&amp;COUNTIF($B$2:$B2596, $B2596)</f>
        <v>8223-2</v>
      </c>
      <c r="M2596" s="2">
        <v>8193</v>
      </c>
      <c r="N2596" s="2" t="str">
        <f t="shared" si="203"/>
        <v>Eglisau</v>
      </c>
      <c r="O2596" s="2" t="str">
        <f t="shared" si="203"/>
        <v>Eglisau</v>
      </c>
      <c r="P2596" s="2" t="str">
        <f t="shared" si="203"/>
        <v/>
      </c>
      <c r="Q2596" s="2" t="str">
        <f t="shared" si="203"/>
        <v/>
      </c>
      <c r="R2596" s="2" t="str">
        <f t="shared" si="203"/>
        <v/>
      </c>
      <c r="S2596" s="2" t="str">
        <f t="shared" si="203"/>
        <v/>
      </c>
      <c r="T2596" s="2" t="str">
        <f t="shared" si="203"/>
        <v/>
      </c>
      <c r="U2596" s="2" t="str">
        <f t="shared" si="203"/>
        <v/>
      </c>
      <c r="V2596" s="2" t="str">
        <f t="shared" si="203"/>
        <v/>
      </c>
      <c r="W2596" s="2" t="str">
        <f t="shared" si="203"/>
        <v/>
      </c>
      <c r="X2596" s="2" t="str">
        <f t="shared" si="203"/>
        <v/>
      </c>
      <c r="Y2596" s="2" t="str">
        <f t="shared" si="203"/>
        <v/>
      </c>
    </row>
    <row r="2597" spans="1:25" x14ac:dyDescent="0.2">
      <c r="A2597" s="2" t="s">
        <v>1876</v>
      </c>
      <c r="B2597" s="2">
        <v>8224</v>
      </c>
      <c r="C2597" s="2">
        <v>0</v>
      </c>
      <c r="D2597" s="2" t="s">
        <v>1877</v>
      </c>
      <c r="E2597" s="2">
        <v>2904</v>
      </c>
      <c r="F2597" s="2" t="s">
        <v>1875</v>
      </c>
      <c r="G2597" s="2">
        <v>2681577.9029999999</v>
      </c>
      <c r="H2597" s="2">
        <v>1283706.9850000001</v>
      </c>
      <c r="I2597" s="2" t="s">
        <v>4896</v>
      </c>
      <c r="J2597" s="4">
        <v>39630</v>
      </c>
      <c r="K2597" s="230">
        <f t="shared" si="201"/>
        <v>3</v>
      </c>
      <c r="L2597" s="2" t="str">
        <f>$B2597&amp;"-"&amp;COUNTIF($B$2:$B2597, $B2597)</f>
        <v>8224-2</v>
      </c>
      <c r="M2597" s="2">
        <v>8194</v>
      </c>
      <c r="N2597" s="2" t="str">
        <f t="shared" si="203"/>
        <v>Hüntwangen</v>
      </c>
      <c r="O2597" s="2" t="str">
        <f t="shared" si="203"/>
        <v/>
      </c>
      <c r="P2597" s="2" t="str">
        <f t="shared" si="203"/>
        <v/>
      </c>
      <c r="Q2597" s="2" t="str">
        <f t="shared" si="203"/>
        <v/>
      </c>
      <c r="R2597" s="2" t="str">
        <f t="shared" si="203"/>
        <v/>
      </c>
      <c r="S2597" s="2" t="str">
        <f t="shared" si="203"/>
        <v/>
      </c>
      <c r="T2597" s="2" t="str">
        <f t="shared" si="203"/>
        <v/>
      </c>
      <c r="U2597" s="2" t="str">
        <f t="shared" si="203"/>
        <v/>
      </c>
      <c r="V2597" s="2" t="str">
        <f t="shared" si="203"/>
        <v/>
      </c>
      <c r="W2597" s="2" t="str">
        <f t="shared" si="203"/>
        <v/>
      </c>
      <c r="X2597" s="2" t="str">
        <f t="shared" si="203"/>
        <v/>
      </c>
      <c r="Y2597" s="2" t="str">
        <f t="shared" si="203"/>
        <v/>
      </c>
    </row>
    <row r="2598" spans="1:25" x14ac:dyDescent="0.2">
      <c r="A2598" s="2" t="s">
        <v>1898</v>
      </c>
      <c r="B2598" s="2">
        <v>8200</v>
      </c>
      <c r="C2598" s="2">
        <v>0</v>
      </c>
      <c r="D2598" s="2" t="s">
        <v>1878</v>
      </c>
      <c r="E2598" s="2">
        <v>2914</v>
      </c>
      <c r="F2598" s="2" t="s">
        <v>1875</v>
      </c>
      <c r="G2598" s="2">
        <v>2689438.878</v>
      </c>
      <c r="H2598" s="2">
        <v>1288950.8740000001</v>
      </c>
      <c r="I2598" s="2" t="s">
        <v>4896</v>
      </c>
      <c r="J2598" s="4">
        <v>39630</v>
      </c>
      <c r="K2598" s="230">
        <f t="shared" si="201"/>
        <v>3</v>
      </c>
      <c r="L2598" s="2" t="str">
        <f>$B2598&amp;"-"&amp;COUNTIF($B$2:$B2598, $B2598)</f>
        <v>8200-1</v>
      </c>
      <c r="M2598" s="2">
        <v>8195</v>
      </c>
      <c r="N2598" s="2" t="str">
        <f t="shared" si="203"/>
        <v>Wasterkingen</v>
      </c>
      <c r="O2598" s="2" t="str">
        <f t="shared" si="203"/>
        <v/>
      </c>
      <c r="P2598" s="2" t="str">
        <f t="shared" si="203"/>
        <v/>
      </c>
      <c r="Q2598" s="2" t="str">
        <f t="shared" si="203"/>
        <v/>
      </c>
      <c r="R2598" s="2" t="str">
        <f t="shared" si="203"/>
        <v/>
      </c>
      <c r="S2598" s="2" t="str">
        <f t="shared" si="203"/>
        <v/>
      </c>
      <c r="T2598" s="2" t="str">
        <f t="shared" si="203"/>
        <v/>
      </c>
      <c r="U2598" s="2" t="str">
        <f t="shared" si="203"/>
        <v/>
      </c>
      <c r="V2598" s="2" t="str">
        <f t="shared" si="203"/>
        <v/>
      </c>
      <c r="W2598" s="2" t="str">
        <f t="shared" si="203"/>
        <v/>
      </c>
      <c r="X2598" s="2" t="str">
        <f t="shared" si="203"/>
        <v/>
      </c>
      <c r="Y2598" s="2" t="str">
        <f t="shared" si="203"/>
        <v/>
      </c>
    </row>
    <row r="2599" spans="1:25" x14ac:dyDescent="0.2">
      <c r="A2599" s="2" t="s">
        <v>1878</v>
      </c>
      <c r="B2599" s="2">
        <v>8236</v>
      </c>
      <c r="C2599" s="2">
        <v>0</v>
      </c>
      <c r="D2599" s="2" t="s">
        <v>1878</v>
      </c>
      <c r="E2599" s="2">
        <v>2914</v>
      </c>
      <c r="F2599" s="2" t="s">
        <v>1875</v>
      </c>
      <c r="G2599" s="2">
        <v>2690484.253</v>
      </c>
      <c r="H2599" s="2">
        <v>1290013.476</v>
      </c>
      <c r="I2599" s="2" t="s">
        <v>4896</v>
      </c>
      <c r="J2599" s="4">
        <v>39630</v>
      </c>
      <c r="K2599" s="230">
        <f t="shared" si="201"/>
        <v>3</v>
      </c>
      <c r="L2599" s="2" t="str">
        <f>$B2599&amp;"-"&amp;COUNTIF($B$2:$B2599, $B2599)</f>
        <v>8236-1</v>
      </c>
      <c r="M2599" s="2">
        <v>8196</v>
      </c>
      <c r="N2599" s="2" t="str">
        <f t="shared" si="203"/>
        <v>Wil ZH</v>
      </c>
      <c r="O2599" s="2" t="str">
        <f t="shared" si="203"/>
        <v>Wil ZH</v>
      </c>
      <c r="P2599" s="2" t="str">
        <f t="shared" si="203"/>
        <v/>
      </c>
      <c r="Q2599" s="2" t="str">
        <f t="shared" si="203"/>
        <v/>
      </c>
      <c r="R2599" s="2" t="str">
        <f t="shared" si="203"/>
        <v/>
      </c>
      <c r="S2599" s="2" t="str">
        <f t="shared" si="203"/>
        <v/>
      </c>
      <c r="T2599" s="2" t="str">
        <f t="shared" si="203"/>
        <v/>
      </c>
      <c r="U2599" s="2" t="str">
        <f t="shared" si="203"/>
        <v/>
      </c>
      <c r="V2599" s="2" t="str">
        <f t="shared" si="203"/>
        <v/>
      </c>
      <c r="W2599" s="2" t="str">
        <f t="shared" si="203"/>
        <v/>
      </c>
      <c r="X2599" s="2" t="str">
        <f t="shared" si="203"/>
        <v/>
      </c>
      <c r="Y2599" s="2" t="str">
        <f t="shared" si="203"/>
        <v/>
      </c>
    </row>
    <row r="2600" spans="1:25" x14ac:dyDescent="0.2">
      <c r="A2600" s="2" t="s">
        <v>1879</v>
      </c>
      <c r="B2600" s="2">
        <v>8239</v>
      </c>
      <c r="C2600" s="2">
        <v>0</v>
      </c>
      <c r="D2600" s="2" t="s">
        <v>1879</v>
      </c>
      <c r="E2600" s="2">
        <v>2915</v>
      </c>
      <c r="F2600" s="2" t="s">
        <v>1875</v>
      </c>
      <c r="G2600" s="2">
        <v>2695732.5109999999</v>
      </c>
      <c r="H2600" s="2">
        <v>1285021.389</v>
      </c>
      <c r="I2600" s="2" t="s">
        <v>4896</v>
      </c>
      <c r="J2600" s="4">
        <v>39630</v>
      </c>
      <c r="K2600" s="230">
        <f t="shared" si="201"/>
        <v>3</v>
      </c>
      <c r="L2600" s="2" t="str">
        <f>$B2600&amp;"-"&amp;COUNTIF($B$2:$B2600, $B2600)</f>
        <v>8239-1</v>
      </c>
      <c r="M2600" s="2">
        <v>8197</v>
      </c>
      <c r="N2600" s="2" t="str">
        <f t="shared" si="203"/>
        <v>Rafz</v>
      </c>
      <c r="O2600" s="2" t="str">
        <f t="shared" si="203"/>
        <v>Rafz</v>
      </c>
      <c r="P2600" s="2" t="str">
        <f t="shared" si="203"/>
        <v>Rafz</v>
      </c>
      <c r="Q2600" s="2" t="str">
        <f t="shared" si="203"/>
        <v/>
      </c>
      <c r="R2600" s="2" t="str">
        <f t="shared" si="203"/>
        <v/>
      </c>
      <c r="S2600" s="2" t="str">
        <f t="shared" si="203"/>
        <v/>
      </c>
      <c r="T2600" s="2" t="str">
        <f t="shared" si="203"/>
        <v/>
      </c>
      <c r="U2600" s="2" t="str">
        <f t="shared" si="203"/>
        <v/>
      </c>
      <c r="V2600" s="2" t="str">
        <f t="shared" si="203"/>
        <v/>
      </c>
      <c r="W2600" s="2" t="str">
        <f t="shared" si="203"/>
        <v/>
      </c>
      <c r="X2600" s="2" t="str">
        <f t="shared" si="203"/>
        <v/>
      </c>
      <c r="Y2600" s="2" t="str">
        <f t="shared" si="203"/>
        <v/>
      </c>
    </row>
    <row r="2601" spans="1:25" x14ac:dyDescent="0.2">
      <c r="A2601" s="2" t="s">
        <v>1880</v>
      </c>
      <c r="B2601" s="2">
        <v>8235</v>
      </c>
      <c r="C2601" s="2">
        <v>0</v>
      </c>
      <c r="D2601" s="2" t="s">
        <v>1881</v>
      </c>
      <c r="E2601" s="2">
        <v>2917</v>
      </c>
      <c r="F2601" s="2" t="s">
        <v>1875</v>
      </c>
      <c r="G2601" s="2">
        <v>2692408.1370000001</v>
      </c>
      <c r="H2601" s="2">
        <v>1290361.094</v>
      </c>
      <c r="I2601" s="2" t="s">
        <v>4896</v>
      </c>
      <c r="J2601" s="4">
        <v>39630</v>
      </c>
      <c r="K2601" s="230">
        <f t="shared" si="201"/>
        <v>3</v>
      </c>
      <c r="L2601" s="2" t="str">
        <f>$B2601&amp;"-"&amp;COUNTIF($B$2:$B2601, $B2601)</f>
        <v>8235-1</v>
      </c>
      <c r="M2601" s="2">
        <v>8200</v>
      </c>
      <c r="N2601" s="2" t="str">
        <f t="shared" si="203"/>
        <v>Schaffhausen</v>
      </c>
      <c r="O2601" s="2" t="str">
        <f t="shared" si="203"/>
        <v>Schaffhausen</v>
      </c>
      <c r="P2601" s="2" t="str">
        <f t="shared" si="203"/>
        <v>Schaffhausen</v>
      </c>
      <c r="Q2601" s="2" t="str">
        <f t="shared" si="203"/>
        <v/>
      </c>
      <c r="R2601" s="2" t="str">
        <f t="shared" si="203"/>
        <v/>
      </c>
      <c r="S2601" s="2" t="str">
        <f t="shared" si="203"/>
        <v/>
      </c>
      <c r="T2601" s="2" t="str">
        <f t="shared" si="203"/>
        <v/>
      </c>
      <c r="U2601" s="2" t="str">
        <f t="shared" si="203"/>
        <v/>
      </c>
      <c r="V2601" s="2" t="str">
        <f t="shared" si="203"/>
        <v/>
      </c>
      <c r="W2601" s="2" t="str">
        <f t="shared" si="203"/>
        <v/>
      </c>
      <c r="X2601" s="2" t="str">
        <f t="shared" si="203"/>
        <v/>
      </c>
      <c r="Y2601" s="2" t="str">
        <f t="shared" si="203"/>
        <v/>
      </c>
    </row>
    <row r="2602" spans="1:25" x14ac:dyDescent="0.2">
      <c r="A2602" s="2" t="s">
        <v>1882</v>
      </c>
      <c r="B2602" s="2">
        <v>8234</v>
      </c>
      <c r="C2602" s="2">
        <v>0</v>
      </c>
      <c r="D2602" s="2" t="s">
        <v>1883</v>
      </c>
      <c r="E2602" s="2">
        <v>2919</v>
      </c>
      <c r="F2602" s="2" t="s">
        <v>1875</v>
      </c>
      <c r="G2602" s="2">
        <v>2691329.031</v>
      </c>
      <c r="H2602" s="2">
        <v>1288104.4890000001</v>
      </c>
      <c r="I2602" s="2" t="s">
        <v>4896</v>
      </c>
      <c r="J2602" s="4">
        <v>39630</v>
      </c>
      <c r="K2602" s="230">
        <f t="shared" si="201"/>
        <v>3</v>
      </c>
      <c r="L2602" s="2" t="str">
        <f>$B2602&amp;"-"&amp;COUNTIF($B$2:$B2602, $B2602)</f>
        <v>8234-1</v>
      </c>
      <c r="M2602" s="2">
        <v>8203</v>
      </c>
      <c r="N2602" s="2" t="str">
        <f t="shared" si="203"/>
        <v>Schaffhausen</v>
      </c>
      <c r="O2602" s="2" t="str">
        <f t="shared" si="203"/>
        <v/>
      </c>
      <c r="P2602" s="2" t="str">
        <f t="shared" si="203"/>
        <v/>
      </c>
      <c r="Q2602" s="2" t="str">
        <f t="shared" si="203"/>
        <v/>
      </c>
      <c r="R2602" s="2" t="str">
        <f t="shared" si="203"/>
        <v/>
      </c>
      <c r="S2602" s="2" t="str">
        <f t="shared" si="203"/>
        <v/>
      </c>
      <c r="T2602" s="2" t="str">
        <f t="shared" si="203"/>
        <v/>
      </c>
      <c r="U2602" s="2" t="str">
        <f t="shared" si="203"/>
        <v/>
      </c>
      <c r="V2602" s="2" t="str">
        <f t="shared" si="203"/>
        <v/>
      </c>
      <c r="W2602" s="2" t="str">
        <f t="shared" si="203"/>
        <v/>
      </c>
      <c r="X2602" s="2" t="str">
        <f t="shared" si="203"/>
        <v/>
      </c>
      <c r="Y2602" s="2" t="str">
        <f t="shared" si="203"/>
        <v/>
      </c>
    </row>
    <row r="2603" spans="1:25" x14ac:dyDescent="0.2">
      <c r="A2603" s="2" t="s">
        <v>1884</v>
      </c>
      <c r="B2603" s="2">
        <v>8236</v>
      </c>
      <c r="C2603" s="2">
        <v>2</v>
      </c>
      <c r="D2603" s="2" t="s">
        <v>1885</v>
      </c>
      <c r="E2603" s="2">
        <v>2920</v>
      </c>
      <c r="F2603" s="2" t="s">
        <v>1875</v>
      </c>
      <c r="G2603" s="2">
        <v>2691675.0789999999</v>
      </c>
      <c r="H2603" s="2">
        <v>1292057.199</v>
      </c>
      <c r="I2603" s="2" t="s">
        <v>4896</v>
      </c>
      <c r="J2603" s="4">
        <v>39630</v>
      </c>
      <c r="K2603" s="230">
        <f t="shared" si="201"/>
        <v>3</v>
      </c>
      <c r="L2603" s="2" t="str">
        <f>$B2603&amp;"-"&amp;COUNTIF($B$2:$B2603, $B2603)</f>
        <v>8236-2</v>
      </c>
      <c r="M2603" s="2">
        <v>8207</v>
      </c>
      <c r="N2603" s="2" t="str">
        <f t="shared" si="203"/>
        <v>Schaffhausen</v>
      </c>
      <c r="O2603" s="2" t="str">
        <f t="shared" si="203"/>
        <v/>
      </c>
      <c r="P2603" s="2" t="str">
        <f t="shared" si="203"/>
        <v/>
      </c>
      <c r="Q2603" s="2" t="str">
        <f t="shared" si="203"/>
        <v/>
      </c>
      <c r="R2603" s="2" t="str">
        <f t="shared" si="203"/>
        <v/>
      </c>
      <c r="S2603" s="2" t="str">
        <f t="shared" si="203"/>
        <v/>
      </c>
      <c r="T2603" s="2" t="str">
        <f t="shared" si="203"/>
        <v/>
      </c>
      <c r="U2603" s="2" t="str">
        <f t="shared" si="203"/>
        <v/>
      </c>
      <c r="V2603" s="2" t="str">
        <f t="shared" si="203"/>
        <v/>
      </c>
      <c r="W2603" s="2" t="str">
        <f t="shared" si="203"/>
        <v/>
      </c>
      <c r="X2603" s="2" t="str">
        <f t="shared" si="203"/>
        <v/>
      </c>
      <c r="Y2603" s="2" t="str">
        <f t="shared" si="203"/>
        <v/>
      </c>
    </row>
    <row r="2604" spans="1:25" x14ac:dyDescent="0.2">
      <c r="A2604" s="2" t="s">
        <v>1885</v>
      </c>
      <c r="B2604" s="2">
        <v>8240</v>
      </c>
      <c r="C2604" s="2">
        <v>0</v>
      </c>
      <c r="D2604" s="2" t="s">
        <v>1885</v>
      </c>
      <c r="E2604" s="2">
        <v>2920</v>
      </c>
      <c r="F2604" s="2" t="s">
        <v>1875</v>
      </c>
      <c r="G2604" s="2">
        <v>2695402.9649999999</v>
      </c>
      <c r="H2604" s="2">
        <v>1288435.5759999999</v>
      </c>
      <c r="I2604" s="2" t="s">
        <v>4896</v>
      </c>
      <c r="J2604" s="4">
        <v>39630</v>
      </c>
      <c r="K2604" s="230">
        <f t="shared" si="201"/>
        <v>3</v>
      </c>
      <c r="L2604" s="2" t="str">
        <f>$B2604&amp;"-"&amp;COUNTIF($B$2:$B2604, $B2604)</f>
        <v>8240-1</v>
      </c>
      <c r="M2604" s="2">
        <v>8208</v>
      </c>
      <c r="N2604" s="2" t="str">
        <f t="shared" si="203"/>
        <v>Schaffhausen</v>
      </c>
      <c r="O2604" s="2" t="str">
        <f t="shared" si="203"/>
        <v/>
      </c>
      <c r="P2604" s="2" t="str">
        <f t="shared" si="203"/>
        <v/>
      </c>
      <c r="Q2604" s="2" t="str">
        <f t="shared" si="203"/>
        <v/>
      </c>
      <c r="R2604" s="2" t="str">
        <f t="shared" si="203"/>
        <v/>
      </c>
      <c r="S2604" s="2" t="str">
        <f t="shared" si="203"/>
        <v/>
      </c>
      <c r="T2604" s="2" t="str">
        <f t="shared" si="203"/>
        <v/>
      </c>
      <c r="U2604" s="2" t="str">
        <f t="shared" si="203"/>
        <v/>
      </c>
      <c r="V2604" s="2" t="str">
        <f t="shared" si="203"/>
        <v/>
      </c>
      <c r="W2604" s="2" t="str">
        <f t="shared" si="203"/>
        <v/>
      </c>
      <c r="X2604" s="2" t="str">
        <f t="shared" si="203"/>
        <v/>
      </c>
      <c r="Y2604" s="2" t="str">
        <f t="shared" si="203"/>
        <v/>
      </c>
    </row>
    <row r="2605" spans="1:25" x14ac:dyDescent="0.2">
      <c r="A2605" s="2" t="s">
        <v>1886</v>
      </c>
      <c r="B2605" s="2">
        <v>8241</v>
      </c>
      <c r="C2605" s="2">
        <v>0</v>
      </c>
      <c r="D2605" s="2" t="s">
        <v>1885</v>
      </c>
      <c r="E2605" s="2">
        <v>2920</v>
      </c>
      <c r="F2605" s="2" t="s">
        <v>1875</v>
      </c>
      <c r="G2605" s="2">
        <v>2695785.0520000001</v>
      </c>
      <c r="H2605" s="2">
        <v>1290732.8810000001</v>
      </c>
      <c r="I2605" s="2" t="s">
        <v>4896</v>
      </c>
      <c r="J2605" s="4">
        <v>39630</v>
      </c>
      <c r="K2605" s="230">
        <f t="shared" si="201"/>
        <v>3</v>
      </c>
      <c r="L2605" s="2" t="str">
        <f>$B2605&amp;"-"&amp;COUNTIF($B$2:$B2605, $B2605)</f>
        <v>8241-1</v>
      </c>
      <c r="M2605" s="2">
        <v>8212</v>
      </c>
      <c r="N2605" s="2" t="str">
        <f t="shared" si="203"/>
        <v>Nohl</v>
      </c>
      <c r="O2605" s="2" t="str">
        <f t="shared" si="203"/>
        <v>Neuhausen am Rheinfall</v>
      </c>
      <c r="P2605" s="2" t="str">
        <f t="shared" si="203"/>
        <v>Neuhausen am Rheinfall</v>
      </c>
      <c r="Q2605" s="2" t="str">
        <f t="shared" si="203"/>
        <v/>
      </c>
      <c r="R2605" s="2" t="str">
        <f t="shared" si="203"/>
        <v/>
      </c>
      <c r="S2605" s="2" t="str">
        <f t="shared" si="203"/>
        <v/>
      </c>
      <c r="T2605" s="2" t="str">
        <f t="shared" si="203"/>
        <v/>
      </c>
      <c r="U2605" s="2" t="str">
        <f t="shared" si="203"/>
        <v/>
      </c>
      <c r="V2605" s="2" t="str">
        <f t="shared" si="203"/>
        <v/>
      </c>
      <c r="W2605" s="2" t="str">
        <f t="shared" si="203"/>
        <v/>
      </c>
      <c r="X2605" s="2" t="str">
        <f t="shared" si="203"/>
        <v/>
      </c>
      <c r="Y2605" s="2" t="str">
        <f t="shared" si="203"/>
        <v/>
      </c>
    </row>
    <row r="2606" spans="1:25" x14ac:dyDescent="0.2">
      <c r="A2606" s="2" t="s">
        <v>1887</v>
      </c>
      <c r="B2606" s="2">
        <v>8242</v>
      </c>
      <c r="C2606" s="2">
        <v>0</v>
      </c>
      <c r="D2606" s="2" t="s">
        <v>1885</v>
      </c>
      <c r="E2606" s="2">
        <v>2920</v>
      </c>
      <c r="F2606" s="2" t="s">
        <v>1875</v>
      </c>
      <c r="G2606" s="2">
        <v>2692866.2379999999</v>
      </c>
      <c r="H2606" s="2">
        <v>1291761.983</v>
      </c>
      <c r="I2606" s="2" t="s">
        <v>4896</v>
      </c>
      <c r="J2606" s="4">
        <v>39630</v>
      </c>
      <c r="K2606" s="230">
        <f t="shared" si="201"/>
        <v>3</v>
      </c>
      <c r="L2606" s="2" t="str">
        <f>$B2606&amp;"-"&amp;COUNTIF($B$2:$B2606, $B2606)</f>
        <v>8242-1</v>
      </c>
      <c r="M2606" s="2">
        <v>8213</v>
      </c>
      <c r="N2606" s="2" t="str">
        <f t="shared" si="203"/>
        <v>Neunkirch</v>
      </c>
      <c r="O2606" s="2" t="str">
        <f t="shared" si="203"/>
        <v/>
      </c>
      <c r="P2606" s="2" t="str">
        <f t="shared" si="203"/>
        <v/>
      </c>
      <c r="Q2606" s="2" t="str">
        <f t="shared" si="203"/>
        <v/>
      </c>
      <c r="R2606" s="2" t="str">
        <f t="shared" si="203"/>
        <v/>
      </c>
      <c r="S2606" s="2" t="str">
        <f t="shared" si="203"/>
        <v/>
      </c>
      <c r="T2606" s="2" t="str">
        <f t="shared" si="203"/>
        <v/>
      </c>
      <c r="U2606" s="2" t="str">
        <f t="shared" si="203"/>
        <v/>
      </c>
      <c r="V2606" s="2" t="str">
        <f t="shared" si="203"/>
        <v/>
      </c>
      <c r="W2606" s="2" t="str">
        <f t="shared" si="203"/>
        <v/>
      </c>
      <c r="X2606" s="2" t="str">
        <f t="shared" si="203"/>
        <v/>
      </c>
      <c r="Y2606" s="2" t="str">
        <f t="shared" si="203"/>
        <v/>
      </c>
    </row>
    <row r="2607" spans="1:25" x14ac:dyDescent="0.2">
      <c r="A2607" s="2" t="s">
        <v>1888</v>
      </c>
      <c r="B2607" s="2">
        <v>8242</v>
      </c>
      <c r="C2607" s="2">
        <v>1</v>
      </c>
      <c r="D2607" s="2" t="s">
        <v>1885</v>
      </c>
      <c r="E2607" s="2">
        <v>2920</v>
      </c>
      <c r="F2607" s="2" t="s">
        <v>1875</v>
      </c>
      <c r="G2607" s="2">
        <v>2692795.0460000001</v>
      </c>
      <c r="H2607" s="2">
        <v>1293025.446</v>
      </c>
      <c r="I2607" s="2" t="s">
        <v>4896</v>
      </c>
      <c r="J2607" s="4">
        <v>39630</v>
      </c>
      <c r="K2607" s="230">
        <f t="shared" si="201"/>
        <v>3</v>
      </c>
      <c r="L2607" s="2" t="str">
        <f>$B2607&amp;"-"&amp;COUNTIF($B$2:$B2607, $B2607)</f>
        <v>8242-2</v>
      </c>
      <c r="M2607" s="2">
        <v>8214</v>
      </c>
      <c r="N2607" s="2" t="str">
        <f t="shared" si="203"/>
        <v>Gächlingen</v>
      </c>
      <c r="O2607" s="2" t="str">
        <f t="shared" si="203"/>
        <v>Gächlingen</v>
      </c>
      <c r="P2607" s="2" t="str">
        <f t="shared" si="203"/>
        <v/>
      </c>
      <c r="Q2607" s="2" t="str">
        <f t="shared" si="203"/>
        <v/>
      </c>
      <c r="R2607" s="2" t="str">
        <f t="shared" ref="O2607:Y2630" si="205">IFERROR(INDEX($A$2:$A$5744, MATCH($M2607&amp;"-"&amp;R$1, $L$2:$L$5744, 0)), "")</f>
        <v/>
      </c>
      <c r="S2607" s="2" t="str">
        <f t="shared" si="205"/>
        <v/>
      </c>
      <c r="T2607" s="2" t="str">
        <f t="shared" si="205"/>
        <v/>
      </c>
      <c r="U2607" s="2" t="str">
        <f t="shared" si="205"/>
        <v/>
      </c>
      <c r="V2607" s="2" t="str">
        <f t="shared" si="205"/>
        <v/>
      </c>
      <c r="W2607" s="2" t="str">
        <f t="shared" si="205"/>
        <v/>
      </c>
      <c r="X2607" s="2" t="str">
        <f t="shared" si="205"/>
        <v/>
      </c>
      <c r="Y2607" s="2" t="str">
        <f t="shared" si="205"/>
        <v/>
      </c>
    </row>
    <row r="2608" spans="1:25" x14ac:dyDescent="0.2">
      <c r="A2608" s="2" t="s">
        <v>1889</v>
      </c>
      <c r="B2608" s="2">
        <v>8243</v>
      </c>
      <c r="C2608" s="2">
        <v>0</v>
      </c>
      <c r="D2608" s="2" t="s">
        <v>1885</v>
      </c>
      <c r="E2608" s="2">
        <v>2920</v>
      </c>
      <c r="F2608" s="2" t="s">
        <v>1875</v>
      </c>
      <c r="G2608" s="2">
        <v>2691361.2519999999</v>
      </c>
      <c r="H2608" s="2">
        <v>1293670.75</v>
      </c>
      <c r="I2608" s="2" t="s">
        <v>4896</v>
      </c>
      <c r="J2608" s="4">
        <v>39630</v>
      </c>
      <c r="K2608" s="230">
        <f t="shared" si="201"/>
        <v>3</v>
      </c>
      <c r="L2608" s="2" t="str">
        <f>$B2608&amp;"-"&amp;COUNTIF($B$2:$B2608, $B2608)</f>
        <v>8243-1</v>
      </c>
      <c r="M2608" s="2">
        <v>8215</v>
      </c>
      <c r="N2608" s="2" t="str">
        <f t="shared" ref="N2608:Y2671" si="206">IFERROR(INDEX($A$2:$A$5744, MATCH($M2608&amp;"-"&amp;N$1, $L$2:$L$5744, 0)), "")</f>
        <v>Hallau</v>
      </c>
      <c r="O2608" s="2" t="str">
        <f t="shared" si="205"/>
        <v/>
      </c>
      <c r="P2608" s="2" t="str">
        <f t="shared" si="205"/>
        <v/>
      </c>
      <c r="Q2608" s="2" t="str">
        <f t="shared" si="205"/>
        <v/>
      </c>
      <c r="R2608" s="2" t="str">
        <f t="shared" si="205"/>
        <v/>
      </c>
      <c r="S2608" s="2" t="str">
        <f t="shared" si="205"/>
        <v/>
      </c>
      <c r="T2608" s="2" t="str">
        <f t="shared" si="205"/>
        <v/>
      </c>
      <c r="U2608" s="2" t="str">
        <f t="shared" si="205"/>
        <v/>
      </c>
      <c r="V2608" s="2" t="str">
        <f t="shared" si="205"/>
        <v/>
      </c>
      <c r="W2608" s="2" t="str">
        <f t="shared" si="205"/>
        <v/>
      </c>
      <c r="X2608" s="2" t="str">
        <f t="shared" si="205"/>
        <v/>
      </c>
      <c r="Y2608" s="2" t="str">
        <f t="shared" si="205"/>
        <v/>
      </c>
    </row>
    <row r="2609" spans="1:25" x14ac:dyDescent="0.2">
      <c r="A2609" s="2" t="s">
        <v>1890</v>
      </c>
      <c r="B2609" s="2">
        <v>8233</v>
      </c>
      <c r="C2609" s="2">
        <v>0</v>
      </c>
      <c r="D2609" s="2" t="s">
        <v>1891</v>
      </c>
      <c r="E2609" s="2">
        <v>2931</v>
      </c>
      <c r="F2609" s="2" t="s">
        <v>1875</v>
      </c>
      <c r="G2609" s="2">
        <v>2686423.5819999999</v>
      </c>
      <c r="H2609" s="2">
        <v>1294372.3060000001</v>
      </c>
      <c r="I2609" s="2" t="s">
        <v>4896</v>
      </c>
      <c r="J2609" s="4">
        <v>39630</v>
      </c>
      <c r="K2609" s="230">
        <f t="shared" si="201"/>
        <v>3</v>
      </c>
      <c r="L2609" s="2" t="str">
        <f>$B2609&amp;"-"&amp;COUNTIF($B$2:$B2609, $B2609)</f>
        <v>8233-1</v>
      </c>
      <c r="M2609" s="2">
        <v>8216</v>
      </c>
      <c r="N2609" s="2" t="str">
        <f t="shared" si="206"/>
        <v>Oberhallau</v>
      </c>
      <c r="O2609" s="2" t="str">
        <f t="shared" si="205"/>
        <v/>
      </c>
      <c r="P2609" s="2" t="str">
        <f t="shared" si="205"/>
        <v/>
      </c>
      <c r="Q2609" s="2" t="str">
        <f t="shared" si="205"/>
        <v/>
      </c>
      <c r="R2609" s="2" t="str">
        <f t="shared" si="205"/>
        <v/>
      </c>
      <c r="S2609" s="2" t="str">
        <f t="shared" si="205"/>
        <v/>
      </c>
      <c r="T2609" s="2" t="str">
        <f t="shared" si="205"/>
        <v/>
      </c>
      <c r="U2609" s="2" t="str">
        <f t="shared" si="205"/>
        <v/>
      </c>
      <c r="V2609" s="2" t="str">
        <f t="shared" si="205"/>
        <v/>
      </c>
      <c r="W2609" s="2" t="str">
        <f t="shared" si="205"/>
        <v/>
      </c>
      <c r="X2609" s="2" t="str">
        <f t="shared" si="205"/>
        <v/>
      </c>
      <c r="Y2609" s="2" t="str">
        <f t="shared" si="205"/>
        <v/>
      </c>
    </row>
    <row r="2610" spans="1:25" x14ac:dyDescent="0.2">
      <c r="A2610" s="2" t="s">
        <v>1892</v>
      </c>
      <c r="B2610" s="2">
        <v>8222</v>
      </c>
      <c r="C2610" s="2">
        <v>0</v>
      </c>
      <c r="D2610" s="2" t="s">
        <v>1892</v>
      </c>
      <c r="E2610" s="2">
        <v>2932</v>
      </c>
      <c r="F2610" s="2" t="s">
        <v>1875</v>
      </c>
      <c r="G2610" s="2">
        <v>2685364.753</v>
      </c>
      <c r="H2610" s="2">
        <v>1283685.7879999999</v>
      </c>
      <c r="I2610" s="2" t="s">
        <v>4896</v>
      </c>
      <c r="J2610" s="4">
        <v>39630</v>
      </c>
      <c r="K2610" s="230">
        <f t="shared" si="201"/>
        <v>3</v>
      </c>
      <c r="L2610" s="2" t="str">
        <f>$B2610&amp;"-"&amp;COUNTIF($B$2:$B2610, $B2610)</f>
        <v>8222-1</v>
      </c>
      <c r="M2610" s="2">
        <v>8217</v>
      </c>
      <c r="N2610" s="2" t="str">
        <f t="shared" si="206"/>
        <v>Wilchingen</v>
      </c>
      <c r="O2610" s="2" t="str">
        <f t="shared" si="205"/>
        <v>Wilchingen</v>
      </c>
      <c r="P2610" s="2" t="str">
        <f t="shared" si="205"/>
        <v>Wilchingen</v>
      </c>
      <c r="Q2610" s="2" t="str">
        <f t="shared" si="205"/>
        <v>Wilchingen</v>
      </c>
      <c r="R2610" s="2" t="str">
        <f t="shared" si="205"/>
        <v/>
      </c>
      <c r="S2610" s="2" t="str">
        <f t="shared" si="205"/>
        <v/>
      </c>
      <c r="T2610" s="2" t="str">
        <f t="shared" si="205"/>
        <v/>
      </c>
      <c r="U2610" s="2" t="str">
        <f t="shared" si="205"/>
        <v/>
      </c>
      <c r="V2610" s="2" t="str">
        <f t="shared" si="205"/>
        <v/>
      </c>
      <c r="W2610" s="2" t="str">
        <f t="shared" si="205"/>
        <v/>
      </c>
      <c r="X2610" s="2" t="str">
        <f t="shared" si="205"/>
        <v/>
      </c>
      <c r="Y2610" s="2" t="str">
        <f t="shared" si="205"/>
        <v/>
      </c>
    </row>
    <row r="2611" spans="1:25" x14ac:dyDescent="0.2">
      <c r="A2611" s="2" t="s">
        <v>1893</v>
      </c>
      <c r="B2611" s="2">
        <v>8223</v>
      </c>
      <c r="C2611" s="2">
        <v>0</v>
      </c>
      <c r="D2611" s="2" t="s">
        <v>1892</v>
      </c>
      <c r="E2611" s="2">
        <v>2932</v>
      </c>
      <c r="F2611" s="2" t="s">
        <v>1875</v>
      </c>
      <c r="G2611" s="2">
        <v>2683822.0240000002</v>
      </c>
      <c r="H2611" s="2">
        <v>1281771.1499999999</v>
      </c>
      <c r="I2611" s="2" t="s">
        <v>4896</v>
      </c>
      <c r="J2611" s="4">
        <v>39630</v>
      </c>
      <c r="K2611" s="230">
        <f t="shared" si="201"/>
        <v>3</v>
      </c>
      <c r="L2611" s="2" t="str">
        <f>$B2611&amp;"-"&amp;COUNTIF($B$2:$B2611, $B2611)</f>
        <v>8223-3</v>
      </c>
      <c r="M2611" s="2">
        <v>8218</v>
      </c>
      <c r="N2611" s="2" t="str">
        <f t="shared" si="206"/>
        <v>Osterfingen</v>
      </c>
      <c r="O2611" s="2" t="str">
        <f t="shared" si="205"/>
        <v/>
      </c>
      <c r="P2611" s="2" t="str">
        <f t="shared" si="205"/>
        <v/>
      </c>
      <c r="Q2611" s="2" t="str">
        <f t="shared" si="205"/>
        <v/>
      </c>
      <c r="R2611" s="2" t="str">
        <f t="shared" si="205"/>
        <v/>
      </c>
      <c r="S2611" s="2" t="str">
        <f t="shared" si="205"/>
        <v/>
      </c>
      <c r="T2611" s="2" t="str">
        <f t="shared" si="205"/>
        <v/>
      </c>
      <c r="U2611" s="2" t="str">
        <f t="shared" si="205"/>
        <v/>
      </c>
      <c r="V2611" s="2" t="str">
        <f t="shared" si="205"/>
        <v/>
      </c>
      <c r="W2611" s="2" t="str">
        <f t="shared" si="205"/>
        <v/>
      </c>
      <c r="X2611" s="2" t="str">
        <f t="shared" si="205"/>
        <v/>
      </c>
      <c r="Y2611" s="2" t="str">
        <f t="shared" si="205"/>
        <v/>
      </c>
    </row>
    <row r="2612" spans="1:25" x14ac:dyDescent="0.2">
      <c r="A2612" s="2" t="s">
        <v>1894</v>
      </c>
      <c r="B2612" s="2">
        <v>8454</v>
      </c>
      <c r="C2612" s="2">
        <v>0</v>
      </c>
      <c r="D2612" s="2" t="s">
        <v>1894</v>
      </c>
      <c r="E2612" s="2">
        <v>2933</v>
      </c>
      <c r="F2612" s="2" t="s">
        <v>1875</v>
      </c>
      <c r="G2612" s="2">
        <v>2683700.608</v>
      </c>
      <c r="H2612" s="2">
        <v>1269239.155</v>
      </c>
      <c r="I2612" s="2" t="s">
        <v>4896</v>
      </c>
      <c r="J2612" s="4">
        <v>39630</v>
      </c>
      <c r="K2612" s="230">
        <f t="shared" si="201"/>
        <v>3</v>
      </c>
      <c r="L2612" s="2" t="str">
        <f>$B2612&amp;"-"&amp;COUNTIF($B$2:$B2612, $B2612)</f>
        <v>8454-1</v>
      </c>
      <c r="M2612" s="2">
        <v>8219</v>
      </c>
      <c r="N2612" s="2" t="str">
        <f t="shared" si="206"/>
        <v>Trasadingen</v>
      </c>
      <c r="O2612" s="2" t="str">
        <f t="shared" si="205"/>
        <v/>
      </c>
      <c r="P2612" s="2" t="str">
        <f t="shared" si="205"/>
        <v/>
      </c>
      <c r="Q2612" s="2" t="str">
        <f t="shared" si="205"/>
        <v/>
      </c>
      <c r="R2612" s="2" t="str">
        <f t="shared" si="205"/>
        <v/>
      </c>
      <c r="S2612" s="2" t="str">
        <f t="shared" si="205"/>
        <v/>
      </c>
      <c r="T2612" s="2" t="str">
        <f t="shared" si="205"/>
        <v/>
      </c>
      <c r="U2612" s="2" t="str">
        <f t="shared" si="205"/>
        <v/>
      </c>
      <c r="V2612" s="2" t="str">
        <f t="shared" si="205"/>
        <v/>
      </c>
      <c r="W2612" s="2" t="str">
        <f t="shared" si="205"/>
        <v/>
      </c>
      <c r="X2612" s="2" t="str">
        <f t="shared" si="205"/>
        <v/>
      </c>
      <c r="Y2612" s="2" t="str">
        <f t="shared" si="205"/>
        <v/>
      </c>
    </row>
    <row r="2613" spans="1:25" x14ac:dyDescent="0.2">
      <c r="A2613" s="2" t="s">
        <v>1897</v>
      </c>
      <c r="B2613" s="2">
        <v>8455</v>
      </c>
      <c r="C2613" s="2">
        <v>0</v>
      </c>
      <c r="D2613" s="2" t="s">
        <v>1894</v>
      </c>
      <c r="E2613" s="2">
        <v>2933</v>
      </c>
      <c r="F2613" s="2" t="s">
        <v>1875</v>
      </c>
      <c r="G2613" s="2">
        <v>2683819.0189999999</v>
      </c>
      <c r="H2613" s="2">
        <v>1271842.4709999999</v>
      </c>
      <c r="I2613" s="2" t="s">
        <v>4896</v>
      </c>
      <c r="J2613" s="4">
        <v>39630</v>
      </c>
      <c r="K2613" s="230">
        <f t="shared" si="201"/>
        <v>3</v>
      </c>
      <c r="L2613" s="2" t="str">
        <f>$B2613&amp;"-"&amp;COUNTIF($B$2:$B2613, $B2613)</f>
        <v>8455-1</v>
      </c>
      <c r="M2613" s="2">
        <v>8222</v>
      </c>
      <c r="N2613" s="2" t="str">
        <f t="shared" si="206"/>
        <v>Beringen</v>
      </c>
      <c r="O2613" s="2" t="str">
        <f t="shared" si="205"/>
        <v>Beringen</v>
      </c>
      <c r="P2613" s="2" t="str">
        <f t="shared" si="205"/>
        <v/>
      </c>
      <c r="Q2613" s="2" t="str">
        <f t="shared" si="205"/>
        <v/>
      </c>
      <c r="R2613" s="2" t="str">
        <f t="shared" si="205"/>
        <v/>
      </c>
      <c r="S2613" s="2" t="str">
        <f t="shared" si="205"/>
        <v/>
      </c>
      <c r="T2613" s="2" t="str">
        <f t="shared" si="205"/>
        <v/>
      </c>
      <c r="U2613" s="2" t="str">
        <f t="shared" si="205"/>
        <v/>
      </c>
      <c r="V2613" s="2" t="str">
        <f t="shared" si="205"/>
        <v/>
      </c>
      <c r="W2613" s="2" t="str">
        <f t="shared" si="205"/>
        <v/>
      </c>
      <c r="X2613" s="2" t="str">
        <f t="shared" si="205"/>
        <v/>
      </c>
      <c r="Y2613" s="2" t="str">
        <f t="shared" si="205"/>
        <v/>
      </c>
    </row>
    <row r="2614" spans="1:25" x14ac:dyDescent="0.2">
      <c r="A2614" s="2" t="s">
        <v>1895</v>
      </c>
      <c r="B2614" s="2">
        <v>8232</v>
      </c>
      <c r="C2614" s="2">
        <v>0</v>
      </c>
      <c r="D2614" s="2" t="s">
        <v>1895</v>
      </c>
      <c r="E2614" s="2">
        <v>2936</v>
      </c>
      <c r="F2614" s="2" t="s">
        <v>1875</v>
      </c>
      <c r="G2614" s="2">
        <v>2687251.378</v>
      </c>
      <c r="H2614" s="2">
        <v>1290911.8970000001</v>
      </c>
      <c r="I2614" s="2" t="s">
        <v>4896</v>
      </c>
      <c r="J2614" s="4">
        <v>39630</v>
      </c>
      <c r="K2614" s="230">
        <f t="shared" si="201"/>
        <v>3</v>
      </c>
      <c r="L2614" s="2" t="str">
        <f>$B2614&amp;"-"&amp;COUNTIF($B$2:$B2614, $B2614)</f>
        <v>8232-1</v>
      </c>
      <c r="M2614" s="2">
        <v>8223</v>
      </c>
      <c r="N2614" s="2" t="str">
        <f t="shared" si="206"/>
        <v>Guntmadingen</v>
      </c>
      <c r="O2614" s="2" t="str">
        <f t="shared" si="205"/>
        <v>Guntmadingen</v>
      </c>
      <c r="P2614" s="2" t="str">
        <f t="shared" si="205"/>
        <v>Guntmadingen</v>
      </c>
      <c r="Q2614" s="2" t="str">
        <f t="shared" si="205"/>
        <v/>
      </c>
      <c r="R2614" s="2" t="str">
        <f t="shared" si="205"/>
        <v/>
      </c>
      <c r="S2614" s="2" t="str">
        <f t="shared" si="205"/>
        <v/>
      </c>
      <c r="T2614" s="2" t="str">
        <f t="shared" si="205"/>
        <v/>
      </c>
      <c r="U2614" s="2" t="str">
        <f t="shared" si="205"/>
        <v/>
      </c>
      <c r="V2614" s="2" t="str">
        <f t="shared" si="205"/>
        <v/>
      </c>
      <c r="W2614" s="2" t="str">
        <f t="shared" si="205"/>
        <v/>
      </c>
      <c r="X2614" s="2" t="str">
        <f t="shared" si="205"/>
        <v/>
      </c>
      <c r="Y2614" s="2" t="str">
        <f t="shared" si="205"/>
        <v/>
      </c>
    </row>
    <row r="2615" spans="1:25" x14ac:dyDescent="0.2">
      <c r="A2615" s="2" t="s">
        <v>1898</v>
      </c>
      <c r="B2615" s="2">
        <v>8200</v>
      </c>
      <c r="C2615" s="2">
        <v>0</v>
      </c>
      <c r="D2615" s="2" t="s">
        <v>1896</v>
      </c>
      <c r="E2615" s="2">
        <v>2937</v>
      </c>
      <c r="F2615" s="2" t="s">
        <v>1875</v>
      </c>
      <c r="G2615" s="2">
        <v>2688973.3960000002</v>
      </c>
      <c r="H2615" s="2">
        <v>1282835.216</v>
      </c>
      <c r="I2615" s="2" t="s">
        <v>4896</v>
      </c>
      <c r="J2615" s="4">
        <v>39630</v>
      </c>
      <c r="K2615" s="230">
        <f t="shared" si="201"/>
        <v>3</v>
      </c>
      <c r="L2615" s="2" t="str">
        <f>$B2615&amp;"-"&amp;COUNTIF($B$2:$B2615, $B2615)</f>
        <v>8200-2</v>
      </c>
      <c r="M2615" s="2">
        <v>8224</v>
      </c>
      <c r="N2615" s="2" t="str">
        <f t="shared" si="206"/>
        <v>Löhningen</v>
      </c>
      <c r="O2615" s="2" t="str">
        <f t="shared" si="205"/>
        <v>Löhningen</v>
      </c>
      <c r="P2615" s="2" t="str">
        <f t="shared" si="205"/>
        <v/>
      </c>
      <c r="Q2615" s="2" t="str">
        <f t="shared" si="205"/>
        <v/>
      </c>
      <c r="R2615" s="2" t="str">
        <f t="shared" si="205"/>
        <v/>
      </c>
      <c r="S2615" s="2" t="str">
        <f t="shared" si="205"/>
        <v/>
      </c>
      <c r="T2615" s="2" t="str">
        <f t="shared" si="205"/>
        <v/>
      </c>
      <c r="U2615" s="2" t="str">
        <f t="shared" si="205"/>
        <v/>
      </c>
      <c r="V2615" s="2" t="str">
        <f t="shared" si="205"/>
        <v/>
      </c>
      <c r="W2615" s="2" t="str">
        <f t="shared" si="205"/>
        <v/>
      </c>
      <c r="X2615" s="2" t="str">
        <f t="shared" si="205"/>
        <v/>
      </c>
      <c r="Y2615" s="2" t="str">
        <f t="shared" si="205"/>
        <v/>
      </c>
    </row>
    <row r="2616" spans="1:25" x14ac:dyDescent="0.2">
      <c r="A2616" s="2" t="s">
        <v>1896</v>
      </c>
      <c r="B2616" s="2">
        <v>8212</v>
      </c>
      <c r="C2616" s="2">
        <v>0</v>
      </c>
      <c r="D2616" s="2" t="s">
        <v>1896</v>
      </c>
      <c r="E2616" s="2">
        <v>2937</v>
      </c>
      <c r="F2616" s="2" t="s">
        <v>1875</v>
      </c>
      <c r="G2616" s="2">
        <v>2687598.358</v>
      </c>
      <c r="H2616" s="2">
        <v>1281558.1200000001</v>
      </c>
      <c r="I2616" s="2" t="s">
        <v>4896</v>
      </c>
      <c r="J2616" s="4">
        <v>39630</v>
      </c>
      <c r="K2616" s="230">
        <f t="shared" si="201"/>
        <v>3</v>
      </c>
      <c r="L2616" s="2" t="str">
        <f>$B2616&amp;"-"&amp;COUNTIF($B$2:$B2616, $B2616)</f>
        <v>8212-2</v>
      </c>
      <c r="M2616" s="2">
        <v>8225</v>
      </c>
      <c r="N2616" s="2" t="str">
        <f t="shared" si="206"/>
        <v>Siblingen</v>
      </c>
      <c r="O2616" s="2" t="str">
        <f t="shared" si="205"/>
        <v>Siblingen</v>
      </c>
      <c r="P2616" s="2" t="str">
        <f t="shared" si="205"/>
        <v/>
      </c>
      <c r="Q2616" s="2" t="str">
        <f t="shared" si="205"/>
        <v/>
      </c>
      <c r="R2616" s="2" t="str">
        <f t="shared" si="205"/>
        <v/>
      </c>
      <c r="S2616" s="2" t="str">
        <f t="shared" si="205"/>
        <v/>
      </c>
      <c r="T2616" s="2" t="str">
        <f t="shared" si="205"/>
        <v/>
      </c>
      <c r="U2616" s="2" t="str">
        <f t="shared" si="205"/>
        <v/>
      </c>
      <c r="V2616" s="2" t="str">
        <f t="shared" si="205"/>
        <v/>
      </c>
      <c r="W2616" s="2" t="str">
        <f t="shared" si="205"/>
        <v/>
      </c>
      <c r="X2616" s="2" t="str">
        <f t="shared" si="205"/>
        <v/>
      </c>
      <c r="Y2616" s="2" t="str">
        <f t="shared" si="205"/>
        <v/>
      </c>
    </row>
    <row r="2617" spans="1:25" x14ac:dyDescent="0.2">
      <c r="A2617" s="2" t="s">
        <v>1897</v>
      </c>
      <c r="B2617" s="2">
        <v>8455</v>
      </c>
      <c r="C2617" s="2">
        <v>0</v>
      </c>
      <c r="D2617" s="2" t="s">
        <v>1897</v>
      </c>
      <c r="E2617" s="2">
        <v>2938</v>
      </c>
      <c r="F2617" s="2" t="s">
        <v>1875</v>
      </c>
      <c r="G2617" s="2">
        <v>2684821.5269999998</v>
      </c>
      <c r="H2617" s="2">
        <v>1271281.1810000001</v>
      </c>
      <c r="I2617" s="2" t="s">
        <v>4896</v>
      </c>
      <c r="J2617" s="4">
        <v>39630</v>
      </c>
      <c r="K2617" s="230">
        <f t="shared" si="201"/>
        <v>3</v>
      </c>
      <c r="L2617" s="2" t="str">
        <f>$B2617&amp;"-"&amp;COUNTIF($B$2:$B2617, $B2617)</f>
        <v>8455-2</v>
      </c>
      <c r="M2617" s="2">
        <v>8226</v>
      </c>
      <c r="N2617" s="2" t="str">
        <f t="shared" si="206"/>
        <v>Schleitheim</v>
      </c>
      <c r="O2617" s="2" t="str">
        <f t="shared" si="205"/>
        <v>Schleitheim</v>
      </c>
      <c r="P2617" s="2" t="str">
        <f t="shared" si="205"/>
        <v>Schleitheim</v>
      </c>
      <c r="Q2617" s="2" t="str">
        <f t="shared" si="205"/>
        <v/>
      </c>
      <c r="R2617" s="2" t="str">
        <f t="shared" si="205"/>
        <v/>
      </c>
      <c r="S2617" s="2" t="str">
        <f t="shared" si="205"/>
        <v/>
      </c>
      <c r="T2617" s="2" t="str">
        <f t="shared" si="205"/>
        <v/>
      </c>
      <c r="U2617" s="2" t="str">
        <f t="shared" si="205"/>
        <v/>
      </c>
      <c r="V2617" s="2" t="str">
        <f t="shared" si="205"/>
        <v/>
      </c>
      <c r="W2617" s="2" t="str">
        <f t="shared" si="205"/>
        <v/>
      </c>
      <c r="X2617" s="2" t="str">
        <f t="shared" si="205"/>
        <v/>
      </c>
      <c r="Y2617" s="2" t="str">
        <f t="shared" si="205"/>
        <v/>
      </c>
    </row>
    <row r="2618" spans="1:25" x14ac:dyDescent="0.2">
      <c r="A2618" s="2" t="s">
        <v>1898</v>
      </c>
      <c r="B2618" s="2">
        <v>8200</v>
      </c>
      <c r="C2618" s="2">
        <v>0</v>
      </c>
      <c r="D2618" s="2" t="s">
        <v>1898</v>
      </c>
      <c r="E2618" s="2">
        <v>2939</v>
      </c>
      <c r="F2618" s="2" t="s">
        <v>1875</v>
      </c>
      <c r="G2618" s="2">
        <v>2689092.2259999998</v>
      </c>
      <c r="H2618" s="2">
        <v>1285903.075</v>
      </c>
      <c r="I2618" s="2" t="s">
        <v>4896</v>
      </c>
      <c r="J2618" s="4">
        <v>39630</v>
      </c>
      <c r="K2618" s="230">
        <f t="shared" si="201"/>
        <v>3</v>
      </c>
      <c r="L2618" s="2" t="str">
        <f>$B2618&amp;"-"&amp;COUNTIF($B$2:$B2618, $B2618)</f>
        <v>8200-3</v>
      </c>
      <c r="M2618" s="2">
        <v>8228</v>
      </c>
      <c r="N2618" s="2" t="str">
        <f t="shared" si="206"/>
        <v>Beggingen</v>
      </c>
      <c r="O2618" s="2" t="str">
        <f t="shared" si="205"/>
        <v/>
      </c>
      <c r="P2618" s="2" t="str">
        <f t="shared" si="205"/>
        <v/>
      </c>
      <c r="Q2618" s="2" t="str">
        <f t="shared" si="205"/>
        <v/>
      </c>
      <c r="R2618" s="2" t="str">
        <f t="shared" si="205"/>
        <v/>
      </c>
      <c r="S2618" s="2" t="str">
        <f t="shared" si="205"/>
        <v/>
      </c>
      <c r="T2618" s="2" t="str">
        <f t="shared" si="205"/>
        <v/>
      </c>
      <c r="U2618" s="2" t="str">
        <f t="shared" si="205"/>
        <v/>
      </c>
      <c r="V2618" s="2" t="str">
        <f t="shared" si="205"/>
        <v/>
      </c>
      <c r="W2618" s="2" t="str">
        <f t="shared" si="205"/>
        <v/>
      </c>
      <c r="X2618" s="2" t="str">
        <f t="shared" si="205"/>
        <v/>
      </c>
      <c r="Y2618" s="2" t="str">
        <f t="shared" si="205"/>
        <v/>
      </c>
    </row>
    <row r="2619" spans="1:25" x14ac:dyDescent="0.2">
      <c r="A2619" s="2" t="s">
        <v>1898</v>
      </c>
      <c r="B2619" s="2">
        <v>8203</v>
      </c>
      <c r="C2619" s="2">
        <v>0</v>
      </c>
      <c r="D2619" s="2" t="s">
        <v>1898</v>
      </c>
      <c r="E2619" s="2">
        <v>2939</v>
      </c>
      <c r="F2619" s="2" t="s">
        <v>1875</v>
      </c>
      <c r="G2619" s="2">
        <v>2691832.6680000001</v>
      </c>
      <c r="H2619" s="2">
        <v>1283954.233</v>
      </c>
      <c r="I2619" s="2" t="s">
        <v>4896</v>
      </c>
      <c r="J2619" s="4">
        <v>39630</v>
      </c>
      <c r="K2619" s="230">
        <f t="shared" si="201"/>
        <v>3</v>
      </c>
      <c r="L2619" s="2" t="str">
        <f>$B2619&amp;"-"&amp;COUNTIF($B$2:$B2619, $B2619)</f>
        <v>8203-1</v>
      </c>
      <c r="M2619" s="2">
        <v>8231</v>
      </c>
      <c r="N2619" s="2" t="str">
        <f t="shared" si="206"/>
        <v>Hemmental</v>
      </c>
      <c r="O2619" s="2" t="str">
        <f t="shared" si="205"/>
        <v/>
      </c>
      <c r="P2619" s="2" t="str">
        <f t="shared" si="205"/>
        <v/>
      </c>
      <c r="Q2619" s="2" t="str">
        <f t="shared" si="205"/>
        <v/>
      </c>
      <c r="R2619" s="2" t="str">
        <f t="shared" si="205"/>
        <v/>
      </c>
      <c r="S2619" s="2" t="str">
        <f t="shared" si="205"/>
        <v/>
      </c>
      <c r="T2619" s="2" t="str">
        <f t="shared" si="205"/>
        <v/>
      </c>
      <c r="U2619" s="2" t="str">
        <f t="shared" si="205"/>
        <v/>
      </c>
      <c r="V2619" s="2" t="str">
        <f t="shared" si="205"/>
        <v/>
      </c>
      <c r="W2619" s="2" t="str">
        <f t="shared" si="205"/>
        <v/>
      </c>
      <c r="X2619" s="2" t="str">
        <f t="shared" si="205"/>
        <v/>
      </c>
      <c r="Y2619" s="2" t="str">
        <f t="shared" si="205"/>
        <v/>
      </c>
    </row>
    <row r="2620" spans="1:25" x14ac:dyDescent="0.2">
      <c r="A2620" s="2" t="s">
        <v>1898</v>
      </c>
      <c r="B2620" s="2">
        <v>8207</v>
      </c>
      <c r="C2620" s="2">
        <v>0</v>
      </c>
      <c r="D2620" s="2" t="s">
        <v>1898</v>
      </c>
      <c r="E2620" s="2">
        <v>2939</v>
      </c>
      <c r="F2620" s="2" t="s">
        <v>1875</v>
      </c>
      <c r="G2620" s="2">
        <v>2692595.3110000002</v>
      </c>
      <c r="H2620" s="2">
        <v>1286602.9210000001</v>
      </c>
      <c r="I2620" s="2" t="s">
        <v>4896</v>
      </c>
      <c r="J2620" s="4">
        <v>39630</v>
      </c>
      <c r="K2620" s="230">
        <f t="shared" si="201"/>
        <v>3</v>
      </c>
      <c r="L2620" s="2" t="str">
        <f>$B2620&amp;"-"&amp;COUNTIF($B$2:$B2620, $B2620)</f>
        <v>8207-1</v>
      </c>
      <c r="M2620" s="2">
        <v>8232</v>
      </c>
      <c r="N2620" s="2" t="str">
        <f t="shared" si="206"/>
        <v>Merishausen</v>
      </c>
      <c r="O2620" s="2" t="str">
        <f t="shared" si="205"/>
        <v/>
      </c>
      <c r="P2620" s="2" t="str">
        <f t="shared" si="205"/>
        <v/>
      </c>
      <c r="Q2620" s="2" t="str">
        <f t="shared" si="205"/>
        <v/>
      </c>
      <c r="R2620" s="2" t="str">
        <f t="shared" si="205"/>
        <v/>
      </c>
      <c r="S2620" s="2" t="str">
        <f t="shared" si="205"/>
        <v/>
      </c>
      <c r="T2620" s="2" t="str">
        <f t="shared" si="205"/>
        <v/>
      </c>
      <c r="U2620" s="2" t="str">
        <f t="shared" si="205"/>
        <v/>
      </c>
      <c r="V2620" s="2" t="str">
        <f t="shared" si="205"/>
        <v/>
      </c>
      <c r="W2620" s="2" t="str">
        <f t="shared" si="205"/>
        <v/>
      </c>
      <c r="X2620" s="2" t="str">
        <f t="shared" si="205"/>
        <v/>
      </c>
      <c r="Y2620" s="2" t="str">
        <f t="shared" si="205"/>
        <v/>
      </c>
    </row>
    <row r="2621" spans="1:25" x14ac:dyDescent="0.2">
      <c r="A2621" s="2" t="s">
        <v>1898</v>
      </c>
      <c r="B2621" s="2">
        <v>8208</v>
      </c>
      <c r="C2621" s="2">
        <v>0</v>
      </c>
      <c r="D2621" s="2" t="s">
        <v>1898</v>
      </c>
      <c r="E2621" s="2">
        <v>2939</v>
      </c>
      <c r="F2621" s="2" t="s">
        <v>1875</v>
      </c>
      <c r="G2621" s="2">
        <v>2689849.0180000002</v>
      </c>
      <c r="H2621" s="2">
        <v>1285273.6040000001</v>
      </c>
      <c r="I2621" s="2" t="s">
        <v>4896</v>
      </c>
      <c r="J2621" s="4">
        <v>39630</v>
      </c>
      <c r="K2621" s="230">
        <f t="shared" si="201"/>
        <v>3</v>
      </c>
      <c r="L2621" s="2" t="str">
        <f>$B2621&amp;"-"&amp;COUNTIF($B$2:$B2621, $B2621)</f>
        <v>8208-1</v>
      </c>
      <c r="M2621" s="2">
        <v>8233</v>
      </c>
      <c r="N2621" s="2" t="str">
        <f t="shared" si="206"/>
        <v>Bargen SH</v>
      </c>
      <c r="O2621" s="2" t="str">
        <f t="shared" si="205"/>
        <v/>
      </c>
      <c r="P2621" s="2" t="str">
        <f t="shared" si="205"/>
        <v/>
      </c>
      <c r="Q2621" s="2" t="str">
        <f t="shared" si="205"/>
        <v/>
      </c>
      <c r="R2621" s="2" t="str">
        <f t="shared" si="205"/>
        <v/>
      </c>
      <c r="S2621" s="2" t="str">
        <f t="shared" si="205"/>
        <v/>
      </c>
      <c r="T2621" s="2" t="str">
        <f t="shared" si="205"/>
        <v/>
      </c>
      <c r="U2621" s="2" t="str">
        <f t="shared" si="205"/>
        <v/>
      </c>
      <c r="V2621" s="2" t="str">
        <f t="shared" si="205"/>
        <v/>
      </c>
      <c r="W2621" s="2" t="str">
        <f t="shared" si="205"/>
        <v/>
      </c>
      <c r="X2621" s="2" t="str">
        <f t="shared" si="205"/>
        <v/>
      </c>
      <c r="Y2621" s="2" t="str">
        <f t="shared" si="205"/>
        <v/>
      </c>
    </row>
    <row r="2622" spans="1:25" x14ac:dyDescent="0.2">
      <c r="A2622" s="2" t="s">
        <v>1896</v>
      </c>
      <c r="B2622" s="2">
        <v>8212</v>
      </c>
      <c r="C2622" s="2">
        <v>0</v>
      </c>
      <c r="D2622" s="2" t="s">
        <v>1898</v>
      </c>
      <c r="E2622" s="2">
        <v>2939</v>
      </c>
      <c r="F2622" s="2" t="s">
        <v>1875</v>
      </c>
      <c r="G2622" s="2">
        <v>2688716.031</v>
      </c>
      <c r="H2622" s="2">
        <v>1283436.237</v>
      </c>
      <c r="I2622" s="2" t="s">
        <v>4896</v>
      </c>
      <c r="J2622" s="4">
        <v>39630</v>
      </c>
      <c r="K2622" s="230">
        <f t="shared" si="201"/>
        <v>3</v>
      </c>
      <c r="L2622" s="2" t="str">
        <f>$B2622&amp;"-"&amp;COUNTIF($B$2:$B2622, $B2622)</f>
        <v>8212-3</v>
      </c>
      <c r="M2622" s="2">
        <v>8234</v>
      </c>
      <c r="N2622" s="2" t="str">
        <f t="shared" si="206"/>
        <v>Stetten SH</v>
      </c>
      <c r="O2622" s="2" t="str">
        <f t="shared" si="205"/>
        <v/>
      </c>
      <c r="P2622" s="2" t="str">
        <f t="shared" si="205"/>
        <v/>
      </c>
      <c r="Q2622" s="2" t="str">
        <f t="shared" si="205"/>
        <v/>
      </c>
      <c r="R2622" s="2" t="str">
        <f t="shared" si="205"/>
        <v/>
      </c>
      <c r="S2622" s="2" t="str">
        <f t="shared" si="205"/>
        <v/>
      </c>
      <c r="T2622" s="2" t="str">
        <f t="shared" si="205"/>
        <v/>
      </c>
      <c r="U2622" s="2" t="str">
        <f t="shared" si="205"/>
        <v/>
      </c>
      <c r="V2622" s="2" t="str">
        <f t="shared" si="205"/>
        <v/>
      </c>
      <c r="W2622" s="2" t="str">
        <f t="shared" si="205"/>
        <v/>
      </c>
      <c r="X2622" s="2" t="str">
        <f t="shared" si="205"/>
        <v/>
      </c>
      <c r="Y2622" s="2" t="str">
        <f t="shared" si="205"/>
        <v/>
      </c>
    </row>
    <row r="2623" spans="1:25" x14ac:dyDescent="0.2">
      <c r="A2623" s="2" t="s">
        <v>1892</v>
      </c>
      <c r="B2623" s="2">
        <v>8222</v>
      </c>
      <c r="C2623" s="2">
        <v>0</v>
      </c>
      <c r="D2623" s="2" t="s">
        <v>1898</v>
      </c>
      <c r="E2623" s="2">
        <v>2939</v>
      </c>
      <c r="F2623" s="2" t="s">
        <v>1875</v>
      </c>
      <c r="G2623" s="2">
        <v>2687554.003</v>
      </c>
      <c r="H2623" s="2">
        <v>1283307.952</v>
      </c>
      <c r="I2623" s="2" t="s">
        <v>4896</v>
      </c>
      <c r="J2623" s="4">
        <v>39630</v>
      </c>
      <c r="K2623" s="230">
        <f t="shared" si="201"/>
        <v>3</v>
      </c>
      <c r="L2623" s="2" t="str">
        <f>$B2623&amp;"-"&amp;COUNTIF($B$2:$B2623, $B2623)</f>
        <v>8222-2</v>
      </c>
      <c r="M2623" s="2">
        <v>8235</v>
      </c>
      <c r="N2623" s="2" t="str">
        <f t="shared" si="206"/>
        <v>Lohn SH</v>
      </c>
      <c r="O2623" s="2" t="str">
        <f t="shared" si="205"/>
        <v/>
      </c>
      <c r="P2623" s="2" t="str">
        <f t="shared" si="205"/>
        <v/>
      </c>
      <c r="Q2623" s="2" t="str">
        <f t="shared" si="205"/>
        <v/>
      </c>
      <c r="R2623" s="2" t="str">
        <f t="shared" si="205"/>
        <v/>
      </c>
      <c r="S2623" s="2" t="str">
        <f t="shared" si="205"/>
        <v/>
      </c>
      <c r="T2623" s="2" t="str">
        <f t="shared" si="205"/>
        <v/>
      </c>
      <c r="U2623" s="2" t="str">
        <f t="shared" si="205"/>
        <v/>
      </c>
      <c r="V2623" s="2" t="str">
        <f t="shared" si="205"/>
        <v/>
      </c>
      <c r="W2623" s="2" t="str">
        <f t="shared" si="205"/>
        <v/>
      </c>
      <c r="X2623" s="2" t="str">
        <f t="shared" si="205"/>
        <v/>
      </c>
      <c r="Y2623" s="2" t="str">
        <f t="shared" si="205"/>
        <v/>
      </c>
    </row>
    <row r="2624" spans="1:25" x14ac:dyDescent="0.2">
      <c r="A2624" s="2" t="s">
        <v>1899</v>
      </c>
      <c r="B2624" s="2">
        <v>8231</v>
      </c>
      <c r="C2624" s="2">
        <v>0</v>
      </c>
      <c r="D2624" s="2" t="s">
        <v>1898</v>
      </c>
      <c r="E2624" s="2">
        <v>2939</v>
      </c>
      <c r="F2624" s="2" t="s">
        <v>1875</v>
      </c>
      <c r="G2624" s="2">
        <v>2685154.8739999998</v>
      </c>
      <c r="H2624" s="2">
        <v>1288231.841</v>
      </c>
      <c r="I2624" s="2" t="s">
        <v>4896</v>
      </c>
      <c r="J2624" s="4">
        <v>39630</v>
      </c>
      <c r="K2624" s="230">
        <f t="shared" si="201"/>
        <v>3</v>
      </c>
      <c r="L2624" s="2" t="str">
        <f>$B2624&amp;"-"&amp;COUNTIF($B$2:$B2624, $B2624)</f>
        <v>8231-1</v>
      </c>
      <c r="M2624" s="2">
        <v>8236</v>
      </c>
      <c r="N2624" s="2" t="str">
        <f t="shared" si="206"/>
        <v>Büttenhardt</v>
      </c>
      <c r="O2624" s="2" t="str">
        <f t="shared" si="205"/>
        <v>Opfertshofen SH</v>
      </c>
      <c r="P2624" s="2" t="str">
        <f t="shared" si="205"/>
        <v/>
      </c>
      <c r="Q2624" s="2" t="str">
        <f t="shared" si="205"/>
        <v/>
      </c>
      <c r="R2624" s="2" t="str">
        <f t="shared" si="205"/>
        <v/>
      </c>
      <c r="S2624" s="2" t="str">
        <f t="shared" si="205"/>
        <v/>
      </c>
      <c r="T2624" s="2" t="str">
        <f t="shared" si="205"/>
        <v/>
      </c>
      <c r="U2624" s="2" t="str">
        <f t="shared" si="205"/>
        <v/>
      </c>
      <c r="V2624" s="2" t="str">
        <f t="shared" si="205"/>
        <v/>
      </c>
      <c r="W2624" s="2" t="str">
        <f t="shared" si="205"/>
        <v/>
      </c>
      <c r="X2624" s="2" t="str">
        <f t="shared" si="205"/>
        <v/>
      </c>
      <c r="Y2624" s="2" t="str">
        <f t="shared" si="205"/>
        <v/>
      </c>
    </row>
    <row r="2625" spans="1:25" x14ac:dyDescent="0.2">
      <c r="A2625" s="2" t="s">
        <v>1901</v>
      </c>
      <c r="B2625" s="2">
        <v>8226</v>
      </c>
      <c r="C2625" s="2">
        <v>0</v>
      </c>
      <c r="D2625" s="2" t="s">
        <v>1900</v>
      </c>
      <c r="E2625" s="2">
        <v>2951</v>
      </c>
      <c r="F2625" s="2" t="s">
        <v>1875</v>
      </c>
      <c r="G2625" s="2">
        <v>2680416.6860000002</v>
      </c>
      <c r="H2625" s="2">
        <v>1290854.7139999999</v>
      </c>
      <c r="I2625" s="2" t="s">
        <v>4896</v>
      </c>
      <c r="J2625" s="4">
        <v>39630</v>
      </c>
      <c r="K2625" s="230">
        <f t="shared" si="201"/>
        <v>3</v>
      </c>
      <c r="L2625" s="2" t="str">
        <f>$B2625&amp;"-"&amp;COUNTIF($B$2:$B2625, $B2625)</f>
        <v>8226-2</v>
      </c>
      <c r="M2625" s="2">
        <v>8239</v>
      </c>
      <c r="N2625" s="2" t="str">
        <f t="shared" si="206"/>
        <v>Dörflingen</v>
      </c>
      <c r="O2625" s="2" t="str">
        <f t="shared" si="205"/>
        <v/>
      </c>
      <c r="P2625" s="2" t="str">
        <f t="shared" si="205"/>
        <v/>
      </c>
      <c r="Q2625" s="2" t="str">
        <f t="shared" si="205"/>
        <v/>
      </c>
      <c r="R2625" s="2" t="str">
        <f t="shared" si="205"/>
        <v/>
      </c>
      <c r="S2625" s="2" t="str">
        <f t="shared" si="205"/>
        <v/>
      </c>
      <c r="T2625" s="2" t="str">
        <f t="shared" si="205"/>
        <v/>
      </c>
      <c r="U2625" s="2" t="str">
        <f t="shared" si="205"/>
        <v/>
      </c>
      <c r="V2625" s="2" t="str">
        <f t="shared" si="205"/>
        <v/>
      </c>
      <c r="W2625" s="2" t="str">
        <f t="shared" si="205"/>
        <v/>
      </c>
      <c r="X2625" s="2" t="str">
        <f t="shared" si="205"/>
        <v/>
      </c>
      <c r="Y2625" s="2" t="str">
        <f t="shared" si="205"/>
        <v/>
      </c>
    </row>
    <row r="2626" spans="1:25" x14ac:dyDescent="0.2">
      <c r="A2626" s="2" t="s">
        <v>1900</v>
      </c>
      <c r="B2626" s="2">
        <v>8228</v>
      </c>
      <c r="C2626" s="2">
        <v>0</v>
      </c>
      <c r="D2626" s="2" t="s">
        <v>1900</v>
      </c>
      <c r="E2626" s="2">
        <v>2951</v>
      </c>
      <c r="F2626" s="2" t="s">
        <v>1875</v>
      </c>
      <c r="G2626" s="2">
        <v>2682546.4019999998</v>
      </c>
      <c r="H2626" s="2">
        <v>1291170.206</v>
      </c>
      <c r="I2626" s="2" t="s">
        <v>4896</v>
      </c>
      <c r="J2626" s="4">
        <v>39630</v>
      </c>
      <c r="K2626" s="230">
        <f t="shared" si="201"/>
        <v>3</v>
      </c>
      <c r="L2626" s="2" t="str">
        <f>$B2626&amp;"-"&amp;COUNTIF($B$2:$B2626, $B2626)</f>
        <v>8228-1</v>
      </c>
      <c r="M2626" s="2">
        <v>8240</v>
      </c>
      <c r="N2626" s="2" t="str">
        <f t="shared" si="206"/>
        <v>Thayngen</v>
      </c>
      <c r="O2626" s="2" t="str">
        <f t="shared" si="205"/>
        <v/>
      </c>
      <c r="P2626" s="2" t="str">
        <f t="shared" si="205"/>
        <v/>
      </c>
      <c r="Q2626" s="2" t="str">
        <f t="shared" si="205"/>
        <v/>
      </c>
      <c r="R2626" s="2" t="str">
        <f t="shared" si="205"/>
        <v/>
      </c>
      <c r="S2626" s="2" t="str">
        <f t="shared" si="205"/>
        <v/>
      </c>
      <c r="T2626" s="2" t="str">
        <f t="shared" si="205"/>
        <v/>
      </c>
      <c r="U2626" s="2" t="str">
        <f t="shared" si="205"/>
        <v/>
      </c>
      <c r="V2626" s="2" t="str">
        <f t="shared" si="205"/>
        <v/>
      </c>
      <c r="W2626" s="2" t="str">
        <f t="shared" si="205"/>
        <v/>
      </c>
      <c r="X2626" s="2" t="str">
        <f t="shared" si="205"/>
        <v/>
      </c>
      <c r="Y2626" s="2" t="str">
        <f t="shared" si="205"/>
        <v/>
      </c>
    </row>
    <row r="2627" spans="1:25" x14ac:dyDescent="0.2">
      <c r="A2627" s="2" t="s">
        <v>1901</v>
      </c>
      <c r="B2627" s="2">
        <v>8226</v>
      </c>
      <c r="C2627" s="2">
        <v>0</v>
      </c>
      <c r="D2627" s="2" t="s">
        <v>1901</v>
      </c>
      <c r="E2627" s="2">
        <v>2952</v>
      </c>
      <c r="F2627" s="2" t="s">
        <v>1875</v>
      </c>
      <c r="G2627" s="2">
        <v>2679765.5750000002</v>
      </c>
      <c r="H2627" s="2">
        <v>1289470.118</v>
      </c>
      <c r="I2627" s="2" t="s">
        <v>4896</v>
      </c>
      <c r="J2627" s="4">
        <v>39630</v>
      </c>
      <c r="K2627" s="230">
        <f t="shared" ref="K2627:K2690" si="207">IF(I2627="it", 1, IF(I2627="fr", 2, 3))</f>
        <v>3</v>
      </c>
      <c r="L2627" s="2" t="str">
        <f>$B2627&amp;"-"&amp;COUNTIF($B$2:$B2627, $B2627)</f>
        <v>8226-3</v>
      </c>
      <c r="M2627" s="2">
        <v>8241</v>
      </c>
      <c r="N2627" s="2" t="str">
        <f t="shared" si="206"/>
        <v>Barzheim</v>
      </c>
      <c r="O2627" s="2" t="str">
        <f t="shared" si="205"/>
        <v/>
      </c>
      <c r="P2627" s="2" t="str">
        <f t="shared" si="205"/>
        <v/>
      </c>
      <c r="Q2627" s="2" t="str">
        <f t="shared" si="205"/>
        <v/>
      </c>
      <c r="R2627" s="2" t="str">
        <f t="shared" si="205"/>
        <v/>
      </c>
      <c r="S2627" s="2" t="str">
        <f t="shared" si="205"/>
        <v/>
      </c>
      <c r="T2627" s="2" t="str">
        <f t="shared" si="205"/>
        <v/>
      </c>
      <c r="U2627" s="2" t="str">
        <f t="shared" si="205"/>
        <v/>
      </c>
      <c r="V2627" s="2" t="str">
        <f t="shared" si="205"/>
        <v/>
      </c>
      <c r="W2627" s="2" t="str">
        <f t="shared" si="205"/>
        <v/>
      </c>
      <c r="X2627" s="2" t="str">
        <f t="shared" si="205"/>
        <v/>
      </c>
      <c r="Y2627" s="2" t="str">
        <f t="shared" si="205"/>
        <v/>
      </c>
    </row>
    <row r="2628" spans="1:25" x14ac:dyDescent="0.2">
      <c r="A2628" s="2" t="s">
        <v>1902</v>
      </c>
      <c r="B2628" s="2">
        <v>8225</v>
      </c>
      <c r="C2628" s="2">
        <v>0</v>
      </c>
      <c r="D2628" s="2" t="s">
        <v>1902</v>
      </c>
      <c r="E2628" s="2">
        <v>2953</v>
      </c>
      <c r="F2628" s="2" t="s">
        <v>1875</v>
      </c>
      <c r="G2628" s="2">
        <v>2681178.3539999998</v>
      </c>
      <c r="H2628" s="2">
        <v>1286037.5530000001</v>
      </c>
      <c r="I2628" s="2" t="s">
        <v>4896</v>
      </c>
      <c r="J2628" s="4">
        <v>39630</v>
      </c>
      <c r="K2628" s="230">
        <f t="shared" si="207"/>
        <v>3</v>
      </c>
      <c r="L2628" s="2" t="str">
        <f>$B2628&amp;"-"&amp;COUNTIF($B$2:$B2628, $B2628)</f>
        <v>8225-2</v>
      </c>
      <c r="M2628" s="2">
        <v>8242</v>
      </c>
      <c r="N2628" s="2" t="str">
        <f t="shared" si="206"/>
        <v>Bibern SH</v>
      </c>
      <c r="O2628" s="2" t="str">
        <f t="shared" si="205"/>
        <v>Hofen SH</v>
      </c>
      <c r="P2628" s="2" t="str">
        <f t="shared" si="205"/>
        <v/>
      </c>
      <c r="Q2628" s="2" t="str">
        <f t="shared" si="205"/>
        <v/>
      </c>
      <c r="R2628" s="2" t="str">
        <f t="shared" si="205"/>
        <v/>
      </c>
      <c r="S2628" s="2" t="str">
        <f t="shared" si="205"/>
        <v/>
      </c>
      <c r="T2628" s="2" t="str">
        <f t="shared" si="205"/>
        <v/>
      </c>
      <c r="U2628" s="2" t="str">
        <f t="shared" si="205"/>
        <v/>
      </c>
      <c r="V2628" s="2" t="str">
        <f t="shared" si="205"/>
        <v/>
      </c>
      <c r="W2628" s="2" t="str">
        <f t="shared" si="205"/>
        <v/>
      </c>
      <c r="X2628" s="2" t="str">
        <f t="shared" si="205"/>
        <v/>
      </c>
      <c r="Y2628" s="2" t="str">
        <f t="shared" si="205"/>
        <v/>
      </c>
    </row>
    <row r="2629" spans="1:25" x14ac:dyDescent="0.2">
      <c r="A2629" s="2" t="s">
        <v>1903</v>
      </c>
      <c r="B2629" s="2">
        <v>8263</v>
      </c>
      <c r="C2629" s="2">
        <v>0</v>
      </c>
      <c r="D2629" s="2" t="s">
        <v>1904</v>
      </c>
      <c r="E2629" s="2">
        <v>2961</v>
      </c>
      <c r="F2629" s="2" t="s">
        <v>1875</v>
      </c>
      <c r="G2629" s="2">
        <v>2700991.7310000001</v>
      </c>
      <c r="H2629" s="2">
        <v>1285928.5419999999</v>
      </c>
      <c r="I2629" s="2" t="s">
        <v>4896</v>
      </c>
      <c r="J2629" s="4">
        <v>39630</v>
      </c>
      <c r="K2629" s="230">
        <f t="shared" si="207"/>
        <v>3</v>
      </c>
      <c r="L2629" s="2" t="str">
        <f>$B2629&amp;"-"&amp;COUNTIF($B$2:$B2629, $B2629)</f>
        <v>8263-1</v>
      </c>
      <c r="M2629" s="2">
        <v>8243</v>
      </c>
      <c r="N2629" s="2" t="str">
        <f t="shared" si="206"/>
        <v>Altdorf SH</v>
      </c>
      <c r="O2629" s="2" t="str">
        <f t="shared" si="205"/>
        <v/>
      </c>
      <c r="P2629" s="2" t="str">
        <f t="shared" si="205"/>
        <v/>
      </c>
      <c r="Q2629" s="2" t="str">
        <f t="shared" si="205"/>
        <v/>
      </c>
      <c r="R2629" s="2" t="str">
        <f t="shared" si="205"/>
        <v/>
      </c>
      <c r="S2629" s="2" t="str">
        <f t="shared" si="205"/>
        <v/>
      </c>
      <c r="T2629" s="2" t="str">
        <f t="shared" si="205"/>
        <v/>
      </c>
      <c r="U2629" s="2" t="str">
        <f t="shared" si="205"/>
        <v/>
      </c>
      <c r="V2629" s="2" t="str">
        <f t="shared" si="205"/>
        <v/>
      </c>
      <c r="W2629" s="2" t="str">
        <f t="shared" si="205"/>
        <v/>
      </c>
      <c r="X2629" s="2" t="str">
        <f t="shared" si="205"/>
        <v/>
      </c>
      <c r="Y2629" s="2" t="str">
        <f t="shared" si="205"/>
        <v/>
      </c>
    </row>
    <row r="2630" spans="1:25" x14ac:dyDescent="0.2">
      <c r="A2630" s="2" t="s">
        <v>1905</v>
      </c>
      <c r="B2630" s="2">
        <v>8261</v>
      </c>
      <c r="C2630" s="2">
        <v>0</v>
      </c>
      <c r="D2630" s="2" t="s">
        <v>1905</v>
      </c>
      <c r="E2630" s="2">
        <v>2962</v>
      </c>
      <c r="F2630" s="2" t="s">
        <v>1875</v>
      </c>
      <c r="G2630" s="2">
        <v>2705259.9909999999</v>
      </c>
      <c r="H2630" s="2">
        <v>1282470.2350000001</v>
      </c>
      <c r="I2630" s="2" t="s">
        <v>4896</v>
      </c>
      <c r="J2630" s="4">
        <v>39630</v>
      </c>
      <c r="K2630" s="230">
        <f t="shared" si="207"/>
        <v>3</v>
      </c>
      <c r="L2630" s="2" t="str">
        <f>$B2630&amp;"-"&amp;COUNTIF($B$2:$B2630, $B2630)</f>
        <v>8261-1</v>
      </c>
      <c r="M2630" s="2">
        <v>8245</v>
      </c>
      <c r="N2630" s="2" t="str">
        <f t="shared" si="206"/>
        <v>Feuerthalen</v>
      </c>
      <c r="O2630" s="2" t="str">
        <f t="shared" si="205"/>
        <v/>
      </c>
      <c r="P2630" s="2" t="str">
        <f t="shared" si="205"/>
        <v/>
      </c>
      <c r="Q2630" s="2" t="str">
        <f t="shared" si="205"/>
        <v/>
      </c>
      <c r="R2630" s="2" t="str">
        <f t="shared" si="205"/>
        <v/>
      </c>
      <c r="S2630" s="2" t="str">
        <f t="shared" si="205"/>
        <v/>
      </c>
      <c r="T2630" s="2" t="str">
        <f t="shared" ref="O2630:Y2653" si="208">IFERROR(INDEX($A$2:$A$5744, MATCH($M2630&amp;"-"&amp;T$1, $L$2:$L$5744, 0)), "")</f>
        <v/>
      </c>
      <c r="U2630" s="2" t="str">
        <f t="shared" si="208"/>
        <v/>
      </c>
      <c r="V2630" s="2" t="str">
        <f t="shared" si="208"/>
        <v/>
      </c>
      <c r="W2630" s="2" t="str">
        <f t="shared" si="208"/>
        <v/>
      </c>
      <c r="X2630" s="2" t="str">
        <f t="shared" si="208"/>
        <v/>
      </c>
      <c r="Y2630" s="2" t="str">
        <f t="shared" si="208"/>
        <v/>
      </c>
    </row>
    <row r="2631" spans="1:25" x14ac:dyDescent="0.2">
      <c r="A2631" s="2" t="s">
        <v>1906</v>
      </c>
      <c r="B2631" s="2">
        <v>8262</v>
      </c>
      <c r="C2631" s="2">
        <v>0</v>
      </c>
      <c r="D2631" s="2" t="s">
        <v>1906</v>
      </c>
      <c r="E2631" s="2">
        <v>2963</v>
      </c>
      <c r="F2631" s="2" t="s">
        <v>1875</v>
      </c>
      <c r="G2631" s="2">
        <v>2703623.4070000001</v>
      </c>
      <c r="H2631" s="2">
        <v>1284910.1089999999</v>
      </c>
      <c r="I2631" s="2" t="s">
        <v>4896</v>
      </c>
      <c r="J2631" s="4">
        <v>39630</v>
      </c>
      <c r="K2631" s="230">
        <f t="shared" si="207"/>
        <v>3</v>
      </c>
      <c r="L2631" s="2" t="str">
        <f>$B2631&amp;"-"&amp;COUNTIF($B$2:$B2631, $B2631)</f>
        <v>8262-1</v>
      </c>
      <c r="M2631" s="2">
        <v>8246</v>
      </c>
      <c r="N2631" s="2" t="str">
        <f t="shared" si="206"/>
        <v>Langwiesen</v>
      </c>
      <c r="O2631" s="2" t="str">
        <f t="shared" si="208"/>
        <v/>
      </c>
      <c r="P2631" s="2" t="str">
        <f t="shared" si="208"/>
        <v/>
      </c>
      <c r="Q2631" s="2" t="str">
        <f t="shared" si="208"/>
        <v/>
      </c>
      <c r="R2631" s="2" t="str">
        <f t="shared" si="208"/>
        <v/>
      </c>
      <c r="S2631" s="2" t="str">
        <f t="shared" si="208"/>
        <v/>
      </c>
      <c r="T2631" s="2" t="str">
        <f t="shared" si="208"/>
        <v/>
      </c>
      <c r="U2631" s="2" t="str">
        <f t="shared" si="208"/>
        <v/>
      </c>
      <c r="V2631" s="2" t="str">
        <f t="shared" si="208"/>
        <v/>
      </c>
      <c r="W2631" s="2" t="str">
        <f t="shared" si="208"/>
        <v/>
      </c>
      <c r="X2631" s="2" t="str">
        <f t="shared" si="208"/>
        <v/>
      </c>
      <c r="Y2631" s="2" t="str">
        <f t="shared" si="208"/>
        <v/>
      </c>
    </row>
    <row r="2632" spans="1:25" x14ac:dyDescent="0.2">
      <c r="A2632" s="2" t="s">
        <v>1907</v>
      </c>
      <c r="B2632" s="2">
        <v>8260</v>
      </c>
      <c r="C2632" s="2">
        <v>0</v>
      </c>
      <c r="D2632" s="2" t="s">
        <v>1907</v>
      </c>
      <c r="E2632" s="2">
        <v>2964</v>
      </c>
      <c r="F2632" s="2" t="s">
        <v>1875</v>
      </c>
      <c r="G2632" s="2">
        <v>2706498.6910000001</v>
      </c>
      <c r="H2632" s="2">
        <v>1280374.68</v>
      </c>
      <c r="I2632" s="2" t="s">
        <v>4896</v>
      </c>
      <c r="J2632" s="4">
        <v>39630</v>
      </c>
      <c r="K2632" s="230">
        <f t="shared" si="207"/>
        <v>3</v>
      </c>
      <c r="L2632" s="2" t="str">
        <f>$B2632&amp;"-"&amp;COUNTIF($B$2:$B2632, $B2632)</f>
        <v>8260-1</v>
      </c>
      <c r="M2632" s="2">
        <v>8247</v>
      </c>
      <c r="N2632" s="2" t="str">
        <f t="shared" si="206"/>
        <v>Flurlingen</v>
      </c>
      <c r="O2632" s="2" t="str">
        <f t="shared" si="208"/>
        <v/>
      </c>
      <c r="P2632" s="2" t="str">
        <f t="shared" si="208"/>
        <v/>
      </c>
      <c r="Q2632" s="2" t="str">
        <f t="shared" si="208"/>
        <v/>
      </c>
      <c r="R2632" s="2" t="str">
        <f t="shared" si="208"/>
        <v/>
      </c>
      <c r="S2632" s="2" t="str">
        <f t="shared" si="208"/>
        <v/>
      </c>
      <c r="T2632" s="2" t="str">
        <f t="shared" si="208"/>
        <v/>
      </c>
      <c r="U2632" s="2" t="str">
        <f t="shared" si="208"/>
        <v/>
      </c>
      <c r="V2632" s="2" t="str">
        <f t="shared" si="208"/>
        <v/>
      </c>
      <c r="W2632" s="2" t="str">
        <f t="shared" si="208"/>
        <v/>
      </c>
      <c r="X2632" s="2" t="str">
        <f t="shared" si="208"/>
        <v/>
      </c>
      <c r="Y2632" s="2" t="str">
        <f t="shared" si="208"/>
        <v/>
      </c>
    </row>
    <row r="2633" spans="1:25" x14ac:dyDescent="0.2">
      <c r="A2633" s="2" t="s">
        <v>1908</v>
      </c>
      <c r="B2633" s="2">
        <v>8215</v>
      </c>
      <c r="C2633" s="2">
        <v>0</v>
      </c>
      <c r="D2633" s="2" t="s">
        <v>1908</v>
      </c>
      <c r="E2633" s="2">
        <v>2971</v>
      </c>
      <c r="F2633" s="2" t="s">
        <v>1875</v>
      </c>
      <c r="G2633" s="2">
        <v>2675146.4539999999</v>
      </c>
      <c r="H2633" s="2">
        <v>1283908.4169999999</v>
      </c>
      <c r="I2633" s="2" t="s">
        <v>4896</v>
      </c>
      <c r="J2633" s="4">
        <v>39630</v>
      </c>
      <c r="K2633" s="230">
        <f t="shared" si="207"/>
        <v>3</v>
      </c>
      <c r="L2633" s="2" t="str">
        <f>$B2633&amp;"-"&amp;COUNTIF($B$2:$B2633, $B2633)</f>
        <v>8215-1</v>
      </c>
      <c r="M2633" s="2">
        <v>8248</v>
      </c>
      <c r="N2633" s="2" t="str">
        <f t="shared" si="206"/>
        <v>Uhwiesen</v>
      </c>
      <c r="O2633" s="2" t="str">
        <f t="shared" si="208"/>
        <v/>
      </c>
      <c r="P2633" s="2" t="str">
        <f t="shared" si="208"/>
        <v/>
      </c>
      <c r="Q2633" s="2" t="str">
        <f t="shared" si="208"/>
        <v/>
      </c>
      <c r="R2633" s="2" t="str">
        <f t="shared" si="208"/>
        <v/>
      </c>
      <c r="S2633" s="2" t="str">
        <f t="shared" si="208"/>
        <v/>
      </c>
      <c r="T2633" s="2" t="str">
        <f t="shared" si="208"/>
        <v/>
      </c>
      <c r="U2633" s="2" t="str">
        <f t="shared" si="208"/>
        <v/>
      </c>
      <c r="V2633" s="2" t="str">
        <f t="shared" si="208"/>
        <v/>
      </c>
      <c r="W2633" s="2" t="str">
        <f t="shared" si="208"/>
        <v/>
      </c>
      <c r="X2633" s="2" t="str">
        <f t="shared" si="208"/>
        <v/>
      </c>
      <c r="Y2633" s="2" t="str">
        <f t="shared" si="208"/>
        <v/>
      </c>
    </row>
    <row r="2634" spans="1:25" x14ac:dyDescent="0.2">
      <c r="A2634" s="2" t="s">
        <v>1909</v>
      </c>
      <c r="B2634" s="2">
        <v>8216</v>
      </c>
      <c r="C2634" s="2">
        <v>0</v>
      </c>
      <c r="D2634" s="2" t="s">
        <v>1909</v>
      </c>
      <c r="E2634" s="2">
        <v>2972</v>
      </c>
      <c r="F2634" s="2" t="s">
        <v>1875</v>
      </c>
      <c r="G2634" s="2">
        <v>2677573.0449999999</v>
      </c>
      <c r="H2634" s="2">
        <v>1285360.763</v>
      </c>
      <c r="I2634" s="2" t="s">
        <v>4896</v>
      </c>
      <c r="J2634" s="4">
        <v>39630</v>
      </c>
      <c r="K2634" s="230">
        <f t="shared" si="207"/>
        <v>3</v>
      </c>
      <c r="L2634" s="2" t="str">
        <f>$B2634&amp;"-"&amp;COUNTIF($B$2:$B2634, $B2634)</f>
        <v>8216-1</v>
      </c>
      <c r="M2634" s="2">
        <v>8252</v>
      </c>
      <c r="N2634" s="2" t="str">
        <f t="shared" si="206"/>
        <v>Schlatt TG</v>
      </c>
      <c r="O2634" s="2" t="str">
        <f t="shared" si="208"/>
        <v>Schlatt TG</v>
      </c>
      <c r="P2634" s="2" t="str">
        <f t="shared" si="208"/>
        <v/>
      </c>
      <c r="Q2634" s="2" t="str">
        <f t="shared" si="208"/>
        <v/>
      </c>
      <c r="R2634" s="2" t="str">
        <f t="shared" si="208"/>
        <v/>
      </c>
      <c r="S2634" s="2" t="str">
        <f t="shared" si="208"/>
        <v/>
      </c>
      <c r="T2634" s="2" t="str">
        <f t="shared" si="208"/>
        <v/>
      </c>
      <c r="U2634" s="2" t="str">
        <f t="shared" si="208"/>
        <v/>
      </c>
      <c r="V2634" s="2" t="str">
        <f t="shared" si="208"/>
        <v/>
      </c>
      <c r="W2634" s="2" t="str">
        <f t="shared" si="208"/>
        <v/>
      </c>
      <c r="X2634" s="2" t="str">
        <f t="shared" si="208"/>
        <v/>
      </c>
      <c r="Y2634" s="2" t="str">
        <f t="shared" si="208"/>
        <v/>
      </c>
    </row>
    <row r="2635" spans="1:25" x14ac:dyDescent="0.2">
      <c r="A2635" s="2" t="s">
        <v>1911</v>
      </c>
      <c r="B2635" s="2">
        <v>8217</v>
      </c>
      <c r="C2635" s="2">
        <v>0</v>
      </c>
      <c r="D2635" s="2" t="s">
        <v>1910</v>
      </c>
      <c r="E2635" s="2">
        <v>2973</v>
      </c>
      <c r="F2635" s="2" t="s">
        <v>1875</v>
      </c>
      <c r="G2635" s="2">
        <v>2675752.2629999998</v>
      </c>
      <c r="H2635" s="2">
        <v>1279057.298</v>
      </c>
      <c r="I2635" s="2" t="s">
        <v>4896</v>
      </c>
      <c r="J2635" s="4">
        <v>39630</v>
      </c>
      <c r="K2635" s="230">
        <f t="shared" si="207"/>
        <v>3</v>
      </c>
      <c r="L2635" s="2" t="str">
        <f>$B2635&amp;"-"&amp;COUNTIF($B$2:$B2635, $B2635)</f>
        <v>8217-2</v>
      </c>
      <c r="M2635" s="2">
        <v>8253</v>
      </c>
      <c r="N2635" s="2" t="str">
        <f t="shared" si="206"/>
        <v>Diessenhofen</v>
      </c>
      <c r="O2635" s="2" t="str">
        <f t="shared" si="208"/>
        <v>Willisdorf</v>
      </c>
      <c r="P2635" s="2" t="str">
        <f t="shared" si="208"/>
        <v/>
      </c>
      <c r="Q2635" s="2" t="str">
        <f t="shared" si="208"/>
        <v/>
      </c>
      <c r="R2635" s="2" t="str">
        <f t="shared" si="208"/>
        <v/>
      </c>
      <c r="S2635" s="2" t="str">
        <f t="shared" si="208"/>
        <v/>
      </c>
      <c r="T2635" s="2" t="str">
        <f t="shared" si="208"/>
        <v/>
      </c>
      <c r="U2635" s="2" t="str">
        <f t="shared" si="208"/>
        <v/>
      </c>
      <c r="V2635" s="2" t="str">
        <f t="shared" si="208"/>
        <v/>
      </c>
      <c r="W2635" s="2" t="str">
        <f t="shared" si="208"/>
        <v/>
      </c>
      <c r="X2635" s="2" t="str">
        <f t="shared" si="208"/>
        <v/>
      </c>
      <c r="Y2635" s="2" t="str">
        <f t="shared" si="208"/>
        <v/>
      </c>
    </row>
    <row r="2636" spans="1:25" x14ac:dyDescent="0.2">
      <c r="A2636" s="2" t="s">
        <v>1910</v>
      </c>
      <c r="B2636" s="2">
        <v>8219</v>
      </c>
      <c r="C2636" s="2">
        <v>0</v>
      </c>
      <c r="D2636" s="2" t="s">
        <v>1910</v>
      </c>
      <c r="E2636" s="2">
        <v>2973</v>
      </c>
      <c r="F2636" s="2" t="s">
        <v>1875</v>
      </c>
      <c r="G2636" s="2">
        <v>2674098.5580000002</v>
      </c>
      <c r="H2636" s="2">
        <v>1280274.7579999999</v>
      </c>
      <c r="I2636" s="2" t="s">
        <v>4896</v>
      </c>
      <c r="J2636" s="4">
        <v>39630</v>
      </c>
      <c r="K2636" s="230">
        <f t="shared" si="207"/>
        <v>3</v>
      </c>
      <c r="L2636" s="2" t="str">
        <f>$B2636&amp;"-"&amp;COUNTIF($B$2:$B2636, $B2636)</f>
        <v>8219-1</v>
      </c>
      <c r="M2636" s="2">
        <v>8254</v>
      </c>
      <c r="N2636" s="2" t="str">
        <f t="shared" si="206"/>
        <v>Basadingen</v>
      </c>
      <c r="O2636" s="2" t="str">
        <f t="shared" si="208"/>
        <v/>
      </c>
      <c r="P2636" s="2" t="str">
        <f t="shared" si="208"/>
        <v/>
      </c>
      <c r="Q2636" s="2" t="str">
        <f t="shared" si="208"/>
        <v/>
      </c>
      <c r="R2636" s="2" t="str">
        <f t="shared" si="208"/>
        <v/>
      </c>
      <c r="S2636" s="2" t="str">
        <f t="shared" si="208"/>
        <v/>
      </c>
      <c r="T2636" s="2" t="str">
        <f t="shared" si="208"/>
        <v/>
      </c>
      <c r="U2636" s="2" t="str">
        <f t="shared" si="208"/>
        <v/>
      </c>
      <c r="V2636" s="2" t="str">
        <f t="shared" si="208"/>
        <v/>
      </c>
      <c r="W2636" s="2" t="str">
        <f t="shared" si="208"/>
        <v/>
      </c>
      <c r="X2636" s="2" t="str">
        <f t="shared" si="208"/>
        <v/>
      </c>
      <c r="Y2636" s="2" t="str">
        <f t="shared" si="208"/>
        <v/>
      </c>
    </row>
    <row r="2637" spans="1:25" x14ac:dyDescent="0.2">
      <c r="A2637" s="2" t="s">
        <v>1911</v>
      </c>
      <c r="B2637" s="2">
        <v>8217</v>
      </c>
      <c r="C2637" s="2">
        <v>0</v>
      </c>
      <c r="D2637" s="2" t="s">
        <v>1911</v>
      </c>
      <c r="E2637" s="2">
        <v>2974</v>
      </c>
      <c r="F2637" s="2" t="s">
        <v>1875</v>
      </c>
      <c r="G2637" s="2">
        <v>2681116.1179999998</v>
      </c>
      <c r="H2637" s="2">
        <v>1278917.3359999999</v>
      </c>
      <c r="I2637" s="2" t="s">
        <v>4896</v>
      </c>
      <c r="J2637" s="4">
        <v>39630</v>
      </c>
      <c r="K2637" s="230">
        <f t="shared" si="207"/>
        <v>3</v>
      </c>
      <c r="L2637" s="2" t="str">
        <f>$B2637&amp;"-"&amp;COUNTIF($B$2:$B2637, $B2637)</f>
        <v>8217-3</v>
      </c>
      <c r="M2637" s="2">
        <v>8255</v>
      </c>
      <c r="N2637" s="2" t="str">
        <f t="shared" si="206"/>
        <v>Schlattingen</v>
      </c>
      <c r="O2637" s="2" t="str">
        <f t="shared" si="208"/>
        <v/>
      </c>
      <c r="P2637" s="2" t="str">
        <f t="shared" si="208"/>
        <v/>
      </c>
      <c r="Q2637" s="2" t="str">
        <f t="shared" si="208"/>
        <v/>
      </c>
      <c r="R2637" s="2" t="str">
        <f t="shared" si="208"/>
        <v/>
      </c>
      <c r="S2637" s="2" t="str">
        <f t="shared" si="208"/>
        <v/>
      </c>
      <c r="T2637" s="2" t="str">
        <f t="shared" si="208"/>
        <v/>
      </c>
      <c r="U2637" s="2" t="str">
        <f t="shared" si="208"/>
        <v/>
      </c>
      <c r="V2637" s="2" t="str">
        <f t="shared" si="208"/>
        <v/>
      </c>
      <c r="W2637" s="2" t="str">
        <f t="shared" si="208"/>
        <v/>
      </c>
      <c r="X2637" s="2" t="str">
        <f t="shared" si="208"/>
        <v/>
      </c>
      <c r="Y2637" s="2" t="str">
        <f t="shared" si="208"/>
        <v/>
      </c>
    </row>
    <row r="2638" spans="1:25" x14ac:dyDescent="0.2">
      <c r="A2638" s="2" t="s">
        <v>1911</v>
      </c>
      <c r="B2638" s="2">
        <v>8217</v>
      </c>
      <c r="C2638" s="2">
        <v>0</v>
      </c>
      <c r="D2638" s="2" t="s">
        <v>1911</v>
      </c>
      <c r="E2638" s="2">
        <v>2974</v>
      </c>
      <c r="F2638" s="2" t="s">
        <v>1875</v>
      </c>
      <c r="G2638" s="2">
        <v>2676536.6850000001</v>
      </c>
      <c r="H2638" s="2">
        <v>1280018.365</v>
      </c>
      <c r="I2638" s="2" t="s">
        <v>4896</v>
      </c>
      <c r="J2638" s="4">
        <v>39630</v>
      </c>
      <c r="K2638" s="230">
        <f t="shared" si="207"/>
        <v>3</v>
      </c>
      <c r="L2638" s="2" t="str">
        <f>$B2638&amp;"-"&amp;COUNTIF($B$2:$B2638, $B2638)</f>
        <v>8217-4</v>
      </c>
      <c r="M2638" s="2">
        <v>8259</v>
      </c>
      <c r="N2638" s="2" t="str">
        <f t="shared" si="206"/>
        <v>Kaltenbach</v>
      </c>
      <c r="O2638" s="2" t="str">
        <f t="shared" si="208"/>
        <v>Etzwilen</v>
      </c>
      <c r="P2638" s="2" t="str">
        <f t="shared" si="208"/>
        <v>Rheinklingen</v>
      </c>
      <c r="Q2638" s="2" t="str">
        <f t="shared" si="208"/>
        <v>Wagenhausen</v>
      </c>
      <c r="R2638" s="2" t="str">
        <f t="shared" si="208"/>
        <v/>
      </c>
      <c r="S2638" s="2" t="str">
        <f t="shared" si="208"/>
        <v/>
      </c>
      <c r="T2638" s="2" t="str">
        <f t="shared" si="208"/>
        <v/>
      </c>
      <c r="U2638" s="2" t="str">
        <f t="shared" si="208"/>
        <v/>
      </c>
      <c r="V2638" s="2" t="str">
        <f t="shared" si="208"/>
        <v/>
      </c>
      <c r="W2638" s="2" t="str">
        <f t="shared" si="208"/>
        <v/>
      </c>
      <c r="X2638" s="2" t="str">
        <f t="shared" si="208"/>
        <v/>
      </c>
      <c r="Y2638" s="2" t="str">
        <f t="shared" si="208"/>
        <v/>
      </c>
    </row>
    <row r="2639" spans="1:25" x14ac:dyDescent="0.2">
      <c r="A2639" s="2" t="s">
        <v>1912</v>
      </c>
      <c r="B2639" s="2">
        <v>8218</v>
      </c>
      <c r="C2639" s="2">
        <v>0</v>
      </c>
      <c r="D2639" s="2" t="s">
        <v>1911</v>
      </c>
      <c r="E2639" s="2">
        <v>2974</v>
      </c>
      <c r="F2639" s="2" t="s">
        <v>1875</v>
      </c>
      <c r="G2639" s="2">
        <v>2679104.77</v>
      </c>
      <c r="H2639" s="2">
        <v>1279055.57</v>
      </c>
      <c r="I2639" s="2" t="s">
        <v>4896</v>
      </c>
      <c r="J2639" s="4">
        <v>39630</v>
      </c>
      <c r="K2639" s="230">
        <f t="shared" si="207"/>
        <v>3</v>
      </c>
      <c r="L2639" s="2" t="str">
        <f>$B2639&amp;"-"&amp;COUNTIF($B$2:$B2639, $B2639)</f>
        <v>8218-1</v>
      </c>
      <c r="M2639" s="2">
        <v>8260</v>
      </c>
      <c r="N2639" s="2" t="str">
        <f t="shared" si="206"/>
        <v>Stein am Rhein</v>
      </c>
      <c r="O2639" s="2" t="str">
        <f t="shared" si="208"/>
        <v/>
      </c>
      <c r="P2639" s="2" t="str">
        <f t="shared" si="208"/>
        <v/>
      </c>
      <c r="Q2639" s="2" t="str">
        <f t="shared" si="208"/>
        <v/>
      </c>
      <c r="R2639" s="2" t="str">
        <f t="shared" si="208"/>
        <v/>
      </c>
      <c r="S2639" s="2" t="str">
        <f t="shared" si="208"/>
        <v/>
      </c>
      <c r="T2639" s="2" t="str">
        <f t="shared" si="208"/>
        <v/>
      </c>
      <c r="U2639" s="2" t="str">
        <f t="shared" si="208"/>
        <v/>
      </c>
      <c r="V2639" s="2" t="str">
        <f t="shared" si="208"/>
        <v/>
      </c>
      <c r="W2639" s="2" t="str">
        <f t="shared" si="208"/>
        <v/>
      </c>
      <c r="X2639" s="2" t="str">
        <f t="shared" si="208"/>
        <v/>
      </c>
      <c r="Y2639" s="2" t="str">
        <f t="shared" si="208"/>
        <v/>
      </c>
    </row>
    <row r="2640" spans="1:25" x14ac:dyDescent="0.2">
      <c r="A2640" s="2" t="s">
        <v>1913</v>
      </c>
      <c r="B2640" s="2">
        <v>9100</v>
      </c>
      <c r="C2640" s="2">
        <v>0</v>
      </c>
      <c r="D2640" s="2" t="s">
        <v>1913</v>
      </c>
      <c r="E2640" s="2">
        <v>3001</v>
      </c>
      <c r="F2640" s="2" t="s">
        <v>1914</v>
      </c>
      <c r="G2640" s="2">
        <v>2739613.0520000001</v>
      </c>
      <c r="H2640" s="2">
        <v>1249249.5260000001</v>
      </c>
      <c r="I2640" s="2" t="s">
        <v>4896</v>
      </c>
      <c r="J2640" s="4">
        <v>39630</v>
      </c>
      <c r="K2640" s="230">
        <f t="shared" si="207"/>
        <v>3</v>
      </c>
      <c r="L2640" s="2" t="str">
        <f>$B2640&amp;"-"&amp;COUNTIF($B$2:$B2640, $B2640)</f>
        <v>9100-1</v>
      </c>
      <c r="M2640" s="2">
        <v>8261</v>
      </c>
      <c r="N2640" s="2" t="str">
        <f t="shared" si="206"/>
        <v>Hemishofen</v>
      </c>
      <c r="O2640" s="2" t="str">
        <f t="shared" si="208"/>
        <v/>
      </c>
      <c r="P2640" s="2" t="str">
        <f t="shared" si="208"/>
        <v/>
      </c>
      <c r="Q2640" s="2" t="str">
        <f t="shared" si="208"/>
        <v/>
      </c>
      <c r="R2640" s="2" t="str">
        <f t="shared" si="208"/>
        <v/>
      </c>
      <c r="S2640" s="2" t="str">
        <f t="shared" si="208"/>
        <v/>
      </c>
      <c r="T2640" s="2" t="str">
        <f t="shared" si="208"/>
        <v/>
      </c>
      <c r="U2640" s="2" t="str">
        <f t="shared" si="208"/>
        <v/>
      </c>
      <c r="V2640" s="2" t="str">
        <f t="shared" si="208"/>
        <v/>
      </c>
      <c r="W2640" s="2" t="str">
        <f t="shared" si="208"/>
        <v/>
      </c>
      <c r="X2640" s="2" t="str">
        <f t="shared" si="208"/>
        <v/>
      </c>
      <c r="Y2640" s="2" t="str">
        <f t="shared" si="208"/>
        <v/>
      </c>
    </row>
    <row r="2641" spans="1:25" x14ac:dyDescent="0.2">
      <c r="A2641" s="2" t="s">
        <v>1915</v>
      </c>
      <c r="B2641" s="2">
        <v>9112</v>
      </c>
      <c r="C2641" s="2">
        <v>0</v>
      </c>
      <c r="D2641" s="2" t="s">
        <v>1913</v>
      </c>
      <c r="E2641" s="2">
        <v>3001</v>
      </c>
      <c r="F2641" s="2" t="s">
        <v>1914</v>
      </c>
      <c r="G2641" s="2">
        <v>2735708.7429999998</v>
      </c>
      <c r="H2641" s="2">
        <v>1249200.115</v>
      </c>
      <c r="I2641" s="2" t="s">
        <v>4896</v>
      </c>
      <c r="J2641" s="4">
        <v>39630</v>
      </c>
      <c r="K2641" s="230">
        <f t="shared" si="207"/>
        <v>3</v>
      </c>
      <c r="L2641" s="2" t="str">
        <f>$B2641&amp;"-"&amp;COUNTIF($B$2:$B2641, $B2641)</f>
        <v>9112-1</v>
      </c>
      <c r="M2641" s="2">
        <v>8262</v>
      </c>
      <c r="N2641" s="2" t="str">
        <f t="shared" si="206"/>
        <v>Ramsen</v>
      </c>
      <c r="O2641" s="2" t="str">
        <f t="shared" si="208"/>
        <v/>
      </c>
      <c r="P2641" s="2" t="str">
        <f t="shared" si="208"/>
        <v/>
      </c>
      <c r="Q2641" s="2" t="str">
        <f t="shared" si="208"/>
        <v/>
      </c>
      <c r="R2641" s="2" t="str">
        <f t="shared" si="208"/>
        <v/>
      </c>
      <c r="S2641" s="2" t="str">
        <f t="shared" si="208"/>
        <v/>
      </c>
      <c r="T2641" s="2" t="str">
        <f t="shared" si="208"/>
        <v/>
      </c>
      <c r="U2641" s="2" t="str">
        <f t="shared" si="208"/>
        <v/>
      </c>
      <c r="V2641" s="2" t="str">
        <f t="shared" si="208"/>
        <v/>
      </c>
      <c r="W2641" s="2" t="str">
        <f t="shared" si="208"/>
        <v/>
      </c>
      <c r="X2641" s="2" t="str">
        <f t="shared" si="208"/>
        <v/>
      </c>
      <c r="Y2641" s="2" t="str">
        <f t="shared" si="208"/>
        <v/>
      </c>
    </row>
    <row r="2642" spans="1:25" x14ac:dyDescent="0.2">
      <c r="A2642" s="2" t="s">
        <v>2173</v>
      </c>
      <c r="B2642" s="2">
        <v>9200</v>
      </c>
      <c r="C2642" s="2">
        <v>0</v>
      </c>
      <c r="D2642" s="2" t="s">
        <v>1913</v>
      </c>
      <c r="E2642" s="2">
        <v>3001</v>
      </c>
      <c r="F2642" s="2" t="s">
        <v>1914</v>
      </c>
      <c r="G2642" s="2">
        <v>2735402.4139999999</v>
      </c>
      <c r="H2642" s="2">
        <v>1251116.622</v>
      </c>
      <c r="I2642" s="2" t="s">
        <v>4896</v>
      </c>
      <c r="J2642" s="4">
        <v>39630</v>
      </c>
      <c r="K2642" s="230">
        <f t="shared" si="207"/>
        <v>3</v>
      </c>
      <c r="L2642" s="2" t="str">
        <f>$B2642&amp;"-"&amp;COUNTIF($B$2:$B2642, $B2642)</f>
        <v>9200-1</v>
      </c>
      <c r="M2642" s="2">
        <v>8263</v>
      </c>
      <c r="N2642" s="2" t="str">
        <f t="shared" si="206"/>
        <v>Buch SH</v>
      </c>
      <c r="O2642" s="2" t="str">
        <f t="shared" si="208"/>
        <v/>
      </c>
      <c r="P2642" s="2" t="str">
        <f t="shared" si="208"/>
        <v/>
      </c>
      <c r="Q2642" s="2" t="str">
        <f t="shared" si="208"/>
        <v/>
      </c>
      <c r="R2642" s="2" t="str">
        <f t="shared" si="208"/>
        <v/>
      </c>
      <c r="S2642" s="2" t="str">
        <f t="shared" si="208"/>
        <v/>
      </c>
      <c r="T2642" s="2" t="str">
        <f t="shared" si="208"/>
        <v/>
      </c>
      <c r="U2642" s="2" t="str">
        <f t="shared" si="208"/>
        <v/>
      </c>
      <c r="V2642" s="2" t="str">
        <f t="shared" si="208"/>
        <v/>
      </c>
      <c r="W2642" s="2" t="str">
        <f t="shared" si="208"/>
        <v/>
      </c>
      <c r="X2642" s="2" t="str">
        <f t="shared" si="208"/>
        <v/>
      </c>
      <c r="Y2642" s="2" t="str">
        <f t="shared" si="208"/>
        <v/>
      </c>
    </row>
    <row r="2643" spans="1:25" x14ac:dyDescent="0.2">
      <c r="A2643" s="2" t="s">
        <v>1919</v>
      </c>
      <c r="B2643" s="2">
        <v>9063</v>
      </c>
      <c r="C2643" s="2">
        <v>0</v>
      </c>
      <c r="D2643" s="2" t="s">
        <v>1916</v>
      </c>
      <c r="E2643" s="2">
        <v>3002</v>
      </c>
      <c r="F2643" s="2" t="s">
        <v>1914</v>
      </c>
      <c r="G2643" s="2">
        <v>2744153.915</v>
      </c>
      <c r="H2643" s="2">
        <v>1246757.534</v>
      </c>
      <c r="I2643" s="2" t="s">
        <v>4896</v>
      </c>
      <c r="J2643" s="4">
        <v>39630</v>
      </c>
      <c r="K2643" s="230">
        <f t="shared" si="207"/>
        <v>3</v>
      </c>
      <c r="L2643" s="2" t="str">
        <f>$B2643&amp;"-"&amp;COUNTIF($B$2:$B2643, $B2643)</f>
        <v>9063-1</v>
      </c>
      <c r="M2643" s="2">
        <v>8264</v>
      </c>
      <c r="N2643" s="2" t="str">
        <f t="shared" si="206"/>
        <v>Eschenz</v>
      </c>
      <c r="O2643" s="2" t="str">
        <f t="shared" si="208"/>
        <v>Eschenz</v>
      </c>
      <c r="P2643" s="2" t="str">
        <f t="shared" si="208"/>
        <v/>
      </c>
      <c r="Q2643" s="2" t="str">
        <f t="shared" si="208"/>
        <v/>
      </c>
      <c r="R2643" s="2" t="str">
        <f t="shared" si="208"/>
        <v/>
      </c>
      <c r="S2643" s="2" t="str">
        <f t="shared" si="208"/>
        <v/>
      </c>
      <c r="T2643" s="2" t="str">
        <f t="shared" si="208"/>
        <v/>
      </c>
      <c r="U2643" s="2" t="str">
        <f t="shared" si="208"/>
        <v/>
      </c>
      <c r="V2643" s="2" t="str">
        <f t="shared" si="208"/>
        <v/>
      </c>
      <c r="W2643" s="2" t="str">
        <f t="shared" si="208"/>
        <v/>
      </c>
      <c r="X2643" s="2" t="str">
        <f t="shared" si="208"/>
        <v/>
      </c>
      <c r="Y2643" s="2" t="str">
        <f t="shared" si="208"/>
        <v/>
      </c>
    </row>
    <row r="2644" spans="1:25" x14ac:dyDescent="0.2">
      <c r="A2644" s="2" t="s">
        <v>1916</v>
      </c>
      <c r="B2644" s="2">
        <v>9064</v>
      </c>
      <c r="C2644" s="2">
        <v>0</v>
      </c>
      <c r="D2644" s="2" t="s">
        <v>1916</v>
      </c>
      <c r="E2644" s="2">
        <v>3002</v>
      </c>
      <c r="F2644" s="2" t="s">
        <v>1914</v>
      </c>
      <c r="G2644" s="2">
        <v>2742220.7779999999</v>
      </c>
      <c r="H2644" s="2">
        <v>1246655.8160000001</v>
      </c>
      <c r="I2644" s="2" t="s">
        <v>4896</v>
      </c>
      <c r="J2644" s="4">
        <v>39630</v>
      </c>
      <c r="K2644" s="230">
        <f t="shared" si="207"/>
        <v>3</v>
      </c>
      <c r="L2644" s="2" t="str">
        <f>$B2644&amp;"-"&amp;COUNTIF($B$2:$B2644, $B2644)</f>
        <v>9064-1</v>
      </c>
      <c r="M2644" s="2">
        <v>8265</v>
      </c>
      <c r="N2644" s="2" t="str">
        <f t="shared" si="206"/>
        <v>Mammern</v>
      </c>
      <c r="O2644" s="2" t="str">
        <f t="shared" si="208"/>
        <v/>
      </c>
      <c r="P2644" s="2" t="str">
        <f t="shared" si="208"/>
        <v/>
      </c>
      <c r="Q2644" s="2" t="str">
        <f t="shared" si="208"/>
        <v/>
      </c>
      <c r="R2644" s="2" t="str">
        <f t="shared" si="208"/>
        <v/>
      </c>
      <c r="S2644" s="2" t="str">
        <f t="shared" si="208"/>
        <v/>
      </c>
      <c r="T2644" s="2" t="str">
        <f t="shared" si="208"/>
        <v/>
      </c>
      <c r="U2644" s="2" t="str">
        <f t="shared" si="208"/>
        <v/>
      </c>
      <c r="V2644" s="2" t="str">
        <f t="shared" si="208"/>
        <v/>
      </c>
      <c r="W2644" s="2" t="str">
        <f t="shared" si="208"/>
        <v/>
      </c>
      <c r="X2644" s="2" t="str">
        <f t="shared" si="208"/>
        <v/>
      </c>
      <c r="Y2644" s="2" t="str">
        <f t="shared" si="208"/>
        <v/>
      </c>
    </row>
    <row r="2645" spans="1:25" x14ac:dyDescent="0.2">
      <c r="A2645" s="2" t="s">
        <v>1921</v>
      </c>
      <c r="B2645" s="2">
        <v>9107</v>
      </c>
      <c r="C2645" s="2">
        <v>0</v>
      </c>
      <c r="D2645" s="2" t="s">
        <v>1916</v>
      </c>
      <c r="E2645" s="2">
        <v>3002</v>
      </c>
      <c r="F2645" s="2" t="s">
        <v>1914</v>
      </c>
      <c r="G2645" s="2">
        <v>2742083.179</v>
      </c>
      <c r="H2645" s="2">
        <v>1236743.7779999999</v>
      </c>
      <c r="I2645" s="2" t="s">
        <v>4896</v>
      </c>
      <c r="J2645" s="4">
        <v>39630</v>
      </c>
      <c r="K2645" s="230">
        <f t="shared" si="207"/>
        <v>3</v>
      </c>
      <c r="L2645" s="2" t="str">
        <f>$B2645&amp;"-"&amp;COUNTIF($B$2:$B2645, $B2645)</f>
        <v>9107-1</v>
      </c>
      <c r="M2645" s="2">
        <v>8266</v>
      </c>
      <c r="N2645" s="2" t="str">
        <f t="shared" si="206"/>
        <v>Steckborn</v>
      </c>
      <c r="O2645" s="2" t="str">
        <f t="shared" si="208"/>
        <v/>
      </c>
      <c r="P2645" s="2" t="str">
        <f t="shared" si="208"/>
        <v/>
      </c>
      <c r="Q2645" s="2" t="str">
        <f t="shared" si="208"/>
        <v/>
      </c>
      <c r="R2645" s="2" t="str">
        <f t="shared" si="208"/>
        <v/>
      </c>
      <c r="S2645" s="2" t="str">
        <f t="shared" si="208"/>
        <v/>
      </c>
      <c r="T2645" s="2" t="str">
        <f t="shared" si="208"/>
        <v/>
      </c>
      <c r="U2645" s="2" t="str">
        <f t="shared" si="208"/>
        <v/>
      </c>
      <c r="V2645" s="2" t="str">
        <f t="shared" si="208"/>
        <v/>
      </c>
      <c r="W2645" s="2" t="str">
        <f t="shared" si="208"/>
        <v/>
      </c>
      <c r="X2645" s="2" t="str">
        <f t="shared" si="208"/>
        <v/>
      </c>
      <c r="Y2645" s="2" t="str">
        <f t="shared" si="208"/>
        <v/>
      </c>
    </row>
    <row r="2646" spans="1:25" x14ac:dyDescent="0.2">
      <c r="A2646" s="2" t="s">
        <v>1948</v>
      </c>
      <c r="B2646" s="2">
        <v>9108</v>
      </c>
      <c r="C2646" s="2">
        <v>0</v>
      </c>
      <c r="D2646" s="2" t="s">
        <v>1916</v>
      </c>
      <c r="E2646" s="2">
        <v>3002</v>
      </c>
      <c r="F2646" s="2" t="s">
        <v>1914</v>
      </c>
      <c r="G2646" s="2">
        <v>2742815.179</v>
      </c>
      <c r="H2646" s="2">
        <v>1243991.611</v>
      </c>
      <c r="I2646" s="2" t="s">
        <v>4896</v>
      </c>
      <c r="J2646" s="4">
        <v>39630</v>
      </c>
      <c r="K2646" s="230">
        <f t="shared" si="207"/>
        <v>3</v>
      </c>
      <c r="L2646" s="2" t="str">
        <f>$B2646&amp;"-"&amp;COUNTIF($B$2:$B2646, $B2646)</f>
        <v>9108-1</v>
      </c>
      <c r="M2646" s="2">
        <v>8267</v>
      </c>
      <c r="N2646" s="2" t="str">
        <f t="shared" si="206"/>
        <v>Berlingen</v>
      </c>
      <c r="O2646" s="2" t="str">
        <f t="shared" si="208"/>
        <v/>
      </c>
      <c r="P2646" s="2" t="str">
        <f t="shared" si="208"/>
        <v/>
      </c>
      <c r="Q2646" s="2" t="str">
        <f t="shared" si="208"/>
        <v/>
      </c>
      <c r="R2646" s="2" t="str">
        <f t="shared" si="208"/>
        <v/>
      </c>
      <c r="S2646" s="2" t="str">
        <f t="shared" si="208"/>
        <v/>
      </c>
      <c r="T2646" s="2" t="str">
        <f t="shared" si="208"/>
        <v/>
      </c>
      <c r="U2646" s="2" t="str">
        <f t="shared" si="208"/>
        <v/>
      </c>
      <c r="V2646" s="2" t="str">
        <f t="shared" si="208"/>
        <v/>
      </c>
      <c r="W2646" s="2" t="str">
        <f t="shared" si="208"/>
        <v/>
      </c>
      <c r="X2646" s="2" t="str">
        <f t="shared" si="208"/>
        <v/>
      </c>
      <c r="Y2646" s="2" t="str">
        <f t="shared" si="208"/>
        <v/>
      </c>
    </row>
    <row r="2647" spans="1:25" x14ac:dyDescent="0.2">
      <c r="A2647" s="2" t="s">
        <v>1917</v>
      </c>
      <c r="B2647" s="2">
        <v>9105</v>
      </c>
      <c r="C2647" s="2">
        <v>0</v>
      </c>
      <c r="D2647" s="2" t="s">
        <v>1917</v>
      </c>
      <c r="E2647" s="2">
        <v>3003</v>
      </c>
      <c r="F2647" s="2" t="s">
        <v>1914</v>
      </c>
      <c r="G2647" s="2">
        <v>2734960.432</v>
      </c>
      <c r="H2647" s="2">
        <v>1243232.5</v>
      </c>
      <c r="I2647" s="2" t="s">
        <v>4896</v>
      </c>
      <c r="J2647" s="4">
        <v>39630</v>
      </c>
      <c r="K2647" s="230">
        <f t="shared" si="207"/>
        <v>3</v>
      </c>
      <c r="L2647" s="2" t="str">
        <f>$B2647&amp;"-"&amp;COUNTIF($B$2:$B2647, $B2647)</f>
        <v>9105-1</v>
      </c>
      <c r="M2647" s="2">
        <v>8268</v>
      </c>
      <c r="N2647" s="2" t="str">
        <f t="shared" si="206"/>
        <v>Mannenbach-Salenstein</v>
      </c>
      <c r="O2647" s="2" t="str">
        <f t="shared" si="208"/>
        <v>Salenstein</v>
      </c>
      <c r="P2647" s="2" t="str">
        <f t="shared" si="208"/>
        <v/>
      </c>
      <c r="Q2647" s="2" t="str">
        <f t="shared" si="208"/>
        <v/>
      </c>
      <c r="R2647" s="2" t="str">
        <f t="shared" si="208"/>
        <v/>
      </c>
      <c r="S2647" s="2" t="str">
        <f t="shared" si="208"/>
        <v/>
      </c>
      <c r="T2647" s="2" t="str">
        <f t="shared" si="208"/>
        <v/>
      </c>
      <c r="U2647" s="2" t="str">
        <f t="shared" si="208"/>
        <v/>
      </c>
      <c r="V2647" s="2" t="str">
        <f t="shared" si="208"/>
        <v/>
      </c>
      <c r="W2647" s="2" t="str">
        <f t="shared" si="208"/>
        <v/>
      </c>
      <c r="X2647" s="2" t="str">
        <f t="shared" si="208"/>
        <v/>
      </c>
      <c r="Y2647" s="2" t="str">
        <f t="shared" si="208"/>
        <v/>
      </c>
    </row>
    <row r="2648" spans="1:25" x14ac:dyDescent="0.2">
      <c r="A2648" s="2" t="s">
        <v>1921</v>
      </c>
      <c r="B2648" s="2">
        <v>9107</v>
      </c>
      <c r="C2648" s="2">
        <v>0</v>
      </c>
      <c r="D2648" s="2" t="s">
        <v>1917</v>
      </c>
      <c r="E2648" s="2">
        <v>3003</v>
      </c>
      <c r="F2648" s="2" t="s">
        <v>1914</v>
      </c>
      <c r="G2648" s="2">
        <v>2737048.5649999999</v>
      </c>
      <c r="H2648" s="2">
        <v>1243354.9709999999</v>
      </c>
      <c r="I2648" s="2" t="s">
        <v>4896</v>
      </c>
      <c r="J2648" s="4">
        <v>39630</v>
      </c>
      <c r="K2648" s="230">
        <f t="shared" si="207"/>
        <v>3</v>
      </c>
      <c r="L2648" s="2" t="str">
        <f>$B2648&amp;"-"&amp;COUNTIF($B$2:$B2648, $B2648)</f>
        <v>9107-2</v>
      </c>
      <c r="M2648" s="2">
        <v>8269</v>
      </c>
      <c r="N2648" s="2" t="str">
        <f t="shared" si="206"/>
        <v>Fruthwilen</v>
      </c>
      <c r="O2648" s="2" t="str">
        <f t="shared" si="208"/>
        <v/>
      </c>
      <c r="P2648" s="2" t="str">
        <f t="shared" si="208"/>
        <v/>
      </c>
      <c r="Q2648" s="2" t="str">
        <f t="shared" si="208"/>
        <v/>
      </c>
      <c r="R2648" s="2" t="str">
        <f t="shared" si="208"/>
        <v/>
      </c>
      <c r="S2648" s="2" t="str">
        <f t="shared" si="208"/>
        <v/>
      </c>
      <c r="T2648" s="2" t="str">
        <f t="shared" si="208"/>
        <v/>
      </c>
      <c r="U2648" s="2" t="str">
        <f t="shared" si="208"/>
        <v/>
      </c>
      <c r="V2648" s="2" t="str">
        <f t="shared" si="208"/>
        <v/>
      </c>
      <c r="W2648" s="2" t="str">
        <f t="shared" si="208"/>
        <v/>
      </c>
      <c r="X2648" s="2" t="str">
        <f t="shared" si="208"/>
        <v/>
      </c>
      <c r="Y2648" s="2" t="str">
        <f t="shared" si="208"/>
        <v/>
      </c>
    </row>
    <row r="2649" spans="1:25" x14ac:dyDescent="0.2">
      <c r="A2649" s="2" t="s">
        <v>1913</v>
      </c>
      <c r="B2649" s="2">
        <v>9100</v>
      </c>
      <c r="C2649" s="2">
        <v>0</v>
      </c>
      <c r="D2649" s="2" t="s">
        <v>1918</v>
      </c>
      <c r="E2649" s="2">
        <v>3004</v>
      </c>
      <c r="F2649" s="2" t="s">
        <v>1914</v>
      </c>
      <c r="G2649" s="2">
        <v>2736410.6529999999</v>
      </c>
      <c r="H2649" s="2">
        <v>1247808.4879999999</v>
      </c>
      <c r="I2649" s="2" t="s">
        <v>4896</v>
      </c>
      <c r="J2649" s="4">
        <v>39630</v>
      </c>
      <c r="K2649" s="230">
        <f t="shared" si="207"/>
        <v>3</v>
      </c>
      <c r="L2649" s="2" t="str">
        <f>$B2649&amp;"-"&amp;COUNTIF($B$2:$B2649, $B2649)</f>
        <v>9100-2</v>
      </c>
      <c r="M2649" s="2">
        <v>8272</v>
      </c>
      <c r="N2649" s="2" t="str">
        <f t="shared" si="206"/>
        <v>Ermatingen</v>
      </c>
      <c r="O2649" s="2" t="str">
        <f t="shared" si="208"/>
        <v/>
      </c>
      <c r="P2649" s="2" t="str">
        <f t="shared" si="208"/>
        <v/>
      </c>
      <c r="Q2649" s="2" t="str">
        <f t="shared" si="208"/>
        <v/>
      </c>
      <c r="R2649" s="2" t="str">
        <f t="shared" si="208"/>
        <v/>
      </c>
      <c r="S2649" s="2" t="str">
        <f t="shared" si="208"/>
        <v/>
      </c>
      <c r="T2649" s="2" t="str">
        <f t="shared" si="208"/>
        <v/>
      </c>
      <c r="U2649" s="2" t="str">
        <f t="shared" si="208"/>
        <v/>
      </c>
      <c r="V2649" s="2" t="str">
        <f t="shared" si="208"/>
        <v/>
      </c>
      <c r="W2649" s="2" t="str">
        <f t="shared" si="208"/>
        <v/>
      </c>
      <c r="X2649" s="2" t="str">
        <f t="shared" si="208"/>
        <v/>
      </c>
      <c r="Y2649" s="2" t="str">
        <f t="shared" si="208"/>
        <v/>
      </c>
    </row>
    <row r="2650" spans="1:25" x14ac:dyDescent="0.2">
      <c r="A2650" s="2" t="s">
        <v>1918</v>
      </c>
      <c r="B2650" s="2">
        <v>9103</v>
      </c>
      <c r="C2650" s="2">
        <v>0</v>
      </c>
      <c r="D2650" s="2" t="s">
        <v>1918</v>
      </c>
      <c r="E2650" s="2">
        <v>3004</v>
      </c>
      <c r="F2650" s="2" t="s">
        <v>1914</v>
      </c>
      <c r="G2650" s="2">
        <v>2735667.4840000002</v>
      </c>
      <c r="H2650" s="2">
        <v>1246039.8330000001</v>
      </c>
      <c r="I2650" s="2" t="s">
        <v>4896</v>
      </c>
      <c r="J2650" s="4">
        <v>39630</v>
      </c>
      <c r="K2650" s="230">
        <f t="shared" si="207"/>
        <v>3</v>
      </c>
      <c r="L2650" s="2" t="str">
        <f>$B2650&amp;"-"&amp;COUNTIF($B$2:$B2650, $B2650)</f>
        <v>9103-1</v>
      </c>
      <c r="M2650" s="2">
        <v>8273</v>
      </c>
      <c r="N2650" s="2" t="str">
        <f t="shared" si="206"/>
        <v>Triboltingen</v>
      </c>
      <c r="O2650" s="2" t="str">
        <f t="shared" si="208"/>
        <v/>
      </c>
      <c r="P2650" s="2" t="str">
        <f t="shared" si="208"/>
        <v/>
      </c>
      <c r="Q2650" s="2" t="str">
        <f t="shared" si="208"/>
        <v/>
      </c>
      <c r="R2650" s="2" t="str">
        <f t="shared" si="208"/>
        <v/>
      </c>
      <c r="S2650" s="2" t="str">
        <f t="shared" si="208"/>
        <v/>
      </c>
      <c r="T2650" s="2" t="str">
        <f t="shared" si="208"/>
        <v/>
      </c>
      <c r="U2650" s="2" t="str">
        <f t="shared" si="208"/>
        <v/>
      </c>
      <c r="V2650" s="2" t="str">
        <f t="shared" si="208"/>
        <v/>
      </c>
      <c r="W2650" s="2" t="str">
        <f t="shared" si="208"/>
        <v/>
      </c>
      <c r="X2650" s="2" t="str">
        <f t="shared" si="208"/>
        <v/>
      </c>
      <c r="Y2650" s="2" t="str">
        <f t="shared" si="208"/>
        <v/>
      </c>
    </row>
    <row r="2651" spans="1:25" x14ac:dyDescent="0.2">
      <c r="A2651" s="2" t="s">
        <v>1922</v>
      </c>
      <c r="B2651" s="2">
        <v>9104</v>
      </c>
      <c r="C2651" s="2">
        <v>0</v>
      </c>
      <c r="D2651" s="2" t="s">
        <v>1918</v>
      </c>
      <c r="E2651" s="2">
        <v>3004</v>
      </c>
      <c r="F2651" s="2" t="s">
        <v>1914</v>
      </c>
      <c r="G2651" s="2">
        <v>2738290.2239999999</v>
      </c>
      <c r="H2651" s="2">
        <v>1245209.7960000001</v>
      </c>
      <c r="I2651" s="2" t="s">
        <v>4896</v>
      </c>
      <c r="J2651" s="4">
        <v>39630</v>
      </c>
      <c r="K2651" s="230">
        <f t="shared" si="207"/>
        <v>3</v>
      </c>
      <c r="L2651" s="2" t="str">
        <f>$B2651&amp;"-"&amp;COUNTIF($B$2:$B2651, $B2651)</f>
        <v>9104-1</v>
      </c>
      <c r="M2651" s="2">
        <v>8274</v>
      </c>
      <c r="N2651" s="2" t="str">
        <f t="shared" si="206"/>
        <v>Gottlieben</v>
      </c>
      <c r="O2651" s="2" t="str">
        <f t="shared" si="208"/>
        <v>Tägerwilen</v>
      </c>
      <c r="P2651" s="2" t="str">
        <f t="shared" si="208"/>
        <v/>
      </c>
      <c r="Q2651" s="2" t="str">
        <f t="shared" si="208"/>
        <v/>
      </c>
      <c r="R2651" s="2" t="str">
        <f t="shared" si="208"/>
        <v/>
      </c>
      <c r="S2651" s="2" t="str">
        <f t="shared" si="208"/>
        <v/>
      </c>
      <c r="T2651" s="2" t="str">
        <f t="shared" si="208"/>
        <v/>
      </c>
      <c r="U2651" s="2" t="str">
        <f t="shared" si="208"/>
        <v/>
      </c>
      <c r="V2651" s="2" t="str">
        <f t="shared" si="208"/>
        <v/>
      </c>
      <c r="W2651" s="2" t="str">
        <f t="shared" si="208"/>
        <v/>
      </c>
      <c r="X2651" s="2" t="str">
        <f t="shared" si="208"/>
        <v/>
      </c>
      <c r="Y2651" s="2" t="str">
        <f t="shared" si="208"/>
        <v/>
      </c>
    </row>
    <row r="2652" spans="1:25" x14ac:dyDescent="0.2">
      <c r="A2652" s="2" t="s">
        <v>1917</v>
      </c>
      <c r="B2652" s="2">
        <v>9105</v>
      </c>
      <c r="C2652" s="2">
        <v>0</v>
      </c>
      <c r="D2652" s="2" t="s">
        <v>1918</v>
      </c>
      <c r="E2652" s="2">
        <v>3004</v>
      </c>
      <c r="F2652" s="2" t="s">
        <v>1914</v>
      </c>
      <c r="G2652" s="2">
        <v>2736328.9210000001</v>
      </c>
      <c r="H2652" s="2">
        <v>1243904.452</v>
      </c>
      <c r="I2652" s="2" t="s">
        <v>4896</v>
      </c>
      <c r="J2652" s="4">
        <v>39630</v>
      </c>
      <c r="K2652" s="230">
        <f t="shared" si="207"/>
        <v>3</v>
      </c>
      <c r="L2652" s="2" t="str">
        <f>$B2652&amp;"-"&amp;COUNTIF($B$2:$B2652, $B2652)</f>
        <v>9105-2</v>
      </c>
      <c r="M2652" s="2">
        <v>8280</v>
      </c>
      <c r="N2652" s="2" t="str">
        <f t="shared" si="206"/>
        <v>Kreuzlingen</v>
      </c>
      <c r="O2652" s="2" t="str">
        <f t="shared" si="208"/>
        <v>Kreuzlingen</v>
      </c>
      <c r="P2652" s="2" t="str">
        <f t="shared" si="208"/>
        <v>Kreuzlingen</v>
      </c>
      <c r="Q2652" s="2" t="str">
        <f t="shared" si="208"/>
        <v/>
      </c>
      <c r="R2652" s="2" t="str">
        <f t="shared" si="208"/>
        <v/>
      </c>
      <c r="S2652" s="2" t="str">
        <f t="shared" si="208"/>
        <v/>
      </c>
      <c r="T2652" s="2" t="str">
        <f t="shared" si="208"/>
        <v/>
      </c>
      <c r="U2652" s="2" t="str">
        <f t="shared" si="208"/>
        <v/>
      </c>
      <c r="V2652" s="2" t="str">
        <f t="shared" si="208"/>
        <v/>
      </c>
      <c r="W2652" s="2" t="str">
        <f t="shared" si="208"/>
        <v/>
      </c>
      <c r="X2652" s="2" t="str">
        <f t="shared" si="208"/>
        <v/>
      </c>
      <c r="Y2652" s="2" t="str">
        <f t="shared" si="208"/>
        <v/>
      </c>
    </row>
    <row r="2653" spans="1:25" x14ac:dyDescent="0.2">
      <c r="A2653" s="2" t="s">
        <v>2137</v>
      </c>
      <c r="B2653" s="2">
        <v>9113</v>
      </c>
      <c r="C2653" s="2">
        <v>0</v>
      </c>
      <c r="D2653" s="2" t="s">
        <v>1918</v>
      </c>
      <c r="E2653" s="2">
        <v>3004</v>
      </c>
      <c r="F2653" s="2" t="s">
        <v>1914</v>
      </c>
      <c r="G2653" s="2">
        <v>2733052.7949999999</v>
      </c>
      <c r="H2653" s="2">
        <v>1246741.2660000001</v>
      </c>
      <c r="I2653" s="2" t="s">
        <v>4896</v>
      </c>
      <c r="J2653" s="4">
        <v>39630</v>
      </c>
      <c r="K2653" s="230">
        <f t="shared" si="207"/>
        <v>3</v>
      </c>
      <c r="L2653" s="2" t="str">
        <f>$B2653&amp;"-"&amp;COUNTIF($B$2:$B2653, $B2653)</f>
        <v>9113-1</v>
      </c>
      <c r="M2653" s="2">
        <v>8302</v>
      </c>
      <c r="N2653" s="2" t="str">
        <f t="shared" si="206"/>
        <v>Kloten</v>
      </c>
      <c r="O2653" s="2" t="str">
        <f t="shared" si="208"/>
        <v/>
      </c>
      <c r="P2653" s="2" t="str">
        <f t="shared" si="208"/>
        <v/>
      </c>
      <c r="Q2653" s="2" t="str">
        <f t="shared" si="208"/>
        <v/>
      </c>
      <c r="R2653" s="2" t="str">
        <f t="shared" si="208"/>
        <v/>
      </c>
      <c r="S2653" s="2" t="str">
        <f t="shared" si="208"/>
        <v/>
      </c>
      <c r="T2653" s="2" t="str">
        <f t="shared" si="208"/>
        <v/>
      </c>
      <c r="U2653" s="2" t="str">
        <f t="shared" si="208"/>
        <v/>
      </c>
      <c r="V2653" s="2" t="str">
        <f t="shared" ref="V2653:Y2653" si="209">IFERROR(INDEX($A$2:$A$5744, MATCH($M2653&amp;"-"&amp;V$1, $L$2:$L$5744, 0)), "")</f>
        <v/>
      </c>
      <c r="W2653" s="2" t="str">
        <f t="shared" si="209"/>
        <v/>
      </c>
      <c r="X2653" s="2" t="str">
        <f t="shared" si="209"/>
        <v/>
      </c>
      <c r="Y2653" s="2" t="str">
        <f t="shared" si="209"/>
        <v/>
      </c>
    </row>
    <row r="2654" spans="1:25" x14ac:dyDescent="0.2">
      <c r="A2654" s="2" t="s">
        <v>1968</v>
      </c>
      <c r="B2654" s="2">
        <v>9014</v>
      </c>
      <c r="C2654" s="2">
        <v>0</v>
      </c>
      <c r="D2654" s="2" t="s">
        <v>1920</v>
      </c>
      <c r="E2654" s="2">
        <v>3005</v>
      </c>
      <c r="F2654" s="2" t="s">
        <v>1914</v>
      </c>
      <c r="G2654" s="2">
        <v>2742588.1329999999</v>
      </c>
      <c r="H2654" s="2">
        <v>1251693.878</v>
      </c>
      <c r="I2654" s="2" t="s">
        <v>4896</v>
      </c>
      <c r="J2654" s="4">
        <v>39630</v>
      </c>
      <c r="K2654" s="230">
        <f t="shared" si="207"/>
        <v>3</v>
      </c>
      <c r="L2654" s="2" t="str">
        <f>$B2654&amp;"-"&amp;COUNTIF($B$2:$B2654, $B2654)</f>
        <v>9014-1</v>
      </c>
      <c r="M2654" s="2">
        <v>8303</v>
      </c>
      <c r="N2654" s="2" t="str">
        <f t="shared" si="206"/>
        <v>Bassersdorf</v>
      </c>
      <c r="O2654" s="2" t="str">
        <f t="shared" si="206"/>
        <v/>
      </c>
      <c r="P2654" s="2" t="str">
        <f t="shared" si="206"/>
        <v/>
      </c>
      <c r="Q2654" s="2" t="str">
        <f t="shared" si="206"/>
        <v/>
      </c>
      <c r="R2654" s="2" t="str">
        <f t="shared" si="206"/>
        <v/>
      </c>
      <c r="S2654" s="2" t="str">
        <f t="shared" si="206"/>
        <v/>
      </c>
      <c r="T2654" s="2" t="str">
        <f t="shared" si="206"/>
        <v/>
      </c>
      <c r="U2654" s="2" t="str">
        <f t="shared" si="206"/>
        <v/>
      </c>
      <c r="V2654" s="2" t="str">
        <f t="shared" si="206"/>
        <v/>
      </c>
      <c r="W2654" s="2" t="str">
        <f t="shared" si="206"/>
        <v/>
      </c>
      <c r="X2654" s="2" t="str">
        <f t="shared" si="206"/>
        <v/>
      </c>
      <c r="Y2654" s="2" t="str">
        <f t="shared" si="206"/>
        <v/>
      </c>
    </row>
    <row r="2655" spans="1:25" x14ac:dyDescent="0.2">
      <c r="A2655" s="2" t="s">
        <v>1919</v>
      </c>
      <c r="B2655" s="2">
        <v>9063</v>
      </c>
      <c r="C2655" s="2">
        <v>0</v>
      </c>
      <c r="D2655" s="2" t="s">
        <v>1920</v>
      </c>
      <c r="E2655" s="2">
        <v>3005</v>
      </c>
      <c r="F2655" s="2" t="s">
        <v>1914</v>
      </c>
      <c r="G2655" s="2">
        <v>2743883.7760000001</v>
      </c>
      <c r="H2655" s="2">
        <v>1248971.4029999999</v>
      </c>
      <c r="I2655" s="2" t="s">
        <v>4896</v>
      </c>
      <c r="J2655" s="4">
        <v>39630</v>
      </c>
      <c r="K2655" s="230">
        <f t="shared" si="207"/>
        <v>3</v>
      </c>
      <c r="L2655" s="2" t="str">
        <f>$B2655&amp;"-"&amp;COUNTIF($B$2:$B2655, $B2655)</f>
        <v>9063-2</v>
      </c>
      <c r="M2655" s="2">
        <v>8304</v>
      </c>
      <c r="N2655" s="2" t="str">
        <f t="shared" si="206"/>
        <v>Wallisellen</v>
      </c>
      <c r="O2655" s="2" t="str">
        <f t="shared" si="206"/>
        <v/>
      </c>
      <c r="P2655" s="2" t="str">
        <f t="shared" si="206"/>
        <v/>
      </c>
      <c r="Q2655" s="2" t="str">
        <f t="shared" si="206"/>
        <v/>
      </c>
      <c r="R2655" s="2" t="str">
        <f t="shared" si="206"/>
        <v/>
      </c>
      <c r="S2655" s="2" t="str">
        <f t="shared" si="206"/>
        <v/>
      </c>
      <c r="T2655" s="2" t="str">
        <f t="shared" si="206"/>
        <v/>
      </c>
      <c r="U2655" s="2" t="str">
        <f t="shared" si="206"/>
        <v/>
      </c>
      <c r="V2655" s="2" t="str">
        <f t="shared" si="206"/>
        <v/>
      </c>
      <c r="W2655" s="2" t="str">
        <f t="shared" si="206"/>
        <v/>
      </c>
      <c r="X2655" s="2" t="str">
        <f t="shared" si="206"/>
        <v/>
      </c>
      <c r="Y2655" s="2" t="str">
        <f t="shared" si="206"/>
        <v/>
      </c>
    </row>
    <row r="2656" spans="1:25" x14ac:dyDescent="0.2">
      <c r="A2656" s="2" t="s">
        <v>1918</v>
      </c>
      <c r="B2656" s="2">
        <v>9103</v>
      </c>
      <c r="C2656" s="2">
        <v>0</v>
      </c>
      <c r="D2656" s="2" t="s">
        <v>1921</v>
      </c>
      <c r="E2656" s="2">
        <v>3006</v>
      </c>
      <c r="F2656" s="2" t="s">
        <v>1914</v>
      </c>
      <c r="G2656" s="2">
        <v>2738559</v>
      </c>
      <c r="H2656" s="2">
        <v>1244905.5449999999</v>
      </c>
      <c r="I2656" s="2" t="s">
        <v>4896</v>
      </c>
      <c r="J2656" s="4">
        <v>39630</v>
      </c>
      <c r="K2656" s="230">
        <f t="shared" si="207"/>
        <v>3</v>
      </c>
      <c r="L2656" s="2" t="str">
        <f>$B2656&amp;"-"&amp;COUNTIF($B$2:$B2656, $B2656)</f>
        <v>9103-2</v>
      </c>
      <c r="M2656" s="2">
        <v>8305</v>
      </c>
      <c r="N2656" s="2" t="str">
        <f t="shared" si="206"/>
        <v>Dietlikon</v>
      </c>
      <c r="O2656" s="2" t="str">
        <f t="shared" si="206"/>
        <v/>
      </c>
      <c r="P2656" s="2" t="str">
        <f t="shared" si="206"/>
        <v/>
      </c>
      <c r="Q2656" s="2" t="str">
        <f t="shared" si="206"/>
        <v/>
      </c>
      <c r="R2656" s="2" t="str">
        <f t="shared" si="206"/>
        <v/>
      </c>
      <c r="S2656" s="2" t="str">
        <f t="shared" si="206"/>
        <v/>
      </c>
      <c r="T2656" s="2" t="str">
        <f t="shared" si="206"/>
        <v/>
      </c>
      <c r="U2656" s="2" t="str">
        <f t="shared" si="206"/>
        <v/>
      </c>
      <c r="V2656" s="2" t="str">
        <f t="shared" si="206"/>
        <v/>
      </c>
      <c r="W2656" s="2" t="str">
        <f t="shared" si="206"/>
        <v/>
      </c>
      <c r="X2656" s="2" t="str">
        <f t="shared" si="206"/>
        <v/>
      </c>
      <c r="Y2656" s="2" t="str">
        <f t="shared" si="206"/>
        <v/>
      </c>
    </row>
    <row r="2657" spans="1:25" x14ac:dyDescent="0.2">
      <c r="A2657" s="2" t="s">
        <v>1922</v>
      </c>
      <c r="B2657" s="2">
        <v>9104</v>
      </c>
      <c r="C2657" s="2">
        <v>0</v>
      </c>
      <c r="D2657" s="2" t="s">
        <v>1921</v>
      </c>
      <c r="E2657" s="2">
        <v>3006</v>
      </c>
      <c r="F2657" s="2" t="s">
        <v>1914</v>
      </c>
      <c r="G2657" s="2">
        <v>2738943.4070000001</v>
      </c>
      <c r="H2657" s="2">
        <v>1245036.9669999999</v>
      </c>
      <c r="I2657" s="2" t="s">
        <v>4896</v>
      </c>
      <c r="J2657" s="4">
        <v>39630</v>
      </c>
      <c r="K2657" s="230">
        <f t="shared" si="207"/>
        <v>3</v>
      </c>
      <c r="L2657" s="2" t="str">
        <f>$B2657&amp;"-"&amp;COUNTIF($B$2:$B2657, $B2657)</f>
        <v>9104-2</v>
      </c>
      <c r="M2657" s="2">
        <v>8306</v>
      </c>
      <c r="N2657" s="2" t="str">
        <f t="shared" si="206"/>
        <v>Brüttisellen</v>
      </c>
      <c r="O2657" s="2" t="str">
        <f t="shared" si="206"/>
        <v/>
      </c>
      <c r="P2657" s="2" t="str">
        <f t="shared" si="206"/>
        <v/>
      </c>
      <c r="Q2657" s="2" t="str">
        <f t="shared" si="206"/>
        <v/>
      </c>
      <c r="R2657" s="2" t="str">
        <f t="shared" si="206"/>
        <v/>
      </c>
      <c r="S2657" s="2" t="str">
        <f t="shared" si="206"/>
        <v/>
      </c>
      <c r="T2657" s="2" t="str">
        <f t="shared" si="206"/>
        <v/>
      </c>
      <c r="U2657" s="2" t="str">
        <f t="shared" si="206"/>
        <v/>
      </c>
      <c r="V2657" s="2" t="str">
        <f t="shared" si="206"/>
        <v/>
      </c>
      <c r="W2657" s="2" t="str">
        <f t="shared" si="206"/>
        <v/>
      </c>
      <c r="X2657" s="2" t="str">
        <f t="shared" si="206"/>
        <v/>
      </c>
      <c r="Y2657" s="2" t="str">
        <f t="shared" si="206"/>
        <v/>
      </c>
    </row>
    <row r="2658" spans="1:25" x14ac:dyDescent="0.2">
      <c r="A2658" s="2" t="s">
        <v>1921</v>
      </c>
      <c r="B2658" s="2">
        <v>9107</v>
      </c>
      <c r="C2658" s="2">
        <v>0</v>
      </c>
      <c r="D2658" s="2" t="s">
        <v>1921</v>
      </c>
      <c r="E2658" s="2">
        <v>3006</v>
      </c>
      <c r="F2658" s="2" t="s">
        <v>1914</v>
      </c>
      <c r="G2658" s="2">
        <v>2739022.9109999998</v>
      </c>
      <c r="H2658" s="2">
        <v>1240954.473</v>
      </c>
      <c r="I2658" s="2" t="s">
        <v>4896</v>
      </c>
      <c r="J2658" s="4">
        <v>39630</v>
      </c>
      <c r="K2658" s="230">
        <f t="shared" si="207"/>
        <v>3</v>
      </c>
      <c r="L2658" s="2" t="str">
        <f>$B2658&amp;"-"&amp;COUNTIF($B$2:$B2658, $B2658)</f>
        <v>9107-3</v>
      </c>
      <c r="M2658" s="2">
        <v>8307</v>
      </c>
      <c r="N2658" s="2" t="str">
        <f t="shared" si="206"/>
        <v>Effretikon</v>
      </c>
      <c r="O2658" s="2" t="str">
        <f t="shared" si="206"/>
        <v>Effretikon</v>
      </c>
      <c r="P2658" s="2" t="str">
        <f t="shared" si="206"/>
        <v>Ottikon b. Kemptthal</v>
      </c>
      <c r="Q2658" s="2" t="str">
        <f t="shared" si="206"/>
        <v/>
      </c>
      <c r="R2658" s="2" t="str">
        <f t="shared" si="206"/>
        <v/>
      </c>
      <c r="S2658" s="2" t="str">
        <f t="shared" si="206"/>
        <v/>
      </c>
      <c r="T2658" s="2" t="str">
        <f t="shared" si="206"/>
        <v/>
      </c>
      <c r="U2658" s="2" t="str">
        <f t="shared" si="206"/>
        <v/>
      </c>
      <c r="V2658" s="2" t="str">
        <f t="shared" si="206"/>
        <v/>
      </c>
      <c r="W2658" s="2" t="str">
        <f t="shared" si="206"/>
        <v/>
      </c>
      <c r="X2658" s="2" t="str">
        <f t="shared" si="206"/>
        <v/>
      </c>
      <c r="Y2658" s="2" t="str">
        <f t="shared" si="206"/>
        <v/>
      </c>
    </row>
    <row r="2659" spans="1:25" x14ac:dyDescent="0.2">
      <c r="A2659" s="2" t="s">
        <v>1913</v>
      </c>
      <c r="B2659" s="2">
        <v>9100</v>
      </c>
      <c r="C2659" s="2">
        <v>0</v>
      </c>
      <c r="D2659" s="2" t="s">
        <v>1922</v>
      </c>
      <c r="E2659" s="2">
        <v>3007</v>
      </c>
      <c r="F2659" s="2" t="s">
        <v>1914</v>
      </c>
      <c r="G2659" s="2">
        <v>2738172.7230000002</v>
      </c>
      <c r="H2659" s="2">
        <v>1246802.2069999999</v>
      </c>
      <c r="I2659" s="2" t="s">
        <v>4896</v>
      </c>
      <c r="J2659" s="4">
        <v>39630</v>
      </c>
      <c r="K2659" s="230">
        <f t="shared" si="207"/>
        <v>3</v>
      </c>
      <c r="L2659" s="2" t="str">
        <f>$B2659&amp;"-"&amp;COUNTIF($B$2:$B2659, $B2659)</f>
        <v>9100-3</v>
      </c>
      <c r="M2659" s="2">
        <v>8308</v>
      </c>
      <c r="N2659" s="2" t="str">
        <f t="shared" si="206"/>
        <v>Illnau</v>
      </c>
      <c r="O2659" s="2" t="str">
        <f t="shared" si="206"/>
        <v>Agasul</v>
      </c>
      <c r="P2659" s="2" t="str">
        <f t="shared" si="206"/>
        <v>Illnau</v>
      </c>
      <c r="Q2659" s="2" t="str">
        <f t="shared" si="206"/>
        <v>Agasul</v>
      </c>
      <c r="R2659" s="2" t="str">
        <f t="shared" si="206"/>
        <v/>
      </c>
      <c r="S2659" s="2" t="str">
        <f t="shared" si="206"/>
        <v/>
      </c>
      <c r="T2659" s="2" t="str">
        <f t="shared" si="206"/>
        <v/>
      </c>
      <c r="U2659" s="2" t="str">
        <f t="shared" si="206"/>
        <v/>
      </c>
      <c r="V2659" s="2" t="str">
        <f t="shared" si="206"/>
        <v/>
      </c>
      <c r="W2659" s="2" t="str">
        <f t="shared" si="206"/>
        <v/>
      </c>
      <c r="X2659" s="2" t="str">
        <f t="shared" si="206"/>
        <v/>
      </c>
      <c r="Y2659" s="2" t="str">
        <f t="shared" si="206"/>
        <v/>
      </c>
    </row>
    <row r="2660" spans="1:25" x14ac:dyDescent="0.2">
      <c r="A2660" s="2" t="s">
        <v>1918</v>
      </c>
      <c r="B2660" s="2">
        <v>9103</v>
      </c>
      <c r="C2660" s="2">
        <v>0</v>
      </c>
      <c r="D2660" s="2" t="s">
        <v>1922</v>
      </c>
      <c r="E2660" s="2">
        <v>3007</v>
      </c>
      <c r="F2660" s="2" t="s">
        <v>1914</v>
      </c>
      <c r="G2660" s="2">
        <v>2738132.7590000001</v>
      </c>
      <c r="H2660" s="2">
        <v>1246493.834</v>
      </c>
      <c r="I2660" s="2" t="s">
        <v>4896</v>
      </c>
      <c r="J2660" s="4">
        <v>39630</v>
      </c>
      <c r="K2660" s="230">
        <f t="shared" si="207"/>
        <v>3</v>
      </c>
      <c r="L2660" s="2" t="str">
        <f>$B2660&amp;"-"&amp;COUNTIF($B$2:$B2660, $B2660)</f>
        <v>9103-3</v>
      </c>
      <c r="M2660" s="2">
        <v>8309</v>
      </c>
      <c r="N2660" s="2" t="str">
        <f t="shared" si="206"/>
        <v>Nürensdorf</v>
      </c>
      <c r="O2660" s="2" t="str">
        <f t="shared" si="206"/>
        <v>Nürensdorf</v>
      </c>
      <c r="P2660" s="2" t="str">
        <f t="shared" si="206"/>
        <v/>
      </c>
      <c r="Q2660" s="2" t="str">
        <f t="shared" si="206"/>
        <v/>
      </c>
      <c r="R2660" s="2" t="str">
        <f t="shared" si="206"/>
        <v/>
      </c>
      <c r="S2660" s="2" t="str">
        <f t="shared" si="206"/>
        <v/>
      </c>
      <c r="T2660" s="2" t="str">
        <f t="shared" si="206"/>
        <v/>
      </c>
      <c r="U2660" s="2" t="str">
        <f t="shared" si="206"/>
        <v/>
      </c>
      <c r="V2660" s="2" t="str">
        <f t="shared" si="206"/>
        <v/>
      </c>
      <c r="W2660" s="2" t="str">
        <f t="shared" si="206"/>
        <v/>
      </c>
      <c r="X2660" s="2" t="str">
        <f t="shared" si="206"/>
        <v/>
      </c>
      <c r="Y2660" s="2" t="str">
        <f t="shared" si="206"/>
        <v/>
      </c>
    </row>
    <row r="2661" spans="1:25" x14ac:dyDescent="0.2">
      <c r="A2661" s="2" t="s">
        <v>1922</v>
      </c>
      <c r="B2661" s="2">
        <v>9104</v>
      </c>
      <c r="C2661" s="2">
        <v>0</v>
      </c>
      <c r="D2661" s="2" t="s">
        <v>1922</v>
      </c>
      <c r="E2661" s="2">
        <v>3007</v>
      </c>
      <c r="F2661" s="2" t="s">
        <v>1914</v>
      </c>
      <c r="G2661" s="2">
        <v>2739621.24</v>
      </c>
      <c r="H2661" s="2">
        <v>1246662.585</v>
      </c>
      <c r="I2661" s="2" t="s">
        <v>4896</v>
      </c>
      <c r="J2661" s="4">
        <v>39630</v>
      </c>
      <c r="K2661" s="230">
        <f t="shared" si="207"/>
        <v>3</v>
      </c>
      <c r="L2661" s="2" t="str">
        <f>$B2661&amp;"-"&amp;COUNTIF($B$2:$B2661, $B2661)</f>
        <v>9104-3</v>
      </c>
      <c r="M2661" s="2">
        <v>8310</v>
      </c>
      <c r="N2661" s="2" t="str">
        <f t="shared" si="206"/>
        <v>Kemptthal</v>
      </c>
      <c r="O2661" s="2" t="str">
        <f t="shared" si="206"/>
        <v>Grafstal</v>
      </c>
      <c r="P2661" s="2" t="str">
        <f t="shared" si="206"/>
        <v>Kemptthal</v>
      </c>
      <c r="Q2661" s="2" t="str">
        <f t="shared" si="206"/>
        <v/>
      </c>
      <c r="R2661" s="2" t="str">
        <f t="shared" si="206"/>
        <v/>
      </c>
      <c r="S2661" s="2" t="str">
        <f t="shared" si="206"/>
        <v/>
      </c>
      <c r="T2661" s="2" t="str">
        <f t="shared" si="206"/>
        <v/>
      </c>
      <c r="U2661" s="2" t="str">
        <f t="shared" si="206"/>
        <v/>
      </c>
      <c r="V2661" s="2" t="str">
        <f t="shared" si="206"/>
        <v/>
      </c>
      <c r="W2661" s="2" t="str">
        <f t="shared" si="206"/>
        <v/>
      </c>
      <c r="X2661" s="2" t="str">
        <f t="shared" si="206"/>
        <v/>
      </c>
      <c r="Y2661" s="2" t="str">
        <f t="shared" si="206"/>
        <v/>
      </c>
    </row>
    <row r="2662" spans="1:25" x14ac:dyDescent="0.2">
      <c r="A2662" s="2" t="s">
        <v>1931</v>
      </c>
      <c r="B2662" s="2">
        <v>9043</v>
      </c>
      <c r="C2662" s="2">
        <v>0</v>
      </c>
      <c r="D2662" s="2" t="s">
        <v>1923</v>
      </c>
      <c r="E2662" s="2">
        <v>3021</v>
      </c>
      <c r="F2662" s="2" t="s">
        <v>1914</v>
      </c>
      <c r="G2662" s="2">
        <v>2751734.5359999998</v>
      </c>
      <c r="H2662" s="2">
        <v>1250758.2039999999</v>
      </c>
      <c r="I2662" s="2" t="s">
        <v>4896</v>
      </c>
      <c r="J2662" s="4">
        <v>39630</v>
      </c>
      <c r="K2662" s="230">
        <f t="shared" si="207"/>
        <v>3</v>
      </c>
      <c r="L2662" s="2" t="str">
        <f>$B2662&amp;"-"&amp;COUNTIF($B$2:$B2662, $B2662)</f>
        <v>9043-1</v>
      </c>
      <c r="M2662" s="2">
        <v>8311</v>
      </c>
      <c r="N2662" s="2" t="str">
        <f t="shared" si="206"/>
        <v>Brütten</v>
      </c>
      <c r="O2662" s="2" t="str">
        <f t="shared" si="206"/>
        <v/>
      </c>
      <c r="P2662" s="2" t="str">
        <f t="shared" si="206"/>
        <v/>
      </c>
      <c r="Q2662" s="2" t="str">
        <f t="shared" si="206"/>
        <v/>
      </c>
      <c r="R2662" s="2" t="str">
        <f t="shared" si="206"/>
        <v/>
      </c>
      <c r="S2662" s="2" t="str">
        <f t="shared" si="206"/>
        <v/>
      </c>
      <c r="T2662" s="2" t="str">
        <f t="shared" si="206"/>
        <v/>
      </c>
      <c r="U2662" s="2" t="str">
        <f t="shared" si="206"/>
        <v/>
      </c>
      <c r="V2662" s="2" t="str">
        <f t="shared" si="206"/>
        <v/>
      </c>
      <c r="W2662" s="2" t="str">
        <f t="shared" si="206"/>
        <v/>
      </c>
      <c r="X2662" s="2" t="str">
        <f t="shared" si="206"/>
        <v/>
      </c>
      <c r="Y2662" s="2" t="str">
        <f t="shared" si="206"/>
        <v/>
      </c>
    </row>
    <row r="2663" spans="1:25" x14ac:dyDescent="0.2">
      <c r="A2663" s="2" t="s">
        <v>1923</v>
      </c>
      <c r="B2663" s="2">
        <v>9055</v>
      </c>
      <c r="C2663" s="2">
        <v>0</v>
      </c>
      <c r="D2663" s="2" t="s">
        <v>1923</v>
      </c>
      <c r="E2663" s="2">
        <v>3021</v>
      </c>
      <c r="F2663" s="2" t="s">
        <v>1914</v>
      </c>
      <c r="G2663" s="2">
        <v>2750072.7650000001</v>
      </c>
      <c r="H2663" s="2">
        <v>1249376.2390000001</v>
      </c>
      <c r="I2663" s="2" t="s">
        <v>4896</v>
      </c>
      <c r="J2663" s="4">
        <v>39630</v>
      </c>
      <c r="K2663" s="230">
        <f t="shared" si="207"/>
        <v>3</v>
      </c>
      <c r="L2663" s="2" t="str">
        <f>$B2663&amp;"-"&amp;COUNTIF($B$2:$B2663, $B2663)</f>
        <v>9055-1</v>
      </c>
      <c r="M2663" s="2">
        <v>8312</v>
      </c>
      <c r="N2663" s="2" t="str">
        <f t="shared" si="206"/>
        <v>Winterberg ZH</v>
      </c>
      <c r="O2663" s="2" t="str">
        <f t="shared" si="206"/>
        <v/>
      </c>
      <c r="P2663" s="2" t="str">
        <f t="shared" si="206"/>
        <v/>
      </c>
      <c r="Q2663" s="2" t="str">
        <f t="shared" si="206"/>
        <v/>
      </c>
      <c r="R2663" s="2" t="str">
        <f t="shared" si="206"/>
        <v/>
      </c>
      <c r="S2663" s="2" t="str">
        <f t="shared" si="206"/>
        <v/>
      </c>
      <c r="T2663" s="2" t="str">
        <f t="shared" si="206"/>
        <v/>
      </c>
      <c r="U2663" s="2" t="str">
        <f t="shared" si="206"/>
        <v/>
      </c>
      <c r="V2663" s="2" t="str">
        <f t="shared" si="206"/>
        <v/>
      </c>
      <c r="W2663" s="2" t="str">
        <f t="shared" si="206"/>
        <v/>
      </c>
      <c r="X2663" s="2" t="str">
        <f t="shared" si="206"/>
        <v/>
      </c>
      <c r="Y2663" s="2" t="str">
        <f t="shared" si="206"/>
        <v/>
      </c>
    </row>
    <row r="2664" spans="1:25" x14ac:dyDescent="0.2">
      <c r="A2664" s="2" t="s">
        <v>1931</v>
      </c>
      <c r="B2664" s="2">
        <v>9043</v>
      </c>
      <c r="C2664" s="2">
        <v>0</v>
      </c>
      <c r="D2664" s="2" t="s">
        <v>1924</v>
      </c>
      <c r="E2664" s="2">
        <v>3022</v>
      </c>
      <c r="F2664" s="2" t="s">
        <v>1914</v>
      </c>
      <c r="G2664" s="2">
        <v>2756159.9249999998</v>
      </c>
      <c r="H2664" s="2">
        <v>1251186.3319999999</v>
      </c>
      <c r="I2664" s="2" t="s">
        <v>4896</v>
      </c>
      <c r="J2664" s="4">
        <v>39630</v>
      </c>
      <c r="K2664" s="230">
        <f t="shared" si="207"/>
        <v>3</v>
      </c>
      <c r="L2664" s="2" t="str">
        <f>$B2664&amp;"-"&amp;COUNTIF($B$2:$B2664, $B2664)</f>
        <v>9043-2</v>
      </c>
      <c r="M2664" s="2">
        <v>8314</v>
      </c>
      <c r="N2664" s="2" t="str">
        <f t="shared" si="206"/>
        <v>Kyburg</v>
      </c>
      <c r="O2664" s="2" t="str">
        <f t="shared" si="206"/>
        <v/>
      </c>
      <c r="P2664" s="2" t="str">
        <f t="shared" si="206"/>
        <v/>
      </c>
      <c r="Q2664" s="2" t="str">
        <f t="shared" si="206"/>
        <v/>
      </c>
      <c r="R2664" s="2" t="str">
        <f t="shared" si="206"/>
        <v/>
      </c>
      <c r="S2664" s="2" t="str">
        <f t="shared" si="206"/>
        <v/>
      </c>
      <c r="T2664" s="2" t="str">
        <f t="shared" si="206"/>
        <v/>
      </c>
      <c r="U2664" s="2" t="str">
        <f t="shared" si="206"/>
        <v/>
      </c>
      <c r="V2664" s="2" t="str">
        <f t="shared" si="206"/>
        <v/>
      </c>
      <c r="W2664" s="2" t="str">
        <f t="shared" si="206"/>
        <v/>
      </c>
      <c r="X2664" s="2" t="str">
        <f t="shared" si="206"/>
        <v/>
      </c>
      <c r="Y2664" s="2" t="str">
        <f t="shared" si="206"/>
        <v/>
      </c>
    </row>
    <row r="2665" spans="1:25" x14ac:dyDescent="0.2">
      <c r="A2665" s="2" t="s">
        <v>1923</v>
      </c>
      <c r="B2665" s="2">
        <v>9055</v>
      </c>
      <c r="C2665" s="2">
        <v>0</v>
      </c>
      <c r="D2665" s="2" t="s">
        <v>1924</v>
      </c>
      <c r="E2665" s="2">
        <v>3022</v>
      </c>
      <c r="F2665" s="2" t="s">
        <v>1914</v>
      </c>
      <c r="G2665" s="2">
        <v>2751320.0819999999</v>
      </c>
      <c r="H2665" s="2">
        <v>1249327.67</v>
      </c>
      <c r="I2665" s="2" t="s">
        <v>4896</v>
      </c>
      <c r="J2665" s="4">
        <v>39630</v>
      </c>
      <c r="K2665" s="230">
        <f t="shared" si="207"/>
        <v>3</v>
      </c>
      <c r="L2665" s="2" t="str">
        <f>$B2665&amp;"-"&amp;COUNTIF($B$2:$B2665, $B2665)</f>
        <v>9055-2</v>
      </c>
      <c r="M2665" s="2">
        <v>8315</v>
      </c>
      <c r="N2665" s="2" t="str">
        <f t="shared" si="206"/>
        <v>Lindau</v>
      </c>
      <c r="O2665" s="2" t="str">
        <f t="shared" si="206"/>
        <v/>
      </c>
      <c r="P2665" s="2" t="str">
        <f t="shared" si="206"/>
        <v/>
      </c>
      <c r="Q2665" s="2" t="str">
        <f t="shared" si="206"/>
        <v/>
      </c>
      <c r="R2665" s="2" t="str">
        <f t="shared" si="206"/>
        <v/>
      </c>
      <c r="S2665" s="2" t="str">
        <f t="shared" si="206"/>
        <v/>
      </c>
      <c r="T2665" s="2" t="str">
        <f t="shared" si="206"/>
        <v/>
      </c>
      <c r="U2665" s="2" t="str">
        <f t="shared" si="206"/>
        <v/>
      </c>
      <c r="V2665" s="2" t="str">
        <f t="shared" si="206"/>
        <v/>
      </c>
      <c r="W2665" s="2" t="str">
        <f t="shared" si="206"/>
        <v/>
      </c>
      <c r="X2665" s="2" t="str">
        <f t="shared" si="206"/>
        <v/>
      </c>
      <c r="Y2665" s="2" t="str">
        <f t="shared" si="206"/>
        <v/>
      </c>
    </row>
    <row r="2666" spans="1:25" x14ac:dyDescent="0.2">
      <c r="A2666" s="2" t="s">
        <v>1924</v>
      </c>
      <c r="B2666" s="2">
        <v>9056</v>
      </c>
      <c r="C2666" s="2">
        <v>0</v>
      </c>
      <c r="D2666" s="2" t="s">
        <v>1924</v>
      </c>
      <c r="E2666" s="2">
        <v>3022</v>
      </c>
      <c r="F2666" s="2" t="s">
        <v>1914</v>
      </c>
      <c r="G2666" s="2">
        <v>2752939</v>
      </c>
      <c r="H2666" s="2">
        <v>1248506.591</v>
      </c>
      <c r="I2666" s="2" t="s">
        <v>4896</v>
      </c>
      <c r="J2666" s="4">
        <v>39630</v>
      </c>
      <c r="K2666" s="230">
        <f t="shared" si="207"/>
        <v>3</v>
      </c>
      <c r="L2666" s="2" t="str">
        <f>$B2666&amp;"-"&amp;COUNTIF($B$2:$B2666, $B2666)</f>
        <v>9056-1</v>
      </c>
      <c r="M2666" s="2">
        <v>8317</v>
      </c>
      <c r="N2666" s="2" t="str">
        <f t="shared" si="206"/>
        <v>Tagelswangen</v>
      </c>
      <c r="O2666" s="2" t="str">
        <f t="shared" si="206"/>
        <v/>
      </c>
      <c r="P2666" s="2" t="str">
        <f t="shared" si="206"/>
        <v/>
      </c>
      <c r="Q2666" s="2" t="str">
        <f t="shared" si="206"/>
        <v/>
      </c>
      <c r="R2666" s="2" t="str">
        <f t="shared" si="206"/>
        <v/>
      </c>
      <c r="S2666" s="2" t="str">
        <f t="shared" si="206"/>
        <v/>
      </c>
      <c r="T2666" s="2" t="str">
        <f t="shared" si="206"/>
        <v/>
      </c>
      <c r="U2666" s="2" t="str">
        <f t="shared" si="206"/>
        <v/>
      </c>
      <c r="V2666" s="2" t="str">
        <f t="shared" si="206"/>
        <v/>
      </c>
      <c r="W2666" s="2" t="str">
        <f t="shared" si="206"/>
        <v/>
      </c>
      <c r="X2666" s="2" t="str">
        <f t="shared" si="206"/>
        <v/>
      </c>
      <c r="Y2666" s="2" t="str">
        <f t="shared" si="206"/>
        <v/>
      </c>
    </row>
    <row r="2667" spans="1:25" x14ac:dyDescent="0.2">
      <c r="A2667" s="2" t="s">
        <v>1994</v>
      </c>
      <c r="B2667" s="2">
        <v>9450</v>
      </c>
      <c r="C2667" s="2">
        <v>0</v>
      </c>
      <c r="D2667" s="2" t="s">
        <v>1924</v>
      </c>
      <c r="E2667" s="2">
        <v>3022</v>
      </c>
      <c r="F2667" s="2" t="s">
        <v>1914</v>
      </c>
      <c r="G2667" s="2">
        <v>2755814.7489999998</v>
      </c>
      <c r="H2667" s="2">
        <v>1250527.561</v>
      </c>
      <c r="I2667" s="2" t="s">
        <v>4896</v>
      </c>
      <c r="J2667" s="4">
        <v>39630</v>
      </c>
      <c r="K2667" s="230">
        <f t="shared" si="207"/>
        <v>3</v>
      </c>
      <c r="L2667" s="2" t="str">
        <f>$B2667&amp;"-"&amp;COUNTIF($B$2:$B2667, $B2667)</f>
        <v>9450-1</v>
      </c>
      <c r="M2667" s="2">
        <v>8320</v>
      </c>
      <c r="N2667" s="2" t="str">
        <f t="shared" si="206"/>
        <v>Fehraltorf</v>
      </c>
      <c r="O2667" s="2" t="str">
        <f t="shared" si="206"/>
        <v/>
      </c>
      <c r="P2667" s="2" t="str">
        <f t="shared" si="206"/>
        <v/>
      </c>
      <c r="Q2667" s="2" t="str">
        <f t="shared" si="206"/>
        <v/>
      </c>
      <c r="R2667" s="2" t="str">
        <f t="shared" si="206"/>
        <v/>
      </c>
      <c r="S2667" s="2" t="str">
        <f t="shared" si="206"/>
        <v/>
      </c>
      <c r="T2667" s="2" t="str">
        <f t="shared" si="206"/>
        <v/>
      </c>
      <c r="U2667" s="2" t="str">
        <f t="shared" si="206"/>
        <v/>
      </c>
      <c r="V2667" s="2" t="str">
        <f t="shared" si="206"/>
        <v/>
      </c>
      <c r="W2667" s="2" t="str">
        <f t="shared" si="206"/>
        <v/>
      </c>
      <c r="X2667" s="2" t="str">
        <f t="shared" si="206"/>
        <v/>
      </c>
      <c r="Y2667" s="2" t="str">
        <f t="shared" si="206"/>
        <v/>
      </c>
    </row>
    <row r="2668" spans="1:25" x14ac:dyDescent="0.2">
      <c r="A2668" s="2" t="s">
        <v>1925</v>
      </c>
      <c r="B2668" s="2">
        <v>9037</v>
      </c>
      <c r="C2668" s="2">
        <v>0</v>
      </c>
      <c r="D2668" s="2" t="s">
        <v>1926</v>
      </c>
      <c r="E2668" s="2">
        <v>3023</v>
      </c>
      <c r="F2668" s="2" t="s">
        <v>1914</v>
      </c>
      <c r="G2668" s="2">
        <v>2751004.9169999999</v>
      </c>
      <c r="H2668" s="2">
        <v>1254847.6059999999</v>
      </c>
      <c r="I2668" s="2" t="s">
        <v>4896</v>
      </c>
      <c r="J2668" s="4">
        <v>39630</v>
      </c>
      <c r="K2668" s="230">
        <f t="shared" si="207"/>
        <v>3</v>
      </c>
      <c r="L2668" s="2" t="str">
        <f>$B2668&amp;"-"&amp;COUNTIF($B$2:$B2668, $B2668)</f>
        <v>9037-1</v>
      </c>
      <c r="M2668" s="2">
        <v>8322</v>
      </c>
      <c r="N2668" s="2" t="str">
        <f t="shared" si="206"/>
        <v>Madetswil</v>
      </c>
      <c r="O2668" s="2" t="str">
        <f t="shared" si="206"/>
        <v>Gündisau</v>
      </c>
      <c r="P2668" s="2" t="str">
        <f t="shared" si="206"/>
        <v>Madetswil</v>
      </c>
      <c r="Q2668" s="2" t="str">
        <f t="shared" si="206"/>
        <v/>
      </c>
      <c r="R2668" s="2" t="str">
        <f t="shared" si="206"/>
        <v/>
      </c>
      <c r="S2668" s="2" t="str">
        <f t="shared" si="206"/>
        <v/>
      </c>
      <c r="T2668" s="2" t="str">
        <f t="shared" si="206"/>
        <v/>
      </c>
      <c r="U2668" s="2" t="str">
        <f t="shared" si="206"/>
        <v/>
      </c>
      <c r="V2668" s="2" t="str">
        <f t="shared" si="206"/>
        <v/>
      </c>
      <c r="W2668" s="2" t="str">
        <f t="shared" si="206"/>
        <v/>
      </c>
      <c r="X2668" s="2" t="str">
        <f t="shared" si="206"/>
        <v/>
      </c>
      <c r="Y2668" s="2" t="str">
        <f t="shared" si="206"/>
        <v/>
      </c>
    </row>
    <row r="2669" spans="1:25" x14ac:dyDescent="0.2">
      <c r="A2669" s="2" t="s">
        <v>1926</v>
      </c>
      <c r="B2669" s="2">
        <v>9042</v>
      </c>
      <c r="C2669" s="2">
        <v>0</v>
      </c>
      <c r="D2669" s="2" t="s">
        <v>1926</v>
      </c>
      <c r="E2669" s="2">
        <v>3023</v>
      </c>
      <c r="F2669" s="2" t="s">
        <v>1914</v>
      </c>
      <c r="G2669" s="2">
        <v>2751139.5260000001</v>
      </c>
      <c r="H2669" s="2">
        <v>1252647.595</v>
      </c>
      <c r="I2669" s="2" t="s">
        <v>4896</v>
      </c>
      <c r="J2669" s="4">
        <v>39630</v>
      </c>
      <c r="K2669" s="230">
        <f t="shared" si="207"/>
        <v>3</v>
      </c>
      <c r="L2669" s="2" t="str">
        <f>$B2669&amp;"-"&amp;COUNTIF($B$2:$B2669, $B2669)</f>
        <v>9042-1</v>
      </c>
      <c r="M2669" s="2">
        <v>8330</v>
      </c>
      <c r="N2669" s="2" t="str">
        <f t="shared" si="206"/>
        <v>Pfäffikon ZH</v>
      </c>
      <c r="O2669" s="2" t="str">
        <f t="shared" si="206"/>
        <v/>
      </c>
      <c r="P2669" s="2" t="str">
        <f t="shared" si="206"/>
        <v/>
      </c>
      <c r="Q2669" s="2" t="str">
        <f t="shared" si="206"/>
        <v/>
      </c>
      <c r="R2669" s="2" t="str">
        <f t="shared" si="206"/>
        <v/>
      </c>
      <c r="S2669" s="2" t="str">
        <f t="shared" si="206"/>
        <v/>
      </c>
      <c r="T2669" s="2" t="str">
        <f t="shared" si="206"/>
        <v/>
      </c>
      <c r="U2669" s="2" t="str">
        <f t="shared" si="206"/>
        <v/>
      </c>
      <c r="V2669" s="2" t="str">
        <f t="shared" si="206"/>
        <v/>
      </c>
      <c r="W2669" s="2" t="str">
        <f t="shared" si="206"/>
        <v/>
      </c>
      <c r="X2669" s="2" t="str">
        <f t="shared" si="206"/>
        <v/>
      </c>
      <c r="Y2669" s="2" t="str">
        <f t="shared" si="206"/>
        <v/>
      </c>
    </row>
    <row r="2670" spans="1:25" x14ac:dyDescent="0.2">
      <c r="A2670" s="2" t="s">
        <v>1968</v>
      </c>
      <c r="B2670" s="2">
        <v>9012</v>
      </c>
      <c r="C2670" s="2">
        <v>0</v>
      </c>
      <c r="D2670" s="2" t="s">
        <v>1928</v>
      </c>
      <c r="E2670" s="2">
        <v>3024</v>
      </c>
      <c r="F2670" s="2" t="s">
        <v>1914</v>
      </c>
      <c r="G2670" s="2">
        <v>2745761.9849999999</v>
      </c>
      <c r="H2670" s="2">
        <v>1252435.6370000001</v>
      </c>
      <c r="I2670" s="2" t="s">
        <v>4896</v>
      </c>
      <c r="J2670" s="4">
        <v>39630</v>
      </c>
      <c r="K2670" s="230">
        <f t="shared" si="207"/>
        <v>3</v>
      </c>
      <c r="L2670" s="2" t="str">
        <f>$B2670&amp;"-"&amp;COUNTIF($B$2:$B2670, $B2670)</f>
        <v>9012-1</v>
      </c>
      <c r="M2670" s="2">
        <v>8331</v>
      </c>
      <c r="N2670" s="2" t="str">
        <f t="shared" si="206"/>
        <v>Auslikon</v>
      </c>
      <c r="O2670" s="2" t="str">
        <f t="shared" si="206"/>
        <v/>
      </c>
      <c r="P2670" s="2" t="str">
        <f t="shared" si="206"/>
        <v/>
      </c>
      <c r="Q2670" s="2" t="str">
        <f t="shared" si="206"/>
        <v/>
      </c>
      <c r="R2670" s="2" t="str">
        <f t="shared" si="206"/>
        <v/>
      </c>
      <c r="S2670" s="2" t="str">
        <f t="shared" si="206"/>
        <v/>
      </c>
      <c r="T2670" s="2" t="str">
        <f t="shared" si="206"/>
        <v/>
      </c>
      <c r="U2670" s="2" t="str">
        <f t="shared" si="206"/>
        <v/>
      </c>
      <c r="V2670" s="2" t="str">
        <f t="shared" si="206"/>
        <v/>
      </c>
      <c r="W2670" s="2" t="str">
        <f t="shared" si="206"/>
        <v/>
      </c>
      <c r="X2670" s="2" t="str">
        <f t="shared" si="206"/>
        <v/>
      </c>
      <c r="Y2670" s="2" t="str">
        <f t="shared" si="206"/>
        <v/>
      </c>
    </row>
    <row r="2671" spans="1:25" x14ac:dyDescent="0.2">
      <c r="A2671" s="2" t="s">
        <v>1926</v>
      </c>
      <c r="B2671" s="2">
        <v>9042</v>
      </c>
      <c r="C2671" s="2">
        <v>0</v>
      </c>
      <c r="D2671" s="2" t="s">
        <v>1928</v>
      </c>
      <c r="E2671" s="2">
        <v>3024</v>
      </c>
      <c r="F2671" s="2" t="s">
        <v>1914</v>
      </c>
      <c r="G2671" s="2">
        <v>2750685.0380000002</v>
      </c>
      <c r="H2671" s="2">
        <v>1251267.719</v>
      </c>
      <c r="I2671" s="2" t="s">
        <v>4896</v>
      </c>
      <c r="J2671" s="4">
        <v>39630</v>
      </c>
      <c r="K2671" s="230">
        <f t="shared" si="207"/>
        <v>3</v>
      </c>
      <c r="L2671" s="2" t="str">
        <f>$B2671&amp;"-"&amp;COUNTIF($B$2:$B2671, $B2671)</f>
        <v>9042-2</v>
      </c>
      <c r="M2671" s="2">
        <v>8332</v>
      </c>
      <c r="N2671" s="2" t="str">
        <f t="shared" si="206"/>
        <v>Russikon</v>
      </c>
      <c r="O2671" s="2" t="str">
        <f t="shared" si="206"/>
        <v>Rumlikon</v>
      </c>
      <c r="P2671" s="2" t="str">
        <f t="shared" si="206"/>
        <v/>
      </c>
      <c r="Q2671" s="2" t="str">
        <f t="shared" si="206"/>
        <v/>
      </c>
      <c r="R2671" s="2" t="str">
        <f t="shared" si="206"/>
        <v/>
      </c>
      <c r="S2671" s="2" t="str">
        <f t="shared" ref="O2671:Y2694" si="210">IFERROR(INDEX($A$2:$A$5744, MATCH($M2671&amp;"-"&amp;S$1, $L$2:$L$5744, 0)), "")</f>
        <v/>
      </c>
      <c r="T2671" s="2" t="str">
        <f t="shared" si="210"/>
        <v/>
      </c>
      <c r="U2671" s="2" t="str">
        <f t="shared" si="210"/>
        <v/>
      </c>
      <c r="V2671" s="2" t="str">
        <f t="shared" si="210"/>
        <v/>
      </c>
      <c r="W2671" s="2" t="str">
        <f t="shared" si="210"/>
        <v/>
      </c>
      <c r="X2671" s="2" t="str">
        <f t="shared" si="210"/>
        <v/>
      </c>
      <c r="Y2671" s="2" t="str">
        <f t="shared" si="210"/>
        <v/>
      </c>
    </row>
    <row r="2672" spans="1:25" x14ac:dyDescent="0.2">
      <c r="A2672" s="2" t="s">
        <v>1927</v>
      </c>
      <c r="B2672" s="2">
        <v>9052</v>
      </c>
      <c r="C2672" s="2">
        <v>0</v>
      </c>
      <c r="D2672" s="2" t="s">
        <v>1928</v>
      </c>
      <c r="E2672" s="2">
        <v>3024</v>
      </c>
      <c r="F2672" s="2" t="s">
        <v>1914</v>
      </c>
      <c r="G2672" s="2">
        <v>2745319.5159999998</v>
      </c>
      <c r="H2672" s="2">
        <v>1250837.9099999999</v>
      </c>
      <c r="I2672" s="2" t="s">
        <v>4896</v>
      </c>
      <c r="J2672" s="4">
        <v>39630</v>
      </c>
      <c r="K2672" s="230">
        <f t="shared" si="207"/>
        <v>3</v>
      </c>
      <c r="L2672" s="2" t="str">
        <f>$B2672&amp;"-"&amp;COUNTIF($B$2:$B2672, $B2672)</f>
        <v>9052-1</v>
      </c>
      <c r="M2672" s="2">
        <v>8335</v>
      </c>
      <c r="N2672" s="2" t="str">
        <f t="shared" ref="N2672:Y2714" si="211">IFERROR(INDEX($A$2:$A$5744, MATCH($M2672&amp;"-"&amp;N$1, $L$2:$L$5744, 0)), "")</f>
        <v>Hittnau</v>
      </c>
      <c r="O2672" s="2" t="str">
        <f t="shared" si="210"/>
        <v/>
      </c>
      <c r="P2672" s="2" t="str">
        <f t="shared" si="210"/>
        <v/>
      </c>
      <c r="Q2672" s="2" t="str">
        <f t="shared" si="210"/>
        <v/>
      </c>
      <c r="R2672" s="2" t="str">
        <f t="shared" si="210"/>
        <v/>
      </c>
      <c r="S2672" s="2" t="str">
        <f t="shared" si="210"/>
        <v/>
      </c>
      <c r="T2672" s="2" t="str">
        <f t="shared" si="210"/>
        <v/>
      </c>
      <c r="U2672" s="2" t="str">
        <f t="shared" si="210"/>
        <v/>
      </c>
      <c r="V2672" s="2" t="str">
        <f t="shared" si="210"/>
        <v/>
      </c>
      <c r="W2672" s="2" t="str">
        <f t="shared" si="210"/>
        <v/>
      </c>
      <c r="X2672" s="2" t="str">
        <f t="shared" si="210"/>
        <v/>
      </c>
      <c r="Y2672" s="2" t="str">
        <f t="shared" si="210"/>
        <v/>
      </c>
    </row>
    <row r="2673" spans="1:25" x14ac:dyDescent="0.2">
      <c r="A2673" s="2" t="s">
        <v>1929</v>
      </c>
      <c r="B2673" s="2">
        <v>9053</v>
      </c>
      <c r="C2673" s="2">
        <v>0</v>
      </c>
      <c r="D2673" s="2" t="s">
        <v>1928</v>
      </c>
      <c r="E2673" s="2">
        <v>3024</v>
      </c>
      <c r="F2673" s="2" t="s">
        <v>1914</v>
      </c>
      <c r="G2673" s="2">
        <v>2748131.1460000002</v>
      </c>
      <c r="H2673" s="2">
        <v>1250588.121</v>
      </c>
      <c r="I2673" s="2" t="s">
        <v>4896</v>
      </c>
      <c r="J2673" s="4">
        <v>39630</v>
      </c>
      <c r="K2673" s="230">
        <f t="shared" si="207"/>
        <v>3</v>
      </c>
      <c r="L2673" s="2" t="str">
        <f>$B2673&amp;"-"&amp;COUNTIF($B$2:$B2673, $B2673)</f>
        <v>9053-1</v>
      </c>
      <c r="M2673" s="2">
        <v>8340</v>
      </c>
      <c r="N2673" s="2" t="str">
        <f t="shared" si="211"/>
        <v>Hinwil</v>
      </c>
      <c r="O2673" s="2" t="str">
        <f t="shared" si="210"/>
        <v>Hinwil</v>
      </c>
      <c r="P2673" s="2" t="str">
        <f t="shared" si="210"/>
        <v>Hinwil</v>
      </c>
      <c r="Q2673" s="2" t="str">
        <f t="shared" si="210"/>
        <v>Hinwil</v>
      </c>
      <c r="R2673" s="2" t="str">
        <f t="shared" si="210"/>
        <v/>
      </c>
      <c r="S2673" s="2" t="str">
        <f t="shared" si="210"/>
        <v/>
      </c>
      <c r="T2673" s="2" t="str">
        <f t="shared" si="210"/>
        <v/>
      </c>
      <c r="U2673" s="2" t="str">
        <f t="shared" si="210"/>
        <v/>
      </c>
      <c r="V2673" s="2" t="str">
        <f t="shared" si="210"/>
        <v/>
      </c>
      <c r="W2673" s="2" t="str">
        <f t="shared" si="210"/>
        <v/>
      </c>
      <c r="X2673" s="2" t="str">
        <f t="shared" si="210"/>
        <v/>
      </c>
      <c r="Y2673" s="2" t="str">
        <f t="shared" si="210"/>
        <v/>
      </c>
    </row>
    <row r="2674" spans="1:25" x14ac:dyDescent="0.2">
      <c r="A2674" s="2" t="s">
        <v>1923</v>
      </c>
      <c r="B2674" s="2">
        <v>9055</v>
      </c>
      <c r="C2674" s="2">
        <v>0</v>
      </c>
      <c r="D2674" s="2" t="s">
        <v>1928</v>
      </c>
      <c r="E2674" s="2">
        <v>3024</v>
      </c>
      <c r="F2674" s="2" t="s">
        <v>1914</v>
      </c>
      <c r="G2674" s="2">
        <v>2748191.7930000001</v>
      </c>
      <c r="H2674" s="2">
        <v>1249413.0649999999</v>
      </c>
      <c r="I2674" s="2" t="s">
        <v>4896</v>
      </c>
      <c r="J2674" s="4">
        <v>39630</v>
      </c>
      <c r="K2674" s="230">
        <f t="shared" si="207"/>
        <v>3</v>
      </c>
      <c r="L2674" s="2" t="str">
        <f>$B2674&amp;"-"&amp;COUNTIF($B$2:$B2674, $B2674)</f>
        <v>9055-3</v>
      </c>
      <c r="M2674" s="2">
        <v>8342</v>
      </c>
      <c r="N2674" s="2" t="str">
        <f t="shared" si="211"/>
        <v>Wernetshausen</v>
      </c>
      <c r="O2674" s="2" t="str">
        <f t="shared" si="210"/>
        <v/>
      </c>
      <c r="P2674" s="2" t="str">
        <f t="shared" si="210"/>
        <v/>
      </c>
      <c r="Q2674" s="2" t="str">
        <f t="shared" si="210"/>
        <v/>
      </c>
      <c r="R2674" s="2" t="str">
        <f t="shared" si="210"/>
        <v/>
      </c>
      <c r="S2674" s="2" t="str">
        <f t="shared" si="210"/>
        <v/>
      </c>
      <c r="T2674" s="2" t="str">
        <f t="shared" si="210"/>
        <v/>
      </c>
      <c r="U2674" s="2" t="str">
        <f t="shared" si="210"/>
        <v/>
      </c>
      <c r="V2674" s="2" t="str">
        <f t="shared" si="210"/>
        <v/>
      </c>
      <c r="W2674" s="2" t="str">
        <f t="shared" si="210"/>
        <v/>
      </c>
      <c r="X2674" s="2" t="str">
        <f t="shared" si="210"/>
        <v/>
      </c>
      <c r="Y2674" s="2" t="str">
        <f t="shared" si="210"/>
        <v/>
      </c>
    </row>
    <row r="2675" spans="1:25" x14ac:dyDescent="0.2">
      <c r="A2675" s="2" t="s">
        <v>1930</v>
      </c>
      <c r="B2675" s="2">
        <v>9062</v>
      </c>
      <c r="C2675" s="2">
        <v>0</v>
      </c>
      <c r="D2675" s="2" t="s">
        <v>1928</v>
      </c>
      <c r="E2675" s="2">
        <v>3024</v>
      </c>
      <c r="F2675" s="2" t="s">
        <v>1914</v>
      </c>
      <c r="G2675" s="2">
        <v>2744588.3620000002</v>
      </c>
      <c r="H2675" s="2">
        <v>1251481.486</v>
      </c>
      <c r="I2675" s="2" t="s">
        <v>4896</v>
      </c>
      <c r="J2675" s="4">
        <v>39630</v>
      </c>
      <c r="K2675" s="230">
        <f t="shared" si="207"/>
        <v>3</v>
      </c>
      <c r="L2675" s="2" t="str">
        <f>$B2675&amp;"-"&amp;COUNTIF($B$2:$B2675, $B2675)</f>
        <v>9062-1</v>
      </c>
      <c r="M2675" s="2">
        <v>8344</v>
      </c>
      <c r="N2675" s="2" t="str">
        <f t="shared" si="211"/>
        <v>Bäretswil</v>
      </c>
      <c r="O2675" s="2" t="str">
        <f t="shared" si="210"/>
        <v/>
      </c>
      <c r="P2675" s="2" t="str">
        <f t="shared" si="210"/>
        <v/>
      </c>
      <c r="Q2675" s="2" t="str">
        <f t="shared" si="210"/>
        <v/>
      </c>
      <c r="R2675" s="2" t="str">
        <f t="shared" si="210"/>
        <v/>
      </c>
      <c r="S2675" s="2" t="str">
        <f t="shared" si="210"/>
        <v/>
      </c>
      <c r="T2675" s="2" t="str">
        <f t="shared" si="210"/>
        <v/>
      </c>
      <c r="U2675" s="2" t="str">
        <f t="shared" si="210"/>
        <v/>
      </c>
      <c r="V2675" s="2" t="str">
        <f t="shared" si="210"/>
        <v/>
      </c>
      <c r="W2675" s="2" t="str">
        <f t="shared" si="210"/>
        <v/>
      </c>
      <c r="X2675" s="2" t="str">
        <f t="shared" si="210"/>
        <v/>
      </c>
      <c r="Y2675" s="2" t="str">
        <f t="shared" si="210"/>
        <v/>
      </c>
    </row>
    <row r="2676" spans="1:25" x14ac:dyDescent="0.2">
      <c r="A2676" s="2" t="s">
        <v>1931</v>
      </c>
      <c r="B2676" s="2">
        <v>9043</v>
      </c>
      <c r="C2676" s="2">
        <v>0</v>
      </c>
      <c r="D2676" s="2" t="s">
        <v>1931</v>
      </c>
      <c r="E2676" s="2">
        <v>3025</v>
      </c>
      <c r="F2676" s="2" t="s">
        <v>1914</v>
      </c>
      <c r="G2676" s="2">
        <v>2754271.6910000001</v>
      </c>
      <c r="H2676" s="2">
        <v>1252087.5179999999</v>
      </c>
      <c r="I2676" s="2" t="s">
        <v>4896</v>
      </c>
      <c r="J2676" s="4">
        <v>39630</v>
      </c>
      <c r="K2676" s="230">
        <f t="shared" si="207"/>
        <v>3</v>
      </c>
      <c r="L2676" s="2" t="str">
        <f>$B2676&amp;"-"&amp;COUNTIF($B$2:$B2676, $B2676)</f>
        <v>9043-3</v>
      </c>
      <c r="M2676" s="2">
        <v>8345</v>
      </c>
      <c r="N2676" s="2" t="str">
        <f t="shared" si="211"/>
        <v>Adetswil</v>
      </c>
      <c r="O2676" s="2" t="str">
        <f t="shared" si="210"/>
        <v>Adetswil</v>
      </c>
      <c r="P2676" s="2" t="str">
        <f t="shared" si="210"/>
        <v/>
      </c>
      <c r="Q2676" s="2" t="str">
        <f t="shared" si="210"/>
        <v/>
      </c>
      <c r="R2676" s="2" t="str">
        <f t="shared" si="210"/>
        <v/>
      </c>
      <c r="S2676" s="2" t="str">
        <f t="shared" si="210"/>
        <v/>
      </c>
      <c r="T2676" s="2" t="str">
        <f t="shared" si="210"/>
        <v/>
      </c>
      <c r="U2676" s="2" t="str">
        <f t="shared" si="210"/>
        <v/>
      </c>
      <c r="V2676" s="2" t="str">
        <f t="shared" si="210"/>
        <v/>
      </c>
      <c r="W2676" s="2" t="str">
        <f t="shared" si="210"/>
        <v/>
      </c>
      <c r="X2676" s="2" t="str">
        <f t="shared" si="210"/>
        <v/>
      </c>
      <c r="Y2676" s="2" t="str">
        <f t="shared" si="210"/>
        <v/>
      </c>
    </row>
    <row r="2677" spans="1:25" x14ac:dyDescent="0.2">
      <c r="A2677" s="2" t="s">
        <v>1932</v>
      </c>
      <c r="B2677" s="2">
        <v>9035</v>
      </c>
      <c r="C2677" s="2">
        <v>0</v>
      </c>
      <c r="D2677" s="2" t="s">
        <v>1933</v>
      </c>
      <c r="E2677" s="2">
        <v>3031</v>
      </c>
      <c r="F2677" s="2" t="s">
        <v>1914</v>
      </c>
      <c r="G2677" s="2">
        <v>2755965.6949999998</v>
      </c>
      <c r="H2677" s="2">
        <v>1256638.395</v>
      </c>
      <c r="I2677" s="2" t="s">
        <v>4896</v>
      </c>
      <c r="J2677" s="4">
        <v>39630</v>
      </c>
      <c r="K2677" s="230">
        <f t="shared" si="207"/>
        <v>3</v>
      </c>
      <c r="L2677" s="2" t="str">
        <f>$B2677&amp;"-"&amp;COUNTIF($B$2:$B2677, $B2677)</f>
        <v>9035-1</v>
      </c>
      <c r="M2677" s="2">
        <v>8352</v>
      </c>
      <c r="N2677" s="2" t="str">
        <f t="shared" si="211"/>
        <v>Elsau</v>
      </c>
      <c r="O2677" s="2" t="str">
        <f t="shared" si="210"/>
        <v>Ricketwil (Winterthur)</v>
      </c>
      <c r="P2677" s="2" t="str">
        <f t="shared" si="210"/>
        <v/>
      </c>
      <c r="Q2677" s="2" t="str">
        <f t="shared" si="210"/>
        <v/>
      </c>
      <c r="R2677" s="2" t="str">
        <f t="shared" si="210"/>
        <v/>
      </c>
      <c r="S2677" s="2" t="str">
        <f t="shared" si="210"/>
        <v/>
      </c>
      <c r="T2677" s="2" t="str">
        <f t="shared" si="210"/>
        <v/>
      </c>
      <c r="U2677" s="2" t="str">
        <f t="shared" si="210"/>
        <v/>
      </c>
      <c r="V2677" s="2" t="str">
        <f t="shared" si="210"/>
        <v/>
      </c>
      <c r="W2677" s="2" t="str">
        <f t="shared" si="210"/>
        <v/>
      </c>
      <c r="X2677" s="2" t="str">
        <f t="shared" si="210"/>
        <v/>
      </c>
      <c r="Y2677" s="2" t="str">
        <f t="shared" si="210"/>
        <v/>
      </c>
    </row>
    <row r="2678" spans="1:25" x14ac:dyDescent="0.2">
      <c r="A2678" s="2" t="s">
        <v>1937</v>
      </c>
      <c r="B2678" s="2">
        <v>9038</v>
      </c>
      <c r="C2678" s="2">
        <v>0</v>
      </c>
      <c r="D2678" s="2" t="s">
        <v>1933</v>
      </c>
      <c r="E2678" s="2">
        <v>3031</v>
      </c>
      <c r="F2678" s="2" t="s">
        <v>1914</v>
      </c>
      <c r="G2678" s="2">
        <v>2756514.1940000001</v>
      </c>
      <c r="H2678" s="2">
        <v>1255630.5719999999</v>
      </c>
      <c r="I2678" s="2" t="s">
        <v>4896</v>
      </c>
      <c r="J2678" s="4">
        <v>39630</v>
      </c>
      <c r="K2678" s="230">
        <f t="shared" si="207"/>
        <v>3</v>
      </c>
      <c r="L2678" s="2" t="str">
        <f>$B2678&amp;"-"&amp;COUNTIF($B$2:$B2678, $B2678)</f>
        <v>9038-1</v>
      </c>
      <c r="M2678" s="2">
        <v>8353</v>
      </c>
      <c r="N2678" s="2" t="str">
        <f t="shared" si="211"/>
        <v>Elgg</v>
      </c>
      <c r="O2678" s="2" t="str">
        <f t="shared" si="210"/>
        <v/>
      </c>
      <c r="P2678" s="2" t="str">
        <f t="shared" si="210"/>
        <v/>
      </c>
      <c r="Q2678" s="2" t="str">
        <f t="shared" si="210"/>
        <v/>
      </c>
      <c r="R2678" s="2" t="str">
        <f t="shared" si="210"/>
        <v/>
      </c>
      <c r="S2678" s="2" t="str">
        <f t="shared" si="210"/>
        <v/>
      </c>
      <c r="T2678" s="2" t="str">
        <f t="shared" si="210"/>
        <v/>
      </c>
      <c r="U2678" s="2" t="str">
        <f t="shared" si="210"/>
        <v/>
      </c>
      <c r="V2678" s="2" t="str">
        <f t="shared" si="210"/>
        <v/>
      </c>
      <c r="W2678" s="2" t="str">
        <f t="shared" si="210"/>
        <v/>
      </c>
      <c r="X2678" s="2" t="str">
        <f t="shared" si="210"/>
        <v/>
      </c>
      <c r="Y2678" s="2" t="str">
        <f t="shared" si="210"/>
        <v/>
      </c>
    </row>
    <row r="2679" spans="1:25" x14ac:dyDescent="0.2">
      <c r="A2679" s="2" t="s">
        <v>1973</v>
      </c>
      <c r="B2679" s="2">
        <v>9036</v>
      </c>
      <c r="C2679" s="2">
        <v>0</v>
      </c>
      <c r="D2679" s="2" t="s">
        <v>1934</v>
      </c>
      <c r="E2679" s="2">
        <v>3032</v>
      </c>
      <c r="F2679" s="2" t="s">
        <v>1914</v>
      </c>
      <c r="G2679" s="2">
        <v>2757651.14</v>
      </c>
      <c r="H2679" s="2">
        <v>1258272.889</v>
      </c>
      <c r="I2679" s="2" t="s">
        <v>4896</v>
      </c>
      <c r="J2679" s="4">
        <v>39630</v>
      </c>
      <c r="K2679" s="230">
        <f t="shared" si="207"/>
        <v>3</v>
      </c>
      <c r="L2679" s="2" t="str">
        <f>$B2679&amp;"-"&amp;COUNTIF($B$2:$B2679, $B2679)</f>
        <v>9036-1</v>
      </c>
      <c r="M2679" s="2">
        <v>8354</v>
      </c>
      <c r="N2679" s="2" t="str">
        <f t="shared" si="211"/>
        <v>Hofstetten ZH</v>
      </c>
      <c r="O2679" s="2" t="str">
        <f t="shared" si="210"/>
        <v>Hofstetten ZH</v>
      </c>
      <c r="P2679" s="2" t="str">
        <f t="shared" si="210"/>
        <v>Dickbuch</v>
      </c>
      <c r="Q2679" s="2" t="str">
        <f t="shared" si="210"/>
        <v/>
      </c>
      <c r="R2679" s="2" t="str">
        <f t="shared" si="210"/>
        <v/>
      </c>
      <c r="S2679" s="2" t="str">
        <f t="shared" si="210"/>
        <v/>
      </c>
      <c r="T2679" s="2" t="str">
        <f t="shared" si="210"/>
        <v/>
      </c>
      <c r="U2679" s="2" t="str">
        <f t="shared" si="210"/>
        <v/>
      </c>
      <c r="V2679" s="2" t="str">
        <f t="shared" si="210"/>
        <v/>
      </c>
      <c r="W2679" s="2" t="str">
        <f t="shared" si="210"/>
        <v/>
      </c>
      <c r="X2679" s="2" t="str">
        <f t="shared" si="210"/>
        <v/>
      </c>
      <c r="Y2679" s="2" t="str">
        <f t="shared" si="210"/>
        <v/>
      </c>
    </row>
    <row r="2680" spans="1:25" x14ac:dyDescent="0.2">
      <c r="A2680" s="2" t="s">
        <v>1937</v>
      </c>
      <c r="B2680" s="2">
        <v>9038</v>
      </c>
      <c r="C2680" s="2">
        <v>0</v>
      </c>
      <c r="D2680" s="2" t="s">
        <v>1934</v>
      </c>
      <c r="E2680" s="2">
        <v>3032</v>
      </c>
      <c r="F2680" s="2" t="s">
        <v>1914</v>
      </c>
      <c r="G2680" s="2">
        <v>2756810.4369999999</v>
      </c>
      <c r="H2680" s="2">
        <v>1255357.22</v>
      </c>
      <c r="I2680" s="2" t="s">
        <v>4896</v>
      </c>
      <c r="J2680" s="4">
        <v>39630</v>
      </c>
      <c r="K2680" s="230">
        <f t="shared" si="207"/>
        <v>3</v>
      </c>
      <c r="L2680" s="2" t="str">
        <f>$B2680&amp;"-"&amp;COUNTIF($B$2:$B2680, $B2680)</f>
        <v>9038-2</v>
      </c>
      <c r="M2680" s="2">
        <v>8355</v>
      </c>
      <c r="N2680" s="2" t="str">
        <f t="shared" si="211"/>
        <v>Aadorf</v>
      </c>
      <c r="O2680" s="2" t="str">
        <f t="shared" si="210"/>
        <v>Aadorf</v>
      </c>
      <c r="P2680" s="2" t="str">
        <f t="shared" si="210"/>
        <v/>
      </c>
      <c r="Q2680" s="2" t="str">
        <f t="shared" si="210"/>
        <v/>
      </c>
      <c r="R2680" s="2" t="str">
        <f t="shared" si="210"/>
        <v/>
      </c>
      <c r="S2680" s="2" t="str">
        <f t="shared" si="210"/>
        <v/>
      </c>
      <c r="T2680" s="2" t="str">
        <f t="shared" si="210"/>
        <v/>
      </c>
      <c r="U2680" s="2" t="str">
        <f t="shared" si="210"/>
        <v/>
      </c>
      <c r="V2680" s="2" t="str">
        <f t="shared" si="210"/>
        <v/>
      </c>
      <c r="W2680" s="2" t="str">
        <f t="shared" si="210"/>
        <v/>
      </c>
      <c r="X2680" s="2" t="str">
        <f t="shared" si="210"/>
        <v/>
      </c>
      <c r="Y2680" s="2" t="str">
        <f t="shared" si="210"/>
        <v/>
      </c>
    </row>
    <row r="2681" spans="1:25" x14ac:dyDescent="0.2">
      <c r="A2681" s="2" t="s">
        <v>1934</v>
      </c>
      <c r="B2681" s="2">
        <v>9410</v>
      </c>
      <c r="C2681" s="2">
        <v>0</v>
      </c>
      <c r="D2681" s="2" t="s">
        <v>1934</v>
      </c>
      <c r="E2681" s="2">
        <v>3032</v>
      </c>
      <c r="F2681" s="2" t="s">
        <v>1914</v>
      </c>
      <c r="G2681" s="2">
        <v>2758382.6949999998</v>
      </c>
      <c r="H2681" s="2">
        <v>1258081.7279999999</v>
      </c>
      <c r="I2681" s="2" t="s">
        <v>4896</v>
      </c>
      <c r="J2681" s="4">
        <v>39630</v>
      </c>
      <c r="K2681" s="230">
        <f t="shared" si="207"/>
        <v>3</v>
      </c>
      <c r="L2681" s="2" t="str">
        <f>$B2681&amp;"-"&amp;COUNTIF($B$2:$B2681, $B2681)</f>
        <v>9410-1</v>
      </c>
      <c r="M2681" s="2">
        <v>8356</v>
      </c>
      <c r="N2681" s="2" t="str">
        <f t="shared" si="211"/>
        <v>Ettenhausen TG</v>
      </c>
      <c r="O2681" s="2" t="str">
        <f t="shared" si="210"/>
        <v/>
      </c>
      <c r="P2681" s="2" t="str">
        <f t="shared" si="210"/>
        <v/>
      </c>
      <c r="Q2681" s="2" t="str">
        <f t="shared" si="210"/>
        <v/>
      </c>
      <c r="R2681" s="2" t="str">
        <f t="shared" si="210"/>
        <v/>
      </c>
      <c r="S2681" s="2" t="str">
        <f t="shared" si="210"/>
        <v/>
      </c>
      <c r="T2681" s="2" t="str">
        <f t="shared" si="210"/>
        <v/>
      </c>
      <c r="U2681" s="2" t="str">
        <f t="shared" si="210"/>
        <v/>
      </c>
      <c r="V2681" s="2" t="str">
        <f t="shared" si="210"/>
        <v/>
      </c>
      <c r="W2681" s="2" t="str">
        <f t="shared" si="210"/>
        <v/>
      </c>
      <c r="X2681" s="2" t="str">
        <f t="shared" si="210"/>
        <v/>
      </c>
      <c r="Y2681" s="2" t="str">
        <f t="shared" si="210"/>
        <v/>
      </c>
    </row>
    <row r="2682" spans="1:25" x14ac:dyDescent="0.2">
      <c r="A2682" s="2" t="s">
        <v>1955</v>
      </c>
      <c r="B2682" s="2">
        <v>9413</v>
      </c>
      <c r="C2682" s="2">
        <v>0</v>
      </c>
      <c r="D2682" s="2" t="s">
        <v>1934</v>
      </c>
      <c r="E2682" s="2">
        <v>3032</v>
      </c>
      <c r="F2682" s="2" t="s">
        <v>1914</v>
      </c>
      <c r="G2682" s="2">
        <v>2758891.605</v>
      </c>
      <c r="H2682" s="2">
        <v>1255501.4639999999</v>
      </c>
      <c r="I2682" s="2" t="s">
        <v>4896</v>
      </c>
      <c r="J2682" s="4">
        <v>39630</v>
      </c>
      <c r="K2682" s="230">
        <f t="shared" si="207"/>
        <v>3</v>
      </c>
      <c r="L2682" s="2" t="str">
        <f>$B2682&amp;"-"&amp;COUNTIF($B$2:$B2682, $B2682)</f>
        <v>9413-1</v>
      </c>
      <c r="M2682" s="2">
        <v>8357</v>
      </c>
      <c r="N2682" s="2" t="str">
        <f t="shared" si="211"/>
        <v>Guntershausen b. Aadorf</v>
      </c>
      <c r="O2682" s="2" t="str">
        <f t="shared" si="210"/>
        <v/>
      </c>
      <c r="P2682" s="2" t="str">
        <f t="shared" si="210"/>
        <v/>
      </c>
      <c r="Q2682" s="2" t="str">
        <f t="shared" si="210"/>
        <v/>
      </c>
      <c r="R2682" s="2" t="str">
        <f t="shared" si="210"/>
        <v/>
      </c>
      <c r="S2682" s="2" t="str">
        <f t="shared" si="210"/>
        <v/>
      </c>
      <c r="T2682" s="2" t="str">
        <f t="shared" si="210"/>
        <v/>
      </c>
      <c r="U2682" s="2" t="str">
        <f t="shared" si="210"/>
        <v/>
      </c>
      <c r="V2682" s="2" t="str">
        <f t="shared" si="210"/>
        <v/>
      </c>
      <c r="W2682" s="2" t="str">
        <f t="shared" si="210"/>
        <v/>
      </c>
      <c r="X2682" s="2" t="str">
        <f t="shared" si="210"/>
        <v/>
      </c>
      <c r="Y2682" s="2" t="str">
        <f t="shared" si="210"/>
        <v/>
      </c>
    </row>
    <row r="2683" spans="1:25" x14ac:dyDescent="0.2">
      <c r="A2683" s="2" t="s">
        <v>1944</v>
      </c>
      <c r="B2683" s="2">
        <v>9427</v>
      </c>
      <c r="C2683" s="2">
        <v>0</v>
      </c>
      <c r="D2683" s="2" t="s">
        <v>1934</v>
      </c>
      <c r="E2683" s="2">
        <v>3032</v>
      </c>
      <c r="F2683" s="2" t="s">
        <v>1914</v>
      </c>
      <c r="G2683" s="2">
        <v>2758904.4240000001</v>
      </c>
      <c r="H2683" s="2">
        <v>1258915.7290000001</v>
      </c>
      <c r="I2683" s="2" t="s">
        <v>4896</v>
      </c>
      <c r="J2683" s="4">
        <v>39630</v>
      </c>
      <c r="K2683" s="230">
        <f t="shared" si="207"/>
        <v>3</v>
      </c>
      <c r="L2683" s="2" t="str">
        <f>$B2683&amp;"-"&amp;COUNTIF($B$2:$B2683, $B2683)</f>
        <v>9427-1</v>
      </c>
      <c r="M2683" s="2">
        <v>8360</v>
      </c>
      <c r="N2683" s="2" t="str">
        <f t="shared" si="211"/>
        <v>Eschlikon TG</v>
      </c>
      <c r="O2683" s="2" t="str">
        <f t="shared" si="210"/>
        <v>Wallenwil</v>
      </c>
      <c r="P2683" s="2" t="str">
        <f t="shared" si="210"/>
        <v>Eschlikon TG</v>
      </c>
      <c r="Q2683" s="2" t="str">
        <f t="shared" si="210"/>
        <v/>
      </c>
      <c r="R2683" s="2" t="str">
        <f t="shared" si="210"/>
        <v/>
      </c>
      <c r="S2683" s="2" t="str">
        <f t="shared" si="210"/>
        <v/>
      </c>
      <c r="T2683" s="2" t="str">
        <f t="shared" si="210"/>
        <v/>
      </c>
      <c r="U2683" s="2" t="str">
        <f t="shared" si="210"/>
        <v/>
      </c>
      <c r="V2683" s="2" t="str">
        <f t="shared" si="210"/>
        <v/>
      </c>
      <c r="W2683" s="2" t="str">
        <f t="shared" si="210"/>
        <v/>
      </c>
      <c r="X2683" s="2" t="str">
        <f t="shared" si="210"/>
        <v/>
      </c>
      <c r="Y2683" s="2" t="str">
        <f t="shared" si="210"/>
        <v/>
      </c>
    </row>
    <row r="2684" spans="1:25" x14ac:dyDescent="0.2">
      <c r="A2684" s="2" t="s">
        <v>1935</v>
      </c>
      <c r="B2684" s="2">
        <v>9405</v>
      </c>
      <c r="C2684" s="2">
        <v>0</v>
      </c>
      <c r="D2684" s="2" t="s">
        <v>1936</v>
      </c>
      <c r="E2684" s="2">
        <v>3033</v>
      </c>
      <c r="F2684" s="2" t="s">
        <v>1914</v>
      </c>
      <c r="G2684" s="2">
        <v>2758048.2850000001</v>
      </c>
      <c r="H2684" s="2">
        <v>1259187.7009999999</v>
      </c>
      <c r="I2684" s="2" t="s">
        <v>4896</v>
      </c>
      <c r="J2684" s="4">
        <v>39630</v>
      </c>
      <c r="K2684" s="230">
        <f t="shared" si="207"/>
        <v>3</v>
      </c>
      <c r="L2684" s="2" t="str">
        <f>$B2684&amp;"-"&amp;COUNTIF($B$2:$B2684, $B2684)</f>
        <v>9405-1</v>
      </c>
      <c r="M2684" s="2">
        <v>8362</v>
      </c>
      <c r="N2684" s="2" t="str">
        <f t="shared" si="211"/>
        <v>Balterswil</v>
      </c>
      <c r="O2684" s="2" t="str">
        <f t="shared" si="210"/>
        <v/>
      </c>
      <c r="P2684" s="2" t="str">
        <f t="shared" si="210"/>
        <v/>
      </c>
      <c r="Q2684" s="2" t="str">
        <f t="shared" si="210"/>
        <v/>
      </c>
      <c r="R2684" s="2" t="str">
        <f t="shared" si="210"/>
        <v/>
      </c>
      <c r="S2684" s="2" t="str">
        <f t="shared" si="210"/>
        <v/>
      </c>
      <c r="T2684" s="2" t="str">
        <f t="shared" si="210"/>
        <v/>
      </c>
      <c r="U2684" s="2" t="str">
        <f t="shared" si="210"/>
        <v/>
      </c>
      <c r="V2684" s="2" t="str">
        <f t="shared" si="210"/>
        <v/>
      </c>
      <c r="W2684" s="2" t="str">
        <f t="shared" si="210"/>
        <v/>
      </c>
      <c r="X2684" s="2" t="str">
        <f t="shared" si="210"/>
        <v/>
      </c>
      <c r="Y2684" s="2" t="str">
        <f t="shared" si="210"/>
        <v/>
      </c>
    </row>
    <row r="2685" spans="1:25" x14ac:dyDescent="0.2">
      <c r="A2685" s="2" t="s">
        <v>1936</v>
      </c>
      <c r="B2685" s="2">
        <v>9426</v>
      </c>
      <c r="C2685" s="2">
        <v>0</v>
      </c>
      <c r="D2685" s="2" t="s">
        <v>1936</v>
      </c>
      <c r="E2685" s="2">
        <v>3033</v>
      </c>
      <c r="F2685" s="2" t="s">
        <v>1914</v>
      </c>
      <c r="G2685" s="2">
        <v>2761051.0410000002</v>
      </c>
      <c r="H2685" s="2">
        <v>1258566.0530000001</v>
      </c>
      <c r="I2685" s="2" t="s">
        <v>4896</v>
      </c>
      <c r="J2685" s="4">
        <v>39630</v>
      </c>
      <c r="K2685" s="230">
        <f t="shared" si="207"/>
        <v>3</v>
      </c>
      <c r="L2685" s="2" t="str">
        <f>$B2685&amp;"-"&amp;COUNTIF($B$2:$B2685, $B2685)</f>
        <v>9426-1</v>
      </c>
      <c r="M2685" s="2">
        <v>8363</v>
      </c>
      <c r="N2685" s="2" t="str">
        <f t="shared" si="211"/>
        <v>Bichelsee</v>
      </c>
      <c r="O2685" s="2" t="str">
        <f t="shared" si="210"/>
        <v>Bichelsee</v>
      </c>
      <c r="P2685" s="2" t="str">
        <f t="shared" si="210"/>
        <v/>
      </c>
      <c r="Q2685" s="2" t="str">
        <f t="shared" si="210"/>
        <v/>
      </c>
      <c r="R2685" s="2" t="str">
        <f t="shared" si="210"/>
        <v/>
      </c>
      <c r="S2685" s="2" t="str">
        <f t="shared" si="210"/>
        <v/>
      </c>
      <c r="T2685" s="2" t="str">
        <f t="shared" si="210"/>
        <v/>
      </c>
      <c r="U2685" s="2" t="str">
        <f t="shared" si="210"/>
        <v/>
      </c>
      <c r="V2685" s="2" t="str">
        <f t="shared" si="210"/>
        <v/>
      </c>
      <c r="W2685" s="2" t="str">
        <f t="shared" si="210"/>
        <v/>
      </c>
      <c r="X2685" s="2" t="str">
        <f t="shared" si="210"/>
        <v/>
      </c>
      <c r="Y2685" s="2" t="str">
        <f t="shared" si="210"/>
        <v/>
      </c>
    </row>
    <row r="2686" spans="1:25" x14ac:dyDescent="0.2">
      <c r="A2686" s="2" t="s">
        <v>1944</v>
      </c>
      <c r="B2686" s="2">
        <v>9427</v>
      </c>
      <c r="C2686" s="2">
        <v>0</v>
      </c>
      <c r="D2686" s="2" t="s">
        <v>1936</v>
      </c>
      <c r="E2686" s="2">
        <v>3033</v>
      </c>
      <c r="F2686" s="2" t="s">
        <v>1914</v>
      </c>
      <c r="G2686" s="2">
        <v>2760218.304</v>
      </c>
      <c r="H2686" s="2">
        <v>1258331.818</v>
      </c>
      <c r="I2686" s="2" t="s">
        <v>4896</v>
      </c>
      <c r="J2686" s="4">
        <v>39630</v>
      </c>
      <c r="K2686" s="230">
        <f t="shared" si="207"/>
        <v>3</v>
      </c>
      <c r="L2686" s="2" t="str">
        <f>$B2686&amp;"-"&amp;COUNTIF($B$2:$B2686, $B2686)</f>
        <v>9427-2</v>
      </c>
      <c r="M2686" s="2">
        <v>8370</v>
      </c>
      <c r="N2686" s="2" t="str">
        <f t="shared" si="211"/>
        <v>Sirnach</v>
      </c>
      <c r="O2686" s="2" t="str">
        <f t="shared" si="210"/>
        <v>Sirnach</v>
      </c>
      <c r="P2686" s="2" t="str">
        <f t="shared" si="210"/>
        <v/>
      </c>
      <c r="Q2686" s="2" t="str">
        <f t="shared" si="210"/>
        <v/>
      </c>
      <c r="R2686" s="2" t="str">
        <f t="shared" si="210"/>
        <v/>
      </c>
      <c r="S2686" s="2" t="str">
        <f t="shared" si="210"/>
        <v/>
      </c>
      <c r="T2686" s="2" t="str">
        <f t="shared" si="210"/>
        <v/>
      </c>
      <c r="U2686" s="2" t="str">
        <f t="shared" si="210"/>
        <v/>
      </c>
      <c r="V2686" s="2" t="str">
        <f t="shared" si="210"/>
        <v/>
      </c>
      <c r="W2686" s="2" t="str">
        <f t="shared" si="210"/>
        <v/>
      </c>
      <c r="X2686" s="2" t="str">
        <f t="shared" si="210"/>
        <v/>
      </c>
      <c r="Y2686" s="2" t="str">
        <f t="shared" si="210"/>
        <v/>
      </c>
    </row>
    <row r="2687" spans="1:25" x14ac:dyDescent="0.2">
      <c r="A2687" s="2" t="s">
        <v>1972</v>
      </c>
      <c r="B2687" s="2">
        <v>9034</v>
      </c>
      <c r="C2687" s="2">
        <v>0</v>
      </c>
      <c r="D2687" s="2" t="s">
        <v>1937</v>
      </c>
      <c r="E2687" s="2">
        <v>3034</v>
      </c>
      <c r="F2687" s="2" t="s">
        <v>1914</v>
      </c>
      <c r="G2687" s="2">
        <v>2753013.767</v>
      </c>
      <c r="H2687" s="2">
        <v>1255944.906</v>
      </c>
      <c r="I2687" s="2" t="s">
        <v>4896</v>
      </c>
      <c r="J2687" s="4">
        <v>39630</v>
      </c>
      <c r="K2687" s="230">
        <f t="shared" si="207"/>
        <v>3</v>
      </c>
      <c r="L2687" s="2" t="str">
        <f>$B2687&amp;"-"&amp;COUNTIF($B$2:$B2687, $B2687)</f>
        <v>9034-1</v>
      </c>
      <c r="M2687" s="2">
        <v>8371</v>
      </c>
      <c r="N2687" s="2" t="str">
        <f t="shared" si="211"/>
        <v>Busswil TG</v>
      </c>
      <c r="O2687" s="2" t="str">
        <f t="shared" si="210"/>
        <v/>
      </c>
      <c r="P2687" s="2" t="str">
        <f t="shared" si="210"/>
        <v/>
      </c>
      <c r="Q2687" s="2" t="str">
        <f t="shared" si="210"/>
        <v/>
      </c>
      <c r="R2687" s="2" t="str">
        <f t="shared" si="210"/>
        <v/>
      </c>
      <c r="S2687" s="2" t="str">
        <f t="shared" si="210"/>
        <v/>
      </c>
      <c r="T2687" s="2" t="str">
        <f t="shared" si="210"/>
        <v/>
      </c>
      <c r="U2687" s="2" t="str">
        <f t="shared" si="210"/>
        <v/>
      </c>
      <c r="V2687" s="2" t="str">
        <f t="shared" si="210"/>
        <v/>
      </c>
      <c r="W2687" s="2" t="str">
        <f t="shared" si="210"/>
        <v/>
      </c>
      <c r="X2687" s="2" t="str">
        <f t="shared" si="210"/>
        <v/>
      </c>
      <c r="Y2687" s="2" t="str">
        <f t="shared" si="210"/>
        <v/>
      </c>
    </row>
    <row r="2688" spans="1:25" x14ac:dyDescent="0.2">
      <c r="A2688" s="2" t="s">
        <v>1925</v>
      </c>
      <c r="B2688" s="2">
        <v>9037</v>
      </c>
      <c r="C2688" s="2">
        <v>0</v>
      </c>
      <c r="D2688" s="2" t="s">
        <v>1937</v>
      </c>
      <c r="E2688" s="2">
        <v>3034</v>
      </c>
      <c r="F2688" s="2" t="s">
        <v>1914</v>
      </c>
      <c r="G2688" s="2">
        <v>2751948.446</v>
      </c>
      <c r="H2688" s="2">
        <v>1255296.7749999999</v>
      </c>
      <c r="I2688" s="2" t="s">
        <v>4896</v>
      </c>
      <c r="J2688" s="4">
        <v>39630</v>
      </c>
      <c r="K2688" s="230">
        <f t="shared" si="207"/>
        <v>3</v>
      </c>
      <c r="L2688" s="2" t="str">
        <f>$B2688&amp;"-"&amp;COUNTIF($B$2:$B2688, $B2688)</f>
        <v>9037-2</v>
      </c>
      <c r="M2688" s="2">
        <v>8372</v>
      </c>
      <c r="N2688" s="2" t="str">
        <f t="shared" si="211"/>
        <v>Wiezikon b. Sirnach</v>
      </c>
      <c r="O2688" s="2" t="str">
        <f t="shared" si="210"/>
        <v>Wiezikon b. Sirnach</v>
      </c>
      <c r="P2688" s="2" t="str">
        <f t="shared" si="210"/>
        <v/>
      </c>
      <c r="Q2688" s="2" t="str">
        <f t="shared" si="210"/>
        <v/>
      </c>
      <c r="R2688" s="2" t="str">
        <f t="shared" si="210"/>
        <v/>
      </c>
      <c r="S2688" s="2" t="str">
        <f t="shared" si="210"/>
        <v/>
      </c>
      <c r="T2688" s="2" t="str">
        <f t="shared" si="210"/>
        <v/>
      </c>
      <c r="U2688" s="2" t="str">
        <f t="shared" si="210"/>
        <v/>
      </c>
      <c r="V2688" s="2" t="str">
        <f t="shared" si="210"/>
        <v/>
      </c>
      <c r="W2688" s="2" t="str">
        <f t="shared" si="210"/>
        <v/>
      </c>
      <c r="X2688" s="2" t="str">
        <f t="shared" si="210"/>
        <v/>
      </c>
      <c r="Y2688" s="2" t="str">
        <f t="shared" si="210"/>
        <v/>
      </c>
    </row>
    <row r="2689" spans="1:25" x14ac:dyDescent="0.2">
      <c r="A2689" s="2" t="s">
        <v>1937</v>
      </c>
      <c r="B2689" s="2">
        <v>9038</v>
      </c>
      <c r="C2689" s="2">
        <v>0</v>
      </c>
      <c r="D2689" s="2" t="s">
        <v>1937</v>
      </c>
      <c r="E2689" s="2">
        <v>3034</v>
      </c>
      <c r="F2689" s="2" t="s">
        <v>1914</v>
      </c>
      <c r="G2689" s="2">
        <v>2754434.3220000002</v>
      </c>
      <c r="H2689" s="2">
        <v>1254949.4069999999</v>
      </c>
      <c r="I2689" s="2" t="s">
        <v>4896</v>
      </c>
      <c r="J2689" s="4">
        <v>39630</v>
      </c>
      <c r="K2689" s="230">
        <f t="shared" si="207"/>
        <v>3</v>
      </c>
      <c r="L2689" s="2" t="str">
        <f>$B2689&amp;"-"&amp;COUNTIF($B$2:$B2689, $B2689)</f>
        <v>9038-3</v>
      </c>
      <c r="M2689" s="2">
        <v>8374</v>
      </c>
      <c r="N2689" s="2" t="str">
        <f t="shared" si="211"/>
        <v>Dussnang</v>
      </c>
      <c r="O2689" s="2" t="str">
        <f t="shared" si="210"/>
        <v>Oberwangen TG</v>
      </c>
      <c r="P2689" s="2" t="str">
        <f t="shared" si="210"/>
        <v/>
      </c>
      <c r="Q2689" s="2" t="str">
        <f t="shared" si="210"/>
        <v/>
      </c>
      <c r="R2689" s="2" t="str">
        <f t="shared" si="210"/>
        <v/>
      </c>
      <c r="S2689" s="2" t="str">
        <f t="shared" si="210"/>
        <v/>
      </c>
      <c r="T2689" s="2" t="str">
        <f t="shared" si="210"/>
        <v/>
      </c>
      <c r="U2689" s="2" t="str">
        <f t="shared" si="210"/>
        <v/>
      </c>
      <c r="V2689" s="2" t="str">
        <f t="shared" si="210"/>
        <v/>
      </c>
      <c r="W2689" s="2" t="str">
        <f t="shared" si="210"/>
        <v/>
      </c>
      <c r="X2689" s="2" t="str">
        <f t="shared" si="210"/>
        <v/>
      </c>
      <c r="Y2689" s="2" t="str">
        <f t="shared" si="210"/>
        <v/>
      </c>
    </row>
    <row r="2690" spans="1:25" x14ac:dyDescent="0.2">
      <c r="A2690" s="2" t="s">
        <v>1938</v>
      </c>
      <c r="B2690" s="2">
        <v>9411</v>
      </c>
      <c r="C2690" s="2">
        <v>0</v>
      </c>
      <c r="D2690" s="2" t="s">
        <v>1939</v>
      </c>
      <c r="E2690" s="2">
        <v>3035</v>
      </c>
      <c r="F2690" s="2" t="s">
        <v>1914</v>
      </c>
      <c r="G2690" s="2">
        <v>2760400.5180000002</v>
      </c>
      <c r="H2690" s="2">
        <v>1252381.2549999999</v>
      </c>
      <c r="I2690" s="2" t="s">
        <v>4896</v>
      </c>
      <c r="J2690" s="4">
        <v>39630</v>
      </c>
      <c r="K2690" s="230">
        <f t="shared" si="207"/>
        <v>3</v>
      </c>
      <c r="L2690" s="2" t="str">
        <f>$B2690&amp;"-"&amp;COUNTIF($B$2:$B2690, $B2690)</f>
        <v>9411-1</v>
      </c>
      <c r="M2690" s="2">
        <v>8376</v>
      </c>
      <c r="N2690" s="2" t="str">
        <f t="shared" si="211"/>
        <v>Fischingen</v>
      </c>
      <c r="O2690" s="2" t="str">
        <f t="shared" si="210"/>
        <v>Au TG</v>
      </c>
      <c r="P2690" s="2" t="str">
        <f t="shared" si="210"/>
        <v>Fischingen</v>
      </c>
      <c r="Q2690" s="2" t="str">
        <f t="shared" si="210"/>
        <v>Au TG</v>
      </c>
      <c r="R2690" s="2" t="str">
        <f t="shared" si="210"/>
        <v/>
      </c>
      <c r="S2690" s="2" t="str">
        <f t="shared" si="210"/>
        <v/>
      </c>
      <c r="T2690" s="2" t="str">
        <f t="shared" si="210"/>
        <v/>
      </c>
      <c r="U2690" s="2" t="str">
        <f t="shared" si="210"/>
        <v/>
      </c>
      <c r="V2690" s="2" t="str">
        <f t="shared" si="210"/>
        <v/>
      </c>
      <c r="W2690" s="2" t="str">
        <f t="shared" si="210"/>
        <v/>
      </c>
      <c r="X2690" s="2" t="str">
        <f t="shared" si="210"/>
        <v/>
      </c>
      <c r="Y2690" s="2" t="str">
        <f t="shared" si="210"/>
        <v/>
      </c>
    </row>
    <row r="2691" spans="1:25" x14ac:dyDescent="0.2">
      <c r="A2691" s="2" t="s">
        <v>1940</v>
      </c>
      <c r="B2691" s="2">
        <v>9411</v>
      </c>
      <c r="C2691" s="2">
        <v>1</v>
      </c>
      <c r="D2691" s="2" t="s">
        <v>1939</v>
      </c>
      <c r="E2691" s="2">
        <v>3035</v>
      </c>
      <c r="F2691" s="2" t="s">
        <v>1914</v>
      </c>
      <c r="G2691" s="2">
        <v>2760334.6919999998</v>
      </c>
      <c r="H2691" s="2">
        <v>1254838.179</v>
      </c>
      <c r="I2691" s="2" t="s">
        <v>4896</v>
      </c>
      <c r="J2691" s="4">
        <v>39630</v>
      </c>
      <c r="K2691" s="230">
        <f t="shared" ref="K2691:K2754" si="212">IF(I2691="it", 1, IF(I2691="fr", 2, 3))</f>
        <v>3</v>
      </c>
      <c r="L2691" s="2" t="str">
        <f>$B2691&amp;"-"&amp;COUNTIF($B$2:$B2691, $B2691)</f>
        <v>9411-2</v>
      </c>
      <c r="M2691" s="2">
        <v>8400</v>
      </c>
      <c r="N2691" s="2" t="str">
        <f t="shared" si="211"/>
        <v>Winterthur</v>
      </c>
      <c r="O2691" s="2" t="str">
        <f t="shared" si="210"/>
        <v/>
      </c>
      <c r="P2691" s="2" t="str">
        <f t="shared" si="210"/>
        <v/>
      </c>
      <c r="Q2691" s="2" t="str">
        <f t="shared" si="210"/>
        <v/>
      </c>
      <c r="R2691" s="2" t="str">
        <f t="shared" si="210"/>
        <v/>
      </c>
      <c r="S2691" s="2" t="str">
        <f t="shared" si="210"/>
        <v/>
      </c>
      <c r="T2691" s="2" t="str">
        <f t="shared" si="210"/>
        <v/>
      </c>
      <c r="U2691" s="2" t="str">
        <f t="shared" si="210"/>
        <v/>
      </c>
      <c r="V2691" s="2" t="str">
        <f t="shared" si="210"/>
        <v/>
      </c>
      <c r="W2691" s="2" t="str">
        <f t="shared" si="210"/>
        <v/>
      </c>
      <c r="X2691" s="2" t="str">
        <f t="shared" si="210"/>
        <v/>
      </c>
      <c r="Y2691" s="2" t="str">
        <f t="shared" si="210"/>
        <v/>
      </c>
    </row>
    <row r="2692" spans="1:25" x14ac:dyDescent="0.2">
      <c r="A2692" s="2" t="s">
        <v>2000</v>
      </c>
      <c r="B2692" s="2">
        <v>9437</v>
      </c>
      <c r="C2692" s="2">
        <v>0</v>
      </c>
      <c r="D2692" s="2" t="s">
        <v>1939</v>
      </c>
      <c r="E2692" s="2">
        <v>3035</v>
      </c>
      <c r="F2692" s="2" t="s">
        <v>1914</v>
      </c>
      <c r="G2692" s="2">
        <v>2759944.0759999999</v>
      </c>
      <c r="H2692" s="2">
        <v>1251774.388</v>
      </c>
      <c r="I2692" s="2" t="s">
        <v>4896</v>
      </c>
      <c r="J2692" s="4">
        <v>39630</v>
      </c>
      <c r="K2692" s="230">
        <f t="shared" si="212"/>
        <v>3</v>
      </c>
      <c r="L2692" s="2" t="str">
        <f>$B2692&amp;"-"&amp;COUNTIF($B$2:$B2692, $B2692)</f>
        <v>9437-1</v>
      </c>
      <c r="M2692" s="2">
        <v>8404</v>
      </c>
      <c r="N2692" s="2" t="str">
        <f t="shared" si="211"/>
        <v>Winterthur</v>
      </c>
      <c r="O2692" s="2" t="str">
        <f t="shared" si="210"/>
        <v>Reutlingen (Winterthur)</v>
      </c>
      <c r="P2692" s="2" t="str">
        <f t="shared" si="210"/>
        <v>Stadel (Winterthur)</v>
      </c>
      <c r="Q2692" s="2" t="str">
        <f t="shared" si="210"/>
        <v/>
      </c>
      <c r="R2692" s="2" t="str">
        <f t="shared" si="210"/>
        <v/>
      </c>
      <c r="S2692" s="2" t="str">
        <f t="shared" si="210"/>
        <v/>
      </c>
      <c r="T2692" s="2" t="str">
        <f t="shared" si="210"/>
        <v/>
      </c>
      <c r="U2692" s="2" t="str">
        <f t="shared" si="210"/>
        <v/>
      </c>
      <c r="V2692" s="2" t="str">
        <f t="shared" si="210"/>
        <v/>
      </c>
      <c r="W2692" s="2" t="str">
        <f t="shared" si="210"/>
        <v/>
      </c>
      <c r="X2692" s="2" t="str">
        <f t="shared" si="210"/>
        <v/>
      </c>
      <c r="Y2692" s="2" t="str">
        <f t="shared" si="210"/>
        <v/>
      </c>
    </row>
    <row r="2693" spans="1:25" x14ac:dyDescent="0.2">
      <c r="A2693" s="2" t="s">
        <v>1931</v>
      </c>
      <c r="B2693" s="2">
        <v>9043</v>
      </c>
      <c r="C2693" s="2">
        <v>0</v>
      </c>
      <c r="D2693" s="2" t="s">
        <v>1942</v>
      </c>
      <c r="E2693" s="2">
        <v>3036</v>
      </c>
      <c r="F2693" s="2" t="s">
        <v>1914</v>
      </c>
      <c r="G2693" s="2">
        <v>2755430.307</v>
      </c>
      <c r="H2693" s="2">
        <v>1252626.4410000001</v>
      </c>
      <c r="I2693" s="2" t="s">
        <v>4896</v>
      </c>
      <c r="J2693" s="4">
        <v>39630</v>
      </c>
      <c r="K2693" s="230">
        <f t="shared" si="212"/>
        <v>3</v>
      </c>
      <c r="L2693" s="2" t="str">
        <f>$B2693&amp;"-"&amp;COUNTIF($B$2:$B2693, $B2693)</f>
        <v>9043-4</v>
      </c>
      <c r="M2693" s="2">
        <v>8405</v>
      </c>
      <c r="N2693" s="2" t="str">
        <f t="shared" si="211"/>
        <v>Winterthur</v>
      </c>
      <c r="O2693" s="2" t="str">
        <f t="shared" si="210"/>
        <v>Winterthur</v>
      </c>
      <c r="P2693" s="2" t="str">
        <f t="shared" si="210"/>
        <v/>
      </c>
      <c r="Q2693" s="2" t="str">
        <f t="shared" si="210"/>
        <v/>
      </c>
      <c r="R2693" s="2" t="str">
        <f t="shared" si="210"/>
        <v/>
      </c>
      <c r="S2693" s="2" t="str">
        <f t="shared" si="210"/>
        <v/>
      </c>
      <c r="T2693" s="2" t="str">
        <f t="shared" si="210"/>
        <v/>
      </c>
      <c r="U2693" s="2" t="str">
        <f t="shared" si="210"/>
        <v/>
      </c>
      <c r="V2693" s="2" t="str">
        <f t="shared" si="210"/>
        <v/>
      </c>
      <c r="W2693" s="2" t="str">
        <f t="shared" si="210"/>
        <v/>
      </c>
      <c r="X2693" s="2" t="str">
        <f t="shared" si="210"/>
        <v/>
      </c>
      <c r="Y2693" s="2" t="str">
        <f t="shared" si="210"/>
        <v/>
      </c>
    </row>
    <row r="2694" spans="1:25" x14ac:dyDescent="0.2">
      <c r="A2694" s="2" t="s">
        <v>1941</v>
      </c>
      <c r="B2694" s="2">
        <v>9044</v>
      </c>
      <c r="C2694" s="2">
        <v>0</v>
      </c>
      <c r="D2694" s="2" t="s">
        <v>1942</v>
      </c>
      <c r="E2694" s="2">
        <v>3036</v>
      </c>
      <c r="F2694" s="2" t="s">
        <v>1914</v>
      </c>
      <c r="G2694" s="2">
        <v>2755486.125</v>
      </c>
      <c r="H2694" s="2">
        <v>1253563.432</v>
      </c>
      <c r="I2694" s="2" t="s">
        <v>4896</v>
      </c>
      <c r="J2694" s="4">
        <v>39630</v>
      </c>
      <c r="K2694" s="230">
        <f t="shared" si="212"/>
        <v>3</v>
      </c>
      <c r="L2694" s="2" t="str">
        <f>$B2694&amp;"-"&amp;COUNTIF($B$2:$B2694, $B2694)</f>
        <v>9044-1</v>
      </c>
      <c r="M2694" s="2">
        <v>8406</v>
      </c>
      <c r="N2694" s="2" t="str">
        <f t="shared" si="211"/>
        <v>Winterthur</v>
      </c>
      <c r="O2694" s="2" t="str">
        <f t="shared" si="210"/>
        <v/>
      </c>
      <c r="P2694" s="2" t="str">
        <f t="shared" si="210"/>
        <v/>
      </c>
      <c r="Q2694" s="2" t="str">
        <f t="shared" si="210"/>
        <v/>
      </c>
      <c r="R2694" s="2" t="str">
        <f t="shared" si="210"/>
        <v/>
      </c>
      <c r="S2694" s="2" t="str">
        <f t="shared" si="210"/>
        <v/>
      </c>
      <c r="T2694" s="2" t="str">
        <f t="shared" si="210"/>
        <v/>
      </c>
      <c r="U2694" s="2" t="str">
        <f t="shared" ref="U2694:Y2694" si="213">IFERROR(INDEX($A$2:$A$5744, MATCH($M2694&amp;"-"&amp;U$1, $L$2:$L$5744, 0)), "")</f>
        <v/>
      </c>
      <c r="V2694" s="2" t="str">
        <f t="shared" si="213"/>
        <v/>
      </c>
      <c r="W2694" s="2" t="str">
        <f t="shared" si="213"/>
        <v/>
      </c>
      <c r="X2694" s="2" t="str">
        <f t="shared" si="213"/>
        <v/>
      </c>
      <c r="Y2694" s="2" t="str">
        <f t="shared" si="213"/>
        <v/>
      </c>
    </row>
    <row r="2695" spans="1:25" x14ac:dyDescent="0.2">
      <c r="A2695" s="2" t="s">
        <v>1944</v>
      </c>
      <c r="B2695" s="2">
        <v>9427</v>
      </c>
      <c r="C2695" s="2">
        <v>0</v>
      </c>
      <c r="D2695" s="2" t="s">
        <v>1943</v>
      </c>
      <c r="E2695" s="2">
        <v>3037</v>
      </c>
      <c r="F2695" s="2" t="s">
        <v>1914</v>
      </c>
      <c r="G2695" s="2">
        <v>2760474.1209999998</v>
      </c>
      <c r="H2695" s="2">
        <v>1256514.432</v>
      </c>
      <c r="I2695" s="2" t="s">
        <v>4896</v>
      </c>
      <c r="J2695" s="4">
        <v>39630</v>
      </c>
      <c r="K2695" s="230">
        <f t="shared" si="212"/>
        <v>3</v>
      </c>
      <c r="L2695" s="2" t="str">
        <f>$B2695&amp;"-"&amp;COUNTIF($B$2:$B2695, $B2695)</f>
        <v>9427-3</v>
      </c>
      <c r="M2695" s="2">
        <v>8408</v>
      </c>
      <c r="N2695" s="2" t="str">
        <f t="shared" si="211"/>
        <v>Winterthur</v>
      </c>
      <c r="O2695" s="2" t="str">
        <f t="shared" si="211"/>
        <v/>
      </c>
      <c r="P2695" s="2" t="str">
        <f t="shared" si="211"/>
        <v/>
      </c>
      <c r="Q2695" s="2" t="str">
        <f t="shared" si="211"/>
        <v/>
      </c>
      <c r="R2695" s="2" t="str">
        <f t="shared" si="211"/>
        <v/>
      </c>
      <c r="S2695" s="2" t="str">
        <f t="shared" si="211"/>
        <v/>
      </c>
      <c r="T2695" s="2" t="str">
        <f t="shared" si="211"/>
        <v/>
      </c>
      <c r="U2695" s="2" t="str">
        <f t="shared" si="211"/>
        <v/>
      </c>
      <c r="V2695" s="2" t="str">
        <f t="shared" si="211"/>
        <v/>
      </c>
      <c r="W2695" s="2" t="str">
        <f t="shared" si="211"/>
        <v/>
      </c>
      <c r="X2695" s="2" t="str">
        <f t="shared" si="211"/>
        <v/>
      </c>
      <c r="Y2695" s="2" t="str">
        <f t="shared" si="211"/>
        <v/>
      </c>
    </row>
    <row r="2696" spans="1:25" x14ac:dyDescent="0.2">
      <c r="A2696" s="2" t="s">
        <v>1943</v>
      </c>
      <c r="B2696" s="2">
        <v>9428</v>
      </c>
      <c r="C2696" s="2">
        <v>0</v>
      </c>
      <c r="D2696" s="2" t="s">
        <v>1943</v>
      </c>
      <c r="E2696" s="2">
        <v>3037</v>
      </c>
      <c r="F2696" s="2" t="s">
        <v>1914</v>
      </c>
      <c r="G2696" s="2">
        <v>2763555.034</v>
      </c>
      <c r="H2696" s="2">
        <v>1257177.727</v>
      </c>
      <c r="I2696" s="2" t="s">
        <v>4896</v>
      </c>
      <c r="J2696" s="4">
        <v>39630</v>
      </c>
      <c r="K2696" s="230">
        <f t="shared" si="212"/>
        <v>3</v>
      </c>
      <c r="L2696" s="2" t="str">
        <f>$B2696&amp;"-"&amp;COUNTIF($B$2:$B2696, $B2696)</f>
        <v>9428-1</v>
      </c>
      <c r="M2696" s="2">
        <v>8409</v>
      </c>
      <c r="N2696" s="2" t="str">
        <f t="shared" si="211"/>
        <v>Winterthur</v>
      </c>
      <c r="O2696" s="2" t="str">
        <f t="shared" si="211"/>
        <v/>
      </c>
      <c r="P2696" s="2" t="str">
        <f t="shared" si="211"/>
        <v/>
      </c>
      <c r="Q2696" s="2" t="str">
        <f t="shared" si="211"/>
        <v/>
      </c>
      <c r="R2696" s="2" t="str">
        <f t="shared" si="211"/>
        <v/>
      </c>
      <c r="S2696" s="2" t="str">
        <f t="shared" si="211"/>
        <v/>
      </c>
      <c r="T2696" s="2" t="str">
        <f t="shared" si="211"/>
        <v/>
      </c>
      <c r="U2696" s="2" t="str">
        <f t="shared" si="211"/>
        <v/>
      </c>
      <c r="V2696" s="2" t="str">
        <f t="shared" si="211"/>
        <v/>
      </c>
      <c r="W2696" s="2" t="str">
        <f t="shared" si="211"/>
        <v/>
      </c>
      <c r="X2696" s="2" t="str">
        <f t="shared" si="211"/>
        <v/>
      </c>
      <c r="Y2696" s="2" t="str">
        <f t="shared" si="211"/>
        <v/>
      </c>
    </row>
    <row r="2697" spans="1:25" x14ac:dyDescent="0.2">
      <c r="A2697" s="2" t="s">
        <v>1934</v>
      </c>
      <c r="B2697" s="2">
        <v>9410</v>
      </c>
      <c r="C2697" s="2">
        <v>0</v>
      </c>
      <c r="D2697" s="2" t="s">
        <v>1944</v>
      </c>
      <c r="E2697" s="2">
        <v>3038</v>
      </c>
      <c r="F2697" s="2" t="s">
        <v>1914</v>
      </c>
      <c r="G2697" s="2">
        <v>2759555.8309999998</v>
      </c>
      <c r="H2697" s="2">
        <v>1256381.6399999999</v>
      </c>
      <c r="I2697" s="2" t="s">
        <v>4896</v>
      </c>
      <c r="J2697" s="4">
        <v>39630</v>
      </c>
      <c r="K2697" s="230">
        <f t="shared" si="212"/>
        <v>3</v>
      </c>
      <c r="L2697" s="2" t="str">
        <f>$B2697&amp;"-"&amp;COUNTIF($B$2:$B2697, $B2697)</f>
        <v>9410-2</v>
      </c>
      <c r="M2697" s="2">
        <v>8412</v>
      </c>
      <c r="N2697" s="2" t="str">
        <f t="shared" si="211"/>
        <v>Aesch (Neftenbach)</v>
      </c>
      <c r="O2697" s="2" t="str">
        <f t="shared" si="211"/>
        <v>Riet (Neftenbach)</v>
      </c>
      <c r="P2697" s="2" t="str">
        <f t="shared" si="211"/>
        <v>Hünikon (Neftenbach)</v>
      </c>
      <c r="Q2697" s="2" t="str">
        <f t="shared" si="211"/>
        <v/>
      </c>
      <c r="R2697" s="2" t="str">
        <f t="shared" si="211"/>
        <v/>
      </c>
      <c r="S2697" s="2" t="str">
        <f t="shared" si="211"/>
        <v/>
      </c>
      <c r="T2697" s="2" t="str">
        <f t="shared" si="211"/>
        <v/>
      </c>
      <c r="U2697" s="2" t="str">
        <f t="shared" si="211"/>
        <v/>
      </c>
      <c r="V2697" s="2" t="str">
        <f t="shared" si="211"/>
        <v/>
      </c>
      <c r="W2697" s="2" t="str">
        <f t="shared" si="211"/>
        <v/>
      </c>
      <c r="X2697" s="2" t="str">
        <f t="shared" si="211"/>
        <v/>
      </c>
      <c r="Y2697" s="2" t="str">
        <f t="shared" si="211"/>
        <v/>
      </c>
    </row>
    <row r="2698" spans="1:25" x14ac:dyDescent="0.2">
      <c r="A2698" s="2" t="s">
        <v>1991</v>
      </c>
      <c r="B2698" s="2">
        <v>9425</v>
      </c>
      <c r="C2698" s="2">
        <v>0</v>
      </c>
      <c r="D2698" s="2" t="s">
        <v>1944</v>
      </c>
      <c r="E2698" s="2">
        <v>3038</v>
      </c>
      <c r="F2698" s="2" t="s">
        <v>1914</v>
      </c>
      <c r="G2698" s="2">
        <v>2759962.0290000001</v>
      </c>
      <c r="H2698" s="2">
        <v>1259084.173</v>
      </c>
      <c r="I2698" s="2" t="s">
        <v>4896</v>
      </c>
      <c r="J2698" s="4">
        <v>39630</v>
      </c>
      <c r="K2698" s="230">
        <f t="shared" si="212"/>
        <v>3</v>
      </c>
      <c r="L2698" s="2" t="str">
        <f>$B2698&amp;"-"&amp;COUNTIF($B$2:$B2698, $B2698)</f>
        <v>9425-1</v>
      </c>
      <c r="M2698" s="2">
        <v>8413</v>
      </c>
      <c r="N2698" s="2" t="str">
        <f t="shared" si="211"/>
        <v>Neftenbach</v>
      </c>
      <c r="O2698" s="2" t="str">
        <f t="shared" si="211"/>
        <v/>
      </c>
      <c r="P2698" s="2" t="str">
        <f t="shared" si="211"/>
        <v/>
      </c>
      <c r="Q2698" s="2" t="str">
        <f t="shared" si="211"/>
        <v/>
      </c>
      <c r="R2698" s="2" t="str">
        <f t="shared" si="211"/>
        <v/>
      </c>
      <c r="S2698" s="2" t="str">
        <f t="shared" si="211"/>
        <v/>
      </c>
      <c r="T2698" s="2" t="str">
        <f t="shared" si="211"/>
        <v/>
      </c>
      <c r="U2698" s="2" t="str">
        <f t="shared" si="211"/>
        <v/>
      </c>
      <c r="V2698" s="2" t="str">
        <f t="shared" si="211"/>
        <v/>
      </c>
      <c r="W2698" s="2" t="str">
        <f t="shared" si="211"/>
        <v/>
      </c>
      <c r="X2698" s="2" t="str">
        <f t="shared" si="211"/>
        <v/>
      </c>
      <c r="Y2698" s="2" t="str">
        <f t="shared" si="211"/>
        <v/>
      </c>
    </row>
    <row r="2699" spans="1:25" x14ac:dyDescent="0.2">
      <c r="A2699" s="2" t="s">
        <v>1944</v>
      </c>
      <c r="B2699" s="2">
        <v>9427</v>
      </c>
      <c r="C2699" s="2">
        <v>0</v>
      </c>
      <c r="D2699" s="2" t="s">
        <v>1944</v>
      </c>
      <c r="E2699" s="2">
        <v>3038</v>
      </c>
      <c r="F2699" s="2" t="s">
        <v>1914</v>
      </c>
      <c r="G2699" s="2">
        <v>2760298.71</v>
      </c>
      <c r="H2699" s="2">
        <v>1257689.1240000001</v>
      </c>
      <c r="I2699" s="2" t="s">
        <v>4896</v>
      </c>
      <c r="J2699" s="4">
        <v>39630</v>
      </c>
      <c r="K2699" s="230">
        <f t="shared" si="212"/>
        <v>3</v>
      </c>
      <c r="L2699" s="2" t="str">
        <f>$B2699&amp;"-"&amp;COUNTIF($B$2:$B2699, $B2699)</f>
        <v>9427-4</v>
      </c>
      <c r="M2699" s="2">
        <v>8414</v>
      </c>
      <c r="N2699" s="2" t="str">
        <f t="shared" si="211"/>
        <v>Buch am Irchel</v>
      </c>
      <c r="O2699" s="2" t="str">
        <f t="shared" si="211"/>
        <v/>
      </c>
      <c r="P2699" s="2" t="str">
        <f t="shared" si="211"/>
        <v/>
      </c>
      <c r="Q2699" s="2" t="str">
        <f t="shared" si="211"/>
        <v/>
      </c>
      <c r="R2699" s="2" t="str">
        <f t="shared" si="211"/>
        <v/>
      </c>
      <c r="S2699" s="2" t="str">
        <f t="shared" si="211"/>
        <v/>
      </c>
      <c r="T2699" s="2" t="str">
        <f t="shared" si="211"/>
        <v/>
      </c>
      <c r="U2699" s="2" t="str">
        <f t="shared" si="211"/>
        <v/>
      </c>
      <c r="V2699" s="2" t="str">
        <f t="shared" si="211"/>
        <v/>
      </c>
      <c r="W2699" s="2" t="str">
        <f t="shared" si="211"/>
        <v/>
      </c>
      <c r="X2699" s="2" t="str">
        <f t="shared" si="211"/>
        <v/>
      </c>
      <c r="Y2699" s="2" t="str">
        <f t="shared" si="211"/>
        <v/>
      </c>
    </row>
    <row r="2700" spans="1:25" x14ac:dyDescent="0.2">
      <c r="A2700" s="2" t="s">
        <v>1943</v>
      </c>
      <c r="B2700" s="2">
        <v>9428</v>
      </c>
      <c r="C2700" s="2">
        <v>0</v>
      </c>
      <c r="D2700" s="2" t="s">
        <v>1944</v>
      </c>
      <c r="E2700" s="2">
        <v>3038</v>
      </c>
      <c r="F2700" s="2" t="s">
        <v>1914</v>
      </c>
      <c r="G2700" s="2">
        <v>2760918.92</v>
      </c>
      <c r="H2700" s="2">
        <v>1257073.2890000001</v>
      </c>
      <c r="I2700" s="2" t="s">
        <v>4896</v>
      </c>
      <c r="J2700" s="4">
        <v>39630</v>
      </c>
      <c r="K2700" s="230">
        <f t="shared" si="212"/>
        <v>3</v>
      </c>
      <c r="L2700" s="2" t="str">
        <f>$B2700&amp;"-"&amp;COUNTIF($B$2:$B2700, $B2700)</f>
        <v>9428-2</v>
      </c>
      <c r="M2700" s="2">
        <v>8415</v>
      </c>
      <c r="N2700" s="2" t="str">
        <f t="shared" si="211"/>
        <v>Berg am Irchel</v>
      </c>
      <c r="O2700" s="2" t="str">
        <f t="shared" si="211"/>
        <v>Gräslikon</v>
      </c>
      <c r="P2700" s="2" t="str">
        <f t="shared" si="211"/>
        <v/>
      </c>
      <c r="Q2700" s="2" t="str">
        <f t="shared" si="211"/>
        <v/>
      </c>
      <c r="R2700" s="2" t="str">
        <f t="shared" si="211"/>
        <v/>
      </c>
      <c r="S2700" s="2" t="str">
        <f t="shared" si="211"/>
        <v/>
      </c>
      <c r="T2700" s="2" t="str">
        <f t="shared" si="211"/>
        <v/>
      </c>
      <c r="U2700" s="2" t="str">
        <f t="shared" si="211"/>
        <v/>
      </c>
      <c r="V2700" s="2" t="str">
        <f t="shared" si="211"/>
        <v/>
      </c>
      <c r="W2700" s="2" t="str">
        <f t="shared" si="211"/>
        <v/>
      </c>
      <c r="X2700" s="2" t="str">
        <f t="shared" si="211"/>
        <v/>
      </c>
      <c r="Y2700" s="2" t="str">
        <f t="shared" si="211"/>
        <v/>
      </c>
    </row>
    <row r="2701" spans="1:25" x14ac:dyDescent="0.2">
      <c r="A2701" s="2" t="s">
        <v>1945</v>
      </c>
      <c r="B2701" s="2">
        <v>9050</v>
      </c>
      <c r="C2701" s="2">
        <v>0</v>
      </c>
      <c r="D2701" s="2" t="s">
        <v>1945</v>
      </c>
      <c r="E2701" s="2">
        <v>3101</v>
      </c>
      <c r="F2701" s="2" t="s">
        <v>1946</v>
      </c>
      <c r="G2701" s="2">
        <v>2748935.9169999999</v>
      </c>
      <c r="H2701" s="2">
        <v>1243199.2120000001</v>
      </c>
      <c r="I2701" s="2" t="s">
        <v>4896</v>
      </c>
      <c r="J2701" s="4">
        <v>39630</v>
      </c>
      <c r="K2701" s="230">
        <f t="shared" si="212"/>
        <v>3</v>
      </c>
      <c r="L2701" s="2" t="str">
        <f>$B2701&amp;"-"&amp;COUNTIF($B$2:$B2701, $B2701)</f>
        <v>9050-1</v>
      </c>
      <c r="M2701" s="2">
        <v>8416</v>
      </c>
      <c r="N2701" s="2" t="str">
        <f t="shared" si="211"/>
        <v>Flaach</v>
      </c>
      <c r="O2701" s="2" t="str">
        <f t="shared" si="211"/>
        <v/>
      </c>
      <c r="P2701" s="2" t="str">
        <f t="shared" si="211"/>
        <v/>
      </c>
      <c r="Q2701" s="2" t="str">
        <f t="shared" si="211"/>
        <v/>
      </c>
      <c r="R2701" s="2" t="str">
        <f t="shared" si="211"/>
        <v/>
      </c>
      <c r="S2701" s="2" t="str">
        <f t="shared" si="211"/>
        <v/>
      </c>
      <c r="T2701" s="2" t="str">
        <f t="shared" si="211"/>
        <v/>
      </c>
      <c r="U2701" s="2" t="str">
        <f t="shared" si="211"/>
        <v/>
      </c>
      <c r="V2701" s="2" t="str">
        <f t="shared" si="211"/>
        <v/>
      </c>
      <c r="W2701" s="2" t="str">
        <f t="shared" si="211"/>
        <v/>
      </c>
      <c r="X2701" s="2" t="str">
        <f t="shared" si="211"/>
        <v/>
      </c>
      <c r="Y2701" s="2" t="str">
        <f t="shared" si="211"/>
        <v/>
      </c>
    </row>
    <row r="2702" spans="1:25" x14ac:dyDescent="0.2">
      <c r="A2702" s="2" t="s">
        <v>1947</v>
      </c>
      <c r="B2702" s="2">
        <v>9050</v>
      </c>
      <c r="C2702" s="2">
        <v>5</v>
      </c>
      <c r="D2702" s="2" t="s">
        <v>1945</v>
      </c>
      <c r="E2702" s="2">
        <v>3101</v>
      </c>
      <c r="F2702" s="2" t="s">
        <v>1946</v>
      </c>
      <c r="G2702" s="2">
        <v>2750573.6869999999</v>
      </c>
      <c r="H2702" s="2">
        <v>1246247.713</v>
      </c>
      <c r="I2702" s="2" t="s">
        <v>4896</v>
      </c>
      <c r="J2702" s="4">
        <v>39814</v>
      </c>
      <c r="K2702" s="230">
        <f t="shared" si="212"/>
        <v>3</v>
      </c>
      <c r="L2702" s="2" t="str">
        <f>$B2702&amp;"-"&amp;COUNTIF($B$2:$B2702, $B2702)</f>
        <v>9050-2</v>
      </c>
      <c r="M2702" s="2">
        <v>8418</v>
      </c>
      <c r="N2702" s="2" t="str">
        <f t="shared" si="211"/>
        <v>Schlatt ZH</v>
      </c>
      <c r="O2702" s="2" t="str">
        <f t="shared" si="211"/>
        <v/>
      </c>
      <c r="P2702" s="2" t="str">
        <f t="shared" si="211"/>
        <v/>
      </c>
      <c r="Q2702" s="2" t="str">
        <f t="shared" si="211"/>
        <v/>
      </c>
      <c r="R2702" s="2" t="str">
        <f t="shared" si="211"/>
        <v/>
      </c>
      <c r="S2702" s="2" t="str">
        <f t="shared" si="211"/>
        <v/>
      </c>
      <c r="T2702" s="2" t="str">
        <f t="shared" si="211"/>
        <v/>
      </c>
      <c r="U2702" s="2" t="str">
        <f t="shared" si="211"/>
        <v/>
      </c>
      <c r="V2702" s="2" t="str">
        <f t="shared" si="211"/>
        <v/>
      </c>
      <c r="W2702" s="2" t="str">
        <f t="shared" si="211"/>
        <v/>
      </c>
      <c r="X2702" s="2" t="str">
        <f t="shared" si="211"/>
        <v/>
      </c>
      <c r="Y2702" s="2" t="str">
        <f t="shared" si="211"/>
        <v/>
      </c>
    </row>
    <row r="2703" spans="1:25" x14ac:dyDescent="0.2">
      <c r="A2703" s="2" t="s">
        <v>1953</v>
      </c>
      <c r="B2703" s="2">
        <v>9050</v>
      </c>
      <c r="C2703" s="2">
        <v>7</v>
      </c>
      <c r="D2703" s="2" t="s">
        <v>1945</v>
      </c>
      <c r="E2703" s="2">
        <v>3101</v>
      </c>
      <c r="F2703" s="2" t="s">
        <v>1946</v>
      </c>
      <c r="G2703" s="2">
        <v>2749412.6970000002</v>
      </c>
      <c r="H2703" s="2">
        <v>1246883.834</v>
      </c>
      <c r="I2703" s="2" t="s">
        <v>4896</v>
      </c>
      <c r="J2703" s="4">
        <v>39814</v>
      </c>
      <c r="K2703" s="230">
        <f t="shared" si="212"/>
        <v>3</v>
      </c>
      <c r="L2703" s="2" t="str">
        <f>$B2703&amp;"-"&amp;COUNTIF($B$2:$B2703, $B2703)</f>
        <v>9050-3</v>
      </c>
      <c r="M2703" s="2">
        <v>8421</v>
      </c>
      <c r="N2703" s="2" t="str">
        <f t="shared" si="211"/>
        <v>Dättlikon</v>
      </c>
      <c r="O2703" s="2" t="str">
        <f t="shared" si="211"/>
        <v/>
      </c>
      <c r="P2703" s="2" t="str">
        <f t="shared" si="211"/>
        <v/>
      </c>
      <c r="Q2703" s="2" t="str">
        <f t="shared" si="211"/>
        <v/>
      </c>
      <c r="R2703" s="2" t="str">
        <f t="shared" si="211"/>
        <v/>
      </c>
      <c r="S2703" s="2" t="str">
        <f t="shared" si="211"/>
        <v/>
      </c>
      <c r="T2703" s="2" t="str">
        <f t="shared" si="211"/>
        <v/>
      </c>
      <c r="U2703" s="2" t="str">
        <f t="shared" si="211"/>
        <v/>
      </c>
      <c r="V2703" s="2" t="str">
        <f t="shared" si="211"/>
        <v/>
      </c>
      <c r="W2703" s="2" t="str">
        <f t="shared" si="211"/>
        <v/>
      </c>
      <c r="X2703" s="2" t="str">
        <f t="shared" si="211"/>
        <v/>
      </c>
      <c r="Y2703" s="2" t="str">
        <f t="shared" si="211"/>
        <v/>
      </c>
    </row>
    <row r="2704" spans="1:25" x14ac:dyDescent="0.2">
      <c r="A2704" s="2" t="s">
        <v>1924</v>
      </c>
      <c r="B2704" s="2">
        <v>9056</v>
      </c>
      <c r="C2704" s="2">
        <v>0</v>
      </c>
      <c r="D2704" s="2" t="s">
        <v>1945</v>
      </c>
      <c r="E2704" s="2">
        <v>3101</v>
      </c>
      <c r="F2704" s="2" t="s">
        <v>1946</v>
      </c>
      <c r="G2704" s="2">
        <v>2752356.47</v>
      </c>
      <c r="H2704" s="2">
        <v>1246362.21</v>
      </c>
      <c r="I2704" s="2" t="s">
        <v>4896</v>
      </c>
      <c r="J2704" s="4">
        <v>39630</v>
      </c>
      <c r="K2704" s="230">
        <f t="shared" si="212"/>
        <v>3</v>
      </c>
      <c r="L2704" s="2" t="str">
        <f>$B2704&amp;"-"&amp;COUNTIF($B$2:$B2704, $B2704)</f>
        <v>9056-2</v>
      </c>
      <c r="M2704" s="2">
        <v>8422</v>
      </c>
      <c r="N2704" s="2" t="str">
        <f t="shared" si="211"/>
        <v>Pfungen</v>
      </c>
      <c r="O2704" s="2" t="str">
        <f t="shared" si="211"/>
        <v/>
      </c>
      <c r="P2704" s="2" t="str">
        <f t="shared" si="211"/>
        <v/>
      </c>
      <c r="Q2704" s="2" t="str">
        <f t="shared" si="211"/>
        <v/>
      </c>
      <c r="R2704" s="2" t="str">
        <f t="shared" si="211"/>
        <v/>
      </c>
      <c r="S2704" s="2" t="str">
        <f t="shared" si="211"/>
        <v/>
      </c>
      <c r="T2704" s="2" t="str">
        <f t="shared" si="211"/>
        <v/>
      </c>
      <c r="U2704" s="2" t="str">
        <f t="shared" si="211"/>
        <v/>
      </c>
      <c r="V2704" s="2" t="str">
        <f t="shared" si="211"/>
        <v/>
      </c>
      <c r="W2704" s="2" t="str">
        <f t="shared" si="211"/>
        <v/>
      </c>
      <c r="X2704" s="2" t="str">
        <f t="shared" si="211"/>
        <v/>
      </c>
      <c r="Y2704" s="2" t="str">
        <f t="shared" si="211"/>
        <v/>
      </c>
    </row>
    <row r="2705" spans="1:25" x14ac:dyDescent="0.2">
      <c r="A2705" s="2" t="s">
        <v>1945</v>
      </c>
      <c r="B2705" s="2">
        <v>9050</v>
      </c>
      <c r="C2705" s="2">
        <v>0</v>
      </c>
      <c r="D2705" s="2" t="s">
        <v>1948</v>
      </c>
      <c r="E2705" s="2">
        <v>3102</v>
      </c>
      <c r="F2705" s="2" t="s">
        <v>1946</v>
      </c>
      <c r="G2705" s="2">
        <v>2747160.7969999998</v>
      </c>
      <c r="H2705" s="2">
        <v>1245138.973</v>
      </c>
      <c r="I2705" s="2" t="s">
        <v>4896</v>
      </c>
      <c r="J2705" s="4">
        <v>39630</v>
      </c>
      <c r="K2705" s="230">
        <f t="shared" si="212"/>
        <v>3</v>
      </c>
      <c r="L2705" s="2" t="str">
        <f>$B2705&amp;"-"&amp;COUNTIF($B$2:$B2705, $B2705)</f>
        <v>9050-4</v>
      </c>
      <c r="M2705" s="2">
        <v>8424</v>
      </c>
      <c r="N2705" s="2" t="str">
        <f t="shared" si="211"/>
        <v>Embrach</v>
      </c>
      <c r="O2705" s="2" t="str">
        <f t="shared" si="211"/>
        <v/>
      </c>
      <c r="P2705" s="2" t="str">
        <f t="shared" si="211"/>
        <v/>
      </c>
      <c r="Q2705" s="2" t="str">
        <f t="shared" si="211"/>
        <v/>
      </c>
      <c r="R2705" s="2" t="str">
        <f t="shared" si="211"/>
        <v/>
      </c>
      <c r="S2705" s="2" t="str">
        <f t="shared" si="211"/>
        <v/>
      </c>
      <c r="T2705" s="2" t="str">
        <f t="shared" si="211"/>
        <v/>
      </c>
      <c r="U2705" s="2" t="str">
        <f t="shared" si="211"/>
        <v/>
      </c>
      <c r="V2705" s="2" t="str">
        <f t="shared" si="211"/>
        <v/>
      </c>
      <c r="W2705" s="2" t="str">
        <f t="shared" si="211"/>
        <v/>
      </c>
      <c r="X2705" s="2" t="str">
        <f t="shared" si="211"/>
        <v/>
      </c>
      <c r="Y2705" s="2" t="str">
        <f t="shared" si="211"/>
        <v/>
      </c>
    </row>
    <row r="2706" spans="1:25" x14ac:dyDescent="0.2">
      <c r="A2706" s="2" t="s">
        <v>1948</v>
      </c>
      <c r="B2706" s="2">
        <v>9108</v>
      </c>
      <c r="C2706" s="2">
        <v>0</v>
      </c>
      <c r="D2706" s="2" t="s">
        <v>1948</v>
      </c>
      <c r="E2706" s="2">
        <v>3102</v>
      </c>
      <c r="F2706" s="2" t="s">
        <v>1946</v>
      </c>
      <c r="G2706" s="2">
        <v>2744172.301</v>
      </c>
      <c r="H2706" s="2">
        <v>1243849.3840000001</v>
      </c>
      <c r="I2706" s="2" t="s">
        <v>4896</v>
      </c>
      <c r="J2706" s="4">
        <v>39630</v>
      </c>
      <c r="K2706" s="230">
        <f t="shared" si="212"/>
        <v>3</v>
      </c>
      <c r="L2706" s="2" t="str">
        <f>$B2706&amp;"-"&amp;COUNTIF($B$2:$B2706, $B2706)</f>
        <v>9108-2</v>
      </c>
      <c r="M2706" s="2">
        <v>8425</v>
      </c>
      <c r="N2706" s="2" t="str">
        <f t="shared" si="211"/>
        <v>Oberembrach</v>
      </c>
      <c r="O2706" s="2" t="str">
        <f t="shared" si="211"/>
        <v/>
      </c>
      <c r="P2706" s="2" t="str">
        <f t="shared" si="211"/>
        <v/>
      </c>
      <c r="Q2706" s="2" t="str">
        <f t="shared" si="211"/>
        <v/>
      </c>
      <c r="R2706" s="2" t="str">
        <f t="shared" si="211"/>
        <v/>
      </c>
      <c r="S2706" s="2" t="str">
        <f t="shared" si="211"/>
        <v/>
      </c>
      <c r="T2706" s="2" t="str">
        <f t="shared" si="211"/>
        <v/>
      </c>
      <c r="U2706" s="2" t="str">
        <f t="shared" si="211"/>
        <v/>
      </c>
      <c r="V2706" s="2" t="str">
        <f t="shared" si="211"/>
        <v/>
      </c>
      <c r="W2706" s="2" t="str">
        <f t="shared" si="211"/>
        <v/>
      </c>
      <c r="X2706" s="2" t="str">
        <f t="shared" si="211"/>
        <v/>
      </c>
      <c r="Y2706" s="2" t="str">
        <f t="shared" si="211"/>
        <v/>
      </c>
    </row>
    <row r="2707" spans="1:25" x14ac:dyDescent="0.2">
      <c r="A2707" s="2" t="s">
        <v>1949</v>
      </c>
      <c r="B2707" s="2">
        <v>9108</v>
      </c>
      <c r="C2707" s="2">
        <v>2</v>
      </c>
      <c r="D2707" s="2" t="s">
        <v>1948</v>
      </c>
      <c r="E2707" s="2">
        <v>3102</v>
      </c>
      <c r="F2707" s="2" t="s">
        <v>1946</v>
      </c>
      <c r="G2707" s="2">
        <v>2745948.2769999998</v>
      </c>
      <c r="H2707" s="2">
        <v>1243422.118</v>
      </c>
      <c r="I2707" s="2" t="s">
        <v>4896</v>
      </c>
      <c r="J2707" s="4">
        <v>39814</v>
      </c>
      <c r="K2707" s="230">
        <f t="shared" si="212"/>
        <v>3</v>
      </c>
      <c r="L2707" s="2" t="str">
        <f>$B2707&amp;"-"&amp;COUNTIF($B$2:$B2707, $B2707)</f>
        <v>9108-3</v>
      </c>
      <c r="M2707" s="2">
        <v>8426</v>
      </c>
      <c r="N2707" s="2" t="str">
        <f t="shared" si="211"/>
        <v>Lufingen</v>
      </c>
      <c r="O2707" s="2" t="str">
        <f t="shared" si="211"/>
        <v/>
      </c>
      <c r="P2707" s="2" t="str">
        <f t="shared" si="211"/>
        <v/>
      </c>
      <c r="Q2707" s="2" t="str">
        <f t="shared" si="211"/>
        <v/>
      </c>
      <c r="R2707" s="2" t="str">
        <f t="shared" si="211"/>
        <v/>
      </c>
      <c r="S2707" s="2" t="str">
        <f t="shared" si="211"/>
        <v/>
      </c>
      <c r="T2707" s="2" t="str">
        <f t="shared" si="211"/>
        <v/>
      </c>
      <c r="U2707" s="2" t="str">
        <f t="shared" si="211"/>
        <v/>
      </c>
      <c r="V2707" s="2" t="str">
        <f t="shared" si="211"/>
        <v/>
      </c>
      <c r="W2707" s="2" t="str">
        <f t="shared" si="211"/>
        <v/>
      </c>
      <c r="X2707" s="2" t="str">
        <f t="shared" si="211"/>
        <v/>
      </c>
      <c r="Y2707" s="2" t="str">
        <f t="shared" si="211"/>
        <v/>
      </c>
    </row>
    <row r="2708" spans="1:25" x14ac:dyDescent="0.2">
      <c r="A2708" s="2" t="s">
        <v>1950</v>
      </c>
      <c r="B2708" s="2">
        <v>9108</v>
      </c>
      <c r="C2708" s="2">
        <v>3</v>
      </c>
      <c r="D2708" s="2" t="s">
        <v>1948</v>
      </c>
      <c r="E2708" s="2">
        <v>3102</v>
      </c>
      <c r="F2708" s="2" t="s">
        <v>1946</v>
      </c>
      <c r="G2708" s="2">
        <v>2743228.7439999999</v>
      </c>
      <c r="H2708" s="2">
        <v>1241374.4879999999</v>
      </c>
      <c r="I2708" s="2" t="s">
        <v>4896</v>
      </c>
      <c r="J2708" s="4">
        <v>39814</v>
      </c>
      <c r="K2708" s="230">
        <f t="shared" si="212"/>
        <v>3</v>
      </c>
      <c r="L2708" s="2" t="str">
        <f>$B2708&amp;"-"&amp;COUNTIF($B$2:$B2708, $B2708)</f>
        <v>9108-4</v>
      </c>
      <c r="M2708" s="2">
        <v>8427</v>
      </c>
      <c r="N2708" s="2" t="str">
        <f t="shared" si="211"/>
        <v>Freienstein</v>
      </c>
      <c r="O2708" s="2" t="str">
        <f t="shared" si="211"/>
        <v>Rorbas</v>
      </c>
      <c r="P2708" s="2" t="str">
        <f t="shared" si="211"/>
        <v/>
      </c>
      <c r="Q2708" s="2" t="str">
        <f t="shared" si="211"/>
        <v/>
      </c>
      <c r="R2708" s="2" t="str">
        <f t="shared" si="211"/>
        <v/>
      </c>
      <c r="S2708" s="2" t="str">
        <f t="shared" si="211"/>
        <v/>
      </c>
      <c r="T2708" s="2" t="str">
        <f t="shared" si="211"/>
        <v/>
      </c>
      <c r="U2708" s="2" t="str">
        <f t="shared" si="211"/>
        <v/>
      </c>
      <c r="V2708" s="2" t="str">
        <f t="shared" si="211"/>
        <v/>
      </c>
      <c r="W2708" s="2" t="str">
        <f t="shared" si="211"/>
        <v/>
      </c>
      <c r="X2708" s="2" t="str">
        <f t="shared" si="211"/>
        <v/>
      </c>
      <c r="Y2708" s="2" t="str">
        <f t="shared" si="211"/>
        <v/>
      </c>
    </row>
    <row r="2709" spans="1:25" x14ac:dyDescent="0.2">
      <c r="A2709" s="2" t="s">
        <v>1945</v>
      </c>
      <c r="B2709" s="2">
        <v>9050</v>
      </c>
      <c r="C2709" s="2">
        <v>0</v>
      </c>
      <c r="D2709" s="2" t="s">
        <v>1952</v>
      </c>
      <c r="E2709" s="2">
        <v>3104</v>
      </c>
      <c r="F2709" s="2" t="s">
        <v>1946</v>
      </c>
      <c r="G2709" s="2">
        <v>2747515.92</v>
      </c>
      <c r="H2709" s="2">
        <v>1245950.436</v>
      </c>
      <c r="I2709" s="2" t="s">
        <v>4896</v>
      </c>
      <c r="J2709" s="4">
        <v>39630</v>
      </c>
      <c r="K2709" s="230">
        <f t="shared" si="212"/>
        <v>3</v>
      </c>
      <c r="L2709" s="2" t="str">
        <f>$B2709&amp;"-"&amp;COUNTIF($B$2:$B2709, $B2709)</f>
        <v>9050-5</v>
      </c>
      <c r="M2709" s="2">
        <v>8428</v>
      </c>
      <c r="N2709" s="2" t="str">
        <f t="shared" si="211"/>
        <v>Teufen ZH</v>
      </c>
      <c r="O2709" s="2" t="str">
        <f t="shared" si="211"/>
        <v>Teufen ZH</v>
      </c>
      <c r="P2709" s="2" t="str">
        <f t="shared" si="211"/>
        <v/>
      </c>
      <c r="Q2709" s="2" t="str">
        <f t="shared" si="211"/>
        <v/>
      </c>
      <c r="R2709" s="2" t="str">
        <f t="shared" si="211"/>
        <v/>
      </c>
      <c r="S2709" s="2" t="str">
        <f t="shared" si="211"/>
        <v/>
      </c>
      <c r="T2709" s="2" t="str">
        <f t="shared" si="211"/>
        <v/>
      </c>
      <c r="U2709" s="2" t="str">
        <f t="shared" si="211"/>
        <v/>
      </c>
      <c r="V2709" s="2" t="str">
        <f t="shared" si="211"/>
        <v/>
      </c>
      <c r="W2709" s="2" t="str">
        <f t="shared" si="211"/>
        <v/>
      </c>
      <c r="X2709" s="2" t="str">
        <f t="shared" si="211"/>
        <v/>
      </c>
      <c r="Y2709" s="2" t="str">
        <f t="shared" si="211"/>
        <v/>
      </c>
    </row>
    <row r="2710" spans="1:25" x14ac:dyDescent="0.2">
      <c r="A2710" s="2" t="s">
        <v>1951</v>
      </c>
      <c r="B2710" s="2">
        <v>9050</v>
      </c>
      <c r="C2710" s="2">
        <v>3</v>
      </c>
      <c r="D2710" s="2" t="s">
        <v>1952</v>
      </c>
      <c r="E2710" s="2">
        <v>3104</v>
      </c>
      <c r="F2710" s="2" t="s">
        <v>1946</v>
      </c>
      <c r="G2710" s="2">
        <v>2745137.95</v>
      </c>
      <c r="H2710" s="2">
        <v>1246086.1569999999</v>
      </c>
      <c r="I2710" s="2" t="s">
        <v>4896</v>
      </c>
      <c r="J2710" s="4">
        <v>39814</v>
      </c>
      <c r="K2710" s="230">
        <f t="shared" si="212"/>
        <v>3</v>
      </c>
      <c r="L2710" s="2" t="str">
        <f>$B2710&amp;"-"&amp;COUNTIF($B$2:$B2710, $B2710)</f>
        <v>9050-6</v>
      </c>
      <c r="M2710" s="2">
        <v>8442</v>
      </c>
      <c r="N2710" s="2" t="str">
        <f t="shared" si="211"/>
        <v>Hettlingen</v>
      </c>
      <c r="O2710" s="2" t="str">
        <f t="shared" si="211"/>
        <v/>
      </c>
      <c r="P2710" s="2" t="str">
        <f t="shared" si="211"/>
        <v/>
      </c>
      <c r="Q2710" s="2" t="str">
        <f t="shared" si="211"/>
        <v/>
      </c>
      <c r="R2710" s="2" t="str">
        <f t="shared" si="211"/>
        <v/>
      </c>
      <c r="S2710" s="2" t="str">
        <f t="shared" si="211"/>
        <v/>
      </c>
      <c r="T2710" s="2" t="str">
        <f t="shared" si="211"/>
        <v/>
      </c>
      <c r="U2710" s="2" t="str">
        <f t="shared" si="211"/>
        <v/>
      </c>
      <c r="V2710" s="2" t="str">
        <f t="shared" si="211"/>
        <v/>
      </c>
      <c r="W2710" s="2" t="str">
        <f t="shared" si="211"/>
        <v/>
      </c>
      <c r="X2710" s="2" t="str">
        <f t="shared" si="211"/>
        <v/>
      </c>
      <c r="Y2710" s="2" t="str">
        <f t="shared" si="211"/>
        <v/>
      </c>
    </row>
    <row r="2711" spans="1:25" x14ac:dyDescent="0.2">
      <c r="A2711" s="2" t="s">
        <v>1953</v>
      </c>
      <c r="B2711" s="2">
        <v>9050</v>
      </c>
      <c r="C2711" s="2">
        <v>7</v>
      </c>
      <c r="D2711" s="2" t="s">
        <v>1952</v>
      </c>
      <c r="E2711" s="2">
        <v>3104</v>
      </c>
      <c r="F2711" s="2" t="s">
        <v>1946</v>
      </c>
      <c r="G2711" s="2">
        <v>2748235.4909999999</v>
      </c>
      <c r="H2711" s="2">
        <v>1246929.9240000001</v>
      </c>
      <c r="I2711" s="2" t="s">
        <v>4896</v>
      </c>
      <c r="J2711" s="4">
        <v>39814</v>
      </c>
      <c r="K2711" s="230">
        <f t="shared" si="212"/>
        <v>3</v>
      </c>
      <c r="L2711" s="2" t="str">
        <f>$B2711&amp;"-"&amp;COUNTIF($B$2:$B2711, $B2711)</f>
        <v>9050-7</v>
      </c>
      <c r="M2711" s="2">
        <v>8444</v>
      </c>
      <c r="N2711" s="2" t="str">
        <f t="shared" si="211"/>
        <v>Henggart</v>
      </c>
      <c r="O2711" s="2" t="str">
        <f t="shared" si="211"/>
        <v/>
      </c>
      <c r="P2711" s="2" t="str">
        <f t="shared" si="211"/>
        <v/>
      </c>
      <c r="Q2711" s="2" t="str">
        <f t="shared" si="211"/>
        <v/>
      </c>
      <c r="R2711" s="2" t="str">
        <f t="shared" si="211"/>
        <v/>
      </c>
      <c r="S2711" s="2" t="str">
        <f t="shared" si="211"/>
        <v/>
      </c>
      <c r="T2711" s="2" t="str">
        <f t="shared" si="211"/>
        <v/>
      </c>
      <c r="U2711" s="2" t="str">
        <f t="shared" si="211"/>
        <v/>
      </c>
      <c r="V2711" s="2" t="str">
        <f t="shared" si="211"/>
        <v/>
      </c>
      <c r="W2711" s="2" t="str">
        <f t="shared" si="211"/>
        <v/>
      </c>
      <c r="X2711" s="2" t="str">
        <f t="shared" si="211"/>
        <v/>
      </c>
      <c r="Y2711" s="2" t="str">
        <f t="shared" si="211"/>
        <v/>
      </c>
    </row>
    <row r="2712" spans="1:25" x14ac:dyDescent="0.2">
      <c r="A2712" s="2" t="s">
        <v>1927</v>
      </c>
      <c r="B2712" s="2">
        <v>9052</v>
      </c>
      <c r="C2712" s="2">
        <v>0</v>
      </c>
      <c r="D2712" s="2" t="s">
        <v>1952</v>
      </c>
      <c r="E2712" s="2">
        <v>3104</v>
      </c>
      <c r="F2712" s="2" t="s">
        <v>1946</v>
      </c>
      <c r="G2712" s="2">
        <v>2745254.4369999999</v>
      </c>
      <c r="H2712" s="2">
        <v>1250183.5430000001</v>
      </c>
      <c r="I2712" s="2" t="s">
        <v>4896</v>
      </c>
      <c r="J2712" s="4">
        <v>39630</v>
      </c>
      <c r="K2712" s="230">
        <f t="shared" si="212"/>
        <v>3</v>
      </c>
      <c r="L2712" s="2" t="str">
        <f>$B2712&amp;"-"&amp;COUNTIF($B$2:$B2712, $B2712)</f>
        <v>9052-2</v>
      </c>
      <c r="M2712" s="2">
        <v>8447</v>
      </c>
      <c r="N2712" s="2" t="str">
        <f t="shared" si="211"/>
        <v>Dachsen</v>
      </c>
      <c r="O2712" s="2" t="str">
        <f t="shared" si="211"/>
        <v>Dachsen</v>
      </c>
      <c r="P2712" s="2" t="str">
        <f t="shared" si="211"/>
        <v/>
      </c>
      <c r="Q2712" s="2" t="str">
        <f t="shared" si="211"/>
        <v/>
      </c>
      <c r="R2712" s="2" t="str">
        <f t="shared" si="211"/>
        <v/>
      </c>
      <c r="S2712" s="2" t="str">
        <f t="shared" si="211"/>
        <v/>
      </c>
      <c r="T2712" s="2" t="str">
        <f t="shared" si="211"/>
        <v/>
      </c>
      <c r="U2712" s="2" t="str">
        <f t="shared" si="211"/>
        <v/>
      </c>
      <c r="V2712" s="2" t="str">
        <f t="shared" si="211"/>
        <v/>
      </c>
      <c r="W2712" s="2" t="str">
        <f t="shared" si="211"/>
        <v/>
      </c>
      <c r="X2712" s="2" t="str">
        <f t="shared" si="211"/>
        <v/>
      </c>
      <c r="Y2712" s="2" t="str">
        <f t="shared" si="211"/>
        <v/>
      </c>
    </row>
    <row r="2713" spans="1:25" x14ac:dyDescent="0.2">
      <c r="A2713" s="2" t="s">
        <v>1929</v>
      </c>
      <c r="B2713" s="2">
        <v>9053</v>
      </c>
      <c r="C2713" s="2">
        <v>0</v>
      </c>
      <c r="D2713" s="2" t="s">
        <v>1952</v>
      </c>
      <c r="E2713" s="2">
        <v>3104</v>
      </c>
      <c r="F2713" s="2" t="s">
        <v>1946</v>
      </c>
      <c r="G2713" s="2">
        <v>2747693.3169999998</v>
      </c>
      <c r="H2713" s="2">
        <v>1249060.067</v>
      </c>
      <c r="I2713" s="2" t="s">
        <v>4896</v>
      </c>
      <c r="J2713" s="4">
        <v>39630</v>
      </c>
      <c r="K2713" s="230">
        <f t="shared" si="212"/>
        <v>3</v>
      </c>
      <c r="L2713" s="2" t="str">
        <f>$B2713&amp;"-"&amp;COUNTIF($B$2:$B2713, $B2713)</f>
        <v>9053-2</v>
      </c>
      <c r="M2713" s="2">
        <v>8450</v>
      </c>
      <c r="N2713" s="2" t="str">
        <f t="shared" si="211"/>
        <v>Andelfingen</v>
      </c>
      <c r="O2713" s="2" t="str">
        <f t="shared" si="211"/>
        <v/>
      </c>
      <c r="P2713" s="2" t="str">
        <f t="shared" si="211"/>
        <v/>
      </c>
      <c r="Q2713" s="2" t="str">
        <f t="shared" si="211"/>
        <v/>
      </c>
      <c r="R2713" s="2" t="str">
        <f t="shared" si="211"/>
        <v/>
      </c>
      <c r="S2713" s="2" t="str">
        <f t="shared" si="211"/>
        <v/>
      </c>
      <c r="T2713" s="2" t="str">
        <f t="shared" si="211"/>
        <v/>
      </c>
      <c r="U2713" s="2" t="str">
        <f t="shared" si="211"/>
        <v/>
      </c>
      <c r="V2713" s="2" t="str">
        <f t="shared" si="211"/>
        <v/>
      </c>
      <c r="W2713" s="2" t="str">
        <f t="shared" si="211"/>
        <v/>
      </c>
      <c r="X2713" s="2" t="str">
        <f t="shared" si="211"/>
        <v/>
      </c>
      <c r="Y2713" s="2" t="str">
        <f t="shared" si="211"/>
        <v/>
      </c>
    </row>
    <row r="2714" spans="1:25" x14ac:dyDescent="0.2">
      <c r="A2714" s="2" t="s">
        <v>1954</v>
      </c>
      <c r="B2714" s="2">
        <v>9054</v>
      </c>
      <c r="C2714" s="2">
        <v>0</v>
      </c>
      <c r="D2714" s="2" t="s">
        <v>1952</v>
      </c>
      <c r="E2714" s="2">
        <v>3104</v>
      </c>
      <c r="F2714" s="2" t="s">
        <v>1946</v>
      </c>
      <c r="G2714" s="2">
        <v>2746791.8879999998</v>
      </c>
      <c r="H2714" s="2">
        <v>1248336.385</v>
      </c>
      <c r="I2714" s="2" t="s">
        <v>4896</v>
      </c>
      <c r="J2714" s="4">
        <v>39630</v>
      </c>
      <c r="K2714" s="230">
        <f t="shared" si="212"/>
        <v>3</v>
      </c>
      <c r="L2714" s="2" t="str">
        <f>$B2714&amp;"-"&amp;COUNTIF($B$2:$B2714, $B2714)</f>
        <v>9054-1</v>
      </c>
      <c r="M2714" s="2">
        <v>8451</v>
      </c>
      <c r="N2714" s="2" t="str">
        <f t="shared" si="211"/>
        <v>Kleinandelfingen</v>
      </c>
      <c r="O2714" s="2" t="str">
        <f t="shared" si="211"/>
        <v/>
      </c>
      <c r="P2714" s="2" t="str">
        <f t="shared" si="211"/>
        <v/>
      </c>
      <c r="Q2714" s="2" t="str">
        <f t="shared" si="211"/>
        <v/>
      </c>
      <c r="R2714" s="2" t="str">
        <f t="shared" ref="O2714:Y2729" si="214">IFERROR(INDEX($A$2:$A$5744, MATCH($M2714&amp;"-"&amp;R$1, $L$2:$L$5744, 0)), "")</f>
        <v/>
      </c>
      <c r="S2714" s="2" t="str">
        <f t="shared" si="214"/>
        <v/>
      </c>
      <c r="T2714" s="2" t="str">
        <f t="shared" si="214"/>
        <v/>
      </c>
      <c r="U2714" s="2" t="str">
        <f t="shared" si="214"/>
        <v/>
      </c>
      <c r="V2714" s="2" t="str">
        <f t="shared" si="214"/>
        <v/>
      </c>
      <c r="W2714" s="2" t="str">
        <f t="shared" si="214"/>
        <v/>
      </c>
      <c r="X2714" s="2" t="str">
        <f t="shared" si="214"/>
        <v/>
      </c>
      <c r="Y2714" s="2" t="str">
        <f t="shared" si="214"/>
        <v/>
      </c>
    </row>
    <row r="2715" spans="1:25" x14ac:dyDescent="0.2">
      <c r="A2715" s="2" t="s">
        <v>1923</v>
      </c>
      <c r="B2715" s="2">
        <v>9055</v>
      </c>
      <c r="C2715" s="2">
        <v>0</v>
      </c>
      <c r="D2715" s="2" t="s">
        <v>1952</v>
      </c>
      <c r="E2715" s="2">
        <v>3104</v>
      </c>
      <c r="F2715" s="2" t="s">
        <v>1946</v>
      </c>
      <c r="G2715" s="2">
        <v>2748146.0869999998</v>
      </c>
      <c r="H2715" s="2">
        <v>1248590.1610000001</v>
      </c>
      <c r="I2715" s="2" t="s">
        <v>4896</v>
      </c>
      <c r="J2715" s="4">
        <v>39630</v>
      </c>
      <c r="K2715" s="230">
        <f t="shared" si="212"/>
        <v>3</v>
      </c>
      <c r="L2715" s="2" t="str">
        <f>$B2715&amp;"-"&amp;COUNTIF($B$2:$B2715, $B2715)</f>
        <v>9055-4</v>
      </c>
      <c r="M2715" s="2">
        <v>8452</v>
      </c>
      <c r="N2715" s="2" t="str">
        <f t="shared" ref="N2715:Y2749" si="215">IFERROR(INDEX($A$2:$A$5744, MATCH($M2715&amp;"-"&amp;N$1, $L$2:$L$5744, 0)), "")</f>
        <v>Adlikon b. Andelfingen</v>
      </c>
      <c r="O2715" s="2" t="str">
        <f t="shared" si="214"/>
        <v/>
      </c>
      <c r="P2715" s="2" t="str">
        <f t="shared" si="214"/>
        <v/>
      </c>
      <c r="Q2715" s="2" t="str">
        <f t="shared" si="214"/>
        <v/>
      </c>
      <c r="R2715" s="2" t="str">
        <f t="shared" si="214"/>
        <v/>
      </c>
      <c r="S2715" s="2" t="str">
        <f t="shared" si="214"/>
        <v/>
      </c>
      <c r="T2715" s="2" t="str">
        <f t="shared" si="214"/>
        <v/>
      </c>
      <c r="U2715" s="2" t="str">
        <f t="shared" si="214"/>
        <v/>
      </c>
      <c r="V2715" s="2" t="str">
        <f t="shared" si="214"/>
        <v/>
      </c>
      <c r="W2715" s="2" t="str">
        <f t="shared" si="214"/>
        <v/>
      </c>
      <c r="X2715" s="2" t="str">
        <f t="shared" si="214"/>
        <v/>
      </c>
      <c r="Y2715" s="2" t="str">
        <f t="shared" si="214"/>
        <v/>
      </c>
    </row>
    <row r="2716" spans="1:25" x14ac:dyDescent="0.2">
      <c r="A2716" s="2" t="s">
        <v>1924</v>
      </c>
      <c r="B2716" s="2">
        <v>9056</v>
      </c>
      <c r="C2716" s="2">
        <v>0</v>
      </c>
      <c r="D2716" s="2" t="s">
        <v>1952</v>
      </c>
      <c r="E2716" s="2">
        <v>3104</v>
      </c>
      <c r="F2716" s="2" t="s">
        <v>1946</v>
      </c>
      <c r="G2716" s="2">
        <v>2750443.1150000002</v>
      </c>
      <c r="H2716" s="2">
        <v>1247834.548</v>
      </c>
      <c r="I2716" s="2" t="s">
        <v>4896</v>
      </c>
      <c r="J2716" s="4">
        <v>39630</v>
      </c>
      <c r="K2716" s="230">
        <f t="shared" si="212"/>
        <v>3</v>
      </c>
      <c r="L2716" s="2" t="str">
        <f>$B2716&amp;"-"&amp;COUNTIF($B$2:$B2716, $B2716)</f>
        <v>9056-3</v>
      </c>
      <c r="M2716" s="2">
        <v>8453</v>
      </c>
      <c r="N2716" s="2" t="str">
        <f t="shared" si="215"/>
        <v>Alten</v>
      </c>
      <c r="O2716" s="2" t="str">
        <f t="shared" si="214"/>
        <v/>
      </c>
      <c r="P2716" s="2" t="str">
        <f t="shared" si="214"/>
        <v/>
      </c>
      <c r="Q2716" s="2" t="str">
        <f t="shared" si="214"/>
        <v/>
      </c>
      <c r="R2716" s="2" t="str">
        <f t="shared" si="214"/>
        <v/>
      </c>
      <c r="S2716" s="2" t="str">
        <f t="shared" si="214"/>
        <v/>
      </c>
      <c r="T2716" s="2" t="str">
        <f t="shared" si="214"/>
        <v/>
      </c>
      <c r="U2716" s="2" t="str">
        <f t="shared" si="214"/>
        <v/>
      </c>
      <c r="V2716" s="2" t="str">
        <f t="shared" si="214"/>
        <v/>
      </c>
      <c r="W2716" s="2" t="str">
        <f t="shared" si="214"/>
        <v/>
      </c>
      <c r="X2716" s="2" t="str">
        <f t="shared" si="214"/>
        <v/>
      </c>
      <c r="Y2716" s="2" t="str">
        <f t="shared" si="214"/>
        <v/>
      </c>
    </row>
    <row r="2717" spans="1:25" x14ac:dyDescent="0.2">
      <c r="A2717" s="2" t="s">
        <v>1948</v>
      </c>
      <c r="B2717" s="2">
        <v>9108</v>
      </c>
      <c r="C2717" s="2">
        <v>0</v>
      </c>
      <c r="D2717" s="2" t="s">
        <v>1952</v>
      </c>
      <c r="E2717" s="2">
        <v>3104</v>
      </c>
      <c r="F2717" s="2" t="s">
        <v>1946</v>
      </c>
      <c r="G2717" s="2">
        <v>2744145.4350000001</v>
      </c>
      <c r="H2717" s="2">
        <v>1245482.3689999999</v>
      </c>
      <c r="I2717" s="2" t="s">
        <v>4896</v>
      </c>
      <c r="J2717" s="4">
        <v>39630</v>
      </c>
      <c r="K2717" s="230">
        <f t="shared" si="212"/>
        <v>3</v>
      </c>
      <c r="L2717" s="2" t="str">
        <f>$B2717&amp;"-"&amp;COUNTIF($B$2:$B2717, $B2717)</f>
        <v>9108-5</v>
      </c>
      <c r="M2717" s="2">
        <v>8454</v>
      </c>
      <c r="N2717" s="2" t="str">
        <f t="shared" si="215"/>
        <v>Buchberg</v>
      </c>
      <c r="O2717" s="2" t="str">
        <f t="shared" si="214"/>
        <v/>
      </c>
      <c r="P2717" s="2" t="str">
        <f t="shared" si="214"/>
        <v/>
      </c>
      <c r="Q2717" s="2" t="str">
        <f t="shared" si="214"/>
        <v/>
      </c>
      <c r="R2717" s="2" t="str">
        <f t="shared" si="214"/>
        <v/>
      </c>
      <c r="S2717" s="2" t="str">
        <f t="shared" si="214"/>
        <v/>
      </c>
      <c r="T2717" s="2" t="str">
        <f t="shared" si="214"/>
        <v/>
      </c>
      <c r="U2717" s="2" t="str">
        <f t="shared" si="214"/>
        <v/>
      </c>
      <c r="V2717" s="2" t="str">
        <f t="shared" si="214"/>
        <v/>
      </c>
      <c r="W2717" s="2" t="str">
        <f t="shared" si="214"/>
        <v/>
      </c>
      <c r="X2717" s="2" t="str">
        <f t="shared" si="214"/>
        <v/>
      </c>
      <c r="Y2717" s="2" t="str">
        <f t="shared" si="214"/>
        <v/>
      </c>
    </row>
    <row r="2718" spans="1:25" x14ac:dyDescent="0.2">
      <c r="A2718" s="2" t="s">
        <v>1955</v>
      </c>
      <c r="B2718" s="2">
        <v>9413</v>
      </c>
      <c r="C2718" s="2">
        <v>0</v>
      </c>
      <c r="D2718" s="2" t="s">
        <v>1955</v>
      </c>
      <c r="E2718" s="2">
        <v>3111</v>
      </c>
      <c r="F2718" s="2" t="s">
        <v>1946</v>
      </c>
      <c r="G2718" s="2">
        <v>2759170.696</v>
      </c>
      <c r="H2718" s="2">
        <v>1253512.4339999999</v>
      </c>
      <c r="I2718" s="2" t="s">
        <v>4896</v>
      </c>
      <c r="J2718" s="4">
        <v>39630</v>
      </c>
      <c r="K2718" s="230">
        <f t="shared" si="212"/>
        <v>3</v>
      </c>
      <c r="L2718" s="2" t="str">
        <f>$B2718&amp;"-"&amp;COUNTIF($B$2:$B2718, $B2718)</f>
        <v>9413-2</v>
      </c>
      <c r="M2718" s="2">
        <v>8455</v>
      </c>
      <c r="N2718" s="2" t="str">
        <f t="shared" si="215"/>
        <v>Rüdlingen</v>
      </c>
      <c r="O2718" s="2" t="str">
        <f t="shared" si="214"/>
        <v>Rüdlingen</v>
      </c>
      <c r="P2718" s="2" t="str">
        <f t="shared" si="214"/>
        <v/>
      </c>
      <c r="Q2718" s="2" t="str">
        <f t="shared" si="214"/>
        <v/>
      </c>
      <c r="R2718" s="2" t="str">
        <f t="shared" si="214"/>
        <v/>
      </c>
      <c r="S2718" s="2" t="str">
        <f t="shared" si="214"/>
        <v/>
      </c>
      <c r="T2718" s="2" t="str">
        <f t="shared" si="214"/>
        <v/>
      </c>
      <c r="U2718" s="2" t="str">
        <f t="shared" si="214"/>
        <v/>
      </c>
      <c r="V2718" s="2" t="str">
        <f t="shared" si="214"/>
        <v/>
      </c>
      <c r="W2718" s="2" t="str">
        <f t="shared" si="214"/>
        <v/>
      </c>
      <c r="X2718" s="2" t="str">
        <f t="shared" si="214"/>
        <v/>
      </c>
      <c r="Y2718" s="2" t="str">
        <f t="shared" si="214"/>
        <v/>
      </c>
    </row>
    <row r="2719" spans="1:25" x14ac:dyDescent="0.2">
      <c r="A2719" s="2" t="s">
        <v>1955</v>
      </c>
      <c r="B2719" s="2">
        <v>9413</v>
      </c>
      <c r="C2719" s="2">
        <v>0</v>
      </c>
      <c r="D2719" s="2" t="s">
        <v>1955</v>
      </c>
      <c r="E2719" s="2">
        <v>3111</v>
      </c>
      <c r="F2719" s="2" t="s">
        <v>1946</v>
      </c>
      <c r="G2719" s="2">
        <v>2761543.22</v>
      </c>
      <c r="H2719" s="2">
        <v>1254726.139</v>
      </c>
      <c r="I2719" s="2" t="s">
        <v>4896</v>
      </c>
      <c r="J2719" s="4">
        <v>39630</v>
      </c>
      <c r="K2719" s="230">
        <f t="shared" si="212"/>
        <v>3</v>
      </c>
      <c r="L2719" s="2" t="str">
        <f>$B2719&amp;"-"&amp;COUNTIF($B$2:$B2719, $B2719)</f>
        <v>9413-3</v>
      </c>
      <c r="M2719" s="2">
        <v>8457</v>
      </c>
      <c r="N2719" s="2" t="str">
        <f t="shared" si="215"/>
        <v>Humlikon</v>
      </c>
      <c r="O2719" s="2" t="str">
        <f t="shared" si="214"/>
        <v/>
      </c>
      <c r="P2719" s="2" t="str">
        <f t="shared" si="214"/>
        <v/>
      </c>
      <c r="Q2719" s="2" t="str">
        <f t="shared" si="214"/>
        <v/>
      </c>
      <c r="R2719" s="2" t="str">
        <f t="shared" si="214"/>
        <v/>
      </c>
      <c r="S2719" s="2" t="str">
        <f t="shared" si="214"/>
        <v/>
      </c>
      <c r="T2719" s="2" t="str">
        <f t="shared" si="214"/>
        <v/>
      </c>
      <c r="U2719" s="2" t="str">
        <f t="shared" si="214"/>
        <v/>
      </c>
      <c r="V2719" s="2" t="str">
        <f t="shared" si="214"/>
        <v/>
      </c>
      <c r="W2719" s="2" t="str">
        <f t="shared" si="214"/>
        <v/>
      </c>
      <c r="X2719" s="2" t="str">
        <f t="shared" si="214"/>
        <v/>
      </c>
      <c r="Y2719" s="2" t="str">
        <f t="shared" si="214"/>
        <v/>
      </c>
    </row>
    <row r="2720" spans="1:25" x14ac:dyDescent="0.2">
      <c r="A2720" s="2" t="s">
        <v>1944</v>
      </c>
      <c r="B2720" s="2">
        <v>9427</v>
      </c>
      <c r="C2720" s="2">
        <v>0</v>
      </c>
      <c r="D2720" s="2" t="s">
        <v>1955</v>
      </c>
      <c r="E2720" s="2">
        <v>3111</v>
      </c>
      <c r="F2720" s="2" t="s">
        <v>1946</v>
      </c>
      <c r="G2720" s="2">
        <v>2760516.2880000002</v>
      </c>
      <c r="H2720" s="2">
        <v>1256277.1869999999</v>
      </c>
      <c r="I2720" s="2" t="s">
        <v>4896</v>
      </c>
      <c r="J2720" s="4">
        <v>39630</v>
      </c>
      <c r="K2720" s="230">
        <f t="shared" si="212"/>
        <v>3</v>
      </c>
      <c r="L2720" s="2" t="str">
        <f>$B2720&amp;"-"&amp;COUNTIF($B$2:$B2720, $B2720)</f>
        <v>9427-5</v>
      </c>
      <c r="M2720" s="2">
        <v>8458</v>
      </c>
      <c r="N2720" s="2" t="str">
        <f t="shared" si="215"/>
        <v>Dorf</v>
      </c>
      <c r="O2720" s="2" t="str">
        <f t="shared" si="214"/>
        <v/>
      </c>
      <c r="P2720" s="2" t="str">
        <f t="shared" si="214"/>
        <v/>
      </c>
      <c r="Q2720" s="2" t="str">
        <f t="shared" si="214"/>
        <v/>
      </c>
      <c r="R2720" s="2" t="str">
        <f t="shared" si="214"/>
        <v/>
      </c>
      <c r="S2720" s="2" t="str">
        <f t="shared" si="214"/>
        <v/>
      </c>
      <c r="T2720" s="2" t="str">
        <f t="shared" si="214"/>
        <v/>
      </c>
      <c r="U2720" s="2" t="str">
        <f t="shared" si="214"/>
        <v/>
      </c>
      <c r="V2720" s="2" t="str">
        <f t="shared" si="214"/>
        <v/>
      </c>
      <c r="W2720" s="2" t="str">
        <f t="shared" si="214"/>
        <v/>
      </c>
      <c r="X2720" s="2" t="str">
        <f t="shared" si="214"/>
        <v/>
      </c>
      <c r="Y2720" s="2" t="str">
        <f t="shared" si="214"/>
        <v/>
      </c>
    </row>
    <row r="2721" spans="1:25" x14ac:dyDescent="0.2">
      <c r="A2721" s="2" t="s">
        <v>1943</v>
      </c>
      <c r="B2721" s="2">
        <v>9428</v>
      </c>
      <c r="C2721" s="2">
        <v>0</v>
      </c>
      <c r="D2721" s="2" t="s">
        <v>1955</v>
      </c>
      <c r="E2721" s="2">
        <v>3111</v>
      </c>
      <c r="F2721" s="2" t="s">
        <v>1946</v>
      </c>
      <c r="G2721" s="2">
        <v>2761808.9750000001</v>
      </c>
      <c r="H2721" s="2">
        <v>1255889.6229999999</v>
      </c>
      <c r="I2721" s="2" t="s">
        <v>4896</v>
      </c>
      <c r="J2721" s="4">
        <v>39630</v>
      </c>
      <c r="K2721" s="230">
        <f t="shared" si="212"/>
        <v>3</v>
      </c>
      <c r="L2721" s="2" t="str">
        <f>$B2721&amp;"-"&amp;COUNTIF($B$2:$B2721, $B2721)</f>
        <v>9428-3</v>
      </c>
      <c r="M2721" s="2">
        <v>8459</v>
      </c>
      <c r="N2721" s="2" t="str">
        <f t="shared" si="215"/>
        <v>Volken</v>
      </c>
      <c r="O2721" s="2" t="str">
        <f t="shared" si="214"/>
        <v/>
      </c>
      <c r="P2721" s="2" t="str">
        <f t="shared" si="214"/>
        <v/>
      </c>
      <c r="Q2721" s="2" t="str">
        <f t="shared" si="214"/>
        <v/>
      </c>
      <c r="R2721" s="2" t="str">
        <f t="shared" si="214"/>
        <v/>
      </c>
      <c r="S2721" s="2" t="str">
        <f t="shared" si="214"/>
        <v/>
      </c>
      <c r="T2721" s="2" t="str">
        <f t="shared" si="214"/>
        <v/>
      </c>
      <c r="U2721" s="2" t="str">
        <f t="shared" si="214"/>
        <v/>
      </c>
      <c r="V2721" s="2" t="str">
        <f t="shared" si="214"/>
        <v/>
      </c>
      <c r="W2721" s="2" t="str">
        <f t="shared" si="214"/>
        <v/>
      </c>
      <c r="X2721" s="2" t="str">
        <f t="shared" si="214"/>
        <v/>
      </c>
      <c r="Y2721" s="2" t="str">
        <f t="shared" si="214"/>
        <v/>
      </c>
    </row>
    <row r="2722" spans="1:25" x14ac:dyDescent="0.2">
      <c r="A2722" s="2" t="s">
        <v>1985</v>
      </c>
      <c r="B2722" s="2">
        <v>9442</v>
      </c>
      <c r="C2722" s="2">
        <v>0</v>
      </c>
      <c r="D2722" s="2" t="s">
        <v>1955</v>
      </c>
      <c r="E2722" s="2">
        <v>3111</v>
      </c>
      <c r="F2722" s="2" t="s">
        <v>1946</v>
      </c>
      <c r="G2722" s="2">
        <v>2763156.3059999999</v>
      </c>
      <c r="H2722" s="2">
        <v>1253738.1850000001</v>
      </c>
      <c r="I2722" s="2" t="s">
        <v>4896</v>
      </c>
      <c r="J2722" s="4">
        <v>39630</v>
      </c>
      <c r="K2722" s="230">
        <f t="shared" si="212"/>
        <v>3</v>
      </c>
      <c r="L2722" s="2" t="str">
        <f>$B2722&amp;"-"&amp;COUNTIF($B$2:$B2722, $B2722)</f>
        <v>9442-1</v>
      </c>
      <c r="M2722" s="2">
        <v>8460</v>
      </c>
      <c r="N2722" s="2" t="str">
        <f t="shared" si="215"/>
        <v>Marthalen</v>
      </c>
      <c r="O2722" s="2" t="str">
        <f t="shared" si="214"/>
        <v/>
      </c>
      <c r="P2722" s="2" t="str">
        <f t="shared" si="214"/>
        <v/>
      </c>
      <c r="Q2722" s="2" t="str">
        <f t="shared" si="214"/>
        <v/>
      </c>
      <c r="R2722" s="2" t="str">
        <f t="shared" si="214"/>
        <v/>
      </c>
      <c r="S2722" s="2" t="str">
        <f t="shared" si="214"/>
        <v/>
      </c>
      <c r="T2722" s="2" t="str">
        <f t="shared" si="214"/>
        <v/>
      </c>
      <c r="U2722" s="2" t="str">
        <f t="shared" si="214"/>
        <v/>
      </c>
      <c r="V2722" s="2" t="str">
        <f t="shared" si="214"/>
        <v/>
      </c>
      <c r="W2722" s="2" t="str">
        <f t="shared" si="214"/>
        <v/>
      </c>
      <c r="X2722" s="2" t="str">
        <f t="shared" si="214"/>
        <v/>
      </c>
      <c r="Y2722" s="2" t="str">
        <f t="shared" si="214"/>
        <v/>
      </c>
    </row>
    <row r="2723" spans="1:25" x14ac:dyDescent="0.2">
      <c r="A2723" s="2" t="s">
        <v>1956</v>
      </c>
      <c r="B2723" s="2">
        <v>9442</v>
      </c>
      <c r="C2723" s="2">
        <v>2</v>
      </c>
      <c r="D2723" s="2" t="s">
        <v>1955</v>
      </c>
      <c r="E2723" s="2">
        <v>3111</v>
      </c>
      <c r="F2723" s="2" t="s">
        <v>1946</v>
      </c>
      <c r="G2723" s="2">
        <v>2763014.2859999998</v>
      </c>
      <c r="H2723" s="2">
        <v>1255757.1470000001</v>
      </c>
      <c r="I2723" s="2" t="s">
        <v>4896</v>
      </c>
      <c r="J2723" s="4">
        <v>39814</v>
      </c>
      <c r="K2723" s="230">
        <f t="shared" si="212"/>
        <v>3</v>
      </c>
      <c r="L2723" s="2" t="str">
        <f>$B2723&amp;"-"&amp;COUNTIF($B$2:$B2723, $B2723)</f>
        <v>9442-2</v>
      </c>
      <c r="M2723" s="2">
        <v>8461</v>
      </c>
      <c r="N2723" s="2" t="str">
        <f t="shared" si="215"/>
        <v>Oerlingen</v>
      </c>
      <c r="O2723" s="2" t="str">
        <f t="shared" si="214"/>
        <v/>
      </c>
      <c r="P2723" s="2" t="str">
        <f t="shared" si="214"/>
        <v/>
      </c>
      <c r="Q2723" s="2" t="str">
        <f t="shared" si="214"/>
        <v/>
      </c>
      <c r="R2723" s="2" t="str">
        <f t="shared" si="214"/>
        <v/>
      </c>
      <c r="S2723" s="2" t="str">
        <f t="shared" si="214"/>
        <v/>
      </c>
      <c r="T2723" s="2" t="str">
        <f t="shared" si="214"/>
        <v/>
      </c>
      <c r="U2723" s="2" t="str">
        <f t="shared" si="214"/>
        <v/>
      </c>
      <c r="V2723" s="2" t="str">
        <f t="shared" si="214"/>
        <v/>
      </c>
      <c r="W2723" s="2" t="str">
        <f t="shared" si="214"/>
        <v/>
      </c>
      <c r="X2723" s="2" t="str">
        <f t="shared" si="214"/>
        <v/>
      </c>
      <c r="Y2723" s="2" t="str">
        <f t="shared" si="214"/>
        <v/>
      </c>
    </row>
    <row r="2724" spans="1:25" x14ac:dyDescent="0.2">
      <c r="A2724" s="2" t="s">
        <v>1996</v>
      </c>
      <c r="B2724" s="2">
        <v>9450</v>
      </c>
      <c r="C2724" s="2">
        <v>2</v>
      </c>
      <c r="D2724" s="2" t="s">
        <v>1955</v>
      </c>
      <c r="E2724" s="2">
        <v>3111</v>
      </c>
      <c r="F2724" s="2" t="s">
        <v>1946</v>
      </c>
      <c r="G2724" s="2">
        <v>2759288.2379999999</v>
      </c>
      <c r="H2724" s="2">
        <v>1251784.5589999999</v>
      </c>
      <c r="I2724" s="2" t="s">
        <v>4896</v>
      </c>
      <c r="J2724" s="4">
        <v>39630</v>
      </c>
      <c r="K2724" s="230">
        <f t="shared" si="212"/>
        <v>3</v>
      </c>
      <c r="L2724" s="2" t="str">
        <f>$B2724&amp;"-"&amp;COUNTIF($B$2:$B2724, $B2724)</f>
        <v>9450-2</v>
      </c>
      <c r="M2724" s="2">
        <v>8462</v>
      </c>
      <c r="N2724" s="2" t="str">
        <f t="shared" si="215"/>
        <v>Rheinau</v>
      </c>
      <c r="O2724" s="2" t="str">
        <f t="shared" si="214"/>
        <v/>
      </c>
      <c r="P2724" s="2" t="str">
        <f t="shared" si="214"/>
        <v/>
      </c>
      <c r="Q2724" s="2" t="str">
        <f t="shared" si="214"/>
        <v/>
      </c>
      <c r="R2724" s="2" t="str">
        <f t="shared" si="214"/>
        <v/>
      </c>
      <c r="S2724" s="2" t="str">
        <f t="shared" si="214"/>
        <v/>
      </c>
      <c r="T2724" s="2" t="str">
        <f t="shared" si="214"/>
        <v/>
      </c>
      <c r="U2724" s="2" t="str">
        <f t="shared" si="214"/>
        <v/>
      </c>
      <c r="V2724" s="2" t="str">
        <f t="shared" si="214"/>
        <v/>
      </c>
      <c r="W2724" s="2" t="str">
        <f t="shared" si="214"/>
        <v/>
      </c>
      <c r="X2724" s="2" t="str">
        <f t="shared" si="214"/>
        <v/>
      </c>
      <c r="Y2724" s="2" t="str">
        <f t="shared" si="214"/>
        <v/>
      </c>
    </row>
    <row r="2725" spans="1:25" x14ac:dyDescent="0.2">
      <c r="A2725" s="2" t="s">
        <v>1945</v>
      </c>
      <c r="B2725" s="2">
        <v>9050</v>
      </c>
      <c r="C2725" s="2">
        <v>0</v>
      </c>
      <c r="D2725" s="2" t="s">
        <v>1958</v>
      </c>
      <c r="E2725" s="2">
        <v>3112</v>
      </c>
      <c r="F2725" s="2" t="s">
        <v>1946</v>
      </c>
      <c r="G2725" s="2">
        <v>2748937.696</v>
      </c>
      <c r="H2725" s="2">
        <v>1241793.317</v>
      </c>
      <c r="I2725" s="2" t="s">
        <v>4896</v>
      </c>
      <c r="J2725" s="4">
        <v>39630</v>
      </c>
      <c r="K2725" s="230">
        <f t="shared" si="212"/>
        <v>3</v>
      </c>
      <c r="L2725" s="2" t="str">
        <f>$B2725&amp;"-"&amp;COUNTIF($B$2:$B2725, $B2725)</f>
        <v>9050-8</v>
      </c>
      <c r="M2725" s="2">
        <v>8463</v>
      </c>
      <c r="N2725" s="2" t="str">
        <f t="shared" si="215"/>
        <v>Benken ZH</v>
      </c>
      <c r="O2725" s="2" t="str">
        <f t="shared" si="214"/>
        <v/>
      </c>
      <c r="P2725" s="2" t="str">
        <f t="shared" si="214"/>
        <v/>
      </c>
      <c r="Q2725" s="2" t="str">
        <f t="shared" si="214"/>
        <v/>
      </c>
      <c r="R2725" s="2" t="str">
        <f t="shared" si="214"/>
        <v/>
      </c>
      <c r="S2725" s="2" t="str">
        <f t="shared" si="214"/>
        <v/>
      </c>
      <c r="T2725" s="2" t="str">
        <f t="shared" si="214"/>
        <v/>
      </c>
      <c r="U2725" s="2" t="str">
        <f t="shared" si="214"/>
        <v/>
      </c>
      <c r="V2725" s="2" t="str">
        <f t="shared" si="214"/>
        <v/>
      </c>
      <c r="W2725" s="2" t="str">
        <f t="shared" si="214"/>
        <v/>
      </c>
      <c r="X2725" s="2" t="str">
        <f t="shared" si="214"/>
        <v/>
      </c>
      <c r="Y2725" s="2" t="str">
        <f t="shared" si="214"/>
        <v/>
      </c>
    </row>
    <row r="2726" spans="1:25" x14ac:dyDescent="0.2">
      <c r="A2726" s="2" t="s">
        <v>1957</v>
      </c>
      <c r="B2726" s="2">
        <v>9050</v>
      </c>
      <c r="C2726" s="2">
        <v>2</v>
      </c>
      <c r="D2726" s="2" t="s">
        <v>1958</v>
      </c>
      <c r="E2726" s="2">
        <v>3112</v>
      </c>
      <c r="F2726" s="2" t="s">
        <v>1946</v>
      </c>
      <c r="G2726" s="2">
        <v>2753940.0189999999</v>
      </c>
      <c r="H2726" s="2">
        <v>1244490.3640000001</v>
      </c>
      <c r="I2726" s="2" t="s">
        <v>4896</v>
      </c>
      <c r="J2726" s="4">
        <v>39814</v>
      </c>
      <c r="K2726" s="230">
        <f t="shared" si="212"/>
        <v>3</v>
      </c>
      <c r="L2726" s="2" t="str">
        <f>$B2726&amp;"-"&amp;COUNTIF($B$2:$B2726, $B2726)</f>
        <v>9050-9</v>
      </c>
      <c r="M2726" s="2">
        <v>8464</v>
      </c>
      <c r="N2726" s="2" t="str">
        <f t="shared" si="215"/>
        <v>Ellikon am Rhein</v>
      </c>
      <c r="O2726" s="2" t="str">
        <f t="shared" si="214"/>
        <v>Ellikon am Rhein</v>
      </c>
      <c r="P2726" s="2" t="str">
        <f t="shared" si="214"/>
        <v/>
      </c>
      <c r="Q2726" s="2" t="str">
        <f t="shared" si="214"/>
        <v/>
      </c>
      <c r="R2726" s="2" t="str">
        <f t="shared" si="214"/>
        <v/>
      </c>
      <c r="S2726" s="2" t="str">
        <f t="shared" si="214"/>
        <v/>
      </c>
      <c r="T2726" s="2" t="str">
        <f t="shared" si="214"/>
        <v/>
      </c>
      <c r="U2726" s="2" t="str">
        <f t="shared" si="214"/>
        <v/>
      </c>
      <c r="V2726" s="2" t="str">
        <f t="shared" si="214"/>
        <v/>
      </c>
      <c r="W2726" s="2" t="str">
        <f t="shared" si="214"/>
        <v/>
      </c>
      <c r="X2726" s="2" t="str">
        <f t="shared" si="214"/>
        <v/>
      </c>
      <c r="Y2726" s="2" t="str">
        <f t="shared" si="214"/>
        <v/>
      </c>
    </row>
    <row r="2727" spans="1:25" x14ac:dyDescent="0.2">
      <c r="A2727" s="2" t="s">
        <v>1947</v>
      </c>
      <c r="B2727" s="2">
        <v>9050</v>
      </c>
      <c r="C2727" s="2">
        <v>5</v>
      </c>
      <c r="D2727" s="2" t="s">
        <v>1958</v>
      </c>
      <c r="E2727" s="2">
        <v>3112</v>
      </c>
      <c r="F2727" s="2" t="s">
        <v>1946</v>
      </c>
      <c r="G2727" s="2">
        <v>2752304.4849999999</v>
      </c>
      <c r="H2727" s="2">
        <v>1245435.31</v>
      </c>
      <c r="I2727" s="2" t="s">
        <v>4896</v>
      </c>
      <c r="J2727" s="4">
        <v>39814</v>
      </c>
      <c r="K2727" s="230">
        <f t="shared" si="212"/>
        <v>3</v>
      </c>
      <c r="L2727" s="2" t="str">
        <f>$B2727&amp;"-"&amp;COUNTIF($B$2:$B2727, $B2727)</f>
        <v>9050-10</v>
      </c>
      <c r="M2727" s="2">
        <v>8465</v>
      </c>
      <c r="N2727" s="2" t="str">
        <f t="shared" si="215"/>
        <v>Rudolfingen</v>
      </c>
      <c r="O2727" s="2" t="str">
        <f t="shared" si="214"/>
        <v>Wildensbuch</v>
      </c>
      <c r="P2727" s="2" t="str">
        <f t="shared" si="214"/>
        <v/>
      </c>
      <c r="Q2727" s="2" t="str">
        <f t="shared" si="214"/>
        <v/>
      </c>
      <c r="R2727" s="2" t="str">
        <f t="shared" si="214"/>
        <v/>
      </c>
      <c r="S2727" s="2" t="str">
        <f t="shared" si="214"/>
        <v/>
      </c>
      <c r="T2727" s="2" t="str">
        <f t="shared" si="214"/>
        <v/>
      </c>
      <c r="U2727" s="2" t="str">
        <f t="shared" si="214"/>
        <v/>
      </c>
      <c r="V2727" s="2" t="str">
        <f t="shared" si="214"/>
        <v/>
      </c>
      <c r="W2727" s="2" t="str">
        <f t="shared" si="214"/>
        <v/>
      </c>
      <c r="X2727" s="2" t="str">
        <f t="shared" si="214"/>
        <v/>
      </c>
      <c r="Y2727" s="2" t="str">
        <f t="shared" si="214"/>
        <v/>
      </c>
    </row>
    <row r="2728" spans="1:25" x14ac:dyDescent="0.2">
      <c r="A2728" s="2" t="s">
        <v>1959</v>
      </c>
      <c r="B2728" s="2">
        <v>9050</v>
      </c>
      <c r="C2728" s="2">
        <v>6</v>
      </c>
      <c r="D2728" s="2" t="s">
        <v>1958</v>
      </c>
      <c r="E2728" s="2">
        <v>3112</v>
      </c>
      <c r="F2728" s="2" t="s">
        <v>1946</v>
      </c>
      <c r="G2728" s="2">
        <v>2752471.0109999999</v>
      </c>
      <c r="H2728" s="2">
        <v>1243132.915</v>
      </c>
      <c r="I2728" s="2" t="s">
        <v>4896</v>
      </c>
      <c r="J2728" s="4">
        <v>39814</v>
      </c>
      <c r="K2728" s="230">
        <f t="shared" si="212"/>
        <v>3</v>
      </c>
      <c r="L2728" s="2" t="str">
        <f>$B2728&amp;"-"&amp;COUNTIF($B$2:$B2728, $B2728)</f>
        <v>9050-11</v>
      </c>
      <c r="M2728" s="2">
        <v>8466</v>
      </c>
      <c r="N2728" s="2" t="str">
        <f t="shared" si="215"/>
        <v>Trüllikon</v>
      </c>
      <c r="O2728" s="2" t="str">
        <f t="shared" si="214"/>
        <v>Trüllikon</v>
      </c>
      <c r="P2728" s="2" t="str">
        <f t="shared" si="214"/>
        <v/>
      </c>
      <c r="Q2728" s="2" t="str">
        <f t="shared" si="214"/>
        <v/>
      </c>
      <c r="R2728" s="2" t="str">
        <f t="shared" si="214"/>
        <v/>
      </c>
      <c r="S2728" s="2" t="str">
        <f t="shared" si="214"/>
        <v/>
      </c>
      <c r="T2728" s="2" t="str">
        <f t="shared" si="214"/>
        <v/>
      </c>
      <c r="U2728" s="2" t="str">
        <f t="shared" si="214"/>
        <v/>
      </c>
      <c r="V2728" s="2" t="str">
        <f t="shared" si="214"/>
        <v/>
      </c>
      <c r="W2728" s="2" t="str">
        <f t="shared" si="214"/>
        <v/>
      </c>
      <c r="X2728" s="2" t="str">
        <f t="shared" si="214"/>
        <v/>
      </c>
      <c r="Y2728" s="2" t="str">
        <f t="shared" si="214"/>
        <v/>
      </c>
    </row>
    <row r="2729" spans="1:25" x14ac:dyDescent="0.2">
      <c r="A2729" s="2" t="s">
        <v>1960</v>
      </c>
      <c r="B2729" s="2">
        <v>9057</v>
      </c>
      <c r="C2729" s="2">
        <v>0</v>
      </c>
      <c r="D2729" s="2" t="s">
        <v>1958</v>
      </c>
      <c r="E2729" s="2">
        <v>3112</v>
      </c>
      <c r="F2729" s="2" t="s">
        <v>1946</v>
      </c>
      <c r="G2729" s="2">
        <v>2746140.2</v>
      </c>
      <c r="H2729" s="2">
        <v>1239209.0719999999</v>
      </c>
      <c r="I2729" s="2" t="s">
        <v>4896</v>
      </c>
      <c r="J2729" s="4">
        <v>39630</v>
      </c>
      <c r="K2729" s="230">
        <f t="shared" si="212"/>
        <v>3</v>
      </c>
      <c r="L2729" s="2" t="str">
        <f>$B2729&amp;"-"&amp;COUNTIF($B$2:$B2729, $B2729)</f>
        <v>9057-1</v>
      </c>
      <c r="M2729" s="2">
        <v>8467</v>
      </c>
      <c r="N2729" s="2" t="str">
        <f t="shared" si="215"/>
        <v>Truttikon</v>
      </c>
      <c r="O2729" s="2" t="str">
        <f t="shared" si="214"/>
        <v/>
      </c>
      <c r="P2729" s="2" t="str">
        <f t="shared" si="214"/>
        <v/>
      </c>
      <c r="Q2729" s="2" t="str">
        <f t="shared" si="214"/>
        <v/>
      </c>
      <c r="R2729" s="2" t="str">
        <f t="shared" si="214"/>
        <v/>
      </c>
      <c r="S2729" s="2" t="str">
        <f t="shared" si="214"/>
        <v/>
      </c>
      <c r="T2729" s="2" t="str">
        <f t="shared" si="214"/>
        <v/>
      </c>
      <c r="U2729" s="2" t="str">
        <f t="shared" si="214"/>
        <v/>
      </c>
      <c r="V2729" s="2" t="str">
        <f t="shared" si="214"/>
        <v/>
      </c>
      <c r="W2729" s="2" t="str">
        <f t="shared" si="214"/>
        <v/>
      </c>
      <c r="X2729" s="2" t="str">
        <f t="shared" si="214"/>
        <v/>
      </c>
      <c r="Y2729" s="2" t="str">
        <f t="shared" si="214"/>
        <v/>
      </c>
    </row>
    <row r="2730" spans="1:25" x14ac:dyDescent="0.2">
      <c r="A2730" s="2" t="s">
        <v>1961</v>
      </c>
      <c r="B2730" s="2">
        <v>9057</v>
      </c>
      <c r="C2730" s="2">
        <v>2</v>
      </c>
      <c r="D2730" s="2" t="s">
        <v>1958</v>
      </c>
      <c r="E2730" s="2">
        <v>3112</v>
      </c>
      <c r="F2730" s="2" t="s">
        <v>1946</v>
      </c>
      <c r="G2730" s="2">
        <v>2750911.9580000001</v>
      </c>
      <c r="H2730" s="2">
        <v>1240321.317</v>
      </c>
      <c r="I2730" s="2" t="s">
        <v>4896</v>
      </c>
      <c r="J2730" s="4">
        <v>39630</v>
      </c>
      <c r="K2730" s="230">
        <f t="shared" si="212"/>
        <v>3</v>
      </c>
      <c r="L2730" s="2" t="str">
        <f>$B2730&amp;"-"&amp;COUNTIF($B$2:$B2730, $B2730)</f>
        <v>9057-2</v>
      </c>
      <c r="M2730" s="2">
        <v>8468</v>
      </c>
      <c r="N2730" s="2" t="str">
        <f t="shared" si="215"/>
        <v>Waltalingen</v>
      </c>
      <c r="O2730" s="2" t="str">
        <f t="shared" si="215"/>
        <v>Guntalingen</v>
      </c>
      <c r="P2730" s="2" t="str">
        <f t="shared" si="215"/>
        <v/>
      </c>
      <c r="Q2730" s="2" t="str">
        <f t="shared" si="215"/>
        <v/>
      </c>
      <c r="R2730" s="2" t="str">
        <f t="shared" si="215"/>
        <v/>
      </c>
      <c r="S2730" s="2" t="str">
        <f t="shared" si="215"/>
        <v/>
      </c>
      <c r="T2730" s="2" t="str">
        <f t="shared" si="215"/>
        <v/>
      </c>
      <c r="U2730" s="2" t="str">
        <f t="shared" si="215"/>
        <v/>
      </c>
      <c r="V2730" s="2" t="str">
        <f t="shared" si="215"/>
        <v/>
      </c>
      <c r="W2730" s="2" t="str">
        <f t="shared" si="215"/>
        <v/>
      </c>
      <c r="X2730" s="2" t="str">
        <f t="shared" si="215"/>
        <v/>
      </c>
      <c r="Y2730" s="2" t="str">
        <f t="shared" si="215"/>
        <v/>
      </c>
    </row>
    <row r="2731" spans="1:25" x14ac:dyDescent="0.2">
      <c r="A2731" s="2" t="s">
        <v>1962</v>
      </c>
      <c r="B2731" s="2">
        <v>9057</v>
      </c>
      <c r="C2731" s="2">
        <v>3</v>
      </c>
      <c r="D2731" s="2" t="s">
        <v>1958</v>
      </c>
      <c r="E2731" s="2">
        <v>3112</v>
      </c>
      <c r="F2731" s="2" t="s">
        <v>1946</v>
      </c>
      <c r="G2731" s="2">
        <v>2747703.2930000001</v>
      </c>
      <c r="H2731" s="2">
        <v>1236406.612</v>
      </c>
      <c r="I2731" s="2" t="s">
        <v>4896</v>
      </c>
      <c r="J2731" s="4">
        <v>39814</v>
      </c>
      <c r="K2731" s="230">
        <f t="shared" si="212"/>
        <v>3</v>
      </c>
      <c r="L2731" s="2" t="str">
        <f>$B2731&amp;"-"&amp;COUNTIF($B$2:$B2731, $B2731)</f>
        <v>9057-3</v>
      </c>
      <c r="M2731" s="2">
        <v>8471</v>
      </c>
      <c r="N2731" s="2" t="str">
        <f t="shared" si="215"/>
        <v>Rutschwil (Dägerlen)</v>
      </c>
      <c r="O2731" s="2" t="str">
        <f t="shared" si="215"/>
        <v>Dägerlen</v>
      </c>
      <c r="P2731" s="2" t="str">
        <f t="shared" si="215"/>
        <v>Oberwil (Dägerlen)</v>
      </c>
      <c r="Q2731" s="2" t="str">
        <f t="shared" si="215"/>
        <v>Berg (Dägerlen)</v>
      </c>
      <c r="R2731" s="2" t="str">
        <f t="shared" si="215"/>
        <v>Bänk (Dägerlen)</v>
      </c>
      <c r="S2731" s="2" t="str">
        <f t="shared" si="215"/>
        <v/>
      </c>
      <c r="T2731" s="2" t="str">
        <f t="shared" si="215"/>
        <v/>
      </c>
      <c r="U2731" s="2" t="str">
        <f t="shared" si="215"/>
        <v/>
      </c>
      <c r="V2731" s="2" t="str">
        <f t="shared" si="215"/>
        <v/>
      </c>
      <c r="W2731" s="2" t="str">
        <f t="shared" si="215"/>
        <v/>
      </c>
      <c r="X2731" s="2" t="str">
        <f t="shared" si="215"/>
        <v/>
      </c>
      <c r="Y2731" s="2" t="str">
        <f t="shared" si="215"/>
        <v/>
      </c>
    </row>
    <row r="2732" spans="1:25" x14ac:dyDescent="0.2">
      <c r="A2732" s="2" t="s">
        <v>1963</v>
      </c>
      <c r="B2732" s="2">
        <v>9058</v>
      </c>
      <c r="C2732" s="2">
        <v>0</v>
      </c>
      <c r="D2732" s="2" t="s">
        <v>1958</v>
      </c>
      <c r="E2732" s="2">
        <v>3112</v>
      </c>
      <c r="F2732" s="2" t="s">
        <v>1946</v>
      </c>
      <c r="G2732" s="2">
        <v>2752668.767</v>
      </c>
      <c r="H2732" s="2">
        <v>1238042.9539999999</v>
      </c>
      <c r="I2732" s="2" t="s">
        <v>4896</v>
      </c>
      <c r="J2732" s="4">
        <v>39630</v>
      </c>
      <c r="K2732" s="230">
        <f t="shared" si="212"/>
        <v>3</v>
      </c>
      <c r="L2732" s="2" t="str">
        <f>$B2732&amp;"-"&amp;COUNTIF($B$2:$B2732, $B2732)</f>
        <v>9058-1</v>
      </c>
      <c r="M2732" s="2">
        <v>8472</v>
      </c>
      <c r="N2732" s="2" t="str">
        <f t="shared" si="215"/>
        <v>Seuzach</v>
      </c>
      <c r="O2732" s="2" t="str">
        <f t="shared" si="215"/>
        <v/>
      </c>
      <c r="P2732" s="2" t="str">
        <f t="shared" si="215"/>
        <v/>
      </c>
      <c r="Q2732" s="2" t="str">
        <f t="shared" si="215"/>
        <v/>
      </c>
      <c r="R2732" s="2" t="str">
        <f t="shared" si="215"/>
        <v/>
      </c>
      <c r="S2732" s="2" t="str">
        <f t="shared" si="215"/>
        <v/>
      </c>
      <c r="T2732" s="2" t="str">
        <f t="shared" si="215"/>
        <v/>
      </c>
      <c r="U2732" s="2" t="str">
        <f t="shared" si="215"/>
        <v/>
      </c>
      <c r="V2732" s="2" t="str">
        <f t="shared" si="215"/>
        <v/>
      </c>
      <c r="W2732" s="2" t="str">
        <f t="shared" si="215"/>
        <v/>
      </c>
      <c r="X2732" s="2" t="str">
        <f t="shared" si="215"/>
        <v/>
      </c>
      <c r="Y2732" s="2" t="str">
        <f t="shared" si="215"/>
        <v/>
      </c>
    </row>
    <row r="2733" spans="1:25" x14ac:dyDescent="0.2">
      <c r="A2733" s="2" t="s">
        <v>1921</v>
      </c>
      <c r="B2733" s="2">
        <v>9107</v>
      </c>
      <c r="C2733" s="2">
        <v>0</v>
      </c>
      <c r="D2733" s="2" t="s">
        <v>1958</v>
      </c>
      <c r="E2733" s="2">
        <v>3112</v>
      </c>
      <c r="F2733" s="2" t="s">
        <v>1946</v>
      </c>
      <c r="G2733" s="2">
        <v>2743018.889</v>
      </c>
      <c r="H2733" s="2">
        <v>1238328.5260000001</v>
      </c>
      <c r="I2733" s="2" t="s">
        <v>4896</v>
      </c>
      <c r="J2733" s="4">
        <v>39630</v>
      </c>
      <c r="K2733" s="230">
        <f t="shared" si="212"/>
        <v>3</v>
      </c>
      <c r="L2733" s="2" t="str">
        <f>$B2733&amp;"-"&amp;COUNTIF($B$2:$B2733, $B2733)</f>
        <v>9107-4</v>
      </c>
      <c r="M2733" s="2">
        <v>8474</v>
      </c>
      <c r="N2733" s="2" t="str">
        <f t="shared" si="215"/>
        <v>Dinhard</v>
      </c>
      <c r="O2733" s="2" t="str">
        <f t="shared" si="215"/>
        <v/>
      </c>
      <c r="P2733" s="2" t="str">
        <f t="shared" si="215"/>
        <v/>
      </c>
      <c r="Q2733" s="2" t="str">
        <f t="shared" si="215"/>
        <v/>
      </c>
      <c r="R2733" s="2" t="str">
        <f t="shared" si="215"/>
        <v/>
      </c>
      <c r="S2733" s="2" t="str">
        <f t="shared" si="215"/>
        <v/>
      </c>
      <c r="T2733" s="2" t="str">
        <f t="shared" si="215"/>
        <v/>
      </c>
      <c r="U2733" s="2" t="str">
        <f t="shared" si="215"/>
        <v/>
      </c>
      <c r="V2733" s="2" t="str">
        <f t="shared" si="215"/>
        <v/>
      </c>
      <c r="W2733" s="2" t="str">
        <f t="shared" si="215"/>
        <v/>
      </c>
      <c r="X2733" s="2" t="str">
        <f t="shared" si="215"/>
        <v/>
      </c>
      <c r="Y2733" s="2" t="str">
        <f t="shared" si="215"/>
        <v/>
      </c>
    </row>
    <row r="2734" spans="1:25" x14ac:dyDescent="0.2">
      <c r="A2734" s="2" t="s">
        <v>1948</v>
      </c>
      <c r="B2734" s="2">
        <v>9108</v>
      </c>
      <c r="C2734" s="2">
        <v>0</v>
      </c>
      <c r="D2734" s="2" t="s">
        <v>1958</v>
      </c>
      <c r="E2734" s="2">
        <v>3112</v>
      </c>
      <c r="F2734" s="2" t="s">
        <v>1946</v>
      </c>
      <c r="G2734" s="2">
        <v>2745031.0619999999</v>
      </c>
      <c r="H2734" s="2">
        <v>1240215.048</v>
      </c>
      <c r="I2734" s="2" t="s">
        <v>4896</v>
      </c>
      <c r="J2734" s="4">
        <v>39630</v>
      </c>
      <c r="K2734" s="230">
        <f t="shared" si="212"/>
        <v>3</v>
      </c>
      <c r="L2734" s="2" t="str">
        <f>$B2734&amp;"-"&amp;COUNTIF($B$2:$B2734, $B2734)</f>
        <v>9108-6</v>
      </c>
      <c r="M2734" s="2">
        <v>8475</v>
      </c>
      <c r="N2734" s="2" t="str">
        <f t="shared" si="215"/>
        <v>Ossingen</v>
      </c>
      <c r="O2734" s="2" t="str">
        <f t="shared" si="215"/>
        <v/>
      </c>
      <c r="P2734" s="2" t="str">
        <f t="shared" si="215"/>
        <v/>
      </c>
      <c r="Q2734" s="2" t="str">
        <f t="shared" si="215"/>
        <v/>
      </c>
      <c r="R2734" s="2" t="str">
        <f t="shared" si="215"/>
        <v/>
      </c>
      <c r="S2734" s="2" t="str">
        <f t="shared" si="215"/>
        <v/>
      </c>
      <c r="T2734" s="2" t="str">
        <f t="shared" si="215"/>
        <v/>
      </c>
      <c r="U2734" s="2" t="str">
        <f t="shared" si="215"/>
        <v/>
      </c>
      <c r="V2734" s="2" t="str">
        <f t="shared" si="215"/>
        <v/>
      </c>
      <c r="W2734" s="2" t="str">
        <f t="shared" si="215"/>
        <v/>
      </c>
      <c r="X2734" s="2" t="str">
        <f t="shared" si="215"/>
        <v/>
      </c>
      <c r="Y2734" s="2" t="str">
        <f t="shared" si="215"/>
        <v/>
      </c>
    </row>
    <row r="2735" spans="1:25" x14ac:dyDescent="0.2">
      <c r="A2735" s="2" t="s">
        <v>2017</v>
      </c>
      <c r="B2735" s="2">
        <v>9467</v>
      </c>
      <c r="C2735" s="2">
        <v>0</v>
      </c>
      <c r="D2735" s="2" t="s">
        <v>1958</v>
      </c>
      <c r="E2735" s="2">
        <v>3112</v>
      </c>
      <c r="F2735" s="2" t="s">
        <v>1946</v>
      </c>
      <c r="G2735" s="2">
        <v>2752463.1669999999</v>
      </c>
      <c r="H2735" s="2">
        <v>1236387.7169999999</v>
      </c>
      <c r="I2735" s="2" t="s">
        <v>4896</v>
      </c>
      <c r="J2735" s="4">
        <v>39630</v>
      </c>
      <c r="K2735" s="230">
        <f t="shared" si="212"/>
        <v>3</v>
      </c>
      <c r="L2735" s="2" t="str">
        <f>$B2735&amp;"-"&amp;COUNTIF($B$2:$B2735, $B2735)</f>
        <v>9467-1</v>
      </c>
      <c r="M2735" s="2">
        <v>8476</v>
      </c>
      <c r="N2735" s="2" t="str">
        <f t="shared" si="215"/>
        <v>Unterstammheim</v>
      </c>
      <c r="O2735" s="2" t="str">
        <f t="shared" si="215"/>
        <v>Unterstammheim</v>
      </c>
      <c r="P2735" s="2" t="str">
        <f t="shared" si="215"/>
        <v/>
      </c>
      <c r="Q2735" s="2" t="str">
        <f t="shared" si="215"/>
        <v/>
      </c>
      <c r="R2735" s="2" t="str">
        <f t="shared" si="215"/>
        <v/>
      </c>
      <c r="S2735" s="2" t="str">
        <f t="shared" si="215"/>
        <v/>
      </c>
      <c r="T2735" s="2" t="str">
        <f t="shared" si="215"/>
        <v/>
      </c>
      <c r="U2735" s="2" t="str">
        <f t="shared" si="215"/>
        <v/>
      </c>
      <c r="V2735" s="2" t="str">
        <f t="shared" si="215"/>
        <v/>
      </c>
      <c r="W2735" s="2" t="str">
        <f t="shared" si="215"/>
        <v/>
      </c>
      <c r="X2735" s="2" t="str">
        <f t="shared" si="215"/>
        <v/>
      </c>
      <c r="Y2735" s="2" t="str">
        <f t="shared" si="215"/>
        <v/>
      </c>
    </row>
    <row r="2736" spans="1:25" x14ac:dyDescent="0.2">
      <c r="A2736" s="2" t="s">
        <v>1964</v>
      </c>
      <c r="B2736" s="2">
        <v>9308</v>
      </c>
      <c r="C2736" s="2">
        <v>0</v>
      </c>
      <c r="D2736" s="2" t="s">
        <v>1965</v>
      </c>
      <c r="E2736" s="2">
        <v>3201</v>
      </c>
      <c r="F2736" s="2" t="s">
        <v>1966</v>
      </c>
      <c r="G2736" s="2">
        <v>2743338.835</v>
      </c>
      <c r="H2736" s="2">
        <v>1262923.2690000001</v>
      </c>
      <c r="I2736" s="2" t="s">
        <v>4896</v>
      </c>
      <c r="J2736" s="4">
        <v>39630</v>
      </c>
      <c r="K2736" s="230">
        <f t="shared" si="212"/>
        <v>3</v>
      </c>
      <c r="L2736" s="2" t="str">
        <f>$B2736&amp;"-"&amp;COUNTIF($B$2:$B2736, $B2736)</f>
        <v>9308-1</v>
      </c>
      <c r="M2736" s="2">
        <v>8477</v>
      </c>
      <c r="N2736" s="2" t="str">
        <f t="shared" si="215"/>
        <v>Oberstammheim</v>
      </c>
      <c r="O2736" s="2" t="str">
        <f t="shared" si="215"/>
        <v/>
      </c>
      <c r="P2736" s="2" t="str">
        <f t="shared" si="215"/>
        <v/>
      </c>
      <c r="Q2736" s="2" t="str">
        <f t="shared" si="215"/>
        <v/>
      </c>
      <c r="R2736" s="2" t="str">
        <f t="shared" si="215"/>
        <v/>
      </c>
      <c r="S2736" s="2" t="str">
        <f t="shared" si="215"/>
        <v/>
      </c>
      <c r="T2736" s="2" t="str">
        <f t="shared" si="215"/>
        <v/>
      </c>
      <c r="U2736" s="2" t="str">
        <f t="shared" si="215"/>
        <v/>
      </c>
      <c r="V2736" s="2" t="str">
        <f t="shared" si="215"/>
        <v/>
      </c>
      <c r="W2736" s="2" t="str">
        <f t="shared" si="215"/>
        <v/>
      </c>
      <c r="X2736" s="2" t="str">
        <f t="shared" si="215"/>
        <v/>
      </c>
      <c r="Y2736" s="2" t="str">
        <f t="shared" si="215"/>
        <v/>
      </c>
    </row>
    <row r="2737" spans="1:25" x14ac:dyDescent="0.2">
      <c r="A2737" s="2" t="s">
        <v>1965</v>
      </c>
      <c r="B2737" s="2">
        <v>9312</v>
      </c>
      <c r="C2737" s="2">
        <v>0</v>
      </c>
      <c r="D2737" s="2" t="s">
        <v>1965</v>
      </c>
      <c r="E2737" s="2">
        <v>3201</v>
      </c>
      <c r="F2737" s="2" t="s">
        <v>1966</v>
      </c>
      <c r="G2737" s="2">
        <v>2742949.4130000002</v>
      </c>
      <c r="H2737" s="2">
        <v>1261640.024</v>
      </c>
      <c r="I2737" s="2" t="s">
        <v>4896</v>
      </c>
      <c r="J2737" s="4">
        <v>39630</v>
      </c>
      <c r="K2737" s="230">
        <f t="shared" si="212"/>
        <v>3</v>
      </c>
      <c r="L2737" s="2" t="str">
        <f>$B2737&amp;"-"&amp;COUNTIF($B$2:$B2737, $B2737)</f>
        <v>9312-1</v>
      </c>
      <c r="M2737" s="2">
        <v>8478</v>
      </c>
      <c r="N2737" s="2" t="str">
        <f t="shared" si="215"/>
        <v>Thalheim an der Thur</v>
      </c>
      <c r="O2737" s="2" t="str">
        <f t="shared" si="215"/>
        <v/>
      </c>
      <c r="P2737" s="2" t="str">
        <f t="shared" si="215"/>
        <v/>
      </c>
      <c r="Q2737" s="2" t="str">
        <f t="shared" si="215"/>
        <v/>
      </c>
      <c r="R2737" s="2" t="str">
        <f t="shared" si="215"/>
        <v/>
      </c>
      <c r="S2737" s="2" t="str">
        <f t="shared" si="215"/>
        <v/>
      </c>
      <c r="T2737" s="2" t="str">
        <f t="shared" si="215"/>
        <v/>
      </c>
      <c r="U2737" s="2" t="str">
        <f t="shared" si="215"/>
        <v/>
      </c>
      <c r="V2737" s="2" t="str">
        <f t="shared" si="215"/>
        <v/>
      </c>
      <c r="W2737" s="2" t="str">
        <f t="shared" si="215"/>
        <v/>
      </c>
      <c r="X2737" s="2" t="str">
        <f t="shared" si="215"/>
        <v/>
      </c>
      <c r="Y2737" s="2" t="str">
        <f t="shared" si="215"/>
        <v/>
      </c>
    </row>
    <row r="2738" spans="1:25" x14ac:dyDescent="0.2">
      <c r="A2738" s="2" t="s">
        <v>2806</v>
      </c>
      <c r="B2738" s="2">
        <v>9315</v>
      </c>
      <c r="C2738" s="2">
        <v>2</v>
      </c>
      <c r="D2738" s="2" t="s">
        <v>1965</v>
      </c>
      <c r="E2738" s="2">
        <v>3201</v>
      </c>
      <c r="F2738" s="2" t="s">
        <v>1966</v>
      </c>
      <c r="G2738" s="2">
        <v>2744447.3849999998</v>
      </c>
      <c r="H2738" s="2">
        <v>1263946.091</v>
      </c>
      <c r="I2738" s="2" t="s">
        <v>4896</v>
      </c>
      <c r="J2738" s="4">
        <v>39630</v>
      </c>
      <c r="K2738" s="230">
        <f t="shared" si="212"/>
        <v>3</v>
      </c>
      <c r="L2738" s="2" t="str">
        <f>$B2738&amp;"-"&amp;COUNTIF($B$2:$B2738, $B2738)</f>
        <v>9315-1</v>
      </c>
      <c r="M2738" s="2">
        <v>8479</v>
      </c>
      <c r="N2738" s="2" t="str">
        <f t="shared" si="215"/>
        <v>Altikon</v>
      </c>
      <c r="O2738" s="2" t="str">
        <f t="shared" si="215"/>
        <v/>
      </c>
      <c r="P2738" s="2" t="str">
        <f t="shared" si="215"/>
        <v/>
      </c>
      <c r="Q2738" s="2" t="str">
        <f t="shared" si="215"/>
        <v/>
      </c>
      <c r="R2738" s="2" t="str">
        <f t="shared" si="215"/>
        <v/>
      </c>
      <c r="S2738" s="2" t="str">
        <f t="shared" si="215"/>
        <v/>
      </c>
      <c r="T2738" s="2" t="str">
        <f t="shared" si="215"/>
        <v/>
      </c>
      <c r="U2738" s="2" t="str">
        <f t="shared" si="215"/>
        <v/>
      </c>
      <c r="V2738" s="2" t="str">
        <f t="shared" si="215"/>
        <v/>
      </c>
      <c r="W2738" s="2" t="str">
        <f t="shared" si="215"/>
        <v/>
      </c>
      <c r="X2738" s="2" t="str">
        <f t="shared" si="215"/>
        <v/>
      </c>
      <c r="Y2738" s="2" t="str">
        <f t="shared" si="215"/>
        <v/>
      </c>
    </row>
    <row r="2739" spans="1:25" x14ac:dyDescent="0.2">
      <c r="A2739" s="2" t="s">
        <v>2818</v>
      </c>
      <c r="B2739" s="2">
        <v>8580</v>
      </c>
      <c r="C2739" s="2">
        <v>5</v>
      </c>
      <c r="D2739" s="2" t="s">
        <v>1967</v>
      </c>
      <c r="E2739" s="2">
        <v>3202</v>
      </c>
      <c r="F2739" s="2" t="s">
        <v>1966</v>
      </c>
      <c r="G2739" s="2">
        <v>2741458.53</v>
      </c>
      <c r="H2739" s="2">
        <v>1266002.8540000001</v>
      </c>
      <c r="I2739" s="2" t="s">
        <v>4896</v>
      </c>
      <c r="J2739" s="4">
        <v>39630</v>
      </c>
      <c r="K2739" s="230">
        <f t="shared" si="212"/>
        <v>3</v>
      </c>
      <c r="L2739" s="2" t="str">
        <f>$B2739&amp;"-"&amp;COUNTIF($B$2:$B2739, $B2739)</f>
        <v>8580-1</v>
      </c>
      <c r="M2739" s="2">
        <v>8482</v>
      </c>
      <c r="N2739" s="2" t="str">
        <f t="shared" si="215"/>
        <v>Sennhof (Winterthur)</v>
      </c>
      <c r="O2739" s="2" t="str">
        <f t="shared" si="215"/>
        <v>Sennhof (Winterthur)</v>
      </c>
      <c r="P2739" s="2" t="str">
        <f t="shared" si="215"/>
        <v/>
      </c>
      <c r="Q2739" s="2" t="str">
        <f t="shared" si="215"/>
        <v/>
      </c>
      <c r="R2739" s="2" t="str">
        <f t="shared" si="215"/>
        <v/>
      </c>
      <c r="S2739" s="2" t="str">
        <f t="shared" si="215"/>
        <v/>
      </c>
      <c r="T2739" s="2" t="str">
        <f t="shared" si="215"/>
        <v/>
      </c>
      <c r="U2739" s="2" t="str">
        <f t="shared" si="215"/>
        <v/>
      </c>
      <c r="V2739" s="2" t="str">
        <f t="shared" si="215"/>
        <v/>
      </c>
      <c r="W2739" s="2" t="str">
        <f t="shared" si="215"/>
        <v/>
      </c>
      <c r="X2739" s="2" t="str">
        <f t="shared" si="215"/>
        <v/>
      </c>
      <c r="Y2739" s="2" t="str">
        <f t="shared" si="215"/>
        <v/>
      </c>
    </row>
    <row r="2740" spans="1:25" x14ac:dyDescent="0.2">
      <c r="A2740" s="2" t="s">
        <v>2822</v>
      </c>
      <c r="B2740" s="2">
        <v>9220</v>
      </c>
      <c r="C2740" s="2">
        <v>0</v>
      </c>
      <c r="D2740" s="2" t="s">
        <v>1967</v>
      </c>
      <c r="E2740" s="2">
        <v>3202</v>
      </c>
      <c r="F2740" s="2" t="s">
        <v>1966</v>
      </c>
      <c r="G2740" s="2">
        <v>2738576.9240000001</v>
      </c>
      <c r="H2740" s="2">
        <v>1263700.591</v>
      </c>
      <c r="I2740" s="2" t="s">
        <v>4896</v>
      </c>
      <c r="J2740" s="4">
        <v>39630</v>
      </c>
      <c r="K2740" s="230">
        <f t="shared" si="212"/>
        <v>3</v>
      </c>
      <c r="L2740" s="2" t="str">
        <f>$B2740&amp;"-"&amp;COUNTIF($B$2:$B2740, $B2740)</f>
        <v>9220-1</v>
      </c>
      <c r="M2740" s="2">
        <v>8483</v>
      </c>
      <c r="N2740" s="2" t="str">
        <f t="shared" si="215"/>
        <v>Kollbrunn</v>
      </c>
      <c r="O2740" s="2" t="str">
        <f t="shared" si="215"/>
        <v>Kollbrunn</v>
      </c>
      <c r="P2740" s="2" t="str">
        <f t="shared" si="215"/>
        <v/>
      </c>
      <c r="Q2740" s="2" t="str">
        <f t="shared" si="215"/>
        <v/>
      </c>
      <c r="R2740" s="2" t="str">
        <f t="shared" si="215"/>
        <v/>
      </c>
      <c r="S2740" s="2" t="str">
        <f t="shared" si="215"/>
        <v/>
      </c>
      <c r="T2740" s="2" t="str">
        <f t="shared" si="215"/>
        <v/>
      </c>
      <c r="U2740" s="2" t="str">
        <f t="shared" si="215"/>
        <v/>
      </c>
      <c r="V2740" s="2" t="str">
        <f t="shared" si="215"/>
        <v/>
      </c>
      <c r="W2740" s="2" t="str">
        <f t="shared" si="215"/>
        <v/>
      </c>
      <c r="X2740" s="2" t="str">
        <f t="shared" si="215"/>
        <v/>
      </c>
      <c r="Y2740" s="2" t="str">
        <f t="shared" si="215"/>
        <v/>
      </c>
    </row>
    <row r="2741" spans="1:25" x14ac:dyDescent="0.2">
      <c r="A2741" s="2" t="s">
        <v>1964</v>
      </c>
      <c r="B2741" s="2">
        <v>9308</v>
      </c>
      <c r="C2741" s="2">
        <v>0</v>
      </c>
      <c r="D2741" s="2" t="s">
        <v>1967</v>
      </c>
      <c r="E2741" s="2">
        <v>3202</v>
      </c>
      <c r="F2741" s="2" t="s">
        <v>1966</v>
      </c>
      <c r="G2741" s="2">
        <v>2742440.753</v>
      </c>
      <c r="H2741" s="2">
        <v>1263275.4180000001</v>
      </c>
      <c r="I2741" s="2" t="s">
        <v>4896</v>
      </c>
      <c r="J2741" s="4">
        <v>39630</v>
      </c>
      <c r="K2741" s="230">
        <f t="shared" si="212"/>
        <v>3</v>
      </c>
      <c r="L2741" s="2" t="str">
        <f>$B2741&amp;"-"&amp;COUNTIF($B$2:$B2741, $B2741)</f>
        <v>9308-2</v>
      </c>
      <c r="M2741" s="2">
        <v>8484</v>
      </c>
      <c r="N2741" s="2" t="str">
        <f t="shared" si="215"/>
        <v>Weisslingen</v>
      </c>
      <c r="O2741" s="2" t="str">
        <f t="shared" si="215"/>
        <v>Neschwil</v>
      </c>
      <c r="P2741" s="2" t="str">
        <f t="shared" si="215"/>
        <v>Theilingen</v>
      </c>
      <c r="Q2741" s="2" t="str">
        <f t="shared" si="215"/>
        <v/>
      </c>
      <c r="R2741" s="2" t="str">
        <f t="shared" si="215"/>
        <v/>
      </c>
      <c r="S2741" s="2" t="str">
        <f t="shared" si="215"/>
        <v/>
      </c>
      <c r="T2741" s="2" t="str">
        <f t="shared" si="215"/>
        <v/>
      </c>
      <c r="U2741" s="2" t="str">
        <f t="shared" si="215"/>
        <v/>
      </c>
      <c r="V2741" s="2" t="str">
        <f t="shared" si="215"/>
        <v/>
      </c>
      <c r="W2741" s="2" t="str">
        <f t="shared" si="215"/>
        <v/>
      </c>
      <c r="X2741" s="2" t="str">
        <f t="shared" si="215"/>
        <v/>
      </c>
      <c r="Y2741" s="2" t="str">
        <f t="shared" si="215"/>
        <v/>
      </c>
    </row>
    <row r="2742" spans="1:25" x14ac:dyDescent="0.2">
      <c r="A2742" s="2" t="s">
        <v>1967</v>
      </c>
      <c r="B2742" s="2">
        <v>9313</v>
      </c>
      <c r="C2742" s="2">
        <v>0</v>
      </c>
      <c r="D2742" s="2" t="s">
        <v>1967</v>
      </c>
      <c r="E2742" s="2">
        <v>3202</v>
      </c>
      <c r="F2742" s="2" t="s">
        <v>1966</v>
      </c>
      <c r="G2742" s="2">
        <v>2741720.3810000001</v>
      </c>
      <c r="H2742" s="2">
        <v>1264742.942</v>
      </c>
      <c r="I2742" s="2" t="s">
        <v>4896</v>
      </c>
      <c r="J2742" s="4">
        <v>39630</v>
      </c>
      <c r="K2742" s="230">
        <f t="shared" si="212"/>
        <v>3</v>
      </c>
      <c r="L2742" s="2" t="str">
        <f>$B2742&amp;"-"&amp;COUNTIF($B$2:$B2742, $B2742)</f>
        <v>9313-1</v>
      </c>
      <c r="M2742" s="2">
        <v>8486</v>
      </c>
      <c r="N2742" s="2" t="str">
        <f t="shared" si="215"/>
        <v>Rikon im Tösstal</v>
      </c>
      <c r="O2742" s="2" t="str">
        <f t="shared" si="215"/>
        <v>Rikon im Tösstal</v>
      </c>
      <c r="P2742" s="2" t="str">
        <f t="shared" si="215"/>
        <v/>
      </c>
      <c r="Q2742" s="2" t="str">
        <f t="shared" si="215"/>
        <v/>
      </c>
      <c r="R2742" s="2" t="str">
        <f t="shared" si="215"/>
        <v/>
      </c>
      <c r="S2742" s="2" t="str">
        <f t="shared" si="215"/>
        <v/>
      </c>
      <c r="T2742" s="2" t="str">
        <f t="shared" si="215"/>
        <v/>
      </c>
      <c r="U2742" s="2" t="str">
        <f t="shared" si="215"/>
        <v/>
      </c>
      <c r="V2742" s="2" t="str">
        <f t="shared" si="215"/>
        <v/>
      </c>
      <c r="W2742" s="2" t="str">
        <f t="shared" si="215"/>
        <v/>
      </c>
      <c r="X2742" s="2" t="str">
        <f t="shared" si="215"/>
        <v/>
      </c>
      <c r="Y2742" s="2" t="str">
        <f t="shared" si="215"/>
        <v/>
      </c>
    </row>
    <row r="2743" spans="1:25" x14ac:dyDescent="0.2">
      <c r="A2743" s="2" t="s">
        <v>1968</v>
      </c>
      <c r="B2743" s="2">
        <v>9000</v>
      </c>
      <c r="C2743" s="2">
        <v>0</v>
      </c>
      <c r="D2743" s="2" t="s">
        <v>1968</v>
      </c>
      <c r="E2743" s="2">
        <v>3203</v>
      </c>
      <c r="F2743" s="2" t="s">
        <v>1966</v>
      </c>
      <c r="G2743" s="2">
        <v>2745132.9019999998</v>
      </c>
      <c r="H2743" s="2">
        <v>1254315.432</v>
      </c>
      <c r="I2743" s="2" t="s">
        <v>4896</v>
      </c>
      <c r="J2743" s="4">
        <v>39630</v>
      </c>
      <c r="K2743" s="230">
        <f t="shared" si="212"/>
        <v>3</v>
      </c>
      <c r="L2743" s="2" t="str">
        <f>$B2743&amp;"-"&amp;COUNTIF($B$2:$B2743, $B2743)</f>
        <v>9000-1</v>
      </c>
      <c r="M2743" s="2">
        <v>8487</v>
      </c>
      <c r="N2743" s="2" t="str">
        <f t="shared" si="215"/>
        <v>Zell ZH</v>
      </c>
      <c r="O2743" s="2" t="str">
        <f t="shared" si="215"/>
        <v>Rämismühle</v>
      </c>
      <c r="P2743" s="2" t="str">
        <f t="shared" si="215"/>
        <v/>
      </c>
      <c r="Q2743" s="2" t="str">
        <f t="shared" si="215"/>
        <v/>
      </c>
      <c r="R2743" s="2" t="str">
        <f t="shared" si="215"/>
        <v/>
      </c>
      <c r="S2743" s="2" t="str">
        <f t="shared" si="215"/>
        <v/>
      </c>
      <c r="T2743" s="2" t="str">
        <f t="shared" si="215"/>
        <v/>
      </c>
      <c r="U2743" s="2" t="str">
        <f t="shared" si="215"/>
        <v/>
      </c>
      <c r="V2743" s="2" t="str">
        <f t="shared" si="215"/>
        <v/>
      </c>
      <c r="W2743" s="2" t="str">
        <f t="shared" si="215"/>
        <v/>
      </c>
      <c r="X2743" s="2" t="str">
        <f t="shared" si="215"/>
        <v/>
      </c>
      <c r="Y2743" s="2" t="str">
        <f t="shared" si="215"/>
        <v/>
      </c>
    </row>
    <row r="2744" spans="1:25" x14ac:dyDescent="0.2">
      <c r="A2744" s="2" t="s">
        <v>1968</v>
      </c>
      <c r="B2744" s="2">
        <v>9008</v>
      </c>
      <c r="C2744" s="2">
        <v>0</v>
      </c>
      <c r="D2744" s="2" t="s">
        <v>1968</v>
      </c>
      <c r="E2744" s="2">
        <v>3203</v>
      </c>
      <c r="F2744" s="2" t="s">
        <v>1966</v>
      </c>
      <c r="G2744" s="2">
        <v>2747317.0290000001</v>
      </c>
      <c r="H2744" s="2">
        <v>1256391.4380000001</v>
      </c>
      <c r="I2744" s="2" t="s">
        <v>4896</v>
      </c>
      <c r="J2744" s="4">
        <v>39630</v>
      </c>
      <c r="K2744" s="230">
        <f t="shared" si="212"/>
        <v>3</v>
      </c>
      <c r="L2744" s="2" t="str">
        <f>$B2744&amp;"-"&amp;COUNTIF($B$2:$B2744, $B2744)</f>
        <v>9008-1</v>
      </c>
      <c r="M2744" s="2">
        <v>8488</v>
      </c>
      <c r="N2744" s="2" t="str">
        <f t="shared" si="215"/>
        <v>Turbenthal</v>
      </c>
      <c r="O2744" s="2" t="str">
        <f t="shared" si="215"/>
        <v>Turbenthal</v>
      </c>
      <c r="P2744" s="2" t="str">
        <f t="shared" si="215"/>
        <v/>
      </c>
      <c r="Q2744" s="2" t="str">
        <f t="shared" si="215"/>
        <v/>
      </c>
      <c r="R2744" s="2" t="str">
        <f t="shared" si="215"/>
        <v/>
      </c>
      <c r="S2744" s="2" t="str">
        <f t="shared" si="215"/>
        <v/>
      </c>
      <c r="T2744" s="2" t="str">
        <f t="shared" si="215"/>
        <v/>
      </c>
      <c r="U2744" s="2" t="str">
        <f t="shared" si="215"/>
        <v/>
      </c>
      <c r="V2744" s="2" t="str">
        <f t="shared" si="215"/>
        <v/>
      </c>
      <c r="W2744" s="2" t="str">
        <f t="shared" si="215"/>
        <v/>
      </c>
      <c r="X2744" s="2" t="str">
        <f t="shared" si="215"/>
        <v/>
      </c>
      <c r="Y2744" s="2" t="str">
        <f t="shared" si="215"/>
        <v/>
      </c>
    </row>
    <row r="2745" spans="1:25" x14ac:dyDescent="0.2">
      <c r="A2745" s="2" t="s">
        <v>1968</v>
      </c>
      <c r="B2745" s="2">
        <v>9010</v>
      </c>
      <c r="C2745" s="2">
        <v>0</v>
      </c>
      <c r="D2745" s="2" t="s">
        <v>1968</v>
      </c>
      <c r="E2745" s="2">
        <v>3203</v>
      </c>
      <c r="F2745" s="2" t="s">
        <v>1966</v>
      </c>
      <c r="G2745" s="2">
        <v>2745797.1039999998</v>
      </c>
      <c r="H2745" s="2">
        <v>1256400.8940000001</v>
      </c>
      <c r="I2745" s="2" t="s">
        <v>4896</v>
      </c>
      <c r="J2745" s="4">
        <v>39630</v>
      </c>
      <c r="K2745" s="230">
        <f t="shared" si="212"/>
        <v>3</v>
      </c>
      <c r="L2745" s="2" t="str">
        <f>$B2745&amp;"-"&amp;COUNTIF($B$2:$B2745, $B2745)</f>
        <v>9010-1</v>
      </c>
      <c r="M2745" s="2">
        <v>8489</v>
      </c>
      <c r="N2745" s="2" t="str">
        <f t="shared" si="215"/>
        <v>Wildberg</v>
      </c>
      <c r="O2745" s="2" t="str">
        <f t="shared" si="215"/>
        <v>Schalchen</v>
      </c>
      <c r="P2745" s="2" t="str">
        <f t="shared" si="215"/>
        <v>Ehrikon</v>
      </c>
      <c r="Q2745" s="2" t="str">
        <f t="shared" si="215"/>
        <v/>
      </c>
      <c r="R2745" s="2" t="str">
        <f t="shared" si="215"/>
        <v/>
      </c>
      <c r="S2745" s="2" t="str">
        <f t="shared" si="215"/>
        <v/>
      </c>
      <c r="T2745" s="2" t="str">
        <f t="shared" si="215"/>
        <v/>
      </c>
      <c r="U2745" s="2" t="str">
        <f t="shared" si="215"/>
        <v/>
      </c>
      <c r="V2745" s="2" t="str">
        <f t="shared" si="215"/>
        <v/>
      </c>
      <c r="W2745" s="2" t="str">
        <f t="shared" si="215"/>
        <v/>
      </c>
      <c r="X2745" s="2" t="str">
        <f t="shared" si="215"/>
        <v/>
      </c>
      <c r="Y2745" s="2" t="str">
        <f t="shared" si="215"/>
        <v/>
      </c>
    </row>
    <row r="2746" spans="1:25" x14ac:dyDescent="0.2">
      <c r="A2746" s="2" t="s">
        <v>1968</v>
      </c>
      <c r="B2746" s="2">
        <v>9011</v>
      </c>
      <c r="C2746" s="2">
        <v>0</v>
      </c>
      <c r="D2746" s="2" t="s">
        <v>1968</v>
      </c>
      <c r="E2746" s="2">
        <v>3203</v>
      </c>
      <c r="F2746" s="2" t="s">
        <v>1966</v>
      </c>
      <c r="G2746" s="2">
        <v>2747955.1260000002</v>
      </c>
      <c r="H2746" s="2">
        <v>1253398.615</v>
      </c>
      <c r="I2746" s="2" t="s">
        <v>4896</v>
      </c>
      <c r="J2746" s="4">
        <v>39630</v>
      </c>
      <c r="K2746" s="230">
        <f t="shared" si="212"/>
        <v>3</v>
      </c>
      <c r="L2746" s="2" t="str">
        <f>$B2746&amp;"-"&amp;COUNTIF($B$2:$B2746, $B2746)</f>
        <v>9011-1</v>
      </c>
      <c r="M2746" s="2">
        <v>8492</v>
      </c>
      <c r="N2746" s="2" t="str">
        <f t="shared" si="215"/>
        <v>Wila</v>
      </c>
      <c r="O2746" s="2" t="str">
        <f t="shared" si="215"/>
        <v>Wila</v>
      </c>
      <c r="P2746" s="2" t="str">
        <f t="shared" si="215"/>
        <v/>
      </c>
      <c r="Q2746" s="2" t="str">
        <f t="shared" si="215"/>
        <v/>
      </c>
      <c r="R2746" s="2" t="str">
        <f t="shared" si="215"/>
        <v/>
      </c>
      <c r="S2746" s="2" t="str">
        <f t="shared" si="215"/>
        <v/>
      </c>
      <c r="T2746" s="2" t="str">
        <f t="shared" si="215"/>
        <v/>
      </c>
      <c r="U2746" s="2" t="str">
        <f t="shared" si="215"/>
        <v/>
      </c>
      <c r="V2746" s="2" t="str">
        <f t="shared" si="215"/>
        <v/>
      </c>
      <c r="W2746" s="2" t="str">
        <f t="shared" si="215"/>
        <v/>
      </c>
      <c r="X2746" s="2" t="str">
        <f t="shared" si="215"/>
        <v/>
      </c>
      <c r="Y2746" s="2" t="str">
        <f t="shared" si="215"/>
        <v/>
      </c>
    </row>
    <row r="2747" spans="1:25" x14ac:dyDescent="0.2">
      <c r="A2747" s="2" t="s">
        <v>1968</v>
      </c>
      <c r="B2747" s="2">
        <v>9012</v>
      </c>
      <c r="C2747" s="2">
        <v>0</v>
      </c>
      <c r="D2747" s="2" t="s">
        <v>1968</v>
      </c>
      <c r="E2747" s="2">
        <v>3203</v>
      </c>
      <c r="F2747" s="2" t="s">
        <v>1966</v>
      </c>
      <c r="G2747" s="2">
        <v>2745062.8560000001</v>
      </c>
      <c r="H2747" s="2">
        <v>1252828.9069999999</v>
      </c>
      <c r="I2747" s="2" t="s">
        <v>4896</v>
      </c>
      <c r="J2747" s="4">
        <v>39630</v>
      </c>
      <c r="K2747" s="230">
        <f t="shared" si="212"/>
        <v>3</v>
      </c>
      <c r="L2747" s="2" t="str">
        <f>$B2747&amp;"-"&amp;COUNTIF($B$2:$B2747, $B2747)</f>
        <v>9012-2</v>
      </c>
      <c r="M2747" s="2">
        <v>8493</v>
      </c>
      <c r="N2747" s="2" t="str">
        <f t="shared" si="215"/>
        <v>Saland</v>
      </c>
      <c r="O2747" s="2" t="str">
        <f t="shared" si="215"/>
        <v>Saland</v>
      </c>
      <c r="P2747" s="2" t="str">
        <f t="shared" si="215"/>
        <v/>
      </c>
      <c r="Q2747" s="2" t="str">
        <f t="shared" si="215"/>
        <v/>
      </c>
      <c r="R2747" s="2" t="str">
        <f t="shared" si="215"/>
        <v/>
      </c>
      <c r="S2747" s="2" t="str">
        <f t="shared" si="215"/>
        <v/>
      </c>
      <c r="T2747" s="2" t="str">
        <f t="shared" si="215"/>
        <v/>
      </c>
      <c r="U2747" s="2" t="str">
        <f t="shared" si="215"/>
        <v/>
      </c>
      <c r="V2747" s="2" t="str">
        <f t="shared" si="215"/>
        <v/>
      </c>
      <c r="W2747" s="2" t="str">
        <f t="shared" si="215"/>
        <v/>
      </c>
      <c r="X2747" s="2" t="str">
        <f t="shared" si="215"/>
        <v/>
      </c>
      <c r="Y2747" s="2" t="str">
        <f t="shared" si="215"/>
        <v/>
      </c>
    </row>
    <row r="2748" spans="1:25" x14ac:dyDescent="0.2">
      <c r="A2748" s="2" t="s">
        <v>1968</v>
      </c>
      <c r="B2748" s="2">
        <v>9014</v>
      </c>
      <c r="C2748" s="2">
        <v>0</v>
      </c>
      <c r="D2748" s="2" t="s">
        <v>1968</v>
      </c>
      <c r="E2748" s="2">
        <v>3203</v>
      </c>
      <c r="F2748" s="2" t="s">
        <v>1966</v>
      </c>
      <c r="G2748" s="2">
        <v>2743153.548</v>
      </c>
      <c r="H2748" s="2">
        <v>1252668.2709999999</v>
      </c>
      <c r="I2748" s="2" t="s">
        <v>4896</v>
      </c>
      <c r="J2748" s="4">
        <v>39630</v>
      </c>
      <c r="K2748" s="230">
        <f t="shared" si="212"/>
        <v>3</v>
      </c>
      <c r="L2748" s="2" t="str">
        <f>$B2748&amp;"-"&amp;COUNTIF($B$2:$B2748, $B2748)</f>
        <v>9014-2</v>
      </c>
      <c r="M2748" s="2">
        <v>8494</v>
      </c>
      <c r="N2748" s="2" t="str">
        <f t="shared" si="215"/>
        <v>Bauma</v>
      </c>
      <c r="O2748" s="2" t="str">
        <f t="shared" si="215"/>
        <v>Bauma</v>
      </c>
      <c r="P2748" s="2" t="str">
        <f t="shared" si="215"/>
        <v/>
      </c>
      <c r="Q2748" s="2" t="str">
        <f t="shared" si="215"/>
        <v/>
      </c>
      <c r="R2748" s="2" t="str">
        <f t="shared" si="215"/>
        <v/>
      </c>
      <c r="S2748" s="2" t="str">
        <f t="shared" si="215"/>
        <v/>
      </c>
      <c r="T2748" s="2" t="str">
        <f t="shared" si="215"/>
        <v/>
      </c>
      <c r="U2748" s="2" t="str">
        <f t="shared" si="215"/>
        <v/>
      </c>
      <c r="V2748" s="2" t="str">
        <f t="shared" si="215"/>
        <v/>
      </c>
      <c r="W2748" s="2" t="str">
        <f t="shared" si="215"/>
        <v/>
      </c>
      <c r="X2748" s="2" t="str">
        <f t="shared" si="215"/>
        <v/>
      </c>
      <c r="Y2748" s="2" t="str">
        <f t="shared" si="215"/>
        <v/>
      </c>
    </row>
    <row r="2749" spans="1:25" x14ac:dyDescent="0.2">
      <c r="A2749" s="2" t="s">
        <v>1968</v>
      </c>
      <c r="B2749" s="2">
        <v>9015</v>
      </c>
      <c r="C2749" s="2">
        <v>0</v>
      </c>
      <c r="D2749" s="2" t="s">
        <v>1968</v>
      </c>
      <c r="E2749" s="2">
        <v>3203</v>
      </c>
      <c r="F2749" s="2" t="s">
        <v>1966</v>
      </c>
      <c r="G2749" s="2">
        <v>2741148.4950000001</v>
      </c>
      <c r="H2749" s="2">
        <v>1252744.9609999999</v>
      </c>
      <c r="I2749" s="2" t="s">
        <v>4896</v>
      </c>
      <c r="J2749" s="4">
        <v>39630</v>
      </c>
      <c r="K2749" s="230">
        <f t="shared" si="212"/>
        <v>3</v>
      </c>
      <c r="L2749" s="2" t="str">
        <f>$B2749&amp;"-"&amp;COUNTIF($B$2:$B2749, $B2749)</f>
        <v>9015-1</v>
      </c>
      <c r="M2749" s="2">
        <v>8495</v>
      </c>
      <c r="N2749" s="2" t="str">
        <f t="shared" si="215"/>
        <v>Schmidrüti</v>
      </c>
      <c r="O2749" s="2" t="str">
        <f t="shared" si="215"/>
        <v>Schmidrüti</v>
      </c>
      <c r="P2749" s="2" t="str">
        <f t="shared" si="215"/>
        <v/>
      </c>
      <c r="Q2749" s="2" t="str">
        <f t="shared" si="215"/>
        <v/>
      </c>
      <c r="R2749" s="2" t="str">
        <f t="shared" si="215"/>
        <v/>
      </c>
      <c r="S2749" s="2" t="str">
        <f t="shared" si="215"/>
        <v/>
      </c>
      <c r="T2749" s="2" t="str">
        <f t="shared" si="215"/>
        <v/>
      </c>
      <c r="U2749" s="2" t="str">
        <f t="shared" si="215"/>
        <v/>
      </c>
      <c r="V2749" s="2" t="str">
        <f t="shared" si="215"/>
        <v/>
      </c>
      <c r="W2749" s="2" t="str">
        <f t="shared" si="215"/>
        <v/>
      </c>
      <c r="X2749" s="2" t="str">
        <f t="shared" si="215"/>
        <v/>
      </c>
      <c r="Y2749" s="2" t="str">
        <f t="shared" si="215"/>
        <v/>
      </c>
    </row>
    <row r="2750" spans="1:25" x14ac:dyDescent="0.2">
      <c r="A2750" s="2" t="s">
        <v>1968</v>
      </c>
      <c r="B2750" s="2">
        <v>9016</v>
      </c>
      <c r="C2750" s="2">
        <v>0</v>
      </c>
      <c r="D2750" s="2" t="s">
        <v>1968</v>
      </c>
      <c r="E2750" s="2">
        <v>3203</v>
      </c>
      <c r="F2750" s="2" t="s">
        <v>1966</v>
      </c>
      <c r="G2750" s="2">
        <v>2749057.9720000001</v>
      </c>
      <c r="H2750" s="2">
        <v>1256260.28</v>
      </c>
      <c r="I2750" s="2" t="s">
        <v>4896</v>
      </c>
      <c r="J2750" s="4">
        <v>39630</v>
      </c>
      <c r="K2750" s="230">
        <f t="shared" si="212"/>
        <v>3</v>
      </c>
      <c r="L2750" s="2" t="str">
        <f>$B2750&amp;"-"&amp;COUNTIF($B$2:$B2750, $B2750)</f>
        <v>9016-1</v>
      </c>
      <c r="M2750" s="2">
        <v>8496</v>
      </c>
      <c r="N2750" s="2" t="str">
        <f t="shared" ref="N2750:Y2771" si="216">IFERROR(INDEX($A$2:$A$5744, MATCH($M2750&amp;"-"&amp;N$1, $L$2:$L$5744, 0)), "")</f>
        <v>Steg im Tösstal</v>
      </c>
      <c r="O2750" s="2" t="str">
        <f t="shared" si="216"/>
        <v>Steg im Tösstal</v>
      </c>
      <c r="P2750" s="2" t="str">
        <f t="shared" si="216"/>
        <v/>
      </c>
      <c r="Q2750" s="2" t="str">
        <f t="shared" si="216"/>
        <v/>
      </c>
      <c r="R2750" s="2" t="str">
        <f t="shared" si="216"/>
        <v/>
      </c>
      <c r="S2750" s="2" t="str">
        <f t="shared" si="216"/>
        <v/>
      </c>
      <c r="T2750" s="2" t="str">
        <f t="shared" si="216"/>
        <v/>
      </c>
      <c r="U2750" s="2" t="str">
        <f t="shared" si="216"/>
        <v/>
      </c>
      <c r="V2750" s="2" t="str">
        <f t="shared" si="216"/>
        <v/>
      </c>
      <c r="W2750" s="2" t="str">
        <f t="shared" si="216"/>
        <v/>
      </c>
      <c r="X2750" s="2" t="str">
        <f t="shared" si="216"/>
        <v/>
      </c>
      <c r="Y2750" s="2" t="str">
        <f t="shared" si="216"/>
        <v/>
      </c>
    </row>
    <row r="2751" spans="1:25" x14ac:dyDescent="0.2">
      <c r="A2751" s="2" t="s">
        <v>2169</v>
      </c>
      <c r="B2751" s="2">
        <v>9030</v>
      </c>
      <c r="C2751" s="2">
        <v>0</v>
      </c>
      <c r="D2751" s="2" t="s">
        <v>1968</v>
      </c>
      <c r="E2751" s="2">
        <v>3203</v>
      </c>
      <c r="F2751" s="2" t="s">
        <v>1966</v>
      </c>
      <c r="G2751" s="2">
        <v>2742806.767</v>
      </c>
      <c r="H2751" s="2">
        <v>1253820.852</v>
      </c>
      <c r="I2751" s="2" t="s">
        <v>4896</v>
      </c>
      <c r="J2751" s="4">
        <v>39630</v>
      </c>
      <c r="K2751" s="230">
        <f t="shared" si="212"/>
        <v>3</v>
      </c>
      <c r="L2751" s="2" t="str">
        <f>$B2751&amp;"-"&amp;COUNTIF($B$2:$B2751, $B2751)</f>
        <v>9030-1</v>
      </c>
      <c r="M2751" s="2">
        <v>8497</v>
      </c>
      <c r="N2751" s="2" t="str">
        <f t="shared" si="216"/>
        <v>Fischenthal</v>
      </c>
      <c r="O2751" s="2" t="str">
        <f t="shared" si="216"/>
        <v>Fischenthal</v>
      </c>
      <c r="P2751" s="2" t="str">
        <f t="shared" si="216"/>
        <v/>
      </c>
      <c r="Q2751" s="2" t="str">
        <f t="shared" si="216"/>
        <v/>
      </c>
      <c r="R2751" s="2" t="str">
        <f t="shared" si="216"/>
        <v/>
      </c>
      <c r="S2751" s="2" t="str">
        <f t="shared" si="216"/>
        <v/>
      </c>
      <c r="T2751" s="2" t="str">
        <f t="shared" si="216"/>
        <v/>
      </c>
      <c r="U2751" s="2" t="str">
        <f t="shared" si="216"/>
        <v/>
      </c>
      <c r="V2751" s="2" t="str">
        <f t="shared" si="216"/>
        <v/>
      </c>
      <c r="W2751" s="2" t="str">
        <f t="shared" si="216"/>
        <v/>
      </c>
      <c r="X2751" s="2" t="str">
        <f t="shared" si="216"/>
        <v/>
      </c>
      <c r="Y2751" s="2" t="str">
        <f t="shared" si="216"/>
        <v/>
      </c>
    </row>
    <row r="2752" spans="1:25" x14ac:dyDescent="0.2">
      <c r="A2752" s="2" t="s">
        <v>1925</v>
      </c>
      <c r="B2752" s="2">
        <v>9037</v>
      </c>
      <c r="C2752" s="2">
        <v>0</v>
      </c>
      <c r="D2752" s="2" t="s">
        <v>1968</v>
      </c>
      <c r="E2752" s="2">
        <v>3203</v>
      </c>
      <c r="F2752" s="2" t="s">
        <v>1966</v>
      </c>
      <c r="G2752" s="2">
        <v>2750159.3250000002</v>
      </c>
      <c r="H2752" s="2">
        <v>1254564.9820000001</v>
      </c>
      <c r="I2752" s="2" t="s">
        <v>4896</v>
      </c>
      <c r="J2752" s="4">
        <v>39630</v>
      </c>
      <c r="K2752" s="230">
        <f t="shared" si="212"/>
        <v>3</v>
      </c>
      <c r="L2752" s="2" t="str">
        <f>$B2752&amp;"-"&amp;COUNTIF($B$2:$B2752, $B2752)</f>
        <v>9037-3</v>
      </c>
      <c r="M2752" s="2">
        <v>8498</v>
      </c>
      <c r="N2752" s="2" t="str">
        <f t="shared" si="216"/>
        <v>Gibswil</v>
      </c>
      <c r="O2752" s="2" t="str">
        <f t="shared" si="216"/>
        <v>Gibswil</v>
      </c>
      <c r="P2752" s="2" t="str">
        <f t="shared" si="216"/>
        <v>Gibswil</v>
      </c>
      <c r="Q2752" s="2" t="str">
        <f t="shared" si="216"/>
        <v/>
      </c>
      <c r="R2752" s="2" t="str">
        <f t="shared" si="216"/>
        <v/>
      </c>
      <c r="S2752" s="2" t="str">
        <f t="shared" si="216"/>
        <v/>
      </c>
      <c r="T2752" s="2" t="str">
        <f t="shared" si="216"/>
        <v/>
      </c>
      <c r="U2752" s="2" t="str">
        <f t="shared" si="216"/>
        <v/>
      </c>
      <c r="V2752" s="2" t="str">
        <f t="shared" si="216"/>
        <v/>
      </c>
      <c r="W2752" s="2" t="str">
        <f t="shared" si="216"/>
        <v/>
      </c>
      <c r="X2752" s="2" t="str">
        <f t="shared" si="216"/>
        <v/>
      </c>
      <c r="Y2752" s="2" t="str">
        <f t="shared" si="216"/>
        <v/>
      </c>
    </row>
    <row r="2753" spans="1:25" x14ac:dyDescent="0.2">
      <c r="A2753" s="2" t="s">
        <v>1926</v>
      </c>
      <c r="B2753" s="2">
        <v>9042</v>
      </c>
      <c r="C2753" s="2">
        <v>0</v>
      </c>
      <c r="D2753" s="2" t="s">
        <v>1968</v>
      </c>
      <c r="E2753" s="2">
        <v>3203</v>
      </c>
      <c r="F2753" s="2" t="s">
        <v>1966</v>
      </c>
      <c r="G2753" s="2">
        <v>2750051.2820000001</v>
      </c>
      <c r="H2753" s="2">
        <v>1253607.7120000001</v>
      </c>
      <c r="I2753" s="2" t="s">
        <v>4896</v>
      </c>
      <c r="J2753" s="4">
        <v>39630</v>
      </c>
      <c r="K2753" s="230">
        <f t="shared" si="212"/>
        <v>3</v>
      </c>
      <c r="L2753" s="2" t="str">
        <f>$B2753&amp;"-"&amp;COUNTIF($B$2:$B2753, $B2753)</f>
        <v>9042-3</v>
      </c>
      <c r="M2753" s="2">
        <v>8499</v>
      </c>
      <c r="N2753" s="2" t="str">
        <f t="shared" si="216"/>
        <v>Sternenberg</v>
      </c>
      <c r="O2753" s="2" t="str">
        <f t="shared" si="216"/>
        <v>Sternenberg</v>
      </c>
      <c r="P2753" s="2" t="str">
        <f t="shared" si="216"/>
        <v/>
      </c>
      <c r="Q2753" s="2" t="str">
        <f t="shared" si="216"/>
        <v/>
      </c>
      <c r="R2753" s="2" t="str">
        <f t="shared" si="216"/>
        <v/>
      </c>
      <c r="S2753" s="2" t="str">
        <f t="shared" si="216"/>
        <v/>
      </c>
      <c r="T2753" s="2" t="str">
        <f t="shared" si="216"/>
        <v/>
      </c>
      <c r="U2753" s="2" t="str">
        <f t="shared" si="216"/>
        <v/>
      </c>
      <c r="V2753" s="2" t="str">
        <f t="shared" si="216"/>
        <v/>
      </c>
      <c r="W2753" s="2" t="str">
        <f t="shared" si="216"/>
        <v/>
      </c>
      <c r="X2753" s="2" t="str">
        <f t="shared" si="216"/>
        <v/>
      </c>
      <c r="Y2753" s="2" t="str">
        <f t="shared" si="216"/>
        <v/>
      </c>
    </row>
    <row r="2754" spans="1:25" x14ac:dyDescent="0.2">
      <c r="A2754" s="2" t="s">
        <v>1969</v>
      </c>
      <c r="B2754" s="2">
        <v>9300</v>
      </c>
      <c r="C2754" s="2">
        <v>0</v>
      </c>
      <c r="D2754" s="2" t="s">
        <v>1968</v>
      </c>
      <c r="E2754" s="2">
        <v>3203</v>
      </c>
      <c r="F2754" s="2" t="s">
        <v>1966</v>
      </c>
      <c r="G2754" s="2">
        <v>2747759.4369999999</v>
      </c>
      <c r="H2754" s="2">
        <v>1257460.483</v>
      </c>
      <c r="I2754" s="2" t="s">
        <v>4896</v>
      </c>
      <c r="J2754" s="4">
        <v>39630</v>
      </c>
      <c r="K2754" s="230">
        <f t="shared" si="212"/>
        <v>3</v>
      </c>
      <c r="L2754" s="2" t="str">
        <f>$B2754&amp;"-"&amp;COUNTIF($B$2:$B2754, $B2754)</f>
        <v>9300-1</v>
      </c>
      <c r="M2754" s="2">
        <v>8500</v>
      </c>
      <c r="N2754" s="2" t="str">
        <f t="shared" si="216"/>
        <v>Gerlikon</v>
      </c>
      <c r="O2754" s="2" t="str">
        <f t="shared" si="216"/>
        <v>Frauenfeld</v>
      </c>
      <c r="P2754" s="2" t="str">
        <f t="shared" si="216"/>
        <v>Frauenfeld</v>
      </c>
      <c r="Q2754" s="2" t="str">
        <f t="shared" si="216"/>
        <v>Gerlikon</v>
      </c>
      <c r="R2754" s="2" t="str">
        <f t="shared" si="216"/>
        <v>Frauenfeld</v>
      </c>
      <c r="S2754" s="2" t="str">
        <f t="shared" si="216"/>
        <v>Frauenfeld</v>
      </c>
      <c r="T2754" s="2" t="str">
        <f t="shared" si="216"/>
        <v>Frauenfeld</v>
      </c>
      <c r="U2754" s="2" t="str">
        <f t="shared" si="216"/>
        <v/>
      </c>
      <c r="V2754" s="2" t="str">
        <f t="shared" si="216"/>
        <v/>
      </c>
      <c r="W2754" s="2" t="str">
        <f t="shared" si="216"/>
        <v/>
      </c>
      <c r="X2754" s="2" t="str">
        <f t="shared" si="216"/>
        <v/>
      </c>
      <c r="Y2754" s="2" t="str">
        <f t="shared" si="216"/>
        <v/>
      </c>
    </row>
    <row r="2755" spans="1:25" x14ac:dyDescent="0.2">
      <c r="A2755" s="2" t="s">
        <v>1968</v>
      </c>
      <c r="B2755" s="2">
        <v>9008</v>
      </c>
      <c r="C2755" s="2">
        <v>0</v>
      </c>
      <c r="D2755" s="2" t="s">
        <v>1969</v>
      </c>
      <c r="E2755" s="2">
        <v>3204</v>
      </c>
      <c r="F2755" s="2" t="s">
        <v>1966</v>
      </c>
      <c r="G2755" s="2">
        <v>2747357.16</v>
      </c>
      <c r="H2755" s="2">
        <v>1256859.645</v>
      </c>
      <c r="I2755" s="2" t="s">
        <v>4896</v>
      </c>
      <c r="J2755" s="4">
        <v>39630</v>
      </c>
      <c r="K2755" s="230">
        <f t="shared" ref="K2755:K2818" si="217">IF(I2755="it", 1, IF(I2755="fr", 2, 3))</f>
        <v>3</v>
      </c>
      <c r="L2755" s="2" t="str">
        <f>$B2755&amp;"-"&amp;COUNTIF($B$2:$B2755, $B2755)</f>
        <v>9008-2</v>
      </c>
      <c r="M2755" s="2">
        <v>8505</v>
      </c>
      <c r="N2755" s="2" t="str">
        <f t="shared" si="216"/>
        <v>Pfyn</v>
      </c>
      <c r="O2755" s="2" t="str">
        <f t="shared" si="216"/>
        <v>Dettighofen</v>
      </c>
      <c r="P2755" s="2" t="str">
        <f t="shared" si="216"/>
        <v/>
      </c>
      <c r="Q2755" s="2" t="str">
        <f t="shared" si="216"/>
        <v/>
      </c>
      <c r="R2755" s="2" t="str">
        <f t="shared" si="216"/>
        <v/>
      </c>
      <c r="S2755" s="2" t="str">
        <f t="shared" si="216"/>
        <v/>
      </c>
      <c r="T2755" s="2" t="str">
        <f t="shared" si="216"/>
        <v/>
      </c>
      <c r="U2755" s="2" t="str">
        <f t="shared" si="216"/>
        <v/>
      </c>
      <c r="V2755" s="2" t="str">
        <f t="shared" si="216"/>
        <v/>
      </c>
      <c r="W2755" s="2" t="str">
        <f t="shared" si="216"/>
        <v/>
      </c>
      <c r="X2755" s="2" t="str">
        <f t="shared" si="216"/>
        <v/>
      </c>
      <c r="Y2755" s="2" t="str">
        <f t="shared" si="216"/>
        <v/>
      </c>
    </row>
    <row r="2756" spans="1:25" x14ac:dyDescent="0.2">
      <c r="A2756" s="2" t="s">
        <v>1969</v>
      </c>
      <c r="B2756" s="2">
        <v>9300</v>
      </c>
      <c r="C2756" s="2">
        <v>0</v>
      </c>
      <c r="D2756" s="2" t="s">
        <v>1969</v>
      </c>
      <c r="E2756" s="2">
        <v>3204</v>
      </c>
      <c r="F2756" s="2" t="s">
        <v>1966</v>
      </c>
      <c r="G2756" s="2">
        <v>2746686.4640000002</v>
      </c>
      <c r="H2756" s="2">
        <v>1259034.362</v>
      </c>
      <c r="I2756" s="2" t="s">
        <v>4896</v>
      </c>
      <c r="J2756" s="4">
        <v>39630</v>
      </c>
      <c r="K2756" s="230">
        <f t="shared" si="217"/>
        <v>3</v>
      </c>
      <c r="L2756" s="2" t="str">
        <f>$B2756&amp;"-"&amp;COUNTIF($B$2:$B2756, $B2756)</f>
        <v>9300-2</v>
      </c>
      <c r="M2756" s="2">
        <v>8506</v>
      </c>
      <c r="N2756" s="2" t="str">
        <f t="shared" si="216"/>
        <v>Lanzenneunforn</v>
      </c>
      <c r="O2756" s="2" t="str">
        <f t="shared" si="216"/>
        <v/>
      </c>
      <c r="P2756" s="2" t="str">
        <f t="shared" si="216"/>
        <v/>
      </c>
      <c r="Q2756" s="2" t="str">
        <f t="shared" si="216"/>
        <v/>
      </c>
      <c r="R2756" s="2" t="str">
        <f t="shared" si="216"/>
        <v/>
      </c>
      <c r="S2756" s="2" t="str">
        <f t="shared" si="216"/>
        <v/>
      </c>
      <c r="T2756" s="2" t="str">
        <f t="shared" si="216"/>
        <v/>
      </c>
      <c r="U2756" s="2" t="str">
        <f t="shared" si="216"/>
        <v/>
      </c>
      <c r="V2756" s="2" t="str">
        <f t="shared" si="216"/>
        <v/>
      </c>
      <c r="W2756" s="2" t="str">
        <f t="shared" si="216"/>
        <v/>
      </c>
      <c r="X2756" s="2" t="str">
        <f t="shared" si="216"/>
        <v/>
      </c>
      <c r="Y2756" s="2" t="str">
        <f t="shared" si="216"/>
        <v/>
      </c>
    </row>
    <row r="2757" spans="1:25" x14ac:dyDescent="0.2">
      <c r="A2757" s="2" t="s">
        <v>1964</v>
      </c>
      <c r="B2757" s="2">
        <v>9308</v>
      </c>
      <c r="C2757" s="2">
        <v>0</v>
      </c>
      <c r="D2757" s="2" t="s">
        <v>1969</v>
      </c>
      <c r="E2757" s="2">
        <v>3204</v>
      </c>
      <c r="F2757" s="2" t="s">
        <v>1966</v>
      </c>
      <c r="G2757" s="2">
        <v>2744772.7760000001</v>
      </c>
      <c r="H2757" s="2">
        <v>1262041.844</v>
      </c>
      <c r="I2757" s="2" t="s">
        <v>4896</v>
      </c>
      <c r="J2757" s="4">
        <v>39630</v>
      </c>
      <c r="K2757" s="230">
        <f t="shared" si="217"/>
        <v>3</v>
      </c>
      <c r="L2757" s="2" t="str">
        <f>$B2757&amp;"-"&amp;COUNTIF($B$2:$B2757, $B2757)</f>
        <v>9308-3</v>
      </c>
      <c r="M2757" s="2">
        <v>8507</v>
      </c>
      <c r="N2757" s="2" t="str">
        <f t="shared" si="216"/>
        <v>Hörhausen</v>
      </c>
      <c r="O2757" s="2" t="str">
        <f t="shared" si="216"/>
        <v>Hörhausen</v>
      </c>
      <c r="P2757" s="2" t="str">
        <f t="shared" si="216"/>
        <v/>
      </c>
      <c r="Q2757" s="2" t="str">
        <f t="shared" si="216"/>
        <v/>
      </c>
      <c r="R2757" s="2" t="str">
        <f t="shared" si="216"/>
        <v/>
      </c>
      <c r="S2757" s="2" t="str">
        <f t="shared" si="216"/>
        <v/>
      </c>
      <c r="T2757" s="2" t="str">
        <f t="shared" si="216"/>
        <v/>
      </c>
      <c r="U2757" s="2" t="str">
        <f t="shared" si="216"/>
        <v/>
      </c>
      <c r="V2757" s="2" t="str">
        <f t="shared" si="216"/>
        <v/>
      </c>
      <c r="W2757" s="2" t="str">
        <f t="shared" si="216"/>
        <v/>
      </c>
      <c r="X2757" s="2" t="str">
        <f t="shared" si="216"/>
        <v/>
      </c>
      <c r="Y2757" s="2" t="str">
        <f t="shared" si="216"/>
        <v/>
      </c>
    </row>
    <row r="2758" spans="1:25" x14ac:dyDescent="0.2">
      <c r="A2758" s="2" t="s">
        <v>1969</v>
      </c>
      <c r="B2758" s="2">
        <v>9300</v>
      </c>
      <c r="C2758" s="2">
        <v>0</v>
      </c>
      <c r="D2758" s="2" t="s">
        <v>1971</v>
      </c>
      <c r="E2758" s="2">
        <v>3211</v>
      </c>
      <c r="F2758" s="2" t="s">
        <v>1966</v>
      </c>
      <c r="G2758" s="2">
        <v>2747082.6880000001</v>
      </c>
      <c r="H2758" s="2">
        <v>1260107.388</v>
      </c>
      <c r="I2758" s="2" t="s">
        <v>4896</v>
      </c>
      <c r="J2758" s="4">
        <v>39630</v>
      </c>
      <c r="K2758" s="230">
        <f t="shared" si="217"/>
        <v>3</v>
      </c>
      <c r="L2758" s="2" t="str">
        <f>$B2758&amp;"-"&amp;COUNTIF($B$2:$B2758, $B2758)</f>
        <v>9300-3</v>
      </c>
      <c r="M2758" s="2">
        <v>8508</v>
      </c>
      <c r="N2758" s="2" t="str">
        <f t="shared" si="216"/>
        <v>Homburg</v>
      </c>
      <c r="O2758" s="2" t="str">
        <f t="shared" si="216"/>
        <v>Homburg</v>
      </c>
      <c r="P2758" s="2" t="str">
        <f t="shared" si="216"/>
        <v/>
      </c>
      <c r="Q2758" s="2" t="str">
        <f t="shared" si="216"/>
        <v/>
      </c>
      <c r="R2758" s="2" t="str">
        <f t="shared" si="216"/>
        <v/>
      </c>
      <c r="S2758" s="2" t="str">
        <f t="shared" si="216"/>
        <v/>
      </c>
      <c r="T2758" s="2" t="str">
        <f t="shared" si="216"/>
        <v/>
      </c>
      <c r="U2758" s="2" t="str">
        <f t="shared" si="216"/>
        <v/>
      </c>
      <c r="V2758" s="2" t="str">
        <f t="shared" si="216"/>
        <v/>
      </c>
      <c r="W2758" s="2" t="str">
        <f t="shared" si="216"/>
        <v/>
      </c>
      <c r="X2758" s="2" t="str">
        <f t="shared" si="216"/>
        <v/>
      </c>
      <c r="Y2758" s="2" t="str">
        <f t="shared" si="216"/>
        <v/>
      </c>
    </row>
    <row r="2759" spans="1:25" x14ac:dyDescent="0.2">
      <c r="A2759" s="2" t="s">
        <v>1970</v>
      </c>
      <c r="B2759" s="2">
        <v>9305</v>
      </c>
      <c r="C2759" s="2">
        <v>0</v>
      </c>
      <c r="D2759" s="2" t="s">
        <v>1971</v>
      </c>
      <c r="E2759" s="2">
        <v>3211</v>
      </c>
      <c r="F2759" s="2" t="s">
        <v>1966</v>
      </c>
      <c r="G2759" s="2">
        <v>2748778.3229999999</v>
      </c>
      <c r="H2759" s="2">
        <v>1261544.19</v>
      </c>
      <c r="I2759" s="2" t="s">
        <v>4896</v>
      </c>
      <c r="J2759" s="4">
        <v>39630</v>
      </c>
      <c r="K2759" s="230">
        <f t="shared" si="217"/>
        <v>3</v>
      </c>
      <c r="L2759" s="2" t="str">
        <f>$B2759&amp;"-"&amp;COUNTIF($B$2:$B2759, $B2759)</f>
        <v>9305-1</v>
      </c>
      <c r="M2759" s="2">
        <v>8512</v>
      </c>
      <c r="N2759" s="2" t="str">
        <f t="shared" si="216"/>
        <v>Thundorf</v>
      </c>
      <c r="O2759" s="2" t="str">
        <f t="shared" si="216"/>
        <v>Lustdorf</v>
      </c>
      <c r="P2759" s="2" t="str">
        <f t="shared" si="216"/>
        <v>Wetzikon TG</v>
      </c>
      <c r="Q2759" s="2" t="str">
        <f t="shared" si="216"/>
        <v/>
      </c>
      <c r="R2759" s="2" t="str">
        <f t="shared" si="216"/>
        <v/>
      </c>
      <c r="S2759" s="2" t="str">
        <f t="shared" si="216"/>
        <v/>
      </c>
      <c r="T2759" s="2" t="str">
        <f t="shared" si="216"/>
        <v/>
      </c>
      <c r="U2759" s="2" t="str">
        <f t="shared" si="216"/>
        <v/>
      </c>
      <c r="V2759" s="2" t="str">
        <f t="shared" si="216"/>
        <v/>
      </c>
      <c r="W2759" s="2" t="str">
        <f t="shared" si="216"/>
        <v/>
      </c>
      <c r="X2759" s="2" t="str">
        <f t="shared" si="216"/>
        <v/>
      </c>
      <c r="Y2759" s="2" t="str">
        <f t="shared" si="216"/>
        <v/>
      </c>
    </row>
    <row r="2760" spans="1:25" x14ac:dyDescent="0.2">
      <c r="A2760" s="2" t="s">
        <v>2810</v>
      </c>
      <c r="B2760" s="2">
        <v>9306</v>
      </c>
      <c r="C2760" s="2">
        <v>0</v>
      </c>
      <c r="D2760" s="2" t="s">
        <v>1971</v>
      </c>
      <c r="E2760" s="2">
        <v>3211</v>
      </c>
      <c r="F2760" s="2" t="s">
        <v>1966</v>
      </c>
      <c r="G2760" s="2">
        <v>2746348.818</v>
      </c>
      <c r="H2760" s="2">
        <v>1260765.2139999999</v>
      </c>
      <c r="I2760" s="2" t="s">
        <v>4896</v>
      </c>
      <c r="J2760" s="4">
        <v>39630</v>
      </c>
      <c r="K2760" s="230">
        <f t="shared" si="217"/>
        <v>3</v>
      </c>
      <c r="L2760" s="2" t="str">
        <f>$B2760&amp;"-"&amp;COUNTIF($B$2:$B2760, $B2760)</f>
        <v>9306-1</v>
      </c>
      <c r="M2760" s="2">
        <v>8514</v>
      </c>
      <c r="N2760" s="2" t="str">
        <f t="shared" si="216"/>
        <v>Amlikon-Bissegg</v>
      </c>
      <c r="O2760" s="2" t="str">
        <f t="shared" si="216"/>
        <v>Amlikon-Bissegg</v>
      </c>
      <c r="P2760" s="2" t="str">
        <f t="shared" si="216"/>
        <v/>
      </c>
      <c r="Q2760" s="2" t="str">
        <f t="shared" si="216"/>
        <v/>
      </c>
      <c r="R2760" s="2" t="str">
        <f t="shared" si="216"/>
        <v/>
      </c>
      <c r="S2760" s="2" t="str">
        <f t="shared" si="216"/>
        <v/>
      </c>
      <c r="T2760" s="2" t="str">
        <f t="shared" si="216"/>
        <v/>
      </c>
      <c r="U2760" s="2" t="str">
        <f t="shared" si="216"/>
        <v/>
      </c>
      <c r="V2760" s="2" t="str">
        <f t="shared" si="216"/>
        <v/>
      </c>
      <c r="W2760" s="2" t="str">
        <f t="shared" si="216"/>
        <v/>
      </c>
      <c r="X2760" s="2" t="str">
        <f t="shared" si="216"/>
        <v/>
      </c>
      <c r="Y2760" s="2" t="str">
        <f t="shared" si="216"/>
        <v/>
      </c>
    </row>
    <row r="2761" spans="1:25" x14ac:dyDescent="0.2">
      <c r="A2761" s="2" t="s">
        <v>1972</v>
      </c>
      <c r="B2761" s="2">
        <v>9034</v>
      </c>
      <c r="C2761" s="2">
        <v>0</v>
      </c>
      <c r="D2761" s="2" t="s">
        <v>1972</v>
      </c>
      <c r="E2761" s="2">
        <v>3212</v>
      </c>
      <c r="F2761" s="2" t="s">
        <v>1966</v>
      </c>
      <c r="G2761" s="2">
        <v>2752734.0260000001</v>
      </c>
      <c r="H2761" s="2">
        <v>1256480.98</v>
      </c>
      <c r="I2761" s="2" t="s">
        <v>4896</v>
      </c>
      <c r="J2761" s="4">
        <v>39630</v>
      </c>
      <c r="K2761" s="230">
        <f t="shared" si="217"/>
        <v>3</v>
      </c>
      <c r="L2761" s="2" t="str">
        <f>$B2761&amp;"-"&amp;COUNTIF($B$2:$B2761, $B2761)</f>
        <v>9034-2</v>
      </c>
      <c r="M2761" s="2">
        <v>8522</v>
      </c>
      <c r="N2761" s="2" t="str">
        <f t="shared" si="216"/>
        <v>Häuslenen</v>
      </c>
      <c r="O2761" s="2" t="str">
        <f t="shared" si="216"/>
        <v>Aawangen</v>
      </c>
      <c r="P2761" s="2" t="str">
        <f t="shared" si="216"/>
        <v/>
      </c>
      <c r="Q2761" s="2" t="str">
        <f t="shared" si="216"/>
        <v/>
      </c>
      <c r="R2761" s="2" t="str">
        <f t="shared" si="216"/>
        <v/>
      </c>
      <c r="S2761" s="2" t="str">
        <f t="shared" si="216"/>
        <v/>
      </c>
      <c r="T2761" s="2" t="str">
        <f t="shared" si="216"/>
        <v/>
      </c>
      <c r="U2761" s="2" t="str">
        <f t="shared" si="216"/>
        <v/>
      </c>
      <c r="V2761" s="2" t="str">
        <f t="shared" si="216"/>
        <v/>
      </c>
      <c r="W2761" s="2" t="str">
        <f t="shared" si="216"/>
        <v/>
      </c>
      <c r="X2761" s="2" t="str">
        <f t="shared" si="216"/>
        <v/>
      </c>
      <c r="Y2761" s="2" t="str">
        <f t="shared" si="216"/>
        <v/>
      </c>
    </row>
    <row r="2762" spans="1:25" x14ac:dyDescent="0.2">
      <c r="A2762" s="2" t="s">
        <v>1932</v>
      </c>
      <c r="B2762" s="2">
        <v>9035</v>
      </c>
      <c r="C2762" s="2">
        <v>0</v>
      </c>
      <c r="D2762" s="2" t="s">
        <v>1972</v>
      </c>
      <c r="E2762" s="2">
        <v>3212</v>
      </c>
      <c r="F2762" s="2" t="s">
        <v>1966</v>
      </c>
      <c r="G2762" s="2">
        <v>2755357.6830000002</v>
      </c>
      <c r="H2762" s="2">
        <v>1256896.7180000001</v>
      </c>
      <c r="I2762" s="2" t="s">
        <v>4896</v>
      </c>
      <c r="J2762" s="4">
        <v>39630</v>
      </c>
      <c r="K2762" s="230">
        <f t="shared" si="217"/>
        <v>3</v>
      </c>
      <c r="L2762" s="2" t="str">
        <f>$B2762&amp;"-"&amp;COUNTIF($B$2:$B2762, $B2762)</f>
        <v>9035-2</v>
      </c>
      <c r="M2762" s="2">
        <v>8523</v>
      </c>
      <c r="N2762" s="2" t="str">
        <f t="shared" si="216"/>
        <v>Hagenbuch ZH</v>
      </c>
      <c r="O2762" s="2" t="str">
        <f t="shared" si="216"/>
        <v>Hagenbuch ZH</v>
      </c>
      <c r="P2762" s="2" t="str">
        <f t="shared" si="216"/>
        <v/>
      </c>
      <c r="Q2762" s="2" t="str">
        <f t="shared" si="216"/>
        <v/>
      </c>
      <c r="R2762" s="2" t="str">
        <f t="shared" si="216"/>
        <v/>
      </c>
      <c r="S2762" s="2" t="str">
        <f t="shared" si="216"/>
        <v/>
      </c>
      <c r="T2762" s="2" t="str">
        <f t="shared" si="216"/>
        <v/>
      </c>
      <c r="U2762" s="2" t="str">
        <f t="shared" si="216"/>
        <v/>
      </c>
      <c r="V2762" s="2" t="str">
        <f t="shared" si="216"/>
        <v/>
      </c>
      <c r="W2762" s="2" t="str">
        <f t="shared" si="216"/>
        <v/>
      </c>
      <c r="X2762" s="2" t="str">
        <f t="shared" si="216"/>
        <v/>
      </c>
      <c r="Y2762" s="2" t="str">
        <f t="shared" si="216"/>
        <v/>
      </c>
    </row>
    <row r="2763" spans="1:25" x14ac:dyDescent="0.2">
      <c r="A2763" s="2" t="s">
        <v>1973</v>
      </c>
      <c r="B2763" s="2">
        <v>9036</v>
      </c>
      <c r="C2763" s="2">
        <v>0</v>
      </c>
      <c r="D2763" s="2" t="s">
        <v>1972</v>
      </c>
      <c r="E2763" s="2">
        <v>3212</v>
      </c>
      <c r="F2763" s="2" t="s">
        <v>1966</v>
      </c>
      <c r="G2763" s="2">
        <v>2756536.253</v>
      </c>
      <c r="H2763" s="2">
        <v>1258007.0319999999</v>
      </c>
      <c r="I2763" s="2" t="s">
        <v>4896</v>
      </c>
      <c r="J2763" s="4">
        <v>39630</v>
      </c>
      <c r="K2763" s="230">
        <f t="shared" si="217"/>
        <v>3</v>
      </c>
      <c r="L2763" s="2" t="str">
        <f>$B2763&amp;"-"&amp;COUNTIF($B$2:$B2763, $B2763)</f>
        <v>9036-2</v>
      </c>
      <c r="M2763" s="2">
        <v>8524</v>
      </c>
      <c r="N2763" s="2" t="str">
        <f t="shared" si="216"/>
        <v>Uesslingen</v>
      </c>
      <c r="O2763" s="2" t="str">
        <f t="shared" si="216"/>
        <v>Buch b. Frauenfeld</v>
      </c>
      <c r="P2763" s="2" t="str">
        <f t="shared" si="216"/>
        <v/>
      </c>
      <c r="Q2763" s="2" t="str">
        <f t="shared" si="216"/>
        <v/>
      </c>
      <c r="R2763" s="2" t="str">
        <f t="shared" si="216"/>
        <v/>
      </c>
      <c r="S2763" s="2" t="str">
        <f t="shared" si="216"/>
        <v/>
      </c>
      <c r="T2763" s="2" t="str">
        <f t="shared" si="216"/>
        <v/>
      </c>
      <c r="U2763" s="2" t="str">
        <f t="shared" si="216"/>
        <v/>
      </c>
      <c r="V2763" s="2" t="str">
        <f t="shared" si="216"/>
        <v/>
      </c>
      <c r="W2763" s="2" t="str">
        <f t="shared" si="216"/>
        <v/>
      </c>
      <c r="X2763" s="2" t="str">
        <f t="shared" si="216"/>
        <v/>
      </c>
      <c r="Y2763" s="2" t="str">
        <f t="shared" si="216"/>
        <v/>
      </c>
    </row>
    <row r="2764" spans="1:25" x14ac:dyDescent="0.2">
      <c r="A2764" s="2" t="s">
        <v>1925</v>
      </c>
      <c r="B2764" s="2">
        <v>9037</v>
      </c>
      <c r="C2764" s="2">
        <v>0</v>
      </c>
      <c r="D2764" s="2" t="s">
        <v>1972</v>
      </c>
      <c r="E2764" s="2">
        <v>3212</v>
      </c>
      <c r="F2764" s="2" t="s">
        <v>1966</v>
      </c>
      <c r="G2764" s="2">
        <v>2751810.977</v>
      </c>
      <c r="H2764" s="2">
        <v>1255410.375</v>
      </c>
      <c r="I2764" s="2" t="s">
        <v>4896</v>
      </c>
      <c r="J2764" s="4">
        <v>39630</v>
      </c>
      <c r="K2764" s="230">
        <f t="shared" si="217"/>
        <v>3</v>
      </c>
      <c r="L2764" s="2" t="str">
        <f>$B2764&amp;"-"&amp;COUNTIF($B$2:$B2764, $B2764)</f>
        <v>9037-4</v>
      </c>
      <c r="M2764" s="2">
        <v>8525</v>
      </c>
      <c r="N2764" s="2" t="str">
        <f t="shared" si="216"/>
        <v>Wilen b. Neunforn</v>
      </c>
      <c r="O2764" s="2" t="str">
        <f t="shared" si="216"/>
        <v>Niederneunforn</v>
      </c>
      <c r="P2764" s="2" t="str">
        <f t="shared" si="216"/>
        <v>Wilen b. Neunforn</v>
      </c>
      <c r="Q2764" s="2" t="str">
        <f t="shared" si="216"/>
        <v/>
      </c>
      <c r="R2764" s="2" t="str">
        <f t="shared" si="216"/>
        <v/>
      </c>
      <c r="S2764" s="2" t="str">
        <f t="shared" si="216"/>
        <v/>
      </c>
      <c r="T2764" s="2" t="str">
        <f t="shared" si="216"/>
        <v/>
      </c>
      <c r="U2764" s="2" t="str">
        <f t="shared" si="216"/>
        <v/>
      </c>
      <c r="V2764" s="2" t="str">
        <f t="shared" si="216"/>
        <v/>
      </c>
      <c r="W2764" s="2" t="str">
        <f t="shared" si="216"/>
        <v/>
      </c>
      <c r="X2764" s="2" t="str">
        <f t="shared" si="216"/>
        <v/>
      </c>
      <c r="Y2764" s="2" t="str">
        <f t="shared" si="216"/>
        <v/>
      </c>
    </row>
    <row r="2765" spans="1:25" x14ac:dyDescent="0.2">
      <c r="A2765" s="2" t="s">
        <v>1935</v>
      </c>
      <c r="B2765" s="2">
        <v>9405</v>
      </c>
      <c r="C2765" s="2">
        <v>0</v>
      </c>
      <c r="D2765" s="2" t="s">
        <v>1972</v>
      </c>
      <c r="E2765" s="2">
        <v>3212</v>
      </c>
      <c r="F2765" s="2" t="s">
        <v>1966</v>
      </c>
      <c r="G2765" s="2">
        <v>2757529.46</v>
      </c>
      <c r="H2765" s="2">
        <v>1259174.656</v>
      </c>
      <c r="I2765" s="2" t="s">
        <v>4896</v>
      </c>
      <c r="J2765" s="4">
        <v>39630</v>
      </c>
      <c r="K2765" s="230">
        <f t="shared" si="217"/>
        <v>3</v>
      </c>
      <c r="L2765" s="2" t="str">
        <f>$B2765&amp;"-"&amp;COUNTIF($B$2:$B2765, $B2765)</f>
        <v>9405-2</v>
      </c>
      <c r="M2765" s="2">
        <v>8526</v>
      </c>
      <c r="N2765" s="2" t="str">
        <f t="shared" si="216"/>
        <v>Oberneunforn</v>
      </c>
      <c r="O2765" s="2" t="str">
        <f t="shared" si="216"/>
        <v/>
      </c>
      <c r="P2765" s="2" t="str">
        <f t="shared" si="216"/>
        <v/>
      </c>
      <c r="Q2765" s="2" t="str">
        <f t="shared" si="216"/>
        <v/>
      </c>
      <c r="R2765" s="2" t="str">
        <f t="shared" si="216"/>
        <v/>
      </c>
      <c r="S2765" s="2" t="str">
        <f t="shared" si="216"/>
        <v/>
      </c>
      <c r="T2765" s="2" t="str">
        <f t="shared" si="216"/>
        <v/>
      </c>
      <c r="U2765" s="2" t="str">
        <f t="shared" si="216"/>
        <v/>
      </c>
      <c r="V2765" s="2" t="str">
        <f t="shared" si="216"/>
        <v/>
      </c>
      <c r="W2765" s="2" t="str">
        <f t="shared" si="216"/>
        <v/>
      </c>
      <c r="X2765" s="2" t="str">
        <f t="shared" si="216"/>
        <v/>
      </c>
      <c r="Y2765" s="2" t="str">
        <f t="shared" si="216"/>
        <v/>
      </c>
    </row>
    <row r="2766" spans="1:25" x14ac:dyDescent="0.2">
      <c r="A2766" s="2" t="s">
        <v>1976</v>
      </c>
      <c r="B2766" s="2">
        <v>9400</v>
      </c>
      <c r="C2766" s="2">
        <v>0</v>
      </c>
      <c r="D2766" s="2" t="s">
        <v>1974</v>
      </c>
      <c r="E2766" s="2">
        <v>3213</v>
      </c>
      <c r="F2766" s="2" t="s">
        <v>1966</v>
      </c>
      <c r="G2766" s="2">
        <v>2754068.1439999999</v>
      </c>
      <c r="H2766" s="2">
        <v>1260173.716</v>
      </c>
      <c r="I2766" s="2" t="s">
        <v>4896</v>
      </c>
      <c r="J2766" s="4">
        <v>39630</v>
      </c>
      <c r="K2766" s="230">
        <f t="shared" si="217"/>
        <v>3</v>
      </c>
      <c r="L2766" s="2" t="str">
        <f>$B2766&amp;"-"&amp;COUNTIF($B$2:$B2766, $B2766)</f>
        <v>9400-1</v>
      </c>
      <c r="M2766" s="2">
        <v>8532</v>
      </c>
      <c r="N2766" s="2" t="str">
        <f t="shared" si="216"/>
        <v>Warth</v>
      </c>
      <c r="O2766" s="2" t="str">
        <f t="shared" si="216"/>
        <v>Weiningen TG</v>
      </c>
      <c r="P2766" s="2" t="str">
        <f t="shared" si="216"/>
        <v>Weiningen TG</v>
      </c>
      <c r="Q2766" s="2" t="str">
        <f t="shared" si="216"/>
        <v/>
      </c>
      <c r="R2766" s="2" t="str">
        <f t="shared" si="216"/>
        <v/>
      </c>
      <c r="S2766" s="2" t="str">
        <f t="shared" si="216"/>
        <v/>
      </c>
      <c r="T2766" s="2" t="str">
        <f t="shared" si="216"/>
        <v/>
      </c>
      <c r="U2766" s="2" t="str">
        <f t="shared" si="216"/>
        <v/>
      </c>
      <c r="V2766" s="2" t="str">
        <f t="shared" si="216"/>
        <v/>
      </c>
      <c r="W2766" s="2" t="str">
        <f t="shared" si="216"/>
        <v/>
      </c>
      <c r="X2766" s="2" t="str">
        <f t="shared" si="216"/>
        <v/>
      </c>
      <c r="Y2766" s="2" t="str">
        <f t="shared" si="216"/>
        <v/>
      </c>
    </row>
    <row r="2767" spans="1:25" x14ac:dyDescent="0.2">
      <c r="A2767" s="2" t="s">
        <v>1974</v>
      </c>
      <c r="B2767" s="2">
        <v>9403</v>
      </c>
      <c r="C2767" s="2">
        <v>0</v>
      </c>
      <c r="D2767" s="2" t="s">
        <v>1974</v>
      </c>
      <c r="E2767" s="2">
        <v>3213</v>
      </c>
      <c r="F2767" s="2" t="s">
        <v>1966</v>
      </c>
      <c r="G2767" s="2">
        <v>2752631.0580000002</v>
      </c>
      <c r="H2767" s="2">
        <v>1260178.1710000001</v>
      </c>
      <c r="I2767" s="2" t="s">
        <v>4896</v>
      </c>
      <c r="J2767" s="4">
        <v>39630</v>
      </c>
      <c r="K2767" s="230">
        <f t="shared" si="217"/>
        <v>3</v>
      </c>
      <c r="L2767" s="2" t="str">
        <f>$B2767&amp;"-"&amp;COUNTIF($B$2:$B2767, $B2767)</f>
        <v>9403-1</v>
      </c>
      <c r="M2767" s="2">
        <v>8535</v>
      </c>
      <c r="N2767" s="2" t="str">
        <f t="shared" si="216"/>
        <v>Herdern</v>
      </c>
      <c r="O2767" s="2" t="str">
        <f t="shared" si="216"/>
        <v>Herdern</v>
      </c>
      <c r="P2767" s="2" t="str">
        <f t="shared" si="216"/>
        <v/>
      </c>
      <c r="Q2767" s="2" t="str">
        <f t="shared" si="216"/>
        <v/>
      </c>
      <c r="R2767" s="2" t="str">
        <f t="shared" si="216"/>
        <v/>
      </c>
      <c r="S2767" s="2" t="str">
        <f t="shared" si="216"/>
        <v/>
      </c>
      <c r="T2767" s="2" t="str">
        <f t="shared" si="216"/>
        <v/>
      </c>
      <c r="U2767" s="2" t="str">
        <f t="shared" si="216"/>
        <v/>
      </c>
      <c r="V2767" s="2" t="str">
        <f t="shared" si="216"/>
        <v/>
      </c>
      <c r="W2767" s="2" t="str">
        <f t="shared" si="216"/>
        <v/>
      </c>
      <c r="X2767" s="2" t="str">
        <f t="shared" si="216"/>
        <v/>
      </c>
      <c r="Y2767" s="2" t="str">
        <f t="shared" si="216"/>
        <v/>
      </c>
    </row>
    <row r="2768" spans="1:25" x14ac:dyDescent="0.2">
      <c r="A2768" s="2" t="s">
        <v>1979</v>
      </c>
      <c r="B2768" s="2">
        <v>9327</v>
      </c>
      <c r="C2768" s="2">
        <v>0</v>
      </c>
      <c r="D2768" s="2" t="s">
        <v>1975</v>
      </c>
      <c r="E2768" s="2">
        <v>3214</v>
      </c>
      <c r="F2768" s="2" t="s">
        <v>1966</v>
      </c>
      <c r="G2768" s="2">
        <v>2751163.1680000001</v>
      </c>
      <c r="H2768" s="2">
        <v>1261016.936</v>
      </c>
      <c r="I2768" s="2" t="s">
        <v>4896</v>
      </c>
      <c r="J2768" s="4">
        <v>39630</v>
      </c>
      <c r="K2768" s="230">
        <f t="shared" si="217"/>
        <v>3</v>
      </c>
      <c r="L2768" s="2" t="str">
        <f>$B2768&amp;"-"&amp;COUNTIF($B$2:$B2768, $B2768)</f>
        <v>9327-1</v>
      </c>
      <c r="M2768" s="2">
        <v>8536</v>
      </c>
      <c r="N2768" s="2" t="str">
        <f t="shared" si="216"/>
        <v>Hüttwilen</v>
      </c>
      <c r="O2768" s="2" t="str">
        <f t="shared" si="216"/>
        <v>Hüttwilen</v>
      </c>
      <c r="P2768" s="2" t="str">
        <f t="shared" si="216"/>
        <v>Hüttwilen</v>
      </c>
      <c r="Q2768" s="2" t="str">
        <f t="shared" si="216"/>
        <v/>
      </c>
      <c r="R2768" s="2" t="str">
        <f t="shared" si="216"/>
        <v/>
      </c>
      <c r="S2768" s="2" t="str">
        <f t="shared" si="216"/>
        <v/>
      </c>
      <c r="T2768" s="2" t="str">
        <f t="shared" si="216"/>
        <v/>
      </c>
      <c r="U2768" s="2" t="str">
        <f t="shared" si="216"/>
        <v/>
      </c>
      <c r="V2768" s="2" t="str">
        <f t="shared" si="216"/>
        <v/>
      </c>
      <c r="W2768" s="2" t="str">
        <f t="shared" si="216"/>
        <v/>
      </c>
      <c r="X2768" s="2" t="str">
        <f t="shared" si="216"/>
        <v/>
      </c>
      <c r="Y2768" s="2" t="str">
        <f t="shared" si="216"/>
        <v/>
      </c>
    </row>
    <row r="2769" spans="1:25" x14ac:dyDescent="0.2">
      <c r="A2769" s="2" t="s">
        <v>1975</v>
      </c>
      <c r="B2769" s="2">
        <v>9402</v>
      </c>
      <c r="C2769" s="2">
        <v>0</v>
      </c>
      <c r="D2769" s="2" t="s">
        <v>1975</v>
      </c>
      <c r="E2769" s="2">
        <v>3214</v>
      </c>
      <c r="F2769" s="2" t="s">
        <v>1966</v>
      </c>
      <c r="G2769" s="2">
        <v>2749930.2110000001</v>
      </c>
      <c r="H2769" s="2">
        <v>1259279.699</v>
      </c>
      <c r="I2769" s="2" t="s">
        <v>4896</v>
      </c>
      <c r="J2769" s="4">
        <v>39630</v>
      </c>
      <c r="K2769" s="230">
        <f t="shared" si="217"/>
        <v>3</v>
      </c>
      <c r="L2769" s="2" t="str">
        <f>$B2769&amp;"-"&amp;COUNTIF($B$2:$B2769, $B2769)</f>
        <v>9402-1</v>
      </c>
      <c r="M2769" s="2">
        <v>8537</v>
      </c>
      <c r="N2769" s="2" t="str">
        <f t="shared" si="216"/>
        <v>Nussbaumen TG</v>
      </c>
      <c r="O2769" s="2" t="str">
        <f t="shared" si="216"/>
        <v>Uerschhausen</v>
      </c>
      <c r="P2769" s="2" t="str">
        <f t="shared" si="216"/>
        <v/>
      </c>
      <c r="Q2769" s="2" t="str">
        <f t="shared" si="216"/>
        <v/>
      </c>
      <c r="R2769" s="2" t="str">
        <f t="shared" si="216"/>
        <v/>
      </c>
      <c r="S2769" s="2" t="str">
        <f t="shared" si="216"/>
        <v/>
      </c>
      <c r="T2769" s="2" t="str">
        <f t="shared" si="216"/>
        <v/>
      </c>
      <c r="U2769" s="2" t="str">
        <f t="shared" si="216"/>
        <v/>
      </c>
      <c r="V2769" s="2" t="str">
        <f t="shared" si="216"/>
        <v/>
      </c>
      <c r="W2769" s="2" t="str">
        <f t="shared" si="216"/>
        <v/>
      </c>
      <c r="X2769" s="2" t="str">
        <f t="shared" si="216"/>
        <v/>
      </c>
      <c r="Y2769" s="2" t="str">
        <f t="shared" si="216"/>
        <v/>
      </c>
    </row>
    <row r="2770" spans="1:25" x14ac:dyDescent="0.2">
      <c r="A2770" s="2" t="s">
        <v>1976</v>
      </c>
      <c r="B2770" s="2">
        <v>9400</v>
      </c>
      <c r="C2770" s="2">
        <v>0</v>
      </c>
      <c r="D2770" s="2" t="s">
        <v>1976</v>
      </c>
      <c r="E2770" s="2">
        <v>3215</v>
      </c>
      <c r="F2770" s="2" t="s">
        <v>1966</v>
      </c>
      <c r="G2770" s="2">
        <v>2754910.4750000001</v>
      </c>
      <c r="H2770" s="2">
        <v>1260325.1340000001</v>
      </c>
      <c r="I2770" s="2" t="s">
        <v>4896</v>
      </c>
      <c r="J2770" s="4">
        <v>39630</v>
      </c>
      <c r="K2770" s="230">
        <f t="shared" si="217"/>
        <v>3</v>
      </c>
      <c r="L2770" s="2" t="str">
        <f>$B2770&amp;"-"&amp;COUNTIF($B$2:$B2770, $B2770)</f>
        <v>9400-2</v>
      </c>
      <c r="M2770" s="2">
        <v>8542</v>
      </c>
      <c r="N2770" s="2" t="str">
        <f t="shared" si="216"/>
        <v>Wiesendangen</v>
      </c>
      <c r="O2770" s="2" t="str">
        <f t="shared" si="216"/>
        <v>Wiesendangen</v>
      </c>
      <c r="P2770" s="2" t="str">
        <f t="shared" si="216"/>
        <v/>
      </c>
      <c r="Q2770" s="2" t="str">
        <f t="shared" si="216"/>
        <v/>
      </c>
      <c r="R2770" s="2" t="str">
        <f t="shared" si="216"/>
        <v/>
      </c>
      <c r="S2770" s="2" t="str">
        <f t="shared" si="216"/>
        <v/>
      </c>
      <c r="T2770" s="2" t="str">
        <f t="shared" si="216"/>
        <v/>
      </c>
      <c r="U2770" s="2" t="str">
        <f t="shared" si="216"/>
        <v/>
      </c>
      <c r="V2770" s="2" t="str">
        <f t="shared" si="216"/>
        <v/>
      </c>
      <c r="W2770" s="2" t="str">
        <f t="shared" si="216"/>
        <v/>
      </c>
      <c r="X2770" s="2" t="str">
        <f t="shared" si="216"/>
        <v/>
      </c>
      <c r="Y2770" s="2" t="str">
        <f t="shared" si="216"/>
        <v/>
      </c>
    </row>
    <row r="2771" spans="1:25" x14ac:dyDescent="0.2">
      <c r="A2771" s="2" t="s">
        <v>1977</v>
      </c>
      <c r="B2771" s="2">
        <v>9404</v>
      </c>
      <c r="C2771" s="2">
        <v>0</v>
      </c>
      <c r="D2771" s="2" t="s">
        <v>1977</v>
      </c>
      <c r="E2771" s="2">
        <v>3216</v>
      </c>
      <c r="F2771" s="2" t="s">
        <v>1966</v>
      </c>
      <c r="G2771" s="2">
        <v>2755458.912</v>
      </c>
      <c r="H2771" s="2">
        <v>1259310.5009999999</v>
      </c>
      <c r="I2771" s="2" t="s">
        <v>4896</v>
      </c>
      <c r="J2771" s="4">
        <v>39630</v>
      </c>
      <c r="K2771" s="230">
        <f t="shared" si="217"/>
        <v>3</v>
      </c>
      <c r="L2771" s="2" t="str">
        <f>$B2771&amp;"-"&amp;COUNTIF($B$2:$B2771, $B2771)</f>
        <v>9404-1</v>
      </c>
      <c r="M2771" s="2">
        <v>8543</v>
      </c>
      <c r="N2771" s="2" t="str">
        <f t="shared" si="216"/>
        <v>Bertschikon</v>
      </c>
      <c r="O2771" s="2" t="str">
        <f t="shared" si="216"/>
        <v>Gundetswil</v>
      </c>
      <c r="P2771" s="2" t="str">
        <f t="shared" si="216"/>
        <v>Kefikon ZH</v>
      </c>
      <c r="Q2771" s="2" t="str">
        <f t="shared" ref="O2771:Y2794" si="218">IFERROR(INDEX($A$2:$A$5744, MATCH($M2771&amp;"-"&amp;Q$1, $L$2:$L$5744, 0)), "")</f>
        <v/>
      </c>
      <c r="R2771" s="2" t="str">
        <f t="shared" si="218"/>
        <v/>
      </c>
      <c r="S2771" s="2" t="str">
        <f t="shared" si="218"/>
        <v/>
      </c>
      <c r="T2771" s="2" t="str">
        <f t="shared" si="218"/>
        <v/>
      </c>
      <c r="U2771" s="2" t="str">
        <f t="shared" si="218"/>
        <v/>
      </c>
      <c r="V2771" s="2" t="str">
        <f t="shared" si="218"/>
        <v/>
      </c>
      <c r="W2771" s="2" t="str">
        <f t="shared" si="218"/>
        <v/>
      </c>
      <c r="X2771" s="2" t="str">
        <f t="shared" si="218"/>
        <v/>
      </c>
      <c r="Y2771" s="2" t="str">
        <f t="shared" si="218"/>
        <v/>
      </c>
    </row>
    <row r="2772" spans="1:25" x14ac:dyDescent="0.2">
      <c r="A2772" s="2" t="s">
        <v>1935</v>
      </c>
      <c r="B2772" s="2">
        <v>9405</v>
      </c>
      <c r="C2772" s="2">
        <v>0</v>
      </c>
      <c r="D2772" s="2" t="s">
        <v>1977</v>
      </c>
      <c r="E2772" s="2">
        <v>3216</v>
      </c>
      <c r="F2772" s="2" t="s">
        <v>1966</v>
      </c>
      <c r="G2772" s="2">
        <v>2757587.841</v>
      </c>
      <c r="H2772" s="2">
        <v>1259321.882</v>
      </c>
      <c r="I2772" s="2" t="s">
        <v>4896</v>
      </c>
      <c r="J2772" s="4">
        <v>39630</v>
      </c>
      <c r="K2772" s="230">
        <f t="shared" si="217"/>
        <v>3</v>
      </c>
      <c r="L2772" s="2" t="str">
        <f>$B2772&amp;"-"&amp;COUNTIF($B$2:$B2772, $B2772)</f>
        <v>9405-3</v>
      </c>
      <c r="M2772" s="2">
        <v>8544</v>
      </c>
      <c r="N2772" s="2" t="str">
        <f t="shared" ref="N2772:Y2835" si="219">IFERROR(INDEX($A$2:$A$5744, MATCH($M2772&amp;"-"&amp;N$1, $L$2:$L$5744, 0)), "")</f>
        <v>Attikon</v>
      </c>
      <c r="O2772" s="2" t="str">
        <f t="shared" si="218"/>
        <v/>
      </c>
      <c r="P2772" s="2" t="str">
        <f t="shared" si="218"/>
        <v/>
      </c>
      <c r="Q2772" s="2" t="str">
        <f t="shared" si="218"/>
        <v/>
      </c>
      <c r="R2772" s="2" t="str">
        <f t="shared" si="218"/>
        <v/>
      </c>
      <c r="S2772" s="2" t="str">
        <f t="shared" si="218"/>
        <v/>
      </c>
      <c r="T2772" s="2" t="str">
        <f t="shared" si="218"/>
        <v/>
      </c>
      <c r="U2772" s="2" t="str">
        <f t="shared" si="218"/>
        <v/>
      </c>
      <c r="V2772" s="2" t="str">
        <f t="shared" si="218"/>
        <v/>
      </c>
      <c r="W2772" s="2" t="str">
        <f t="shared" si="218"/>
        <v/>
      </c>
      <c r="X2772" s="2" t="str">
        <f t="shared" si="218"/>
        <v/>
      </c>
      <c r="Y2772" s="2" t="str">
        <f t="shared" si="218"/>
        <v/>
      </c>
    </row>
    <row r="2773" spans="1:25" x14ac:dyDescent="0.2">
      <c r="A2773" s="2" t="s">
        <v>1990</v>
      </c>
      <c r="B2773" s="2">
        <v>9422</v>
      </c>
      <c r="C2773" s="2">
        <v>0</v>
      </c>
      <c r="D2773" s="2" t="s">
        <v>1977</v>
      </c>
      <c r="E2773" s="2">
        <v>3216</v>
      </c>
      <c r="F2773" s="2" t="s">
        <v>1966</v>
      </c>
      <c r="G2773" s="2">
        <v>2757544.003</v>
      </c>
      <c r="H2773" s="2">
        <v>1260882.031</v>
      </c>
      <c r="I2773" s="2" t="s">
        <v>4896</v>
      </c>
      <c r="J2773" s="4">
        <v>39630</v>
      </c>
      <c r="K2773" s="230">
        <f t="shared" si="217"/>
        <v>3</v>
      </c>
      <c r="L2773" s="2" t="str">
        <f>$B2773&amp;"-"&amp;COUNTIF($B$2:$B2773, $B2773)</f>
        <v>9422-1</v>
      </c>
      <c r="M2773" s="2">
        <v>8545</v>
      </c>
      <c r="N2773" s="2" t="str">
        <f t="shared" si="219"/>
        <v>Rickenbach ZH</v>
      </c>
      <c r="O2773" s="2" t="str">
        <f t="shared" si="218"/>
        <v>Rickenbach Sulz</v>
      </c>
      <c r="P2773" s="2" t="str">
        <f t="shared" si="218"/>
        <v>Rickenbach Sulz</v>
      </c>
      <c r="Q2773" s="2" t="str">
        <f t="shared" si="218"/>
        <v/>
      </c>
      <c r="R2773" s="2" t="str">
        <f t="shared" si="218"/>
        <v/>
      </c>
      <c r="S2773" s="2" t="str">
        <f t="shared" si="218"/>
        <v/>
      </c>
      <c r="T2773" s="2" t="str">
        <f t="shared" si="218"/>
        <v/>
      </c>
      <c r="U2773" s="2" t="str">
        <f t="shared" si="218"/>
        <v/>
      </c>
      <c r="V2773" s="2" t="str">
        <f t="shared" si="218"/>
        <v/>
      </c>
      <c r="W2773" s="2" t="str">
        <f t="shared" si="218"/>
        <v/>
      </c>
      <c r="X2773" s="2" t="str">
        <f t="shared" si="218"/>
        <v/>
      </c>
      <c r="Y2773" s="2" t="str">
        <f t="shared" si="218"/>
        <v/>
      </c>
    </row>
    <row r="2774" spans="1:25" x14ac:dyDescent="0.2">
      <c r="A2774" s="2" t="s">
        <v>1970</v>
      </c>
      <c r="B2774" s="2">
        <v>9305</v>
      </c>
      <c r="C2774" s="2">
        <v>0</v>
      </c>
      <c r="D2774" s="2" t="s">
        <v>1978</v>
      </c>
      <c r="E2774" s="2">
        <v>3217</v>
      </c>
      <c r="F2774" s="2" t="s">
        <v>1966</v>
      </c>
      <c r="G2774" s="2">
        <v>2749402.824</v>
      </c>
      <c r="H2774" s="2">
        <v>1261976.18</v>
      </c>
      <c r="I2774" s="2" t="s">
        <v>4896</v>
      </c>
      <c r="J2774" s="4">
        <v>39630</v>
      </c>
      <c r="K2774" s="230">
        <f t="shared" si="217"/>
        <v>3</v>
      </c>
      <c r="L2774" s="2" t="str">
        <f>$B2774&amp;"-"&amp;COUNTIF($B$2:$B2774, $B2774)</f>
        <v>9305-2</v>
      </c>
      <c r="M2774" s="2">
        <v>8546</v>
      </c>
      <c r="N2774" s="2" t="str">
        <f t="shared" si="219"/>
        <v>Menzengrüt</v>
      </c>
      <c r="O2774" s="2" t="str">
        <f t="shared" si="218"/>
        <v>Islikon</v>
      </c>
      <c r="P2774" s="2" t="str">
        <f t="shared" si="218"/>
        <v>Kefikon TG</v>
      </c>
      <c r="Q2774" s="2" t="str">
        <f t="shared" si="218"/>
        <v/>
      </c>
      <c r="R2774" s="2" t="str">
        <f t="shared" si="218"/>
        <v/>
      </c>
      <c r="S2774" s="2" t="str">
        <f t="shared" si="218"/>
        <v/>
      </c>
      <c r="T2774" s="2" t="str">
        <f t="shared" si="218"/>
        <v/>
      </c>
      <c r="U2774" s="2" t="str">
        <f t="shared" si="218"/>
        <v/>
      </c>
      <c r="V2774" s="2" t="str">
        <f t="shared" si="218"/>
        <v/>
      </c>
      <c r="W2774" s="2" t="str">
        <f t="shared" si="218"/>
        <v/>
      </c>
      <c r="X2774" s="2" t="str">
        <f t="shared" si="218"/>
        <v/>
      </c>
      <c r="Y2774" s="2" t="str">
        <f t="shared" si="218"/>
        <v/>
      </c>
    </row>
    <row r="2775" spans="1:25" x14ac:dyDescent="0.2">
      <c r="A2775" s="2" t="s">
        <v>1978</v>
      </c>
      <c r="B2775" s="2">
        <v>9323</v>
      </c>
      <c r="C2775" s="2">
        <v>0</v>
      </c>
      <c r="D2775" s="2" t="s">
        <v>1978</v>
      </c>
      <c r="E2775" s="2">
        <v>3217</v>
      </c>
      <c r="F2775" s="2" t="s">
        <v>1966</v>
      </c>
      <c r="G2775" s="2">
        <v>2750473.7059999998</v>
      </c>
      <c r="H2775" s="2">
        <v>1262377.6310000001</v>
      </c>
      <c r="I2775" s="2" t="s">
        <v>4896</v>
      </c>
      <c r="J2775" s="4">
        <v>39630</v>
      </c>
      <c r="K2775" s="230">
        <f t="shared" si="217"/>
        <v>3</v>
      </c>
      <c r="L2775" s="2" t="str">
        <f>$B2775&amp;"-"&amp;COUNTIF($B$2:$B2775, $B2775)</f>
        <v>9323-1</v>
      </c>
      <c r="M2775" s="2">
        <v>8547</v>
      </c>
      <c r="N2775" s="2" t="str">
        <f t="shared" si="219"/>
        <v>Gachnang</v>
      </c>
      <c r="O2775" s="2" t="str">
        <f t="shared" si="218"/>
        <v/>
      </c>
      <c r="P2775" s="2" t="str">
        <f t="shared" si="218"/>
        <v/>
      </c>
      <c r="Q2775" s="2" t="str">
        <f t="shared" si="218"/>
        <v/>
      </c>
      <c r="R2775" s="2" t="str">
        <f t="shared" si="218"/>
        <v/>
      </c>
      <c r="S2775" s="2" t="str">
        <f t="shared" si="218"/>
        <v/>
      </c>
      <c r="T2775" s="2" t="str">
        <f t="shared" si="218"/>
        <v/>
      </c>
      <c r="U2775" s="2" t="str">
        <f t="shared" si="218"/>
        <v/>
      </c>
      <c r="V2775" s="2" t="str">
        <f t="shared" si="218"/>
        <v/>
      </c>
      <c r="W2775" s="2" t="str">
        <f t="shared" si="218"/>
        <v/>
      </c>
      <c r="X2775" s="2" t="str">
        <f t="shared" si="218"/>
        <v/>
      </c>
      <c r="Y2775" s="2" t="str">
        <f t="shared" si="218"/>
        <v/>
      </c>
    </row>
    <row r="2776" spans="1:25" x14ac:dyDescent="0.2">
      <c r="A2776" s="2" t="s">
        <v>2808</v>
      </c>
      <c r="B2776" s="2">
        <v>9326</v>
      </c>
      <c r="C2776" s="2">
        <v>0</v>
      </c>
      <c r="D2776" s="2" t="s">
        <v>1979</v>
      </c>
      <c r="E2776" s="2">
        <v>3218</v>
      </c>
      <c r="F2776" s="2" t="s">
        <v>1966</v>
      </c>
      <c r="G2776" s="2">
        <v>2751638.4759999998</v>
      </c>
      <c r="H2776" s="2">
        <v>1261904.2690000001</v>
      </c>
      <c r="I2776" s="2" t="s">
        <v>4896</v>
      </c>
      <c r="J2776" s="4">
        <v>39630</v>
      </c>
      <c r="K2776" s="230">
        <f t="shared" si="217"/>
        <v>3</v>
      </c>
      <c r="L2776" s="2" t="str">
        <f>$B2776&amp;"-"&amp;COUNTIF($B$2:$B2776, $B2776)</f>
        <v>9326-1</v>
      </c>
      <c r="M2776" s="2">
        <v>8548</v>
      </c>
      <c r="N2776" s="2" t="str">
        <f t="shared" si="219"/>
        <v>Ellikon an der Thur</v>
      </c>
      <c r="O2776" s="2" t="str">
        <f t="shared" si="218"/>
        <v/>
      </c>
      <c r="P2776" s="2" t="str">
        <f t="shared" si="218"/>
        <v/>
      </c>
      <c r="Q2776" s="2" t="str">
        <f t="shared" si="218"/>
        <v/>
      </c>
      <c r="R2776" s="2" t="str">
        <f t="shared" si="218"/>
        <v/>
      </c>
      <c r="S2776" s="2" t="str">
        <f t="shared" si="218"/>
        <v/>
      </c>
      <c r="T2776" s="2" t="str">
        <f t="shared" si="218"/>
        <v/>
      </c>
      <c r="U2776" s="2" t="str">
        <f t="shared" si="218"/>
        <v/>
      </c>
      <c r="V2776" s="2" t="str">
        <f t="shared" si="218"/>
        <v/>
      </c>
      <c r="W2776" s="2" t="str">
        <f t="shared" si="218"/>
        <v/>
      </c>
      <c r="X2776" s="2" t="str">
        <f t="shared" si="218"/>
        <v/>
      </c>
      <c r="Y2776" s="2" t="str">
        <f t="shared" si="218"/>
        <v/>
      </c>
    </row>
    <row r="2777" spans="1:25" x14ac:dyDescent="0.2">
      <c r="A2777" s="2" t="s">
        <v>1979</v>
      </c>
      <c r="B2777" s="2">
        <v>9327</v>
      </c>
      <c r="C2777" s="2">
        <v>0</v>
      </c>
      <c r="D2777" s="2" t="s">
        <v>1979</v>
      </c>
      <c r="E2777" s="2">
        <v>3218</v>
      </c>
      <c r="F2777" s="2" t="s">
        <v>1966</v>
      </c>
      <c r="G2777" s="2">
        <v>2751893.568</v>
      </c>
      <c r="H2777" s="2">
        <v>1260876.9580000001</v>
      </c>
      <c r="I2777" s="2" t="s">
        <v>4896</v>
      </c>
      <c r="J2777" s="4">
        <v>39630</v>
      </c>
      <c r="K2777" s="230">
        <f t="shared" si="217"/>
        <v>3</v>
      </c>
      <c r="L2777" s="2" t="str">
        <f>$B2777&amp;"-"&amp;COUNTIF($B$2:$B2777, $B2777)</f>
        <v>9327-2</v>
      </c>
      <c r="M2777" s="2">
        <v>8552</v>
      </c>
      <c r="N2777" s="2" t="str">
        <f t="shared" si="219"/>
        <v>Felben-Wellhausen</v>
      </c>
      <c r="O2777" s="2" t="str">
        <f t="shared" si="218"/>
        <v/>
      </c>
      <c r="P2777" s="2" t="str">
        <f t="shared" si="218"/>
        <v/>
      </c>
      <c r="Q2777" s="2" t="str">
        <f t="shared" si="218"/>
        <v/>
      </c>
      <c r="R2777" s="2" t="str">
        <f t="shared" si="218"/>
        <v/>
      </c>
      <c r="S2777" s="2" t="str">
        <f t="shared" si="218"/>
        <v/>
      </c>
      <c r="T2777" s="2" t="str">
        <f t="shared" si="218"/>
        <v/>
      </c>
      <c r="U2777" s="2" t="str">
        <f t="shared" si="218"/>
        <v/>
      </c>
      <c r="V2777" s="2" t="str">
        <f t="shared" si="218"/>
        <v/>
      </c>
      <c r="W2777" s="2" t="str">
        <f t="shared" si="218"/>
        <v/>
      </c>
      <c r="X2777" s="2" t="str">
        <f t="shared" si="218"/>
        <v/>
      </c>
      <c r="Y2777" s="2" t="str">
        <f t="shared" si="218"/>
        <v/>
      </c>
    </row>
    <row r="2778" spans="1:25" x14ac:dyDescent="0.2">
      <c r="A2778" s="2" t="s">
        <v>1980</v>
      </c>
      <c r="B2778" s="2">
        <v>9033</v>
      </c>
      <c r="C2778" s="2">
        <v>0</v>
      </c>
      <c r="D2778" s="2" t="s">
        <v>1980</v>
      </c>
      <c r="E2778" s="2">
        <v>3219</v>
      </c>
      <c r="F2778" s="2" t="s">
        <v>1966</v>
      </c>
      <c r="G2778" s="2">
        <v>2752190.253</v>
      </c>
      <c r="H2778" s="2">
        <v>1257730.8729999999</v>
      </c>
      <c r="I2778" s="2" t="s">
        <v>4896</v>
      </c>
      <c r="J2778" s="4">
        <v>39630</v>
      </c>
      <c r="K2778" s="230">
        <f t="shared" si="217"/>
        <v>3</v>
      </c>
      <c r="L2778" s="2" t="str">
        <f>$B2778&amp;"-"&amp;COUNTIF($B$2:$B2778, $B2778)</f>
        <v>9033-1</v>
      </c>
      <c r="M2778" s="2">
        <v>8553</v>
      </c>
      <c r="N2778" s="2" t="str">
        <f t="shared" si="219"/>
        <v>Harenwilen</v>
      </c>
      <c r="O2778" s="2" t="str">
        <f t="shared" si="218"/>
        <v>Mettendorf TG</v>
      </c>
      <c r="P2778" s="2" t="str">
        <f t="shared" si="218"/>
        <v>Hüttlingen</v>
      </c>
      <c r="Q2778" s="2" t="str">
        <f t="shared" si="218"/>
        <v>Eschikofen</v>
      </c>
      <c r="R2778" s="2" t="str">
        <f t="shared" si="218"/>
        <v/>
      </c>
      <c r="S2778" s="2" t="str">
        <f t="shared" si="218"/>
        <v/>
      </c>
      <c r="T2778" s="2" t="str">
        <f t="shared" si="218"/>
        <v/>
      </c>
      <c r="U2778" s="2" t="str">
        <f t="shared" si="218"/>
        <v/>
      </c>
      <c r="V2778" s="2" t="str">
        <f t="shared" si="218"/>
        <v/>
      </c>
      <c r="W2778" s="2" t="str">
        <f t="shared" si="218"/>
        <v/>
      </c>
      <c r="X2778" s="2" t="str">
        <f t="shared" si="218"/>
        <v/>
      </c>
      <c r="Y2778" s="2" t="str">
        <f t="shared" si="218"/>
        <v/>
      </c>
    </row>
    <row r="2779" spans="1:25" x14ac:dyDescent="0.2">
      <c r="A2779" s="2" t="s">
        <v>1977</v>
      </c>
      <c r="B2779" s="2">
        <v>9404</v>
      </c>
      <c r="C2779" s="2">
        <v>0</v>
      </c>
      <c r="D2779" s="2" t="s">
        <v>1980</v>
      </c>
      <c r="E2779" s="2">
        <v>3219</v>
      </c>
      <c r="F2779" s="2" t="s">
        <v>1966</v>
      </c>
      <c r="G2779" s="2">
        <v>2753899.8560000001</v>
      </c>
      <c r="H2779" s="2">
        <v>1258145.1969999999</v>
      </c>
      <c r="I2779" s="2" t="s">
        <v>4896</v>
      </c>
      <c r="J2779" s="4">
        <v>39630</v>
      </c>
      <c r="K2779" s="230">
        <f t="shared" si="217"/>
        <v>3</v>
      </c>
      <c r="L2779" s="2" t="str">
        <f>$B2779&amp;"-"&amp;COUNTIF($B$2:$B2779, $B2779)</f>
        <v>9404-2</v>
      </c>
      <c r="M2779" s="2">
        <v>8554</v>
      </c>
      <c r="N2779" s="2" t="str">
        <f t="shared" si="219"/>
        <v>Bonau</v>
      </c>
      <c r="O2779" s="2" t="str">
        <f t="shared" si="218"/>
        <v>Müllheim-Wigoltingen</v>
      </c>
      <c r="P2779" s="2" t="str">
        <f t="shared" si="218"/>
        <v>Bonau</v>
      </c>
      <c r="Q2779" s="2" t="str">
        <f t="shared" si="218"/>
        <v/>
      </c>
      <c r="R2779" s="2" t="str">
        <f t="shared" si="218"/>
        <v/>
      </c>
      <c r="S2779" s="2" t="str">
        <f t="shared" si="218"/>
        <v/>
      </c>
      <c r="T2779" s="2" t="str">
        <f t="shared" si="218"/>
        <v/>
      </c>
      <c r="U2779" s="2" t="str">
        <f t="shared" si="218"/>
        <v/>
      </c>
      <c r="V2779" s="2" t="str">
        <f t="shared" si="218"/>
        <v/>
      </c>
      <c r="W2779" s="2" t="str">
        <f t="shared" si="218"/>
        <v/>
      </c>
      <c r="X2779" s="2" t="str">
        <f t="shared" si="218"/>
        <v/>
      </c>
      <c r="Y2779" s="2" t="str">
        <f t="shared" si="218"/>
        <v/>
      </c>
    </row>
    <row r="2780" spans="1:25" x14ac:dyDescent="0.2">
      <c r="A2780" s="2" t="s">
        <v>1981</v>
      </c>
      <c r="B2780" s="2">
        <v>9434</v>
      </c>
      <c r="C2780" s="2">
        <v>0</v>
      </c>
      <c r="D2780" s="2" t="s">
        <v>1982</v>
      </c>
      <c r="E2780" s="2">
        <v>3231</v>
      </c>
      <c r="F2780" s="2" t="s">
        <v>1966</v>
      </c>
      <c r="G2780" s="2">
        <v>2765965.7889999999</v>
      </c>
      <c r="H2780" s="2">
        <v>1255690.6669999999</v>
      </c>
      <c r="I2780" s="2" t="s">
        <v>4896</v>
      </c>
      <c r="J2780" s="4">
        <v>39630</v>
      </c>
      <c r="K2780" s="230">
        <f t="shared" si="217"/>
        <v>3</v>
      </c>
      <c r="L2780" s="2" t="str">
        <f>$B2780&amp;"-"&amp;COUNTIF($B$2:$B2780, $B2780)</f>
        <v>9434-1</v>
      </c>
      <c r="M2780" s="2">
        <v>8555</v>
      </c>
      <c r="N2780" s="2" t="str">
        <f t="shared" si="219"/>
        <v>Müllheim Dorf</v>
      </c>
      <c r="O2780" s="2" t="str">
        <f t="shared" si="218"/>
        <v/>
      </c>
      <c r="P2780" s="2" t="str">
        <f t="shared" si="218"/>
        <v/>
      </c>
      <c r="Q2780" s="2" t="str">
        <f t="shared" si="218"/>
        <v/>
      </c>
      <c r="R2780" s="2" t="str">
        <f t="shared" si="218"/>
        <v/>
      </c>
      <c r="S2780" s="2" t="str">
        <f t="shared" si="218"/>
        <v/>
      </c>
      <c r="T2780" s="2" t="str">
        <f t="shared" si="218"/>
        <v/>
      </c>
      <c r="U2780" s="2" t="str">
        <f t="shared" si="218"/>
        <v/>
      </c>
      <c r="V2780" s="2" t="str">
        <f t="shared" si="218"/>
        <v/>
      </c>
      <c r="W2780" s="2" t="str">
        <f t="shared" si="218"/>
        <v/>
      </c>
      <c r="X2780" s="2" t="str">
        <f t="shared" si="218"/>
        <v/>
      </c>
      <c r="Y2780" s="2" t="str">
        <f t="shared" si="218"/>
        <v/>
      </c>
    </row>
    <row r="2781" spans="1:25" x14ac:dyDescent="0.2">
      <c r="A2781" s="2" t="s">
        <v>1983</v>
      </c>
      <c r="B2781" s="2">
        <v>9435</v>
      </c>
      <c r="C2781" s="2">
        <v>0</v>
      </c>
      <c r="D2781" s="2" t="s">
        <v>1982</v>
      </c>
      <c r="E2781" s="2">
        <v>3231</v>
      </c>
      <c r="F2781" s="2" t="s">
        <v>1966</v>
      </c>
      <c r="G2781" s="2">
        <v>2765157.8360000001</v>
      </c>
      <c r="H2781" s="2">
        <v>1253645.23</v>
      </c>
      <c r="I2781" s="2" t="s">
        <v>4896</v>
      </c>
      <c r="J2781" s="4">
        <v>39630</v>
      </c>
      <c r="K2781" s="230">
        <f t="shared" si="217"/>
        <v>3</v>
      </c>
      <c r="L2781" s="2" t="str">
        <f>$B2781&amp;"-"&amp;COUNTIF($B$2:$B2781, $B2781)</f>
        <v>9435-1</v>
      </c>
      <c r="M2781" s="2">
        <v>8556</v>
      </c>
      <c r="N2781" s="2" t="str">
        <f t="shared" si="219"/>
        <v>Wigoltingen</v>
      </c>
      <c r="O2781" s="2" t="str">
        <f t="shared" si="218"/>
        <v>Engwang</v>
      </c>
      <c r="P2781" s="2" t="str">
        <f t="shared" si="218"/>
        <v>Illhart</v>
      </c>
      <c r="Q2781" s="2" t="str">
        <f t="shared" si="218"/>
        <v>Lamperswil TG</v>
      </c>
      <c r="R2781" s="2" t="str">
        <f t="shared" si="218"/>
        <v/>
      </c>
      <c r="S2781" s="2" t="str">
        <f t="shared" si="218"/>
        <v/>
      </c>
      <c r="T2781" s="2" t="str">
        <f t="shared" si="218"/>
        <v/>
      </c>
      <c r="U2781" s="2" t="str">
        <f t="shared" si="218"/>
        <v/>
      </c>
      <c r="V2781" s="2" t="str">
        <f t="shared" si="218"/>
        <v/>
      </c>
      <c r="W2781" s="2" t="str">
        <f t="shared" si="218"/>
        <v/>
      </c>
      <c r="X2781" s="2" t="str">
        <f t="shared" si="218"/>
        <v/>
      </c>
      <c r="Y2781" s="2" t="str">
        <f t="shared" si="218"/>
        <v/>
      </c>
    </row>
    <row r="2782" spans="1:25" x14ac:dyDescent="0.2">
      <c r="A2782" s="2" t="s">
        <v>1983</v>
      </c>
      <c r="B2782" s="2">
        <v>9435</v>
      </c>
      <c r="C2782" s="2">
        <v>0</v>
      </c>
      <c r="D2782" s="2" t="s">
        <v>1984</v>
      </c>
      <c r="E2782" s="2">
        <v>3232</v>
      </c>
      <c r="F2782" s="2" t="s">
        <v>1966</v>
      </c>
      <c r="G2782" s="2">
        <v>2764612.1940000001</v>
      </c>
      <c r="H2782" s="2">
        <v>1253273.9669999999</v>
      </c>
      <c r="I2782" s="2" t="s">
        <v>4896</v>
      </c>
      <c r="J2782" s="4">
        <v>39630</v>
      </c>
      <c r="K2782" s="230">
        <f t="shared" si="217"/>
        <v>3</v>
      </c>
      <c r="L2782" s="2" t="str">
        <f>$B2782&amp;"-"&amp;COUNTIF($B$2:$B2782, $B2782)</f>
        <v>9435-2</v>
      </c>
      <c r="M2782" s="2">
        <v>8558</v>
      </c>
      <c r="N2782" s="2" t="str">
        <f t="shared" si="219"/>
        <v>Raperswilen</v>
      </c>
      <c r="O2782" s="2" t="str">
        <f t="shared" si="218"/>
        <v>Raperswilen</v>
      </c>
      <c r="P2782" s="2" t="str">
        <f t="shared" si="218"/>
        <v/>
      </c>
      <c r="Q2782" s="2" t="str">
        <f t="shared" si="218"/>
        <v/>
      </c>
      <c r="R2782" s="2" t="str">
        <f t="shared" si="218"/>
        <v/>
      </c>
      <c r="S2782" s="2" t="str">
        <f t="shared" si="218"/>
        <v/>
      </c>
      <c r="T2782" s="2" t="str">
        <f t="shared" si="218"/>
        <v/>
      </c>
      <c r="U2782" s="2" t="str">
        <f t="shared" si="218"/>
        <v/>
      </c>
      <c r="V2782" s="2" t="str">
        <f t="shared" si="218"/>
        <v/>
      </c>
      <c r="W2782" s="2" t="str">
        <f t="shared" si="218"/>
        <v/>
      </c>
      <c r="X2782" s="2" t="str">
        <f t="shared" si="218"/>
        <v/>
      </c>
      <c r="Y2782" s="2" t="str">
        <f t="shared" si="218"/>
        <v/>
      </c>
    </row>
    <row r="2783" spans="1:25" x14ac:dyDescent="0.2">
      <c r="A2783" s="2" t="s">
        <v>1984</v>
      </c>
      <c r="B2783" s="2">
        <v>9436</v>
      </c>
      <c r="C2783" s="2">
        <v>0</v>
      </c>
      <c r="D2783" s="2" t="s">
        <v>1984</v>
      </c>
      <c r="E2783" s="2">
        <v>3232</v>
      </c>
      <c r="F2783" s="2" t="s">
        <v>1966</v>
      </c>
      <c r="G2783" s="2">
        <v>2764139.4440000001</v>
      </c>
      <c r="H2783" s="2">
        <v>1251570.1410000001</v>
      </c>
      <c r="I2783" s="2" t="s">
        <v>4896</v>
      </c>
      <c r="J2783" s="4">
        <v>39630</v>
      </c>
      <c r="K2783" s="230">
        <f t="shared" si="217"/>
        <v>3</v>
      </c>
      <c r="L2783" s="2" t="str">
        <f>$B2783&amp;"-"&amp;COUNTIF($B$2:$B2783, $B2783)</f>
        <v>9436-1</v>
      </c>
      <c r="M2783" s="2">
        <v>8560</v>
      </c>
      <c r="N2783" s="2" t="str">
        <f t="shared" si="219"/>
        <v>Märstetten</v>
      </c>
      <c r="O2783" s="2" t="str">
        <f t="shared" si="218"/>
        <v>Märstetten</v>
      </c>
      <c r="P2783" s="2" t="str">
        <f t="shared" si="218"/>
        <v/>
      </c>
      <c r="Q2783" s="2" t="str">
        <f t="shared" si="218"/>
        <v/>
      </c>
      <c r="R2783" s="2" t="str">
        <f t="shared" si="218"/>
        <v/>
      </c>
      <c r="S2783" s="2" t="str">
        <f t="shared" si="218"/>
        <v/>
      </c>
      <c r="T2783" s="2" t="str">
        <f t="shared" si="218"/>
        <v/>
      </c>
      <c r="U2783" s="2" t="str">
        <f t="shared" si="218"/>
        <v/>
      </c>
      <c r="V2783" s="2" t="str">
        <f t="shared" si="218"/>
        <v/>
      </c>
      <c r="W2783" s="2" t="str">
        <f t="shared" si="218"/>
        <v/>
      </c>
      <c r="X2783" s="2" t="str">
        <f t="shared" si="218"/>
        <v/>
      </c>
      <c r="Y2783" s="2" t="str">
        <f t="shared" si="218"/>
        <v/>
      </c>
    </row>
    <row r="2784" spans="1:25" x14ac:dyDescent="0.2">
      <c r="A2784" s="2" t="s">
        <v>2006</v>
      </c>
      <c r="B2784" s="2">
        <v>9445</v>
      </c>
      <c r="C2784" s="2">
        <v>0</v>
      </c>
      <c r="D2784" s="2" t="s">
        <v>1984</v>
      </c>
      <c r="E2784" s="2">
        <v>3232</v>
      </c>
      <c r="F2784" s="2" t="s">
        <v>1966</v>
      </c>
      <c r="G2784" s="2">
        <v>2762121.81</v>
      </c>
      <c r="H2784" s="2">
        <v>1253055.9580000001</v>
      </c>
      <c r="I2784" s="2" t="s">
        <v>4896</v>
      </c>
      <c r="J2784" s="4">
        <v>39630</v>
      </c>
      <c r="K2784" s="230">
        <f t="shared" si="217"/>
        <v>3</v>
      </c>
      <c r="L2784" s="2" t="str">
        <f>$B2784&amp;"-"&amp;COUNTIF($B$2:$B2784, $B2784)</f>
        <v>9445-1</v>
      </c>
      <c r="M2784" s="2">
        <v>8561</v>
      </c>
      <c r="N2784" s="2" t="str">
        <f t="shared" si="219"/>
        <v>Ottoberg</v>
      </c>
      <c r="O2784" s="2" t="str">
        <f t="shared" si="218"/>
        <v/>
      </c>
      <c r="P2784" s="2" t="str">
        <f t="shared" si="218"/>
        <v/>
      </c>
      <c r="Q2784" s="2" t="str">
        <f t="shared" si="218"/>
        <v/>
      </c>
      <c r="R2784" s="2" t="str">
        <f t="shared" si="218"/>
        <v/>
      </c>
      <c r="S2784" s="2" t="str">
        <f t="shared" si="218"/>
        <v/>
      </c>
      <c r="T2784" s="2" t="str">
        <f t="shared" si="218"/>
        <v/>
      </c>
      <c r="U2784" s="2" t="str">
        <f t="shared" si="218"/>
        <v/>
      </c>
      <c r="V2784" s="2" t="str">
        <f t="shared" si="218"/>
        <v/>
      </c>
      <c r="W2784" s="2" t="str">
        <f t="shared" si="218"/>
        <v/>
      </c>
      <c r="X2784" s="2" t="str">
        <f t="shared" si="218"/>
        <v/>
      </c>
      <c r="Y2784" s="2" t="str">
        <f t="shared" si="218"/>
        <v/>
      </c>
    </row>
    <row r="2785" spans="1:25" x14ac:dyDescent="0.2">
      <c r="A2785" s="2" t="s">
        <v>1938</v>
      </c>
      <c r="B2785" s="2">
        <v>9411</v>
      </c>
      <c r="C2785" s="2">
        <v>0</v>
      </c>
      <c r="D2785" s="2" t="s">
        <v>1985</v>
      </c>
      <c r="E2785" s="2">
        <v>3233</v>
      </c>
      <c r="F2785" s="2" t="s">
        <v>1966</v>
      </c>
      <c r="G2785" s="2">
        <v>2762644.7969999998</v>
      </c>
      <c r="H2785" s="2">
        <v>1254378.7120000001</v>
      </c>
      <c r="I2785" s="2" t="s">
        <v>4896</v>
      </c>
      <c r="J2785" s="4">
        <v>39630</v>
      </c>
      <c r="K2785" s="230">
        <f t="shared" si="217"/>
        <v>3</v>
      </c>
      <c r="L2785" s="2" t="str">
        <f>$B2785&amp;"-"&amp;COUNTIF($B$2:$B2785, $B2785)</f>
        <v>9411-3</v>
      </c>
      <c r="M2785" s="2">
        <v>8564</v>
      </c>
      <c r="N2785" s="2" t="str">
        <f t="shared" si="219"/>
        <v>Hefenhausen</v>
      </c>
      <c r="O2785" s="2" t="str">
        <f t="shared" si="218"/>
        <v>Engwilen</v>
      </c>
      <c r="P2785" s="2" t="str">
        <f t="shared" si="218"/>
        <v>Sonterswil</v>
      </c>
      <c r="Q2785" s="2" t="str">
        <f t="shared" si="218"/>
        <v>Wäldi</v>
      </c>
      <c r="R2785" s="2" t="str">
        <f t="shared" si="218"/>
        <v>Lipperswil</v>
      </c>
      <c r="S2785" s="2" t="str">
        <f t="shared" si="218"/>
        <v>Hattenhausen</v>
      </c>
      <c r="T2785" s="2" t="str">
        <f t="shared" si="218"/>
        <v>Gunterswilen</v>
      </c>
      <c r="U2785" s="2" t="str">
        <f t="shared" si="218"/>
        <v>Engwilen</v>
      </c>
      <c r="V2785" s="2" t="str">
        <f t="shared" si="218"/>
        <v>Wagerswil</v>
      </c>
      <c r="W2785" s="2" t="str">
        <f t="shared" si="218"/>
        <v/>
      </c>
      <c r="X2785" s="2" t="str">
        <f t="shared" si="218"/>
        <v/>
      </c>
      <c r="Y2785" s="2" t="str">
        <f t="shared" si="218"/>
        <v/>
      </c>
    </row>
    <row r="2786" spans="1:25" x14ac:dyDescent="0.2">
      <c r="A2786" s="2" t="s">
        <v>1981</v>
      </c>
      <c r="B2786" s="2">
        <v>9434</v>
      </c>
      <c r="C2786" s="2">
        <v>0</v>
      </c>
      <c r="D2786" s="2" t="s">
        <v>1985</v>
      </c>
      <c r="E2786" s="2">
        <v>3233</v>
      </c>
      <c r="F2786" s="2" t="s">
        <v>1966</v>
      </c>
      <c r="G2786" s="2">
        <v>2765217.077</v>
      </c>
      <c r="H2786" s="2">
        <v>1255876.4820000001</v>
      </c>
      <c r="I2786" s="2" t="s">
        <v>4896</v>
      </c>
      <c r="J2786" s="4">
        <v>39630</v>
      </c>
      <c r="K2786" s="230">
        <f t="shared" si="217"/>
        <v>3</v>
      </c>
      <c r="L2786" s="2" t="str">
        <f>$B2786&amp;"-"&amp;COUNTIF($B$2:$B2786, $B2786)</f>
        <v>9434-2</v>
      </c>
      <c r="M2786" s="2">
        <v>8565</v>
      </c>
      <c r="N2786" s="2" t="str">
        <f t="shared" si="219"/>
        <v>Hugelshofen</v>
      </c>
      <c r="O2786" s="2" t="str">
        <f t="shared" si="218"/>
        <v/>
      </c>
      <c r="P2786" s="2" t="str">
        <f t="shared" si="218"/>
        <v/>
      </c>
      <c r="Q2786" s="2" t="str">
        <f t="shared" si="218"/>
        <v/>
      </c>
      <c r="R2786" s="2" t="str">
        <f t="shared" si="218"/>
        <v/>
      </c>
      <c r="S2786" s="2" t="str">
        <f t="shared" si="218"/>
        <v/>
      </c>
      <c r="T2786" s="2" t="str">
        <f t="shared" si="218"/>
        <v/>
      </c>
      <c r="U2786" s="2" t="str">
        <f t="shared" si="218"/>
        <v/>
      </c>
      <c r="V2786" s="2" t="str">
        <f t="shared" si="218"/>
        <v/>
      </c>
      <c r="W2786" s="2" t="str">
        <f t="shared" si="218"/>
        <v/>
      </c>
      <c r="X2786" s="2" t="str">
        <f t="shared" si="218"/>
        <v/>
      </c>
      <c r="Y2786" s="2" t="str">
        <f t="shared" si="218"/>
        <v/>
      </c>
    </row>
    <row r="2787" spans="1:25" x14ac:dyDescent="0.2">
      <c r="A2787" s="2" t="s">
        <v>1983</v>
      </c>
      <c r="B2787" s="2">
        <v>9435</v>
      </c>
      <c r="C2787" s="2">
        <v>0</v>
      </c>
      <c r="D2787" s="2" t="s">
        <v>1985</v>
      </c>
      <c r="E2787" s="2">
        <v>3233</v>
      </c>
      <c r="F2787" s="2" t="s">
        <v>1966</v>
      </c>
      <c r="G2787" s="2">
        <v>2764863.2650000001</v>
      </c>
      <c r="H2787" s="2">
        <v>1253920.1769999999</v>
      </c>
      <c r="I2787" s="2" t="s">
        <v>4896</v>
      </c>
      <c r="J2787" s="4">
        <v>39630</v>
      </c>
      <c r="K2787" s="230">
        <f t="shared" si="217"/>
        <v>3</v>
      </c>
      <c r="L2787" s="2" t="str">
        <f>$B2787&amp;"-"&amp;COUNTIF($B$2:$B2787, $B2787)</f>
        <v>9435-3</v>
      </c>
      <c r="M2787" s="2">
        <v>8566</v>
      </c>
      <c r="N2787" s="2" t="str">
        <f t="shared" si="219"/>
        <v>Neuwilen</v>
      </c>
      <c r="O2787" s="2" t="str">
        <f t="shared" si="218"/>
        <v>Dotnacht</v>
      </c>
      <c r="P2787" s="2" t="str">
        <f t="shared" si="218"/>
        <v>Ellighausen</v>
      </c>
      <c r="Q2787" s="2" t="str">
        <f t="shared" si="218"/>
        <v>Lippoldswilen</v>
      </c>
      <c r="R2787" s="2" t="str">
        <f t="shared" si="218"/>
        <v/>
      </c>
      <c r="S2787" s="2" t="str">
        <f t="shared" si="218"/>
        <v/>
      </c>
      <c r="T2787" s="2" t="str">
        <f t="shared" si="218"/>
        <v/>
      </c>
      <c r="U2787" s="2" t="str">
        <f t="shared" si="218"/>
        <v/>
      </c>
      <c r="V2787" s="2" t="str">
        <f t="shared" si="218"/>
        <v/>
      </c>
      <c r="W2787" s="2" t="str">
        <f t="shared" si="218"/>
        <v/>
      </c>
      <c r="X2787" s="2" t="str">
        <f t="shared" si="218"/>
        <v/>
      </c>
      <c r="Y2787" s="2" t="str">
        <f t="shared" si="218"/>
        <v/>
      </c>
    </row>
    <row r="2788" spans="1:25" x14ac:dyDescent="0.2">
      <c r="A2788" s="2" t="s">
        <v>1985</v>
      </c>
      <c r="B2788" s="2">
        <v>9442</v>
      </c>
      <c r="C2788" s="2">
        <v>0</v>
      </c>
      <c r="D2788" s="2" t="s">
        <v>1985</v>
      </c>
      <c r="E2788" s="2">
        <v>3233</v>
      </c>
      <c r="F2788" s="2" t="s">
        <v>1966</v>
      </c>
      <c r="G2788" s="2">
        <v>2763721.4270000001</v>
      </c>
      <c r="H2788" s="2">
        <v>1254987.2679999999</v>
      </c>
      <c r="I2788" s="2" t="s">
        <v>4896</v>
      </c>
      <c r="J2788" s="4">
        <v>39630</v>
      </c>
      <c r="K2788" s="230">
        <f t="shared" si="217"/>
        <v>3</v>
      </c>
      <c r="L2788" s="2" t="str">
        <f>$B2788&amp;"-"&amp;COUNTIF($B$2:$B2788, $B2788)</f>
        <v>9442-3</v>
      </c>
      <c r="M2788" s="2">
        <v>8570</v>
      </c>
      <c r="N2788" s="2" t="str">
        <f t="shared" si="219"/>
        <v>Weinfelden</v>
      </c>
      <c r="O2788" s="2" t="str">
        <f t="shared" si="218"/>
        <v>Weinfelden</v>
      </c>
      <c r="P2788" s="2" t="str">
        <f t="shared" si="218"/>
        <v/>
      </c>
      <c r="Q2788" s="2" t="str">
        <f t="shared" si="218"/>
        <v/>
      </c>
      <c r="R2788" s="2" t="str">
        <f t="shared" si="218"/>
        <v/>
      </c>
      <c r="S2788" s="2" t="str">
        <f t="shared" si="218"/>
        <v/>
      </c>
      <c r="T2788" s="2" t="str">
        <f t="shared" si="218"/>
        <v/>
      </c>
      <c r="U2788" s="2" t="str">
        <f t="shared" si="218"/>
        <v/>
      </c>
      <c r="V2788" s="2" t="str">
        <f t="shared" si="218"/>
        <v/>
      </c>
      <c r="W2788" s="2" t="str">
        <f t="shared" si="218"/>
        <v/>
      </c>
      <c r="X2788" s="2" t="str">
        <f t="shared" si="218"/>
        <v/>
      </c>
      <c r="Y2788" s="2" t="str">
        <f t="shared" si="218"/>
        <v/>
      </c>
    </row>
    <row r="2789" spans="1:25" x14ac:dyDescent="0.2">
      <c r="A2789" s="2" t="s">
        <v>1956</v>
      </c>
      <c r="B2789" s="2">
        <v>9442</v>
      </c>
      <c r="C2789" s="2">
        <v>2</v>
      </c>
      <c r="D2789" s="2" t="s">
        <v>1985</v>
      </c>
      <c r="E2789" s="2">
        <v>3233</v>
      </c>
      <c r="F2789" s="2" t="s">
        <v>1966</v>
      </c>
      <c r="G2789" s="2">
        <v>2764123.9929999998</v>
      </c>
      <c r="H2789" s="2">
        <v>1256034.7320000001</v>
      </c>
      <c r="I2789" s="2" t="s">
        <v>4896</v>
      </c>
      <c r="J2789" s="4">
        <v>39814</v>
      </c>
      <c r="K2789" s="230">
        <f t="shared" si="217"/>
        <v>3</v>
      </c>
      <c r="L2789" s="2" t="str">
        <f>$B2789&amp;"-"&amp;COUNTIF($B$2:$B2789, $B2789)</f>
        <v>9442-4</v>
      </c>
      <c r="M2789" s="2">
        <v>8572</v>
      </c>
      <c r="N2789" s="2" t="str">
        <f t="shared" si="219"/>
        <v>Berg TG</v>
      </c>
      <c r="O2789" s="2" t="str">
        <f t="shared" si="218"/>
        <v>Berg TG</v>
      </c>
      <c r="P2789" s="2" t="str">
        <f t="shared" si="218"/>
        <v>Andhausen</v>
      </c>
      <c r="Q2789" s="2" t="str">
        <f t="shared" si="218"/>
        <v>Graltshausen</v>
      </c>
      <c r="R2789" s="2" t="str">
        <f t="shared" si="218"/>
        <v>Guntershausen b. Berg</v>
      </c>
      <c r="S2789" s="2" t="str">
        <f t="shared" si="218"/>
        <v/>
      </c>
      <c r="T2789" s="2" t="str">
        <f t="shared" si="218"/>
        <v/>
      </c>
      <c r="U2789" s="2" t="str">
        <f t="shared" si="218"/>
        <v/>
      </c>
      <c r="V2789" s="2" t="str">
        <f t="shared" si="218"/>
        <v/>
      </c>
      <c r="W2789" s="2" t="str">
        <f t="shared" si="218"/>
        <v/>
      </c>
      <c r="X2789" s="2" t="str">
        <f t="shared" si="218"/>
        <v/>
      </c>
      <c r="Y2789" s="2" t="str">
        <f t="shared" si="218"/>
        <v/>
      </c>
    </row>
    <row r="2790" spans="1:25" x14ac:dyDescent="0.2">
      <c r="A2790" s="2" t="s">
        <v>1984</v>
      </c>
      <c r="B2790" s="2">
        <v>9436</v>
      </c>
      <c r="C2790" s="2">
        <v>0</v>
      </c>
      <c r="D2790" s="2" t="s">
        <v>1986</v>
      </c>
      <c r="E2790" s="2">
        <v>3234</v>
      </c>
      <c r="F2790" s="2" t="s">
        <v>1966</v>
      </c>
      <c r="G2790" s="2">
        <v>2765004.199</v>
      </c>
      <c r="H2790" s="2">
        <v>1250264.5930000001</v>
      </c>
      <c r="I2790" s="2" t="s">
        <v>4896</v>
      </c>
      <c r="J2790" s="4">
        <v>39630</v>
      </c>
      <c r="K2790" s="230">
        <f t="shared" si="217"/>
        <v>3</v>
      </c>
      <c r="L2790" s="2" t="str">
        <f>$B2790&amp;"-"&amp;COUNTIF($B$2:$B2790, $B2790)</f>
        <v>9436-2</v>
      </c>
      <c r="M2790" s="2">
        <v>8573</v>
      </c>
      <c r="N2790" s="2" t="str">
        <f t="shared" si="219"/>
        <v>Siegershausen</v>
      </c>
      <c r="O2790" s="2" t="str">
        <f t="shared" si="218"/>
        <v>Alterswilen</v>
      </c>
      <c r="P2790" s="2" t="str">
        <f t="shared" si="218"/>
        <v>Altishausen</v>
      </c>
      <c r="Q2790" s="2" t="str">
        <f t="shared" si="218"/>
        <v/>
      </c>
      <c r="R2790" s="2" t="str">
        <f t="shared" si="218"/>
        <v/>
      </c>
      <c r="S2790" s="2" t="str">
        <f t="shared" si="218"/>
        <v/>
      </c>
      <c r="T2790" s="2" t="str">
        <f t="shared" si="218"/>
        <v/>
      </c>
      <c r="U2790" s="2" t="str">
        <f t="shared" si="218"/>
        <v/>
      </c>
      <c r="V2790" s="2" t="str">
        <f t="shared" si="218"/>
        <v/>
      </c>
      <c r="W2790" s="2" t="str">
        <f t="shared" si="218"/>
        <v/>
      </c>
      <c r="X2790" s="2" t="str">
        <f t="shared" si="218"/>
        <v/>
      </c>
      <c r="Y2790" s="2" t="str">
        <f t="shared" si="218"/>
        <v/>
      </c>
    </row>
    <row r="2791" spans="1:25" x14ac:dyDescent="0.2">
      <c r="A2791" s="2" t="s">
        <v>1993</v>
      </c>
      <c r="B2791" s="2">
        <v>9443</v>
      </c>
      <c r="C2791" s="2">
        <v>0</v>
      </c>
      <c r="D2791" s="2" t="s">
        <v>1986</v>
      </c>
      <c r="E2791" s="2">
        <v>3234</v>
      </c>
      <c r="F2791" s="2" t="s">
        <v>1966</v>
      </c>
      <c r="G2791" s="2">
        <v>2765131.1880000001</v>
      </c>
      <c r="H2791" s="2">
        <v>1251349.328</v>
      </c>
      <c r="I2791" s="2" t="s">
        <v>4896</v>
      </c>
      <c r="J2791" s="4">
        <v>39630</v>
      </c>
      <c r="K2791" s="230">
        <f t="shared" si="217"/>
        <v>3</v>
      </c>
      <c r="L2791" s="2" t="str">
        <f>$B2791&amp;"-"&amp;COUNTIF($B$2:$B2791, $B2791)</f>
        <v>9443-1</v>
      </c>
      <c r="M2791" s="2">
        <v>8574</v>
      </c>
      <c r="N2791" s="2" t="str">
        <f t="shared" si="219"/>
        <v>Illighausen</v>
      </c>
      <c r="O2791" s="2" t="str">
        <f t="shared" si="218"/>
        <v>Oberhofen TG</v>
      </c>
      <c r="P2791" s="2" t="str">
        <f t="shared" si="218"/>
        <v>Lengwil</v>
      </c>
      <c r="Q2791" s="2" t="str">
        <f t="shared" si="218"/>
        <v>Lengwil</v>
      </c>
      <c r="R2791" s="2" t="str">
        <f t="shared" si="218"/>
        <v>Dettighofen (Lengwil)</v>
      </c>
      <c r="S2791" s="2" t="str">
        <f t="shared" si="218"/>
        <v/>
      </c>
      <c r="T2791" s="2" t="str">
        <f t="shared" si="218"/>
        <v/>
      </c>
      <c r="U2791" s="2" t="str">
        <f t="shared" si="218"/>
        <v/>
      </c>
      <c r="V2791" s="2" t="str">
        <f t="shared" si="218"/>
        <v/>
      </c>
      <c r="W2791" s="2" t="str">
        <f t="shared" si="218"/>
        <v/>
      </c>
      <c r="X2791" s="2" t="str">
        <f t="shared" si="218"/>
        <v/>
      </c>
      <c r="Y2791" s="2" t="str">
        <f t="shared" si="218"/>
        <v/>
      </c>
    </row>
    <row r="2792" spans="1:25" x14ac:dyDescent="0.2">
      <c r="A2792" s="2" t="s">
        <v>1986</v>
      </c>
      <c r="B2792" s="2">
        <v>9444</v>
      </c>
      <c r="C2792" s="2">
        <v>0</v>
      </c>
      <c r="D2792" s="2" t="s">
        <v>1986</v>
      </c>
      <c r="E2792" s="2">
        <v>3234</v>
      </c>
      <c r="F2792" s="2" t="s">
        <v>1966</v>
      </c>
      <c r="G2792" s="2">
        <v>2766762.6880000001</v>
      </c>
      <c r="H2792" s="2">
        <v>1250114.612</v>
      </c>
      <c r="I2792" s="2" t="s">
        <v>4896</v>
      </c>
      <c r="J2792" s="4">
        <v>39630</v>
      </c>
      <c r="K2792" s="230">
        <f t="shared" si="217"/>
        <v>3</v>
      </c>
      <c r="L2792" s="2" t="str">
        <f>$B2792&amp;"-"&amp;COUNTIF($B$2:$B2792, $B2792)</f>
        <v>9444-1</v>
      </c>
      <c r="M2792" s="2">
        <v>8575</v>
      </c>
      <c r="N2792" s="2" t="str">
        <f t="shared" si="219"/>
        <v>Bürglen TG</v>
      </c>
      <c r="O2792" s="2" t="str">
        <f t="shared" si="218"/>
        <v>Istighofen</v>
      </c>
      <c r="P2792" s="2" t="str">
        <f t="shared" si="218"/>
        <v>Bürglen TG</v>
      </c>
      <c r="Q2792" s="2" t="str">
        <f t="shared" si="218"/>
        <v>Bürglen TG</v>
      </c>
      <c r="R2792" s="2" t="str">
        <f t="shared" si="218"/>
        <v/>
      </c>
      <c r="S2792" s="2" t="str">
        <f t="shared" si="218"/>
        <v/>
      </c>
      <c r="T2792" s="2" t="str">
        <f t="shared" si="218"/>
        <v/>
      </c>
      <c r="U2792" s="2" t="str">
        <f t="shared" si="218"/>
        <v/>
      </c>
      <c r="V2792" s="2" t="str">
        <f t="shared" si="218"/>
        <v/>
      </c>
      <c r="W2792" s="2" t="str">
        <f t="shared" si="218"/>
        <v/>
      </c>
      <c r="X2792" s="2" t="str">
        <f t="shared" si="218"/>
        <v/>
      </c>
      <c r="Y2792" s="2" t="str">
        <f t="shared" si="218"/>
        <v/>
      </c>
    </row>
    <row r="2793" spans="1:25" x14ac:dyDescent="0.2">
      <c r="A2793" s="2" t="s">
        <v>1987</v>
      </c>
      <c r="B2793" s="2">
        <v>9424</v>
      </c>
      <c r="C2793" s="2">
        <v>0</v>
      </c>
      <c r="D2793" s="2" t="s">
        <v>1987</v>
      </c>
      <c r="E2793" s="2">
        <v>3235</v>
      </c>
      <c r="F2793" s="2" t="s">
        <v>1966</v>
      </c>
      <c r="G2793" s="2">
        <v>2762014.4739999999</v>
      </c>
      <c r="H2793" s="2">
        <v>1259549.916</v>
      </c>
      <c r="I2793" s="2" t="s">
        <v>4896</v>
      </c>
      <c r="J2793" s="4">
        <v>39630</v>
      </c>
      <c r="K2793" s="230">
        <f t="shared" si="217"/>
        <v>3</v>
      </c>
      <c r="L2793" s="2" t="str">
        <f>$B2793&amp;"-"&amp;COUNTIF($B$2:$B2793, $B2793)</f>
        <v>9424-1</v>
      </c>
      <c r="M2793" s="2">
        <v>8576</v>
      </c>
      <c r="N2793" s="2" t="str">
        <f t="shared" si="219"/>
        <v>Mauren TG</v>
      </c>
      <c r="O2793" s="2" t="str">
        <f t="shared" si="218"/>
        <v/>
      </c>
      <c r="P2793" s="2" t="str">
        <f t="shared" si="218"/>
        <v/>
      </c>
      <c r="Q2793" s="2" t="str">
        <f t="shared" si="218"/>
        <v/>
      </c>
      <c r="R2793" s="2" t="str">
        <f t="shared" si="218"/>
        <v/>
      </c>
      <c r="S2793" s="2" t="str">
        <f t="shared" si="218"/>
        <v/>
      </c>
      <c r="T2793" s="2" t="str">
        <f t="shared" si="218"/>
        <v/>
      </c>
      <c r="U2793" s="2" t="str">
        <f t="shared" si="218"/>
        <v/>
      </c>
      <c r="V2793" s="2" t="str">
        <f t="shared" si="218"/>
        <v/>
      </c>
      <c r="W2793" s="2" t="str">
        <f t="shared" si="218"/>
        <v/>
      </c>
      <c r="X2793" s="2" t="str">
        <f t="shared" si="218"/>
        <v/>
      </c>
      <c r="Y2793" s="2" t="str">
        <f t="shared" si="218"/>
        <v/>
      </c>
    </row>
    <row r="2794" spans="1:25" x14ac:dyDescent="0.2">
      <c r="A2794" s="2" t="s">
        <v>1991</v>
      </c>
      <c r="B2794" s="2">
        <v>9425</v>
      </c>
      <c r="C2794" s="2">
        <v>0</v>
      </c>
      <c r="D2794" s="2" t="s">
        <v>1987</v>
      </c>
      <c r="E2794" s="2">
        <v>3235</v>
      </c>
      <c r="F2794" s="2" t="s">
        <v>1966</v>
      </c>
      <c r="G2794" s="2">
        <v>2761079.2829999998</v>
      </c>
      <c r="H2794" s="2">
        <v>1259623.889</v>
      </c>
      <c r="I2794" s="2" t="s">
        <v>4896</v>
      </c>
      <c r="J2794" s="4">
        <v>39630</v>
      </c>
      <c r="K2794" s="230">
        <f t="shared" si="217"/>
        <v>3</v>
      </c>
      <c r="L2794" s="2" t="str">
        <f>$B2794&amp;"-"&amp;COUNTIF($B$2:$B2794, $B2794)</f>
        <v>9425-2</v>
      </c>
      <c r="M2794" s="2">
        <v>8577</v>
      </c>
      <c r="N2794" s="2" t="str">
        <f t="shared" si="219"/>
        <v>Schönholzerswilen</v>
      </c>
      <c r="O2794" s="2" t="str">
        <f t="shared" si="218"/>
        <v/>
      </c>
      <c r="P2794" s="2" t="str">
        <f t="shared" si="218"/>
        <v/>
      </c>
      <c r="Q2794" s="2" t="str">
        <f t="shared" si="218"/>
        <v/>
      </c>
      <c r="R2794" s="2" t="str">
        <f t="shared" si="218"/>
        <v/>
      </c>
      <c r="S2794" s="2" t="str">
        <f t="shared" ref="O2794:Y2817" si="220">IFERROR(INDEX($A$2:$A$5744, MATCH($M2794&amp;"-"&amp;S$1, $L$2:$L$5744, 0)), "")</f>
        <v/>
      </c>
      <c r="T2794" s="2" t="str">
        <f t="shared" si="220"/>
        <v/>
      </c>
      <c r="U2794" s="2" t="str">
        <f t="shared" si="220"/>
        <v/>
      </c>
      <c r="V2794" s="2" t="str">
        <f t="shared" si="220"/>
        <v/>
      </c>
      <c r="W2794" s="2" t="str">
        <f t="shared" si="220"/>
        <v/>
      </c>
      <c r="X2794" s="2" t="str">
        <f t="shared" si="220"/>
        <v/>
      </c>
      <c r="Y2794" s="2" t="str">
        <f t="shared" si="220"/>
        <v/>
      </c>
    </row>
    <row r="2795" spans="1:25" x14ac:dyDescent="0.2">
      <c r="A2795" s="2" t="s">
        <v>1936</v>
      </c>
      <c r="B2795" s="2">
        <v>9426</v>
      </c>
      <c r="C2795" s="2">
        <v>0</v>
      </c>
      <c r="D2795" s="2" t="s">
        <v>1987</v>
      </c>
      <c r="E2795" s="2">
        <v>3235</v>
      </c>
      <c r="F2795" s="2" t="s">
        <v>1966</v>
      </c>
      <c r="G2795" s="2">
        <v>2761220.4219999998</v>
      </c>
      <c r="H2795" s="2">
        <v>1259091.2860000001</v>
      </c>
      <c r="I2795" s="2" t="s">
        <v>4896</v>
      </c>
      <c r="J2795" s="4">
        <v>39630</v>
      </c>
      <c r="K2795" s="230">
        <f t="shared" si="217"/>
        <v>3</v>
      </c>
      <c r="L2795" s="2" t="str">
        <f>$B2795&amp;"-"&amp;COUNTIF($B$2:$B2795, $B2795)</f>
        <v>9426-2</v>
      </c>
      <c r="M2795" s="2">
        <v>8580</v>
      </c>
      <c r="N2795" s="2" t="str">
        <f t="shared" si="219"/>
        <v>Hagenwil b. Amriswil</v>
      </c>
      <c r="O2795" s="2" t="str">
        <f t="shared" si="220"/>
        <v>Hefenhofen</v>
      </c>
      <c r="P2795" s="2" t="str">
        <f t="shared" si="220"/>
        <v>Amriswil</v>
      </c>
      <c r="Q2795" s="2" t="str">
        <f t="shared" si="220"/>
        <v>Sommeri</v>
      </c>
      <c r="R2795" s="2" t="str">
        <f t="shared" si="220"/>
        <v>Amriswil</v>
      </c>
      <c r="S2795" s="2" t="str">
        <f t="shared" si="220"/>
        <v>Hagenwil b. Amriswil</v>
      </c>
      <c r="T2795" s="2" t="str">
        <f t="shared" si="220"/>
        <v>Biessenhofen</v>
      </c>
      <c r="U2795" s="2" t="str">
        <f t="shared" si="220"/>
        <v/>
      </c>
      <c r="V2795" s="2" t="str">
        <f t="shared" si="220"/>
        <v/>
      </c>
      <c r="W2795" s="2" t="str">
        <f t="shared" si="220"/>
        <v/>
      </c>
      <c r="X2795" s="2" t="str">
        <f t="shared" si="220"/>
        <v/>
      </c>
      <c r="Y2795" s="2" t="str">
        <f t="shared" si="220"/>
        <v/>
      </c>
    </row>
    <row r="2796" spans="1:25" x14ac:dyDescent="0.2">
      <c r="A2796" s="2" t="s">
        <v>1987</v>
      </c>
      <c r="B2796" s="2">
        <v>9424</v>
      </c>
      <c r="C2796" s="2">
        <v>0</v>
      </c>
      <c r="D2796" s="2" t="s">
        <v>1989</v>
      </c>
      <c r="E2796" s="2">
        <v>3236</v>
      </c>
      <c r="F2796" s="2" t="s">
        <v>1966</v>
      </c>
      <c r="G2796" s="2">
        <v>2762600.111</v>
      </c>
      <c r="H2796" s="2">
        <v>1258906.2690000001</v>
      </c>
      <c r="I2796" s="2" t="s">
        <v>4896</v>
      </c>
      <c r="J2796" s="4">
        <v>39630</v>
      </c>
      <c r="K2796" s="230">
        <f t="shared" si="217"/>
        <v>3</v>
      </c>
      <c r="L2796" s="2" t="str">
        <f>$B2796&amp;"-"&amp;COUNTIF($B$2:$B2796, $B2796)</f>
        <v>9424-2</v>
      </c>
      <c r="M2796" s="2">
        <v>8581</v>
      </c>
      <c r="N2796" s="2" t="str">
        <f t="shared" si="219"/>
        <v>Schocherswil</v>
      </c>
      <c r="O2796" s="2" t="str">
        <f t="shared" si="220"/>
        <v/>
      </c>
      <c r="P2796" s="2" t="str">
        <f t="shared" si="220"/>
        <v/>
      </c>
      <c r="Q2796" s="2" t="str">
        <f t="shared" si="220"/>
        <v/>
      </c>
      <c r="R2796" s="2" t="str">
        <f t="shared" si="220"/>
        <v/>
      </c>
      <c r="S2796" s="2" t="str">
        <f t="shared" si="220"/>
        <v/>
      </c>
      <c r="T2796" s="2" t="str">
        <f t="shared" si="220"/>
        <v/>
      </c>
      <c r="U2796" s="2" t="str">
        <f t="shared" si="220"/>
        <v/>
      </c>
      <c r="V2796" s="2" t="str">
        <f t="shared" si="220"/>
        <v/>
      </c>
      <c r="W2796" s="2" t="str">
        <f t="shared" si="220"/>
        <v/>
      </c>
      <c r="X2796" s="2" t="str">
        <f t="shared" si="220"/>
        <v/>
      </c>
      <c r="Y2796" s="2" t="str">
        <f t="shared" si="220"/>
        <v/>
      </c>
    </row>
    <row r="2797" spans="1:25" x14ac:dyDescent="0.2">
      <c r="A2797" s="2" t="s">
        <v>1943</v>
      </c>
      <c r="B2797" s="2">
        <v>9428</v>
      </c>
      <c r="C2797" s="2">
        <v>0</v>
      </c>
      <c r="D2797" s="2" t="s">
        <v>1989</v>
      </c>
      <c r="E2797" s="2">
        <v>3236</v>
      </c>
      <c r="F2797" s="2" t="s">
        <v>1966</v>
      </c>
      <c r="G2797" s="2">
        <v>2765367.111</v>
      </c>
      <c r="H2797" s="2">
        <v>1256888.6259999999</v>
      </c>
      <c r="I2797" s="2" t="s">
        <v>4896</v>
      </c>
      <c r="J2797" s="4">
        <v>39630</v>
      </c>
      <c r="K2797" s="230">
        <f t="shared" si="217"/>
        <v>3</v>
      </c>
      <c r="L2797" s="2" t="str">
        <f>$B2797&amp;"-"&amp;COUNTIF($B$2:$B2797, $B2797)</f>
        <v>9428-4</v>
      </c>
      <c r="M2797" s="2">
        <v>8582</v>
      </c>
      <c r="N2797" s="2" t="str">
        <f t="shared" si="219"/>
        <v>Dozwil</v>
      </c>
      <c r="O2797" s="2" t="str">
        <f t="shared" si="220"/>
        <v/>
      </c>
      <c r="P2797" s="2" t="str">
        <f t="shared" si="220"/>
        <v/>
      </c>
      <c r="Q2797" s="2" t="str">
        <f t="shared" si="220"/>
        <v/>
      </c>
      <c r="R2797" s="2" t="str">
        <f t="shared" si="220"/>
        <v/>
      </c>
      <c r="S2797" s="2" t="str">
        <f t="shared" si="220"/>
        <v/>
      </c>
      <c r="T2797" s="2" t="str">
        <f t="shared" si="220"/>
        <v/>
      </c>
      <c r="U2797" s="2" t="str">
        <f t="shared" si="220"/>
        <v/>
      </c>
      <c r="V2797" s="2" t="str">
        <f t="shared" si="220"/>
        <v/>
      </c>
      <c r="W2797" s="2" t="str">
        <f t="shared" si="220"/>
        <v/>
      </c>
      <c r="X2797" s="2" t="str">
        <f t="shared" si="220"/>
        <v/>
      </c>
      <c r="Y2797" s="2" t="str">
        <f t="shared" si="220"/>
        <v/>
      </c>
    </row>
    <row r="2798" spans="1:25" x14ac:dyDescent="0.2">
      <c r="A2798" s="2" t="s">
        <v>1988</v>
      </c>
      <c r="B2798" s="2">
        <v>9430</v>
      </c>
      <c r="C2798" s="2">
        <v>0</v>
      </c>
      <c r="D2798" s="2" t="s">
        <v>1989</v>
      </c>
      <c r="E2798" s="2">
        <v>3236</v>
      </c>
      <c r="F2798" s="2" t="s">
        <v>1966</v>
      </c>
      <c r="G2798" s="2">
        <v>2764910.798</v>
      </c>
      <c r="H2798" s="2">
        <v>1258332.5290000001</v>
      </c>
      <c r="I2798" s="2" t="s">
        <v>4896</v>
      </c>
      <c r="J2798" s="4">
        <v>39630</v>
      </c>
      <c r="K2798" s="230">
        <f t="shared" si="217"/>
        <v>3</v>
      </c>
      <c r="L2798" s="2" t="str">
        <f>$B2798&amp;"-"&amp;COUNTIF($B$2:$B2798, $B2798)</f>
        <v>9430-1</v>
      </c>
      <c r="M2798" s="2">
        <v>8583</v>
      </c>
      <c r="N2798" s="2" t="str">
        <f t="shared" si="219"/>
        <v>Sulgen</v>
      </c>
      <c r="O2798" s="2" t="str">
        <f t="shared" si="220"/>
        <v>Götighofen</v>
      </c>
      <c r="P2798" s="2" t="str">
        <f t="shared" si="220"/>
        <v>Donzhausen</v>
      </c>
      <c r="Q2798" s="2" t="str">
        <f t="shared" si="220"/>
        <v/>
      </c>
      <c r="R2798" s="2" t="str">
        <f t="shared" si="220"/>
        <v/>
      </c>
      <c r="S2798" s="2" t="str">
        <f t="shared" si="220"/>
        <v/>
      </c>
      <c r="T2798" s="2" t="str">
        <f t="shared" si="220"/>
        <v/>
      </c>
      <c r="U2798" s="2" t="str">
        <f t="shared" si="220"/>
        <v/>
      </c>
      <c r="V2798" s="2" t="str">
        <f t="shared" si="220"/>
        <v/>
      </c>
      <c r="W2798" s="2" t="str">
        <f t="shared" si="220"/>
        <v/>
      </c>
      <c r="X2798" s="2" t="str">
        <f t="shared" si="220"/>
        <v/>
      </c>
      <c r="Y2798" s="2" t="str">
        <f t="shared" si="220"/>
        <v/>
      </c>
    </row>
    <row r="2799" spans="1:25" x14ac:dyDescent="0.2">
      <c r="A2799" s="2" t="s">
        <v>1977</v>
      </c>
      <c r="B2799" s="2">
        <v>9404</v>
      </c>
      <c r="C2799" s="2">
        <v>0</v>
      </c>
      <c r="D2799" s="2" t="s">
        <v>1991</v>
      </c>
      <c r="E2799" s="2">
        <v>3237</v>
      </c>
      <c r="F2799" s="2" t="s">
        <v>1966</v>
      </c>
      <c r="G2799" s="2">
        <v>2757722.61</v>
      </c>
      <c r="H2799" s="2">
        <v>1260110.808</v>
      </c>
      <c r="I2799" s="2" t="s">
        <v>4896</v>
      </c>
      <c r="J2799" s="4">
        <v>39630</v>
      </c>
      <c r="K2799" s="230">
        <f t="shared" si="217"/>
        <v>3</v>
      </c>
      <c r="L2799" s="2" t="str">
        <f>$B2799&amp;"-"&amp;COUNTIF($B$2:$B2799, $B2799)</f>
        <v>9404-3</v>
      </c>
      <c r="M2799" s="2">
        <v>8584</v>
      </c>
      <c r="N2799" s="2" t="str">
        <f t="shared" si="219"/>
        <v>Opfershofen TG</v>
      </c>
      <c r="O2799" s="2" t="str">
        <f t="shared" si="220"/>
        <v>Leimbach TG</v>
      </c>
      <c r="P2799" s="2" t="str">
        <f t="shared" si="220"/>
        <v>Opfershofen TG</v>
      </c>
      <c r="Q2799" s="2" t="str">
        <f t="shared" si="220"/>
        <v/>
      </c>
      <c r="R2799" s="2" t="str">
        <f t="shared" si="220"/>
        <v/>
      </c>
      <c r="S2799" s="2" t="str">
        <f t="shared" si="220"/>
        <v/>
      </c>
      <c r="T2799" s="2" t="str">
        <f t="shared" si="220"/>
        <v/>
      </c>
      <c r="U2799" s="2" t="str">
        <f t="shared" si="220"/>
        <v/>
      </c>
      <c r="V2799" s="2" t="str">
        <f t="shared" si="220"/>
        <v/>
      </c>
      <c r="W2799" s="2" t="str">
        <f t="shared" si="220"/>
        <v/>
      </c>
      <c r="X2799" s="2" t="str">
        <f t="shared" si="220"/>
        <v/>
      </c>
      <c r="Y2799" s="2" t="str">
        <f t="shared" si="220"/>
        <v/>
      </c>
    </row>
    <row r="2800" spans="1:25" x14ac:dyDescent="0.2">
      <c r="A2800" s="2" t="s">
        <v>1990</v>
      </c>
      <c r="B2800" s="2">
        <v>9422</v>
      </c>
      <c r="C2800" s="2">
        <v>0</v>
      </c>
      <c r="D2800" s="2" t="s">
        <v>1991</v>
      </c>
      <c r="E2800" s="2">
        <v>3237</v>
      </c>
      <c r="F2800" s="2" t="s">
        <v>1966</v>
      </c>
      <c r="G2800" s="2">
        <v>2759011.1880000001</v>
      </c>
      <c r="H2800" s="2">
        <v>1260639.0179999999</v>
      </c>
      <c r="I2800" s="2" t="s">
        <v>4896</v>
      </c>
      <c r="J2800" s="4">
        <v>39630</v>
      </c>
      <c r="K2800" s="230">
        <f t="shared" si="217"/>
        <v>3</v>
      </c>
      <c r="L2800" s="2" t="str">
        <f>$B2800&amp;"-"&amp;COUNTIF($B$2:$B2800, $B2800)</f>
        <v>9422-2</v>
      </c>
      <c r="M2800" s="2">
        <v>8585</v>
      </c>
      <c r="N2800" s="2" t="str">
        <f t="shared" si="219"/>
        <v>Langrickenbach</v>
      </c>
      <c r="O2800" s="2" t="str">
        <f t="shared" si="220"/>
        <v>Zuben</v>
      </c>
      <c r="P2800" s="2" t="str">
        <f t="shared" si="220"/>
        <v>Schönenbaumgarten</v>
      </c>
      <c r="Q2800" s="2" t="str">
        <f t="shared" si="220"/>
        <v>Herrenhof</v>
      </c>
      <c r="R2800" s="2" t="str">
        <f t="shared" si="220"/>
        <v>Mattwil</v>
      </c>
      <c r="S2800" s="2" t="str">
        <f t="shared" si="220"/>
        <v>Happerswil</v>
      </c>
      <c r="T2800" s="2" t="str">
        <f t="shared" si="220"/>
        <v>Birwinken</v>
      </c>
      <c r="U2800" s="2" t="str">
        <f t="shared" si="220"/>
        <v>Klarsreuti</v>
      </c>
      <c r="V2800" s="2" t="str">
        <f t="shared" si="220"/>
        <v/>
      </c>
      <c r="W2800" s="2" t="str">
        <f t="shared" si="220"/>
        <v/>
      </c>
      <c r="X2800" s="2" t="str">
        <f t="shared" si="220"/>
        <v/>
      </c>
      <c r="Y2800" s="2" t="str">
        <f t="shared" si="220"/>
        <v/>
      </c>
    </row>
    <row r="2801" spans="1:25" x14ac:dyDescent="0.2">
      <c r="A2801" s="2" t="s">
        <v>1992</v>
      </c>
      <c r="B2801" s="2">
        <v>9423</v>
      </c>
      <c r="C2801" s="2">
        <v>0</v>
      </c>
      <c r="D2801" s="2" t="s">
        <v>1991</v>
      </c>
      <c r="E2801" s="2">
        <v>3237</v>
      </c>
      <c r="F2801" s="2" t="s">
        <v>1966</v>
      </c>
      <c r="G2801" s="2">
        <v>2759877.9249999998</v>
      </c>
      <c r="H2801" s="2">
        <v>1262289.9979999999</v>
      </c>
      <c r="I2801" s="2" t="s">
        <v>4896</v>
      </c>
      <c r="J2801" s="4">
        <v>39630</v>
      </c>
      <c r="K2801" s="230">
        <f t="shared" si="217"/>
        <v>3</v>
      </c>
      <c r="L2801" s="2" t="str">
        <f>$B2801&amp;"-"&amp;COUNTIF($B$2:$B2801, $B2801)</f>
        <v>9423-1</v>
      </c>
      <c r="M2801" s="2">
        <v>8586</v>
      </c>
      <c r="N2801" s="2" t="str">
        <f t="shared" si="219"/>
        <v>Erlen</v>
      </c>
      <c r="O2801" s="2" t="str">
        <f t="shared" si="220"/>
        <v>Kümmertshausen</v>
      </c>
      <c r="P2801" s="2" t="str">
        <f t="shared" si="220"/>
        <v>Riedt b. Erlen</v>
      </c>
      <c r="Q2801" s="2" t="str">
        <f t="shared" si="220"/>
        <v>Buchackern</v>
      </c>
      <c r="R2801" s="2" t="str">
        <f t="shared" si="220"/>
        <v>Engishofen</v>
      </c>
      <c r="S2801" s="2" t="str">
        <f t="shared" si="220"/>
        <v>Ennetaach</v>
      </c>
      <c r="T2801" s="2" t="str">
        <f t="shared" si="220"/>
        <v>Kümmertshausen</v>
      </c>
      <c r="U2801" s="2" t="str">
        <f t="shared" si="220"/>
        <v>Andwil TG</v>
      </c>
      <c r="V2801" s="2" t="str">
        <f t="shared" si="220"/>
        <v>Buch b. Kümmertshausen</v>
      </c>
      <c r="W2801" s="2" t="str">
        <f t="shared" si="220"/>
        <v/>
      </c>
      <c r="X2801" s="2" t="str">
        <f t="shared" si="220"/>
        <v/>
      </c>
      <c r="Y2801" s="2" t="str">
        <f t="shared" si="220"/>
        <v/>
      </c>
    </row>
    <row r="2802" spans="1:25" x14ac:dyDescent="0.2">
      <c r="A2802" s="2" t="s">
        <v>1991</v>
      </c>
      <c r="B2802" s="2">
        <v>9425</v>
      </c>
      <c r="C2802" s="2">
        <v>0</v>
      </c>
      <c r="D2802" s="2" t="s">
        <v>1991</v>
      </c>
      <c r="E2802" s="2">
        <v>3237</v>
      </c>
      <c r="F2802" s="2" t="s">
        <v>1966</v>
      </c>
      <c r="G2802" s="2">
        <v>2760364.4440000001</v>
      </c>
      <c r="H2802" s="2">
        <v>1260210.4180000001</v>
      </c>
      <c r="I2802" s="2" t="s">
        <v>4896</v>
      </c>
      <c r="J2802" s="4">
        <v>39630</v>
      </c>
      <c r="K2802" s="230">
        <f t="shared" si="217"/>
        <v>3</v>
      </c>
      <c r="L2802" s="2" t="str">
        <f>$B2802&amp;"-"&amp;COUNTIF($B$2:$B2802, $B2802)</f>
        <v>9425-3</v>
      </c>
      <c r="M2802" s="2">
        <v>8587</v>
      </c>
      <c r="N2802" s="2" t="str">
        <f t="shared" si="219"/>
        <v>Oberaach</v>
      </c>
      <c r="O2802" s="2" t="str">
        <f t="shared" si="220"/>
        <v/>
      </c>
      <c r="P2802" s="2" t="str">
        <f t="shared" si="220"/>
        <v/>
      </c>
      <c r="Q2802" s="2" t="str">
        <f t="shared" si="220"/>
        <v/>
      </c>
      <c r="R2802" s="2" t="str">
        <f t="shared" si="220"/>
        <v/>
      </c>
      <c r="S2802" s="2" t="str">
        <f t="shared" si="220"/>
        <v/>
      </c>
      <c r="T2802" s="2" t="str">
        <f t="shared" si="220"/>
        <v/>
      </c>
      <c r="U2802" s="2" t="str">
        <f t="shared" si="220"/>
        <v/>
      </c>
      <c r="V2802" s="2" t="str">
        <f t="shared" si="220"/>
        <v/>
      </c>
      <c r="W2802" s="2" t="str">
        <f t="shared" si="220"/>
        <v/>
      </c>
      <c r="X2802" s="2" t="str">
        <f t="shared" si="220"/>
        <v/>
      </c>
      <c r="Y2802" s="2" t="str">
        <f t="shared" si="220"/>
        <v/>
      </c>
    </row>
    <row r="2803" spans="1:25" x14ac:dyDescent="0.2">
      <c r="A2803" s="2" t="s">
        <v>1983</v>
      </c>
      <c r="B2803" s="2">
        <v>9435</v>
      </c>
      <c r="C2803" s="2">
        <v>0</v>
      </c>
      <c r="D2803" s="2" t="s">
        <v>1993</v>
      </c>
      <c r="E2803" s="2">
        <v>3238</v>
      </c>
      <c r="F2803" s="2" t="s">
        <v>1966</v>
      </c>
      <c r="G2803" s="2">
        <v>2764993.855</v>
      </c>
      <c r="H2803" s="2">
        <v>1252810.3840000001</v>
      </c>
      <c r="I2803" s="2" t="s">
        <v>4896</v>
      </c>
      <c r="J2803" s="4">
        <v>39630</v>
      </c>
      <c r="K2803" s="230">
        <f t="shared" si="217"/>
        <v>3</v>
      </c>
      <c r="L2803" s="2" t="str">
        <f>$B2803&amp;"-"&amp;COUNTIF($B$2:$B2803, $B2803)</f>
        <v>9435-4</v>
      </c>
      <c r="M2803" s="2">
        <v>8588</v>
      </c>
      <c r="N2803" s="2" t="str">
        <f t="shared" si="219"/>
        <v>Zihlschlacht</v>
      </c>
      <c r="O2803" s="2" t="str">
        <f t="shared" si="220"/>
        <v/>
      </c>
      <c r="P2803" s="2" t="str">
        <f t="shared" si="220"/>
        <v/>
      </c>
      <c r="Q2803" s="2" t="str">
        <f t="shared" si="220"/>
        <v/>
      </c>
      <c r="R2803" s="2" t="str">
        <f t="shared" si="220"/>
        <v/>
      </c>
      <c r="S2803" s="2" t="str">
        <f t="shared" si="220"/>
        <v/>
      </c>
      <c r="T2803" s="2" t="str">
        <f t="shared" si="220"/>
        <v/>
      </c>
      <c r="U2803" s="2" t="str">
        <f t="shared" si="220"/>
        <v/>
      </c>
      <c r="V2803" s="2" t="str">
        <f t="shared" si="220"/>
        <v/>
      </c>
      <c r="W2803" s="2" t="str">
        <f t="shared" si="220"/>
        <v/>
      </c>
      <c r="X2803" s="2" t="str">
        <f t="shared" si="220"/>
        <v/>
      </c>
      <c r="Y2803" s="2" t="str">
        <f t="shared" si="220"/>
        <v/>
      </c>
    </row>
    <row r="2804" spans="1:25" x14ac:dyDescent="0.2">
      <c r="A2804" s="2" t="s">
        <v>1993</v>
      </c>
      <c r="B2804" s="2">
        <v>9443</v>
      </c>
      <c r="C2804" s="2">
        <v>0</v>
      </c>
      <c r="D2804" s="2" t="s">
        <v>1993</v>
      </c>
      <c r="E2804" s="2">
        <v>3238</v>
      </c>
      <c r="F2804" s="2" t="s">
        <v>1966</v>
      </c>
      <c r="G2804" s="2">
        <v>2765718.767</v>
      </c>
      <c r="H2804" s="2">
        <v>1252402.327</v>
      </c>
      <c r="I2804" s="2" t="s">
        <v>4896</v>
      </c>
      <c r="J2804" s="4">
        <v>39630</v>
      </c>
      <c r="K2804" s="230">
        <f t="shared" si="217"/>
        <v>3</v>
      </c>
      <c r="L2804" s="2" t="str">
        <f>$B2804&amp;"-"&amp;COUNTIF($B$2:$B2804, $B2804)</f>
        <v>9443-2</v>
      </c>
      <c r="M2804" s="2">
        <v>8589</v>
      </c>
      <c r="N2804" s="2" t="str">
        <f t="shared" si="219"/>
        <v>Sitterdorf</v>
      </c>
      <c r="O2804" s="2" t="str">
        <f t="shared" si="220"/>
        <v/>
      </c>
      <c r="P2804" s="2" t="str">
        <f t="shared" si="220"/>
        <v/>
      </c>
      <c r="Q2804" s="2" t="str">
        <f t="shared" si="220"/>
        <v/>
      </c>
      <c r="R2804" s="2" t="str">
        <f t="shared" si="220"/>
        <v/>
      </c>
      <c r="S2804" s="2" t="str">
        <f t="shared" si="220"/>
        <v/>
      </c>
      <c r="T2804" s="2" t="str">
        <f t="shared" si="220"/>
        <v/>
      </c>
      <c r="U2804" s="2" t="str">
        <f t="shared" si="220"/>
        <v/>
      </c>
      <c r="V2804" s="2" t="str">
        <f t="shared" si="220"/>
        <v/>
      </c>
      <c r="W2804" s="2" t="str">
        <f t="shared" si="220"/>
        <v/>
      </c>
      <c r="X2804" s="2" t="str">
        <f t="shared" si="220"/>
        <v/>
      </c>
      <c r="Y2804" s="2" t="str">
        <f t="shared" si="220"/>
        <v/>
      </c>
    </row>
    <row r="2805" spans="1:25" x14ac:dyDescent="0.2">
      <c r="A2805" s="2" t="s">
        <v>1963</v>
      </c>
      <c r="B2805" s="2">
        <v>9058</v>
      </c>
      <c r="C2805" s="2">
        <v>0</v>
      </c>
      <c r="D2805" s="2" t="s">
        <v>1995</v>
      </c>
      <c r="E2805" s="2">
        <v>3251</v>
      </c>
      <c r="F2805" s="2" t="s">
        <v>1966</v>
      </c>
      <c r="G2805" s="2">
        <v>2754810.6039999998</v>
      </c>
      <c r="H2805" s="2">
        <v>1238968.8030000001</v>
      </c>
      <c r="I2805" s="2" t="s">
        <v>4896</v>
      </c>
      <c r="J2805" s="4">
        <v>39630</v>
      </c>
      <c r="K2805" s="230">
        <f t="shared" si="217"/>
        <v>3</v>
      </c>
      <c r="L2805" s="2" t="str">
        <f>$B2805&amp;"-"&amp;COUNTIF($B$2:$B2805, $B2805)</f>
        <v>9058-2</v>
      </c>
      <c r="M2805" s="2">
        <v>8590</v>
      </c>
      <c r="N2805" s="2" t="str">
        <f t="shared" si="219"/>
        <v>Romanshorn</v>
      </c>
      <c r="O2805" s="2" t="str">
        <f t="shared" si="220"/>
        <v>Romanshorn</v>
      </c>
      <c r="P2805" s="2" t="str">
        <f t="shared" si="220"/>
        <v/>
      </c>
      <c r="Q2805" s="2" t="str">
        <f t="shared" si="220"/>
        <v/>
      </c>
      <c r="R2805" s="2" t="str">
        <f t="shared" si="220"/>
        <v/>
      </c>
      <c r="S2805" s="2" t="str">
        <f t="shared" si="220"/>
        <v/>
      </c>
      <c r="T2805" s="2" t="str">
        <f t="shared" si="220"/>
        <v/>
      </c>
      <c r="U2805" s="2" t="str">
        <f t="shared" si="220"/>
        <v/>
      </c>
      <c r="V2805" s="2" t="str">
        <f t="shared" si="220"/>
        <v/>
      </c>
      <c r="W2805" s="2" t="str">
        <f t="shared" si="220"/>
        <v/>
      </c>
      <c r="X2805" s="2" t="str">
        <f t="shared" si="220"/>
        <v/>
      </c>
      <c r="Y2805" s="2" t="str">
        <f t="shared" si="220"/>
        <v/>
      </c>
    </row>
    <row r="2806" spans="1:25" x14ac:dyDescent="0.2">
      <c r="A2806" s="2" t="s">
        <v>1994</v>
      </c>
      <c r="B2806" s="2">
        <v>9450</v>
      </c>
      <c r="C2806" s="2">
        <v>0</v>
      </c>
      <c r="D2806" s="2" t="s">
        <v>1995</v>
      </c>
      <c r="E2806" s="2">
        <v>3251</v>
      </c>
      <c r="F2806" s="2" t="s">
        <v>1966</v>
      </c>
      <c r="G2806" s="2">
        <v>2759209.6839999999</v>
      </c>
      <c r="H2806" s="2">
        <v>1248644.0589999999</v>
      </c>
      <c r="I2806" s="2" t="s">
        <v>4896</v>
      </c>
      <c r="J2806" s="4">
        <v>39630</v>
      </c>
      <c r="K2806" s="230">
        <f t="shared" si="217"/>
        <v>3</v>
      </c>
      <c r="L2806" s="2" t="str">
        <f>$B2806&amp;"-"&amp;COUNTIF($B$2:$B2806, $B2806)</f>
        <v>9450-3</v>
      </c>
      <c r="M2806" s="2">
        <v>8592</v>
      </c>
      <c r="N2806" s="2" t="str">
        <f t="shared" si="219"/>
        <v>Uttwil</v>
      </c>
      <c r="O2806" s="2" t="str">
        <f t="shared" si="220"/>
        <v/>
      </c>
      <c r="P2806" s="2" t="str">
        <f t="shared" si="220"/>
        <v/>
      </c>
      <c r="Q2806" s="2" t="str">
        <f t="shared" si="220"/>
        <v/>
      </c>
      <c r="R2806" s="2" t="str">
        <f t="shared" si="220"/>
        <v/>
      </c>
      <c r="S2806" s="2" t="str">
        <f t="shared" si="220"/>
        <v/>
      </c>
      <c r="T2806" s="2" t="str">
        <f t="shared" si="220"/>
        <v/>
      </c>
      <c r="U2806" s="2" t="str">
        <f t="shared" si="220"/>
        <v/>
      </c>
      <c r="V2806" s="2" t="str">
        <f t="shared" si="220"/>
        <v/>
      </c>
      <c r="W2806" s="2" t="str">
        <f t="shared" si="220"/>
        <v/>
      </c>
      <c r="X2806" s="2" t="str">
        <f t="shared" si="220"/>
        <v/>
      </c>
      <c r="Y2806" s="2" t="str">
        <f t="shared" si="220"/>
        <v/>
      </c>
    </row>
    <row r="2807" spans="1:25" x14ac:dyDescent="0.2">
      <c r="A2807" s="2" t="s">
        <v>1996</v>
      </c>
      <c r="B2807" s="2">
        <v>9450</v>
      </c>
      <c r="C2807" s="2">
        <v>2</v>
      </c>
      <c r="D2807" s="2" t="s">
        <v>1995</v>
      </c>
      <c r="E2807" s="2">
        <v>3251</v>
      </c>
      <c r="F2807" s="2" t="s">
        <v>1966</v>
      </c>
      <c r="G2807" s="2">
        <v>2759442.7</v>
      </c>
      <c r="H2807" s="2">
        <v>1251109.0560000001</v>
      </c>
      <c r="I2807" s="2" t="s">
        <v>4896</v>
      </c>
      <c r="J2807" s="4">
        <v>39630</v>
      </c>
      <c r="K2807" s="230">
        <f t="shared" si="217"/>
        <v>3</v>
      </c>
      <c r="L2807" s="2" t="str">
        <f>$B2807&amp;"-"&amp;COUNTIF($B$2:$B2807, $B2807)</f>
        <v>9450-4</v>
      </c>
      <c r="M2807" s="2">
        <v>8593</v>
      </c>
      <c r="N2807" s="2" t="str">
        <f t="shared" si="219"/>
        <v>Kesswil</v>
      </c>
      <c r="O2807" s="2" t="str">
        <f t="shared" si="220"/>
        <v/>
      </c>
      <c r="P2807" s="2" t="str">
        <f t="shared" si="220"/>
        <v/>
      </c>
      <c r="Q2807" s="2" t="str">
        <f t="shared" si="220"/>
        <v/>
      </c>
      <c r="R2807" s="2" t="str">
        <f t="shared" si="220"/>
        <v/>
      </c>
      <c r="S2807" s="2" t="str">
        <f t="shared" si="220"/>
        <v/>
      </c>
      <c r="T2807" s="2" t="str">
        <f t="shared" si="220"/>
        <v/>
      </c>
      <c r="U2807" s="2" t="str">
        <f t="shared" si="220"/>
        <v/>
      </c>
      <c r="V2807" s="2" t="str">
        <f t="shared" si="220"/>
        <v/>
      </c>
      <c r="W2807" s="2" t="str">
        <f t="shared" si="220"/>
        <v/>
      </c>
      <c r="X2807" s="2" t="str">
        <f t="shared" si="220"/>
        <v/>
      </c>
      <c r="Y2807" s="2" t="str">
        <f t="shared" si="220"/>
        <v/>
      </c>
    </row>
    <row r="2808" spans="1:25" x14ac:dyDescent="0.2">
      <c r="A2808" s="2" t="s">
        <v>1997</v>
      </c>
      <c r="B2808" s="2">
        <v>9452</v>
      </c>
      <c r="C2808" s="2">
        <v>0</v>
      </c>
      <c r="D2808" s="2" t="s">
        <v>1995</v>
      </c>
      <c r="E2808" s="2">
        <v>3251</v>
      </c>
      <c r="F2808" s="2" t="s">
        <v>1966</v>
      </c>
      <c r="G2808" s="2">
        <v>2758190.6919999998</v>
      </c>
      <c r="H2808" s="2">
        <v>1247847.916</v>
      </c>
      <c r="I2808" s="2" t="s">
        <v>4896</v>
      </c>
      <c r="J2808" s="4">
        <v>39630</v>
      </c>
      <c r="K2808" s="230">
        <f t="shared" si="217"/>
        <v>3</v>
      </c>
      <c r="L2808" s="2" t="str">
        <f>$B2808&amp;"-"&amp;COUNTIF($B$2:$B2808, $B2808)</f>
        <v>9452-1</v>
      </c>
      <c r="M2808" s="2">
        <v>8594</v>
      </c>
      <c r="N2808" s="2" t="str">
        <f t="shared" si="219"/>
        <v>Güttingen</v>
      </c>
      <c r="O2808" s="2" t="str">
        <f t="shared" si="220"/>
        <v/>
      </c>
      <c r="P2808" s="2" t="str">
        <f t="shared" si="220"/>
        <v/>
      </c>
      <c r="Q2808" s="2" t="str">
        <f t="shared" si="220"/>
        <v/>
      </c>
      <c r="R2808" s="2" t="str">
        <f t="shared" si="220"/>
        <v/>
      </c>
      <c r="S2808" s="2" t="str">
        <f t="shared" si="220"/>
        <v/>
      </c>
      <c r="T2808" s="2" t="str">
        <f t="shared" si="220"/>
        <v/>
      </c>
      <c r="U2808" s="2" t="str">
        <f t="shared" si="220"/>
        <v/>
      </c>
      <c r="V2808" s="2" t="str">
        <f t="shared" si="220"/>
        <v/>
      </c>
      <c r="W2808" s="2" t="str">
        <f t="shared" si="220"/>
        <v/>
      </c>
      <c r="X2808" s="2" t="str">
        <f t="shared" si="220"/>
        <v/>
      </c>
      <c r="Y2808" s="2" t="str">
        <f t="shared" si="220"/>
        <v/>
      </c>
    </row>
    <row r="2809" spans="1:25" x14ac:dyDescent="0.2">
      <c r="A2809" s="2" t="s">
        <v>1999</v>
      </c>
      <c r="B2809" s="2">
        <v>9453</v>
      </c>
      <c r="C2809" s="2">
        <v>0</v>
      </c>
      <c r="D2809" s="2" t="s">
        <v>1995</v>
      </c>
      <c r="E2809" s="2">
        <v>3251</v>
      </c>
      <c r="F2809" s="2" t="s">
        <v>1966</v>
      </c>
      <c r="G2809" s="2">
        <v>2758762.94</v>
      </c>
      <c r="H2809" s="2">
        <v>1246006.541</v>
      </c>
      <c r="I2809" s="2" t="s">
        <v>4896</v>
      </c>
      <c r="J2809" s="4">
        <v>39630</v>
      </c>
      <c r="K2809" s="230">
        <f t="shared" si="217"/>
        <v>3</v>
      </c>
      <c r="L2809" s="2" t="str">
        <f>$B2809&amp;"-"&amp;COUNTIF($B$2:$B2809, $B2809)</f>
        <v>9453-1</v>
      </c>
      <c r="M2809" s="2">
        <v>8595</v>
      </c>
      <c r="N2809" s="2" t="str">
        <f t="shared" si="219"/>
        <v>Altnau</v>
      </c>
      <c r="O2809" s="2" t="str">
        <f t="shared" si="220"/>
        <v/>
      </c>
      <c r="P2809" s="2" t="str">
        <f t="shared" si="220"/>
        <v/>
      </c>
      <c r="Q2809" s="2" t="str">
        <f t="shared" si="220"/>
        <v/>
      </c>
      <c r="R2809" s="2" t="str">
        <f t="shared" si="220"/>
        <v/>
      </c>
      <c r="S2809" s="2" t="str">
        <f t="shared" si="220"/>
        <v/>
      </c>
      <c r="T2809" s="2" t="str">
        <f t="shared" si="220"/>
        <v/>
      </c>
      <c r="U2809" s="2" t="str">
        <f t="shared" si="220"/>
        <v/>
      </c>
      <c r="V2809" s="2" t="str">
        <f t="shared" si="220"/>
        <v/>
      </c>
      <c r="W2809" s="2" t="str">
        <f t="shared" si="220"/>
        <v/>
      </c>
      <c r="X2809" s="2" t="str">
        <f t="shared" si="220"/>
        <v/>
      </c>
      <c r="Y2809" s="2" t="str">
        <f t="shared" si="220"/>
        <v/>
      </c>
    </row>
    <row r="2810" spans="1:25" x14ac:dyDescent="0.2">
      <c r="A2810" s="2" t="s">
        <v>2005</v>
      </c>
      <c r="B2810" s="2">
        <v>9463</v>
      </c>
      <c r="C2810" s="2">
        <v>0</v>
      </c>
      <c r="D2810" s="2" t="s">
        <v>1995</v>
      </c>
      <c r="E2810" s="2">
        <v>3251</v>
      </c>
      <c r="F2810" s="2" t="s">
        <v>1966</v>
      </c>
      <c r="G2810" s="2">
        <v>2758636.2280000001</v>
      </c>
      <c r="H2810" s="2">
        <v>1244693.206</v>
      </c>
      <c r="I2810" s="2" t="s">
        <v>4896</v>
      </c>
      <c r="J2810" s="4">
        <v>39630</v>
      </c>
      <c r="K2810" s="230">
        <f t="shared" si="217"/>
        <v>3</v>
      </c>
      <c r="L2810" s="2" t="str">
        <f>$B2810&amp;"-"&amp;COUNTIF($B$2:$B2810, $B2810)</f>
        <v>9463-1</v>
      </c>
      <c r="M2810" s="2">
        <v>8596</v>
      </c>
      <c r="N2810" s="2" t="str">
        <f t="shared" si="219"/>
        <v>Scherzingen</v>
      </c>
      <c r="O2810" s="2" t="str">
        <f t="shared" si="220"/>
        <v>Münsterlingen</v>
      </c>
      <c r="P2810" s="2" t="str">
        <f t="shared" si="220"/>
        <v/>
      </c>
      <c r="Q2810" s="2" t="str">
        <f t="shared" si="220"/>
        <v/>
      </c>
      <c r="R2810" s="2" t="str">
        <f t="shared" si="220"/>
        <v/>
      </c>
      <c r="S2810" s="2" t="str">
        <f t="shared" si="220"/>
        <v/>
      </c>
      <c r="T2810" s="2" t="str">
        <f t="shared" si="220"/>
        <v/>
      </c>
      <c r="U2810" s="2" t="str">
        <f t="shared" si="220"/>
        <v/>
      </c>
      <c r="V2810" s="2" t="str">
        <f t="shared" si="220"/>
        <v/>
      </c>
      <c r="W2810" s="2" t="str">
        <f t="shared" si="220"/>
        <v/>
      </c>
      <c r="X2810" s="2" t="str">
        <f t="shared" si="220"/>
        <v/>
      </c>
      <c r="Y2810" s="2" t="str">
        <f t="shared" si="220"/>
        <v/>
      </c>
    </row>
    <row r="2811" spans="1:25" x14ac:dyDescent="0.2">
      <c r="A2811" s="2" t="s">
        <v>2007</v>
      </c>
      <c r="B2811" s="2">
        <v>9464</v>
      </c>
      <c r="C2811" s="2">
        <v>0</v>
      </c>
      <c r="D2811" s="2" t="s">
        <v>1995</v>
      </c>
      <c r="E2811" s="2">
        <v>3251</v>
      </c>
      <c r="F2811" s="2" t="s">
        <v>1966</v>
      </c>
      <c r="G2811" s="2">
        <v>2757549.2220000001</v>
      </c>
      <c r="H2811" s="2">
        <v>1239702.49</v>
      </c>
      <c r="I2811" s="2" t="s">
        <v>4896</v>
      </c>
      <c r="J2811" s="4">
        <v>39630</v>
      </c>
      <c r="K2811" s="230">
        <f t="shared" si="217"/>
        <v>3</v>
      </c>
      <c r="L2811" s="2" t="str">
        <f>$B2811&amp;"-"&amp;COUNTIF($B$2:$B2811, $B2811)</f>
        <v>9464-1</v>
      </c>
      <c r="M2811" s="2">
        <v>8597</v>
      </c>
      <c r="N2811" s="2" t="str">
        <f t="shared" si="219"/>
        <v>Landschlacht</v>
      </c>
      <c r="O2811" s="2" t="str">
        <f t="shared" si="220"/>
        <v/>
      </c>
      <c r="P2811" s="2" t="str">
        <f t="shared" si="220"/>
        <v/>
      </c>
      <c r="Q2811" s="2" t="str">
        <f t="shared" si="220"/>
        <v/>
      </c>
      <c r="R2811" s="2" t="str">
        <f t="shared" si="220"/>
        <v/>
      </c>
      <c r="S2811" s="2" t="str">
        <f t="shared" si="220"/>
        <v/>
      </c>
      <c r="T2811" s="2" t="str">
        <f t="shared" si="220"/>
        <v/>
      </c>
      <c r="U2811" s="2" t="str">
        <f t="shared" si="220"/>
        <v/>
      </c>
      <c r="V2811" s="2" t="str">
        <f t="shared" si="220"/>
        <v/>
      </c>
      <c r="W2811" s="2" t="str">
        <f t="shared" si="220"/>
        <v/>
      </c>
      <c r="X2811" s="2" t="str">
        <f t="shared" si="220"/>
        <v/>
      </c>
      <c r="Y2811" s="2" t="str">
        <f t="shared" si="220"/>
        <v/>
      </c>
    </row>
    <row r="2812" spans="1:25" x14ac:dyDescent="0.2">
      <c r="A2812" s="2" t="s">
        <v>1998</v>
      </c>
      <c r="B2812" s="2">
        <v>9464</v>
      </c>
      <c r="C2812" s="2">
        <v>2</v>
      </c>
      <c r="D2812" s="2" t="s">
        <v>1995</v>
      </c>
      <c r="E2812" s="2">
        <v>3251</v>
      </c>
      <c r="F2812" s="2" t="s">
        <v>1966</v>
      </c>
      <c r="G2812" s="2">
        <v>2756978.8859999999</v>
      </c>
      <c r="H2812" s="2">
        <v>1239100.923</v>
      </c>
      <c r="I2812" s="2" t="s">
        <v>4896</v>
      </c>
      <c r="J2812" s="4">
        <v>39630</v>
      </c>
      <c r="K2812" s="230">
        <f t="shared" si="217"/>
        <v>3</v>
      </c>
      <c r="L2812" s="2" t="str">
        <f>$B2812&amp;"-"&amp;COUNTIF($B$2:$B2812, $B2812)</f>
        <v>9464-2</v>
      </c>
      <c r="M2812" s="2">
        <v>8598</v>
      </c>
      <c r="N2812" s="2" t="str">
        <f t="shared" si="219"/>
        <v>Bottighofen</v>
      </c>
      <c r="O2812" s="2" t="str">
        <f t="shared" si="220"/>
        <v>Bottighofen</v>
      </c>
      <c r="P2812" s="2" t="str">
        <f t="shared" si="220"/>
        <v/>
      </c>
      <c r="Q2812" s="2" t="str">
        <f t="shared" si="220"/>
        <v/>
      </c>
      <c r="R2812" s="2" t="str">
        <f t="shared" si="220"/>
        <v/>
      </c>
      <c r="S2812" s="2" t="str">
        <f t="shared" si="220"/>
        <v/>
      </c>
      <c r="T2812" s="2" t="str">
        <f t="shared" si="220"/>
        <v/>
      </c>
      <c r="U2812" s="2" t="str">
        <f t="shared" si="220"/>
        <v/>
      </c>
      <c r="V2812" s="2" t="str">
        <f t="shared" si="220"/>
        <v/>
      </c>
      <c r="W2812" s="2" t="str">
        <f t="shared" si="220"/>
        <v/>
      </c>
      <c r="X2812" s="2" t="str">
        <f t="shared" si="220"/>
        <v/>
      </c>
      <c r="Y2812" s="2" t="str">
        <f t="shared" si="220"/>
        <v/>
      </c>
    </row>
    <row r="2813" spans="1:25" x14ac:dyDescent="0.2">
      <c r="A2813" s="2" t="s">
        <v>1997</v>
      </c>
      <c r="B2813" s="2">
        <v>9452</v>
      </c>
      <c r="C2813" s="2">
        <v>0</v>
      </c>
      <c r="D2813" s="2" t="s">
        <v>1999</v>
      </c>
      <c r="E2813" s="2">
        <v>3252</v>
      </c>
      <c r="F2813" s="2" t="s">
        <v>1966</v>
      </c>
      <c r="G2813" s="2">
        <v>2757824.128</v>
      </c>
      <c r="H2813" s="2">
        <v>1247420.487</v>
      </c>
      <c r="I2813" s="2" t="s">
        <v>4896</v>
      </c>
      <c r="J2813" s="4">
        <v>39630</v>
      </c>
      <c r="K2813" s="230">
        <f t="shared" si="217"/>
        <v>3</v>
      </c>
      <c r="L2813" s="2" t="str">
        <f>$B2813&amp;"-"&amp;COUNTIF($B$2:$B2813, $B2813)</f>
        <v>9452-2</v>
      </c>
      <c r="M2813" s="2">
        <v>8599</v>
      </c>
      <c r="N2813" s="2" t="str">
        <f t="shared" si="219"/>
        <v>Salmsach</v>
      </c>
      <c r="O2813" s="2" t="str">
        <f t="shared" si="220"/>
        <v/>
      </c>
      <c r="P2813" s="2" t="str">
        <f t="shared" si="220"/>
        <v/>
      </c>
      <c r="Q2813" s="2" t="str">
        <f t="shared" si="220"/>
        <v/>
      </c>
      <c r="R2813" s="2" t="str">
        <f t="shared" si="220"/>
        <v/>
      </c>
      <c r="S2813" s="2" t="str">
        <f t="shared" si="220"/>
        <v/>
      </c>
      <c r="T2813" s="2" t="str">
        <f t="shared" si="220"/>
        <v/>
      </c>
      <c r="U2813" s="2" t="str">
        <f t="shared" si="220"/>
        <v/>
      </c>
      <c r="V2813" s="2" t="str">
        <f t="shared" si="220"/>
        <v/>
      </c>
      <c r="W2813" s="2" t="str">
        <f t="shared" si="220"/>
        <v/>
      </c>
      <c r="X2813" s="2" t="str">
        <f t="shared" si="220"/>
        <v/>
      </c>
      <c r="Y2813" s="2" t="str">
        <f t="shared" si="220"/>
        <v/>
      </c>
    </row>
    <row r="2814" spans="1:25" x14ac:dyDescent="0.2">
      <c r="A2814" s="2" t="s">
        <v>1999</v>
      </c>
      <c r="B2814" s="2">
        <v>9453</v>
      </c>
      <c r="C2814" s="2">
        <v>0</v>
      </c>
      <c r="D2814" s="2" t="s">
        <v>1999</v>
      </c>
      <c r="E2814" s="2">
        <v>3252</v>
      </c>
      <c r="F2814" s="2" t="s">
        <v>1966</v>
      </c>
      <c r="G2814" s="2">
        <v>2757468.912</v>
      </c>
      <c r="H2814" s="2">
        <v>1245887.2009999999</v>
      </c>
      <c r="I2814" s="2" t="s">
        <v>4896</v>
      </c>
      <c r="J2814" s="4">
        <v>39630</v>
      </c>
      <c r="K2814" s="230">
        <f t="shared" si="217"/>
        <v>3</v>
      </c>
      <c r="L2814" s="2" t="str">
        <f>$B2814&amp;"-"&amp;COUNTIF($B$2:$B2814, $B2814)</f>
        <v>9453-2</v>
      </c>
      <c r="M2814" s="2">
        <v>8600</v>
      </c>
      <c r="N2814" s="2" t="str">
        <f t="shared" si="219"/>
        <v>Dübendorf</v>
      </c>
      <c r="O2814" s="2" t="str">
        <f t="shared" si="220"/>
        <v>Dübendorf</v>
      </c>
      <c r="P2814" s="2" t="str">
        <f t="shared" si="220"/>
        <v>Dübendorf</v>
      </c>
      <c r="Q2814" s="2" t="str">
        <f t="shared" si="220"/>
        <v/>
      </c>
      <c r="R2814" s="2" t="str">
        <f t="shared" si="220"/>
        <v/>
      </c>
      <c r="S2814" s="2" t="str">
        <f t="shared" si="220"/>
        <v/>
      </c>
      <c r="T2814" s="2" t="str">
        <f t="shared" si="220"/>
        <v/>
      </c>
      <c r="U2814" s="2" t="str">
        <f t="shared" si="220"/>
        <v/>
      </c>
      <c r="V2814" s="2" t="str">
        <f t="shared" si="220"/>
        <v/>
      </c>
      <c r="W2814" s="2" t="str">
        <f t="shared" si="220"/>
        <v/>
      </c>
      <c r="X2814" s="2" t="str">
        <f t="shared" si="220"/>
        <v/>
      </c>
      <c r="Y2814" s="2" t="str">
        <f t="shared" si="220"/>
        <v/>
      </c>
    </row>
    <row r="2815" spans="1:25" x14ac:dyDescent="0.2">
      <c r="A2815" s="2" t="s">
        <v>2000</v>
      </c>
      <c r="B2815" s="2">
        <v>9437</v>
      </c>
      <c r="C2815" s="2">
        <v>0</v>
      </c>
      <c r="D2815" s="2" t="s">
        <v>2001</v>
      </c>
      <c r="E2815" s="2">
        <v>3253</v>
      </c>
      <c r="F2815" s="2" t="s">
        <v>1966</v>
      </c>
      <c r="G2815" s="2">
        <v>2761727.574</v>
      </c>
      <c r="H2815" s="2">
        <v>1250378.889</v>
      </c>
      <c r="I2815" s="2" t="s">
        <v>4896</v>
      </c>
      <c r="J2815" s="4">
        <v>39630</v>
      </c>
      <c r="K2815" s="230">
        <f t="shared" si="217"/>
        <v>3</v>
      </c>
      <c r="L2815" s="2" t="str">
        <f>$B2815&amp;"-"&amp;COUNTIF($B$2:$B2815, $B2815)</f>
        <v>9437-2</v>
      </c>
      <c r="M2815" s="2">
        <v>8602</v>
      </c>
      <c r="N2815" s="2" t="str">
        <f t="shared" si="219"/>
        <v>Wangen b. Dübendorf</v>
      </c>
      <c r="O2815" s="2" t="str">
        <f t="shared" si="220"/>
        <v/>
      </c>
      <c r="P2815" s="2" t="str">
        <f t="shared" si="220"/>
        <v/>
      </c>
      <c r="Q2815" s="2" t="str">
        <f t="shared" si="220"/>
        <v/>
      </c>
      <c r="R2815" s="2" t="str">
        <f t="shared" si="220"/>
        <v/>
      </c>
      <c r="S2815" s="2" t="str">
        <f t="shared" si="220"/>
        <v/>
      </c>
      <c r="T2815" s="2" t="str">
        <f t="shared" si="220"/>
        <v/>
      </c>
      <c r="U2815" s="2" t="str">
        <f t="shared" si="220"/>
        <v/>
      </c>
      <c r="V2815" s="2" t="str">
        <f t="shared" si="220"/>
        <v/>
      </c>
      <c r="W2815" s="2" t="str">
        <f t="shared" si="220"/>
        <v/>
      </c>
      <c r="X2815" s="2" t="str">
        <f t="shared" si="220"/>
        <v/>
      </c>
      <c r="Y2815" s="2" t="str">
        <f t="shared" si="220"/>
        <v/>
      </c>
    </row>
    <row r="2816" spans="1:25" x14ac:dyDescent="0.2">
      <c r="A2816" s="2" t="s">
        <v>1984</v>
      </c>
      <c r="B2816" s="2">
        <v>9436</v>
      </c>
      <c r="C2816" s="2">
        <v>0</v>
      </c>
      <c r="D2816" s="2" t="s">
        <v>2003</v>
      </c>
      <c r="E2816" s="2">
        <v>3254</v>
      </c>
      <c r="F2816" s="2" t="s">
        <v>1966</v>
      </c>
      <c r="G2816" s="2">
        <v>2764800.9819999998</v>
      </c>
      <c r="H2816" s="2">
        <v>1249547.385</v>
      </c>
      <c r="I2816" s="2" t="s">
        <v>4896</v>
      </c>
      <c r="J2816" s="4">
        <v>39630</v>
      </c>
      <c r="K2816" s="230">
        <f t="shared" si="217"/>
        <v>3</v>
      </c>
      <c r="L2816" s="2" t="str">
        <f>$B2816&amp;"-"&amp;COUNTIF($B$2:$B2816, $B2816)</f>
        <v>9436-3</v>
      </c>
      <c r="M2816" s="2">
        <v>8603</v>
      </c>
      <c r="N2816" s="2" t="str">
        <f t="shared" si="219"/>
        <v>Schwerzenbach</v>
      </c>
      <c r="O2816" s="2" t="str">
        <f t="shared" si="220"/>
        <v>Schwerzenbach</v>
      </c>
      <c r="P2816" s="2" t="str">
        <f t="shared" si="220"/>
        <v/>
      </c>
      <c r="Q2816" s="2" t="str">
        <f t="shared" si="220"/>
        <v/>
      </c>
      <c r="R2816" s="2" t="str">
        <f t="shared" si="220"/>
        <v/>
      </c>
      <c r="S2816" s="2" t="str">
        <f t="shared" si="220"/>
        <v/>
      </c>
      <c r="T2816" s="2" t="str">
        <f t="shared" si="220"/>
        <v/>
      </c>
      <c r="U2816" s="2" t="str">
        <f t="shared" si="220"/>
        <v/>
      </c>
      <c r="V2816" s="2" t="str">
        <f t="shared" si="220"/>
        <v/>
      </c>
      <c r="W2816" s="2" t="str">
        <f t="shared" si="220"/>
        <v/>
      </c>
      <c r="X2816" s="2" t="str">
        <f t="shared" si="220"/>
        <v/>
      </c>
      <c r="Y2816" s="2" t="str">
        <f t="shared" si="220"/>
        <v/>
      </c>
    </row>
    <row r="2817" spans="1:25" x14ac:dyDescent="0.2">
      <c r="A2817" s="2" t="s">
        <v>2002</v>
      </c>
      <c r="B2817" s="2">
        <v>9451</v>
      </c>
      <c r="C2817" s="2">
        <v>0</v>
      </c>
      <c r="D2817" s="2" t="s">
        <v>2003</v>
      </c>
      <c r="E2817" s="2">
        <v>3254</v>
      </c>
      <c r="F2817" s="2" t="s">
        <v>1966</v>
      </c>
      <c r="G2817" s="2">
        <v>2763899.2140000002</v>
      </c>
      <c r="H2817" s="2">
        <v>1248274.4750000001</v>
      </c>
      <c r="I2817" s="2" t="s">
        <v>4896</v>
      </c>
      <c r="J2817" s="4">
        <v>39630</v>
      </c>
      <c r="K2817" s="230">
        <f t="shared" si="217"/>
        <v>3</v>
      </c>
      <c r="L2817" s="2" t="str">
        <f>$B2817&amp;"-"&amp;COUNTIF($B$2:$B2817, $B2817)</f>
        <v>9451-1</v>
      </c>
      <c r="M2817" s="2">
        <v>8604</v>
      </c>
      <c r="N2817" s="2" t="str">
        <f t="shared" si="219"/>
        <v>Volketswil</v>
      </c>
      <c r="O2817" s="2" t="str">
        <f t="shared" si="220"/>
        <v/>
      </c>
      <c r="P2817" s="2" t="str">
        <f t="shared" si="220"/>
        <v/>
      </c>
      <c r="Q2817" s="2" t="str">
        <f t="shared" si="220"/>
        <v/>
      </c>
      <c r="R2817" s="2" t="str">
        <f t="shared" si="220"/>
        <v/>
      </c>
      <c r="S2817" s="2" t="str">
        <f t="shared" si="220"/>
        <v/>
      </c>
      <c r="T2817" s="2" t="str">
        <f t="shared" si="220"/>
        <v/>
      </c>
      <c r="U2817" s="2" t="str">
        <f t="shared" ref="U2817:Y2817" si="221">IFERROR(INDEX($A$2:$A$5744, MATCH($M2817&amp;"-"&amp;U$1, $L$2:$L$5744, 0)), "")</f>
        <v/>
      </c>
      <c r="V2817" s="2" t="str">
        <f t="shared" si="221"/>
        <v/>
      </c>
      <c r="W2817" s="2" t="str">
        <f t="shared" si="221"/>
        <v/>
      </c>
      <c r="X2817" s="2" t="str">
        <f t="shared" si="221"/>
        <v/>
      </c>
      <c r="Y2817" s="2" t="str">
        <f t="shared" si="221"/>
        <v/>
      </c>
    </row>
    <row r="2818" spans="1:25" x14ac:dyDescent="0.2">
      <c r="A2818" s="2" t="s">
        <v>2004</v>
      </c>
      <c r="B2818" s="2">
        <v>9462</v>
      </c>
      <c r="C2818" s="2">
        <v>0</v>
      </c>
      <c r="D2818" s="2" t="s">
        <v>2003</v>
      </c>
      <c r="E2818" s="2">
        <v>3254</v>
      </c>
      <c r="F2818" s="2" t="s">
        <v>1966</v>
      </c>
      <c r="G2818" s="2">
        <v>2762035.5380000002</v>
      </c>
      <c r="H2818" s="2">
        <v>1245507.345</v>
      </c>
      <c r="I2818" s="2" t="s">
        <v>4896</v>
      </c>
      <c r="J2818" s="4">
        <v>39630</v>
      </c>
      <c r="K2818" s="230">
        <f t="shared" si="217"/>
        <v>3</v>
      </c>
      <c r="L2818" s="2" t="str">
        <f>$B2818&amp;"-"&amp;COUNTIF($B$2:$B2818, $B2818)</f>
        <v>9462-1</v>
      </c>
      <c r="M2818" s="2">
        <v>8605</v>
      </c>
      <c r="N2818" s="2" t="str">
        <f t="shared" si="219"/>
        <v>Gutenswil</v>
      </c>
      <c r="O2818" s="2" t="str">
        <f t="shared" si="219"/>
        <v>Gutenswil</v>
      </c>
      <c r="P2818" s="2" t="str">
        <f t="shared" si="219"/>
        <v/>
      </c>
      <c r="Q2818" s="2" t="str">
        <f t="shared" si="219"/>
        <v/>
      </c>
      <c r="R2818" s="2" t="str">
        <f t="shared" si="219"/>
        <v/>
      </c>
      <c r="S2818" s="2" t="str">
        <f t="shared" si="219"/>
        <v/>
      </c>
      <c r="T2818" s="2" t="str">
        <f t="shared" si="219"/>
        <v/>
      </c>
      <c r="U2818" s="2" t="str">
        <f t="shared" si="219"/>
        <v/>
      </c>
      <c r="V2818" s="2" t="str">
        <f t="shared" si="219"/>
        <v/>
      </c>
      <c r="W2818" s="2" t="str">
        <f t="shared" si="219"/>
        <v/>
      </c>
      <c r="X2818" s="2" t="str">
        <f t="shared" si="219"/>
        <v/>
      </c>
      <c r="Y2818" s="2" t="str">
        <f t="shared" si="219"/>
        <v/>
      </c>
    </row>
    <row r="2819" spans="1:25" x14ac:dyDescent="0.2">
      <c r="A2819" s="2" t="s">
        <v>2005</v>
      </c>
      <c r="B2819" s="2">
        <v>9463</v>
      </c>
      <c r="C2819" s="2">
        <v>0</v>
      </c>
      <c r="D2819" s="2" t="s">
        <v>2003</v>
      </c>
      <c r="E2819" s="2">
        <v>3254</v>
      </c>
      <c r="F2819" s="2" t="s">
        <v>1966</v>
      </c>
      <c r="G2819" s="2">
        <v>2758714.4029999999</v>
      </c>
      <c r="H2819" s="2">
        <v>1243751.4639999999</v>
      </c>
      <c r="I2819" s="2" t="s">
        <v>4896</v>
      </c>
      <c r="J2819" s="4">
        <v>39630</v>
      </c>
      <c r="K2819" s="230">
        <f t="shared" ref="K2819:K2882" si="222">IF(I2819="it", 1, IF(I2819="fr", 2, 3))</f>
        <v>3</v>
      </c>
      <c r="L2819" s="2" t="str">
        <f>$B2819&amp;"-"&amp;COUNTIF($B$2:$B2819, $B2819)</f>
        <v>9463-2</v>
      </c>
      <c r="M2819" s="2">
        <v>8606</v>
      </c>
      <c r="N2819" s="2" t="str">
        <f t="shared" si="219"/>
        <v>Greifensee</v>
      </c>
      <c r="O2819" s="2" t="str">
        <f t="shared" si="219"/>
        <v>Nänikon</v>
      </c>
      <c r="P2819" s="2" t="str">
        <f t="shared" si="219"/>
        <v/>
      </c>
      <c r="Q2819" s="2" t="str">
        <f t="shared" si="219"/>
        <v/>
      </c>
      <c r="R2819" s="2" t="str">
        <f t="shared" si="219"/>
        <v/>
      </c>
      <c r="S2819" s="2" t="str">
        <f t="shared" si="219"/>
        <v/>
      </c>
      <c r="T2819" s="2" t="str">
        <f t="shared" si="219"/>
        <v/>
      </c>
      <c r="U2819" s="2" t="str">
        <f t="shared" si="219"/>
        <v/>
      </c>
      <c r="V2819" s="2" t="str">
        <f t="shared" si="219"/>
        <v/>
      </c>
      <c r="W2819" s="2" t="str">
        <f t="shared" si="219"/>
        <v/>
      </c>
      <c r="X2819" s="2" t="str">
        <f t="shared" si="219"/>
        <v/>
      </c>
      <c r="Y2819" s="2" t="str">
        <f t="shared" si="219"/>
        <v/>
      </c>
    </row>
    <row r="2820" spans="1:25" x14ac:dyDescent="0.2">
      <c r="A2820" s="2" t="s">
        <v>2000</v>
      </c>
      <c r="B2820" s="2">
        <v>9437</v>
      </c>
      <c r="C2820" s="2">
        <v>0</v>
      </c>
      <c r="D2820" s="2" t="s">
        <v>2006</v>
      </c>
      <c r="E2820" s="2">
        <v>3255</v>
      </c>
      <c r="F2820" s="2" t="s">
        <v>1966</v>
      </c>
      <c r="G2820" s="2">
        <v>2760905.125</v>
      </c>
      <c r="H2820" s="2">
        <v>1252061.385</v>
      </c>
      <c r="I2820" s="2" t="s">
        <v>4896</v>
      </c>
      <c r="J2820" s="4">
        <v>39630</v>
      </c>
      <c r="K2820" s="230">
        <f t="shared" si="222"/>
        <v>3</v>
      </c>
      <c r="L2820" s="2" t="str">
        <f>$B2820&amp;"-"&amp;COUNTIF($B$2:$B2820, $B2820)</f>
        <v>9437-3</v>
      </c>
      <c r="M2820" s="2">
        <v>8607</v>
      </c>
      <c r="N2820" s="2" t="str">
        <f t="shared" si="219"/>
        <v>Aathal-Seegräben</v>
      </c>
      <c r="O2820" s="2" t="str">
        <f t="shared" si="219"/>
        <v>Aathal-Seegräben</v>
      </c>
      <c r="P2820" s="2" t="str">
        <f t="shared" si="219"/>
        <v/>
      </c>
      <c r="Q2820" s="2" t="str">
        <f t="shared" si="219"/>
        <v/>
      </c>
      <c r="R2820" s="2" t="str">
        <f t="shared" si="219"/>
        <v/>
      </c>
      <c r="S2820" s="2" t="str">
        <f t="shared" si="219"/>
        <v/>
      </c>
      <c r="T2820" s="2" t="str">
        <f t="shared" si="219"/>
        <v/>
      </c>
      <c r="U2820" s="2" t="str">
        <f t="shared" si="219"/>
        <v/>
      </c>
      <c r="V2820" s="2" t="str">
        <f t="shared" si="219"/>
        <v/>
      </c>
      <c r="W2820" s="2" t="str">
        <f t="shared" si="219"/>
        <v/>
      </c>
      <c r="X2820" s="2" t="str">
        <f t="shared" si="219"/>
        <v/>
      </c>
      <c r="Y2820" s="2" t="str">
        <f t="shared" si="219"/>
        <v/>
      </c>
    </row>
    <row r="2821" spans="1:25" x14ac:dyDescent="0.2">
      <c r="A2821" s="2" t="s">
        <v>2006</v>
      </c>
      <c r="B2821" s="2">
        <v>9445</v>
      </c>
      <c r="C2821" s="2">
        <v>0</v>
      </c>
      <c r="D2821" s="2" t="s">
        <v>2006</v>
      </c>
      <c r="E2821" s="2">
        <v>3255</v>
      </c>
      <c r="F2821" s="2" t="s">
        <v>1966</v>
      </c>
      <c r="G2821" s="2">
        <v>2762265.0320000001</v>
      </c>
      <c r="H2821" s="2">
        <v>1252238.7690000001</v>
      </c>
      <c r="I2821" s="2" t="s">
        <v>4896</v>
      </c>
      <c r="J2821" s="4">
        <v>39630</v>
      </c>
      <c r="K2821" s="230">
        <f t="shared" si="222"/>
        <v>3</v>
      </c>
      <c r="L2821" s="2" t="str">
        <f>$B2821&amp;"-"&amp;COUNTIF($B$2:$B2821, $B2821)</f>
        <v>9445-2</v>
      </c>
      <c r="M2821" s="2">
        <v>8608</v>
      </c>
      <c r="N2821" s="2" t="str">
        <f t="shared" si="219"/>
        <v>Bubikon</v>
      </c>
      <c r="O2821" s="2" t="str">
        <f t="shared" si="219"/>
        <v>Bubikon</v>
      </c>
      <c r="P2821" s="2" t="str">
        <f t="shared" si="219"/>
        <v/>
      </c>
      <c r="Q2821" s="2" t="str">
        <f t="shared" si="219"/>
        <v/>
      </c>
      <c r="R2821" s="2" t="str">
        <f t="shared" si="219"/>
        <v/>
      </c>
      <c r="S2821" s="2" t="str">
        <f t="shared" si="219"/>
        <v/>
      </c>
      <c r="T2821" s="2" t="str">
        <f t="shared" si="219"/>
        <v/>
      </c>
      <c r="U2821" s="2" t="str">
        <f t="shared" si="219"/>
        <v/>
      </c>
      <c r="V2821" s="2" t="str">
        <f t="shared" si="219"/>
        <v/>
      </c>
      <c r="W2821" s="2" t="str">
        <f t="shared" si="219"/>
        <v/>
      </c>
      <c r="X2821" s="2" t="str">
        <f t="shared" si="219"/>
        <v/>
      </c>
      <c r="Y2821" s="2" t="str">
        <f t="shared" si="219"/>
        <v/>
      </c>
    </row>
    <row r="2822" spans="1:25" x14ac:dyDescent="0.2">
      <c r="A2822" s="2" t="s">
        <v>2005</v>
      </c>
      <c r="B2822" s="2">
        <v>9463</v>
      </c>
      <c r="C2822" s="2">
        <v>0</v>
      </c>
      <c r="D2822" s="2" t="s">
        <v>2008</v>
      </c>
      <c r="E2822" s="2">
        <v>3256</v>
      </c>
      <c r="F2822" s="2" t="s">
        <v>1966</v>
      </c>
      <c r="G2822" s="2">
        <v>2759402.7609999999</v>
      </c>
      <c r="H2822" s="2">
        <v>1241525.3940000001</v>
      </c>
      <c r="I2822" s="2" t="s">
        <v>4896</v>
      </c>
      <c r="J2822" s="4">
        <v>39630</v>
      </c>
      <c r="K2822" s="230">
        <f t="shared" si="222"/>
        <v>3</v>
      </c>
      <c r="L2822" s="2" t="str">
        <f>$B2822&amp;"-"&amp;COUNTIF($B$2:$B2822, $B2822)</f>
        <v>9463-3</v>
      </c>
      <c r="M2822" s="2">
        <v>8610</v>
      </c>
      <c r="N2822" s="2" t="str">
        <f t="shared" si="219"/>
        <v>Uster</v>
      </c>
      <c r="O2822" s="2" t="str">
        <f t="shared" si="219"/>
        <v/>
      </c>
      <c r="P2822" s="2" t="str">
        <f t="shared" si="219"/>
        <v/>
      </c>
      <c r="Q2822" s="2" t="str">
        <f t="shared" si="219"/>
        <v/>
      </c>
      <c r="R2822" s="2" t="str">
        <f t="shared" si="219"/>
        <v/>
      </c>
      <c r="S2822" s="2" t="str">
        <f t="shared" si="219"/>
        <v/>
      </c>
      <c r="T2822" s="2" t="str">
        <f t="shared" si="219"/>
        <v/>
      </c>
      <c r="U2822" s="2" t="str">
        <f t="shared" si="219"/>
        <v/>
      </c>
      <c r="V2822" s="2" t="str">
        <f t="shared" si="219"/>
        <v/>
      </c>
      <c r="W2822" s="2" t="str">
        <f t="shared" si="219"/>
        <v/>
      </c>
      <c r="X2822" s="2" t="str">
        <f t="shared" si="219"/>
        <v/>
      </c>
      <c r="Y2822" s="2" t="str">
        <f t="shared" si="219"/>
        <v/>
      </c>
    </row>
    <row r="2823" spans="1:25" x14ac:dyDescent="0.2">
      <c r="A2823" s="2" t="s">
        <v>2007</v>
      </c>
      <c r="B2823" s="2">
        <v>9464</v>
      </c>
      <c r="C2823" s="2">
        <v>0</v>
      </c>
      <c r="D2823" s="2" t="s">
        <v>2008</v>
      </c>
      <c r="E2823" s="2">
        <v>3256</v>
      </c>
      <c r="F2823" s="2" t="s">
        <v>1966</v>
      </c>
      <c r="G2823" s="2">
        <v>2758407.0720000002</v>
      </c>
      <c r="H2823" s="2">
        <v>1239961.6710000001</v>
      </c>
      <c r="I2823" s="2" t="s">
        <v>4896</v>
      </c>
      <c r="J2823" s="4">
        <v>39630</v>
      </c>
      <c r="K2823" s="230">
        <f t="shared" si="222"/>
        <v>3</v>
      </c>
      <c r="L2823" s="2" t="str">
        <f>$B2823&amp;"-"&amp;COUNTIF($B$2:$B2823, $B2823)</f>
        <v>9464-3</v>
      </c>
      <c r="M2823" s="2">
        <v>8614</v>
      </c>
      <c r="N2823" s="2" t="str">
        <f t="shared" si="219"/>
        <v>Bertschikon (Gossau ZH)</v>
      </c>
      <c r="O2823" s="2" t="str">
        <f t="shared" si="219"/>
        <v>Sulzbach</v>
      </c>
      <c r="P2823" s="2" t="str">
        <f t="shared" si="219"/>
        <v/>
      </c>
      <c r="Q2823" s="2" t="str">
        <f t="shared" si="219"/>
        <v/>
      </c>
      <c r="R2823" s="2" t="str">
        <f t="shared" si="219"/>
        <v/>
      </c>
      <c r="S2823" s="2" t="str">
        <f t="shared" si="219"/>
        <v/>
      </c>
      <c r="T2823" s="2" t="str">
        <f t="shared" si="219"/>
        <v/>
      </c>
      <c r="U2823" s="2" t="str">
        <f t="shared" si="219"/>
        <v/>
      </c>
      <c r="V2823" s="2" t="str">
        <f t="shared" si="219"/>
        <v/>
      </c>
      <c r="W2823" s="2" t="str">
        <f t="shared" si="219"/>
        <v/>
      </c>
      <c r="X2823" s="2" t="str">
        <f t="shared" si="219"/>
        <v/>
      </c>
      <c r="Y2823" s="2" t="str">
        <f t="shared" si="219"/>
        <v/>
      </c>
    </row>
    <row r="2824" spans="1:25" x14ac:dyDescent="0.2">
      <c r="A2824" s="2" t="s">
        <v>1998</v>
      </c>
      <c r="B2824" s="2">
        <v>9464</v>
      </c>
      <c r="C2824" s="2">
        <v>2</v>
      </c>
      <c r="D2824" s="2" t="s">
        <v>2008</v>
      </c>
      <c r="E2824" s="2">
        <v>3256</v>
      </c>
      <c r="F2824" s="2" t="s">
        <v>1966</v>
      </c>
      <c r="G2824" s="2">
        <v>2757643.3960000002</v>
      </c>
      <c r="H2824" s="2">
        <v>1239402.9879999999</v>
      </c>
      <c r="I2824" s="2" t="s">
        <v>4896</v>
      </c>
      <c r="J2824" s="4">
        <v>39630</v>
      </c>
      <c r="K2824" s="230">
        <f t="shared" si="222"/>
        <v>3</v>
      </c>
      <c r="L2824" s="2" t="str">
        <f>$B2824&amp;"-"&amp;COUNTIF($B$2:$B2824, $B2824)</f>
        <v>9464-4</v>
      </c>
      <c r="M2824" s="2">
        <v>8615</v>
      </c>
      <c r="N2824" s="2" t="str">
        <f t="shared" si="219"/>
        <v>Wermatswil</v>
      </c>
      <c r="O2824" s="2" t="str">
        <f t="shared" si="219"/>
        <v>Freudwil</v>
      </c>
      <c r="P2824" s="2" t="str">
        <f t="shared" si="219"/>
        <v/>
      </c>
      <c r="Q2824" s="2" t="str">
        <f t="shared" si="219"/>
        <v/>
      </c>
      <c r="R2824" s="2" t="str">
        <f t="shared" si="219"/>
        <v/>
      </c>
      <c r="S2824" s="2" t="str">
        <f t="shared" si="219"/>
        <v/>
      </c>
      <c r="T2824" s="2" t="str">
        <f t="shared" si="219"/>
        <v/>
      </c>
      <c r="U2824" s="2" t="str">
        <f t="shared" si="219"/>
        <v/>
      </c>
      <c r="V2824" s="2" t="str">
        <f t="shared" si="219"/>
        <v/>
      </c>
      <c r="W2824" s="2" t="str">
        <f t="shared" si="219"/>
        <v/>
      </c>
      <c r="X2824" s="2" t="str">
        <f t="shared" si="219"/>
        <v/>
      </c>
      <c r="Y2824" s="2" t="str">
        <f t="shared" si="219"/>
        <v/>
      </c>
    </row>
    <row r="2825" spans="1:25" x14ac:dyDescent="0.2">
      <c r="A2825" s="2" t="s">
        <v>2019</v>
      </c>
      <c r="B2825" s="2">
        <v>9469</v>
      </c>
      <c r="C2825" s="2">
        <v>0</v>
      </c>
      <c r="D2825" s="2" t="s">
        <v>2010</v>
      </c>
      <c r="E2825" s="2">
        <v>3271</v>
      </c>
      <c r="F2825" s="2" t="s">
        <v>1966</v>
      </c>
      <c r="G2825" s="2">
        <v>2754922.8930000002</v>
      </c>
      <c r="H2825" s="2">
        <v>1229386.7080000001</v>
      </c>
      <c r="I2825" s="2" t="s">
        <v>4896</v>
      </c>
      <c r="J2825" s="4">
        <v>39630</v>
      </c>
      <c r="K2825" s="230">
        <f t="shared" si="222"/>
        <v>3</v>
      </c>
      <c r="L2825" s="2" t="str">
        <f>$B2825&amp;"-"&amp;COUNTIF($B$2:$B2825, $B2825)</f>
        <v>9469-1</v>
      </c>
      <c r="M2825" s="2">
        <v>8616</v>
      </c>
      <c r="N2825" s="2" t="str">
        <f t="shared" si="219"/>
        <v>Riedikon</v>
      </c>
      <c r="O2825" s="2" t="str">
        <f t="shared" si="219"/>
        <v/>
      </c>
      <c r="P2825" s="2" t="str">
        <f t="shared" si="219"/>
        <v/>
      </c>
      <c r="Q2825" s="2" t="str">
        <f t="shared" si="219"/>
        <v/>
      </c>
      <c r="R2825" s="2" t="str">
        <f t="shared" si="219"/>
        <v/>
      </c>
      <c r="S2825" s="2" t="str">
        <f t="shared" si="219"/>
        <v/>
      </c>
      <c r="T2825" s="2" t="str">
        <f t="shared" si="219"/>
        <v/>
      </c>
      <c r="U2825" s="2" t="str">
        <f t="shared" si="219"/>
        <v/>
      </c>
      <c r="V2825" s="2" t="str">
        <f t="shared" si="219"/>
        <v/>
      </c>
      <c r="W2825" s="2" t="str">
        <f t="shared" si="219"/>
        <v/>
      </c>
      <c r="X2825" s="2" t="str">
        <f t="shared" si="219"/>
        <v/>
      </c>
      <c r="Y2825" s="2" t="str">
        <f t="shared" si="219"/>
        <v/>
      </c>
    </row>
    <row r="2826" spans="1:25" x14ac:dyDescent="0.2">
      <c r="A2826" s="2" t="s">
        <v>2009</v>
      </c>
      <c r="B2826" s="2">
        <v>9470</v>
      </c>
      <c r="C2826" s="2">
        <v>0</v>
      </c>
      <c r="D2826" s="2" t="s">
        <v>2010</v>
      </c>
      <c r="E2826" s="2">
        <v>3271</v>
      </c>
      <c r="F2826" s="2" t="s">
        <v>1966</v>
      </c>
      <c r="G2826" s="2">
        <v>2754443.2379999999</v>
      </c>
      <c r="H2826" s="2">
        <v>1225804.46</v>
      </c>
      <c r="I2826" s="2" t="s">
        <v>4896</v>
      </c>
      <c r="J2826" s="4">
        <v>39630</v>
      </c>
      <c r="K2826" s="230">
        <f t="shared" si="222"/>
        <v>3</v>
      </c>
      <c r="L2826" s="2" t="str">
        <f>$B2826&amp;"-"&amp;COUNTIF($B$2:$B2826, $B2826)</f>
        <v>9470-1</v>
      </c>
      <c r="M2826" s="2">
        <v>8617</v>
      </c>
      <c r="N2826" s="2" t="str">
        <f t="shared" si="219"/>
        <v>Mönchaltorf</v>
      </c>
      <c r="O2826" s="2" t="str">
        <f t="shared" si="219"/>
        <v>Mönchaltorf</v>
      </c>
      <c r="P2826" s="2" t="str">
        <f t="shared" si="219"/>
        <v>Mönchaltorf</v>
      </c>
      <c r="Q2826" s="2" t="str">
        <f t="shared" si="219"/>
        <v/>
      </c>
      <c r="R2826" s="2" t="str">
        <f t="shared" si="219"/>
        <v/>
      </c>
      <c r="S2826" s="2" t="str">
        <f t="shared" si="219"/>
        <v/>
      </c>
      <c r="T2826" s="2" t="str">
        <f t="shared" si="219"/>
        <v/>
      </c>
      <c r="U2826" s="2" t="str">
        <f t="shared" si="219"/>
        <v/>
      </c>
      <c r="V2826" s="2" t="str">
        <f t="shared" si="219"/>
        <v/>
      </c>
      <c r="W2826" s="2" t="str">
        <f t="shared" si="219"/>
        <v/>
      </c>
      <c r="X2826" s="2" t="str">
        <f t="shared" si="219"/>
        <v/>
      </c>
      <c r="Y2826" s="2" t="str">
        <f t="shared" si="219"/>
        <v/>
      </c>
    </row>
    <row r="2827" spans="1:25" x14ac:dyDescent="0.2">
      <c r="A2827" s="2" t="s">
        <v>2011</v>
      </c>
      <c r="B2827" s="2">
        <v>9473</v>
      </c>
      <c r="C2827" s="2">
        <v>0</v>
      </c>
      <c r="D2827" s="2" t="s">
        <v>2011</v>
      </c>
      <c r="E2827" s="2">
        <v>3272</v>
      </c>
      <c r="F2827" s="2" t="s">
        <v>1966</v>
      </c>
      <c r="G2827" s="2">
        <v>2751543.8110000002</v>
      </c>
      <c r="H2827" s="2">
        <v>1231214.3259999999</v>
      </c>
      <c r="I2827" s="2" t="s">
        <v>4896</v>
      </c>
      <c r="J2827" s="4">
        <v>39630</v>
      </c>
      <c r="K2827" s="230">
        <f t="shared" si="222"/>
        <v>3</v>
      </c>
      <c r="L2827" s="2" t="str">
        <f>$B2827&amp;"-"&amp;COUNTIF($B$2:$B2827, $B2827)</f>
        <v>9473-1</v>
      </c>
      <c r="M2827" s="2">
        <v>8618</v>
      </c>
      <c r="N2827" s="2" t="str">
        <f t="shared" si="219"/>
        <v>Oetwil am See</v>
      </c>
      <c r="O2827" s="2" t="str">
        <f t="shared" si="219"/>
        <v>Oetwil am See</v>
      </c>
      <c r="P2827" s="2" t="str">
        <f t="shared" si="219"/>
        <v/>
      </c>
      <c r="Q2827" s="2" t="str">
        <f t="shared" si="219"/>
        <v/>
      </c>
      <c r="R2827" s="2" t="str">
        <f t="shared" si="219"/>
        <v/>
      </c>
      <c r="S2827" s="2" t="str">
        <f t="shared" si="219"/>
        <v/>
      </c>
      <c r="T2827" s="2" t="str">
        <f t="shared" si="219"/>
        <v/>
      </c>
      <c r="U2827" s="2" t="str">
        <f t="shared" si="219"/>
        <v/>
      </c>
      <c r="V2827" s="2" t="str">
        <f t="shared" si="219"/>
        <v/>
      </c>
      <c r="W2827" s="2" t="str">
        <f t="shared" si="219"/>
        <v/>
      </c>
      <c r="X2827" s="2" t="str">
        <f t="shared" si="219"/>
        <v/>
      </c>
      <c r="Y2827" s="2" t="str">
        <f t="shared" si="219"/>
        <v/>
      </c>
    </row>
    <row r="2828" spans="1:25" x14ac:dyDescent="0.2">
      <c r="A2828" s="2" t="s">
        <v>2096</v>
      </c>
      <c r="B2828" s="2">
        <v>9658</v>
      </c>
      <c r="C2828" s="2">
        <v>0</v>
      </c>
      <c r="D2828" s="2" t="s">
        <v>2011</v>
      </c>
      <c r="E2828" s="2">
        <v>3272</v>
      </c>
      <c r="F2828" s="2" t="s">
        <v>1966</v>
      </c>
      <c r="G2828" s="2">
        <v>2747980.8089999999</v>
      </c>
      <c r="H2828" s="2">
        <v>1229648.9210000001</v>
      </c>
      <c r="I2828" s="2" t="s">
        <v>4896</v>
      </c>
      <c r="J2828" s="4">
        <v>39630</v>
      </c>
      <c r="K2828" s="230">
        <f t="shared" si="222"/>
        <v>3</v>
      </c>
      <c r="L2828" s="2" t="str">
        <f>$B2828&amp;"-"&amp;COUNTIF($B$2:$B2828, $B2828)</f>
        <v>9658-1</v>
      </c>
      <c r="M2828" s="2">
        <v>8620</v>
      </c>
      <c r="N2828" s="2" t="str">
        <f t="shared" si="219"/>
        <v>Wetzikon ZH</v>
      </c>
      <c r="O2828" s="2" t="str">
        <f t="shared" si="219"/>
        <v/>
      </c>
      <c r="P2828" s="2" t="str">
        <f t="shared" si="219"/>
        <v/>
      </c>
      <c r="Q2828" s="2" t="str">
        <f t="shared" si="219"/>
        <v/>
      </c>
      <c r="R2828" s="2" t="str">
        <f t="shared" si="219"/>
        <v/>
      </c>
      <c r="S2828" s="2" t="str">
        <f t="shared" si="219"/>
        <v/>
      </c>
      <c r="T2828" s="2" t="str">
        <f t="shared" si="219"/>
        <v/>
      </c>
      <c r="U2828" s="2" t="str">
        <f t="shared" si="219"/>
        <v/>
      </c>
      <c r="V2828" s="2" t="str">
        <f t="shared" si="219"/>
        <v/>
      </c>
      <c r="W2828" s="2" t="str">
        <f t="shared" si="219"/>
        <v/>
      </c>
      <c r="X2828" s="2" t="str">
        <f t="shared" si="219"/>
        <v/>
      </c>
      <c r="Y2828" s="2" t="str">
        <f t="shared" si="219"/>
        <v/>
      </c>
    </row>
    <row r="2829" spans="1:25" x14ac:dyDescent="0.2">
      <c r="A2829" s="2" t="s">
        <v>2019</v>
      </c>
      <c r="B2829" s="2">
        <v>9469</v>
      </c>
      <c r="C2829" s="2">
        <v>0</v>
      </c>
      <c r="D2829" s="2" t="s">
        <v>2013</v>
      </c>
      <c r="E2829" s="2">
        <v>3273</v>
      </c>
      <c r="F2829" s="2" t="s">
        <v>1966</v>
      </c>
      <c r="G2829" s="2">
        <v>2754345.3250000002</v>
      </c>
      <c r="H2829" s="2">
        <v>1229205.6340000001</v>
      </c>
      <c r="I2829" s="2" t="s">
        <v>4896</v>
      </c>
      <c r="J2829" s="4">
        <v>39630</v>
      </c>
      <c r="K2829" s="230">
        <f t="shared" si="222"/>
        <v>3</v>
      </c>
      <c r="L2829" s="2" t="str">
        <f>$B2829&amp;"-"&amp;COUNTIF($B$2:$B2829, $B2829)</f>
        <v>9469-2</v>
      </c>
      <c r="M2829" s="2">
        <v>8623</v>
      </c>
      <c r="N2829" s="2" t="str">
        <f t="shared" si="219"/>
        <v>Wetzikon ZH</v>
      </c>
      <c r="O2829" s="2" t="str">
        <f t="shared" si="219"/>
        <v>Wetzikon ZH</v>
      </c>
      <c r="P2829" s="2" t="str">
        <f t="shared" si="219"/>
        <v/>
      </c>
      <c r="Q2829" s="2" t="str">
        <f t="shared" si="219"/>
        <v/>
      </c>
      <c r="R2829" s="2" t="str">
        <f t="shared" si="219"/>
        <v/>
      </c>
      <c r="S2829" s="2" t="str">
        <f t="shared" si="219"/>
        <v/>
      </c>
      <c r="T2829" s="2" t="str">
        <f t="shared" si="219"/>
        <v/>
      </c>
      <c r="U2829" s="2" t="str">
        <f t="shared" si="219"/>
        <v/>
      </c>
      <c r="V2829" s="2" t="str">
        <f t="shared" si="219"/>
        <v/>
      </c>
      <c r="W2829" s="2" t="str">
        <f t="shared" si="219"/>
        <v/>
      </c>
      <c r="X2829" s="2" t="str">
        <f t="shared" si="219"/>
        <v/>
      </c>
      <c r="Y2829" s="2" t="str">
        <f t="shared" si="219"/>
        <v/>
      </c>
    </row>
    <row r="2830" spans="1:25" x14ac:dyDescent="0.2">
      <c r="A2830" s="2" t="s">
        <v>2009</v>
      </c>
      <c r="B2830" s="2">
        <v>9470</v>
      </c>
      <c r="C2830" s="2">
        <v>0</v>
      </c>
      <c r="D2830" s="2" t="s">
        <v>2013</v>
      </c>
      <c r="E2830" s="2">
        <v>3273</v>
      </c>
      <c r="F2830" s="2" t="s">
        <v>1966</v>
      </c>
      <c r="G2830" s="2">
        <v>2753722.2560000001</v>
      </c>
      <c r="H2830" s="2">
        <v>1226954.5419999999</v>
      </c>
      <c r="I2830" s="2" t="s">
        <v>4896</v>
      </c>
      <c r="J2830" s="4">
        <v>39630</v>
      </c>
      <c r="K2830" s="230">
        <f t="shared" si="222"/>
        <v>3</v>
      </c>
      <c r="L2830" s="2" t="str">
        <f>$B2830&amp;"-"&amp;COUNTIF($B$2:$B2830, $B2830)</f>
        <v>9470-2</v>
      </c>
      <c r="M2830" s="2">
        <v>8624</v>
      </c>
      <c r="N2830" s="2" t="str">
        <f t="shared" si="219"/>
        <v>Grüt (Gossau ZH)</v>
      </c>
      <c r="O2830" s="2" t="str">
        <f t="shared" si="219"/>
        <v/>
      </c>
      <c r="P2830" s="2" t="str">
        <f t="shared" si="219"/>
        <v/>
      </c>
      <c r="Q2830" s="2" t="str">
        <f t="shared" si="219"/>
        <v/>
      </c>
      <c r="R2830" s="2" t="str">
        <f t="shared" si="219"/>
        <v/>
      </c>
      <c r="S2830" s="2" t="str">
        <f t="shared" si="219"/>
        <v/>
      </c>
      <c r="T2830" s="2" t="str">
        <f t="shared" si="219"/>
        <v/>
      </c>
      <c r="U2830" s="2" t="str">
        <f t="shared" si="219"/>
        <v/>
      </c>
      <c r="V2830" s="2" t="str">
        <f t="shared" si="219"/>
        <v/>
      </c>
      <c r="W2830" s="2" t="str">
        <f t="shared" si="219"/>
        <v/>
      </c>
      <c r="X2830" s="2" t="str">
        <f t="shared" si="219"/>
        <v/>
      </c>
      <c r="Y2830" s="2" t="str">
        <f t="shared" si="219"/>
        <v/>
      </c>
    </row>
    <row r="2831" spans="1:25" x14ac:dyDescent="0.2">
      <c r="A2831" s="2" t="s">
        <v>2012</v>
      </c>
      <c r="B2831" s="2">
        <v>9470</v>
      </c>
      <c r="C2831" s="2">
        <v>5</v>
      </c>
      <c r="D2831" s="2" t="s">
        <v>2013</v>
      </c>
      <c r="E2831" s="2">
        <v>3273</v>
      </c>
      <c r="F2831" s="2" t="s">
        <v>1966</v>
      </c>
      <c r="G2831" s="2">
        <v>2752983.7319999998</v>
      </c>
      <c r="H2831" s="2">
        <v>1226366.466</v>
      </c>
      <c r="I2831" s="2" t="s">
        <v>4896</v>
      </c>
      <c r="J2831" s="4">
        <v>39630</v>
      </c>
      <c r="K2831" s="230">
        <f t="shared" si="222"/>
        <v>3</v>
      </c>
      <c r="L2831" s="2" t="str">
        <f>$B2831&amp;"-"&amp;COUNTIF($B$2:$B2831, $B2831)</f>
        <v>9470-3</v>
      </c>
      <c r="M2831" s="2">
        <v>8625</v>
      </c>
      <c r="N2831" s="2" t="str">
        <f t="shared" si="219"/>
        <v>Gossau ZH</v>
      </c>
      <c r="O2831" s="2" t="str">
        <f t="shared" si="219"/>
        <v/>
      </c>
      <c r="P2831" s="2" t="str">
        <f t="shared" si="219"/>
        <v/>
      </c>
      <c r="Q2831" s="2" t="str">
        <f t="shared" si="219"/>
        <v/>
      </c>
      <c r="R2831" s="2" t="str">
        <f t="shared" si="219"/>
        <v/>
      </c>
      <c r="S2831" s="2" t="str">
        <f t="shared" si="219"/>
        <v/>
      </c>
      <c r="T2831" s="2" t="str">
        <f t="shared" si="219"/>
        <v/>
      </c>
      <c r="U2831" s="2" t="str">
        <f t="shared" si="219"/>
        <v/>
      </c>
      <c r="V2831" s="2" t="str">
        <f t="shared" si="219"/>
        <v/>
      </c>
      <c r="W2831" s="2" t="str">
        <f t="shared" si="219"/>
        <v/>
      </c>
      <c r="X2831" s="2" t="str">
        <f t="shared" si="219"/>
        <v/>
      </c>
      <c r="Y2831" s="2" t="str">
        <f t="shared" si="219"/>
        <v/>
      </c>
    </row>
    <row r="2832" spans="1:25" x14ac:dyDescent="0.2">
      <c r="A2832" s="2" t="s">
        <v>2013</v>
      </c>
      <c r="B2832" s="2">
        <v>9472</v>
      </c>
      <c r="C2832" s="2">
        <v>0</v>
      </c>
      <c r="D2832" s="2" t="s">
        <v>2013</v>
      </c>
      <c r="E2832" s="2">
        <v>3273</v>
      </c>
      <c r="F2832" s="2" t="s">
        <v>1966</v>
      </c>
      <c r="G2832" s="2">
        <v>2752338.727</v>
      </c>
      <c r="H2832" s="2">
        <v>1227693.189</v>
      </c>
      <c r="I2832" s="2" t="s">
        <v>4896</v>
      </c>
      <c r="J2832" s="4">
        <v>39630</v>
      </c>
      <c r="K2832" s="230">
        <f t="shared" si="222"/>
        <v>3</v>
      </c>
      <c r="L2832" s="2" t="str">
        <f>$B2832&amp;"-"&amp;COUNTIF($B$2:$B2832, $B2832)</f>
        <v>9472-1</v>
      </c>
      <c r="M2832" s="2">
        <v>8626</v>
      </c>
      <c r="N2832" s="2" t="str">
        <f t="shared" si="219"/>
        <v>Ottikon (Gossau ZH)</v>
      </c>
      <c r="O2832" s="2" t="str">
        <f t="shared" si="219"/>
        <v/>
      </c>
      <c r="P2832" s="2" t="str">
        <f t="shared" si="219"/>
        <v/>
      </c>
      <c r="Q2832" s="2" t="str">
        <f t="shared" si="219"/>
        <v/>
      </c>
      <c r="R2832" s="2" t="str">
        <f t="shared" si="219"/>
        <v/>
      </c>
      <c r="S2832" s="2" t="str">
        <f t="shared" si="219"/>
        <v/>
      </c>
      <c r="T2832" s="2" t="str">
        <f t="shared" si="219"/>
        <v/>
      </c>
      <c r="U2832" s="2" t="str">
        <f t="shared" si="219"/>
        <v/>
      </c>
      <c r="V2832" s="2" t="str">
        <f t="shared" si="219"/>
        <v/>
      </c>
      <c r="W2832" s="2" t="str">
        <f t="shared" si="219"/>
        <v/>
      </c>
      <c r="X2832" s="2" t="str">
        <f t="shared" si="219"/>
        <v/>
      </c>
      <c r="Y2832" s="2" t="str">
        <f t="shared" si="219"/>
        <v/>
      </c>
    </row>
    <row r="2833" spans="1:25" x14ac:dyDescent="0.2">
      <c r="A2833" s="2" t="s">
        <v>2014</v>
      </c>
      <c r="B2833" s="2">
        <v>9472</v>
      </c>
      <c r="C2833" s="2">
        <v>2</v>
      </c>
      <c r="D2833" s="2" t="s">
        <v>2013</v>
      </c>
      <c r="E2833" s="2">
        <v>3273</v>
      </c>
      <c r="F2833" s="2" t="s">
        <v>1966</v>
      </c>
      <c r="G2833" s="2">
        <v>2746712.72</v>
      </c>
      <c r="H2833" s="2">
        <v>1225549.6969999999</v>
      </c>
      <c r="I2833" s="2" t="s">
        <v>4896</v>
      </c>
      <c r="J2833" s="4">
        <v>39630</v>
      </c>
      <c r="K2833" s="230">
        <f t="shared" si="222"/>
        <v>3</v>
      </c>
      <c r="L2833" s="2" t="str">
        <f>$B2833&amp;"-"&amp;COUNTIF($B$2:$B2833, $B2833)</f>
        <v>9472-2</v>
      </c>
      <c r="M2833" s="2">
        <v>8627</v>
      </c>
      <c r="N2833" s="2" t="str">
        <f t="shared" si="219"/>
        <v>Grüningen</v>
      </c>
      <c r="O2833" s="2" t="str">
        <f t="shared" si="219"/>
        <v>Grüningen</v>
      </c>
      <c r="P2833" s="2" t="str">
        <f t="shared" si="219"/>
        <v>Grüningen</v>
      </c>
      <c r="Q2833" s="2" t="str">
        <f t="shared" si="219"/>
        <v/>
      </c>
      <c r="R2833" s="2" t="str">
        <f t="shared" si="219"/>
        <v/>
      </c>
      <c r="S2833" s="2" t="str">
        <f t="shared" si="219"/>
        <v/>
      </c>
      <c r="T2833" s="2" t="str">
        <f t="shared" si="219"/>
        <v/>
      </c>
      <c r="U2833" s="2" t="str">
        <f t="shared" si="219"/>
        <v/>
      </c>
      <c r="V2833" s="2" t="str">
        <f t="shared" si="219"/>
        <v/>
      </c>
      <c r="W2833" s="2" t="str">
        <f t="shared" si="219"/>
        <v/>
      </c>
      <c r="X2833" s="2" t="str">
        <f t="shared" si="219"/>
        <v/>
      </c>
      <c r="Y2833" s="2" t="str">
        <f t="shared" si="219"/>
        <v/>
      </c>
    </row>
    <row r="2834" spans="1:25" x14ac:dyDescent="0.2">
      <c r="A2834" s="2" t="s">
        <v>2096</v>
      </c>
      <c r="B2834" s="2">
        <v>9658</v>
      </c>
      <c r="C2834" s="2">
        <v>0</v>
      </c>
      <c r="D2834" s="2" t="s">
        <v>2013</v>
      </c>
      <c r="E2834" s="2">
        <v>3273</v>
      </c>
      <c r="F2834" s="2" t="s">
        <v>1966</v>
      </c>
      <c r="G2834" s="2">
        <v>2744124.1949999998</v>
      </c>
      <c r="H2834" s="2">
        <v>1226766.1089999999</v>
      </c>
      <c r="I2834" s="2" t="s">
        <v>4896</v>
      </c>
      <c r="J2834" s="4">
        <v>39630</v>
      </c>
      <c r="K2834" s="230">
        <f t="shared" si="222"/>
        <v>3</v>
      </c>
      <c r="L2834" s="2" t="str">
        <f>$B2834&amp;"-"&amp;COUNTIF($B$2:$B2834, $B2834)</f>
        <v>9658-2</v>
      </c>
      <c r="M2834" s="2">
        <v>8630</v>
      </c>
      <c r="N2834" s="2" t="str">
        <f t="shared" si="219"/>
        <v>Rüti ZH</v>
      </c>
      <c r="O2834" s="2" t="str">
        <f t="shared" si="219"/>
        <v>Rüti ZH</v>
      </c>
      <c r="P2834" s="2" t="str">
        <f t="shared" si="219"/>
        <v>Rüti ZH</v>
      </c>
      <c r="Q2834" s="2" t="str">
        <f t="shared" si="219"/>
        <v/>
      </c>
      <c r="R2834" s="2" t="str">
        <f t="shared" si="219"/>
        <v/>
      </c>
      <c r="S2834" s="2" t="str">
        <f t="shared" si="219"/>
        <v/>
      </c>
      <c r="T2834" s="2" t="str">
        <f t="shared" si="219"/>
        <v/>
      </c>
      <c r="U2834" s="2" t="str">
        <f t="shared" si="219"/>
        <v/>
      </c>
      <c r="V2834" s="2" t="str">
        <f t="shared" si="219"/>
        <v/>
      </c>
      <c r="W2834" s="2" t="str">
        <f t="shared" si="219"/>
        <v/>
      </c>
      <c r="X2834" s="2" t="str">
        <f t="shared" si="219"/>
        <v/>
      </c>
      <c r="Y2834" s="2" t="str">
        <f t="shared" si="219"/>
        <v/>
      </c>
    </row>
    <row r="2835" spans="1:25" x14ac:dyDescent="0.2">
      <c r="A2835" s="2" t="s">
        <v>2015</v>
      </c>
      <c r="B2835" s="2">
        <v>9465</v>
      </c>
      <c r="C2835" s="2">
        <v>0</v>
      </c>
      <c r="D2835" s="2" t="s">
        <v>2016</v>
      </c>
      <c r="E2835" s="2">
        <v>3274</v>
      </c>
      <c r="F2835" s="2" t="s">
        <v>1966</v>
      </c>
      <c r="G2835" s="2">
        <v>2755865.5890000002</v>
      </c>
      <c r="H2835" s="2">
        <v>1233630.074</v>
      </c>
      <c r="I2835" s="2" t="s">
        <v>4896</v>
      </c>
      <c r="J2835" s="4">
        <v>39630</v>
      </c>
      <c r="K2835" s="230">
        <f t="shared" si="222"/>
        <v>3</v>
      </c>
      <c r="L2835" s="2" t="str">
        <f>$B2835&amp;"-"&amp;COUNTIF($B$2:$B2835, $B2835)</f>
        <v>9465-1</v>
      </c>
      <c r="M2835" s="2">
        <v>8632</v>
      </c>
      <c r="N2835" s="2" t="str">
        <f t="shared" si="219"/>
        <v>Tann</v>
      </c>
      <c r="O2835" s="2" t="str">
        <f t="shared" si="219"/>
        <v/>
      </c>
      <c r="P2835" s="2" t="str">
        <f t="shared" si="219"/>
        <v/>
      </c>
      <c r="Q2835" s="2" t="str">
        <f t="shared" si="219"/>
        <v/>
      </c>
      <c r="R2835" s="2" t="str">
        <f t="shared" si="219"/>
        <v/>
      </c>
      <c r="S2835" s="2" t="str">
        <f t="shared" ref="O2835:Y2858" si="223">IFERROR(INDEX($A$2:$A$5744, MATCH($M2835&amp;"-"&amp;S$1, $L$2:$L$5744, 0)), "")</f>
        <v/>
      </c>
      <c r="T2835" s="2" t="str">
        <f t="shared" si="223"/>
        <v/>
      </c>
      <c r="U2835" s="2" t="str">
        <f t="shared" si="223"/>
        <v/>
      </c>
      <c r="V2835" s="2" t="str">
        <f t="shared" si="223"/>
        <v/>
      </c>
      <c r="W2835" s="2" t="str">
        <f t="shared" si="223"/>
        <v/>
      </c>
      <c r="X2835" s="2" t="str">
        <f t="shared" si="223"/>
        <v/>
      </c>
      <c r="Y2835" s="2" t="str">
        <f t="shared" si="223"/>
        <v/>
      </c>
    </row>
    <row r="2836" spans="1:25" x14ac:dyDescent="0.2">
      <c r="A2836" s="2" t="s">
        <v>2016</v>
      </c>
      <c r="B2836" s="2">
        <v>9466</v>
      </c>
      <c r="C2836" s="2">
        <v>0</v>
      </c>
      <c r="D2836" s="2" t="s">
        <v>2016</v>
      </c>
      <c r="E2836" s="2">
        <v>3274</v>
      </c>
      <c r="F2836" s="2" t="s">
        <v>1966</v>
      </c>
      <c r="G2836" s="2">
        <v>2756269.9479999999</v>
      </c>
      <c r="H2836" s="2">
        <v>1236684.02</v>
      </c>
      <c r="I2836" s="2" t="s">
        <v>4896</v>
      </c>
      <c r="J2836" s="4">
        <v>39630</v>
      </c>
      <c r="K2836" s="230">
        <f t="shared" si="222"/>
        <v>3</v>
      </c>
      <c r="L2836" s="2" t="str">
        <f>$B2836&amp;"-"&amp;COUNTIF($B$2:$B2836, $B2836)</f>
        <v>9466-1</v>
      </c>
      <c r="M2836" s="2">
        <v>8633</v>
      </c>
      <c r="N2836" s="2" t="str">
        <f t="shared" ref="N2836:Y2878" si="224">IFERROR(INDEX($A$2:$A$5744, MATCH($M2836&amp;"-"&amp;N$1, $L$2:$L$5744, 0)), "")</f>
        <v>Wolfhausen</v>
      </c>
      <c r="O2836" s="2" t="str">
        <f t="shared" si="223"/>
        <v>Wolfhausen</v>
      </c>
      <c r="P2836" s="2" t="str">
        <f t="shared" si="223"/>
        <v/>
      </c>
      <c r="Q2836" s="2" t="str">
        <f t="shared" si="223"/>
        <v/>
      </c>
      <c r="R2836" s="2" t="str">
        <f t="shared" si="223"/>
        <v/>
      </c>
      <c r="S2836" s="2" t="str">
        <f t="shared" si="223"/>
        <v/>
      </c>
      <c r="T2836" s="2" t="str">
        <f t="shared" si="223"/>
        <v/>
      </c>
      <c r="U2836" s="2" t="str">
        <f t="shared" si="223"/>
        <v/>
      </c>
      <c r="V2836" s="2" t="str">
        <f t="shared" si="223"/>
        <v/>
      </c>
      <c r="W2836" s="2" t="str">
        <f t="shared" si="223"/>
        <v/>
      </c>
      <c r="X2836" s="2" t="str">
        <f t="shared" si="223"/>
        <v/>
      </c>
      <c r="Y2836" s="2" t="str">
        <f t="shared" si="223"/>
        <v/>
      </c>
    </row>
    <row r="2837" spans="1:25" x14ac:dyDescent="0.2">
      <c r="A2837" s="2" t="s">
        <v>2017</v>
      </c>
      <c r="B2837" s="2">
        <v>9467</v>
      </c>
      <c r="C2837" s="2">
        <v>0</v>
      </c>
      <c r="D2837" s="2" t="s">
        <v>2016</v>
      </c>
      <c r="E2837" s="2">
        <v>3274</v>
      </c>
      <c r="F2837" s="2" t="s">
        <v>1966</v>
      </c>
      <c r="G2837" s="2">
        <v>2753775.0860000001</v>
      </c>
      <c r="H2837" s="2">
        <v>1235556.6429999999</v>
      </c>
      <c r="I2837" s="2" t="s">
        <v>4896</v>
      </c>
      <c r="J2837" s="4">
        <v>39630</v>
      </c>
      <c r="K2837" s="230">
        <f t="shared" si="222"/>
        <v>3</v>
      </c>
      <c r="L2837" s="2" t="str">
        <f>$B2837&amp;"-"&amp;COUNTIF($B$2:$B2837, $B2837)</f>
        <v>9467-2</v>
      </c>
      <c r="M2837" s="2">
        <v>8634</v>
      </c>
      <c r="N2837" s="2" t="str">
        <f t="shared" si="224"/>
        <v>Hombrechtikon</v>
      </c>
      <c r="O2837" s="2" t="str">
        <f t="shared" si="223"/>
        <v>Hombrechtikon</v>
      </c>
      <c r="P2837" s="2" t="str">
        <f t="shared" si="223"/>
        <v/>
      </c>
      <c r="Q2837" s="2" t="str">
        <f t="shared" si="223"/>
        <v/>
      </c>
      <c r="R2837" s="2" t="str">
        <f t="shared" si="223"/>
        <v/>
      </c>
      <c r="S2837" s="2" t="str">
        <f t="shared" si="223"/>
        <v/>
      </c>
      <c r="T2837" s="2" t="str">
        <f t="shared" si="223"/>
        <v/>
      </c>
      <c r="U2837" s="2" t="str">
        <f t="shared" si="223"/>
        <v/>
      </c>
      <c r="V2837" s="2" t="str">
        <f t="shared" si="223"/>
        <v/>
      </c>
      <c r="W2837" s="2" t="str">
        <f t="shared" si="223"/>
        <v/>
      </c>
      <c r="X2837" s="2" t="str">
        <f t="shared" si="223"/>
        <v/>
      </c>
      <c r="Y2837" s="2" t="str">
        <f t="shared" si="223"/>
        <v/>
      </c>
    </row>
    <row r="2838" spans="1:25" x14ac:dyDescent="0.2">
      <c r="A2838" s="2" t="s">
        <v>2018</v>
      </c>
      <c r="B2838" s="2">
        <v>9468</v>
      </c>
      <c r="C2838" s="2">
        <v>0</v>
      </c>
      <c r="D2838" s="2" t="s">
        <v>2016</v>
      </c>
      <c r="E2838" s="2">
        <v>3274</v>
      </c>
      <c r="F2838" s="2" t="s">
        <v>1966</v>
      </c>
      <c r="G2838" s="2">
        <v>2750892.4580000001</v>
      </c>
      <c r="H2838" s="2">
        <v>1233712.514</v>
      </c>
      <c r="I2838" s="2" t="s">
        <v>4896</v>
      </c>
      <c r="J2838" s="4">
        <v>39630</v>
      </c>
      <c r="K2838" s="230">
        <f t="shared" si="222"/>
        <v>3</v>
      </c>
      <c r="L2838" s="2" t="str">
        <f>$B2838&amp;"-"&amp;COUNTIF($B$2:$B2838, $B2838)</f>
        <v>9468-1</v>
      </c>
      <c r="M2838" s="2">
        <v>8635</v>
      </c>
      <c r="N2838" s="2" t="str">
        <f t="shared" si="224"/>
        <v>Dürnten</v>
      </c>
      <c r="O2838" s="2" t="str">
        <f t="shared" si="223"/>
        <v/>
      </c>
      <c r="P2838" s="2" t="str">
        <f t="shared" si="223"/>
        <v/>
      </c>
      <c r="Q2838" s="2" t="str">
        <f t="shared" si="223"/>
        <v/>
      </c>
      <c r="R2838" s="2" t="str">
        <f t="shared" si="223"/>
        <v/>
      </c>
      <c r="S2838" s="2" t="str">
        <f t="shared" si="223"/>
        <v/>
      </c>
      <c r="T2838" s="2" t="str">
        <f t="shared" si="223"/>
        <v/>
      </c>
      <c r="U2838" s="2" t="str">
        <f t="shared" si="223"/>
        <v/>
      </c>
      <c r="V2838" s="2" t="str">
        <f t="shared" si="223"/>
        <v/>
      </c>
      <c r="W2838" s="2" t="str">
        <f t="shared" si="223"/>
        <v/>
      </c>
      <c r="X2838" s="2" t="str">
        <f t="shared" si="223"/>
        <v/>
      </c>
      <c r="Y2838" s="2" t="str">
        <f t="shared" si="223"/>
        <v/>
      </c>
    </row>
    <row r="2839" spans="1:25" x14ac:dyDescent="0.2">
      <c r="A2839" s="2" t="s">
        <v>2019</v>
      </c>
      <c r="B2839" s="2">
        <v>9469</v>
      </c>
      <c r="C2839" s="2">
        <v>0</v>
      </c>
      <c r="D2839" s="2" t="s">
        <v>2016</v>
      </c>
      <c r="E2839" s="2">
        <v>3274</v>
      </c>
      <c r="F2839" s="2" t="s">
        <v>1966</v>
      </c>
      <c r="G2839" s="2">
        <v>2755191.804</v>
      </c>
      <c r="H2839" s="2">
        <v>1230618.2690000001</v>
      </c>
      <c r="I2839" s="2" t="s">
        <v>4896</v>
      </c>
      <c r="J2839" s="4">
        <v>39630</v>
      </c>
      <c r="K2839" s="230">
        <f t="shared" si="222"/>
        <v>3</v>
      </c>
      <c r="L2839" s="2" t="str">
        <f>$B2839&amp;"-"&amp;COUNTIF($B$2:$B2839, $B2839)</f>
        <v>9469-3</v>
      </c>
      <c r="M2839" s="2">
        <v>8636</v>
      </c>
      <c r="N2839" s="2" t="str">
        <f t="shared" si="224"/>
        <v>Wald ZH</v>
      </c>
      <c r="O2839" s="2" t="str">
        <f t="shared" si="223"/>
        <v>Wald ZH</v>
      </c>
      <c r="P2839" s="2" t="str">
        <f t="shared" si="223"/>
        <v>Wald ZH</v>
      </c>
      <c r="Q2839" s="2" t="str">
        <f t="shared" si="223"/>
        <v>Wald ZH</v>
      </c>
      <c r="R2839" s="2" t="str">
        <f t="shared" si="223"/>
        <v/>
      </c>
      <c r="S2839" s="2" t="str">
        <f t="shared" si="223"/>
        <v/>
      </c>
      <c r="T2839" s="2" t="str">
        <f t="shared" si="223"/>
        <v/>
      </c>
      <c r="U2839" s="2" t="str">
        <f t="shared" si="223"/>
        <v/>
      </c>
      <c r="V2839" s="2" t="str">
        <f t="shared" si="223"/>
        <v/>
      </c>
      <c r="W2839" s="2" t="str">
        <f t="shared" si="223"/>
        <v/>
      </c>
      <c r="X2839" s="2" t="str">
        <f t="shared" si="223"/>
        <v/>
      </c>
      <c r="Y2839" s="2" t="str">
        <f t="shared" si="223"/>
        <v/>
      </c>
    </row>
    <row r="2840" spans="1:25" x14ac:dyDescent="0.2">
      <c r="A2840" s="2" t="s">
        <v>2011</v>
      </c>
      <c r="B2840" s="2">
        <v>9473</v>
      </c>
      <c r="C2840" s="2">
        <v>0</v>
      </c>
      <c r="D2840" s="2" t="s">
        <v>2016</v>
      </c>
      <c r="E2840" s="2">
        <v>3274</v>
      </c>
      <c r="F2840" s="2" t="s">
        <v>1966</v>
      </c>
      <c r="G2840" s="2">
        <v>2753997.2179999999</v>
      </c>
      <c r="H2840" s="2">
        <v>1231792.821</v>
      </c>
      <c r="I2840" s="2" t="s">
        <v>4896</v>
      </c>
      <c r="J2840" s="4">
        <v>39630</v>
      </c>
      <c r="K2840" s="230">
        <f t="shared" si="222"/>
        <v>3</v>
      </c>
      <c r="L2840" s="2" t="str">
        <f>$B2840&amp;"-"&amp;COUNTIF($B$2:$B2840, $B2840)</f>
        <v>9473-2</v>
      </c>
      <c r="M2840" s="2">
        <v>8637</v>
      </c>
      <c r="N2840" s="2" t="str">
        <f t="shared" si="224"/>
        <v>Laupen ZH</v>
      </c>
      <c r="O2840" s="2" t="str">
        <f t="shared" si="223"/>
        <v>Laupen ZH</v>
      </c>
      <c r="P2840" s="2" t="str">
        <f t="shared" si="223"/>
        <v/>
      </c>
      <c r="Q2840" s="2" t="str">
        <f t="shared" si="223"/>
        <v/>
      </c>
      <c r="R2840" s="2" t="str">
        <f t="shared" si="223"/>
        <v/>
      </c>
      <c r="S2840" s="2" t="str">
        <f t="shared" si="223"/>
        <v/>
      </c>
      <c r="T2840" s="2" t="str">
        <f t="shared" si="223"/>
        <v/>
      </c>
      <c r="U2840" s="2" t="str">
        <f t="shared" si="223"/>
        <v/>
      </c>
      <c r="V2840" s="2" t="str">
        <f t="shared" si="223"/>
        <v/>
      </c>
      <c r="W2840" s="2" t="str">
        <f t="shared" si="223"/>
        <v/>
      </c>
      <c r="X2840" s="2" t="str">
        <f t="shared" si="223"/>
        <v/>
      </c>
      <c r="Y2840" s="2" t="str">
        <f t="shared" si="223"/>
        <v/>
      </c>
    </row>
    <row r="2841" spans="1:25" x14ac:dyDescent="0.2">
      <c r="A2841" s="2" t="s">
        <v>2009</v>
      </c>
      <c r="B2841" s="2">
        <v>9470</v>
      </c>
      <c r="C2841" s="2">
        <v>0</v>
      </c>
      <c r="D2841" s="2" t="s">
        <v>2020</v>
      </c>
      <c r="E2841" s="2">
        <v>3275</v>
      </c>
      <c r="F2841" s="2" t="s">
        <v>1966</v>
      </c>
      <c r="G2841" s="2">
        <v>2752225.173</v>
      </c>
      <c r="H2841" s="2">
        <v>1223647.179</v>
      </c>
      <c r="I2841" s="2" t="s">
        <v>4896</v>
      </c>
      <c r="J2841" s="4">
        <v>39630</v>
      </c>
      <c r="K2841" s="230">
        <f t="shared" si="222"/>
        <v>3</v>
      </c>
      <c r="L2841" s="2" t="str">
        <f>$B2841&amp;"-"&amp;COUNTIF($B$2:$B2841, $B2841)</f>
        <v>9470-4</v>
      </c>
      <c r="M2841" s="2">
        <v>8638</v>
      </c>
      <c r="N2841" s="2" t="str">
        <f t="shared" si="224"/>
        <v>Goldingen</v>
      </c>
      <c r="O2841" s="2" t="str">
        <f t="shared" si="223"/>
        <v/>
      </c>
      <c r="P2841" s="2" t="str">
        <f t="shared" si="223"/>
        <v/>
      </c>
      <c r="Q2841" s="2" t="str">
        <f t="shared" si="223"/>
        <v/>
      </c>
      <c r="R2841" s="2" t="str">
        <f t="shared" si="223"/>
        <v/>
      </c>
      <c r="S2841" s="2" t="str">
        <f t="shared" si="223"/>
        <v/>
      </c>
      <c r="T2841" s="2" t="str">
        <f t="shared" si="223"/>
        <v/>
      </c>
      <c r="U2841" s="2" t="str">
        <f t="shared" si="223"/>
        <v/>
      </c>
      <c r="V2841" s="2" t="str">
        <f t="shared" si="223"/>
        <v/>
      </c>
      <c r="W2841" s="2" t="str">
        <f t="shared" si="223"/>
        <v/>
      </c>
      <c r="X2841" s="2" t="str">
        <f t="shared" si="223"/>
        <v/>
      </c>
      <c r="Y2841" s="2" t="str">
        <f t="shared" si="223"/>
        <v/>
      </c>
    </row>
    <row r="2842" spans="1:25" x14ac:dyDescent="0.2">
      <c r="A2842" s="2" t="s">
        <v>2020</v>
      </c>
      <c r="B2842" s="2">
        <v>9475</v>
      </c>
      <c r="C2842" s="2">
        <v>0</v>
      </c>
      <c r="D2842" s="2" t="s">
        <v>2020</v>
      </c>
      <c r="E2842" s="2">
        <v>3275</v>
      </c>
      <c r="F2842" s="2" t="s">
        <v>1966</v>
      </c>
      <c r="G2842" s="2">
        <v>2752910.58</v>
      </c>
      <c r="H2842" s="2">
        <v>1222181.1740000001</v>
      </c>
      <c r="I2842" s="2" t="s">
        <v>4896</v>
      </c>
      <c r="J2842" s="4">
        <v>39630</v>
      </c>
      <c r="K2842" s="230">
        <f t="shared" si="222"/>
        <v>3</v>
      </c>
      <c r="L2842" s="2" t="str">
        <f>$B2842&amp;"-"&amp;COUNTIF($B$2:$B2842, $B2842)</f>
        <v>9475-1</v>
      </c>
      <c r="M2842" s="2">
        <v>8640</v>
      </c>
      <c r="N2842" s="2" t="str">
        <f t="shared" si="224"/>
        <v>Hurden</v>
      </c>
      <c r="O2842" s="2" t="str">
        <f t="shared" si="223"/>
        <v>Rapperswil SG</v>
      </c>
      <c r="P2842" s="2" t="str">
        <f t="shared" si="223"/>
        <v/>
      </c>
      <c r="Q2842" s="2" t="str">
        <f t="shared" si="223"/>
        <v/>
      </c>
      <c r="R2842" s="2" t="str">
        <f t="shared" si="223"/>
        <v/>
      </c>
      <c r="S2842" s="2" t="str">
        <f t="shared" si="223"/>
        <v/>
      </c>
      <c r="T2842" s="2" t="str">
        <f t="shared" si="223"/>
        <v/>
      </c>
      <c r="U2842" s="2" t="str">
        <f t="shared" si="223"/>
        <v/>
      </c>
      <c r="V2842" s="2" t="str">
        <f t="shared" si="223"/>
        <v/>
      </c>
      <c r="W2842" s="2" t="str">
        <f t="shared" si="223"/>
        <v/>
      </c>
      <c r="X2842" s="2" t="str">
        <f t="shared" si="223"/>
        <v/>
      </c>
      <c r="Y2842" s="2" t="str">
        <f t="shared" si="223"/>
        <v/>
      </c>
    </row>
    <row r="2843" spans="1:25" x14ac:dyDescent="0.2">
      <c r="A2843" s="2" t="s">
        <v>2021</v>
      </c>
      <c r="B2843" s="2">
        <v>9476</v>
      </c>
      <c r="C2843" s="2">
        <v>0</v>
      </c>
      <c r="D2843" s="2" t="s">
        <v>2020</v>
      </c>
      <c r="E2843" s="2">
        <v>3275</v>
      </c>
      <c r="F2843" s="2" t="s">
        <v>1966</v>
      </c>
      <c r="G2843" s="2">
        <v>2755859.3259999999</v>
      </c>
      <c r="H2843" s="2">
        <v>1219696.1189999999</v>
      </c>
      <c r="I2843" s="2" t="s">
        <v>4896</v>
      </c>
      <c r="J2843" s="4">
        <v>39630</v>
      </c>
      <c r="K2843" s="230">
        <f t="shared" si="222"/>
        <v>3</v>
      </c>
      <c r="L2843" s="2" t="str">
        <f>$B2843&amp;"-"&amp;COUNTIF($B$2:$B2843, $B2843)</f>
        <v>9476-1</v>
      </c>
      <c r="M2843" s="2">
        <v>8645</v>
      </c>
      <c r="N2843" s="2" t="str">
        <f t="shared" si="224"/>
        <v>Jona</v>
      </c>
      <c r="O2843" s="2" t="str">
        <f t="shared" si="223"/>
        <v/>
      </c>
      <c r="P2843" s="2" t="str">
        <f t="shared" si="223"/>
        <v/>
      </c>
      <c r="Q2843" s="2" t="str">
        <f t="shared" si="223"/>
        <v/>
      </c>
      <c r="R2843" s="2" t="str">
        <f t="shared" si="223"/>
        <v/>
      </c>
      <c r="S2843" s="2" t="str">
        <f t="shared" si="223"/>
        <v/>
      </c>
      <c r="T2843" s="2" t="str">
        <f t="shared" si="223"/>
        <v/>
      </c>
      <c r="U2843" s="2" t="str">
        <f t="shared" si="223"/>
        <v/>
      </c>
      <c r="V2843" s="2" t="str">
        <f t="shared" si="223"/>
        <v/>
      </c>
      <c r="W2843" s="2" t="str">
        <f t="shared" si="223"/>
        <v/>
      </c>
      <c r="X2843" s="2" t="str">
        <f t="shared" si="223"/>
        <v/>
      </c>
      <c r="Y2843" s="2" t="str">
        <f t="shared" si="223"/>
        <v/>
      </c>
    </row>
    <row r="2844" spans="1:25" x14ac:dyDescent="0.2">
      <c r="A2844" s="2" t="s">
        <v>2055</v>
      </c>
      <c r="B2844" s="2">
        <v>7320</v>
      </c>
      <c r="C2844" s="2">
        <v>0</v>
      </c>
      <c r="D2844" s="2" t="s">
        <v>2022</v>
      </c>
      <c r="E2844" s="2">
        <v>3276</v>
      </c>
      <c r="F2844" s="2" t="s">
        <v>1966</v>
      </c>
      <c r="G2844" s="2">
        <v>2754404.1669999999</v>
      </c>
      <c r="H2844" s="2">
        <v>1214943.936</v>
      </c>
      <c r="I2844" s="2" t="s">
        <v>4896</v>
      </c>
      <c r="J2844" s="4">
        <v>39630</v>
      </c>
      <c r="K2844" s="230">
        <f t="shared" si="222"/>
        <v>3</v>
      </c>
      <c r="L2844" s="2" t="str">
        <f>$B2844&amp;"-"&amp;COUNTIF($B$2:$B2844, $B2844)</f>
        <v>7320-1</v>
      </c>
      <c r="M2844" s="2">
        <v>8646</v>
      </c>
      <c r="N2844" s="2" t="str">
        <f t="shared" si="224"/>
        <v>Wagen</v>
      </c>
      <c r="O2844" s="2" t="str">
        <f t="shared" si="223"/>
        <v/>
      </c>
      <c r="P2844" s="2" t="str">
        <f t="shared" si="223"/>
        <v/>
      </c>
      <c r="Q2844" s="2" t="str">
        <f t="shared" si="223"/>
        <v/>
      </c>
      <c r="R2844" s="2" t="str">
        <f t="shared" si="223"/>
        <v/>
      </c>
      <c r="S2844" s="2" t="str">
        <f t="shared" si="223"/>
        <v/>
      </c>
      <c r="T2844" s="2" t="str">
        <f t="shared" si="223"/>
        <v/>
      </c>
      <c r="U2844" s="2" t="str">
        <f t="shared" si="223"/>
        <v/>
      </c>
      <c r="V2844" s="2" t="str">
        <f t="shared" si="223"/>
        <v/>
      </c>
      <c r="W2844" s="2" t="str">
        <f t="shared" si="223"/>
        <v/>
      </c>
      <c r="X2844" s="2" t="str">
        <f t="shared" si="223"/>
        <v/>
      </c>
      <c r="Y2844" s="2" t="str">
        <f t="shared" si="223"/>
        <v/>
      </c>
    </row>
    <row r="2845" spans="1:25" x14ac:dyDescent="0.2">
      <c r="A2845" s="2" t="s">
        <v>2021</v>
      </c>
      <c r="B2845" s="2">
        <v>9476</v>
      </c>
      <c r="C2845" s="2">
        <v>0</v>
      </c>
      <c r="D2845" s="2" t="s">
        <v>2022</v>
      </c>
      <c r="E2845" s="2">
        <v>3276</v>
      </c>
      <c r="F2845" s="2" t="s">
        <v>1966</v>
      </c>
      <c r="G2845" s="2">
        <v>2756406.2119999998</v>
      </c>
      <c r="H2845" s="2">
        <v>1218245.267</v>
      </c>
      <c r="I2845" s="2" t="s">
        <v>4896</v>
      </c>
      <c r="J2845" s="4">
        <v>39630</v>
      </c>
      <c r="K2845" s="230">
        <f t="shared" si="222"/>
        <v>3</v>
      </c>
      <c r="L2845" s="2" t="str">
        <f>$B2845&amp;"-"&amp;COUNTIF($B$2:$B2845, $B2845)</f>
        <v>9476-2</v>
      </c>
      <c r="M2845" s="2">
        <v>8700</v>
      </c>
      <c r="N2845" s="2" t="str">
        <f t="shared" si="224"/>
        <v>Küsnacht ZH</v>
      </c>
      <c r="O2845" s="2" t="str">
        <f t="shared" si="223"/>
        <v/>
      </c>
      <c r="P2845" s="2" t="str">
        <f t="shared" si="223"/>
        <v/>
      </c>
      <c r="Q2845" s="2" t="str">
        <f t="shared" si="223"/>
        <v/>
      </c>
      <c r="R2845" s="2" t="str">
        <f t="shared" si="223"/>
        <v/>
      </c>
      <c r="S2845" s="2" t="str">
        <f t="shared" si="223"/>
        <v/>
      </c>
      <c r="T2845" s="2" t="str">
        <f t="shared" si="223"/>
        <v/>
      </c>
      <c r="U2845" s="2" t="str">
        <f t="shared" si="223"/>
        <v/>
      </c>
      <c r="V2845" s="2" t="str">
        <f t="shared" si="223"/>
        <v/>
      </c>
      <c r="W2845" s="2" t="str">
        <f t="shared" si="223"/>
        <v/>
      </c>
      <c r="X2845" s="2" t="str">
        <f t="shared" si="223"/>
        <v/>
      </c>
      <c r="Y2845" s="2" t="str">
        <f t="shared" si="223"/>
        <v/>
      </c>
    </row>
    <row r="2846" spans="1:25" x14ac:dyDescent="0.2">
      <c r="A2846" s="2" t="s">
        <v>2023</v>
      </c>
      <c r="B2846" s="2">
        <v>9476</v>
      </c>
      <c r="C2846" s="2">
        <v>2</v>
      </c>
      <c r="D2846" s="2" t="s">
        <v>2022</v>
      </c>
      <c r="E2846" s="2">
        <v>3276</v>
      </c>
      <c r="F2846" s="2" t="s">
        <v>1966</v>
      </c>
      <c r="G2846" s="2">
        <v>2755623.6310000001</v>
      </c>
      <c r="H2846" s="2">
        <v>1217548.4879999999</v>
      </c>
      <c r="I2846" s="2" t="s">
        <v>4896</v>
      </c>
      <c r="J2846" s="4">
        <v>39630</v>
      </c>
      <c r="K2846" s="230">
        <f t="shared" si="222"/>
        <v>3</v>
      </c>
      <c r="L2846" s="2" t="str">
        <f>$B2846&amp;"-"&amp;COUNTIF($B$2:$B2846, $B2846)</f>
        <v>9476-3</v>
      </c>
      <c r="M2846" s="2">
        <v>8702</v>
      </c>
      <c r="N2846" s="2" t="str">
        <f t="shared" si="224"/>
        <v>Zollikon</v>
      </c>
      <c r="O2846" s="2" t="str">
        <f t="shared" si="223"/>
        <v/>
      </c>
      <c r="P2846" s="2" t="str">
        <f t="shared" si="223"/>
        <v/>
      </c>
      <c r="Q2846" s="2" t="str">
        <f t="shared" si="223"/>
        <v/>
      </c>
      <c r="R2846" s="2" t="str">
        <f t="shared" si="223"/>
        <v/>
      </c>
      <c r="S2846" s="2" t="str">
        <f t="shared" si="223"/>
        <v/>
      </c>
      <c r="T2846" s="2" t="str">
        <f t="shared" si="223"/>
        <v/>
      </c>
      <c r="U2846" s="2" t="str">
        <f t="shared" si="223"/>
        <v/>
      </c>
      <c r="V2846" s="2" t="str">
        <f t="shared" si="223"/>
        <v/>
      </c>
      <c r="W2846" s="2" t="str">
        <f t="shared" si="223"/>
        <v/>
      </c>
      <c r="X2846" s="2" t="str">
        <f t="shared" si="223"/>
        <v/>
      </c>
      <c r="Y2846" s="2" t="str">
        <f t="shared" si="223"/>
        <v/>
      </c>
    </row>
    <row r="2847" spans="1:25" x14ac:dyDescent="0.2">
      <c r="A2847" s="2" t="s">
        <v>2024</v>
      </c>
      <c r="B2847" s="2">
        <v>9477</v>
      </c>
      <c r="C2847" s="2">
        <v>0</v>
      </c>
      <c r="D2847" s="2" t="s">
        <v>2022</v>
      </c>
      <c r="E2847" s="2">
        <v>3276</v>
      </c>
      <c r="F2847" s="2" t="s">
        <v>1966</v>
      </c>
      <c r="G2847" s="2">
        <v>2755615.8339999998</v>
      </c>
      <c r="H2847" s="2">
        <v>1215853.0190000001</v>
      </c>
      <c r="I2847" s="2" t="s">
        <v>4896</v>
      </c>
      <c r="J2847" s="4">
        <v>39630</v>
      </c>
      <c r="K2847" s="230">
        <f t="shared" si="222"/>
        <v>3</v>
      </c>
      <c r="L2847" s="2" t="str">
        <f>$B2847&amp;"-"&amp;COUNTIF($B$2:$B2847, $B2847)</f>
        <v>9477-1</v>
      </c>
      <c r="M2847" s="2">
        <v>8703</v>
      </c>
      <c r="N2847" s="2" t="str">
        <f t="shared" si="224"/>
        <v>Erlenbach ZH</v>
      </c>
      <c r="O2847" s="2" t="str">
        <f t="shared" si="223"/>
        <v>Erlenbach ZH</v>
      </c>
      <c r="P2847" s="2" t="str">
        <f t="shared" si="223"/>
        <v/>
      </c>
      <c r="Q2847" s="2" t="str">
        <f t="shared" si="223"/>
        <v/>
      </c>
      <c r="R2847" s="2" t="str">
        <f t="shared" si="223"/>
        <v/>
      </c>
      <c r="S2847" s="2" t="str">
        <f t="shared" si="223"/>
        <v/>
      </c>
      <c r="T2847" s="2" t="str">
        <f t="shared" si="223"/>
        <v/>
      </c>
      <c r="U2847" s="2" t="str">
        <f t="shared" si="223"/>
        <v/>
      </c>
      <c r="V2847" s="2" t="str">
        <f t="shared" si="223"/>
        <v/>
      </c>
      <c r="W2847" s="2" t="str">
        <f t="shared" si="223"/>
        <v/>
      </c>
      <c r="X2847" s="2" t="str">
        <f t="shared" si="223"/>
        <v/>
      </c>
      <c r="Y2847" s="2" t="str">
        <f t="shared" si="223"/>
        <v/>
      </c>
    </row>
    <row r="2848" spans="1:25" x14ac:dyDescent="0.2">
      <c r="A2848" s="2" t="s">
        <v>2025</v>
      </c>
      <c r="B2848" s="2">
        <v>9478</v>
      </c>
      <c r="C2848" s="2">
        <v>0</v>
      </c>
      <c r="D2848" s="2" t="s">
        <v>2022</v>
      </c>
      <c r="E2848" s="2">
        <v>3276</v>
      </c>
      <c r="F2848" s="2" t="s">
        <v>1966</v>
      </c>
      <c r="G2848" s="2">
        <v>2751337.7209999999</v>
      </c>
      <c r="H2848" s="2">
        <v>1217355.986</v>
      </c>
      <c r="I2848" s="2" t="s">
        <v>4896</v>
      </c>
      <c r="J2848" s="4">
        <v>39630</v>
      </c>
      <c r="K2848" s="230">
        <f t="shared" si="222"/>
        <v>3</v>
      </c>
      <c r="L2848" s="2" t="str">
        <f>$B2848&amp;"-"&amp;COUNTIF($B$2:$B2848, $B2848)</f>
        <v>9478-1</v>
      </c>
      <c r="M2848" s="2">
        <v>8704</v>
      </c>
      <c r="N2848" s="2" t="str">
        <f t="shared" si="224"/>
        <v>Herrliberg</v>
      </c>
      <c r="O2848" s="2" t="str">
        <f t="shared" si="223"/>
        <v/>
      </c>
      <c r="P2848" s="2" t="str">
        <f t="shared" si="223"/>
        <v/>
      </c>
      <c r="Q2848" s="2" t="str">
        <f t="shared" si="223"/>
        <v/>
      </c>
      <c r="R2848" s="2" t="str">
        <f t="shared" si="223"/>
        <v/>
      </c>
      <c r="S2848" s="2" t="str">
        <f t="shared" si="223"/>
        <v/>
      </c>
      <c r="T2848" s="2" t="str">
        <f t="shared" si="223"/>
        <v/>
      </c>
      <c r="U2848" s="2" t="str">
        <f t="shared" si="223"/>
        <v/>
      </c>
      <c r="V2848" s="2" t="str">
        <f t="shared" si="223"/>
        <v/>
      </c>
      <c r="W2848" s="2" t="str">
        <f t="shared" si="223"/>
        <v/>
      </c>
      <c r="X2848" s="2" t="str">
        <f t="shared" si="223"/>
        <v/>
      </c>
      <c r="Y2848" s="2" t="str">
        <f t="shared" si="223"/>
        <v/>
      </c>
    </row>
    <row r="2849" spans="1:25" x14ac:dyDescent="0.2">
      <c r="A2849" s="2" t="s">
        <v>2026</v>
      </c>
      <c r="B2849" s="2">
        <v>9479</v>
      </c>
      <c r="C2849" s="2">
        <v>0</v>
      </c>
      <c r="D2849" s="2" t="s">
        <v>2022</v>
      </c>
      <c r="E2849" s="2">
        <v>3276</v>
      </c>
      <c r="F2849" s="2" t="s">
        <v>1966</v>
      </c>
      <c r="G2849" s="2">
        <v>2753303.34</v>
      </c>
      <c r="H2849" s="2">
        <v>1218784.9709999999</v>
      </c>
      <c r="I2849" s="2" t="s">
        <v>4896</v>
      </c>
      <c r="J2849" s="4">
        <v>39630</v>
      </c>
      <c r="K2849" s="230">
        <f t="shared" si="222"/>
        <v>3</v>
      </c>
      <c r="L2849" s="2" t="str">
        <f>$B2849&amp;"-"&amp;COUNTIF($B$2:$B2849, $B2849)</f>
        <v>9479-1</v>
      </c>
      <c r="M2849" s="2">
        <v>8706</v>
      </c>
      <c r="N2849" s="2" t="str">
        <f t="shared" si="224"/>
        <v>Meilen</v>
      </c>
      <c r="O2849" s="2" t="str">
        <f t="shared" si="223"/>
        <v/>
      </c>
      <c r="P2849" s="2" t="str">
        <f t="shared" si="223"/>
        <v/>
      </c>
      <c r="Q2849" s="2" t="str">
        <f t="shared" si="223"/>
        <v/>
      </c>
      <c r="R2849" s="2" t="str">
        <f t="shared" si="223"/>
        <v/>
      </c>
      <c r="S2849" s="2" t="str">
        <f t="shared" si="223"/>
        <v/>
      </c>
      <c r="T2849" s="2" t="str">
        <f t="shared" si="223"/>
        <v/>
      </c>
      <c r="U2849" s="2" t="str">
        <f t="shared" si="223"/>
        <v/>
      </c>
      <c r="V2849" s="2" t="str">
        <f t="shared" si="223"/>
        <v/>
      </c>
      <c r="W2849" s="2" t="str">
        <f t="shared" si="223"/>
        <v/>
      </c>
      <c r="X2849" s="2" t="str">
        <f t="shared" si="223"/>
        <v/>
      </c>
      <c r="Y2849" s="2" t="str">
        <f t="shared" si="223"/>
        <v/>
      </c>
    </row>
    <row r="2850" spans="1:25" x14ac:dyDescent="0.2">
      <c r="A2850" s="2" t="s">
        <v>2027</v>
      </c>
      <c r="B2850" s="2">
        <v>9479</v>
      </c>
      <c r="C2850" s="2">
        <v>1</v>
      </c>
      <c r="D2850" s="2" t="s">
        <v>2022</v>
      </c>
      <c r="E2850" s="2">
        <v>3276</v>
      </c>
      <c r="F2850" s="2" t="s">
        <v>1966</v>
      </c>
      <c r="G2850" s="2">
        <v>2754712.5040000002</v>
      </c>
      <c r="H2850" s="2">
        <v>1217479.6189999999</v>
      </c>
      <c r="I2850" s="2" t="s">
        <v>4896</v>
      </c>
      <c r="J2850" s="4">
        <v>39630</v>
      </c>
      <c r="K2850" s="230">
        <f t="shared" si="222"/>
        <v>3</v>
      </c>
      <c r="L2850" s="2" t="str">
        <f>$B2850&amp;"-"&amp;COUNTIF($B$2:$B2850, $B2850)</f>
        <v>9479-2</v>
      </c>
      <c r="M2850" s="2">
        <v>8707</v>
      </c>
      <c r="N2850" s="2" t="str">
        <f t="shared" si="224"/>
        <v>Uetikon am See</v>
      </c>
      <c r="O2850" s="2" t="str">
        <f t="shared" si="223"/>
        <v/>
      </c>
      <c r="P2850" s="2" t="str">
        <f t="shared" si="223"/>
        <v/>
      </c>
      <c r="Q2850" s="2" t="str">
        <f t="shared" si="223"/>
        <v/>
      </c>
      <c r="R2850" s="2" t="str">
        <f t="shared" si="223"/>
        <v/>
      </c>
      <c r="S2850" s="2" t="str">
        <f t="shared" si="223"/>
        <v/>
      </c>
      <c r="T2850" s="2" t="str">
        <f t="shared" si="223"/>
        <v/>
      </c>
      <c r="U2850" s="2" t="str">
        <f t="shared" si="223"/>
        <v/>
      </c>
      <c r="V2850" s="2" t="str">
        <f t="shared" si="223"/>
        <v/>
      </c>
      <c r="W2850" s="2" t="str">
        <f t="shared" si="223"/>
        <v/>
      </c>
      <c r="X2850" s="2" t="str">
        <f t="shared" si="223"/>
        <v/>
      </c>
      <c r="Y2850" s="2" t="str">
        <f t="shared" si="223"/>
        <v/>
      </c>
    </row>
    <row r="2851" spans="1:25" x14ac:dyDescent="0.2">
      <c r="A2851" s="2" t="s">
        <v>2028</v>
      </c>
      <c r="B2851" s="2">
        <v>9479</v>
      </c>
      <c r="C2851" s="2">
        <v>2</v>
      </c>
      <c r="D2851" s="2" t="s">
        <v>2022</v>
      </c>
      <c r="E2851" s="2">
        <v>3276</v>
      </c>
      <c r="F2851" s="2" t="s">
        <v>1966</v>
      </c>
      <c r="G2851" s="2">
        <v>2755434.39</v>
      </c>
      <c r="H2851" s="2">
        <v>1218219.4369999999</v>
      </c>
      <c r="I2851" s="2" t="s">
        <v>4896</v>
      </c>
      <c r="J2851" s="4">
        <v>39630</v>
      </c>
      <c r="K2851" s="230">
        <f t="shared" si="222"/>
        <v>3</v>
      </c>
      <c r="L2851" s="2" t="str">
        <f>$B2851&amp;"-"&amp;COUNTIF($B$2:$B2851, $B2851)</f>
        <v>9479-3</v>
      </c>
      <c r="M2851" s="2">
        <v>8708</v>
      </c>
      <c r="N2851" s="2" t="str">
        <f t="shared" si="224"/>
        <v>Männedorf</v>
      </c>
      <c r="O2851" s="2" t="str">
        <f t="shared" si="223"/>
        <v/>
      </c>
      <c r="P2851" s="2" t="str">
        <f t="shared" si="223"/>
        <v/>
      </c>
      <c r="Q2851" s="2" t="str">
        <f t="shared" si="223"/>
        <v/>
      </c>
      <c r="R2851" s="2" t="str">
        <f t="shared" si="223"/>
        <v/>
      </c>
      <c r="S2851" s="2" t="str">
        <f t="shared" si="223"/>
        <v/>
      </c>
      <c r="T2851" s="2" t="str">
        <f t="shared" si="223"/>
        <v/>
      </c>
      <c r="U2851" s="2" t="str">
        <f t="shared" si="223"/>
        <v/>
      </c>
      <c r="V2851" s="2" t="str">
        <f t="shared" si="223"/>
        <v/>
      </c>
      <c r="W2851" s="2" t="str">
        <f t="shared" si="223"/>
        <v/>
      </c>
      <c r="X2851" s="2" t="str">
        <f t="shared" si="223"/>
        <v/>
      </c>
      <c r="Y2851" s="2" t="str">
        <f t="shared" si="223"/>
        <v/>
      </c>
    </row>
    <row r="2852" spans="1:25" x14ac:dyDescent="0.2">
      <c r="A2852" s="2" t="s">
        <v>2029</v>
      </c>
      <c r="B2852" s="2">
        <v>7310</v>
      </c>
      <c r="C2852" s="2">
        <v>0</v>
      </c>
      <c r="D2852" s="2" t="s">
        <v>2029</v>
      </c>
      <c r="E2852" s="2">
        <v>3291</v>
      </c>
      <c r="F2852" s="2" t="s">
        <v>1966</v>
      </c>
      <c r="G2852" s="2">
        <v>2754685.088</v>
      </c>
      <c r="H2852" s="2">
        <v>1208302.9909999999</v>
      </c>
      <c r="I2852" s="2" t="s">
        <v>4896</v>
      </c>
      <c r="J2852" s="4">
        <v>39630</v>
      </c>
      <c r="K2852" s="230">
        <f t="shared" si="222"/>
        <v>3</v>
      </c>
      <c r="L2852" s="2" t="str">
        <f>$B2852&amp;"-"&amp;COUNTIF($B$2:$B2852, $B2852)</f>
        <v>7310-1</v>
      </c>
      <c r="M2852" s="2">
        <v>8712</v>
      </c>
      <c r="N2852" s="2" t="str">
        <f t="shared" si="224"/>
        <v>Stäfa</v>
      </c>
      <c r="O2852" s="2" t="str">
        <f t="shared" si="223"/>
        <v/>
      </c>
      <c r="P2852" s="2" t="str">
        <f t="shared" si="223"/>
        <v/>
      </c>
      <c r="Q2852" s="2" t="str">
        <f t="shared" si="223"/>
        <v/>
      </c>
      <c r="R2852" s="2" t="str">
        <f t="shared" si="223"/>
        <v/>
      </c>
      <c r="S2852" s="2" t="str">
        <f t="shared" si="223"/>
        <v/>
      </c>
      <c r="T2852" s="2" t="str">
        <f t="shared" si="223"/>
        <v/>
      </c>
      <c r="U2852" s="2" t="str">
        <f t="shared" si="223"/>
        <v/>
      </c>
      <c r="V2852" s="2" t="str">
        <f t="shared" si="223"/>
        <v/>
      </c>
      <c r="W2852" s="2" t="str">
        <f t="shared" si="223"/>
        <v/>
      </c>
      <c r="X2852" s="2" t="str">
        <f t="shared" si="223"/>
        <v/>
      </c>
      <c r="Y2852" s="2" t="str">
        <f t="shared" si="223"/>
        <v/>
      </c>
    </row>
    <row r="2853" spans="1:25" x14ac:dyDescent="0.2">
      <c r="A2853" s="2" t="s">
        <v>2047</v>
      </c>
      <c r="B2853" s="2">
        <v>7317</v>
      </c>
      <c r="C2853" s="2">
        <v>0</v>
      </c>
      <c r="D2853" s="2" t="s">
        <v>2029</v>
      </c>
      <c r="E2853" s="2">
        <v>3291</v>
      </c>
      <c r="F2853" s="2" t="s">
        <v>1966</v>
      </c>
      <c r="G2853" s="2">
        <v>2755427.0580000002</v>
      </c>
      <c r="H2853" s="2">
        <v>1206881.0190000001</v>
      </c>
      <c r="I2853" s="2" t="s">
        <v>4896</v>
      </c>
      <c r="J2853" s="4">
        <v>39630</v>
      </c>
      <c r="K2853" s="230">
        <f t="shared" si="222"/>
        <v>3</v>
      </c>
      <c r="L2853" s="2" t="str">
        <f>$B2853&amp;"-"&amp;COUNTIF($B$2:$B2853, $B2853)</f>
        <v>7317-1</v>
      </c>
      <c r="M2853" s="2">
        <v>8713</v>
      </c>
      <c r="N2853" s="2" t="str">
        <f t="shared" si="224"/>
        <v>Uerikon</v>
      </c>
      <c r="O2853" s="2" t="str">
        <f t="shared" si="223"/>
        <v/>
      </c>
      <c r="P2853" s="2" t="str">
        <f t="shared" si="223"/>
        <v/>
      </c>
      <c r="Q2853" s="2" t="str">
        <f t="shared" si="223"/>
        <v/>
      </c>
      <c r="R2853" s="2" t="str">
        <f t="shared" si="223"/>
        <v/>
      </c>
      <c r="S2853" s="2" t="str">
        <f t="shared" si="223"/>
        <v/>
      </c>
      <c r="T2853" s="2" t="str">
        <f t="shared" si="223"/>
        <v/>
      </c>
      <c r="U2853" s="2" t="str">
        <f t="shared" si="223"/>
        <v/>
      </c>
      <c r="V2853" s="2" t="str">
        <f t="shared" si="223"/>
        <v/>
      </c>
      <c r="W2853" s="2" t="str">
        <f t="shared" si="223"/>
        <v/>
      </c>
      <c r="X2853" s="2" t="str">
        <f t="shared" si="223"/>
        <v/>
      </c>
      <c r="Y2853" s="2" t="str">
        <f t="shared" si="223"/>
        <v/>
      </c>
    </row>
    <row r="2854" spans="1:25" x14ac:dyDescent="0.2">
      <c r="A2854" s="2" t="s">
        <v>2041</v>
      </c>
      <c r="B2854" s="2">
        <v>8888</v>
      </c>
      <c r="C2854" s="2">
        <v>0</v>
      </c>
      <c r="D2854" s="2" t="s">
        <v>2030</v>
      </c>
      <c r="E2854" s="2">
        <v>3292</v>
      </c>
      <c r="F2854" s="2" t="s">
        <v>1966</v>
      </c>
      <c r="G2854" s="2">
        <v>2748307.3169999998</v>
      </c>
      <c r="H2854" s="2">
        <v>1215407.6980000001</v>
      </c>
      <c r="I2854" s="2" t="s">
        <v>4896</v>
      </c>
      <c r="J2854" s="4">
        <v>39630</v>
      </c>
      <c r="K2854" s="230">
        <f t="shared" si="222"/>
        <v>3</v>
      </c>
      <c r="L2854" s="2" t="str">
        <f>$B2854&amp;"-"&amp;COUNTIF($B$2:$B2854, $B2854)</f>
        <v>8888-1</v>
      </c>
      <c r="M2854" s="2">
        <v>8714</v>
      </c>
      <c r="N2854" s="2" t="str">
        <f t="shared" si="224"/>
        <v>Feldbach</v>
      </c>
      <c r="O2854" s="2" t="str">
        <f t="shared" si="223"/>
        <v>Feldbach</v>
      </c>
      <c r="P2854" s="2" t="str">
        <f t="shared" si="223"/>
        <v/>
      </c>
      <c r="Q2854" s="2" t="str">
        <f t="shared" si="223"/>
        <v/>
      </c>
      <c r="R2854" s="2" t="str">
        <f t="shared" si="223"/>
        <v/>
      </c>
      <c r="S2854" s="2" t="str">
        <f t="shared" si="223"/>
        <v/>
      </c>
      <c r="T2854" s="2" t="str">
        <f t="shared" si="223"/>
        <v/>
      </c>
      <c r="U2854" s="2" t="str">
        <f t="shared" si="223"/>
        <v/>
      </c>
      <c r="V2854" s="2" t="str">
        <f t="shared" si="223"/>
        <v/>
      </c>
      <c r="W2854" s="2" t="str">
        <f t="shared" si="223"/>
        <v/>
      </c>
      <c r="X2854" s="2" t="str">
        <f t="shared" si="223"/>
        <v/>
      </c>
      <c r="Y2854" s="2" t="str">
        <f t="shared" si="223"/>
        <v/>
      </c>
    </row>
    <row r="2855" spans="1:25" x14ac:dyDescent="0.2">
      <c r="A2855" s="2" t="s">
        <v>2030</v>
      </c>
      <c r="B2855" s="2">
        <v>8890</v>
      </c>
      <c r="C2855" s="2">
        <v>0</v>
      </c>
      <c r="D2855" s="2" t="s">
        <v>2030</v>
      </c>
      <c r="E2855" s="2">
        <v>3292</v>
      </c>
      <c r="F2855" s="2" t="s">
        <v>1966</v>
      </c>
      <c r="G2855" s="2">
        <v>2744346.7910000002</v>
      </c>
      <c r="H2855" s="2">
        <v>1217526.3160000001</v>
      </c>
      <c r="I2855" s="2" t="s">
        <v>4896</v>
      </c>
      <c r="J2855" s="4">
        <v>39630</v>
      </c>
      <c r="K2855" s="230">
        <f t="shared" si="222"/>
        <v>3</v>
      </c>
      <c r="L2855" s="2" t="str">
        <f>$B2855&amp;"-"&amp;COUNTIF($B$2:$B2855, $B2855)</f>
        <v>8890-1</v>
      </c>
      <c r="M2855" s="2">
        <v>8715</v>
      </c>
      <c r="N2855" s="2" t="str">
        <f t="shared" si="224"/>
        <v>Bollingen</v>
      </c>
      <c r="O2855" s="2" t="str">
        <f t="shared" si="223"/>
        <v/>
      </c>
      <c r="P2855" s="2" t="str">
        <f t="shared" si="223"/>
        <v/>
      </c>
      <c r="Q2855" s="2" t="str">
        <f t="shared" si="223"/>
        <v/>
      </c>
      <c r="R2855" s="2" t="str">
        <f t="shared" si="223"/>
        <v/>
      </c>
      <c r="S2855" s="2" t="str">
        <f t="shared" si="223"/>
        <v/>
      </c>
      <c r="T2855" s="2" t="str">
        <f t="shared" si="223"/>
        <v/>
      </c>
      <c r="U2855" s="2" t="str">
        <f t="shared" si="223"/>
        <v/>
      </c>
      <c r="V2855" s="2" t="str">
        <f t="shared" si="223"/>
        <v/>
      </c>
      <c r="W2855" s="2" t="str">
        <f t="shared" si="223"/>
        <v/>
      </c>
      <c r="X2855" s="2" t="str">
        <f t="shared" si="223"/>
        <v/>
      </c>
      <c r="Y2855" s="2" t="str">
        <f t="shared" si="223"/>
        <v/>
      </c>
    </row>
    <row r="2856" spans="1:25" x14ac:dyDescent="0.2">
      <c r="A2856" s="2" t="s">
        <v>2031</v>
      </c>
      <c r="B2856" s="2">
        <v>8893</v>
      </c>
      <c r="C2856" s="2">
        <v>0</v>
      </c>
      <c r="D2856" s="2" t="s">
        <v>2030</v>
      </c>
      <c r="E2856" s="2">
        <v>3292</v>
      </c>
      <c r="F2856" s="2" t="s">
        <v>1966</v>
      </c>
      <c r="G2856" s="2">
        <v>2747337.06</v>
      </c>
      <c r="H2856" s="2">
        <v>1216630.6440000001</v>
      </c>
      <c r="I2856" s="2" t="s">
        <v>4896</v>
      </c>
      <c r="J2856" s="4">
        <v>39630</v>
      </c>
      <c r="K2856" s="230">
        <f t="shared" si="222"/>
        <v>3</v>
      </c>
      <c r="L2856" s="2" t="str">
        <f>$B2856&amp;"-"&amp;COUNTIF($B$2:$B2856, $B2856)</f>
        <v>8893-1</v>
      </c>
      <c r="M2856" s="2">
        <v>8716</v>
      </c>
      <c r="N2856" s="2" t="str">
        <f t="shared" si="224"/>
        <v>Schmerikon</v>
      </c>
      <c r="O2856" s="2" t="str">
        <f t="shared" si="223"/>
        <v>Schmerikon</v>
      </c>
      <c r="P2856" s="2" t="str">
        <f t="shared" si="223"/>
        <v/>
      </c>
      <c r="Q2856" s="2" t="str">
        <f t="shared" si="223"/>
        <v/>
      </c>
      <c r="R2856" s="2" t="str">
        <f t="shared" si="223"/>
        <v/>
      </c>
      <c r="S2856" s="2" t="str">
        <f t="shared" si="223"/>
        <v/>
      </c>
      <c r="T2856" s="2" t="str">
        <f t="shared" si="223"/>
        <v/>
      </c>
      <c r="U2856" s="2" t="str">
        <f t="shared" si="223"/>
        <v/>
      </c>
      <c r="V2856" s="2" t="str">
        <f t="shared" si="223"/>
        <v/>
      </c>
      <c r="W2856" s="2" t="str">
        <f t="shared" si="223"/>
        <v/>
      </c>
      <c r="X2856" s="2" t="str">
        <f t="shared" si="223"/>
        <v/>
      </c>
      <c r="Y2856" s="2" t="str">
        <f t="shared" si="223"/>
        <v/>
      </c>
    </row>
    <row r="2857" spans="1:25" x14ac:dyDescent="0.2">
      <c r="A2857" s="2" t="s">
        <v>2032</v>
      </c>
      <c r="B2857" s="2">
        <v>8894</v>
      </c>
      <c r="C2857" s="2">
        <v>0</v>
      </c>
      <c r="D2857" s="2" t="s">
        <v>2030</v>
      </c>
      <c r="E2857" s="2">
        <v>3292</v>
      </c>
      <c r="F2857" s="2" t="s">
        <v>1966</v>
      </c>
      <c r="G2857" s="2">
        <v>2743244.9890000001</v>
      </c>
      <c r="H2857" s="2">
        <v>1213341.4269999999</v>
      </c>
      <c r="I2857" s="2" t="s">
        <v>4896</v>
      </c>
      <c r="J2857" s="4">
        <v>39630</v>
      </c>
      <c r="K2857" s="230">
        <f t="shared" si="222"/>
        <v>3</v>
      </c>
      <c r="L2857" s="2" t="str">
        <f>$B2857&amp;"-"&amp;COUNTIF($B$2:$B2857, $B2857)</f>
        <v>8894-1</v>
      </c>
      <c r="M2857" s="2">
        <v>8717</v>
      </c>
      <c r="N2857" s="2" t="str">
        <f t="shared" si="224"/>
        <v>Benken SG</v>
      </c>
      <c r="O2857" s="2" t="str">
        <f t="shared" si="223"/>
        <v>Benken SG</v>
      </c>
      <c r="P2857" s="2" t="str">
        <f t="shared" si="223"/>
        <v/>
      </c>
      <c r="Q2857" s="2" t="str">
        <f t="shared" si="223"/>
        <v/>
      </c>
      <c r="R2857" s="2" t="str">
        <f t="shared" si="223"/>
        <v/>
      </c>
      <c r="S2857" s="2" t="str">
        <f t="shared" si="223"/>
        <v/>
      </c>
      <c r="T2857" s="2" t="str">
        <f t="shared" si="223"/>
        <v/>
      </c>
      <c r="U2857" s="2" t="str">
        <f t="shared" si="223"/>
        <v/>
      </c>
      <c r="V2857" s="2" t="str">
        <f t="shared" si="223"/>
        <v/>
      </c>
      <c r="W2857" s="2" t="str">
        <f t="shared" si="223"/>
        <v/>
      </c>
      <c r="X2857" s="2" t="str">
        <f t="shared" si="223"/>
        <v/>
      </c>
      <c r="Y2857" s="2" t="str">
        <f t="shared" si="223"/>
        <v/>
      </c>
    </row>
    <row r="2858" spans="1:25" x14ac:dyDescent="0.2">
      <c r="A2858" s="2" t="s">
        <v>2033</v>
      </c>
      <c r="B2858" s="2">
        <v>8895</v>
      </c>
      <c r="C2858" s="2">
        <v>0</v>
      </c>
      <c r="D2858" s="2" t="s">
        <v>2030</v>
      </c>
      <c r="E2858" s="2">
        <v>3292</v>
      </c>
      <c r="F2858" s="2" t="s">
        <v>1966</v>
      </c>
      <c r="G2858" s="2">
        <v>2743017.7409999999</v>
      </c>
      <c r="H2858" s="2">
        <v>1214933.2109999999</v>
      </c>
      <c r="I2858" s="2" t="s">
        <v>4896</v>
      </c>
      <c r="J2858" s="4">
        <v>39630</v>
      </c>
      <c r="K2858" s="230">
        <f t="shared" si="222"/>
        <v>3</v>
      </c>
      <c r="L2858" s="2" t="str">
        <f>$B2858&amp;"-"&amp;COUNTIF($B$2:$B2858, $B2858)</f>
        <v>8895-1</v>
      </c>
      <c r="M2858" s="2">
        <v>8718</v>
      </c>
      <c r="N2858" s="2" t="str">
        <f t="shared" si="224"/>
        <v>Schänis</v>
      </c>
      <c r="O2858" s="2" t="str">
        <f t="shared" si="223"/>
        <v/>
      </c>
      <c r="P2858" s="2" t="str">
        <f t="shared" si="223"/>
        <v/>
      </c>
      <c r="Q2858" s="2" t="str">
        <f t="shared" si="223"/>
        <v/>
      </c>
      <c r="R2858" s="2" t="str">
        <f t="shared" si="223"/>
        <v/>
      </c>
      <c r="S2858" s="2" t="str">
        <f t="shared" si="223"/>
        <v/>
      </c>
      <c r="T2858" s="2" t="str">
        <f t="shared" si="223"/>
        <v/>
      </c>
      <c r="U2858" s="2" t="str">
        <f t="shared" ref="U2858:Y2858" si="225">IFERROR(INDEX($A$2:$A$5744, MATCH($M2858&amp;"-"&amp;U$1, $L$2:$L$5744, 0)), "")</f>
        <v/>
      </c>
      <c r="V2858" s="2" t="str">
        <f t="shared" si="225"/>
        <v/>
      </c>
      <c r="W2858" s="2" t="str">
        <f t="shared" si="225"/>
        <v/>
      </c>
      <c r="X2858" s="2" t="str">
        <f t="shared" si="225"/>
        <v/>
      </c>
      <c r="Y2858" s="2" t="str">
        <f t="shared" si="225"/>
        <v/>
      </c>
    </row>
    <row r="2859" spans="1:25" x14ac:dyDescent="0.2">
      <c r="A2859" s="2" t="s">
        <v>2034</v>
      </c>
      <c r="B2859" s="2">
        <v>8896</v>
      </c>
      <c r="C2859" s="2">
        <v>0</v>
      </c>
      <c r="D2859" s="2" t="s">
        <v>2030</v>
      </c>
      <c r="E2859" s="2">
        <v>3292</v>
      </c>
      <c r="F2859" s="2" t="s">
        <v>1966</v>
      </c>
      <c r="G2859" s="2">
        <v>2742931.8849999998</v>
      </c>
      <c r="H2859" s="2">
        <v>1216620.4469999999</v>
      </c>
      <c r="I2859" s="2" t="s">
        <v>4896</v>
      </c>
      <c r="J2859" s="4">
        <v>39630</v>
      </c>
      <c r="K2859" s="230">
        <f t="shared" si="222"/>
        <v>3</v>
      </c>
      <c r="L2859" s="2" t="str">
        <f>$B2859&amp;"-"&amp;COUNTIF($B$2:$B2859, $B2859)</f>
        <v>8896-1</v>
      </c>
      <c r="M2859" s="2">
        <v>8722</v>
      </c>
      <c r="N2859" s="2" t="str">
        <f t="shared" si="224"/>
        <v>Kaltbrunn</v>
      </c>
      <c r="O2859" s="2" t="str">
        <f t="shared" si="224"/>
        <v>Kaltbrunn</v>
      </c>
      <c r="P2859" s="2" t="str">
        <f t="shared" si="224"/>
        <v/>
      </c>
      <c r="Q2859" s="2" t="str">
        <f t="shared" si="224"/>
        <v/>
      </c>
      <c r="R2859" s="2" t="str">
        <f t="shared" si="224"/>
        <v/>
      </c>
      <c r="S2859" s="2" t="str">
        <f t="shared" si="224"/>
        <v/>
      </c>
      <c r="T2859" s="2" t="str">
        <f t="shared" si="224"/>
        <v/>
      </c>
      <c r="U2859" s="2" t="str">
        <f t="shared" si="224"/>
        <v/>
      </c>
      <c r="V2859" s="2" t="str">
        <f t="shared" si="224"/>
        <v/>
      </c>
      <c r="W2859" s="2" t="str">
        <f t="shared" si="224"/>
        <v/>
      </c>
      <c r="X2859" s="2" t="str">
        <f t="shared" si="224"/>
        <v/>
      </c>
      <c r="Y2859" s="2" t="str">
        <f t="shared" si="224"/>
        <v/>
      </c>
    </row>
    <row r="2860" spans="1:25" x14ac:dyDescent="0.2">
      <c r="A2860" s="2" t="s">
        <v>2035</v>
      </c>
      <c r="B2860" s="2">
        <v>8897</v>
      </c>
      <c r="C2860" s="2">
        <v>0</v>
      </c>
      <c r="D2860" s="2" t="s">
        <v>2030</v>
      </c>
      <c r="E2860" s="2">
        <v>3292</v>
      </c>
      <c r="F2860" s="2" t="s">
        <v>1966</v>
      </c>
      <c r="G2860" s="2">
        <v>2738661.3489999999</v>
      </c>
      <c r="H2860" s="2">
        <v>1210887.497</v>
      </c>
      <c r="I2860" s="2" t="s">
        <v>4896</v>
      </c>
      <c r="J2860" s="4">
        <v>39630</v>
      </c>
      <c r="K2860" s="230">
        <f t="shared" si="222"/>
        <v>3</v>
      </c>
      <c r="L2860" s="2" t="str">
        <f>$B2860&amp;"-"&amp;COUNTIF($B$2:$B2860, $B2860)</f>
        <v>8897-1</v>
      </c>
      <c r="M2860" s="2">
        <v>8723</v>
      </c>
      <c r="N2860" s="2" t="str">
        <f t="shared" si="224"/>
        <v>Rufi</v>
      </c>
      <c r="O2860" s="2" t="str">
        <f t="shared" si="224"/>
        <v>Maseltrangen</v>
      </c>
      <c r="P2860" s="2" t="str">
        <f t="shared" si="224"/>
        <v/>
      </c>
      <c r="Q2860" s="2" t="str">
        <f t="shared" si="224"/>
        <v/>
      </c>
      <c r="R2860" s="2" t="str">
        <f t="shared" si="224"/>
        <v/>
      </c>
      <c r="S2860" s="2" t="str">
        <f t="shared" si="224"/>
        <v/>
      </c>
      <c r="T2860" s="2" t="str">
        <f t="shared" si="224"/>
        <v/>
      </c>
      <c r="U2860" s="2" t="str">
        <f t="shared" si="224"/>
        <v/>
      </c>
      <c r="V2860" s="2" t="str">
        <f t="shared" si="224"/>
        <v/>
      </c>
      <c r="W2860" s="2" t="str">
        <f t="shared" si="224"/>
        <v/>
      </c>
      <c r="X2860" s="2" t="str">
        <f t="shared" si="224"/>
        <v/>
      </c>
      <c r="Y2860" s="2" t="str">
        <f t="shared" si="224"/>
        <v/>
      </c>
    </row>
    <row r="2861" spans="1:25" x14ac:dyDescent="0.2">
      <c r="A2861" s="2" t="s">
        <v>2036</v>
      </c>
      <c r="B2861" s="2">
        <v>8898</v>
      </c>
      <c r="C2861" s="2">
        <v>0</v>
      </c>
      <c r="D2861" s="2" t="s">
        <v>2030</v>
      </c>
      <c r="E2861" s="2">
        <v>3292</v>
      </c>
      <c r="F2861" s="2" t="s">
        <v>1966</v>
      </c>
      <c r="G2861" s="2">
        <v>2737943.747</v>
      </c>
      <c r="H2861" s="2">
        <v>1214247.4180000001</v>
      </c>
      <c r="I2861" s="2" t="s">
        <v>4896</v>
      </c>
      <c r="J2861" s="4">
        <v>39630</v>
      </c>
      <c r="K2861" s="230">
        <f t="shared" si="222"/>
        <v>3</v>
      </c>
      <c r="L2861" s="2" t="str">
        <f>$B2861&amp;"-"&amp;COUNTIF($B$2:$B2861, $B2861)</f>
        <v>8898-1</v>
      </c>
      <c r="M2861" s="2">
        <v>8725</v>
      </c>
      <c r="N2861" s="2" t="str">
        <f t="shared" si="224"/>
        <v>Ernetschwil</v>
      </c>
      <c r="O2861" s="2" t="str">
        <f t="shared" si="224"/>
        <v>Gebertingen</v>
      </c>
      <c r="P2861" s="2" t="str">
        <f t="shared" si="224"/>
        <v>Gebertingen</v>
      </c>
      <c r="Q2861" s="2" t="str">
        <f t="shared" si="224"/>
        <v/>
      </c>
      <c r="R2861" s="2" t="str">
        <f t="shared" si="224"/>
        <v/>
      </c>
      <c r="S2861" s="2" t="str">
        <f t="shared" si="224"/>
        <v/>
      </c>
      <c r="T2861" s="2" t="str">
        <f t="shared" si="224"/>
        <v/>
      </c>
      <c r="U2861" s="2" t="str">
        <f t="shared" si="224"/>
        <v/>
      </c>
      <c r="V2861" s="2" t="str">
        <f t="shared" si="224"/>
        <v/>
      </c>
      <c r="W2861" s="2" t="str">
        <f t="shared" si="224"/>
        <v/>
      </c>
      <c r="X2861" s="2" t="str">
        <f t="shared" si="224"/>
        <v/>
      </c>
      <c r="Y2861" s="2" t="str">
        <f t="shared" si="224"/>
        <v/>
      </c>
    </row>
    <row r="2862" spans="1:25" x14ac:dyDescent="0.2">
      <c r="A2862" s="2" t="s">
        <v>2037</v>
      </c>
      <c r="B2862" s="2">
        <v>7325</v>
      </c>
      <c r="C2862" s="2">
        <v>0</v>
      </c>
      <c r="D2862" s="2" t="s">
        <v>2038</v>
      </c>
      <c r="E2862" s="2">
        <v>3293</v>
      </c>
      <c r="F2862" s="2" t="s">
        <v>1966</v>
      </c>
      <c r="G2862" s="2">
        <v>2746508.3259999999</v>
      </c>
      <c r="H2862" s="2">
        <v>1207846.0630000001</v>
      </c>
      <c r="I2862" s="2" t="s">
        <v>4896</v>
      </c>
      <c r="J2862" s="4">
        <v>39630</v>
      </c>
      <c r="K2862" s="230">
        <f t="shared" si="222"/>
        <v>3</v>
      </c>
      <c r="L2862" s="2" t="str">
        <f>$B2862&amp;"-"&amp;COUNTIF($B$2:$B2862, $B2862)</f>
        <v>7325-1</v>
      </c>
      <c r="M2862" s="2">
        <v>8726</v>
      </c>
      <c r="N2862" s="2" t="str">
        <f t="shared" si="224"/>
        <v>Ricken SG</v>
      </c>
      <c r="O2862" s="2" t="str">
        <f t="shared" si="224"/>
        <v>Ricken SG</v>
      </c>
      <c r="P2862" s="2" t="str">
        <f t="shared" si="224"/>
        <v/>
      </c>
      <c r="Q2862" s="2" t="str">
        <f t="shared" si="224"/>
        <v/>
      </c>
      <c r="R2862" s="2" t="str">
        <f t="shared" si="224"/>
        <v/>
      </c>
      <c r="S2862" s="2" t="str">
        <f t="shared" si="224"/>
        <v/>
      </c>
      <c r="T2862" s="2" t="str">
        <f t="shared" si="224"/>
        <v/>
      </c>
      <c r="U2862" s="2" t="str">
        <f t="shared" si="224"/>
        <v/>
      </c>
      <c r="V2862" s="2" t="str">
        <f t="shared" si="224"/>
        <v/>
      </c>
      <c r="W2862" s="2" t="str">
        <f t="shared" si="224"/>
        <v/>
      </c>
      <c r="X2862" s="2" t="str">
        <f t="shared" si="224"/>
        <v/>
      </c>
      <c r="Y2862" s="2" t="str">
        <f t="shared" si="224"/>
        <v/>
      </c>
    </row>
    <row r="2863" spans="1:25" x14ac:dyDescent="0.2">
      <c r="A2863" s="2" t="s">
        <v>2039</v>
      </c>
      <c r="B2863" s="2">
        <v>7326</v>
      </c>
      <c r="C2863" s="2">
        <v>0</v>
      </c>
      <c r="D2863" s="2" t="s">
        <v>2038</v>
      </c>
      <c r="E2863" s="2">
        <v>3293</v>
      </c>
      <c r="F2863" s="2" t="s">
        <v>1966</v>
      </c>
      <c r="G2863" s="2">
        <v>2742851.07</v>
      </c>
      <c r="H2863" s="2">
        <v>1203924.852</v>
      </c>
      <c r="I2863" s="2" t="s">
        <v>4896</v>
      </c>
      <c r="J2863" s="4">
        <v>39630</v>
      </c>
      <c r="K2863" s="230">
        <f t="shared" si="222"/>
        <v>3</v>
      </c>
      <c r="L2863" s="2" t="str">
        <f>$B2863&amp;"-"&amp;COUNTIF($B$2:$B2863, $B2863)</f>
        <v>7326-1</v>
      </c>
      <c r="M2863" s="2">
        <v>8727</v>
      </c>
      <c r="N2863" s="2" t="str">
        <f t="shared" si="224"/>
        <v>Walde SG</v>
      </c>
      <c r="O2863" s="2" t="str">
        <f t="shared" si="224"/>
        <v/>
      </c>
      <c r="P2863" s="2" t="str">
        <f t="shared" si="224"/>
        <v/>
      </c>
      <c r="Q2863" s="2" t="str">
        <f t="shared" si="224"/>
        <v/>
      </c>
      <c r="R2863" s="2" t="str">
        <f t="shared" si="224"/>
        <v/>
      </c>
      <c r="S2863" s="2" t="str">
        <f t="shared" si="224"/>
        <v/>
      </c>
      <c r="T2863" s="2" t="str">
        <f t="shared" si="224"/>
        <v/>
      </c>
      <c r="U2863" s="2" t="str">
        <f t="shared" si="224"/>
        <v/>
      </c>
      <c r="V2863" s="2" t="str">
        <f t="shared" si="224"/>
        <v/>
      </c>
      <c r="W2863" s="2" t="str">
        <f t="shared" si="224"/>
        <v/>
      </c>
      <c r="X2863" s="2" t="str">
        <f t="shared" si="224"/>
        <v/>
      </c>
      <c r="Y2863" s="2" t="str">
        <f t="shared" si="224"/>
        <v/>
      </c>
    </row>
    <row r="2864" spans="1:25" x14ac:dyDescent="0.2">
      <c r="A2864" s="2" t="s">
        <v>2040</v>
      </c>
      <c r="B2864" s="2">
        <v>8886</v>
      </c>
      <c r="C2864" s="2">
        <v>0</v>
      </c>
      <c r="D2864" s="2" t="s">
        <v>2038</v>
      </c>
      <c r="E2864" s="2">
        <v>3293</v>
      </c>
      <c r="F2864" s="2" t="s">
        <v>1966</v>
      </c>
      <c r="G2864" s="2">
        <v>2744799.8969999999</v>
      </c>
      <c r="H2864" s="2">
        <v>1211110.7279999999</v>
      </c>
      <c r="I2864" s="2" t="s">
        <v>4896</v>
      </c>
      <c r="J2864" s="4">
        <v>39630</v>
      </c>
      <c r="K2864" s="230">
        <f t="shared" si="222"/>
        <v>3</v>
      </c>
      <c r="L2864" s="2" t="str">
        <f>$B2864&amp;"-"&amp;COUNTIF($B$2:$B2864, $B2864)</f>
        <v>8886-1</v>
      </c>
      <c r="M2864" s="2">
        <v>8730</v>
      </c>
      <c r="N2864" s="2" t="str">
        <f t="shared" si="224"/>
        <v>Uznach</v>
      </c>
      <c r="O2864" s="2" t="str">
        <f t="shared" si="224"/>
        <v>Uznach</v>
      </c>
      <c r="P2864" s="2" t="str">
        <f t="shared" si="224"/>
        <v>Uznach</v>
      </c>
      <c r="Q2864" s="2" t="str">
        <f t="shared" si="224"/>
        <v>Uznach</v>
      </c>
      <c r="R2864" s="2" t="str">
        <f t="shared" si="224"/>
        <v/>
      </c>
      <c r="S2864" s="2" t="str">
        <f t="shared" si="224"/>
        <v/>
      </c>
      <c r="T2864" s="2" t="str">
        <f t="shared" si="224"/>
        <v/>
      </c>
      <c r="U2864" s="2" t="str">
        <f t="shared" si="224"/>
        <v/>
      </c>
      <c r="V2864" s="2" t="str">
        <f t="shared" si="224"/>
        <v/>
      </c>
      <c r="W2864" s="2" t="str">
        <f t="shared" si="224"/>
        <v/>
      </c>
      <c r="X2864" s="2" t="str">
        <f t="shared" si="224"/>
        <v/>
      </c>
      <c r="Y2864" s="2" t="str">
        <f t="shared" si="224"/>
        <v/>
      </c>
    </row>
    <row r="2865" spans="1:25" x14ac:dyDescent="0.2">
      <c r="A2865" s="2" t="s">
        <v>2038</v>
      </c>
      <c r="B2865" s="2">
        <v>8887</v>
      </c>
      <c r="C2865" s="2">
        <v>0</v>
      </c>
      <c r="D2865" s="2" t="s">
        <v>2038</v>
      </c>
      <c r="E2865" s="2">
        <v>3293</v>
      </c>
      <c r="F2865" s="2" t="s">
        <v>1966</v>
      </c>
      <c r="G2865" s="2">
        <v>2751040.09</v>
      </c>
      <c r="H2865" s="2">
        <v>1212287.469</v>
      </c>
      <c r="I2865" s="2" t="s">
        <v>4896</v>
      </c>
      <c r="J2865" s="4">
        <v>39630</v>
      </c>
      <c r="K2865" s="230">
        <f t="shared" si="222"/>
        <v>3</v>
      </c>
      <c r="L2865" s="2" t="str">
        <f>$B2865&amp;"-"&amp;COUNTIF($B$2:$B2865, $B2865)</f>
        <v>8887-1</v>
      </c>
      <c r="M2865" s="2">
        <v>8732</v>
      </c>
      <c r="N2865" s="2" t="str">
        <f t="shared" si="224"/>
        <v>Neuhaus SG</v>
      </c>
      <c r="O2865" s="2" t="str">
        <f t="shared" si="224"/>
        <v/>
      </c>
      <c r="P2865" s="2" t="str">
        <f t="shared" si="224"/>
        <v/>
      </c>
      <c r="Q2865" s="2" t="str">
        <f t="shared" si="224"/>
        <v/>
      </c>
      <c r="R2865" s="2" t="str">
        <f t="shared" si="224"/>
        <v/>
      </c>
      <c r="S2865" s="2" t="str">
        <f t="shared" si="224"/>
        <v/>
      </c>
      <c r="T2865" s="2" t="str">
        <f t="shared" si="224"/>
        <v/>
      </c>
      <c r="U2865" s="2" t="str">
        <f t="shared" si="224"/>
        <v/>
      </c>
      <c r="V2865" s="2" t="str">
        <f t="shared" si="224"/>
        <v/>
      </c>
      <c r="W2865" s="2" t="str">
        <f t="shared" si="224"/>
        <v/>
      </c>
      <c r="X2865" s="2" t="str">
        <f t="shared" si="224"/>
        <v/>
      </c>
      <c r="Y2865" s="2" t="str">
        <f t="shared" si="224"/>
        <v/>
      </c>
    </row>
    <row r="2866" spans="1:25" x14ac:dyDescent="0.2">
      <c r="A2866" s="2" t="s">
        <v>2041</v>
      </c>
      <c r="B2866" s="2">
        <v>8888</v>
      </c>
      <c r="C2866" s="2">
        <v>0</v>
      </c>
      <c r="D2866" s="2" t="s">
        <v>2038</v>
      </c>
      <c r="E2866" s="2">
        <v>3293</v>
      </c>
      <c r="F2866" s="2" t="s">
        <v>1966</v>
      </c>
      <c r="G2866" s="2">
        <v>2749730.9079999998</v>
      </c>
      <c r="H2866" s="2">
        <v>1214655.577</v>
      </c>
      <c r="I2866" s="2" t="s">
        <v>4896</v>
      </c>
      <c r="J2866" s="4">
        <v>39630</v>
      </c>
      <c r="K2866" s="230">
        <f t="shared" si="222"/>
        <v>3</v>
      </c>
      <c r="L2866" s="2" t="str">
        <f>$B2866&amp;"-"&amp;COUNTIF($B$2:$B2866, $B2866)</f>
        <v>8888-2</v>
      </c>
      <c r="M2866" s="2">
        <v>8733</v>
      </c>
      <c r="N2866" s="2" t="str">
        <f t="shared" si="224"/>
        <v>Eschenbach SG</v>
      </c>
      <c r="O2866" s="2" t="str">
        <f t="shared" si="224"/>
        <v/>
      </c>
      <c r="P2866" s="2" t="str">
        <f t="shared" si="224"/>
        <v/>
      </c>
      <c r="Q2866" s="2" t="str">
        <f t="shared" si="224"/>
        <v/>
      </c>
      <c r="R2866" s="2" t="str">
        <f t="shared" si="224"/>
        <v/>
      </c>
      <c r="S2866" s="2" t="str">
        <f t="shared" si="224"/>
        <v/>
      </c>
      <c r="T2866" s="2" t="str">
        <f t="shared" si="224"/>
        <v/>
      </c>
      <c r="U2866" s="2" t="str">
        <f t="shared" si="224"/>
        <v/>
      </c>
      <c r="V2866" s="2" t="str">
        <f t="shared" si="224"/>
        <v/>
      </c>
      <c r="W2866" s="2" t="str">
        <f t="shared" si="224"/>
        <v/>
      </c>
      <c r="X2866" s="2" t="str">
        <f t="shared" si="224"/>
        <v/>
      </c>
      <c r="Y2866" s="2" t="str">
        <f t="shared" si="224"/>
        <v/>
      </c>
    </row>
    <row r="2867" spans="1:25" x14ac:dyDescent="0.2">
      <c r="A2867" s="2" t="s">
        <v>2042</v>
      </c>
      <c r="B2867" s="2">
        <v>8889</v>
      </c>
      <c r="C2867" s="2">
        <v>0</v>
      </c>
      <c r="D2867" s="2" t="s">
        <v>2038</v>
      </c>
      <c r="E2867" s="2">
        <v>3293</v>
      </c>
      <c r="F2867" s="2" t="s">
        <v>1966</v>
      </c>
      <c r="G2867" s="2">
        <v>2747961.0819999999</v>
      </c>
      <c r="H2867" s="2">
        <v>1214093.601</v>
      </c>
      <c r="I2867" s="2" t="s">
        <v>4896</v>
      </c>
      <c r="J2867" s="4">
        <v>39630</v>
      </c>
      <c r="K2867" s="230">
        <f t="shared" si="222"/>
        <v>3</v>
      </c>
      <c r="L2867" s="2" t="str">
        <f>$B2867&amp;"-"&amp;COUNTIF($B$2:$B2867, $B2867)</f>
        <v>8889-1</v>
      </c>
      <c r="M2867" s="2">
        <v>8734</v>
      </c>
      <c r="N2867" s="2" t="str">
        <f t="shared" si="224"/>
        <v>Ermenswil</v>
      </c>
      <c r="O2867" s="2" t="str">
        <f t="shared" si="224"/>
        <v>Ermenswil</v>
      </c>
      <c r="P2867" s="2" t="str">
        <f t="shared" si="224"/>
        <v/>
      </c>
      <c r="Q2867" s="2" t="str">
        <f t="shared" si="224"/>
        <v/>
      </c>
      <c r="R2867" s="2" t="str">
        <f t="shared" si="224"/>
        <v/>
      </c>
      <c r="S2867" s="2" t="str">
        <f t="shared" si="224"/>
        <v/>
      </c>
      <c r="T2867" s="2" t="str">
        <f t="shared" si="224"/>
        <v/>
      </c>
      <c r="U2867" s="2" t="str">
        <f t="shared" si="224"/>
        <v/>
      </c>
      <c r="V2867" s="2" t="str">
        <f t="shared" si="224"/>
        <v/>
      </c>
      <c r="W2867" s="2" t="str">
        <f t="shared" si="224"/>
        <v/>
      </c>
      <c r="X2867" s="2" t="str">
        <f t="shared" si="224"/>
        <v/>
      </c>
      <c r="Y2867" s="2" t="str">
        <f t="shared" si="224"/>
        <v/>
      </c>
    </row>
    <row r="2868" spans="1:25" x14ac:dyDescent="0.2">
      <c r="A2868" s="2" t="s">
        <v>2043</v>
      </c>
      <c r="B2868" s="2">
        <v>7312</v>
      </c>
      <c r="C2868" s="2">
        <v>0</v>
      </c>
      <c r="D2868" s="2" t="s">
        <v>2043</v>
      </c>
      <c r="E2868" s="2">
        <v>3294</v>
      </c>
      <c r="F2868" s="2" t="s">
        <v>1966</v>
      </c>
      <c r="G2868" s="2">
        <v>2758231.5780000002</v>
      </c>
      <c r="H2868" s="2">
        <v>1205765.568</v>
      </c>
      <c r="I2868" s="2" t="s">
        <v>4896</v>
      </c>
      <c r="J2868" s="4">
        <v>39630</v>
      </c>
      <c r="K2868" s="230">
        <f t="shared" si="222"/>
        <v>3</v>
      </c>
      <c r="L2868" s="2" t="str">
        <f>$B2868&amp;"-"&amp;COUNTIF($B$2:$B2868, $B2868)</f>
        <v>7312-1</v>
      </c>
      <c r="M2868" s="2">
        <v>8735</v>
      </c>
      <c r="N2868" s="2" t="str">
        <f t="shared" si="224"/>
        <v>St. Gallenkappel</v>
      </c>
      <c r="O2868" s="2" t="str">
        <f t="shared" si="224"/>
        <v>Rüeterswil</v>
      </c>
      <c r="P2868" s="2" t="str">
        <f t="shared" si="224"/>
        <v/>
      </c>
      <c r="Q2868" s="2" t="str">
        <f t="shared" si="224"/>
        <v/>
      </c>
      <c r="R2868" s="2" t="str">
        <f t="shared" si="224"/>
        <v/>
      </c>
      <c r="S2868" s="2" t="str">
        <f t="shared" si="224"/>
        <v/>
      </c>
      <c r="T2868" s="2" t="str">
        <f t="shared" si="224"/>
        <v/>
      </c>
      <c r="U2868" s="2" t="str">
        <f t="shared" si="224"/>
        <v/>
      </c>
      <c r="V2868" s="2" t="str">
        <f t="shared" si="224"/>
        <v/>
      </c>
      <c r="W2868" s="2" t="str">
        <f t="shared" si="224"/>
        <v/>
      </c>
      <c r="X2868" s="2" t="str">
        <f t="shared" si="224"/>
        <v/>
      </c>
      <c r="Y2868" s="2" t="str">
        <f t="shared" si="224"/>
        <v/>
      </c>
    </row>
    <row r="2869" spans="1:25" x14ac:dyDescent="0.2">
      <c r="A2869" s="2" t="s">
        <v>2044</v>
      </c>
      <c r="B2869" s="2">
        <v>7313</v>
      </c>
      <c r="C2869" s="2">
        <v>0</v>
      </c>
      <c r="D2869" s="2" t="s">
        <v>2043</v>
      </c>
      <c r="E2869" s="2">
        <v>3294</v>
      </c>
      <c r="F2869" s="2" t="s">
        <v>1966</v>
      </c>
      <c r="G2869" s="2">
        <v>2757812.1630000002</v>
      </c>
      <c r="H2869" s="2">
        <v>1203886.794</v>
      </c>
      <c r="I2869" s="2" t="s">
        <v>4896</v>
      </c>
      <c r="J2869" s="4">
        <v>39630</v>
      </c>
      <c r="K2869" s="230">
        <f t="shared" si="222"/>
        <v>3</v>
      </c>
      <c r="L2869" s="2" t="str">
        <f>$B2869&amp;"-"&amp;COUNTIF($B$2:$B2869, $B2869)</f>
        <v>7313-1</v>
      </c>
      <c r="M2869" s="2">
        <v>8737</v>
      </c>
      <c r="N2869" s="2" t="str">
        <f t="shared" si="224"/>
        <v>Gommiswald</v>
      </c>
      <c r="O2869" s="2" t="str">
        <f t="shared" si="224"/>
        <v/>
      </c>
      <c r="P2869" s="2" t="str">
        <f t="shared" si="224"/>
        <v/>
      </c>
      <c r="Q2869" s="2" t="str">
        <f t="shared" si="224"/>
        <v/>
      </c>
      <c r="R2869" s="2" t="str">
        <f t="shared" si="224"/>
        <v/>
      </c>
      <c r="S2869" s="2" t="str">
        <f t="shared" si="224"/>
        <v/>
      </c>
      <c r="T2869" s="2" t="str">
        <f t="shared" si="224"/>
        <v/>
      </c>
      <c r="U2869" s="2" t="str">
        <f t="shared" si="224"/>
        <v/>
      </c>
      <c r="V2869" s="2" t="str">
        <f t="shared" si="224"/>
        <v/>
      </c>
      <c r="W2869" s="2" t="str">
        <f t="shared" si="224"/>
        <v/>
      </c>
      <c r="X2869" s="2" t="str">
        <f t="shared" si="224"/>
        <v/>
      </c>
      <c r="Y2869" s="2" t="str">
        <f t="shared" si="224"/>
        <v/>
      </c>
    </row>
    <row r="2870" spans="1:25" x14ac:dyDescent="0.2">
      <c r="A2870" s="2" t="s">
        <v>2045</v>
      </c>
      <c r="B2870" s="2">
        <v>7314</v>
      </c>
      <c r="C2870" s="2">
        <v>0</v>
      </c>
      <c r="D2870" s="2" t="s">
        <v>2043</v>
      </c>
      <c r="E2870" s="2">
        <v>3294</v>
      </c>
      <c r="F2870" s="2" t="s">
        <v>1966</v>
      </c>
      <c r="G2870" s="2">
        <v>2756314.74</v>
      </c>
      <c r="H2870" s="2">
        <v>1202696.8899999999</v>
      </c>
      <c r="I2870" s="2" t="s">
        <v>4896</v>
      </c>
      <c r="J2870" s="4">
        <v>39630</v>
      </c>
      <c r="K2870" s="230">
        <f t="shared" si="222"/>
        <v>3</v>
      </c>
      <c r="L2870" s="2" t="str">
        <f>$B2870&amp;"-"&amp;COUNTIF($B$2:$B2870, $B2870)</f>
        <v>7314-1</v>
      </c>
      <c r="M2870" s="2">
        <v>8738</v>
      </c>
      <c r="N2870" s="2" t="str">
        <f t="shared" si="224"/>
        <v>Uetliburg SG</v>
      </c>
      <c r="O2870" s="2" t="str">
        <f t="shared" si="224"/>
        <v/>
      </c>
      <c r="P2870" s="2" t="str">
        <f t="shared" si="224"/>
        <v/>
      </c>
      <c r="Q2870" s="2" t="str">
        <f t="shared" si="224"/>
        <v/>
      </c>
      <c r="R2870" s="2" t="str">
        <f t="shared" si="224"/>
        <v/>
      </c>
      <c r="S2870" s="2" t="str">
        <f t="shared" si="224"/>
        <v/>
      </c>
      <c r="T2870" s="2" t="str">
        <f t="shared" si="224"/>
        <v/>
      </c>
      <c r="U2870" s="2" t="str">
        <f t="shared" si="224"/>
        <v/>
      </c>
      <c r="V2870" s="2" t="str">
        <f t="shared" si="224"/>
        <v/>
      </c>
      <c r="W2870" s="2" t="str">
        <f t="shared" si="224"/>
        <v/>
      </c>
      <c r="X2870" s="2" t="str">
        <f t="shared" si="224"/>
        <v/>
      </c>
      <c r="Y2870" s="2" t="str">
        <f t="shared" si="224"/>
        <v/>
      </c>
    </row>
    <row r="2871" spans="1:25" x14ac:dyDescent="0.2">
      <c r="A2871" s="2" t="s">
        <v>2046</v>
      </c>
      <c r="B2871" s="2">
        <v>7315</v>
      </c>
      <c r="C2871" s="2">
        <v>0</v>
      </c>
      <c r="D2871" s="2" t="s">
        <v>2043</v>
      </c>
      <c r="E2871" s="2">
        <v>3294</v>
      </c>
      <c r="F2871" s="2" t="s">
        <v>1966</v>
      </c>
      <c r="G2871" s="2">
        <v>2746995.2740000002</v>
      </c>
      <c r="H2871" s="2">
        <v>1197216.348</v>
      </c>
      <c r="I2871" s="2" t="s">
        <v>4896</v>
      </c>
      <c r="J2871" s="4">
        <v>39630</v>
      </c>
      <c r="K2871" s="230">
        <f t="shared" si="222"/>
        <v>3</v>
      </c>
      <c r="L2871" s="2" t="str">
        <f>$B2871&amp;"-"&amp;COUNTIF($B$2:$B2871, $B2871)</f>
        <v>7315-1</v>
      </c>
      <c r="M2871" s="2">
        <v>8739</v>
      </c>
      <c r="N2871" s="2" t="str">
        <f t="shared" si="224"/>
        <v>Rieden SG</v>
      </c>
      <c r="O2871" s="2" t="str">
        <f t="shared" si="224"/>
        <v/>
      </c>
      <c r="P2871" s="2" t="str">
        <f t="shared" si="224"/>
        <v/>
      </c>
      <c r="Q2871" s="2" t="str">
        <f t="shared" si="224"/>
        <v/>
      </c>
      <c r="R2871" s="2" t="str">
        <f t="shared" si="224"/>
        <v/>
      </c>
      <c r="S2871" s="2" t="str">
        <f t="shared" si="224"/>
        <v/>
      </c>
      <c r="T2871" s="2" t="str">
        <f t="shared" si="224"/>
        <v/>
      </c>
      <c r="U2871" s="2" t="str">
        <f t="shared" si="224"/>
        <v/>
      </c>
      <c r="V2871" s="2" t="str">
        <f t="shared" si="224"/>
        <v/>
      </c>
      <c r="W2871" s="2" t="str">
        <f t="shared" si="224"/>
        <v/>
      </c>
      <c r="X2871" s="2" t="str">
        <f t="shared" si="224"/>
        <v/>
      </c>
      <c r="Y2871" s="2" t="str">
        <f t="shared" si="224"/>
        <v/>
      </c>
    </row>
    <row r="2872" spans="1:25" x14ac:dyDescent="0.2">
      <c r="A2872" s="2" t="s">
        <v>2047</v>
      </c>
      <c r="B2872" s="2">
        <v>7317</v>
      </c>
      <c r="C2872" s="2">
        <v>0</v>
      </c>
      <c r="D2872" s="2" t="s">
        <v>2043</v>
      </c>
      <c r="E2872" s="2">
        <v>3294</v>
      </c>
      <c r="F2872" s="2" t="s">
        <v>1966</v>
      </c>
      <c r="G2872" s="2">
        <v>2754982.682</v>
      </c>
      <c r="H2872" s="2">
        <v>1205366.3219999999</v>
      </c>
      <c r="I2872" s="2" t="s">
        <v>4896</v>
      </c>
      <c r="J2872" s="4">
        <v>39630</v>
      </c>
      <c r="K2872" s="230">
        <f t="shared" si="222"/>
        <v>3</v>
      </c>
      <c r="L2872" s="2" t="str">
        <f>$B2872&amp;"-"&amp;COUNTIF($B$2:$B2872, $B2872)</f>
        <v>7317-2</v>
      </c>
      <c r="M2872" s="2">
        <v>8750</v>
      </c>
      <c r="N2872" s="2" t="str">
        <f t="shared" si="224"/>
        <v>Klöntal</v>
      </c>
      <c r="O2872" s="2" t="str">
        <f t="shared" si="224"/>
        <v>Glarus</v>
      </c>
      <c r="P2872" s="2" t="str">
        <f t="shared" si="224"/>
        <v>Glarus</v>
      </c>
      <c r="Q2872" s="2" t="str">
        <f t="shared" si="224"/>
        <v>Riedern</v>
      </c>
      <c r="R2872" s="2" t="str">
        <f t="shared" si="224"/>
        <v>Klöntal</v>
      </c>
      <c r="S2872" s="2" t="str">
        <f t="shared" si="224"/>
        <v/>
      </c>
      <c r="T2872" s="2" t="str">
        <f t="shared" si="224"/>
        <v/>
      </c>
      <c r="U2872" s="2" t="str">
        <f t="shared" si="224"/>
        <v/>
      </c>
      <c r="V2872" s="2" t="str">
        <f t="shared" si="224"/>
        <v/>
      </c>
      <c r="W2872" s="2" t="str">
        <f t="shared" si="224"/>
        <v/>
      </c>
      <c r="X2872" s="2" t="str">
        <f t="shared" si="224"/>
        <v/>
      </c>
      <c r="Y2872" s="2" t="str">
        <f t="shared" si="224"/>
        <v/>
      </c>
    </row>
    <row r="2873" spans="1:25" x14ac:dyDescent="0.2">
      <c r="A2873" s="2" t="s">
        <v>2048</v>
      </c>
      <c r="B2873" s="2">
        <v>7317</v>
      </c>
      <c r="C2873" s="2">
        <v>3</v>
      </c>
      <c r="D2873" s="2" t="s">
        <v>2043</v>
      </c>
      <c r="E2873" s="2">
        <v>3294</v>
      </c>
      <c r="F2873" s="2" t="s">
        <v>1966</v>
      </c>
      <c r="G2873" s="2">
        <v>2753925.1839999999</v>
      </c>
      <c r="H2873" s="2">
        <v>1202339.8770000001</v>
      </c>
      <c r="I2873" s="2" t="s">
        <v>4896</v>
      </c>
      <c r="J2873" s="4">
        <v>39630</v>
      </c>
      <c r="K2873" s="230">
        <f t="shared" si="222"/>
        <v>3</v>
      </c>
      <c r="L2873" s="2" t="str">
        <f>$B2873&amp;"-"&amp;COUNTIF($B$2:$B2873, $B2873)</f>
        <v>7317-3</v>
      </c>
      <c r="M2873" s="2">
        <v>8751</v>
      </c>
      <c r="N2873" s="2" t="str">
        <f t="shared" si="224"/>
        <v>Urnerboden</v>
      </c>
      <c r="O2873" s="2" t="str">
        <f t="shared" si="224"/>
        <v/>
      </c>
      <c r="P2873" s="2" t="str">
        <f t="shared" si="224"/>
        <v/>
      </c>
      <c r="Q2873" s="2" t="str">
        <f t="shared" si="224"/>
        <v/>
      </c>
      <c r="R2873" s="2" t="str">
        <f t="shared" si="224"/>
        <v/>
      </c>
      <c r="S2873" s="2" t="str">
        <f t="shared" si="224"/>
        <v/>
      </c>
      <c r="T2873" s="2" t="str">
        <f t="shared" si="224"/>
        <v/>
      </c>
      <c r="U2873" s="2" t="str">
        <f t="shared" si="224"/>
        <v/>
      </c>
      <c r="V2873" s="2" t="str">
        <f t="shared" si="224"/>
        <v/>
      </c>
      <c r="W2873" s="2" t="str">
        <f t="shared" si="224"/>
        <v/>
      </c>
      <c r="X2873" s="2" t="str">
        <f t="shared" si="224"/>
        <v/>
      </c>
      <c r="Y2873" s="2" t="str">
        <f t="shared" si="224"/>
        <v/>
      </c>
    </row>
    <row r="2874" spans="1:25" x14ac:dyDescent="0.2">
      <c r="A2874" s="2" t="s">
        <v>2049</v>
      </c>
      <c r="B2874" s="2">
        <v>8877</v>
      </c>
      <c r="C2874" s="2">
        <v>0</v>
      </c>
      <c r="D2874" s="2" t="s">
        <v>2050</v>
      </c>
      <c r="E2874" s="2">
        <v>3295</v>
      </c>
      <c r="F2874" s="2" t="s">
        <v>1966</v>
      </c>
      <c r="G2874" s="2">
        <v>2732470.0040000002</v>
      </c>
      <c r="H2874" s="2">
        <v>1211642.118</v>
      </c>
      <c r="I2874" s="2" t="s">
        <v>4896</v>
      </c>
      <c r="J2874" s="4">
        <v>39630</v>
      </c>
      <c r="K2874" s="230">
        <f t="shared" si="222"/>
        <v>3</v>
      </c>
      <c r="L2874" s="2" t="str">
        <f>$B2874&amp;"-"&amp;COUNTIF($B$2:$B2874, $B2874)</f>
        <v>8877-1</v>
      </c>
      <c r="M2874" s="2">
        <v>8752</v>
      </c>
      <c r="N2874" s="2" t="str">
        <f t="shared" si="224"/>
        <v>Näfels</v>
      </c>
      <c r="O2874" s="2" t="str">
        <f t="shared" si="224"/>
        <v/>
      </c>
      <c r="P2874" s="2" t="str">
        <f t="shared" si="224"/>
        <v/>
      </c>
      <c r="Q2874" s="2" t="str">
        <f t="shared" si="224"/>
        <v/>
      </c>
      <c r="R2874" s="2" t="str">
        <f t="shared" si="224"/>
        <v/>
      </c>
      <c r="S2874" s="2" t="str">
        <f t="shared" si="224"/>
        <v/>
      </c>
      <c r="T2874" s="2" t="str">
        <f t="shared" si="224"/>
        <v/>
      </c>
      <c r="U2874" s="2" t="str">
        <f t="shared" si="224"/>
        <v/>
      </c>
      <c r="V2874" s="2" t="str">
        <f t="shared" si="224"/>
        <v/>
      </c>
      <c r="W2874" s="2" t="str">
        <f t="shared" si="224"/>
        <v/>
      </c>
      <c r="X2874" s="2" t="str">
        <f t="shared" si="224"/>
        <v/>
      </c>
      <c r="Y2874" s="2" t="str">
        <f t="shared" si="224"/>
        <v/>
      </c>
    </row>
    <row r="2875" spans="1:25" x14ac:dyDescent="0.2">
      <c r="A2875" s="2" t="s">
        <v>2051</v>
      </c>
      <c r="B2875" s="2">
        <v>8878</v>
      </c>
      <c r="C2875" s="2">
        <v>0</v>
      </c>
      <c r="D2875" s="2" t="s">
        <v>2050</v>
      </c>
      <c r="E2875" s="2">
        <v>3295</v>
      </c>
      <c r="F2875" s="2" t="s">
        <v>1966</v>
      </c>
      <c r="G2875" s="2">
        <v>2734940.4029999999</v>
      </c>
      <c r="H2875" s="2">
        <v>1222402.557</v>
      </c>
      <c r="I2875" s="2" t="s">
        <v>4896</v>
      </c>
      <c r="J2875" s="4">
        <v>39630</v>
      </c>
      <c r="K2875" s="230">
        <f t="shared" si="222"/>
        <v>3</v>
      </c>
      <c r="L2875" s="2" t="str">
        <f>$B2875&amp;"-"&amp;COUNTIF($B$2:$B2875, $B2875)</f>
        <v>8878-1</v>
      </c>
      <c r="M2875" s="2">
        <v>8753</v>
      </c>
      <c r="N2875" s="2" t="str">
        <f t="shared" si="224"/>
        <v>Mollis</v>
      </c>
      <c r="O2875" s="2" t="str">
        <f t="shared" si="224"/>
        <v/>
      </c>
      <c r="P2875" s="2" t="str">
        <f t="shared" si="224"/>
        <v/>
      </c>
      <c r="Q2875" s="2" t="str">
        <f t="shared" si="224"/>
        <v/>
      </c>
      <c r="R2875" s="2" t="str">
        <f t="shared" si="224"/>
        <v/>
      </c>
      <c r="S2875" s="2" t="str">
        <f t="shared" si="224"/>
        <v/>
      </c>
      <c r="T2875" s="2" t="str">
        <f t="shared" si="224"/>
        <v/>
      </c>
      <c r="U2875" s="2" t="str">
        <f t="shared" si="224"/>
        <v/>
      </c>
      <c r="V2875" s="2" t="str">
        <f t="shared" si="224"/>
        <v/>
      </c>
      <c r="W2875" s="2" t="str">
        <f t="shared" si="224"/>
        <v/>
      </c>
      <c r="X2875" s="2" t="str">
        <f t="shared" si="224"/>
        <v/>
      </c>
      <c r="Y2875" s="2" t="str">
        <f t="shared" si="224"/>
        <v/>
      </c>
    </row>
    <row r="2876" spans="1:25" x14ac:dyDescent="0.2">
      <c r="A2876" s="2" t="s">
        <v>2052</v>
      </c>
      <c r="B2876" s="2">
        <v>8882</v>
      </c>
      <c r="C2876" s="2">
        <v>0</v>
      </c>
      <c r="D2876" s="2" t="s">
        <v>2050</v>
      </c>
      <c r="E2876" s="2">
        <v>3295</v>
      </c>
      <c r="F2876" s="2" t="s">
        <v>1966</v>
      </c>
      <c r="G2876" s="2">
        <v>2737537.048</v>
      </c>
      <c r="H2876" s="2">
        <v>1219513.7479999999</v>
      </c>
      <c r="I2876" s="2" t="s">
        <v>4896</v>
      </c>
      <c r="J2876" s="4">
        <v>39630</v>
      </c>
      <c r="K2876" s="230">
        <f t="shared" si="222"/>
        <v>3</v>
      </c>
      <c r="L2876" s="2" t="str">
        <f>$B2876&amp;"-"&amp;COUNTIF($B$2:$B2876, $B2876)</f>
        <v>8882-1</v>
      </c>
      <c r="M2876" s="2">
        <v>8754</v>
      </c>
      <c r="N2876" s="2" t="str">
        <f t="shared" si="224"/>
        <v>Netstal</v>
      </c>
      <c r="O2876" s="2" t="str">
        <f t="shared" si="224"/>
        <v>Netstal</v>
      </c>
      <c r="P2876" s="2" t="str">
        <f t="shared" si="224"/>
        <v/>
      </c>
      <c r="Q2876" s="2" t="str">
        <f t="shared" si="224"/>
        <v/>
      </c>
      <c r="R2876" s="2" t="str">
        <f t="shared" si="224"/>
        <v/>
      </c>
      <c r="S2876" s="2" t="str">
        <f t="shared" si="224"/>
        <v/>
      </c>
      <c r="T2876" s="2" t="str">
        <f t="shared" si="224"/>
        <v/>
      </c>
      <c r="U2876" s="2" t="str">
        <f t="shared" si="224"/>
        <v/>
      </c>
      <c r="V2876" s="2" t="str">
        <f t="shared" si="224"/>
        <v/>
      </c>
      <c r="W2876" s="2" t="str">
        <f t="shared" si="224"/>
        <v/>
      </c>
      <c r="X2876" s="2" t="str">
        <f t="shared" si="224"/>
        <v/>
      </c>
      <c r="Y2876" s="2" t="str">
        <f t="shared" si="224"/>
        <v/>
      </c>
    </row>
    <row r="2877" spans="1:25" x14ac:dyDescent="0.2">
      <c r="A2877" s="2" t="s">
        <v>2050</v>
      </c>
      <c r="B2877" s="2">
        <v>8883</v>
      </c>
      <c r="C2877" s="2">
        <v>0</v>
      </c>
      <c r="D2877" s="2" t="s">
        <v>2050</v>
      </c>
      <c r="E2877" s="2">
        <v>3295</v>
      </c>
      <c r="F2877" s="2" t="s">
        <v>1966</v>
      </c>
      <c r="G2877" s="2">
        <v>2736426.3259999999</v>
      </c>
      <c r="H2877" s="2">
        <v>1218428.031</v>
      </c>
      <c r="I2877" s="2" t="s">
        <v>4896</v>
      </c>
      <c r="J2877" s="4">
        <v>39630</v>
      </c>
      <c r="K2877" s="230">
        <f t="shared" si="222"/>
        <v>3</v>
      </c>
      <c r="L2877" s="2" t="str">
        <f>$B2877&amp;"-"&amp;COUNTIF($B$2:$B2877, $B2877)</f>
        <v>8883-1</v>
      </c>
      <c r="M2877" s="2">
        <v>8755</v>
      </c>
      <c r="N2877" s="2" t="str">
        <f t="shared" si="224"/>
        <v>Ennenda</v>
      </c>
      <c r="O2877" s="2" t="str">
        <f t="shared" si="224"/>
        <v>Ennenda</v>
      </c>
      <c r="P2877" s="2" t="str">
        <f t="shared" si="224"/>
        <v/>
      </c>
      <c r="Q2877" s="2" t="str">
        <f t="shared" si="224"/>
        <v/>
      </c>
      <c r="R2877" s="2" t="str">
        <f t="shared" si="224"/>
        <v/>
      </c>
      <c r="S2877" s="2" t="str">
        <f t="shared" si="224"/>
        <v/>
      </c>
      <c r="T2877" s="2" t="str">
        <f t="shared" si="224"/>
        <v/>
      </c>
      <c r="U2877" s="2" t="str">
        <f t="shared" si="224"/>
        <v/>
      </c>
      <c r="V2877" s="2" t="str">
        <f t="shared" si="224"/>
        <v/>
      </c>
      <c r="W2877" s="2" t="str">
        <f t="shared" si="224"/>
        <v/>
      </c>
      <c r="X2877" s="2" t="str">
        <f t="shared" si="224"/>
        <v/>
      </c>
      <c r="Y2877" s="2" t="str">
        <f t="shared" si="224"/>
        <v/>
      </c>
    </row>
    <row r="2878" spans="1:25" x14ac:dyDescent="0.2">
      <c r="A2878" s="2" t="s">
        <v>2053</v>
      </c>
      <c r="B2878" s="2">
        <v>8884</v>
      </c>
      <c r="C2878" s="2">
        <v>0</v>
      </c>
      <c r="D2878" s="2" t="s">
        <v>2050</v>
      </c>
      <c r="E2878" s="2">
        <v>3295</v>
      </c>
      <c r="F2878" s="2" t="s">
        <v>1966</v>
      </c>
      <c r="G2878" s="2">
        <v>2737066.1439999999</v>
      </c>
      <c r="H2878" s="2">
        <v>1216599.314</v>
      </c>
      <c r="I2878" s="2" t="s">
        <v>4896</v>
      </c>
      <c r="J2878" s="4">
        <v>39630</v>
      </c>
      <c r="K2878" s="230">
        <f t="shared" si="222"/>
        <v>3</v>
      </c>
      <c r="L2878" s="2" t="str">
        <f>$B2878&amp;"-"&amp;COUNTIF($B$2:$B2878, $B2878)</f>
        <v>8884-1</v>
      </c>
      <c r="M2878" s="2">
        <v>8756</v>
      </c>
      <c r="N2878" s="2" t="str">
        <f t="shared" si="224"/>
        <v>Mitlödi</v>
      </c>
      <c r="O2878" s="2" t="str">
        <f t="shared" si="224"/>
        <v/>
      </c>
      <c r="P2878" s="2" t="str">
        <f t="shared" si="224"/>
        <v/>
      </c>
      <c r="Q2878" s="2" t="str">
        <f t="shared" si="224"/>
        <v/>
      </c>
      <c r="R2878" s="2" t="str">
        <f t="shared" ref="O2878:Y2901" si="226">IFERROR(INDEX($A$2:$A$5744, MATCH($M2878&amp;"-"&amp;R$1, $L$2:$L$5744, 0)), "")</f>
        <v/>
      </c>
      <c r="S2878" s="2" t="str">
        <f t="shared" si="226"/>
        <v/>
      </c>
      <c r="T2878" s="2" t="str">
        <f t="shared" si="226"/>
        <v/>
      </c>
      <c r="U2878" s="2" t="str">
        <f t="shared" si="226"/>
        <v/>
      </c>
      <c r="V2878" s="2" t="str">
        <f t="shared" si="226"/>
        <v/>
      </c>
      <c r="W2878" s="2" t="str">
        <f t="shared" si="226"/>
        <v/>
      </c>
      <c r="X2878" s="2" t="str">
        <f t="shared" si="226"/>
        <v/>
      </c>
      <c r="Y2878" s="2" t="str">
        <f t="shared" si="226"/>
        <v/>
      </c>
    </row>
    <row r="2879" spans="1:25" x14ac:dyDescent="0.2">
      <c r="A2879" s="2" t="s">
        <v>2054</v>
      </c>
      <c r="B2879" s="2">
        <v>8885</v>
      </c>
      <c r="C2879" s="2">
        <v>0</v>
      </c>
      <c r="D2879" s="2" t="s">
        <v>2050</v>
      </c>
      <c r="E2879" s="2">
        <v>3295</v>
      </c>
      <c r="F2879" s="2" t="s">
        <v>1966</v>
      </c>
      <c r="G2879" s="2">
        <v>2740084.7340000002</v>
      </c>
      <c r="H2879" s="2">
        <v>1219131.655</v>
      </c>
      <c r="I2879" s="2" t="s">
        <v>4896</v>
      </c>
      <c r="J2879" s="4">
        <v>39630</v>
      </c>
      <c r="K2879" s="230">
        <f t="shared" si="222"/>
        <v>3</v>
      </c>
      <c r="L2879" s="2" t="str">
        <f>$B2879&amp;"-"&amp;COUNTIF($B$2:$B2879, $B2879)</f>
        <v>8885-1</v>
      </c>
      <c r="M2879" s="2">
        <v>8757</v>
      </c>
      <c r="N2879" s="2" t="str">
        <f t="shared" ref="N2879:Y2942" si="227">IFERROR(INDEX($A$2:$A$5744, MATCH($M2879&amp;"-"&amp;N$1, $L$2:$L$5744, 0)), "")</f>
        <v>Filzbach</v>
      </c>
      <c r="O2879" s="2" t="str">
        <f t="shared" si="226"/>
        <v/>
      </c>
      <c r="P2879" s="2" t="str">
        <f t="shared" si="226"/>
        <v/>
      </c>
      <c r="Q2879" s="2" t="str">
        <f t="shared" si="226"/>
        <v/>
      </c>
      <c r="R2879" s="2" t="str">
        <f t="shared" si="226"/>
        <v/>
      </c>
      <c r="S2879" s="2" t="str">
        <f t="shared" si="226"/>
        <v/>
      </c>
      <c r="T2879" s="2" t="str">
        <f t="shared" si="226"/>
        <v/>
      </c>
      <c r="U2879" s="2" t="str">
        <f t="shared" si="226"/>
        <v/>
      </c>
      <c r="V2879" s="2" t="str">
        <f t="shared" si="226"/>
        <v/>
      </c>
      <c r="W2879" s="2" t="str">
        <f t="shared" si="226"/>
        <v/>
      </c>
      <c r="X2879" s="2" t="str">
        <f t="shared" si="226"/>
        <v/>
      </c>
      <c r="Y2879" s="2" t="str">
        <f t="shared" si="226"/>
        <v/>
      </c>
    </row>
    <row r="2880" spans="1:25" x14ac:dyDescent="0.2">
      <c r="A2880" s="2" t="s">
        <v>2034</v>
      </c>
      <c r="B2880" s="2">
        <v>8896</v>
      </c>
      <c r="C2880" s="2">
        <v>0</v>
      </c>
      <c r="D2880" s="2" t="s">
        <v>2050</v>
      </c>
      <c r="E2880" s="2">
        <v>3295</v>
      </c>
      <c r="F2880" s="2" t="s">
        <v>1966</v>
      </c>
      <c r="G2880" s="2">
        <v>2739959.9440000001</v>
      </c>
      <c r="H2880" s="2">
        <v>1218248.334</v>
      </c>
      <c r="I2880" s="2" t="s">
        <v>4896</v>
      </c>
      <c r="J2880" s="4">
        <v>39630</v>
      </c>
      <c r="K2880" s="230">
        <f t="shared" si="222"/>
        <v>3</v>
      </c>
      <c r="L2880" s="2" t="str">
        <f>$B2880&amp;"-"&amp;COUNTIF($B$2:$B2880, $B2880)</f>
        <v>8896-2</v>
      </c>
      <c r="M2880" s="2">
        <v>8758</v>
      </c>
      <c r="N2880" s="2" t="str">
        <f t="shared" si="227"/>
        <v>Obstalden</v>
      </c>
      <c r="O2880" s="2" t="str">
        <f t="shared" si="226"/>
        <v/>
      </c>
      <c r="P2880" s="2" t="str">
        <f t="shared" si="226"/>
        <v/>
      </c>
      <c r="Q2880" s="2" t="str">
        <f t="shared" si="226"/>
        <v/>
      </c>
      <c r="R2880" s="2" t="str">
        <f t="shared" si="226"/>
        <v/>
      </c>
      <c r="S2880" s="2" t="str">
        <f t="shared" si="226"/>
        <v/>
      </c>
      <c r="T2880" s="2" t="str">
        <f t="shared" si="226"/>
        <v/>
      </c>
      <c r="U2880" s="2" t="str">
        <f t="shared" si="226"/>
        <v/>
      </c>
      <c r="V2880" s="2" t="str">
        <f t="shared" si="226"/>
        <v/>
      </c>
      <c r="W2880" s="2" t="str">
        <f t="shared" si="226"/>
        <v/>
      </c>
      <c r="X2880" s="2" t="str">
        <f t="shared" si="226"/>
        <v/>
      </c>
      <c r="Y2880" s="2" t="str">
        <f t="shared" si="226"/>
        <v/>
      </c>
    </row>
    <row r="2881" spans="1:25" x14ac:dyDescent="0.2">
      <c r="A2881" s="2" t="s">
        <v>2036</v>
      </c>
      <c r="B2881" s="2">
        <v>8898</v>
      </c>
      <c r="C2881" s="2">
        <v>0</v>
      </c>
      <c r="D2881" s="2" t="s">
        <v>2050</v>
      </c>
      <c r="E2881" s="2">
        <v>3295</v>
      </c>
      <c r="F2881" s="2" t="s">
        <v>1966</v>
      </c>
      <c r="G2881" s="2">
        <v>2739121.38</v>
      </c>
      <c r="H2881" s="2">
        <v>1216376.298</v>
      </c>
      <c r="I2881" s="2" t="s">
        <v>4896</v>
      </c>
      <c r="J2881" s="4">
        <v>39630</v>
      </c>
      <c r="K2881" s="230">
        <f t="shared" si="222"/>
        <v>3</v>
      </c>
      <c r="L2881" s="2" t="str">
        <f>$B2881&amp;"-"&amp;COUNTIF($B$2:$B2881, $B2881)</f>
        <v>8898-2</v>
      </c>
      <c r="M2881" s="2">
        <v>8762</v>
      </c>
      <c r="N2881" s="2" t="str">
        <f t="shared" si="227"/>
        <v>Schwanden GL</v>
      </c>
      <c r="O2881" s="2" t="str">
        <f t="shared" si="226"/>
        <v>Schwändi b. Schwanden</v>
      </c>
      <c r="P2881" s="2" t="str">
        <f t="shared" si="226"/>
        <v>Sool</v>
      </c>
      <c r="Q2881" s="2" t="str">
        <f t="shared" si="226"/>
        <v/>
      </c>
      <c r="R2881" s="2" t="str">
        <f t="shared" si="226"/>
        <v/>
      </c>
      <c r="S2881" s="2" t="str">
        <f t="shared" si="226"/>
        <v/>
      </c>
      <c r="T2881" s="2" t="str">
        <f t="shared" si="226"/>
        <v/>
      </c>
      <c r="U2881" s="2" t="str">
        <f t="shared" si="226"/>
        <v/>
      </c>
      <c r="V2881" s="2" t="str">
        <f t="shared" si="226"/>
        <v/>
      </c>
      <c r="W2881" s="2" t="str">
        <f t="shared" si="226"/>
        <v/>
      </c>
      <c r="X2881" s="2" t="str">
        <f t="shared" si="226"/>
        <v/>
      </c>
      <c r="Y2881" s="2" t="str">
        <f t="shared" si="226"/>
        <v/>
      </c>
    </row>
    <row r="2882" spans="1:25" x14ac:dyDescent="0.2">
      <c r="A2882" s="2" t="s">
        <v>2055</v>
      </c>
      <c r="B2882" s="2">
        <v>7320</v>
      </c>
      <c r="C2882" s="2">
        <v>0</v>
      </c>
      <c r="D2882" s="2" t="s">
        <v>2055</v>
      </c>
      <c r="E2882" s="2">
        <v>3296</v>
      </c>
      <c r="F2882" s="2" t="s">
        <v>1966</v>
      </c>
      <c r="G2882" s="2">
        <v>2752713.7409999999</v>
      </c>
      <c r="H2882" s="2">
        <v>1213432.4990000001</v>
      </c>
      <c r="I2882" s="2" t="s">
        <v>4896</v>
      </c>
      <c r="J2882" s="4">
        <v>39630</v>
      </c>
      <c r="K2882" s="230">
        <f t="shared" si="222"/>
        <v>3</v>
      </c>
      <c r="L2882" s="2" t="str">
        <f>$B2882&amp;"-"&amp;COUNTIF($B$2:$B2882, $B2882)</f>
        <v>7320-2</v>
      </c>
      <c r="M2882" s="2">
        <v>8765</v>
      </c>
      <c r="N2882" s="2" t="str">
        <f t="shared" si="227"/>
        <v>Engi</v>
      </c>
      <c r="O2882" s="2" t="str">
        <f t="shared" si="226"/>
        <v/>
      </c>
      <c r="P2882" s="2" t="str">
        <f t="shared" si="226"/>
        <v/>
      </c>
      <c r="Q2882" s="2" t="str">
        <f t="shared" si="226"/>
        <v/>
      </c>
      <c r="R2882" s="2" t="str">
        <f t="shared" si="226"/>
        <v/>
      </c>
      <c r="S2882" s="2" t="str">
        <f t="shared" si="226"/>
        <v/>
      </c>
      <c r="T2882" s="2" t="str">
        <f t="shared" si="226"/>
        <v/>
      </c>
      <c r="U2882" s="2" t="str">
        <f t="shared" si="226"/>
        <v/>
      </c>
      <c r="V2882" s="2" t="str">
        <f t="shared" si="226"/>
        <v/>
      </c>
      <c r="W2882" s="2" t="str">
        <f t="shared" si="226"/>
        <v/>
      </c>
      <c r="X2882" s="2" t="str">
        <f t="shared" si="226"/>
        <v/>
      </c>
      <c r="Y2882" s="2" t="str">
        <f t="shared" si="226"/>
        <v/>
      </c>
    </row>
    <row r="2883" spans="1:25" x14ac:dyDescent="0.2">
      <c r="A2883" s="2" t="s">
        <v>2041</v>
      </c>
      <c r="B2883" s="2">
        <v>8888</v>
      </c>
      <c r="C2883" s="2">
        <v>0</v>
      </c>
      <c r="D2883" s="2" t="s">
        <v>2055</v>
      </c>
      <c r="E2883" s="2">
        <v>3296</v>
      </c>
      <c r="F2883" s="2" t="s">
        <v>1966</v>
      </c>
      <c r="G2883" s="2">
        <v>2750576.4109999998</v>
      </c>
      <c r="H2883" s="2">
        <v>1213551.7509999999</v>
      </c>
      <c r="I2883" s="2" t="s">
        <v>4896</v>
      </c>
      <c r="J2883" s="4">
        <v>39630</v>
      </c>
      <c r="K2883" s="230">
        <f t="shared" ref="K2883:K2946" si="228">IF(I2883="it", 1, IF(I2883="fr", 2, 3))</f>
        <v>3</v>
      </c>
      <c r="L2883" s="2" t="str">
        <f>$B2883&amp;"-"&amp;COUNTIF($B$2:$B2883, $B2883)</f>
        <v>8888-3</v>
      </c>
      <c r="M2883" s="2">
        <v>8766</v>
      </c>
      <c r="N2883" s="2" t="str">
        <f t="shared" si="227"/>
        <v>Matt</v>
      </c>
      <c r="O2883" s="2" t="str">
        <f t="shared" si="226"/>
        <v/>
      </c>
      <c r="P2883" s="2" t="str">
        <f t="shared" si="226"/>
        <v/>
      </c>
      <c r="Q2883" s="2" t="str">
        <f t="shared" si="226"/>
        <v/>
      </c>
      <c r="R2883" s="2" t="str">
        <f t="shared" si="226"/>
        <v/>
      </c>
      <c r="S2883" s="2" t="str">
        <f t="shared" si="226"/>
        <v/>
      </c>
      <c r="T2883" s="2" t="str">
        <f t="shared" si="226"/>
        <v/>
      </c>
      <c r="U2883" s="2" t="str">
        <f t="shared" si="226"/>
        <v/>
      </c>
      <c r="V2883" s="2" t="str">
        <f t="shared" si="226"/>
        <v/>
      </c>
      <c r="W2883" s="2" t="str">
        <f t="shared" si="226"/>
        <v/>
      </c>
      <c r="X2883" s="2" t="str">
        <f t="shared" si="226"/>
        <v/>
      </c>
      <c r="Y2883" s="2" t="str">
        <f t="shared" si="226"/>
        <v/>
      </c>
    </row>
    <row r="2884" spans="1:25" x14ac:dyDescent="0.2">
      <c r="A2884" s="2" t="s">
        <v>2056</v>
      </c>
      <c r="B2884" s="2">
        <v>7323</v>
      </c>
      <c r="C2884" s="2">
        <v>0</v>
      </c>
      <c r="D2884" s="2" t="s">
        <v>2057</v>
      </c>
      <c r="E2884" s="2">
        <v>3297</v>
      </c>
      <c r="F2884" s="2" t="s">
        <v>1966</v>
      </c>
      <c r="G2884" s="2">
        <v>2750079.6510000001</v>
      </c>
      <c r="H2884" s="2">
        <v>1207625.8899999999</v>
      </c>
      <c r="I2884" s="2" t="s">
        <v>4896</v>
      </c>
      <c r="J2884" s="4">
        <v>39630</v>
      </c>
      <c r="K2884" s="230">
        <f t="shared" si="228"/>
        <v>3</v>
      </c>
      <c r="L2884" s="2" t="str">
        <f>$B2884&amp;"-"&amp;COUNTIF($B$2:$B2884, $B2884)</f>
        <v>7323-1</v>
      </c>
      <c r="M2884" s="2">
        <v>8767</v>
      </c>
      <c r="N2884" s="2" t="str">
        <f t="shared" si="227"/>
        <v>Elm</v>
      </c>
      <c r="O2884" s="2" t="str">
        <f t="shared" si="226"/>
        <v/>
      </c>
      <c r="P2884" s="2" t="str">
        <f t="shared" si="226"/>
        <v/>
      </c>
      <c r="Q2884" s="2" t="str">
        <f t="shared" si="226"/>
        <v/>
      </c>
      <c r="R2884" s="2" t="str">
        <f t="shared" si="226"/>
        <v/>
      </c>
      <c r="S2884" s="2" t="str">
        <f t="shared" si="226"/>
        <v/>
      </c>
      <c r="T2884" s="2" t="str">
        <f t="shared" si="226"/>
        <v/>
      </c>
      <c r="U2884" s="2" t="str">
        <f t="shared" si="226"/>
        <v/>
      </c>
      <c r="V2884" s="2" t="str">
        <f t="shared" si="226"/>
        <v/>
      </c>
      <c r="W2884" s="2" t="str">
        <f t="shared" si="226"/>
        <v/>
      </c>
      <c r="X2884" s="2" t="str">
        <f t="shared" si="226"/>
        <v/>
      </c>
      <c r="Y2884" s="2" t="str">
        <f t="shared" si="226"/>
        <v/>
      </c>
    </row>
    <row r="2885" spans="1:25" x14ac:dyDescent="0.2">
      <c r="A2885" s="2" t="s">
        <v>2056</v>
      </c>
      <c r="B2885" s="2">
        <v>7323</v>
      </c>
      <c r="C2885" s="2">
        <v>0</v>
      </c>
      <c r="D2885" s="2" t="s">
        <v>2057</v>
      </c>
      <c r="E2885" s="2">
        <v>3297</v>
      </c>
      <c r="F2885" s="2" t="s">
        <v>1966</v>
      </c>
      <c r="G2885" s="2">
        <v>2754759.4</v>
      </c>
      <c r="H2885" s="2">
        <v>1210921.0379999999</v>
      </c>
      <c r="I2885" s="2" t="s">
        <v>4896</v>
      </c>
      <c r="J2885" s="4">
        <v>39630</v>
      </c>
      <c r="K2885" s="230">
        <f t="shared" si="228"/>
        <v>3</v>
      </c>
      <c r="L2885" s="2" t="str">
        <f>$B2885&amp;"-"&amp;COUNTIF($B$2:$B2885, $B2885)</f>
        <v>7323-2</v>
      </c>
      <c r="M2885" s="2">
        <v>8772</v>
      </c>
      <c r="N2885" s="2" t="str">
        <f t="shared" si="227"/>
        <v>Nidfurn</v>
      </c>
      <c r="O2885" s="2" t="str">
        <f t="shared" si="226"/>
        <v/>
      </c>
      <c r="P2885" s="2" t="str">
        <f t="shared" si="226"/>
        <v/>
      </c>
      <c r="Q2885" s="2" t="str">
        <f t="shared" si="226"/>
        <v/>
      </c>
      <c r="R2885" s="2" t="str">
        <f t="shared" si="226"/>
        <v/>
      </c>
      <c r="S2885" s="2" t="str">
        <f t="shared" si="226"/>
        <v/>
      </c>
      <c r="T2885" s="2" t="str">
        <f t="shared" si="226"/>
        <v/>
      </c>
      <c r="U2885" s="2" t="str">
        <f t="shared" si="226"/>
        <v/>
      </c>
      <c r="V2885" s="2" t="str">
        <f t="shared" si="226"/>
        <v/>
      </c>
      <c r="W2885" s="2" t="str">
        <f t="shared" si="226"/>
        <v/>
      </c>
      <c r="X2885" s="2" t="str">
        <f t="shared" si="226"/>
        <v/>
      </c>
      <c r="Y2885" s="2" t="str">
        <f t="shared" si="226"/>
        <v/>
      </c>
    </row>
    <row r="2886" spans="1:25" x14ac:dyDescent="0.2">
      <c r="A2886" s="2" t="s">
        <v>2058</v>
      </c>
      <c r="B2886" s="2">
        <v>7324</v>
      </c>
      <c r="C2886" s="2">
        <v>0</v>
      </c>
      <c r="D2886" s="2" t="s">
        <v>2057</v>
      </c>
      <c r="E2886" s="2">
        <v>3297</v>
      </c>
      <c r="F2886" s="2" t="s">
        <v>1966</v>
      </c>
      <c r="G2886" s="2">
        <v>2753131.6639999999</v>
      </c>
      <c r="H2886" s="2">
        <v>1209320.7350000001</v>
      </c>
      <c r="I2886" s="2" t="s">
        <v>4896</v>
      </c>
      <c r="J2886" s="4">
        <v>39630</v>
      </c>
      <c r="K2886" s="230">
        <f t="shared" si="228"/>
        <v>3</v>
      </c>
      <c r="L2886" s="2" t="str">
        <f>$B2886&amp;"-"&amp;COUNTIF($B$2:$B2886, $B2886)</f>
        <v>7324-1</v>
      </c>
      <c r="M2886" s="2">
        <v>8773</v>
      </c>
      <c r="N2886" s="2" t="str">
        <f t="shared" si="227"/>
        <v>Haslen GL</v>
      </c>
      <c r="O2886" s="2" t="str">
        <f t="shared" si="226"/>
        <v/>
      </c>
      <c r="P2886" s="2" t="str">
        <f t="shared" si="226"/>
        <v/>
      </c>
      <c r="Q2886" s="2" t="str">
        <f t="shared" si="226"/>
        <v/>
      </c>
      <c r="R2886" s="2" t="str">
        <f t="shared" si="226"/>
        <v/>
      </c>
      <c r="S2886" s="2" t="str">
        <f t="shared" si="226"/>
        <v/>
      </c>
      <c r="T2886" s="2" t="str">
        <f t="shared" si="226"/>
        <v/>
      </c>
      <c r="U2886" s="2" t="str">
        <f t="shared" si="226"/>
        <v/>
      </c>
      <c r="V2886" s="2" t="str">
        <f t="shared" si="226"/>
        <v/>
      </c>
      <c r="W2886" s="2" t="str">
        <f t="shared" si="226"/>
        <v/>
      </c>
      <c r="X2886" s="2" t="str">
        <f t="shared" si="226"/>
        <v/>
      </c>
      <c r="Y2886" s="2" t="str">
        <f t="shared" si="226"/>
        <v/>
      </c>
    </row>
    <row r="2887" spans="1:25" x14ac:dyDescent="0.2">
      <c r="A2887" s="2" t="s">
        <v>2051</v>
      </c>
      <c r="B2887" s="2">
        <v>8878</v>
      </c>
      <c r="C2887" s="2">
        <v>0</v>
      </c>
      <c r="D2887" s="2" t="s">
        <v>2059</v>
      </c>
      <c r="E2887" s="2">
        <v>3298</v>
      </c>
      <c r="F2887" s="2" t="s">
        <v>1966</v>
      </c>
      <c r="G2887" s="2">
        <v>2737622.5619999999</v>
      </c>
      <c r="H2887" s="2">
        <v>1221539.8529999999</v>
      </c>
      <c r="I2887" s="2" t="s">
        <v>4896</v>
      </c>
      <c r="J2887" s="4">
        <v>39630</v>
      </c>
      <c r="K2887" s="230">
        <f t="shared" si="228"/>
        <v>3</v>
      </c>
      <c r="L2887" s="2" t="str">
        <f>$B2887&amp;"-"&amp;COUNTIF($B$2:$B2887, $B2887)</f>
        <v>8878-2</v>
      </c>
      <c r="M2887" s="2">
        <v>8774</v>
      </c>
      <c r="N2887" s="2" t="str">
        <f t="shared" si="227"/>
        <v>Leuggelbach</v>
      </c>
      <c r="O2887" s="2" t="str">
        <f t="shared" si="226"/>
        <v/>
      </c>
      <c r="P2887" s="2" t="str">
        <f t="shared" si="226"/>
        <v/>
      </c>
      <c r="Q2887" s="2" t="str">
        <f t="shared" si="226"/>
        <v/>
      </c>
      <c r="R2887" s="2" t="str">
        <f t="shared" si="226"/>
        <v/>
      </c>
      <c r="S2887" s="2" t="str">
        <f t="shared" si="226"/>
        <v/>
      </c>
      <c r="T2887" s="2" t="str">
        <f t="shared" si="226"/>
        <v/>
      </c>
      <c r="U2887" s="2" t="str">
        <f t="shared" si="226"/>
        <v/>
      </c>
      <c r="V2887" s="2" t="str">
        <f t="shared" si="226"/>
        <v/>
      </c>
      <c r="W2887" s="2" t="str">
        <f t="shared" si="226"/>
        <v/>
      </c>
      <c r="X2887" s="2" t="str">
        <f t="shared" si="226"/>
        <v/>
      </c>
      <c r="Y2887" s="2" t="str">
        <f t="shared" si="226"/>
        <v/>
      </c>
    </row>
    <row r="2888" spans="1:25" x14ac:dyDescent="0.2">
      <c r="A2888" s="2" t="s">
        <v>2059</v>
      </c>
      <c r="B2888" s="2">
        <v>8880</v>
      </c>
      <c r="C2888" s="2">
        <v>0</v>
      </c>
      <c r="D2888" s="2" t="s">
        <v>2059</v>
      </c>
      <c r="E2888" s="2">
        <v>3298</v>
      </c>
      <c r="F2888" s="2" t="s">
        <v>1966</v>
      </c>
      <c r="G2888" s="2">
        <v>2741611.017</v>
      </c>
      <c r="H2888" s="2">
        <v>1220344.936</v>
      </c>
      <c r="I2888" s="2" t="s">
        <v>4896</v>
      </c>
      <c r="J2888" s="4">
        <v>39630</v>
      </c>
      <c r="K2888" s="230">
        <f t="shared" si="228"/>
        <v>3</v>
      </c>
      <c r="L2888" s="2" t="str">
        <f>$B2888&amp;"-"&amp;COUNTIF($B$2:$B2888, $B2888)</f>
        <v>8880-1</v>
      </c>
      <c r="M2888" s="2">
        <v>8775</v>
      </c>
      <c r="N2888" s="2" t="str">
        <f t="shared" si="227"/>
        <v>Luchsingen</v>
      </c>
      <c r="O2888" s="2" t="str">
        <f t="shared" si="226"/>
        <v>Hätzingen</v>
      </c>
      <c r="P2888" s="2" t="str">
        <f t="shared" si="226"/>
        <v/>
      </c>
      <c r="Q2888" s="2" t="str">
        <f t="shared" si="226"/>
        <v/>
      </c>
      <c r="R2888" s="2" t="str">
        <f t="shared" si="226"/>
        <v/>
      </c>
      <c r="S2888" s="2" t="str">
        <f t="shared" si="226"/>
        <v/>
      </c>
      <c r="T2888" s="2" t="str">
        <f t="shared" si="226"/>
        <v/>
      </c>
      <c r="U2888" s="2" t="str">
        <f t="shared" si="226"/>
        <v/>
      </c>
      <c r="V2888" s="2" t="str">
        <f t="shared" si="226"/>
        <v/>
      </c>
      <c r="W2888" s="2" t="str">
        <f t="shared" si="226"/>
        <v/>
      </c>
      <c r="X2888" s="2" t="str">
        <f t="shared" si="226"/>
        <v/>
      </c>
      <c r="Y2888" s="2" t="str">
        <f t="shared" si="226"/>
        <v/>
      </c>
    </row>
    <row r="2889" spans="1:25" x14ac:dyDescent="0.2">
      <c r="A2889" s="2" t="s">
        <v>2060</v>
      </c>
      <c r="B2889" s="2">
        <v>8881</v>
      </c>
      <c r="C2889" s="2">
        <v>1</v>
      </c>
      <c r="D2889" s="2" t="s">
        <v>2059</v>
      </c>
      <c r="E2889" s="2">
        <v>3298</v>
      </c>
      <c r="F2889" s="2" t="s">
        <v>1966</v>
      </c>
      <c r="G2889" s="2">
        <v>2739538.3289999999</v>
      </c>
      <c r="H2889" s="2">
        <v>1222855.433</v>
      </c>
      <c r="I2889" s="2" t="s">
        <v>4896</v>
      </c>
      <c r="J2889" s="4">
        <v>39630</v>
      </c>
      <c r="K2889" s="230">
        <f t="shared" si="228"/>
        <v>3</v>
      </c>
      <c r="L2889" s="2" t="str">
        <f>$B2889&amp;"-"&amp;COUNTIF($B$2:$B2889, $B2889)</f>
        <v>8881-1</v>
      </c>
      <c r="M2889" s="2">
        <v>8777</v>
      </c>
      <c r="N2889" s="2" t="str">
        <f t="shared" si="227"/>
        <v>Diesbach GL</v>
      </c>
      <c r="O2889" s="2" t="str">
        <f t="shared" si="226"/>
        <v>Betschwanden</v>
      </c>
      <c r="P2889" s="2" t="str">
        <f t="shared" si="226"/>
        <v/>
      </c>
      <c r="Q2889" s="2" t="str">
        <f t="shared" si="226"/>
        <v/>
      </c>
      <c r="R2889" s="2" t="str">
        <f t="shared" si="226"/>
        <v/>
      </c>
      <c r="S2889" s="2" t="str">
        <f t="shared" si="226"/>
        <v/>
      </c>
      <c r="T2889" s="2" t="str">
        <f t="shared" si="226"/>
        <v/>
      </c>
      <c r="U2889" s="2" t="str">
        <f t="shared" si="226"/>
        <v/>
      </c>
      <c r="V2889" s="2" t="str">
        <f t="shared" si="226"/>
        <v/>
      </c>
      <c r="W2889" s="2" t="str">
        <f t="shared" si="226"/>
        <v/>
      </c>
      <c r="X2889" s="2" t="str">
        <f t="shared" si="226"/>
        <v/>
      </c>
      <c r="Y2889" s="2" t="str">
        <f t="shared" si="226"/>
        <v/>
      </c>
    </row>
    <row r="2890" spans="1:25" x14ac:dyDescent="0.2">
      <c r="A2890" s="2" t="s">
        <v>2061</v>
      </c>
      <c r="B2890" s="2">
        <v>8881</v>
      </c>
      <c r="C2890" s="2">
        <v>6</v>
      </c>
      <c r="D2890" s="2" t="s">
        <v>2059</v>
      </c>
      <c r="E2890" s="2">
        <v>3298</v>
      </c>
      <c r="F2890" s="2" t="s">
        <v>1966</v>
      </c>
      <c r="G2890" s="2">
        <v>2744148.58</v>
      </c>
      <c r="H2890" s="2">
        <v>1221639.652</v>
      </c>
      <c r="I2890" s="2" t="s">
        <v>4896</v>
      </c>
      <c r="J2890" s="4">
        <v>39630</v>
      </c>
      <c r="K2890" s="230">
        <f t="shared" si="228"/>
        <v>3</v>
      </c>
      <c r="L2890" s="2" t="str">
        <f>$B2890&amp;"-"&amp;COUNTIF($B$2:$B2890, $B2890)</f>
        <v>8881-2</v>
      </c>
      <c r="M2890" s="2">
        <v>8782</v>
      </c>
      <c r="N2890" s="2" t="str">
        <f t="shared" si="227"/>
        <v>Rüti GL</v>
      </c>
      <c r="O2890" s="2" t="str">
        <f t="shared" si="226"/>
        <v/>
      </c>
      <c r="P2890" s="2" t="str">
        <f t="shared" si="226"/>
        <v/>
      </c>
      <c r="Q2890" s="2" t="str">
        <f t="shared" si="226"/>
        <v/>
      </c>
      <c r="R2890" s="2" t="str">
        <f t="shared" si="226"/>
        <v/>
      </c>
      <c r="S2890" s="2" t="str">
        <f t="shared" si="226"/>
        <v/>
      </c>
      <c r="T2890" s="2" t="str">
        <f t="shared" si="226"/>
        <v/>
      </c>
      <c r="U2890" s="2" t="str">
        <f t="shared" si="226"/>
        <v/>
      </c>
      <c r="V2890" s="2" t="str">
        <f t="shared" si="226"/>
        <v/>
      </c>
      <c r="W2890" s="2" t="str">
        <f t="shared" si="226"/>
        <v/>
      </c>
      <c r="X2890" s="2" t="str">
        <f t="shared" si="226"/>
        <v/>
      </c>
      <c r="Y2890" s="2" t="str">
        <f t="shared" si="226"/>
        <v/>
      </c>
    </row>
    <row r="2891" spans="1:25" x14ac:dyDescent="0.2">
      <c r="A2891" s="2" t="s">
        <v>2030</v>
      </c>
      <c r="B2891" s="2">
        <v>8890</v>
      </c>
      <c r="C2891" s="2">
        <v>0</v>
      </c>
      <c r="D2891" s="2" t="s">
        <v>2059</v>
      </c>
      <c r="E2891" s="2">
        <v>3298</v>
      </c>
      <c r="F2891" s="2" t="s">
        <v>1966</v>
      </c>
      <c r="G2891" s="2">
        <v>2744831.355</v>
      </c>
      <c r="H2891" s="2">
        <v>1218358.6429999999</v>
      </c>
      <c r="I2891" s="2" t="s">
        <v>4896</v>
      </c>
      <c r="J2891" s="4">
        <v>39630</v>
      </c>
      <c r="K2891" s="230">
        <f t="shared" si="228"/>
        <v>3</v>
      </c>
      <c r="L2891" s="2" t="str">
        <f>$B2891&amp;"-"&amp;COUNTIF($B$2:$B2891, $B2891)</f>
        <v>8890-2</v>
      </c>
      <c r="M2891" s="2">
        <v>8783</v>
      </c>
      <c r="N2891" s="2" t="str">
        <f t="shared" si="227"/>
        <v>Linthal</v>
      </c>
      <c r="O2891" s="2" t="str">
        <f t="shared" si="226"/>
        <v/>
      </c>
      <c r="P2891" s="2" t="str">
        <f t="shared" si="226"/>
        <v/>
      </c>
      <c r="Q2891" s="2" t="str">
        <f t="shared" si="226"/>
        <v/>
      </c>
      <c r="R2891" s="2" t="str">
        <f t="shared" si="226"/>
        <v/>
      </c>
      <c r="S2891" s="2" t="str">
        <f t="shared" si="226"/>
        <v/>
      </c>
      <c r="T2891" s="2" t="str">
        <f t="shared" si="226"/>
        <v/>
      </c>
      <c r="U2891" s="2" t="str">
        <f t="shared" si="226"/>
        <v/>
      </c>
      <c r="V2891" s="2" t="str">
        <f t="shared" si="226"/>
        <v/>
      </c>
      <c r="W2891" s="2" t="str">
        <f t="shared" si="226"/>
        <v/>
      </c>
      <c r="X2891" s="2" t="str">
        <f t="shared" si="226"/>
        <v/>
      </c>
      <c r="Y2891" s="2" t="str">
        <f t="shared" si="226"/>
        <v/>
      </c>
    </row>
    <row r="2892" spans="1:25" x14ac:dyDescent="0.2">
      <c r="A2892" s="2" t="s">
        <v>2062</v>
      </c>
      <c r="B2892" s="2">
        <v>8892</v>
      </c>
      <c r="C2892" s="2">
        <v>0</v>
      </c>
      <c r="D2892" s="2" t="s">
        <v>2059</v>
      </c>
      <c r="E2892" s="2">
        <v>3298</v>
      </c>
      <c r="F2892" s="2" t="s">
        <v>1966</v>
      </c>
      <c r="G2892" s="2">
        <v>2746526.0180000002</v>
      </c>
      <c r="H2892" s="2">
        <v>1219669.4339999999</v>
      </c>
      <c r="I2892" s="2" t="s">
        <v>4896</v>
      </c>
      <c r="J2892" s="4">
        <v>39630</v>
      </c>
      <c r="K2892" s="230">
        <f t="shared" si="228"/>
        <v>3</v>
      </c>
      <c r="L2892" s="2" t="str">
        <f>$B2892&amp;"-"&amp;COUNTIF($B$2:$B2892, $B2892)</f>
        <v>8892-1</v>
      </c>
      <c r="M2892" s="2">
        <v>8784</v>
      </c>
      <c r="N2892" s="2" t="str">
        <f t="shared" si="227"/>
        <v>Braunwald</v>
      </c>
      <c r="O2892" s="2" t="str">
        <f t="shared" si="226"/>
        <v/>
      </c>
      <c r="P2892" s="2" t="str">
        <f t="shared" si="226"/>
        <v/>
      </c>
      <c r="Q2892" s="2" t="str">
        <f t="shared" si="226"/>
        <v/>
      </c>
      <c r="R2892" s="2" t="str">
        <f t="shared" si="226"/>
        <v/>
      </c>
      <c r="S2892" s="2" t="str">
        <f t="shared" si="226"/>
        <v/>
      </c>
      <c r="T2892" s="2" t="str">
        <f t="shared" si="226"/>
        <v/>
      </c>
      <c r="U2892" s="2" t="str">
        <f t="shared" si="226"/>
        <v/>
      </c>
      <c r="V2892" s="2" t="str">
        <f t="shared" si="226"/>
        <v/>
      </c>
      <c r="W2892" s="2" t="str">
        <f t="shared" si="226"/>
        <v/>
      </c>
      <c r="X2892" s="2" t="str">
        <f t="shared" si="226"/>
        <v/>
      </c>
      <c r="Y2892" s="2" t="str">
        <f t="shared" si="226"/>
        <v/>
      </c>
    </row>
    <row r="2893" spans="1:25" x14ac:dyDescent="0.2">
      <c r="A2893" s="2" t="s">
        <v>2031</v>
      </c>
      <c r="B2893" s="2">
        <v>8893</v>
      </c>
      <c r="C2893" s="2">
        <v>0</v>
      </c>
      <c r="D2893" s="2" t="s">
        <v>2059</v>
      </c>
      <c r="E2893" s="2">
        <v>3298</v>
      </c>
      <c r="F2893" s="2" t="s">
        <v>1966</v>
      </c>
      <c r="G2893" s="2">
        <v>2747113.1740000001</v>
      </c>
      <c r="H2893" s="2">
        <v>1217044.3559999999</v>
      </c>
      <c r="I2893" s="2" t="s">
        <v>4896</v>
      </c>
      <c r="J2893" s="4">
        <v>39630</v>
      </c>
      <c r="K2893" s="230">
        <f t="shared" si="228"/>
        <v>3</v>
      </c>
      <c r="L2893" s="2" t="str">
        <f>$B2893&amp;"-"&amp;COUNTIF($B$2:$B2893, $B2893)</f>
        <v>8893-2</v>
      </c>
      <c r="M2893" s="2">
        <v>8800</v>
      </c>
      <c r="N2893" s="2" t="str">
        <f t="shared" si="227"/>
        <v>Thalwil</v>
      </c>
      <c r="O2893" s="2" t="str">
        <f t="shared" si="226"/>
        <v/>
      </c>
      <c r="P2893" s="2" t="str">
        <f t="shared" si="226"/>
        <v/>
      </c>
      <c r="Q2893" s="2" t="str">
        <f t="shared" si="226"/>
        <v/>
      </c>
      <c r="R2893" s="2" t="str">
        <f t="shared" si="226"/>
        <v/>
      </c>
      <c r="S2893" s="2" t="str">
        <f t="shared" si="226"/>
        <v/>
      </c>
      <c r="T2893" s="2" t="str">
        <f t="shared" si="226"/>
        <v/>
      </c>
      <c r="U2893" s="2" t="str">
        <f t="shared" si="226"/>
        <v/>
      </c>
      <c r="V2893" s="2" t="str">
        <f t="shared" si="226"/>
        <v/>
      </c>
      <c r="W2893" s="2" t="str">
        <f t="shared" si="226"/>
        <v/>
      </c>
      <c r="X2893" s="2" t="str">
        <f t="shared" si="226"/>
        <v/>
      </c>
      <c r="Y2893" s="2" t="str">
        <f t="shared" si="226"/>
        <v/>
      </c>
    </row>
    <row r="2894" spans="1:25" x14ac:dyDescent="0.2">
      <c r="A2894" s="2" t="s">
        <v>2034</v>
      </c>
      <c r="B2894" s="2">
        <v>8896</v>
      </c>
      <c r="C2894" s="2">
        <v>0</v>
      </c>
      <c r="D2894" s="2" t="s">
        <v>2059</v>
      </c>
      <c r="E2894" s="2">
        <v>3298</v>
      </c>
      <c r="F2894" s="2" t="s">
        <v>1966</v>
      </c>
      <c r="G2894" s="2">
        <v>2741783.5380000002</v>
      </c>
      <c r="H2894" s="2">
        <v>1218756.1680000001</v>
      </c>
      <c r="I2894" s="2" t="s">
        <v>4896</v>
      </c>
      <c r="J2894" s="4">
        <v>39630</v>
      </c>
      <c r="K2894" s="230">
        <f t="shared" si="228"/>
        <v>3</v>
      </c>
      <c r="L2894" s="2" t="str">
        <f>$B2894&amp;"-"&amp;COUNTIF($B$2:$B2894, $B2894)</f>
        <v>8896-3</v>
      </c>
      <c r="M2894" s="2">
        <v>8802</v>
      </c>
      <c r="N2894" s="2" t="str">
        <f t="shared" si="227"/>
        <v>Kilchberg ZH</v>
      </c>
      <c r="O2894" s="2" t="str">
        <f t="shared" si="226"/>
        <v/>
      </c>
      <c r="P2894" s="2" t="str">
        <f t="shared" si="226"/>
        <v/>
      </c>
      <c r="Q2894" s="2" t="str">
        <f t="shared" si="226"/>
        <v/>
      </c>
      <c r="R2894" s="2" t="str">
        <f t="shared" si="226"/>
        <v/>
      </c>
      <c r="S2894" s="2" t="str">
        <f t="shared" si="226"/>
        <v/>
      </c>
      <c r="T2894" s="2" t="str">
        <f t="shared" si="226"/>
        <v/>
      </c>
      <c r="U2894" s="2" t="str">
        <f t="shared" si="226"/>
        <v/>
      </c>
      <c r="V2894" s="2" t="str">
        <f t="shared" si="226"/>
        <v/>
      </c>
      <c r="W2894" s="2" t="str">
        <f t="shared" si="226"/>
        <v/>
      </c>
      <c r="X2894" s="2" t="str">
        <f t="shared" si="226"/>
        <v/>
      </c>
      <c r="Y2894" s="2" t="str">
        <f t="shared" si="226"/>
        <v/>
      </c>
    </row>
    <row r="2895" spans="1:25" x14ac:dyDescent="0.2">
      <c r="A2895" s="2" t="s">
        <v>2071</v>
      </c>
      <c r="B2895" s="2">
        <v>8872</v>
      </c>
      <c r="C2895" s="2">
        <v>0</v>
      </c>
      <c r="D2895" s="2" t="s">
        <v>2063</v>
      </c>
      <c r="E2895" s="2">
        <v>3311</v>
      </c>
      <c r="F2895" s="2" t="s">
        <v>1966</v>
      </c>
      <c r="G2895" s="2">
        <v>2726676.2280000001</v>
      </c>
      <c r="H2895" s="2">
        <v>1222529.9480000001</v>
      </c>
      <c r="I2895" s="2" t="s">
        <v>4896</v>
      </c>
      <c r="J2895" s="4">
        <v>39630</v>
      </c>
      <c r="K2895" s="230">
        <f t="shared" si="228"/>
        <v>3</v>
      </c>
      <c r="L2895" s="2" t="str">
        <f>$B2895&amp;"-"&amp;COUNTIF($B$2:$B2895, $B2895)</f>
        <v>8872-2</v>
      </c>
      <c r="M2895" s="2">
        <v>8803</v>
      </c>
      <c r="N2895" s="2" t="str">
        <f t="shared" si="227"/>
        <v>Rüschlikon</v>
      </c>
      <c r="O2895" s="2" t="str">
        <f t="shared" si="226"/>
        <v>Rüschlikon</v>
      </c>
      <c r="P2895" s="2" t="str">
        <f t="shared" si="226"/>
        <v/>
      </c>
      <c r="Q2895" s="2" t="str">
        <f t="shared" si="226"/>
        <v/>
      </c>
      <c r="R2895" s="2" t="str">
        <f t="shared" si="226"/>
        <v/>
      </c>
      <c r="S2895" s="2" t="str">
        <f t="shared" si="226"/>
        <v/>
      </c>
      <c r="T2895" s="2" t="str">
        <f t="shared" si="226"/>
        <v/>
      </c>
      <c r="U2895" s="2" t="str">
        <f t="shared" si="226"/>
        <v/>
      </c>
      <c r="V2895" s="2" t="str">
        <f t="shared" si="226"/>
        <v/>
      </c>
      <c r="W2895" s="2" t="str">
        <f t="shared" si="226"/>
        <v/>
      </c>
      <c r="X2895" s="2" t="str">
        <f t="shared" si="226"/>
        <v/>
      </c>
      <c r="Y2895" s="2" t="str">
        <f t="shared" si="226"/>
        <v/>
      </c>
    </row>
    <row r="2896" spans="1:25" x14ac:dyDescent="0.2">
      <c r="A2896" s="2" t="s">
        <v>2063</v>
      </c>
      <c r="B2896" s="2">
        <v>8873</v>
      </c>
      <c r="C2896" s="2">
        <v>0</v>
      </c>
      <c r="D2896" s="2" t="s">
        <v>2063</v>
      </c>
      <c r="E2896" s="2">
        <v>3311</v>
      </c>
      <c r="F2896" s="2" t="s">
        <v>1966</v>
      </c>
      <c r="G2896" s="2">
        <v>2730890.4909999999</v>
      </c>
      <c r="H2896" s="2">
        <v>1224638.6569999999</v>
      </c>
      <c r="I2896" s="2" t="s">
        <v>4896</v>
      </c>
      <c r="J2896" s="4">
        <v>39630</v>
      </c>
      <c r="K2896" s="230">
        <f t="shared" si="228"/>
        <v>3</v>
      </c>
      <c r="L2896" s="2" t="str">
        <f>$B2896&amp;"-"&amp;COUNTIF($B$2:$B2896, $B2896)</f>
        <v>8873-1</v>
      </c>
      <c r="M2896" s="2">
        <v>8804</v>
      </c>
      <c r="N2896" s="2" t="str">
        <f t="shared" si="227"/>
        <v>Au ZH</v>
      </c>
      <c r="O2896" s="2" t="str">
        <f t="shared" si="226"/>
        <v/>
      </c>
      <c r="P2896" s="2" t="str">
        <f t="shared" si="226"/>
        <v/>
      </c>
      <c r="Q2896" s="2" t="str">
        <f t="shared" si="226"/>
        <v/>
      </c>
      <c r="R2896" s="2" t="str">
        <f t="shared" si="226"/>
        <v/>
      </c>
      <c r="S2896" s="2" t="str">
        <f t="shared" si="226"/>
        <v/>
      </c>
      <c r="T2896" s="2" t="str">
        <f t="shared" si="226"/>
        <v/>
      </c>
      <c r="U2896" s="2" t="str">
        <f t="shared" si="226"/>
        <v/>
      </c>
      <c r="V2896" s="2" t="str">
        <f t="shared" si="226"/>
        <v/>
      </c>
      <c r="W2896" s="2" t="str">
        <f t="shared" si="226"/>
        <v/>
      </c>
      <c r="X2896" s="2" t="str">
        <f t="shared" si="226"/>
        <v/>
      </c>
      <c r="Y2896" s="2" t="str">
        <f t="shared" si="226"/>
        <v/>
      </c>
    </row>
    <row r="2897" spans="1:25" x14ac:dyDescent="0.2">
      <c r="A2897" s="2" t="s">
        <v>2064</v>
      </c>
      <c r="B2897" s="2">
        <v>8717</v>
      </c>
      <c r="C2897" s="2">
        <v>0</v>
      </c>
      <c r="D2897" s="2" t="s">
        <v>2065</v>
      </c>
      <c r="E2897" s="2">
        <v>3312</v>
      </c>
      <c r="F2897" s="2" t="s">
        <v>1966</v>
      </c>
      <c r="G2897" s="2">
        <v>2718016.96</v>
      </c>
      <c r="H2897" s="2">
        <v>1228002.9990000001</v>
      </c>
      <c r="I2897" s="2" t="s">
        <v>4896</v>
      </c>
      <c r="J2897" s="4">
        <v>39630</v>
      </c>
      <c r="K2897" s="230">
        <f t="shared" si="228"/>
        <v>3</v>
      </c>
      <c r="L2897" s="2" t="str">
        <f>$B2897&amp;"-"&amp;COUNTIF($B$2:$B2897, $B2897)</f>
        <v>8717-1</v>
      </c>
      <c r="M2897" s="2">
        <v>8805</v>
      </c>
      <c r="N2897" s="2" t="str">
        <f t="shared" si="227"/>
        <v>Richterswil</v>
      </c>
      <c r="O2897" s="2" t="str">
        <f t="shared" si="226"/>
        <v/>
      </c>
      <c r="P2897" s="2" t="str">
        <f t="shared" si="226"/>
        <v/>
      </c>
      <c r="Q2897" s="2" t="str">
        <f t="shared" si="226"/>
        <v/>
      </c>
      <c r="R2897" s="2" t="str">
        <f t="shared" si="226"/>
        <v/>
      </c>
      <c r="S2897" s="2" t="str">
        <f t="shared" si="226"/>
        <v/>
      </c>
      <c r="T2897" s="2" t="str">
        <f t="shared" si="226"/>
        <v/>
      </c>
      <c r="U2897" s="2" t="str">
        <f t="shared" si="226"/>
        <v/>
      </c>
      <c r="V2897" s="2" t="str">
        <f t="shared" si="226"/>
        <v/>
      </c>
      <c r="W2897" s="2" t="str">
        <f t="shared" si="226"/>
        <v/>
      </c>
      <c r="X2897" s="2" t="str">
        <f t="shared" si="226"/>
        <v/>
      </c>
      <c r="Y2897" s="2" t="str">
        <f t="shared" si="226"/>
        <v/>
      </c>
    </row>
    <row r="2898" spans="1:25" x14ac:dyDescent="0.2">
      <c r="A2898" s="2" t="s">
        <v>1147</v>
      </c>
      <c r="B2898" s="2">
        <v>8863</v>
      </c>
      <c r="C2898" s="2">
        <v>0</v>
      </c>
      <c r="D2898" s="2" t="s">
        <v>2065</v>
      </c>
      <c r="E2898" s="2">
        <v>3312</v>
      </c>
      <c r="F2898" s="2" t="s">
        <v>1966</v>
      </c>
      <c r="G2898" s="2">
        <v>2715638.5189999999</v>
      </c>
      <c r="H2898" s="2">
        <v>1226523.4669999999</v>
      </c>
      <c r="I2898" s="2" t="s">
        <v>4896</v>
      </c>
      <c r="J2898" s="4">
        <v>39630</v>
      </c>
      <c r="K2898" s="230">
        <f t="shared" si="228"/>
        <v>3</v>
      </c>
      <c r="L2898" s="2" t="str">
        <f>$B2898&amp;"-"&amp;COUNTIF($B$2:$B2898, $B2898)</f>
        <v>8863-2</v>
      </c>
      <c r="M2898" s="2">
        <v>8806</v>
      </c>
      <c r="N2898" s="2" t="str">
        <f t="shared" si="227"/>
        <v>Bäch SZ</v>
      </c>
      <c r="O2898" s="2" t="str">
        <f t="shared" si="226"/>
        <v>Bäch SZ</v>
      </c>
      <c r="P2898" s="2" t="str">
        <f t="shared" si="226"/>
        <v/>
      </c>
      <c r="Q2898" s="2" t="str">
        <f t="shared" si="226"/>
        <v/>
      </c>
      <c r="R2898" s="2" t="str">
        <f t="shared" si="226"/>
        <v/>
      </c>
      <c r="S2898" s="2" t="str">
        <f t="shared" si="226"/>
        <v/>
      </c>
      <c r="T2898" s="2" t="str">
        <f t="shared" si="226"/>
        <v/>
      </c>
      <c r="U2898" s="2" t="str">
        <f t="shared" si="226"/>
        <v/>
      </c>
      <c r="V2898" s="2" t="str">
        <f t="shared" si="226"/>
        <v/>
      </c>
      <c r="W2898" s="2" t="str">
        <f t="shared" si="226"/>
        <v/>
      </c>
      <c r="X2898" s="2" t="str">
        <f t="shared" si="226"/>
        <v/>
      </c>
      <c r="Y2898" s="2" t="str">
        <f t="shared" si="226"/>
        <v/>
      </c>
    </row>
    <row r="2899" spans="1:25" x14ac:dyDescent="0.2">
      <c r="A2899" s="2" t="s">
        <v>2064</v>
      </c>
      <c r="B2899" s="2">
        <v>8717</v>
      </c>
      <c r="C2899" s="2">
        <v>0</v>
      </c>
      <c r="D2899" s="2" t="s">
        <v>2066</v>
      </c>
      <c r="E2899" s="2">
        <v>3313</v>
      </c>
      <c r="F2899" s="2" t="s">
        <v>1966</v>
      </c>
      <c r="G2899" s="2">
        <v>2718767.588</v>
      </c>
      <c r="H2899" s="2">
        <v>1229625.058</v>
      </c>
      <c r="I2899" s="2" t="s">
        <v>4896</v>
      </c>
      <c r="J2899" s="4">
        <v>39630</v>
      </c>
      <c r="K2899" s="230">
        <f t="shared" si="228"/>
        <v>3</v>
      </c>
      <c r="L2899" s="2" t="str">
        <f>$B2899&amp;"-"&amp;COUNTIF($B$2:$B2899, $B2899)</f>
        <v>8717-2</v>
      </c>
      <c r="M2899" s="2">
        <v>8807</v>
      </c>
      <c r="N2899" s="2" t="str">
        <f t="shared" si="227"/>
        <v>Freienbach</v>
      </c>
      <c r="O2899" s="2" t="str">
        <f t="shared" si="226"/>
        <v/>
      </c>
      <c r="P2899" s="2" t="str">
        <f t="shared" si="226"/>
        <v/>
      </c>
      <c r="Q2899" s="2" t="str">
        <f t="shared" si="226"/>
        <v/>
      </c>
      <c r="R2899" s="2" t="str">
        <f t="shared" si="226"/>
        <v/>
      </c>
      <c r="S2899" s="2" t="str">
        <f t="shared" si="226"/>
        <v/>
      </c>
      <c r="T2899" s="2" t="str">
        <f t="shared" si="226"/>
        <v/>
      </c>
      <c r="U2899" s="2" t="str">
        <f t="shared" si="226"/>
        <v/>
      </c>
      <c r="V2899" s="2" t="str">
        <f t="shared" si="226"/>
        <v/>
      </c>
      <c r="W2899" s="2" t="str">
        <f t="shared" si="226"/>
        <v/>
      </c>
      <c r="X2899" s="2" t="str">
        <f t="shared" si="226"/>
        <v/>
      </c>
      <c r="Y2899" s="2" t="str">
        <f t="shared" si="226"/>
        <v/>
      </c>
    </row>
    <row r="2900" spans="1:25" x14ac:dyDescent="0.2">
      <c r="A2900" s="2" t="s">
        <v>2066</v>
      </c>
      <c r="B2900" s="2">
        <v>8722</v>
      </c>
      <c r="C2900" s="2">
        <v>0</v>
      </c>
      <c r="D2900" s="2" t="s">
        <v>2066</v>
      </c>
      <c r="E2900" s="2">
        <v>3313</v>
      </c>
      <c r="F2900" s="2" t="s">
        <v>1966</v>
      </c>
      <c r="G2900" s="2">
        <v>2720077.6639999999</v>
      </c>
      <c r="H2900" s="2">
        <v>1229855.287</v>
      </c>
      <c r="I2900" s="2" t="s">
        <v>4896</v>
      </c>
      <c r="J2900" s="4">
        <v>39630</v>
      </c>
      <c r="K2900" s="230">
        <f t="shared" si="228"/>
        <v>3</v>
      </c>
      <c r="L2900" s="2" t="str">
        <f>$B2900&amp;"-"&amp;COUNTIF($B$2:$B2900, $B2900)</f>
        <v>8722-1</v>
      </c>
      <c r="M2900" s="2">
        <v>8808</v>
      </c>
      <c r="N2900" s="2" t="str">
        <f t="shared" si="227"/>
        <v>Pfäffikon SZ</v>
      </c>
      <c r="O2900" s="2" t="str">
        <f t="shared" si="226"/>
        <v/>
      </c>
      <c r="P2900" s="2" t="str">
        <f t="shared" si="226"/>
        <v/>
      </c>
      <c r="Q2900" s="2" t="str">
        <f t="shared" si="226"/>
        <v/>
      </c>
      <c r="R2900" s="2" t="str">
        <f t="shared" si="226"/>
        <v/>
      </c>
      <c r="S2900" s="2" t="str">
        <f t="shared" si="226"/>
        <v/>
      </c>
      <c r="T2900" s="2" t="str">
        <f t="shared" si="226"/>
        <v/>
      </c>
      <c r="U2900" s="2" t="str">
        <f t="shared" si="226"/>
        <v/>
      </c>
      <c r="V2900" s="2" t="str">
        <f t="shared" si="226"/>
        <v/>
      </c>
      <c r="W2900" s="2" t="str">
        <f t="shared" si="226"/>
        <v/>
      </c>
      <c r="X2900" s="2" t="str">
        <f t="shared" si="226"/>
        <v/>
      </c>
      <c r="Y2900" s="2" t="str">
        <f t="shared" si="226"/>
        <v/>
      </c>
    </row>
    <row r="2901" spans="1:25" x14ac:dyDescent="0.2">
      <c r="A2901" s="2" t="s">
        <v>2067</v>
      </c>
      <c r="B2901" s="2">
        <v>8718</v>
      </c>
      <c r="C2901" s="2">
        <v>0</v>
      </c>
      <c r="D2901" s="2" t="s">
        <v>2067</v>
      </c>
      <c r="E2901" s="2">
        <v>3315</v>
      </c>
      <c r="F2901" s="2" t="s">
        <v>1966</v>
      </c>
      <c r="G2901" s="2">
        <v>2723179.0469999998</v>
      </c>
      <c r="H2901" s="2">
        <v>1224348.6640000001</v>
      </c>
      <c r="I2901" s="2" t="s">
        <v>4896</v>
      </c>
      <c r="J2901" s="4">
        <v>39630</v>
      </c>
      <c r="K2901" s="230">
        <f t="shared" si="228"/>
        <v>3</v>
      </c>
      <c r="L2901" s="2" t="str">
        <f>$B2901&amp;"-"&amp;COUNTIF($B$2:$B2901, $B2901)</f>
        <v>8718-1</v>
      </c>
      <c r="M2901" s="2">
        <v>8810</v>
      </c>
      <c r="N2901" s="2" t="str">
        <f t="shared" si="227"/>
        <v>Horgen</v>
      </c>
      <c r="O2901" s="2" t="str">
        <f t="shared" si="226"/>
        <v/>
      </c>
      <c r="P2901" s="2" t="str">
        <f t="shared" si="226"/>
        <v/>
      </c>
      <c r="Q2901" s="2" t="str">
        <f t="shared" si="226"/>
        <v/>
      </c>
      <c r="R2901" s="2" t="str">
        <f t="shared" si="226"/>
        <v/>
      </c>
      <c r="S2901" s="2" t="str">
        <f t="shared" si="226"/>
        <v/>
      </c>
      <c r="T2901" s="2" t="str">
        <f t="shared" ref="O2901:Y2924" si="229">IFERROR(INDEX($A$2:$A$5744, MATCH($M2901&amp;"-"&amp;T$1, $L$2:$L$5744, 0)), "")</f>
        <v/>
      </c>
      <c r="U2901" s="2" t="str">
        <f t="shared" si="229"/>
        <v/>
      </c>
      <c r="V2901" s="2" t="str">
        <f t="shared" si="229"/>
        <v/>
      </c>
      <c r="W2901" s="2" t="str">
        <f t="shared" si="229"/>
        <v/>
      </c>
      <c r="X2901" s="2" t="str">
        <f t="shared" si="229"/>
        <v/>
      </c>
      <c r="Y2901" s="2" t="str">
        <f t="shared" si="229"/>
        <v/>
      </c>
    </row>
    <row r="2902" spans="1:25" x14ac:dyDescent="0.2">
      <c r="A2902" s="2" t="s">
        <v>2066</v>
      </c>
      <c r="B2902" s="2">
        <v>8722</v>
      </c>
      <c r="C2902" s="2">
        <v>0</v>
      </c>
      <c r="D2902" s="2" t="s">
        <v>2067</v>
      </c>
      <c r="E2902" s="2">
        <v>3315</v>
      </c>
      <c r="F2902" s="2" t="s">
        <v>1966</v>
      </c>
      <c r="G2902" s="2">
        <v>2722271.2510000002</v>
      </c>
      <c r="H2902" s="2">
        <v>1229175.148</v>
      </c>
      <c r="I2902" s="2" t="s">
        <v>4896</v>
      </c>
      <c r="J2902" s="4">
        <v>39630</v>
      </c>
      <c r="K2902" s="230">
        <f t="shared" si="228"/>
        <v>3</v>
      </c>
      <c r="L2902" s="2" t="str">
        <f>$B2902&amp;"-"&amp;COUNTIF($B$2:$B2902, $B2902)</f>
        <v>8722-2</v>
      </c>
      <c r="M2902" s="2">
        <v>8815</v>
      </c>
      <c r="N2902" s="2" t="str">
        <f t="shared" si="227"/>
        <v>Horgenberg</v>
      </c>
      <c r="O2902" s="2" t="str">
        <f t="shared" si="229"/>
        <v/>
      </c>
      <c r="P2902" s="2" t="str">
        <f t="shared" si="229"/>
        <v/>
      </c>
      <c r="Q2902" s="2" t="str">
        <f t="shared" si="229"/>
        <v/>
      </c>
      <c r="R2902" s="2" t="str">
        <f t="shared" si="229"/>
        <v/>
      </c>
      <c r="S2902" s="2" t="str">
        <f t="shared" si="229"/>
        <v/>
      </c>
      <c r="T2902" s="2" t="str">
        <f t="shared" si="229"/>
        <v/>
      </c>
      <c r="U2902" s="2" t="str">
        <f t="shared" si="229"/>
        <v/>
      </c>
      <c r="V2902" s="2" t="str">
        <f t="shared" si="229"/>
        <v/>
      </c>
      <c r="W2902" s="2" t="str">
        <f t="shared" si="229"/>
        <v/>
      </c>
      <c r="X2902" s="2" t="str">
        <f t="shared" si="229"/>
        <v/>
      </c>
      <c r="Y2902" s="2" t="str">
        <f t="shared" si="229"/>
        <v/>
      </c>
    </row>
    <row r="2903" spans="1:25" x14ac:dyDescent="0.2">
      <c r="A2903" s="2" t="s">
        <v>2068</v>
      </c>
      <c r="B2903" s="2">
        <v>8723</v>
      </c>
      <c r="C2903" s="2">
        <v>0</v>
      </c>
      <c r="D2903" s="2" t="s">
        <v>2067</v>
      </c>
      <c r="E2903" s="2">
        <v>3315</v>
      </c>
      <c r="F2903" s="2" t="s">
        <v>1966</v>
      </c>
      <c r="G2903" s="2">
        <v>2723582.912</v>
      </c>
      <c r="H2903" s="2">
        <v>1227388.017</v>
      </c>
      <c r="I2903" s="2" t="s">
        <v>4896</v>
      </c>
      <c r="J2903" s="4">
        <v>39630</v>
      </c>
      <c r="K2903" s="230">
        <f t="shared" si="228"/>
        <v>3</v>
      </c>
      <c r="L2903" s="2" t="str">
        <f>$B2903&amp;"-"&amp;COUNTIF($B$2:$B2903, $B2903)</f>
        <v>8723-1</v>
      </c>
      <c r="M2903" s="2">
        <v>8816</v>
      </c>
      <c r="N2903" s="2" t="str">
        <f t="shared" si="227"/>
        <v>Hirzel</v>
      </c>
      <c r="O2903" s="2" t="str">
        <f t="shared" si="229"/>
        <v/>
      </c>
      <c r="P2903" s="2" t="str">
        <f t="shared" si="229"/>
        <v/>
      </c>
      <c r="Q2903" s="2" t="str">
        <f t="shared" si="229"/>
        <v/>
      </c>
      <c r="R2903" s="2" t="str">
        <f t="shared" si="229"/>
        <v/>
      </c>
      <c r="S2903" s="2" t="str">
        <f t="shared" si="229"/>
        <v/>
      </c>
      <c r="T2903" s="2" t="str">
        <f t="shared" si="229"/>
        <v/>
      </c>
      <c r="U2903" s="2" t="str">
        <f t="shared" si="229"/>
        <v/>
      </c>
      <c r="V2903" s="2" t="str">
        <f t="shared" si="229"/>
        <v/>
      </c>
      <c r="W2903" s="2" t="str">
        <f t="shared" si="229"/>
        <v/>
      </c>
      <c r="X2903" s="2" t="str">
        <f t="shared" si="229"/>
        <v/>
      </c>
      <c r="Y2903" s="2" t="str">
        <f t="shared" si="229"/>
        <v/>
      </c>
    </row>
    <row r="2904" spans="1:25" x14ac:dyDescent="0.2">
      <c r="A2904" s="2" t="s">
        <v>2069</v>
      </c>
      <c r="B2904" s="2">
        <v>8723</v>
      </c>
      <c r="C2904" s="2">
        <v>2</v>
      </c>
      <c r="D2904" s="2" t="s">
        <v>2067</v>
      </c>
      <c r="E2904" s="2">
        <v>3315</v>
      </c>
      <c r="F2904" s="2" t="s">
        <v>1966</v>
      </c>
      <c r="G2904" s="2">
        <v>2722245.2749999999</v>
      </c>
      <c r="H2904" s="2">
        <v>1228628.872</v>
      </c>
      <c r="I2904" s="2" t="s">
        <v>4896</v>
      </c>
      <c r="J2904" s="4">
        <v>40360</v>
      </c>
      <c r="K2904" s="230">
        <f t="shared" si="228"/>
        <v>3</v>
      </c>
      <c r="L2904" s="2" t="str">
        <f>$B2904&amp;"-"&amp;COUNTIF($B$2:$B2904, $B2904)</f>
        <v>8723-2</v>
      </c>
      <c r="M2904" s="2">
        <v>8820</v>
      </c>
      <c r="N2904" s="2" t="str">
        <f t="shared" si="227"/>
        <v>Wädenswil</v>
      </c>
      <c r="O2904" s="2" t="str">
        <f t="shared" si="229"/>
        <v/>
      </c>
      <c r="P2904" s="2" t="str">
        <f t="shared" si="229"/>
        <v/>
      </c>
      <c r="Q2904" s="2" t="str">
        <f t="shared" si="229"/>
        <v/>
      </c>
      <c r="R2904" s="2" t="str">
        <f t="shared" si="229"/>
        <v/>
      </c>
      <c r="S2904" s="2" t="str">
        <f t="shared" si="229"/>
        <v/>
      </c>
      <c r="T2904" s="2" t="str">
        <f t="shared" si="229"/>
        <v/>
      </c>
      <c r="U2904" s="2" t="str">
        <f t="shared" si="229"/>
        <v/>
      </c>
      <c r="V2904" s="2" t="str">
        <f t="shared" si="229"/>
        <v/>
      </c>
      <c r="W2904" s="2" t="str">
        <f t="shared" si="229"/>
        <v/>
      </c>
      <c r="X2904" s="2" t="str">
        <f t="shared" si="229"/>
        <v/>
      </c>
      <c r="Y2904" s="2" t="str">
        <f t="shared" si="229"/>
        <v/>
      </c>
    </row>
    <row r="2905" spans="1:25" x14ac:dyDescent="0.2">
      <c r="A2905" s="2" t="s">
        <v>2070</v>
      </c>
      <c r="B2905" s="2">
        <v>8866</v>
      </c>
      <c r="C2905" s="2">
        <v>0</v>
      </c>
      <c r="D2905" s="2" t="s">
        <v>2067</v>
      </c>
      <c r="E2905" s="2">
        <v>3315</v>
      </c>
      <c r="F2905" s="2" t="s">
        <v>1966</v>
      </c>
      <c r="G2905" s="2">
        <v>2723114.6839999999</v>
      </c>
      <c r="H2905" s="2">
        <v>1221945.4850000001</v>
      </c>
      <c r="I2905" s="2" t="s">
        <v>4896</v>
      </c>
      <c r="J2905" s="4">
        <v>39630</v>
      </c>
      <c r="K2905" s="230">
        <f t="shared" si="228"/>
        <v>3</v>
      </c>
      <c r="L2905" s="2" t="str">
        <f>$B2905&amp;"-"&amp;COUNTIF($B$2:$B2905, $B2905)</f>
        <v>8866-2</v>
      </c>
      <c r="M2905" s="2">
        <v>8824</v>
      </c>
      <c r="N2905" s="2" t="str">
        <f t="shared" si="227"/>
        <v>Schönenberg ZH</v>
      </c>
      <c r="O2905" s="2" t="str">
        <f t="shared" si="229"/>
        <v/>
      </c>
      <c r="P2905" s="2" t="str">
        <f t="shared" si="229"/>
        <v/>
      </c>
      <c r="Q2905" s="2" t="str">
        <f t="shared" si="229"/>
        <v/>
      </c>
      <c r="R2905" s="2" t="str">
        <f t="shared" si="229"/>
        <v/>
      </c>
      <c r="S2905" s="2" t="str">
        <f t="shared" si="229"/>
        <v/>
      </c>
      <c r="T2905" s="2" t="str">
        <f t="shared" si="229"/>
        <v/>
      </c>
      <c r="U2905" s="2" t="str">
        <f t="shared" si="229"/>
        <v/>
      </c>
      <c r="V2905" s="2" t="str">
        <f t="shared" si="229"/>
        <v/>
      </c>
      <c r="W2905" s="2" t="str">
        <f t="shared" si="229"/>
        <v/>
      </c>
      <c r="X2905" s="2" t="str">
        <f t="shared" si="229"/>
        <v/>
      </c>
      <c r="Y2905" s="2" t="str">
        <f t="shared" si="229"/>
        <v/>
      </c>
    </row>
    <row r="2906" spans="1:25" x14ac:dyDescent="0.2">
      <c r="A2906" s="2" t="s">
        <v>2071</v>
      </c>
      <c r="B2906" s="2">
        <v>8872</v>
      </c>
      <c r="C2906" s="2">
        <v>0</v>
      </c>
      <c r="D2906" s="2" t="s">
        <v>2071</v>
      </c>
      <c r="E2906" s="2">
        <v>3316</v>
      </c>
      <c r="F2906" s="2" t="s">
        <v>1966</v>
      </c>
      <c r="G2906" s="2">
        <v>2726165.773</v>
      </c>
      <c r="H2906" s="2">
        <v>1222426.51</v>
      </c>
      <c r="I2906" s="2" t="s">
        <v>4896</v>
      </c>
      <c r="J2906" s="4">
        <v>39630</v>
      </c>
      <c r="K2906" s="230">
        <f t="shared" si="228"/>
        <v>3</v>
      </c>
      <c r="L2906" s="2" t="str">
        <f>$B2906&amp;"-"&amp;COUNTIF($B$2:$B2906, $B2906)</f>
        <v>8872-3</v>
      </c>
      <c r="M2906" s="2">
        <v>8825</v>
      </c>
      <c r="N2906" s="2" t="str">
        <f t="shared" si="227"/>
        <v>Hütten</v>
      </c>
      <c r="O2906" s="2" t="str">
        <f t="shared" si="229"/>
        <v/>
      </c>
      <c r="P2906" s="2" t="str">
        <f t="shared" si="229"/>
        <v/>
      </c>
      <c r="Q2906" s="2" t="str">
        <f t="shared" si="229"/>
        <v/>
      </c>
      <c r="R2906" s="2" t="str">
        <f t="shared" si="229"/>
        <v/>
      </c>
      <c r="S2906" s="2" t="str">
        <f t="shared" si="229"/>
        <v/>
      </c>
      <c r="T2906" s="2" t="str">
        <f t="shared" si="229"/>
        <v/>
      </c>
      <c r="U2906" s="2" t="str">
        <f t="shared" si="229"/>
        <v/>
      </c>
      <c r="V2906" s="2" t="str">
        <f t="shared" si="229"/>
        <v/>
      </c>
      <c r="W2906" s="2" t="str">
        <f t="shared" si="229"/>
        <v/>
      </c>
      <c r="X2906" s="2" t="str">
        <f t="shared" si="229"/>
        <v/>
      </c>
      <c r="Y2906" s="2" t="str">
        <f t="shared" si="229"/>
        <v/>
      </c>
    </row>
    <row r="2907" spans="1:25" x14ac:dyDescent="0.2">
      <c r="A2907" s="2" t="s">
        <v>2072</v>
      </c>
      <c r="B2907" s="2">
        <v>8716</v>
      </c>
      <c r="C2907" s="2">
        <v>0</v>
      </c>
      <c r="D2907" s="2" t="s">
        <v>2072</v>
      </c>
      <c r="E2907" s="2">
        <v>3338</v>
      </c>
      <c r="F2907" s="2" t="s">
        <v>1966</v>
      </c>
      <c r="G2907" s="2">
        <v>2713628.3160000001</v>
      </c>
      <c r="H2907" s="2">
        <v>1231645.257</v>
      </c>
      <c r="I2907" s="2" t="s">
        <v>4896</v>
      </c>
      <c r="J2907" s="4">
        <v>39630</v>
      </c>
      <c r="K2907" s="230">
        <f t="shared" si="228"/>
        <v>3</v>
      </c>
      <c r="L2907" s="2" t="str">
        <f>$B2907&amp;"-"&amp;COUNTIF($B$2:$B2907, $B2907)</f>
        <v>8716-1</v>
      </c>
      <c r="M2907" s="2">
        <v>8832</v>
      </c>
      <c r="N2907" s="2" t="str">
        <f t="shared" si="227"/>
        <v>Wollerau</v>
      </c>
      <c r="O2907" s="2" t="str">
        <f t="shared" si="229"/>
        <v>Wollerau</v>
      </c>
      <c r="P2907" s="2" t="str">
        <f t="shared" si="229"/>
        <v>Wilen b. Wollerau</v>
      </c>
      <c r="Q2907" s="2" t="str">
        <f t="shared" si="229"/>
        <v>Wollerau</v>
      </c>
      <c r="R2907" s="2" t="str">
        <f t="shared" si="229"/>
        <v/>
      </c>
      <c r="S2907" s="2" t="str">
        <f t="shared" si="229"/>
        <v/>
      </c>
      <c r="T2907" s="2" t="str">
        <f t="shared" si="229"/>
        <v/>
      </c>
      <c r="U2907" s="2" t="str">
        <f t="shared" si="229"/>
        <v/>
      </c>
      <c r="V2907" s="2" t="str">
        <f t="shared" si="229"/>
        <v/>
      </c>
      <c r="W2907" s="2" t="str">
        <f t="shared" si="229"/>
        <v/>
      </c>
      <c r="X2907" s="2" t="str">
        <f t="shared" si="229"/>
        <v/>
      </c>
      <c r="Y2907" s="2" t="str">
        <f t="shared" si="229"/>
        <v/>
      </c>
    </row>
    <row r="2908" spans="1:25" x14ac:dyDescent="0.2">
      <c r="A2908" s="2" t="s">
        <v>2073</v>
      </c>
      <c r="B2908" s="2">
        <v>8730</v>
      </c>
      <c r="C2908" s="2">
        <v>0</v>
      </c>
      <c r="D2908" s="2" t="s">
        <v>2072</v>
      </c>
      <c r="E2908" s="2">
        <v>3338</v>
      </c>
      <c r="F2908" s="2" t="s">
        <v>1966</v>
      </c>
      <c r="G2908" s="2">
        <v>2714908.5070000002</v>
      </c>
      <c r="H2908" s="2">
        <v>1232485.8489999999</v>
      </c>
      <c r="I2908" s="2" t="s">
        <v>4896</v>
      </c>
      <c r="J2908" s="4">
        <v>39630</v>
      </c>
      <c r="K2908" s="230">
        <f t="shared" si="228"/>
        <v>3</v>
      </c>
      <c r="L2908" s="2" t="str">
        <f>$B2908&amp;"-"&amp;COUNTIF($B$2:$B2908, $B2908)</f>
        <v>8730-2</v>
      </c>
      <c r="M2908" s="2">
        <v>8833</v>
      </c>
      <c r="N2908" s="2" t="str">
        <f t="shared" si="227"/>
        <v>Samstagern</v>
      </c>
      <c r="O2908" s="2" t="str">
        <f t="shared" si="229"/>
        <v>Samstagern</v>
      </c>
      <c r="P2908" s="2" t="str">
        <f t="shared" si="229"/>
        <v/>
      </c>
      <c r="Q2908" s="2" t="str">
        <f t="shared" si="229"/>
        <v/>
      </c>
      <c r="R2908" s="2" t="str">
        <f t="shared" si="229"/>
        <v/>
      </c>
      <c r="S2908" s="2" t="str">
        <f t="shared" si="229"/>
        <v/>
      </c>
      <c r="T2908" s="2" t="str">
        <f t="shared" si="229"/>
        <v/>
      </c>
      <c r="U2908" s="2" t="str">
        <f t="shared" si="229"/>
        <v/>
      </c>
      <c r="V2908" s="2" t="str">
        <f t="shared" si="229"/>
        <v/>
      </c>
      <c r="W2908" s="2" t="str">
        <f t="shared" si="229"/>
        <v/>
      </c>
      <c r="X2908" s="2" t="str">
        <f t="shared" si="229"/>
        <v/>
      </c>
      <c r="Y2908" s="2" t="str">
        <f t="shared" si="229"/>
        <v/>
      </c>
    </row>
    <row r="2909" spans="1:25" x14ac:dyDescent="0.2">
      <c r="A2909" s="2" t="s">
        <v>2072</v>
      </c>
      <c r="B2909" s="2">
        <v>8716</v>
      </c>
      <c r="C2909" s="2">
        <v>0</v>
      </c>
      <c r="D2909" s="2" t="s">
        <v>2073</v>
      </c>
      <c r="E2909" s="2">
        <v>3339</v>
      </c>
      <c r="F2909" s="2" t="s">
        <v>1966</v>
      </c>
      <c r="G2909" s="2">
        <v>2715275.1159999999</v>
      </c>
      <c r="H2909" s="2">
        <v>1231956.392</v>
      </c>
      <c r="I2909" s="2" t="s">
        <v>4896</v>
      </c>
      <c r="J2909" s="4">
        <v>39630</v>
      </c>
      <c r="K2909" s="230">
        <f t="shared" si="228"/>
        <v>3</v>
      </c>
      <c r="L2909" s="2" t="str">
        <f>$B2909&amp;"-"&amp;COUNTIF($B$2:$B2909, $B2909)</f>
        <v>8716-2</v>
      </c>
      <c r="M2909" s="2">
        <v>8834</v>
      </c>
      <c r="N2909" s="2" t="str">
        <f t="shared" si="227"/>
        <v>Schindellegi</v>
      </c>
      <c r="O2909" s="2" t="str">
        <f t="shared" si="229"/>
        <v>Schindellegi</v>
      </c>
      <c r="P2909" s="2" t="str">
        <f t="shared" si="229"/>
        <v/>
      </c>
      <c r="Q2909" s="2" t="str">
        <f t="shared" si="229"/>
        <v/>
      </c>
      <c r="R2909" s="2" t="str">
        <f t="shared" si="229"/>
        <v/>
      </c>
      <c r="S2909" s="2" t="str">
        <f t="shared" si="229"/>
        <v/>
      </c>
      <c r="T2909" s="2" t="str">
        <f t="shared" si="229"/>
        <v/>
      </c>
      <c r="U2909" s="2" t="str">
        <f t="shared" si="229"/>
        <v/>
      </c>
      <c r="V2909" s="2" t="str">
        <f t="shared" si="229"/>
        <v/>
      </c>
      <c r="W2909" s="2" t="str">
        <f t="shared" si="229"/>
        <v/>
      </c>
      <c r="X2909" s="2" t="str">
        <f t="shared" si="229"/>
        <v/>
      </c>
      <c r="Y2909" s="2" t="str">
        <f t="shared" si="229"/>
        <v/>
      </c>
    </row>
    <row r="2910" spans="1:25" x14ac:dyDescent="0.2">
      <c r="A2910" s="2" t="s">
        <v>2073</v>
      </c>
      <c r="B2910" s="2">
        <v>8730</v>
      </c>
      <c r="C2910" s="2">
        <v>0</v>
      </c>
      <c r="D2910" s="2" t="s">
        <v>2073</v>
      </c>
      <c r="E2910" s="2">
        <v>3339</v>
      </c>
      <c r="F2910" s="2" t="s">
        <v>1966</v>
      </c>
      <c r="G2910" s="2">
        <v>2716905.6510000001</v>
      </c>
      <c r="H2910" s="2">
        <v>1231772.696</v>
      </c>
      <c r="I2910" s="2" t="s">
        <v>4896</v>
      </c>
      <c r="J2910" s="4">
        <v>39630</v>
      </c>
      <c r="K2910" s="230">
        <f t="shared" si="228"/>
        <v>3</v>
      </c>
      <c r="L2910" s="2" t="str">
        <f>$B2910&amp;"-"&amp;COUNTIF($B$2:$B2910, $B2910)</f>
        <v>8730-3</v>
      </c>
      <c r="M2910" s="2">
        <v>8835</v>
      </c>
      <c r="N2910" s="2" t="str">
        <f t="shared" si="227"/>
        <v>Feusisberg</v>
      </c>
      <c r="O2910" s="2" t="str">
        <f t="shared" si="229"/>
        <v/>
      </c>
      <c r="P2910" s="2" t="str">
        <f t="shared" si="229"/>
        <v/>
      </c>
      <c r="Q2910" s="2" t="str">
        <f t="shared" si="229"/>
        <v/>
      </c>
      <c r="R2910" s="2" t="str">
        <f t="shared" si="229"/>
        <v/>
      </c>
      <c r="S2910" s="2" t="str">
        <f t="shared" si="229"/>
        <v/>
      </c>
      <c r="T2910" s="2" t="str">
        <f t="shared" si="229"/>
        <v/>
      </c>
      <c r="U2910" s="2" t="str">
        <f t="shared" si="229"/>
        <v/>
      </c>
      <c r="V2910" s="2" t="str">
        <f t="shared" si="229"/>
        <v/>
      </c>
      <c r="W2910" s="2" t="str">
        <f t="shared" si="229"/>
        <v/>
      </c>
      <c r="X2910" s="2" t="str">
        <f t="shared" si="229"/>
        <v/>
      </c>
      <c r="Y2910" s="2" t="str">
        <f t="shared" si="229"/>
        <v/>
      </c>
    </row>
    <row r="2911" spans="1:25" x14ac:dyDescent="0.2">
      <c r="A2911" s="2" t="s">
        <v>138</v>
      </c>
      <c r="B2911" s="2">
        <v>8630</v>
      </c>
      <c r="C2911" s="2">
        <v>0</v>
      </c>
      <c r="D2911" s="2" t="s">
        <v>2075</v>
      </c>
      <c r="E2911" s="2">
        <v>3340</v>
      </c>
      <c r="F2911" s="2" t="s">
        <v>1966</v>
      </c>
      <c r="G2911" s="2">
        <v>2706890.304</v>
      </c>
      <c r="H2911" s="2">
        <v>1234209.5079999999</v>
      </c>
      <c r="I2911" s="2" t="s">
        <v>4896</v>
      </c>
      <c r="J2911" s="4">
        <v>39630</v>
      </c>
      <c r="K2911" s="230">
        <f t="shared" si="228"/>
        <v>3</v>
      </c>
      <c r="L2911" s="2" t="str">
        <f>$B2911&amp;"-"&amp;COUNTIF($B$2:$B2911, $B2911)</f>
        <v>8630-3</v>
      </c>
      <c r="M2911" s="2">
        <v>8836</v>
      </c>
      <c r="N2911" s="2" t="str">
        <f t="shared" si="227"/>
        <v>Bennau</v>
      </c>
      <c r="O2911" s="2" t="str">
        <f t="shared" si="229"/>
        <v>Bennau</v>
      </c>
      <c r="P2911" s="2" t="str">
        <f t="shared" si="229"/>
        <v>Bennau</v>
      </c>
      <c r="Q2911" s="2" t="str">
        <f t="shared" si="229"/>
        <v/>
      </c>
      <c r="R2911" s="2" t="str">
        <f t="shared" si="229"/>
        <v/>
      </c>
      <c r="S2911" s="2" t="str">
        <f t="shared" si="229"/>
        <v/>
      </c>
      <c r="T2911" s="2" t="str">
        <f t="shared" si="229"/>
        <v/>
      </c>
      <c r="U2911" s="2" t="str">
        <f t="shared" si="229"/>
        <v/>
      </c>
      <c r="V2911" s="2" t="str">
        <f t="shared" si="229"/>
        <v/>
      </c>
      <c r="W2911" s="2" t="str">
        <f t="shared" si="229"/>
        <v/>
      </c>
      <c r="X2911" s="2" t="str">
        <f t="shared" si="229"/>
        <v/>
      </c>
      <c r="Y2911" s="2" t="str">
        <f t="shared" si="229"/>
        <v/>
      </c>
    </row>
    <row r="2912" spans="1:25" x14ac:dyDescent="0.2">
      <c r="A2912" s="2" t="s">
        <v>124</v>
      </c>
      <c r="B2912" s="2">
        <v>8633</v>
      </c>
      <c r="C2912" s="2">
        <v>0</v>
      </c>
      <c r="D2912" s="2" t="s">
        <v>2075</v>
      </c>
      <c r="E2912" s="2">
        <v>3340</v>
      </c>
      <c r="F2912" s="2" t="s">
        <v>1966</v>
      </c>
      <c r="G2912" s="2">
        <v>2704101.1529999999</v>
      </c>
      <c r="H2912" s="2">
        <v>1233916.959</v>
      </c>
      <c r="I2912" s="2" t="s">
        <v>4896</v>
      </c>
      <c r="J2912" s="4">
        <v>39630</v>
      </c>
      <c r="K2912" s="230">
        <f t="shared" si="228"/>
        <v>3</v>
      </c>
      <c r="L2912" s="2" t="str">
        <f>$B2912&amp;"-"&amp;COUNTIF($B$2:$B2912, $B2912)</f>
        <v>8633-2</v>
      </c>
      <c r="M2912" s="2">
        <v>8840</v>
      </c>
      <c r="N2912" s="2" t="str">
        <f t="shared" si="227"/>
        <v>Einsiedeln</v>
      </c>
      <c r="O2912" s="2" t="str">
        <f t="shared" si="229"/>
        <v>Trachslau</v>
      </c>
      <c r="P2912" s="2" t="str">
        <f t="shared" si="229"/>
        <v/>
      </c>
      <c r="Q2912" s="2" t="str">
        <f t="shared" si="229"/>
        <v/>
      </c>
      <c r="R2912" s="2" t="str">
        <f t="shared" si="229"/>
        <v/>
      </c>
      <c r="S2912" s="2" t="str">
        <f t="shared" si="229"/>
        <v/>
      </c>
      <c r="T2912" s="2" t="str">
        <f t="shared" si="229"/>
        <v/>
      </c>
      <c r="U2912" s="2" t="str">
        <f t="shared" si="229"/>
        <v/>
      </c>
      <c r="V2912" s="2" t="str">
        <f t="shared" si="229"/>
        <v/>
      </c>
      <c r="W2912" s="2" t="str">
        <f t="shared" si="229"/>
        <v/>
      </c>
      <c r="X2912" s="2" t="str">
        <f t="shared" si="229"/>
        <v/>
      </c>
      <c r="Y2912" s="2" t="str">
        <f t="shared" si="229"/>
        <v/>
      </c>
    </row>
    <row r="2913" spans="1:25" x14ac:dyDescent="0.2">
      <c r="A2913" s="2" t="s">
        <v>2074</v>
      </c>
      <c r="B2913" s="2">
        <v>8640</v>
      </c>
      <c r="C2913" s="2">
        <v>0</v>
      </c>
      <c r="D2913" s="2" t="s">
        <v>2075</v>
      </c>
      <c r="E2913" s="2">
        <v>3340</v>
      </c>
      <c r="F2913" s="2" t="s">
        <v>1966</v>
      </c>
      <c r="G2913" s="2">
        <v>2704939.4789999998</v>
      </c>
      <c r="H2913" s="2">
        <v>1231695.5020000001</v>
      </c>
      <c r="I2913" s="2" t="s">
        <v>4896</v>
      </c>
      <c r="J2913" s="4">
        <v>39630</v>
      </c>
      <c r="K2913" s="230">
        <f t="shared" si="228"/>
        <v>3</v>
      </c>
      <c r="L2913" s="2" t="str">
        <f>$B2913&amp;"-"&amp;COUNTIF($B$2:$B2913, $B2913)</f>
        <v>8640-2</v>
      </c>
      <c r="M2913" s="2">
        <v>8841</v>
      </c>
      <c r="N2913" s="2" t="str">
        <f t="shared" si="227"/>
        <v>Gross</v>
      </c>
      <c r="O2913" s="2" t="str">
        <f t="shared" si="229"/>
        <v/>
      </c>
      <c r="P2913" s="2" t="str">
        <f t="shared" si="229"/>
        <v/>
      </c>
      <c r="Q2913" s="2" t="str">
        <f t="shared" si="229"/>
        <v/>
      </c>
      <c r="R2913" s="2" t="str">
        <f t="shared" si="229"/>
        <v/>
      </c>
      <c r="S2913" s="2" t="str">
        <f t="shared" si="229"/>
        <v/>
      </c>
      <c r="T2913" s="2" t="str">
        <f t="shared" si="229"/>
        <v/>
      </c>
      <c r="U2913" s="2" t="str">
        <f t="shared" si="229"/>
        <v/>
      </c>
      <c r="V2913" s="2" t="str">
        <f t="shared" si="229"/>
        <v/>
      </c>
      <c r="W2913" s="2" t="str">
        <f t="shared" si="229"/>
        <v/>
      </c>
      <c r="X2913" s="2" t="str">
        <f t="shared" si="229"/>
        <v/>
      </c>
      <c r="Y2913" s="2" t="str">
        <f t="shared" si="229"/>
        <v/>
      </c>
    </row>
    <row r="2914" spans="1:25" x14ac:dyDescent="0.2">
      <c r="A2914" s="2" t="s">
        <v>2076</v>
      </c>
      <c r="B2914" s="2">
        <v>8645</v>
      </c>
      <c r="C2914" s="2">
        <v>0</v>
      </c>
      <c r="D2914" s="2" t="s">
        <v>2075</v>
      </c>
      <c r="E2914" s="2">
        <v>3340</v>
      </c>
      <c r="F2914" s="2" t="s">
        <v>1966</v>
      </c>
      <c r="G2914" s="2">
        <v>2707033.4360000002</v>
      </c>
      <c r="H2914" s="2">
        <v>1232292.1740000001</v>
      </c>
      <c r="I2914" s="2" t="s">
        <v>4896</v>
      </c>
      <c r="J2914" s="4">
        <v>39630</v>
      </c>
      <c r="K2914" s="230">
        <f t="shared" si="228"/>
        <v>3</v>
      </c>
      <c r="L2914" s="2" t="str">
        <f>$B2914&amp;"-"&amp;COUNTIF($B$2:$B2914, $B2914)</f>
        <v>8645-1</v>
      </c>
      <c r="M2914" s="2">
        <v>8842</v>
      </c>
      <c r="N2914" s="2" t="str">
        <f t="shared" si="227"/>
        <v>Unteriberg</v>
      </c>
      <c r="O2914" s="2" t="str">
        <f t="shared" si="229"/>
        <v>Unteriberg</v>
      </c>
      <c r="P2914" s="2" t="str">
        <f t="shared" si="229"/>
        <v>Unteriberg</v>
      </c>
      <c r="Q2914" s="2" t="str">
        <f t="shared" si="229"/>
        <v/>
      </c>
      <c r="R2914" s="2" t="str">
        <f t="shared" si="229"/>
        <v/>
      </c>
      <c r="S2914" s="2" t="str">
        <f t="shared" si="229"/>
        <v/>
      </c>
      <c r="T2914" s="2" t="str">
        <f t="shared" si="229"/>
        <v/>
      </c>
      <c r="U2914" s="2" t="str">
        <f t="shared" si="229"/>
        <v/>
      </c>
      <c r="V2914" s="2" t="str">
        <f t="shared" si="229"/>
        <v/>
      </c>
      <c r="W2914" s="2" t="str">
        <f t="shared" si="229"/>
        <v/>
      </c>
      <c r="X2914" s="2" t="str">
        <f t="shared" si="229"/>
        <v/>
      </c>
      <c r="Y2914" s="2" t="str">
        <f t="shared" si="229"/>
        <v/>
      </c>
    </row>
    <row r="2915" spans="1:25" x14ac:dyDescent="0.2">
      <c r="A2915" s="2" t="s">
        <v>2077</v>
      </c>
      <c r="B2915" s="2">
        <v>8646</v>
      </c>
      <c r="C2915" s="2">
        <v>0</v>
      </c>
      <c r="D2915" s="2" t="s">
        <v>2075</v>
      </c>
      <c r="E2915" s="2">
        <v>3340</v>
      </c>
      <c r="F2915" s="2" t="s">
        <v>1966</v>
      </c>
      <c r="G2915" s="2">
        <v>2709560.3420000002</v>
      </c>
      <c r="H2915" s="2">
        <v>1231994.105</v>
      </c>
      <c r="I2915" s="2" t="s">
        <v>4896</v>
      </c>
      <c r="J2915" s="4">
        <v>39630</v>
      </c>
      <c r="K2915" s="230">
        <f t="shared" si="228"/>
        <v>3</v>
      </c>
      <c r="L2915" s="2" t="str">
        <f>$B2915&amp;"-"&amp;COUNTIF($B$2:$B2915, $B2915)</f>
        <v>8646-1</v>
      </c>
      <c r="M2915" s="2">
        <v>8843</v>
      </c>
      <c r="N2915" s="2" t="str">
        <f t="shared" si="227"/>
        <v>Oberiberg</v>
      </c>
      <c r="O2915" s="2" t="str">
        <f t="shared" si="229"/>
        <v>Oberiberg</v>
      </c>
      <c r="P2915" s="2" t="str">
        <f t="shared" si="229"/>
        <v/>
      </c>
      <c r="Q2915" s="2" t="str">
        <f t="shared" si="229"/>
        <v/>
      </c>
      <c r="R2915" s="2" t="str">
        <f t="shared" si="229"/>
        <v/>
      </c>
      <c r="S2915" s="2" t="str">
        <f t="shared" si="229"/>
        <v/>
      </c>
      <c r="T2915" s="2" t="str">
        <f t="shared" si="229"/>
        <v/>
      </c>
      <c r="U2915" s="2" t="str">
        <f t="shared" si="229"/>
        <v/>
      </c>
      <c r="V2915" s="2" t="str">
        <f t="shared" si="229"/>
        <v/>
      </c>
      <c r="W2915" s="2" t="str">
        <f t="shared" si="229"/>
        <v/>
      </c>
      <c r="X2915" s="2" t="str">
        <f t="shared" si="229"/>
        <v/>
      </c>
      <c r="Y2915" s="2" t="str">
        <f t="shared" si="229"/>
        <v/>
      </c>
    </row>
    <row r="2916" spans="1:25" x14ac:dyDescent="0.2">
      <c r="A2916" s="2" t="s">
        <v>161</v>
      </c>
      <c r="B2916" s="2">
        <v>8714</v>
      </c>
      <c r="C2916" s="2">
        <v>0</v>
      </c>
      <c r="D2916" s="2" t="s">
        <v>2075</v>
      </c>
      <c r="E2916" s="2">
        <v>3340</v>
      </c>
      <c r="F2916" s="2" t="s">
        <v>1966</v>
      </c>
      <c r="G2916" s="2">
        <v>2703391.344</v>
      </c>
      <c r="H2916" s="2">
        <v>1233750.8430000001</v>
      </c>
      <c r="I2916" s="2" t="s">
        <v>4896</v>
      </c>
      <c r="J2916" s="4">
        <v>39630</v>
      </c>
      <c r="K2916" s="230">
        <f t="shared" si="228"/>
        <v>3</v>
      </c>
      <c r="L2916" s="2" t="str">
        <f>$B2916&amp;"-"&amp;COUNTIF($B$2:$B2916, $B2916)</f>
        <v>8714-2</v>
      </c>
      <c r="M2916" s="2">
        <v>8844</v>
      </c>
      <c r="N2916" s="2" t="str">
        <f t="shared" si="227"/>
        <v>Euthal</v>
      </c>
      <c r="O2916" s="2" t="str">
        <f t="shared" si="229"/>
        <v>Euthal</v>
      </c>
      <c r="P2916" s="2" t="str">
        <f t="shared" si="229"/>
        <v/>
      </c>
      <c r="Q2916" s="2" t="str">
        <f t="shared" si="229"/>
        <v/>
      </c>
      <c r="R2916" s="2" t="str">
        <f t="shared" si="229"/>
        <v/>
      </c>
      <c r="S2916" s="2" t="str">
        <f t="shared" si="229"/>
        <v/>
      </c>
      <c r="T2916" s="2" t="str">
        <f t="shared" si="229"/>
        <v/>
      </c>
      <c r="U2916" s="2" t="str">
        <f t="shared" si="229"/>
        <v/>
      </c>
      <c r="V2916" s="2" t="str">
        <f t="shared" si="229"/>
        <v/>
      </c>
      <c r="W2916" s="2" t="str">
        <f t="shared" si="229"/>
        <v/>
      </c>
      <c r="X2916" s="2" t="str">
        <f t="shared" si="229"/>
        <v/>
      </c>
      <c r="Y2916" s="2" t="str">
        <f t="shared" si="229"/>
        <v/>
      </c>
    </row>
    <row r="2917" spans="1:25" x14ac:dyDescent="0.2">
      <c r="A2917" s="2" t="s">
        <v>2078</v>
      </c>
      <c r="B2917" s="2">
        <v>8715</v>
      </c>
      <c r="C2917" s="2">
        <v>0</v>
      </c>
      <c r="D2917" s="2" t="s">
        <v>2075</v>
      </c>
      <c r="E2917" s="2">
        <v>3340</v>
      </c>
      <c r="F2917" s="2" t="s">
        <v>1966</v>
      </c>
      <c r="G2917" s="2">
        <v>2710358.6609999998</v>
      </c>
      <c r="H2917" s="2">
        <v>1231368.7520000001</v>
      </c>
      <c r="I2917" s="2" t="s">
        <v>4896</v>
      </c>
      <c r="J2917" s="4">
        <v>39630</v>
      </c>
      <c r="K2917" s="230">
        <f t="shared" si="228"/>
        <v>3</v>
      </c>
      <c r="L2917" s="2" t="str">
        <f>$B2917&amp;"-"&amp;COUNTIF($B$2:$B2917, $B2917)</f>
        <v>8715-1</v>
      </c>
      <c r="M2917" s="2">
        <v>8845</v>
      </c>
      <c r="N2917" s="2" t="str">
        <f t="shared" si="227"/>
        <v>Studen SZ</v>
      </c>
      <c r="O2917" s="2" t="str">
        <f t="shared" si="229"/>
        <v/>
      </c>
      <c r="P2917" s="2" t="str">
        <f t="shared" si="229"/>
        <v/>
      </c>
      <c r="Q2917" s="2" t="str">
        <f t="shared" si="229"/>
        <v/>
      </c>
      <c r="R2917" s="2" t="str">
        <f t="shared" si="229"/>
        <v/>
      </c>
      <c r="S2917" s="2" t="str">
        <f t="shared" si="229"/>
        <v/>
      </c>
      <c r="T2917" s="2" t="str">
        <f t="shared" si="229"/>
        <v/>
      </c>
      <c r="U2917" s="2" t="str">
        <f t="shared" si="229"/>
        <v/>
      </c>
      <c r="V2917" s="2" t="str">
        <f t="shared" si="229"/>
        <v/>
      </c>
      <c r="W2917" s="2" t="str">
        <f t="shared" si="229"/>
        <v/>
      </c>
      <c r="X2917" s="2" t="str">
        <f t="shared" si="229"/>
        <v/>
      </c>
      <c r="Y2917" s="2" t="str">
        <f t="shared" si="229"/>
        <v/>
      </c>
    </row>
    <row r="2918" spans="1:25" x14ac:dyDescent="0.2">
      <c r="A2918" s="2" t="s">
        <v>2089</v>
      </c>
      <c r="B2918" s="2">
        <v>8734</v>
      </c>
      <c r="C2918" s="2">
        <v>0</v>
      </c>
      <c r="D2918" s="2" t="s">
        <v>2075</v>
      </c>
      <c r="E2918" s="2">
        <v>3340</v>
      </c>
      <c r="F2918" s="2" t="s">
        <v>1966</v>
      </c>
      <c r="G2918" s="2">
        <v>2709447.6779999998</v>
      </c>
      <c r="H2918" s="2">
        <v>1233169.585</v>
      </c>
      <c r="I2918" s="2" t="s">
        <v>4896</v>
      </c>
      <c r="J2918" s="4">
        <v>39630</v>
      </c>
      <c r="K2918" s="230">
        <f t="shared" si="228"/>
        <v>3</v>
      </c>
      <c r="L2918" s="2" t="str">
        <f>$B2918&amp;"-"&amp;COUNTIF($B$2:$B2918, $B2918)</f>
        <v>8734-1</v>
      </c>
      <c r="M2918" s="2">
        <v>8846</v>
      </c>
      <c r="N2918" s="2" t="str">
        <f t="shared" si="227"/>
        <v>Willerzell</v>
      </c>
      <c r="O2918" s="2" t="str">
        <f t="shared" si="229"/>
        <v>Willerzell</v>
      </c>
      <c r="P2918" s="2" t="str">
        <f t="shared" si="229"/>
        <v/>
      </c>
      <c r="Q2918" s="2" t="str">
        <f t="shared" si="229"/>
        <v/>
      </c>
      <c r="R2918" s="2" t="str">
        <f t="shared" si="229"/>
        <v/>
      </c>
      <c r="S2918" s="2" t="str">
        <f t="shared" si="229"/>
        <v/>
      </c>
      <c r="T2918" s="2" t="str">
        <f t="shared" si="229"/>
        <v/>
      </c>
      <c r="U2918" s="2" t="str">
        <f t="shared" si="229"/>
        <v/>
      </c>
      <c r="V2918" s="2" t="str">
        <f t="shared" si="229"/>
        <v/>
      </c>
      <c r="W2918" s="2" t="str">
        <f t="shared" si="229"/>
        <v/>
      </c>
      <c r="X2918" s="2" t="str">
        <f t="shared" si="229"/>
        <v/>
      </c>
      <c r="Y2918" s="2" t="str">
        <f t="shared" si="229"/>
        <v/>
      </c>
    </row>
    <row r="2919" spans="1:25" x14ac:dyDescent="0.2">
      <c r="A2919" s="2" t="s">
        <v>2079</v>
      </c>
      <c r="B2919" s="2">
        <v>8725</v>
      </c>
      <c r="C2919" s="2">
        <v>0</v>
      </c>
      <c r="D2919" s="2" t="s">
        <v>2080</v>
      </c>
      <c r="E2919" s="2">
        <v>3341</v>
      </c>
      <c r="F2919" s="2" t="s">
        <v>1966</v>
      </c>
      <c r="G2919" s="2">
        <v>2718018.8229999999</v>
      </c>
      <c r="H2919" s="2">
        <v>1233506.8659999999</v>
      </c>
      <c r="I2919" s="2" t="s">
        <v>4896</v>
      </c>
      <c r="J2919" s="4">
        <v>39630</v>
      </c>
      <c r="K2919" s="230">
        <f t="shared" si="228"/>
        <v>3</v>
      </c>
      <c r="L2919" s="2" t="str">
        <f>$B2919&amp;"-"&amp;COUNTIF($B$2:$B2919, $B2919)</f>
        <v>8725-1</v>
      </c>
      <c r="M2919" s="2">
        <v>8847</v>
      </c>
      <c r="N2919" s="2" t="str">
        <f t="shared" si="227"/>
        <v>Egg SZ</v>
      </c>
      <c r="O2919" s="2" t="str">
        <f t="shared" si="229"/>
        <v>Egg SZ</v>
      </c>
      <c r="P2919" s="2" t="str">
        <f t="shared" si="229"/>
        <v/>
      </c>
      <c r="Q2919" s="2" t="str">
        <f t="shared" si="229"/>
        <v/>
      </c>
      <c r="R2919" s="2" t="str">
        <f t="shared" si="229"/>
        <v/>
      </c>
      <c r="S2919" s="2" t="str">
        <f t="shared" si="229"/>
        <v/>
      </c>
      <c r="T2919" s="2" t="str">
        <f t="shared" si="229"/>
        <v/>
      </c>
      <c r="U2919" s="2" t="str">
        <f t="shared" si="229"/>
        <v/>
      </c>
      <c r="V2919" s="2" t="str">
        <f t="shared" si="229"/>
        <v/>
      </c>
      <c r="W2919" s="2" t="str">
        <f t="shared" si="229"/>
        <v/>
      </c>
      <c r="X2919" s="2" t="str">
        <f t="shared" si="229"/>
        <v/>
      </c>
      <c r="Y2919" s="2" t="str">
        <f t="shared" si="229"/>
        <v/>
      </c>
    </row>
    <row r="2920" spans="1:25" x14ac:dyDescent="0.2">
      <c r="A2920" s="2" t="s">
        <v>2081</v>
      </c>
      <c r="B2920" s="2">
        <v>8725</v>
      </c>
      <c r="C2920" s="2">
        <v>2</v>
      </c>
      <c r="D2920" s="2" t="s">
        <v>2080</v>
      </c>
      <c r="E2920" s="2">
        <v>3341</v>
      </c>
      <c r="F2920" s="2" t="s">
        <v>1966</v>
      </c>
      <c r="G2920" s="2">
        <v>2718441.267</v>
      </c>
      <c r="H2920" s="2">
        <v>1235064.537</v>
      </c>
      <c r="I2920" s="2" t="s">
        <v>4896</v>
      </c>
      <c r="J2920" s="4">
        <v>39630</v>
      </c>
      <c r="K2920" s="230">
        <f t="shared" si="228"/>
        <v>3</v>
      </c>
      <c r="L2920" s="2" t="str">
        <f>$B2920&amp;"-"&amp;COUNTIF($B$2:$B2920, $B2920)</f>
        <v>8725-2</v>
      </c>
      <c r="M2920" s="2">
        <v>8849</v>
      </c>
      <c r="N2920" s="2" t="str">
        <f t="shared" si="227"/>
        <v>Alpthal</v>
      </c>
      <c r="O2920" s="2" t="str">
        <f t="shared" si="229"/>
        <v/>
      </c>
      <c r="P2920" s="2" t="str">
        <f t="shared" si="229"/>
        <v/>
      </c>
      <c r="Q2920" s="2" t="str">
        <f t="shared" si="229"/>
        <v/>
      </c>
      <c r="R2920" s="2" t="str">
        <f t="shared" si="229"/>
        <v/>
      </c>
      <c r="S2920" s="2" t="str">
        <f t="shared" si="229"/>
        <v/>
      </c>
      <c r="T2920" s="2" t="str">
        <f t="shared" si="229"/>
        <v/>
      </c>
      <c r="U2920" s="2" t="str">
        <f t="shared" si="229"/>
        <v/>
      </c>
      <c r="V2920" s="2" t="str">
        <f t="shared" si="229"/>
        <v/>
      </c>
      <c r="W2920" s="2" t="str">
        <f t="shared" si="229"/>
        <v/>
      </c>
      <c r="X2920" s="2" t="str">
        <f t="shared" si="229"/>
        <v/>
      </c>
      <c r="Y2920" s="2" t="str">
        <f t="shared" si="229"/>
        <v/>
      </c>
    </row>
    <row r="2921" spans="1:25" x14ac:dyDescent="0.2">
      <c r="A2921" s="2" t="s">
        <v>2115</v>
      </c>
      <c r="B2921" s="2">
        <v>8726</v>
      </c>
      <c r="C2921" s="2">
        <v>0</v>
      </c>
      <c r="D2921" s="2" t="s">
        <v>2080</v>
      </c>
      <c r="E2921" s="2">
        <v>3341</v>
      </c>
      <c r="F2921" s="2" t="s">
        <v>1966</v>
      </c>
      <c r="G2921" s="2">
        <v>2720947.3259999999</v>
      </c>
      <c r="H2921" s="2">
        <v>1235056.1939999999</v>
      </c>
      <c r="I2921" s="2" t="s">
        <v>4896</v>
      </c>
      <c r="J2921" s="4">
        <v>39630</v>
      </c>
      <c r="K2921" s="230">
        <f t="shared" si="228"/>
        <v>3</v>
      </c>
      <c r="L2921" s="2" t="str">
        <f>$B2921&amp;"-"&amp;COUNTIF($B$2:$B2921, $B2921)</f>
        <v>8726-1</v>
      </c>
      <c r="M2921" s="2">
        <v>8852</v>
      </c>
      <c r="N2921" s="2" t="str">
        <f t="shared" si="227"/>
        <v>Altendorf</v>
      </c>
      <c r="O2921" s="2" t="str">
        <f t="shared" si="229"/>
        <v/>
      </c>
      <c r="P2921" s="2" t="str">
        <f t="shared" si="229"/>
        <v/>
      </c>
      <c r="Q2921" s="2" t="str">
        <f t="shared" si="229"/>
        <v/>
      </c>
      <c r="R2921" s="2" t="str">
        <f t="shared" si="229"/>
        <v/>
      </c>
      <c r="S2921" s="2" t="str">
        <f t="shared" si="229"/>
        <v/>
      </c>
      <c r="T2921" s="2" t="str">
        <f t="shared" si="229"/>
        <v/>
      </c>
      <c r="U2921" s="2" t="str">
        <f t="shared" si="229"/>
        <v/>
      </c>
      <c r="V2921" s="2" t="str">
        <f t="shared" si="229"/>
        <v/>
      </c>
      <c r="W2921" s="2" t="str">
        <f t="shared" si="229"/>
        <v/>
      </c>
      <c r="X2921" s="2" t="str">
        <f t="shared" si="229"/>
        <v/>
      </c>
      <c r="Y2921" s="2" t="str">
        <f t="shared" si="229"/>
        <v/>
      </c>
    </row>
    <row r="2922" spans="1:25" x14ac:dyDescent="0.2">
      <c r="A2922" s="2" t="s">
        <v>2073</v>
      </c>
      <c r="B2922" s="2">
        <v>8730</v>
      </c>
      <c r="C2922" s="2">
        <v>0</v>
      </c>
      <c r="D2922" s="2" t="s">
        <v>2080</v>
      </c>
      <c r="E2922" s="2">
        <v>3341</v>
      </c>
      <c r="F2922" s="2" t="s">
        <v>1966</v>
      </c>
      <c r="G2922" s="2">
        <v>2718661.912</v>
      </c>
      <c r="H2922" s="2">
        <v>1232155.828</v>
      </c>
      <c r="I2922" s="2" t="s">
        <v>4896</v>
      </c>
      <c r="J2922" s="4">
        <v>39630</v>
      </c>
      <c r="K2922" s="230">
        <f t="shared" si="228"/>
        <v>3</v>
      </c>
      <c r="L2922" s="2" t="str">
        <f>$B2922&amp;"-"&amp;COUNTIF($B$2:$B2922, $B2922)</f>
        <v>8730-4</v>
      </c>
      <c r="M2922" s="2">
        <v>8853</v>
      </c>
      <c r="N2922" s="2" t="str">
        <f t="shared" si="227"/>
        <v>Lachen SZ</v>
      </c>
      <c r="O2922" s="2" t="str">
        <f t="shared" si="229"/>
        <v>Lachen SZ</v>
      </c>
      <c r="P2922" s="2" t="str">
        <f t="shared" si="229"/>
        <v>Lachen SZ</v>
      </c>
      <c r="Q2922" s="2" t="str">
        <f t="shared" si="229"/>
        <v/>
      </c>
      <c r="R2922" s="2" t="str">
        <f t="shared" si="229"/>
        <v/>
      </c>
      <c r="S2922" s="2" t="str">
        <f t="shared" si="229"/>
        <v/>
      </c>
      <c r="T2922" s="2" t="str">
        <f t="shared" si="229"/>
        <v/>
      </c>
      <c r="U2922" s="2" t="str">
        <f t="shared" si="229"/>
        <v/>
      </c>
      <c r="V2922" s="2" t="str">
        <f t="shared" si="229"/>
        <v/>
      </c>
      <c r="W2922" s="2" t="str">
        <f t="shared" si="229"/>
        <v/>
      </c>
      <c r="X2922" s="2" t="str">
        <f t="shared" si="229"/>
        <v/>
      </c>
      <c r="Y2922" s="2" t="str">
        <f t="shared" si="229"/>
        <v/>
      </c>
    </row>
    <row r="2923" spans="1:25" x14ac:dyDescent="0.2">
      <c r="A2923" s="2" t="s">
        <v>2080</v>
      </c>
      <c r="B2923" s="2">
        <v>8737</v>
      </c>
      <c r="C2923" s="2">
        <v>0</v>
      </c>
      <c r="D2923" s="2" t="s">
        <v>2080</v>
      </c>
      <c r="E2923" s="2">
        <v>3341</v>
      </c>
      <c r="F2923" s="2" t="s">
        <v>1966</v>
      </c>
      <c r="G2923" s="2">
        <v>2719800.7250000001</v>
      </c>
      <c r="H2923" s="2">
        <v>1232390.7660000001</v>
      </c>
      <c r="I2923" s="2" t="s">
        <v>4896</v>
      </c>
      <c r="J2923" s="4">
        <v>39630</v>
      </c>
      <c r="K2923" s="230">
        <f t="shared" si="228"/>
        <v>3</v>
      </c>
      <c r="L2923" s="2" t="str">
        <f>$B2923&amp;"-"&amp;COUNTIF($B$2:$B2923, $B2923)</f>
        <v>8737-1</v>
      </c>
      <c r="M2923" s="2">
        <v>8854</v>
      </c>
      <c r="N2923" s="2" t="str">
        <f t="shared" si="227"/>
        <v>Siebnen</v>
      </c>
      <c r="O2923" s="2" t="str">
        <f t="shared" si="229"/>
        <v>Galgenen</v>
      </c>
      <c r="P2923" s="2" t="str">
        <f t="shared" si="229"/>
        <v>Siebnen</v>
      </c>
      <c r="Q2923" s="2" t="str">
        <f t="shared" si="229"/>
        <v>Siebnen</v>
      </c>
      <c r="R2923" s="2" t="str">
        <f t="shared" si="229"/>
        <v/>
      </c>
      <c r="S2923" s="2" t="str">
        <f t="shared" si="229"/>
        <v/>
      </c>
      <c r="T2923" s="2" t="str">
        <f t="shared" si="229"/>
        <v/>
      </c>
      <c r="U2923" s="2" t="str">
        <f t="shared" si="229"/>
        <v/>
      </c>
      <c r="V2923" s="2" t="str">
        <f t="shared" si="229"/>
        <v/>
      </c>
      <c r="W2923" s="2" t="str">
        <f t="shared" si="229"/>
        <v/>
      </c>
      <c r="X2923" s="2" t="str">
        <f t="shared" si="229"/>
        <v/>
      </c>
      <c r="Y2923" s="2" t="str">
        <f t="shared" si="229"/>
        <v/>
      </c>
    </row>
    <row r="2924" spans="1:25" x14ac:dyDescent="0.2">
      <c r="A2924" s="2" t="s">
        <v>2082</v>
      </c>
      <c r="B2924" s="2">
        <v>8738</v>
      </c>
      <c r="C2924" s="2">
        <v>0</v>
      </c>
      <c r="D2924" s="2" t="s">
        <v>2080</v>
      </c>
      <c r="E2924" s="2">
        <v>3341</v>
      </c>
      <c r="F2924" s="2" t="s">
        <v>1966</v>
      </c>
      <c r="G2924" s="2">
        <v>2721746.898</v>
      </c>
      <c r="H2924" s="2">
        <v>1233356.9129999999</v>
      </c>
      <c r="I2924" s="2" t="s">
        <v>4896</v>
      </c>
      <c r="J2924" s="4">
        <v>39630</v>
      </c>
      <c r="K2924" s="230">
        <f t="shared" si="228"/>
        <v>3</v>
      </c>
      <c r="L2924" s="2" t="str">
        <f>$B2924&amp;"-"&amp;COUNTIF($B$2:$B2924, $B2924)</f>
        <v>8738-1</v>
      </c>
      <c r="M2924" s="2">
        <v>8855</v>
      </c>
      <c r="N2924" s="2" t="str">
        <f t="shared" si="227"/>
        <v>Wangen SZ</v>
      </c>
      <c r="O2924" s="2" t="str">
        <f t="shared" si="229"/>
        <v>Wangen SZ</v>
      </c>
      <c r="P2924" s="2" t="str">
        <f t="shared" si="229"/>
        <v>Wangen SZ</v>
      </c>
      <c r="Q2924" s="2" t="str">
        <f t="shared" si="229"/>
        <v/>
      </c>
      <c r="R2924" s="2" t="str">
        <f t="shared" si="229"/>
        <v/>
      </c>
      <c r="S2924" s="2" t="str">
        <f t="shared" si="229"/>
        <v/>
      </c>
      <c r="T2924" s="2" t="str">
        <f t="shared" si="229"/>
        <v/>
      </c>
      <c r="U2924" s="2" t="str">
        <f t="shared" si="229"/>
        <v/>
      </c>
      <c r="V2924" s="2" t="str">
        <f t="shared" ref="V2924:Y2924" si="230">IFERROR(INDEX($A$2:$A$5744, MATCH($M2924&amp;"-"&amp;V$1, $L$2:$L$5744, 0)), "")</f>
        <v/>
      </c>
      <c r="W2924" s="2" t="str">
        <f t="shared" si="230"/>
        <v/>
      </c>
      <c r="X2924" s="2" t="str">
        <f t="shared" si="230"/>
        <v/>
      </c>
      <c r="Y2924" s="2" t="str">
        <f t="shared" si="230"/>
        <v/>
      </c>
    </row>
    <row r="2925" spans="1:25" x14ac:dyDescent="0.2">
      <c r="A2925" s="2" t="s">
        <v>2083</v>
      </c>
      <c r="B2925" s="2">
        <v>8739</v>
      </c>
      <c r="C2925" s="2">
        <v>0</v>
      </c>
      <c r="D2925" s="2" t="s">
        <v>2080</v>
      </c>
      <c r="E2925" s="2">
        <v>3341</v>
      </c>
      <c r="F2925" s="2" t="s">
        <v>1966</v>
      </c>
      <c r="G2925" s="2">
        <v>2723867.6189999999</v>
      </c>
      <c r="H2925" s="2">
        <v>1231943.638</v>
      </c>
      <c r="I2925" s="2" t="s">
        <v>4896</v>
      </c>
      <c r="J2925" s="4">
        <v>39630</v>
      </c>
      <c r="K2925" s="230">
        <f t="shared" si="228"/>
        <v>3</v>
      </c>
      <c r="L2925" s="2" t="str">
        <f>$B2925&amp;"-"&amp;COUNTIF($B$2:$B2925, $B2925)</f>
        <v>8739-1</v>
      </c>
      <c r="M2925" s="2">
        <v>8856</v>
      </c>
      <c r="N2925" s="2" t="str">
        <f t="shared" si="227"/>
        <v>Tuggen</v>
      </c>
      <c r="O2925" s="2" t="str">
        <f t="shared" si="227"/>
        <v/>
      </c>
      <c r="P2925" s="2" t="str">
        <f t="shared" si="227"/>
        <v/>
      </c>
      <c r="Q2925" s="2" t="str">
        <f t="shared" si="227"/>
        <v/>
      </c>
      <c r="R2925" s="2" t="str">
        <f t="shared" si="227"/>
        <v/>
      </c>
      <c r="S2925" s="2" t="str">
        <f t="shared" si="227"/>
        <v/>
      </c>
      <c r="T2925" s="2" t="str">
        <f t="shared" si="227"/>
        <v/>
      </c>
      <c r="U2925" s="2" t="str">
        <f t="shared" si="227"/>
        <v/>
      </c>
      <c r="V2925" s="2" t="str">
        <f t="shared" si="227"/>
        <v/>
      </c>
      <c r="W2925" s="2" t="str">
        <f t="shared" si="227"/>
        <v/>
      </c>
      <c r="X2925" s="2" t="str">
        <f t="shared" si="227"/>
        <v/>
      </c>
      <c r="Y2925" s="2" t="str">
        <f t="shared" si="227"/>
        <v/>
      </c>
    </row>
    <row r="2926" spans="1:25" x14ac:dyDescent="0.2">
      <c r="A2926" s="2" t="s">
        <v>142</v>
      </c>
      <c r="B2926" s="2">
        <v>8636</v>
      </c>
      <c r="C2926" s="2">
        <v>0</v>
      </c>
      <c r="D2926" s="2" t="s">
        <v>2085</v>
      </c>
      <c r="E2926" s="2">
        <v>3342</v>
      </c>
      <c r="F2926" s="2" t="s">
        <v>1966</v>
      </c>
      <c r="G2926" s="2">
        <v>2714299.2</v>
      </c>
      <c r="H2926" s="2">
        <v>1238439.3</v>
      </c>
      <c r="I2926" s="2" t="s">
        <v>4896</v>
      </c>
      <c r="J2926" s="4">
        <v>39630</v>
      </c>
      <c r="K2926" s="230">
        <f t="shared" si="228"/>
        <v>3</v>
      </c>
      <c r="L2926" s="2" t="str">
        <f>$B2926&amp;"-"&amp;COUNTIF($B$2:$B2926, $B2926)</f>
        <v>8636-4</v>
      </c>
      <c r="M2926" s="2">
        <v>8857</v>
      </c>
      <c r="N2926" s="2" t="str">
        <f t="shared" si="227"/>
        <v>Vorderthal</v>
      </c>
      <c r="O2926" s="2" t="str">
        <f t="shared" si="227"/>
        <v/>
      </c>
      <c r="P2926" s="2" t="str">
        <f t="shared" si="227"/>
        <v/>
      </c>
      <c r="Q2926" s="2" t="str">
        <f t="shared" si="227"/>
        <v/>
      </c>
      <c r="R2926" s="2" t="str">
        <f t="shared" si="227"/>
        <v/>
      </c>
      <c r="S2926" s="2" t="str">
        <f t="shared" si="227"/>
        <v/>
      </c>
      <c r="T2926" s="2" t="str">
        <f t="shared" si="227"/>
        <v/>
      </c>
      <c r="U2926" s="2" t="str">
        <f t="shared" si="227"/>
        <v/>
      </c>
      <c r="V2926" s="2" t="str">
        <f t="shared" si="227"/>
        <v/>
      </c>
      <c r="W2926" s="2" t="str">
        <f t="shared" si="227"/>
        <v/>
      </c>
      <c r="X2926" s="2" t="str">
        <f t="shared" si="227"/>
        <v/>
      </c>
      <c r="Y2926" s="2" t="str">
        <f t="shared" si="227"/>
        <v/>
      </c>
    </row>
    <row r="2927" spans="1:25" x14ac:dyDescent="0.2">
      <c r="A2927" s="2" t="s">
        <v>144</v>
      </c>
      <c r="B2927" s="2">
        <v>8637</v>
      </c>
      <c r="C2927" s="2">
        <v>0</v>
      </c>
      <c r="D2927" s="2" t="s">
        <v>2085</v>
      </c>
      <c r="E2927" s="2">
        <v>3342</v>
      </c>
      <c r="F2927" s="2" t="s">
        <v>1966</v>
      </c>
      <c r="G2927" s="2">
        <v>2713604.682</v>
      </c>
      <c r="H2927" s="2">
        <v>1235612.6769999999</v>
      </c>
      <c r="I2927" s="2" t="s">
        <v>4896</v>
      </c>
      <c r="J2927" s="4">
        <v>39630</v>
      </c>
      <c r="K2927" s="230">
        <f t="shared" si="228"/>
        <v>3</v>
      </c>
      <c r="L2927" s="2" t="str">
        <f>$B2927&amp;"-"&amp;COUNTIF($B$2:$B2927, $B2927)</f>
        <v>8637-2</v>
      </c>
      <c r="M2927" s="2">
        <v>8858</v>
      </c>
      <c r="N2927" s="2" t="str">
        <f t="shared" si="227"/>
        <v>Innerthal</v>
      </c>
      <c r="O2927" s="2" t="str">
        <f t="shared" si="227"/>
        <v/>
      </c>
      <c r="P2927" s="2" t="str">
        <f t="shared" si="227"/>
        <v/>
      </c>
      <c r="Q2927" s="2" t="str">
        <f t="shared" si="227"/>
        <v/>
      </c>
      <c r="R2927" s="2" t="str">
        <f t="shared" si="227"/>
        <v/>
      </c>
      <c r="S2927" s="2" t="str">
        <f t="shared" si="227"/>
        <v/>
      </c>
      <c r="T2927" s="2" t="str">
        <f t="shared" si="227"/>
        <v/>
      </c>
      <c r="U2927" s="2" t="str">
        <f t="shared" si="227"/>
        <v/>
      </c>
      <c r="V2927" s="2" t="str">
        <f t="shared" si="227"/>
        <v/>
      </c>
      <c r="W2927" s="2" t="str">
        <f t="shared" si="227"/>
        <v/>
      </c>
      <c r="X2927" s="2" t="str">
        <f t="shared" si="227"/>
        <v/>
      </c>
      <c r="Y2927" s="2" t="str">
        <f t="shared" si="227"/>
        <v/>
      </c>
    </row>
    <row r="2928" spans="1:25" x14ac:dyDescent="0.2">
      <c r="A2928" s="2" t="s">
        <v>2084</v>
      </c>
      <c r="B2928" s="2">
        <v>8638</v>
      </c>
      <c r="C2928" s="2">
        <v>0</v>
      </c>
      <c r="D2928" s="2" t="s">
        <v>2085</v>
      </c>
      <c r="E2928" s="2">
        <v>3342</v>
      </c>
      <c r="F2928" s="2" t="s">
        <v>1966</v>
      </c>
      <c r="G2928" s="2">
        <v>2716463.7590000001</v>
      </c>
      <c r="H2928" s="2">
        <v>1239154.2150000001</v>
      </c>
      <c r="I2928" s="2" t="s">
        <v>4896</v>
      </c>
      <c r="J2928" s="4">
        <v>39630</v>
      </c>
      <c r="K2928" s="230">
        <f t="shared" si="228"/>
        <v>3</v>
      </c>
      <c r="L2928" s="2" t="str">
        <f>$B2928&amp;"-"&amp;COUNTIF($B$2:$B2928, $B2928)</f>
        <v>8638-1</v>
      </c>
      <c r="M2928" s="2">
        <v>8862</v>
      </c>
      <c r="N2928" s="2" t="str">
        <f t="shared" si="227"/>
        <v>Schübelbach</v>
      </c>
      <c r="O2928" s="2" t="str">
        <f t="shared" si="227"/>
        <v/>
      </c>
      <c r="P2928" s="2" t="str">
        <f t="shared" si="227"/>
        <v/>
      </c>
      <c r="Q2928" s="2" t="str">
        <f t="shared" si="227"/>
        <v/>
      </c>
      <c r="R2928" s="2" t="str">
        <f t="shared" si="227"/>
        <v/>
      </c>
      <c r="S2928" s="2" t="str">
        <f t="shared" si="227"/>
        <v/>
      </c>
      <c r="T2928" s="2" t="str">
        <f t="shared" si="227"/>
        <v/>
      </c>
      <c r="U2928" s="2" t="str">
        <f t="shared" si="227"/>
        <v/>
      </c>
      <c r="V2928" s="2" t="str">
        <f t="shared" si="227"/>
        <v/>
      </c>
      <c r="W2928" s="2" t="str">
        <f t="shared" si="227"/>
        <v/>
      </c>
      <c r="X2928" s="2" t="str">
        <f t="shared" si="227"/>
        <v/>
      </c>
      <c r="Y2928" s="2" t="str">
        <f t="shared" si="227"/>
        <v/>
      </c>
    </row>
    <row r="2929" spans="1:25" x14ac:dyDescent="0.2">
      <c r="A2929" s="2" t="s">
        <v>2081</v>
      </c>
      <c r="B2929" s="2">
        <v>8725</v>
      </c>
      <c r="C2929" s="2">
        <v>2</v>
      </c>
      <c r="D2929" s="2" t="s">
        <v>2085</v>
      </c>
      <c r="E2929" s="2">
        <v>3342</v>
      </c>
      <c r="F2929" s="2" t="s">
        <v>1966</v>
      </c>
      <c r="G2929" s="2">
        <v>2717914.659</v>
      </c>
      <c r="H2929" s="2">
        <v>1234443.7</v>
      </c>
      <c r="I2929" s="2" t="s">
        <v>4896</v>
      </c>
      <c r="J2929" s="4">
        <v>39630</v>
      </c>
      <c r="K2929" s="230">
        <f t="shared" si="228"/>
        <v>3</v>
      </c>
      <c r="L2929" s="2" t="str">
        <f>$B2929&amp;"-"&amp;COUNTIF($B$2:$B2929, $B2929)</f>
        <v>8725-3</v>
      </c>
      <c r="M2929" s="2">
        <v>8863</v>
      </c>
      <c r="N2929" s="2" t="str">
        <f t="shared" si="227"/>
        <v>Buttikon SZ</v>
      </c>
      <c r="O2929" s="2" t="str">
        <f t="shared" si="227"/>
        <v>Buttikon SZ</v>
      </c>
      <c r="P2929" s="2" t="str">
        <f t="shared" si="227"/>
        <v/>
      </c>
      <c r="Q2929" s="2" t="str">
        <f t="shared" si="227"/>
        <v/>
      </c>
      <c r="R2929" s="2" t="str">
        <f t="shared" si="227"/>
        <v/>
      </c>
      <c r="S2929" s="2" t="str">
        <f t="shared" si="227"/>
        <v/>
      </c>
      <c r="T2929" s="2" t="str">
        <f t="shared" si="227"/>
        <v/>
      </c>
      <c r="U2929" s="2" t="str">
        <f t="shared" si="227"/>
        <v/>
      </c>
      <c r="V2929" s="2" t="str">
        <f t="shared" si="227"/>
        <v/>
      </c>
      <c r="W2929" s="2" t="str">
        <f t="shared" si="227"/>
        <v/>
      </c>
      <c r="X2929" s="2" t="str">
        <f t="shared" si="227"/>
        <v/>
      </c>
      <c r="Y2929" s="2" t="str">
        <f t="shared" si="227"/>
        <v/>
      </c>
    </row>
    <row r="2930" spans="1:25" x14ac:dyDescent="0.2">
      <c r="A2930" s="2" t="s">
        <v>2086</v>
      </c>
      <c r="B2930" s="2">
        <v>8727</v>
      </c>
      <c r="C2930" s="2">
        <v>0</v>
      </c>
      <c r="D2930" s="2" t="s">
        <v>2085</v>
      </c>
      <c r="E2930" s="2">
        <v>3342</v>
      </c>
      <c r="F2930" s="2" t="s">
        <v>1966</v>
      </c>
      <c r="G2930" s="2">
        <v>2719827.0869999998</v>
      </c>
      <c r="H2930" s="2">
        <v>1237028.6569999999</v>
      </c>
      <c r="I2930" s="2" t="s">
        <v>4896</v>
      </c>
      <c r="J2930" s="4">
        <v>39630</v>
      </c>
      <c r="K2930" s="230">
        <f t="shared" si="228"/>
        <v>3</v>
      </c>
      <c r="L2930" s="2" t="str">
        <f>$B2930&amp;"-"&amp;COUNTIF($B$2:$B2930, $B2930)</f>
        <v>8727-1</v>
      </c>
      <c r="M2930" s="2">
        <v>8864</v>
      </c>
      <c r="N2930" s="2" t="str">
        <f t="shared" si="227"/>
        <v>Reichenburg</v>
      </c>
      <c r="O2930" s="2" t="str">
        <f t="shared" si="227"/>
        <v/>
      </c>
      <c r="P2930" s="2" t="str">
        <f t="shared" si="227"/>
        <v/>
      </c>
      <c r="Q2930" s="2" t="str">
        <f t="shared" si="227"/>
        <v/>
      </c>
      <c r="R2930" s="2" t="str">
        <f t="shared" si="227"/>
        <v/>
      </c>
      <c r="S2930" s="2" t="str">
        <f t="shared" si="227"/>
        <v/>
      </c>
      <c r="T2930" s="2" t="str">
        <f t="shared" si="227"/>
        <v/>
      </c>
      <c r="U2930" s="2" t="str">
        <f t="shared" si="227"/>
        <v/>
      </c>
      <c r="V2930" s="2" t="str">
        <f t="shared" si="227"/>
        <v/>
      </c>
      <c r="W2930" s="2" t="str">
        <f t="shared" si="227"/>
        <v/>
      </c>
      <c r="X2930" s="2" t="str">
        <f t="shared" si="227"/>
        <v/>
      </c>
      <c r="Y2930" s="2" t="str">
        <f t="shared" si="227"/>
        <v/>
      </c>
    </row>
    <row r="2931" spans="1:25" x14ac:dyDescent="0.2">
      <c r="A2931" s="2" t="s">
        <v>2087</v>
      </c>
      <c r="B2931" s="2">
        <v>8732</v>
      </c>
      <c r="C2931" s="2">
        <v>0</v>
      </c>
      <c r="D2931" s="2" t="s">
        <v>2085</v>
      </c>
      <c r="E2931" s="2">
        <v>3342</v>
      </c>
      <c r="F2931" s="2" t="s">
        <v>1966</v>
      </c>
      <c r="G2931" s="2">
        <v>2714174.4070000001</v>
      </c>
      <c r="H2931" s="2">
        <v>1233649.4850000001</v>
      </c>
      <c r="I2931" s="2" t="s">
        <v>4896</v>
      </c>
      <c r="J2931" s="4">
        <v>39630</v>
      </c>
      <c r="K2931" s="230">
        <f t="shared" si="228"/>
        <v>3</v>
      </c>
      <c r="L2931" s="2" t="str">
        <f>$B2931&amp;"-"&amp;COUNTIF($B$2:$B2931, $B2931)</f>
        <v>8732-1</v>
      </c>
      <c r="M2931" s="2">
        <v>8865</v>
      </c>
      <c r="N2931" s="2" t="str">
        <f t="shared" si="227"/>
        <v>Bilten</v>
      </c>
      <c r="O2931" s="2" t="str">
        <f t="shared" si="227"/>
        <v/>
      </c>
      <c r="P2931" s="2" t="str">
        <f t="shared" si="227"/>
        <v/>
      </c>
      <c r="Q2931" s="2" t="str">
        <f t="shared" si="227"/>
        <v/>
      </c>
      <c r="R2931" s="2" t="str">
        <f t="shared" si="227"/>
        <v/>
      </c>
      <c r="S2931" s="2" t="str">
        <f t="shared" si="227"/>
        <v/>
      </c>
      <c r="T2931" s="2" t="str">
        <f t="shared" si="227"/>
        <v/>
      </c>
      <c r="U2931" s="2" t="str">
        <f t="shared" si="227"/>
        <v/>
      </c>
      <c r="V2931" s="2" t="str">
        <f t="shared" si="227"/>
        <v/>
      </c>
      <c r="W2931" s="2" t="str">
        <f t="shared" si="227"/>
        <v/>
      </c>
      <c r="X2931" s="2" t="str">
        <f t="shared" si="227"/>
        <v/>
      </c>
      <c r="Y2931" s="2" t="str">
        <f t="shared" si="227"/>
        <v/>
      </c>
    </row>
    <row r="2932" spans="1:25" x14ac:dyDescent="0.2">
      <c r="A2932" s="2" t="s">
        <v>2088</v>
      </c>
      <c r="B2932" s="2">
        <v>8733</v>
      </c>
      <c r="C2932" s="2">
        <v>0</v>
      </c>
      <c r="D2932" s="2" t="s">
        <v>2085</v>
      </c>
      <c r="E2932" s="2">
        <v>3342</v>
      </c>
      <c r="F2932" s="2" t="s">
        <v>1966</v>
      </c>
      <c r="G2932" s="2">
        <v>2712199.4539999999</v>
      </c>
      <c r="H2932" s="2">
        <v>1233557.132</v>
      </c>
      <c r="I2932" s="2" t="s">
        <v>4896</v>
      </c>
      <c r="J2932" s="4">
        <v>39630</v>
      </c>
      <c r="K2932" s="230">
        <f t="shared" si="228"/>
        <v>3</v>
      </c>
      <c r="L2932" s="2" t="str">
        <f>$B2932&amp;"-"&amp;COUNTIF($B$2:$B2932, $B2932)</f>
        <v>8733-1</v>
      </c>
      <c r="M2932" s="2">
        <v>8866</v>
      </c>
      <c r="N2932" s="2" t="str">
        <f t="shared" si="227"/>
        <v>Ziegelbrücke</v>
      </c>
      <c r="O2932" s="2" t="str">
        <f t="shared" si="227"/>
        <v>Ziegelbrücke</v>
      </c>
      <c r="P2932" s="2" t="str">
        <f t="shared" si="227"/>
        <v/>
      </c>
      <c r="Q2932" s="2" t="str">
        <f t="shared" si="227"/>
        <v/>
      </c>
      <c r="R2932" s="2" t="str">
        <f t="shared" si="227"/>
        <v/>
      </c>
      <c r="S2932" s="2" t="str">
        <f t="shared" si="227"/>
        <v/>
      </c>
      <c r="T2932" s="2" t="str">
        <f t="shared" si="227"/>
        <v/>
      </c>
      <c r="U2932" s="2" t="str">
        <f t="shared" si="227"/>
        <v/>
      </c>
      <c r="V2932" s="2" t="str">
        <f t="shared" si="227"/>
        <v/>
      </c>
      <c r="W2932" s="2" t="str">
        <f t="shared" si="227"/>
        <v/>
      </c>
      <c r="X2932" s="2" t="str">
        <f t="shared" si="227"/>
        <v/>
      </c>
      <c r="Y2932" s="2" t="str">
        <f t="shared" si="227"/>
        <v/>
      </c>
    </row>
    <row r="2933" spans="1:25" x14ac:dyDescent="0.2">
      <c r="A2933" s="2" t="s">
        <v>2089</v>
      </c>
      <c r="B2933" s="2">
        <v>8734</v>
      </c>
      <c r="C2933" s="2">
        <v>0</v>
      </c>
      <c r="D2933" s="2" t="s">
        <v>2085</v>
      </c>
      <c r="E2933" s="2">
        <v>3342</v>
      </c>
      <c r="F2933" s="2" t="s">
        <v>1966</v>
      </c>
      <c r="G2933" s="2">
        <v>2709804.449</v>
      </c>
      <c r="H2933" s="2">
        <v>1233965.9680000001</v>
      </c>
      <c r="I2933" s="2" t="s">
        <v>4896</v>
      </c>
      <c r="J2933" s="4">
        <v>39630</v>
      </c>
      <c r="K2933" s="230">
        <f t="shared" si="228"/>
        <v>3</v>
      </c>
      <c r="L2933" s="2" t="str">
        <f>$B2933&amp;"-"&amp;COUNTIF($B$2:$B2933, $B2933)</f>
        <v>8734-2</v>
      </c>
      <c r="M2933" s="2">
        <v>8867</v>
      </c>
      <c r="N2933" s="2" t="str">
        <f t="shared" si="227"/>
        <v>Niederurnen</v>
      </c>
      <c r="O2933" s="2" t="str">
        <f t="shared" si="227"/>
        <v/>
      </c>
      <c r="P2933" s="2" t="str">
        <f t="shared" si="227"/>
        <v/>
      </c>
      <c r="Q2933" s="2" t="str">
        <f t="shared" si="227"/>
        <v/>
      </c>
      <c r="R2933" s="2" t="str">
        <f t="shared" si="227"/>
        <v/>
      </c>
      <c r="S2933" s="2" t="str">
        <f t="shared" si="227"/>
        <v/>
      </c>
      <c r="T2933" s="2" t="str">
        <f t="shared" si="227"/>
        <v/>
      </c>
      <c r="U2933" s="2" t="str">
        <f t="shared" si="227"/>
        <v/>
      </c>
      <c r="V2933" s="2" t="str">
        <f t="shared" si="227"/>
        <v/>
      </c>
      <c r="W2933" s="2" t="str">
        <f t="shared" si="227"/>
        <v/>
      </c>
      <c r="X2933" s="2" t="str">
        <f t="shared" si="227"/>
        <v/>
      </c>
      <c r="Y2933" s="2" t="str">
        <f t="shared" si="227"/>
        <v/>
      </c>
    </row>
    <row r="2934" spans="1:25" x14ac:dyDescent="0.2">
      <c r="A2934" s="2" t="s">
        <v>2090</v>
      </c>
      <c r="B2934" s="2">
        <v>8735</v>
      </c>
      <c r="C2934" s="2">
        <v>0</v>
      </c>
      <c r="D2934" s="2" t="s">
        <v>2085</v>
      </c>
      <c r="E2934" s="2">
        <v>3342</v>
      </c>
      <c r="F2934" s="2" t="s">
        <v>1966</v>
      </c>
      <c r="G2934" s="2">
        <v>2715820.4920000001</v>
      </c>
      <c r="H2934" s="2">
        <v>1233868.996</v>
      </c>
      <c r="I2934" s="2" t="s">
        <v>4896</v>
      </c>
      <c r="J2934" s="4">
        <v>39630</v>
      </c>
      <c r="K2934" s="230">
        <f t="shared" si="228"/>
        <v>3</v>
      </c>
      <c r="L2934" s="2" t="str">
        <f>$B2934&amp;"-"&amp;COUNTIF($B$2:$B2934, $B2934)</f>
        <v>8735-1</v>
      </c>
      <c r="M2934" s="2">
        <v>8868</v>
      </c>
      <c r="N2934" s="2" t="str">
        <f t="shared" si="227"/>
        <v>Oberurnen</v>
      </c>
      <c r="O2934" s="2" t="str">
        <f t="shared" si="227"/>
        <v/>
      </c>
      <c r="P2934" s="2" t="str">
        <f t="shared" si="227"/>
        <v/>
      </c>
      <c r="Q2934" s="2" t="str">
        <f t="shared" si="227"/>
        <v/>
      </c>
      <c r="R2934" s="2" t="str">
        <f t="shared" si="227"/>
        <v/>
      </c>
      <c r="S2934" s="2" t="str">
        <f t="shared" si="227"/>
        <v/>
      </c>
      <c r="T2934" s="2" t="str">
        <f t="shared" si="227"/>
        <v/>
      </c>
      <c r="U2934" s="2" t="str">
        <f t="shared" si="227"/>
        <v/>
      </c>
      <c r="V2934" s="2" t="str">
        <f t="shared" si="227"/>
        <v/>
      </c>
      <c r="W2934" s="2" t="str">
        <f t="shared" si="227"/>
        <v/>
      </c>
      <c r="X2934" s="2" t="str">
        <f t="shared" si="227"/>
        <v/>
      </c>
      <c r="Y2934" s="2" t="str">
        <f t="shared" si="227"/>
        <v/>
      </c>
    </row>
    <row r="2935" spans="1:25" x14ac:dyDescent="0.2">
      <c r="A2935" s="2" t="s">
        <v>2091</v>
      </c>
      <c r="B2935" s="2">
        <v>8735</v>
      </c>
      <c r="C2935" s="2">
        <v>2</v>
      </c>
      <c r="D2935" s="2" t="s">
        <v>2085</v>
      </c>
      <c r="E2935" s="2">
        <v>3342</v>
      </c>
      <c r="F2935" s="2" t="s">
        <v>1966</v>
      </c>
      <c r="G2935" s="2">
        <v>2718073.7659999998</v>
      </c>
      <c r="H2935" s="2">
        <v>1237705.1140000001</v>
      </c>
      <c r="I2935" s="2" t="s">
        <v>4896</v>
      </c>
      <c r="J2935" s="4">
        <v>39630</v>
      </c>
      <c r="K2935" s="230">
        <f t="shared" si="228"/>
        <v>3</v>
      </c>
      <c r="L2935" s="2" t="str">
        <f>$B2935&amp;"-"&amp;COUNTIF($B$2:$B2935, $B2935)</f>
        <v>8735-2</v>
      </c>
      <c r="M2935" s="2">
        <v>8872</v>
      </c>
      <c r="N2935" s="2" t="str">
        <f t="shared" si="227"/>
        <v>Weesen</v>
      </c>
      <c r="O2935" s="2" t="str">
        <f t="shared" si="227"/>
        <v>Weesen</v>
      </c>
      <c r="P2935" s="2" t="str">
        <f t="shared" si="227"/>
        <v>Weesen</v>
      </c>
      <c r="Q2935" s="2" t="str">
        <f t="shared" si="227"/>
        <v/>
      </c>
      <c r="R2935" s="2" t="str">
        <f t="shared" si="227"/>
        <v/>
      </c>
      <c r="S2935" s="2" t="str">
        <f t="shared" si="227"/>
        <v/>
      </c>
      <c r="T2935" s="2" t="str">
        <f t="shared" si="227"/>
        <v/>
      </c>
      <c r="U2935" s="2" t="str">
        <f t="shared" si="227"/>
        <v/>
      </c>
      <c r="V2935" s="2" t="str">
        <f t="shared" si="227"/>
        <v/>
      </c>
      <c r="W2935" s="2" t="str">
        <f t="shared" si="227"/>
        <v/>
      </c>
      <c r="X2935" s="2" t="str">
        <f t="shared" si="227"/>
        <v/>
      </c>
      <c r="Y2935" s="2" t="str">
        <f t="shared" si="227"/>
        <v/>
      </c>
    </row>
    <row r="2936" spans="1:25" x14ac:dyDescent="0.2">
      <c r="A2936" s="2" t="s">
        <v>2102</v>
      </c>
      <c r="B2936" s="2">
        <v>9633</v>
      </c>
      <c r="C2936" s="2">
        <v>0</v>
      </c>
      <c r="D2936" s="2" t="s">
        <v>2092</v>
      </c>
      <c r="E2936" s="2">
        <v>3352</v>
      </c>
      <c r="F2936" s="2" t="s">
        <v>1966</v>
      </c>
      <c r="G2936" s="2">
        <v>2730508.8470000001</v>
      </c>
      <c r="H2936" s="2">
        <v>1237623.4779999999</v>
      </c>
      <c r="I2936" s="2" t="s">
        <v>4896</v>
      </c>
      <c r="J2936" s="4">
        <v>39630</v>
      </c>
      <c r="K2936" s="230">
        <f t="shared" si="228"/>
        <v>3</v>
      </c>
      <c r="L2936" s="2" t="str">
        <f>$B2936&amp;"-"&amp;COUNTIF($B$2:$B2936, $B2936)</f>
        <v>9633-1</v>
      </c>
      <c r="M2936" s="2">
        <v>8873</v>
      </c>
      <c r="N2936" s="2" t="str">
        <f t="shared" si="227"/>
        <v>Amden</v>
      </c>
      <c r="O2936" s="2" t="str">
        <f t="shared" si="227"/>
        <v/>
      </c>
      <c r="P2936" s="2" t="str">
        <f t="shared" si="227"/>
        <v/>
      </c>
      <c r="Q2936" s="2" t="str">
        <f t="shared" si="227"/>
        <v/>
      </c>
      <c r="R2936" s="2" t="str">
        <f t="shared" si="227"/>
        <v/>
      </c>
      <c r="S2936" s="2" t="str">
        <f t="shared" si="227"/>
        <v/>
      </c>
      <c r="T2936" s="2" t="str">
        <f t="shared" si="227"/>
        <v/>
      </c>
      <c r="U2936" s="2" t="str">
        <f t="shared" si="227"/>
        <v/>
      </c>
      <c r="V2936" s="2" t="str">
        <f t="shared" si="227"/>
        <v/>
      </c>
      <c r="W2936" s="2" t="str">
        <f t="shared" si="227"/>
        <v/>
      </c>
      <c r="X2936" s="2" t="str">
        <f t="shared" si="227"/>
        <v/>
      </c>
      <c r="Y2936" s="2" t="str">
        <f t="shared" si="227"/>
        <v/>
      </c>
    </row>
    <row r="2937" spans="1:25" x14ac:dyDescent="0.2">
      <c r="A2937" s="2" t="s">
        <v>2092</v>
      </c>
      <c r="B2937" s="2">
        <v>9642</v>
      </c>
      <c r="C2937" s="2">
        <v>0</v>
      </c>
      <c r="D2937" s="2" t="s">
        <v>2092</v>
      </c>
      <c r="E2937" s="2">
        <v>3352</v>
      </c>
      <c r="F2937" s="2" t="s">
        <v>1966</v>
      </c>
      <c r="G2937" s="2">
        <v>2728202.111</v>
      </c>
      <c r="H2937" s="2">
        <v>1233027.0060000001</v>
      </c>
      <c r="I2937" s="2" t="s">
        <v>4896</v>
      </c>
      <c r="J2937" s="4">
        <v>39630</v>
      </c>
      <c r="K2937" s="230">
        <f t="shared" si="228"/>
        <v>3</v>
      </c>
      <c r="L2937" s="2" t="str">
        <f>$B2937&amp;"-"&amp;COUNTIF($B$2:$B2937, $B2937)</f>
        <v>9642-1</v>
      </c>
      <c r="M2937" s="2">
        <v>8874</v>
      </c>
      <c r="N2937" s="2" t="str">
        <f t="shared" si="227"/>
        <v>Mühlehorn</v>
      </c>
      <c r="O2937" s="2" t="str">
        <f t="shared" si="227"/>
        <v/>
      </c>
      <c r="P2937" s="2" t="str">
        <f t="shared" si="227"/>
        <v/>
      </c>
      <c r="Q2937" s="2" t="str">
        <f t="shared" si="227"/>
        <v/>
      </c>
      <c r="R2937" s="2" t="str">
        <f t="shared" si="227"/>
        <v/>
      </c>
      <c r="S2937" s="2" t="str">
        <f t="shared" si="227"/>
        <v/>
      </c>
      <c r="T2937" s="2" t="str">
        <f t="shared" si="227"/>
        <v/>
      </c>
      <c r="U2937" s="2" t="str">
        <f t="shared" si="227"/>
        <v/>
      </c>
      <c r="V2937" s="2" t="str">
        <f t="shared" si="227"/>
        <v/>
      </c>
      <c r="W2937" s="2" t="str">
        <f t="shared" si="227"/>
        <v/>
      </c>
      <c r="X2937" s="2" t="str">
        <f t="shared" si="227"/>
        <v/>
      </c>
      <c r="Y2937" s="2" t="str">
        <f t="shared" si="227"/>
        <v/>
      </c>
    </row>
    <row r="2938" spans="1:25" x14ac:dyDescent="0.2">
      <c r="A2938" s="2" t="s">
        <v>2097</v>
      </c>
      <c r="B2938" s="2">
        <v>9643</v>
      </c>
      <c r="C2938" s="2">
        <v>0</v>
      </c>
      <c r="D2938" s="2" t="s">
        <v>2092</v>
      </c>
      <c r="E2938" s="2">
        <v>3352</v>
      </c>
      <c r="F2938" s="2" t="s">
        <v>1966</v>
      </c>
      <c r="G2938" s="2">
        <v>2729869.338</v>
      </c>
      <c r="H2938" s="2">
        <v>1233747.108</v>
      </c>
      <c r="I2938" s="2" t="s">
        <v>4896</v>
      </c>
      <c r="J2938" s="4">
        <v>39630</v>
      </c>
      <c r="K2938" s="230">
        <f t="shared" si="228"/>
        <v>3</v>
      </c>
      <c r="L2938" s="2" t="str">
        <f>$B2938&amp;"-"&amp;COUNTIF($B$2:$B2938, $B2938)</f>
        <v>9643-1</v>
      </c>
      <c r="M2938" s="2">
        <v>8877</v>
      </c>
      <c r="N2938" s="2" t="str">
        <f t="shared" si="227"/>
        <v>Murg</v>
      </c>
      <c r="O2938" s="2" t="str">
        <f t="shared" si="227"/>
        <v/>
      </c>
      <c r="P2938" s="2" t="str">
        <f t="shared" si="227"/>
        <v/>
      </c>
      <c r="Q2938" s="2" t="str">
        <f t="shared" si="227"/>
        <v/>
      </c>
      <c r="R2938" s="2" t="str">
        <f t="shared" si="227"/>
        <v/>
      </c>
      <c r="S2938" s="2" t="str">
        <f t="shared" si="227"/>
        <v/>
      </c>
      <c r="T2938" s="2" t="str">
        <f t="shared" si="227"/>
        <v/>
      </c>
      <c r="U2938" s="2" t="str">
        <f t="shared" si="227"/>
        <v/>
      </c>
      <c r="V2938" s="2" t="str">
        <f t="shared" si="227"/>
        <v/>
      </c>
      <c r="W2938" s="2" t="str">
        <f t="shared" si="227"/>
        <v/>
      </c>
      <c r="X2938" s="2" t="str">
        <f t="shared" si="227"/>
        <v/>
      </c>
      <c r="Y2938" s="2" t="str">
        <f t="shared" si="227"/>
        <v/>
      </c>
    </row>
    <row r="2939" spans="1:25" x14ac:dyDescent="0.2">
      <c r="A2939" s="2" t="s">
        <v>1921</v>
      </c>
      <c r="B2939" s="2">
        <v>9107</v>
      </c>
      <c r="C2939" s="2">
        <v>0</v>
      </c>
      <c r="D2939" s="2" t="s">
        <v>2094</v>
      </c>
      <c r="E2939" s="2">
        <v>3359</v>
      </c>
      <c r="F2939" s="2" t="s">
        <v>1966</v>
      </c>
      <c r="G2939" s="2">
        <v>2743022.8330000001</v>
      </c>
      <c r="H2939" s="2">
        <v>1234775.0630000001</v>
      </c>
      <c r="I2939" s="2" t="s">
        <v>4896</v>
      </c>
      <c r="J2939" s="4">
        <v>39630</v>
      </c>
      <c r="K2939" s="230">
        <f t="shared" si="228"/>
        <v>3</v>
      </c>
      <c r="L2939" s="2" t="str">
        <f>$B2939&amp;"-"&amp;COUNTIF($B$2:$B2939, $B2939)</f>
        <v>9107-5</v>
      </c>
      <c r="M2939" s="2">
        <v>8878</v>
      </c>
      <c r="N2939" s="2" t="str">
        <f t="shared" si="227"/>
        <v>Quinten</v>
      </c>
      <c r="O2939" s="2" t="str">
        <f t="shared" si="227"/>
        <v>Quinten</v>
      </c>
      <c r="P2939" s="2" t="str">
        <f t="shared" si="227"/>
        <v/>
      </c>
      <c r="Q2939" s="2" t="str">
        <f t="shared" si="227"/>
        <v/>
      </c>
      <c r="R2939" s="2" t="str">
        <f t="shared" si="227"/>
        <v/>
      </c>
      <c r="S2939" s="2" t="str">
        <f t="shared" si="227"/>
        <v/>
      </c>
      <c r="T2939" s="2" t="str">
        <f t="shared" si="227"/>
        <v/>
      </c>
      <c r="U2939" s="2" t="str">
        <f t="shared" si="227"/>
        <v/>
      </c>
      <c r="V2939" s="2" t="str">
        <f t="shared" si="227"/>
        <v/>
      </c>
      <c r="W2939" s="2" t="str">
        <f t="shared" si="227"/>
        <v/>
      </c>
      <c r="X2939" s="2" t="str">
        <f t="shared" si="227"/>
        <v/>
      </c>
      <c r="Y2939" s="2" t="str">
        <f t="shared" si="227"/>
        <v/>
      </c>
    </row>
    <row r="2940" spans="1:25" x14ac:dyDescent="0.2">
      <c r="A2940" s="2" t="s">
        <v>2093</v>
      </c>
      <c r="B2940" s="2">
        <v>9656</v>
      </c>
      <c r="C2940" s="2">
        <v>0</v>
      </c>
      <c r="D2940" s="2" t="s">
        <v>2094</v>
      </c>
      <c r="E2940" s="2">
        <v>3359</v>
      </c>
      <c r="F2940" s="2" t="s">
        <v>1966</v>
      </c>
      <c r="G2940" s="2">
        <v>2738268.3229999999</v>
      </c>
      <c r="H2940" s="2">
        <v>1227405.9580000001</v>
      </c>
      <c r="I2940" s="2" t="s">
        <v>4896</v>
      </c>
      <c r="J2940" s="4">
        <v>39630</v>
      </c>
      <c r="K2940" s="230">
        <f t="shared" si="228"/>
        <v>3</v>
      </c>
      <c r="L2940" s="2" t="str">
        <f>$B2940&amp;"-"&amp;COUNTIF($B$2:$B2940, $B2940)</f>
        <v>9656-1</v>
      </c>
      <c r="M2940" s="2">
        <v>8880</v>
      </c>
      <c r="N2940" s="2" t="str">
        <f t="shared" si="227"/>
        <v>Walenstadt</v>
      </c>
      <c r="O2940" s="2" t="str">
        <f t="shared" si="227"/>
        <v/>
      </c>
      <c r="P2940" s="2" t="str">
        <f t="shared" si="227"/>
        <v/>
      </c>
      <c r="Q2940" s="2" t="str">
        <f t="shared" si="227"/>
        <v/>
      </c>
      <c r="R2940" s="2" t="str">
        <f t="shared" si="227"/>
        <v/>
      </c>
      <c r="S2940" s="2" t="str">
        <f t="shared" si="227"/>
        <v/>
      </c>
      <c r="T2940" s="2" t="str">
        <f t="shared" si="227"/>
        <v/>
      </c>
      <c r="U2940" s="2" t="str">
        <f t="shared" si="227"/>
        <v/>
      </c>
      <c r="V2940" s="2" t="str">
        <f t="shared" si="227"/>
        <v/>
      </c>
      <c r="W2940" s="2" t="str">
        <f t="shared" si="227"/>
        <v/>
      </c>
      <c r="X2940" s="2" t="str">
        <f t="shared" si="227"/>
        <v/>
      </c>
      <c r="Y2940" s="2" t="str">
        <f t="shared" si="227"/>
        <v/>
      </c>
    </row>
    <row r="2941" spans="1:25" x14ac:dyDescent="0.2">
      <c r="A2941" s="2" t="s">
        <v>2095</v>
      </c>
      <c r="B2941" s="2">
        <v>9657</v>
      </c>
      <c r="C2941" s="2">
        <v>0</v>
      </c>
      <c r="D2941" s="2" t="s">
        <v>2094</v>
      </c>
      <c r="E2941" s="2">
        <v>3359</v>
      </c>
      <c r="F2941" s="2" t="s">
        <v>1966</v>
      </c>
      <c r="G2941" s="2">
        <v>2740905.2740000002</v>
      </c>
      <c r="H2941" s="2">
        <v>1230379.013</v>
      </c>
      <c r="I2941" s="2" t="s">
        <v>4896</v>
      </c>
      <c r="J2941" s="4">
        <v>39630</v>
      </c>
      <c r="K2941" s="230">
        <f t="shared" si="228"/>
        <v>3</v>
      </c>
      <c r="L2941" s="2" t="str">
        <f>$B2941&amp;"-"&amp;COUNTIF($B$2:$B2941, $B2941)</f>
        <v>9657-1</v>
      </c>
      <c r="M2941" s="2">
        <v>8881</v>
      </c>
      <c r="N2941" s="2" t="str">
        <f t="shared" si="227"/>
        <v>Walenstadtberg</v>
      </c>
      <c r="O2941" s="2" t="str">
        <f t="shared" si="227"/>
        <v>Tscherlach</v>
      </c>
      <c r="P2941" s="2" t="str">
        <f t="shared" si="227"/>
        <v/>
      </c>
      <c r="Q2941" s="2" t="str">
        <f t="shared" si="227"/>
        <v/>
      </c>
      <c r="R2941" s="2" t="str">
        <f t="shared" si="227"/>
        <v/>
      </c>
      <c r="S2941" s="2" t="str">
        <f t="shared" si="227"/>
        <v/>
      </c>
      <c r="T2941" s="2" t="str">
        <f t="shared" si="227"/>
        <v/>
      </c>
      <c r="U2941" s="2" t="str">
        <f t="shared" si="227"/>
        <v/>
      </c>
      <c r="V2941" s="2" t="str">
        <f t="shared" si="227"/>
        <v/>
      </c>
      <c r="W2941" s="2" t="str">
        <f t="shared" si="227"/>
        <v/>
      </c>
      <c r="X2941" s="2" t="str">
        <f t="shared" si="227"/>
        <v/>
      </c>
      <c r="Y2941" s="2" t="str">
        <f t="shared" si="227"/>
        <v/>
      </c>
    </row>
    <row r="2942" spans="1:25" x14ac:dyDescent="0.2">
      <c r="A2942" s="2" t="s">
        <v>2096</v>
      </c>
      <c r="B2942" s="2">
        <v>9658</v>
      </c>
      <c r="C2942" s="2">
        <v>0</v>
      </c>
      <c r="D2942" s="2" t="s">
        <v>2094</v>
      </c>
      <c r="E2942" s="2">
        <v>3359</v>
      </c>
      <c r="F2942" s="2" t="s">
        <v>1966</v>
      </c>
      <c r="G2942" s="2">
        <v>2744924.0669999998</v>
      </c>
      <c r="H2942" s="2">
        <v>1231110.25</v>
      </c>
      <c r="I2942" s="2" t="s">
        <v>4896</v>
      </c>
      <c r="J2942" s="4">
        <v>39630</v>
      </c>
      <c r="K2942" s="230">
        <f t="shared" si="228"/>
        <v>3</v>
      </c>
      <c r="L2942" s="2" t="str">
        <f>$B2942&amp;"-"&amp;COUNTIF($B$2:$B2942, $B2942)</f>
        <v>9658-3</v>
      </c>
      <c r="M2942" s="2">
        <v>8882</v>
      </c>
      <c r="N2942" s="2" t="str">
        <f t="shared" si="227"/>
        <v>Unterterzen</v>
      </c>
      <c r="O2942" s="2" t="str">
        <f t="shared" si="227"/>
        <v/>
      </c>
      <c r="P2942" s="2" t="str">
        <f t="shared" si="227"/>
        <v/>
      </c>
      <c r="Q2942" s="2" t="str">
        <f t="shared" si="227"/>
        <v/>
      </c>
      <c r="R2942" s="2" t="str">
        <f t="shared" si="227"/>
        <v/>
      </c>
      <c r="S2942" s="2" t="str">
        <f t="shared" ref="O2942:Y2965" si="231">IFERROR(INDEX($A$2:$A$5744, MATCH($M2942&amp;"-"&amp;S$1, $L$2:$L$5744, 0)), "")</f>
        <v/>
      </c>
      <c r="T2942" s="2" t="str">
        <f t="shared" si="231"/>
        <v/>
      </c>
      <c r="U2942" s="2" t="str">
        <f t="shared" si="231"/>
        <v/>
      </c>
      <c r="V2942" s="2" t="str">
        <f t="shared" si="231"/>
        <v/>
      </c>
      <c r="W2942" s="2" t="str">
        <f t="shared" si="231"/>
        <v/>
      </c>
      <c r="X2942" s="2" t="str">
        <f t="shared" si="231"/>
        <v/>
      </c>
      <c r="Y2942" s="2" t="str">
        <f t="shared" si="231"/>
        <v/>
      </c>
    </row>
    <row r="2943" spans="1:25" x14ac:dyDescent="0.2">
      <c r="A2943" s="2" t="s">
        <v>1921</v>
      </c>
      <c r="B2943" s="2">
        <v>9107</v>
      </c>
      <c r="C2943" s="2">
        <v>0</v>
      </c>
      <c r="D2943" s="2" t="s">
        <v>2098</v>
      </c>
      <c r="E2943" s="2">
        <v>3360</v>
      </c>
      <c r="F2943" s="2" t="s">
        <v>1966</v>
      </c>
      <c r="G2943" s="2">
        <v>2741329.1669999999</v>
      </c>
      <c r="H2943" s="2">
        <v>1235448.5</v>
      </c>
      <c r="I2943" s="2" t="s">
        <v>4896</v>
      </c>
      <c r="J2943" s="4">
        <v>39630</v>
      </c>
      <c r="K2943" s="230">
        <f t="shared" si="228"/>
        <v>3</v>
      </c>
      <c r="L2943" s="2" t="str">
        <f>$B2943&amp;"-"&amp;COUNTIF($B$2:$B2943, $B2943)</f>
        <v>9107-6</v>
      </c>
      <c r="M2943" s="2">
        <v>8883</v>
      </c>
      <c r="N2943" s="2" t="str">
        <f t="shared" ref="N2943:Y2985" si="232">IFERROR(INDEX($A$2:$A$5744, MATCH($M2943&amp;"-"&amp;N$1, $L$2:$L$5744, 0)), "")</f>
        <v>Quarten</v>
      </c>
      <c r="O2943" s="2" t="str">
        <f t="shared" si="231"/>
        <v/>
      </c>
      <c r="P2943" s="2" t="str">
        <f t="shared" si="231"/>
        <v/>
      </c>
      <c r="Q2943" s="2" t="str">
        <f t="shared" si="231"/>
        <v/>
      </c>
      <c r="R2943" s="2" t="str">
        <f t="shared" si="231"/>
        <v/>
      </c>
      <c r="S2943" s="2" t="str">
        <f t="shared" si="231"/>
        <v/>
      </c>
      <c r="T2943" s="2" t="str">
        <f t="shared" si="231"/>
        <v/>
      </c>
      <c r="U2943" s="2" t="str">
        <f t="shared" si="231"/>
        <v/>
      </c>
      <c r="V2943" s="2" t="str">
        <f t="shared" si="231"/>
        <v/>
      </c>
      <c r="W2943" s="2" t="str">
        <f t="shared" si="231"/>
        <v/>
      </c>
      <c r="X2943" s="2" t="str">
        <f t="shared" si="231"/>
        <v/>
      </c>
      <c r="Y2943" s="2" t="str">
        <f t="shared" si="231"/>
        <v/>
      </c>
    </row>
    <row r="2944" spans="1:25" x14ac:dyDescent="0.2">
      <c r="A2944" s="2" t="s">
        <v>2102</v>
      </c>
      <c r="B2944" s="2">
        <v>9633</v>
      </c>
      <c r="C2944" s="2">
        <v>0</v>
      </c>
      <c r="D2944" s="2" t="s">
        <v>2098</v>
      </c>
      <c r="E2944" s="2">
        <v>3360</v>
      </c>
      <c r="F2944" s="2" t="s">
        <v>1966</v>
      </c>
      <c r="G2944" s="2">
        <v>2734401.1170000001</v>
      </c>
      <c r="H2944" s="2">
        <v>1236995.32</v>
      </c>
      <c r="I2944" s="2" t="s">
        <v>4896</v>
      </c>
      <c r="J2944" s="4">
        <v>39630</v>
      </c>
      <c r="K2944" s="230">
        <f t="shared" si="228"/>
        <v>3</v>
      </c>
      <c r="L2944" s="2" t="str">
        <f>$B2944&amp;"-"&amp;COUNTIF($B$2:$B2944, $B2944)</f>
        <v>9633-2</v>
      </c>
      <c r="M2944" s="2">
        <v>8884</v>
      </c>
      <c r="N2944" s="2" t="str">
        <f t="shared" si="232"/>
        <v>Oberterzen</v>
      </c>
      <c r="O2944" s="2" t="str">
        <f t="shared" si="231"/>
        <v/>
      </c>
      <c r="P2944" s="2" t="str">
        <f t="shared" si="231"/>
        <v/>
      </c>
      <c r="Q2944" s="2" t="str">
        <f t="shared" si="231"/>
        <v/>
      </c>
      <c r="R2944" s="2" t="str">
        <f t="shared" si="231"/>
        <v/>
      </c>
      <c r="S2944" s="2" t="str">
        <f t="shared" si="231"/>
        <v/>
      </c>
      <c r="T2944" s="2" t="str">
        <f t="shared" si="231"/>
        <v/>
      </c>
      <c r="U2944" s="2" t="str">
        <f t="shared" si="231"/>
        <v/>
      </c>
      <c r="V2944" s="2" t="str">
        <f t="shared" si="231"/>
        <v/>
      </c>
      <c r="W2944" s="2" t="str">
        <f t="shared" si="231"/>
        <v/>
      </c>
      <c r="X2944" s="2" t="str">
        <f t="shared" si="231"/>
        <v/>
      </c>
      <c r="Y2944" s="2" t="str">
        <f t="shared" si="231"/>
        <v/>
      </c>
    </row>
    <row r="2945" spans="1:25" x14ac:dyDescent="0.2">
      <c r="A2945" s="2" t="s">
        <v>2097</v>
      </c>
      <c r="B2945" s="2">
        <v>9643</v>
      </c>
      <c r="C2945" s="2">
        <v>0</v>
      </c>
      <c r="D2945" s="2" t="s">
        <v>2098</v>
      </c>
      <c r="E2945" s="2">
        <v>3360</v>
      </c>
      <c r="F2945" s="2" t="s">
        <v>1966</v>
      </c>
      <c r="G2945" s="2">
        <v>2731485.3459999999</v>
      </c>
      <c r="H2945" s="2">
        <v>1235450.449</v>
      </c>
      <c r="I2945" s="2" t="s">
        <v>4896</v>
      </c>
      <c r="J2945" s="4">
        <v>39630</v>
      </c>
      <c r="K2945" s="230">
        <f t="shared" si="228"/>
        <v>3</v>
      </c>
      <c r="L2945" s="2" t="str">
        <f>$B2945&amp;"-"&amp;COUNTIF($B$2:$B2945, $B2945)</f>
        <v>9643-2</v>
      </c>
      <c r="M2945" s="2">
        <v>8885</v>
      </c>
      <c r="N2945" s="2" t="str">
        <f t="shared" si="232"/>
        <v>Mols</v>
      </c>
      <c r="O2945" s="2" t="str">
        <f t="shared" si="231"/>
        <v/>
      </c>
      <c r="P2945" s="2" t="str">
        <f t="shared" si="231"/>
        <v/>
      </c>
      <c r="Q2945" s="2" t="str">
        <f t="shared" si="231"/>
        <v/>
      </c>
      <c r="R2945" s="2" t="str">
        <f t="shared" si="231"/>
        <v/>
      </c>
      <c r="S2945" s="2" t="str">
        <f t="shared" si="231"/>
        <v/>
      </c>
      <c r="T2945" s="2" t="str">
        <f t="shared" si="231"/>
        <v/>
      </c>
      <c r="U2945" s="2" t="str">
        <f t="shared" si="231"/>
        <v/>
      </c>
      <c r="V2945" s="2" t="str">
        <f t="shared" si="231"/>
        <v/>
      </c>
      <c r="W2945" s="2" t="str">
        <f t="shared" si="231"/>
        <v/>
      </c>
      <c r="X2945" s="2" t="str">
        <f t="shared" si="231"/>
        <v/>
      </c>
      <c r="Y2945" s="2" t="str">
        <f t="shared" si="231"/>
        <v/>
      </c>
    </row>
    <row r="2946" spans="1:25" x14ac:dyDescent="0.2">
      <c r="A2946" s="2" t="s">
        <v>2098</v>
      </c>
      <c r="B2946" s="2">
        <v>9650</v>
      </c>
      <c r="C2946" s="2">
        <v>0</v>
      </c>
      <c r="D2946" s="2" t="s">
        <v>2098</v>
      </c>
      <c r="E2946" s="2">
        <v>3360</v>
      </c>
      <c r="F2946" s="2" t="s">
        <v>1966</v>
      </c>
      <c r="G2946" s="2">
        <v>2732335.9369999999</v>
      </c>
      <c r="H2946" s="2">
        <v>1230415.0919999999</v>
      </c>
      <c r="I2946" s="2" t="s">
        <v>4896</v>
      </c>
      <c r="J2946" s="4">
        <v>39630</v>
      </c>
      <c r="K2946" s="230">
        <f t="shared" si="228"/>
        <v>3</v>
      </c>
      <c r="L2946" s="2" t="str">
        <f>$B2946&amp;"-"&amp;COUNTIF($B$2:$B2946, $B2946)</f>
        <v>9650-1</v>
      </c>
      <c r="M2946" s="2">
        <v>8886</v>
      </c>
      <c r="N2946" s="2" t="str">
        <f t="shared" si="232"/>
        <v>Mädris-Vermol</v>
      </c>
      <c r="O2946" s="2" t="str">
        <f t="shared" si="231"/>
        <v/>
      </c>
      <c r="P2946" s="2" t="str">
        <f t="shared" si="231"/>
        <v/>
      </c>
      <c r="Q2946" s="2" t="str">
        <f t="shared" si="231"/>
        <v/>
      </c>
      <c r="R2946" s="2" t="str">
        <f t="shared" si="231"/>
        <v/>
      </c>
      <c r="S2946" s="2" t="str">
        <f t="shared" si="231"/>
        <v/>
      </c>
      <c r="T2946" s="2" t="str">
        <f t="shared" si="231"/>
        <v/>
      </c>
      <c r="U2946" s="2" t="str">
        <f t="shared" si="231"/>
        <v/>
      </c>
      <c r="V2946" s="2" t="str">
        <f t="shared" si="231"/>
        <v/>
      </c>
      <c r="W2946" s="2" t="str">
        <f t="shared" si="231"/>
        <v/>
      </c>
      <c r="X2946" s="2" t="str">
        <f t="shared" si="231"/>
        <v/>
      </c>
      <c r="Y2946" s="2" t="str">
        <f t="shared" si="231"/>
        <v/>
      </c>
    </row>
    <row r="2947" spans="1:25" x14ac:dyDescent="0.2">
      <c r="A2947" s="2" t="s">
        <v>2099</v>
      </c>
      <c r="B2947" s="2">
        <v>9651</v>
      </c>
      <c r="C2947" s="2">
        <v>0</v>
      </c>
      <c r="D2947" s="2" t="s">
        <v>2098</v>
      </c>
      <c r="E2947" s="2">
        <v>3360</v>
      </c>
      <c r="F2947" s="2" t="s">
        <v>1966</v>
      </c>
      <c r="G2947" s="2">
        <v>2737653.11</v>
      </c>
      <c r="H2947" s="2">
        <v>1234199.7450000001</v>
      </c>
      <c r="I2947" s="2" t="s">
        <v>4896</v>
      </c>
      <c r="J2947" s="4">
        <v>39630</v>
      </c>
      <c r="K2947" s="230">
        <f t="shared" ref="K2947:K3010" si="233">IF(I2947="it", 1, IF(I2947="fr", 2, 3))</f>
        <v>3</v>
      </c>
      <c r="L2947" s="2" t="str">
        <f>$B2947&amp;"-"&amp;COUNTIF($B$2:$B2947, $B2947)</f>
        <v>9651-1</v>
      </c>
      <c r="M2947" s="2">
        <v>8887</v>
      </c>
      <c r="N2947" s="2" t="str">
        <f t="shared" si="232"/>
        <v>Mels</v>
      </c>
      <c r="O2947" s="2" t="str">
        <f t="shared" si="231"/>
        <v/>
      </c>
      <c r="P2947" s="2" t="str">
        <f t="shared" si="231"/>
        <v/>
      </c>
      <c r="Q2947" s="2" t="str">
        <f t="shared" si="231"/>
        <v/>
      </c>
      <c r="R2947" s="2" t="str">
        <f t="shared" si="231"/>
        <v/>
      </c>
      <c r="S2947" s="2" t="str">
        <f t="shared" si="231"/>
        <v/>
      </c>
      <c r="T2947" s="2" t="str">
        <f t="shared" si="231"/>
        <v/>
      </c>
      <c r="U2947" s="2" t="str">
        <f t="shared" si="231"/>
        <v/>
      </c>
      <c r="V2947" s="2" t="str">
        <f t="shared" si="231"/>
        <v/>
      </c>
      <c r="W2947" s="2" t="str">
        <f t="shared" si="231"/>
        <v/>
      </c>
      <c r="X2947" s="2" t="str">
        <f t="shared" si="231"/>
        <v/>
      </c>
      <c r="Y2947" s="2" t="str">
        <f t="shared" si="231"/>
        <v/>
      </c>
    </row>
    <row r="2948" spans="1:25" x14ac:dyDescent="0.2">
      <c r="A2948" s="2" t="s">
        <v>2100</v>
      </c>
      <c r="B2948" s="2">
        <v>9652</v>
      </c>
      <c r="C2948" s="2">
        <v>0</v>
      </c>
      <c r="D2948" s="2" t="s">
        <v>2098</v>
      </c>
      <c r="E2948" s="2">
        <v>3360</v>
      </c>
      <c r="F2948" s="2" t="s">
        <v>1966</v>
      </c>
      <c r="G2948" s="2">
        <v>2732732.926</v>
      </c>
      <c r="H2948" s="2">
        <v>1233421.4879999999</v>
      </c>
      <c r="I2948" s="2" t="s">
        <v>4896</v>
      </c>
      <c r="J2948" s="4">
        <v>39630</v>
      </c>
      <c r="K2948" s="230">
        <f t="shared" si="233"/>
        <v>3</v>
      </c>
      <c r="L2948" s="2" t="str">
        <f>$B2948&amp;"-"&amp;COUNTIF($B$2:$B2948, $B2948)</f>
        <v>9652-1</v>
      </c>
      <c r="M2948" s="2">
        <v>8888</v>
      </c>
      <c r="N2948" s="2" t="str">
        <f t="shared" si="232"/>
        <v>Heiligkreuz (Mels)</v>
      </c>
      <c r="O2948" s="2" t="str">
        <f t="shared" si="231"/>
        <v>Heiligkreuz (Mels)</v>
      </c>
      <c r="P2948" s="2" t="str">
        <f t="shared" si="231"/>
        <v>Heiligkreuz (Mels)</v>
      </c>
      <c r="Q2948" s="2" t="str">
        <f t="shared" si="231"/>
        <v/>
      </c>
      <c r="R2948" s="2" t="str">
        <f t="shared" si="231"/>
        <v/>
      </c>
      <c r="S2948" s="2" t="str">
        <f t="shared" si="231"/>
        <v/>
      </c>
      <c r="T2948" s="2" t="str">
        <f t="shared" si="231"/>
        <v/>
      </c>
      <c r="U2948" s="2" t="str">
        <f t="shared" si="231"/>
        <v/>
      </c>
      <c r="V2948" s="2" t="str">
        <f t="shared" si="231"/>
        <v/>
      </c>
      <c r="W2948" s="2" t="str">
        <f t="shared" si="231"/>
        <v/>
      </c>
      <c r="X2948" s="2" t="str">
        <f t="shared" si="231"/>
        <v/>
      </c>
      <c r="Y2948" s="2" t="str">
        <f t="shared" si="231"/>
        <v/>
      </c>
    </row>
    <row r="2949" spans="1:25" x14ac:dyDescent="0.2">
      <c r="A2949" s="2" t="s">
        <v>2101</v>
      </c>
      <c r="B2949" s="2">
        <v>9655</v>
      </c>
      <c r="C2949" s="2">
        <v>0</v>
      </c>
      <c r="D2949" s="2" t="s">
        <v>2098</v>
      </c>
      <c r="E2949" s="2">
        <v>3360</v>
      </c>
      <c r="F2949" s="2" t="s">
        <v>1966</v>
      </c>
      <c r="G2949" s="2">
        <v>2735620.426</v>
      </c>
      <c r="H2949" s="2">
        <v>1229152.6440000001</v>
      </c>
      <c r="I2949" s="2" t="s">
        <v>4896</v>
      </c>
      <c r="J2949" s="4">
        <v>39630</v>
      </c>
      <c r="K2949" s="230">
        <f t="shared" si="233"/>
        <v>3</v>
      </c>
      <c r="L2949" s="2" t="str">
        <f>$B2949&amp;"-"&amp;COUNTIF($B$2:$B2949, $B2949)</f>
        <v>9655-1</v>
      </c>
      <c r="M2949" s="2">
        <v>8889</v>
      </c>
      <c r="N2949" s="2" t="str">
        <f t="shared" si="232"/>
        <v>Plons</v>
      </c>
      <c r="O2949" s="2" t="str">
        <f t="shared" si="231"/>
        <v/>
      </c>
      <c r="P2949" s="2" t="str">
        <f t="shared" si="231"/>
        <v/>
      </c>
      <c r="Q2949" s="2" t="str">
        <f t="shared" si="231"/>
        <v/>
      </c>
      <c r="R2949" s="2" t="str">
        <f t="shared" si="231"/>
        <v/>
      </c>
      <c r="S2949" s="2" t="str">
        <f t="shared" si="231"/>
        <v/>
      </c>
      <c r="T2949" s="2" t="str">
        <f t="shared" si="231"/>
        <v/>
      </c>
      <c r="U2949" s="2" t="str">
        <f t="shared" si="231"/>
        <v/>
      </c>
      <c r="V2949" s="2" t="str">
        <f t="shared" si="231"/>
        <v/>
      </c>
      <c r="W2949" s="2" t="str">
        <f t="shared" si="231"/>
        <v/>
      </c>
      <c r="X2949" s="2" t="str">
        <f t="shared" si="231"/>
        <v/>
      </c>
      <c r="Y2949" s="2" t="str">
        <f t="shared" si="231"/>
        <v/>
      </c>
    </row>
    <row r="2950" spans="1:25" x14ac:dyDescent="0.2">
      <c r="A2950" s="2" t="s">
        <v>2104</v>
      </c>
      <c r="B2950" s="2">
        <v>9620</v>
      </c>
      <c r="C2950" s="2">
        <v>0</v>
      </c>
      <c r="D2950" s="2" t="s">
        <v>2104</v>
      </c>
      <c r="E2950" s="2">
        <v>3374</v>
      </c>
      <c r="F2950" s="2" t="s">
        <v>1966</v>
      </c>
      <c r="G2950" s="2">
        <v>2725205.5389999999</v>
      </c>
      <c r="H2950" s="2">
        <v>1242801.051</v>
      </c>
      <c r="I2950" s="2" t="s">
        <v>4896</v>
      </c>
      <c r="J2950" s="4">
        <v>39630</v>
      </c>
      <c r="K2950" s="230">
        <f t="shared" si="233"/>
        <v>3</v>
      </c>
      <c r="L2950" s="2" t="str">
        <f>$B2950&amp;"-"&amp;COUNTIF($B$2:$B2950, $B2950)</f>
        <v>9620-1</v>
      </c>
      <c r="M2950" s="2">
        <v>8890</v>
      </c>
      <c r="N2950" s="2" t="str">
        <f t="shared" si="232"/>
        <v>Flums</v>
      </c>
      <c r="O2950" s="2" t="str">
        <f t="shared" si="231"/>
        <v>Flums</v>
      </c>
      <c r="P2950" s="2" t="str">
        <f t="shared" si="231"/>
        <v/>
      </c>
      <c r="Q2950" s="2" t="str">
        <f t="shared" si="231"/>
        <v/>
      </c>
      <c r="R2950" s="2" t="str">
        <f t="shared" si="231"/>
        <v/>
      </c>
      <c r="S2950" s="2" t="str">
        <f t="shared" si="231"/>
        <v/>
      </c>
      <c r="T2950" s="2" t="str">
        <f t="shared" si="231"/>
        <v/>
      </c>
      <c r="U2950" s="2" t="str">
        <f t="shared" si="231"/>
        <v/>
      </c>
      <c r="V2950" s="2" t="str">
        <f t="shared" si="231"/>
        <v/>
      </c>
      <c r="W2950" s="2" t="str">
        <f t="shared" si="231"/>
        <v/>
      </c>
      <c r="X2950" s="2" t="str">
        <f t="shared" si="231"/>
        <v/>
      </c>
      <c r="Y2950" s="2" t="str">
        <f t="shared" si="231"/>
        <v/>
      </c>
    </row>
    <row r="2951" spans="1:25" x14ac:dyDescent="0.2">
      <c r="A2951" s="2" t="s">
        <v>2115</v>
      </c>
      <c r="B2951" s="2">
        <v>8726</v>
      </c>
      <c r="C2951" s="2">
        <v>0</v>
      </c>
      <c r="D2951" s="2" t="s">
        <v>2116</v>
      </c>
      <c r="E2951" s="2">
        <v>3379</v>
      </c>
      <c r="F2951" s="2" t="s">
        <v>1966</v>
      </c>
      <c r="G2951" s="2">
        <v>2721984.4840000002</v>
      </c>
      <c r="H2951" s="2">
        <v>1235706.534</v>
      </c>
      <c r="I2951" s="2" t="s">
        <v>4896</v>
      </c>
      <c r="J2951" s="4">
        <v>39630</v>
      </c>
      <c r="K2951" s="230">
        <f t="shared" si="233"/>
        <v>3</v>
      </c>
      <c r="L2951" s="2" t="str">
        <f>$B2951&amp;"-"&amp;COUNTIF($B$2:$B2951, $B2951)</f>
        <v>8726-2</v>
      </c>
      <c r="M2951" s="2">
        <v>8892</v>
      </c>
      <c r="N2951" s="2" t="str">
        <f t="shared" si="232"/>
        <v>Berschis</v>
      </c>
      <c r="O2951" s="2" t="str">
        <f t="shared" si="231"/>
        <v/>
      </c>
      <c r="P2951" s="2" t="str">
        <f t="shared" si="231"/>
        <v/>
      </c>
      <c r="Q2951" s="2" t="str">
        <f t="shared" si="231"/>
        <v/>
      </c>
      <c r="R2951" s="2" t="str">
        <f t="shared" si="231"/>
        <v/>
      </c>
      <c r="S2951" s="2" t="str">
        <f t="shared" si="231"/>
        <v/>
      </c>
      <c r="T2951" s="2" t="str">
        <f t="shared" si="231"/>
        <v/>
      </c>
      <c r="U2951" s="2" t="str">
        <f t="shared" si="231"/>
        <v/>
      </c>
      <c r="V2951" s="2" t="str">
        <f t="shared" si="231"/>
        <v/>
      </c>
      <c r="W2951" s="2" t="str">
        <f t="shared" si="231"/>
        <v/>
      </c>
      <c r="X2951" s="2" t="str">
        <f t="shared" si="231"/>
        <v/>
      </c>
      <c r="Y2951" s="2" t="str">
        <f t="shared" si="231"/>
        <v/>
      </c>
    </row>
    <row r="2952" spans="1:25" x14ac:dyDescent="0.2">
      <c r="A2952" s="2" t="s">
        <v>2136</v>
      </c>
      <c r="B2952" s="2">
        <v>9615</v>
      </c>
      <c r="C2952" s="2">
        <v>0</v>
      </c>
      <c r="D2952" s="2" t="s">
        <v>2116</v>
      </c>
      <c r="E2952" s="2">
        <v>3379</v>
      </c>
      <c r="F2952" s="2" t="s">
        <v>1966</v>
      </c>
      <c r="G2952" s="2">
        <v>2722030.8939999999</v>
      </c>
      <c r="H2952" s="2">
        <v>1243878.932</v>
      </c>
      <c r="I2952" s="2" t="s">
        <v>4896</v>
      </c>
      <c r="J2952" s="4">
        <v>39630</v>
      </c>
      <c r="K2952" s="230">
        <f t="shared" si="233"/>
        <v>3</v>
      </c>
      <c r="L2952" s="2" t="str">
        <f>$B2952&amp;"-"&amp;COUNTIF($B$2:$B2952, $B2952)</f>
        <v>9615-1</v>
      </c>
      <c r="M2952" s="2">
        <v>8893</v>
      </c>
      <c r="N2952" s="2" t="str">
        <f t="shared" si="232"/>
        <v>Flums Hochwiese</v>
      </c>
      <c r="O2952" s="2" t="str">
        <f t="shared" si="231"/>
        <v>Flums Hochwiese</v>
      </c>
      <c r="P2952" s="2" t="str">
        <f t="shared" si="231"/>
        <v/>
      </c>
      <c r="Q2952" s="2" t="str">
        <f t="shared" si="231"/>
        <v/>
      </c>
      <c r="R2952" s="2" t="str">
        <f t="shared" si="231"/>
        <v/>
      </c>
      <c r="S2952" s="2" t="str">
        <f t="shared" si="231"/>
        <v/>
      </c>
      <c r="T2952" s="2" t="str">
        <f t="shared" si="231"/>
        <v/>
      </c>
      <c r="U2952" s="2" t="str">
        <f t="shared" si="231"/>
        <v/>
      </c>
      <c r="V2952" s="2" t="str">
        <f t="shared" si="231"/>
        <v/>
      </c>
      <c r="W2952" s="2" t="str">
        <f t="shared" si="231"/>
        <v/>
      </c>
      <c r="X2952" s="2" t="str">
        <f t="shared" si="231"/>
        <v/>
      </c>
      <c r="Y2952" s="2" t="str">
        <f t="shared" si="231"/>
        <v/>
      </c>
    </row>
    <row r="2953" spans="1:25" x14ac:dyDescent="0.2">
      <c r="A2953" s="2" t="s">
        <v>2104</v>
      </c>
      <c r="B2953" s="2">
        <v>9620</v>
      </c>
      <c r="C2953" s="2">
        <v>0</v>
      </c>
      <c r="D2953" s="2" t="s">
        <v>2116</v>
      </c>
      <c r="E2953" s="2">
        <v>3379</v>
      </c>
      <c r="F2953" s="2" t="s">
        <v>1966</v>
      </c>
      <c r="G2953" s="2">
        <v>2724540.659</v>
      </c>
      <c r="H2953" s="2">
        <v>1241990.041</v>
      </c>
      <c r="I2953" s="2" t="s">
        <v>4896</v>
      </c>
      <c r="J2953" s="4">
        <v>39630</v>
      </c>
      <c r="K2953" s="230">
        <f t="shared" si="233"/>
        <v>3</v>
      </c>
      <c r="L2953" s="2" t="str">
        <f>$B2953&amp;"-"&amp;COUNTIF($B$2:$B2953, $B2953)</f>
        <v>9620-2</v>
      </c>
      <c r="M2953" s="2">
        <v>8894</v>
      </c>
      <c r="N2953" s="2" t="str">
        <f t="shared" si="232"/>
        <v>Flumserberg Saxli</v>
      </c>
      <c r="O2953" s="2" t="str">
        <f t="shared" si="231"/>
        <v/>
      </c>
      <c r="P2953" s="2" t="str">
        <f t="shared" si="231"/>
        <v/>
      </c>
      <c r="Q2953" s="2" t="str">
        <f t="shared" si="231"/>
        <v/>
      </c>
      <c r="R2953" s="2" t="str">
        <f t="shared" si="231"/>
        <v/>
      </c>
      <c r="S2953" s="2" t="str">
        <f t="shared" si="231"/>
        <v/>
      </c>
      <c r="T2953" s="2" t="str">
        <f t="shared" si="231"/>
        <v/>
      </c>
      <c r="U2953" s="2" t="str">
        <f t="shared" si="231"/>
        <v/>
      </c>
      <c r="V2953" s="2" t="str">
        <f t="shared" si="231"/>
        <v/>
      </c>
      <c r="W2953" s="2" t="str">
        <f t="shared" si="231"/>
        <v/>
      </c>
      <c r="X2953" s="2" t="str">
        <f t="shared" si="231"/>
        <v/>
      </c>
      <c r="Y2953" s="2" t="str">
        <f t="shared" si="231"/>
        <v/>
      </c>
    </row>
    <row r="2954" spans="1:25" x14ac:dyDescent="0.2">
      <c r="A2954" s="2" t="s">
        <v>2117</v>
      </c>
      <c r="B2954" s="2">
        <v>9622</v>
      </c>
      <c r="C2954" s="2">
        <v>0</v>
      </c>
      <c r="D2954" s="2" t="s">
        <v>2116</v>
      </c>
      <c r="E2954" s="2">
        <v>3379</v>
      </c>
      <c r="F2954" s="2" t="s">
        <v>1966</v>
      </c>
      <c r="G2954" s="2">
        <v>2721877.9309999999</v>
      </c>
      <c r="H2954" s="2">
        <v>1241786.4990000001</v>
      </c>
      <c r="I2954" s="2" t="s">
        <v>4896</v>
      </c>
      <c r="J2954" s="4">
        <v>39630</v>
      </c>
      <c r="K2954" s="230">
        <f t="shared" si="233"/>
        <v>3</v>
      </c>
      <c r="L2954" s="2" t="str">
        <f>$B2954&amp;"-"&amp;COUNTIF($B$2:$B2954, $B2954)</f>
        <v>9622-1</v>
      </c>
      <c r="M2954" s="2">
        <v>8895</v>
      </c>
      <c r="N2954" s="2" t="str">
        <f t="shared" si="232"/>
        <v>Flumserberg Portels</v>
      </c>
      <c r="O2954" s="2" t="str">
        <f t="shared" si="231"/>
        <v/>
      </c>
      <c r="P2954" s="2" t="str">
        <f t="shared" si="231"/>
        <v/>
      </c>
      <c r="Q2954" s="2" t="str">
        <f t="shared" si="231"/>
        <v/>
      </c>
      <c r="R2954" s="2" t="str">
        <f t="shared" si="231"/>
        <v/>
      </c>
      <c r="S2954" s="2" t="str">
        <f t="shared" si="231"/>
        <v/>
      </c>
      <c r="T2954" s="2" t="str">
        <f t="shared" si="231"/>
        <v/>
      </c>
      <c r="U2954" s="2" t="str">
        <f t="shared" si="231"/>
        <v/>
      </c>
      <c r="V2954" s="2" t="str">
        <f t="shared" si="231"/>
        <v/>
      </c>
      <c r="W2954" s="2" t="str">
        <f t="shared" si="231"/>
        <v/>
      </c>
      <c r="X2954" s="2" t="str">
        <f t="shared" si="231"/>
        <v/>
      </c>
      <c r="Y2954" s="2" t="str">
        <f t="shared" si="231"/>
        <v/>
      </c>
    </row>
    <row r="2955" spans="1:25" x14ac:dyDescent="0.2">
      <c r="A2955" s="2" t="s">
        <v>2116</v>
      </c>
      <c r="B2955" s="2">
        <v>9630</v>
      </c>
      <c r="C2955" s="2">
        <v>0</v>
      </c>
      <c r="D2955" s="2" t="s">
        <v>2116</v>
      </c>
      <c r="E2955" s="2">
        <v>3379</v>
      </c>
      <c r="F2955" s="2" t="s">
        <v>1966</v>
      </c>
      <c r="G2955" s="2">
        <v>2723286.53</v>
      </c>
      <c r="H2955" s="2">
        <v>1239136.0120000001</v>
      </c>
      <c r="I2955" s="2" t="s">
        <v>4896</v>
      </c>
      <c r="J2955" s="4">
        <v>39630</v>
      </c>
      <c r="K2955" s="230">
        <f t="shared" si="233"/>
        <v>3</v>
      </c>
      <c r="L2955" s="2" t="str">
        <f>$B2955&amp;"-"&amp;COUNTIF($B$2:$B2955, $B2955)</f>
        <v>9630-1</v>
      </c>
      <c r="M2955" s="2">
        <v>8896</v>
      </c>
      <c r="N2955" s="2" t="str">
        <f t="shared" si="232"/>
        <v>Flumserberg Bergheim</v>
      </c>
      <c r="O2955" s="2" t="str">
        <f t="shared" si="231"/>
        <v>Flumserberg Bergheim</v>
      </c>
      <c r="P2955" s="2" t="str">
        <f t="shared" si="231"/>
        <v>Flumserberg Bergheim</v>
      </c>
      <c r="Q2955" s="2" t="str">
        <f t="shared" si="231"/>
        <v/>
      </c>
      <c r="R2955" s="2" t="str">
        <f t="shared" si="231"/>
        <v/>
      </c>
      <c r="S2955" s="2" t="str">
        <f t="shared" si="231"/>
        <v/>
      </c>
      <c r="T2955" s="2" t="str">
        <f t="shared" si="231"/>
        <v/>
      </c>
      <c r="U2955" s="2" t="str">
        <f t="shared" si="231"/>
        <v/>
      </c>
      <c r="V2955" s="2" t="str">
        <f t="shared" si="231"/>
        <v/>
      </c>
      <c r="W2955" s="2" t="str">
        <f t="shared" si="231"/>
        <v/>
      </c>
      <c r="X2955" s="2" t="str">
        <f t="shared" si="231"/>
        <v/>
      </c>
      <c r="Y2955" s="2" t="str">
        <f t="shared" si="231"/>
        <v/>
      </c>
    </row>
    <row r="2956" spans="1:25" x14ac:dyDescent="0.2">
      <c r="A2956" s="2" t="s">
        <v>2118</v>
      </c>
      <c r="B2956" s="2">
        <v>9631</v>
      </c>
      <c r="C2956" s="2">
        <v>0</v>
      </c>
      <c r="D2956" s="2" t="s">
        <v>2116</v>
      </c>
      <c r="E2956" s="2">
        <v>3379</v>
      </c>
      <c r="F2956" s="2" t="s">
        <v>1966</v>
      </c>
      <c r="G2956" s="2">
        <v>2727087.7140000002</v>
      </c>
      <c r="H2956" s="2">
        <v>1238493.497</v>
      </c>
      <c r="I2956" s="2" t="s">
        <v>4896</v>
      </c>
      <c r="J2956" s="4">
        <v>39630</v>
      </c>
      <c r="K2956" s="230">
        <f t="shared" si="233"/>
        <v>3</v>
      </c>
      <c r="L2956" s="2" t="str">
        <f>$B2956&amp;"-"&amp;COUNTIF($B$2:$B2956, $B2956)</f>
        <v>9631-1</v>
      </c>
      <c r="M2956" s="2">
        <v>8897</v>
      </c>
      <c r="N2956" s="2" t="str">
        <f t="shared" si="232"/>
        <v>Flumserberg Tannenheim</v>
      </c>
      <c r="O2956" s="2" t="str">
        <f t="shared" si="231"/>
        <v/>
      </c>
      <c r="P2956" s="2" t="str">
        <f t="shared" si="231"/>
        <v/>
      </c>
      <c r="Q2956" s="2" t="str">
        <f t="shared" si="231"/>
        <v/>
      </c>
      <c r="R2956" s="2" t="str">
        <f t="shared" si="231"/>
        <v/>
      </c>
      <c r="S2956" s="2" t="str">
        <f t="shared" si="231"/>
        <v/>
      </c>
      <c r="T2956" s="2" t="str">
        <f t="shared" si="231"/>
        <v/>
      </c>
      <c r="U2956" s="2" t="str">
        <f t="shared" si="231"/>
        <v/>
      </c>
      <c r="V2956" s="2" t="str">
        <f t="shared" si="231"/>
        <v/>
      </c>
      <c r="W2956" s="2" t="str">
        <f t="shared" si="231"/>
        <v/>
      </c>
      <c r="X2956" s="2" t="str">
        <f t="shared" si="231"/>
        <v/>
      </c>
      <c r="Y2956" s="2" t="str">
        <f t="shared" si="231"/>
        <v/>
      </c>
    </row>
    <row r="2957" spans="1:25" x14ac:dyDescent="0.2">
      <c r="A2957" s="2" t="s">
        <v>2102</v>
      </c>
      <c r="B2957" s="2">
        <v>9633</v>
      </c>
      <c r="C2957" s="2">
        <v>0</v>
      </c>
      <c r="D2957" s="2" t="s">
        <v>2116</v>
      </c>
      <c r="E2957" s="2">
        <v>3379</v>
      </c>
      <c r="F2957" s="2" t="s">
        <v>1966</v>
      </c>
      <c r="G2957" s="2">
        <v>2728826.8650000002</v>
      </c>
      <c r="H2957" s="2">
        <v>1239251.0360000001</v>
      </c>
      <c r="I2957" s="2" t="s">
        <v>4896</v>
      </c>
      <c r="J2957" s="4">
        <v>39630</v>
      </c>
      <c r="K2957" s="230">
        <f t="shared" si="233"/>
        <v>3</v>
      </c>
      <c r="L2957" s="2" t="str">
        <f>$B2957&amp;"-"&amp;COUNTIF($B$2:$B2957, $B2957)</f>
        <v>9633-3</v>
      </c>
      <c r="M2957" s="2">
        <v>8898</v>
      </c>
      <c r="N2957" s="2" t="str">
        <f t="shared" si="232"/>
        <v>Flumserberg Tannenbodenalp</v>
      </c>
      <c r="O2957" s="2" t="str">
        <f t="shared" si="231"/>
        <v>Flumserberg Tannenbodenalp</v>
      </c>
      <c r="P2957" s="2" t="str">
        <f t="shared" si="231"/>
        <v/>
      </c>
      <c r="Q2957" s="2" t="str">
        <f t="shared" si="231"/>
        <v/>
      </c>
      <c r="R2957" s="2" t="str">
        <f t="shared" si="231"/>
        <v/>
      </c>
      <c r="S2957" s="2" t="str">
        <f t="shared" si="231"/>
        <v/>
      </c>
      <c r="T2957" s="2" t="str">
        <f t="shared" si="231"/>
        <v/>
      </c>
      <c r="U2957" s="2" t="str">
        <f t="shared" si="231"/>
        <v/>
      </c>
      <c r="V2957" s="2" t="str">
        <f t="shared" si="231"/>
        <v/>
      </c>
      <c r="W2957" s="2" t="str">
        <f t="shared" si="231"/>
        <v/>
      </c>
      <c r="X2957" s="2" t="str">
        <f t="shared" si="231"/>
        <v/>
      </c>
      <c r="Y2957" s="2" t="str">
        <f t="shared" si="231"/>
        <v/>
      </c>
    </row>
    <row r="2958" spans="1:25" x14ac:dyDescent="0.2">
      <c r="A2958" s="2" t="s">
        <v>2092</v>
      </c>
      <c r="B2958" s="2">
        <v>9642</v>
      </c>
      <c r="C2958" s="2">
        <v>0</v>
      </c>
      <c r="D2958" s="2" t="s">
        <v>2116</v>
      </c>
      <c r="E2958" s="2">
        <v>3379</v>
      </c>
      <c r="F2958" s="2" t="s">
        <v>1966</v>
      </c>
      <c r="G2958" s="2">
        <v>2725116.1269999999</v>
      </c>
      <c r="H2958" s="2">
        <v>1235937.885</v>
      </c>
      <c r="I2958" s="2" t="s">
        <v>4896</v>
      </c>
      <c r="J2958" s="4">
        <v>39630</v>
      </c>
      <c r="K2958" s="230">
        <f t="shared" si="233"/>
        <v>3</v>
      </c>
      <c r="L2958" s="2" t="str">
        <f>$B2958&amp;"-"&amp;COUNTIF($B$2:$B2958, $B2958)</f>
        <v>9642-2</v>
      </c>
      <c r="M2958" s="2">
        <v>8902</v>
      </c>
      <c r="N2958" s="2" t="str">
        <f t="shared" si="232"/>
        <v>Urdorf</v>
      </c>
      <c r="O2958" s="2" t="str">
        <f t="shared" si="231"/>
        <v>Urdorf</v>
      </c>
      <c r="P2958" s="2" t="str">
        <f t="shared" si="231"/>
        <v/>
      </c>
      <c r="Q2958" s="2" t="str">
        <f t="shared" si="231"/>
        <v/>
      </c>
      <c r="R2958" s="2" t="str">
        <f t="shared" si="231"/>
        <v/>
      </c>
      <c r="S2958" s="2" t="str">
        <f t="shared" si="231"/>
        <v/>
      </c>
      <c r="T2958" s="2" t="str">
        <f t="shared" si="231"/>
        <v/>
      </c>
      <c r="U2958" s="2" t="str">
        <f t="shared" si="231"/>
        <v/>
      </c>
      <c r="V2958" s="2" t="str">
        <f t="shared" si="231"/>
        <v/>
      </c>
      <c r="W2958" s="2" t="str">
        <f t="shared" si="231"/>
        <v/>
      </c>
      <c r="X2958" s="2" t="str">
        <f t="shared" si="231"/>
        <v/>
      </c>
      <c r="Y2958" s="2" t="str">
        <f t="shared" si="231"/>
        <v/>
      </c>
    </row>
    <row r="2959" spans="1:25" x14ac:dyDescent="0.2">
      <c r="A2959" s="2" t="s">
        <v>2933</v>
      </c>
      <c r="B2959" s="2">
        <v>8376</v>
      </c>
      <c r="C2959" s="2">
        <v>0</v>
      </c>
      <c r="D2959" s="2" t="s">
        <v>2120</v>
      </c>
      <c r="E2959" s="2">
        <v>3392</v>
      </c>
      <c r="F2959" s="2" t="s">
        <v>1966</v>
      </c>
      <c r="G2959" s="2">
        <v>2716536.5440000002</v>
      </c>
      <c r="H2959" s="2">
        <v>1251791.693</v>
      </c>
      <c r="I2959" s="2" t="s">
        <v>4896</v>
      </c>
      <c r="J2959" s="4">
        <v>39630</v>
      </c>
      <c r="K2959" s="230">
        <f t="shared" si="233"/>
        <v>3</v>
      </c>
      <c r="L2959" s="2" t="str">
        <f>$B2959&amp;"-"&amp;COUNTIF($B$2:$B2959, $B2959)</f>
        <v>8376-1</v>
      </c>
      <c r="M2959" s="2">
        <v>8903</v>
      </c>
      <c r="N2959" s="2" t="str">
        <f t="shared" si="232"/>
        <v>Birmensdorf ZH</v>
      </c>
      <c r="O2959" s="2" t="str">
        <f t="shared" si="231"/>
        <v/>
      </c>
      <c r="P2959" s="2" t="str">
        <f t="shared" si="231"/>
        <v/>
      </c>
      <c r="Q2959" s="2" t="str">
        <f t="shared" si="231"/>
        <v/>
      </c>
      <c r="R2959" s="2" t="str">
        <f t="shared" si="231"/>
        <v/>
      </c>
      <c r="S2959" s="2" t="str">
        <f t="shared" si="231"/>
        <v/>
      </c>
      <c r="T2959" s="2" t="str">
        <f t="shared" si="231"/>
        <v/>
      </c>
      <c r="U2959" s="2" t="str">
        <f t="shared" si="231"/>
        <v/>
      </c>
      <c r="V2959" s="2" t="str">
        <f t="shared" si="231"/>
        <v/>
      </c>
      <c r="W2959" s="2" t="str">
        <f t="shared" si="231"/>
        <v/>
      </c>
      <c r="X2959" s="2" t="str">
        <f t="shared" si="231"/>
        <v/>
      </c>
      <c r="Y2959" s="2" t="str">
        <f t="shared" si="231"/>
        <v/>
      </c>
    </row>
    <row r="2960" spans="1:25" x14ac:dyDescent="0.2">
      <c r="A2960" s="2" t="s">
        <v>2119</v>
      </c>
      <c r="B2960" s="2">
        <v>9500</v>
      </c>
      <c r="C2960" s="2">
        <v>0</v>
      </c>
      <c r="D2960" s="2" t="s">
        <v>2120</v>
      </c>
      <c r="E2960" s="2">
        <v>3392</v>
      </c>
      <c r="F2960" s="2" t="s">
        <v>1966</v>
      </c>
      <c r="G2960" s="2">
        <v>2721830.889</v>
      </c>
      <c r="H2960" s="2">
        <v>1255686.3859999999</v>
      </c>
      <c r="I2960" s="2" t="s">
        <v>4896</v>
      </c>
      <c r="J2960" s="4">
        <v>39630</v>
      </c>
      <c r="K2960" s="230">
        <f t="shared" si="233"/>
        <v>3</v>
      </c>
      <c r="L2960" s="2" t="str">
        <f>$B2960&amp;"-"&amp;COUNTIF($B$2:$B2960, $B2960)</f>
        <v>9500-1</v>
      </c>
      <c r="M2960" s="2">
        <v>8904</v>
      </c>
      <c r="N2960" s="2" t="str">
        <f t="shared" si="232"/>
        <v>Aesch ZH</v>
      </c>
      <c r="O2960" s="2" t="str">
        <f t="shared" si="231"/>
        <v/>
      </c>
      <c r="P2960" s="2" t="str">
        <f t="shared" si="231"/>
        <v/>
      </c>
      <c r="Q2960" s="2" t="str">
        <f t="shared" si="231"/>
        <v/>
      </c>
      <c r="R2960" s="2" t="str">
        <f t="shared" si="231"/>
        <v/>
      </c>
      <c r="S2960" s="2" t="str">
        <f t="shared" si="231"/>
        <v/>
      </c>
      <c r="T2960" s="2" t="str">
        <f t="shared" si="231"/>
        <v/>
      </c>
      <c r="U2960" s="2" t="str">
        <f t="shared" si="231"/>
        <v/>
      </c>
      <c r="V2960" s="2" t="str">
        <f t="shared" si="231"/>
        <v/>
      </c>
      <c r="W2960" s="2" t="str">
        <f t="shared" si="231"/>
        <v/>
      </c>
      <c r="X2960" s="2" t="str">
        <f t="shared" si="231"/>
        <v/>
      </c>
      <c r="Y2960" s="2" t="str">
        <f t="shared" si="231"/>
        <v/>
      </c>
    </row>
    <row r="2961" spans="1:25" x14ac:dyDescent="0.2">
      <c r="A2961" s="2" t="s">
        <v>2142</v>
      </c>
      <c r="B2961" s="2">
        <v>9532</v>
      </c>
      <c r="C2961" s="2">
        <v>0</v>
      </c>
      <c r="D2961" s="2" t="s">
        <v>2120</v>
      </c>
      <c r="E2961" s="2">
        <v>3392</v>
      </c>
      <c r="F2961" s="2" t="s">
        <v>1966</v>
      </c>
      <c r="G2961" s="2">
        <v>2721764.8840000001</v>
      </c>
      <c r="H2961" s="2">
        <v>1255962.0490000001</v>
      </c>
      <c r="I2961" s="2" t="s">
        <v>4896</v>
      </c>
      <c r="J2961" s="4">
        <v>39630</v>
      </c>
      <c r="K2961" s="230">
        <f t="shared" si="233"/>
        <v>3</v>
      </c>
      <c r="L2961" s="2" t="str">
        <f>$B2961&amp;"-"&amp;COUNTIF($B$2:$B2961, $B2961)</f>
        <v>9532-1</v>
      </c>
      <c r="M2961" s="2">
        <v>8905</v>
      </c>
      <c r="N2961" s="2" t="str">
        <f t="shared" si="232"/>
        <v>Arni AG</v>
      </c>
      <c r="O2961" s="2" t="str">
        <f t="shared" si="231"/>
        <v>Islisberg</v>
      </c>
      <c r="P2961" s="2" t="str">
        <f t="shared" si="231"/>
        <v/>
      </c>
      <c r="Q2961" s="2" t="str">
        <f t="shared" si="231"/>
        <v/>
      </c>
      <c r="R2961" s="2" t="str">
        <f t="shared" si="231"/>
        <v/>
      </c>
      <c r="S2961" s="2" t="str">
        <f t="shared" si="231"/>
        <v/>
      </c>
      <c r="T2961" s="2" t="str">
        <f t="shared" si="231"/>
        <v/>
      </c>
      <c r="U2961" s="2" t="str">
        <f t="shared" si="231"/>
        <v/>
      </c>
      <c r="V2961" s="2" t="str">
        <f t="shared" si="231"/>
        <v/>
      </c>
      <c r="W2961" s="2" t="str">
        <f t="shared" si="231"/>
        <v/>
      </c>
      <c r="X2961" s="2" t="str">
        <f t="shared" si="231"/>
        <v/>
      </c>
      <c r="Y2961" s="2" t="str">
        <f t="shared" si="231"/>
        <v/>
      </c>
    </row>
    <row r="2962" spans="1:25" x14ac:dyDescent="0.2">
      <c r="A2962" s="2" t="s">
        <v>2121</v>
      </c>
      <c r="B2962" s="2">
        <v>9533</v>
      </c>
      <c r="C2962" s="2">
        <v>0</v>
      </c>
      <c r="D2962" s="2" t="s">
        <v>2120</v>
      </c>
      <c r="E2962" s="2">
        <v>3392</v>
      </c>
      <c r="F2962" s="2" t="s">
        <v>1966</v>
      </c>
      <c r="G2962" s="2">
        <v>2720064.3450000002</v>
      </c>
      <c r="H2962" s="2">
        <v>1251900.0970000001</v>
      </c>
      <c r="I2962" s="2" t="s">
        <v>4896</v>
      </c>
      <c r="J2962" s="4">
        <v>39630</v>
      </c>
      <c r="K2962" s="230">
        <f t="shared" si="233"/>
        <v>3</v>
      </c>
      <c r="L2962" s="2" t="str">
        <f>$B2962&amp;"-"&amp;COUNTIF($B$2:$B2962, $B2962)</f>
        <v>9533-1</v>
      </c>
      <c r="M2962" s="2">
        <v>8906</v>
      </c>
      <c r="N2962" s="2" t="str">
        <f t="shared" si="232"/>
        <v>Bonstetten</v>
      </c>
      <c r="O2962" s="2" t="str">
        <f t="shared" si="231"/>
        <v/>
      </c>
      <c r="P2962" s="2" t="str">
        <f t="shared" si="231"/>
        <v/>
      </c>
      <c r="Q2962" s="2" t="str">
        <f t="shared" si="231"/>
        <v/>
      </c>
      <c r="R2962" s="2" t="str">
        <f t="shared" si="231"/>
        <v/>
      </c>
      <c r="S2962" s="2" t="str">
        <f t="shared" si="231"/>
        <v/>
      </c>
      <c r="T2962" s="2" t="str">
        <f t="shared" si="231"/>
        <v/>
      </c>
      <c r="U2962" s="2" t="str">
        <f t="shared" si="231"/>
        <v/>
      </c>
      <c r="V2962" s="2" t="str">
        <f t="shared" si="231"/>
        <v/>
      </c>
      <c r="W2962" s="2" t="str">
        <f t="shared" si="231"/>
        <v/>
      </c>
      <c r="X2962" s="2" t="str">
        <f t="shared" si="231"/>
        <v/>
      </c>
      <c r="Y2962" s="2" t="str">
        <f t="shared" si="231"/>
        <v/>
      </c>
    </row>
    <row r="2963" spans="1:25" x14ac:dyDescent="0.2">
      <c r="A2963" s="2" t="s">
        <v>2122</v>
      </c>
      <c r="B2963" s="2">
        <v>9533</v>
      </c>
      <c r="C2963" s="2">
        <v>1</v>
      </c>
      <c r="D2963" s="2" t="s">
        <v>2120</v>
      </c>
      <c r="E2963" s="2">
        <v>3392</v>
      </c>
      <c r="F2963" s="2" t="s">
        <v>1966</v>
      </c>
      <c r="G2963" s="2">
        <v>2718683.44</v>
      </c>
      <c r="H2963" s="2">
        <v>1253968.7350000001</v>
      </c>
      <c r="I2963" s="2" t="s">
        <v>4896</v>
      </c>
      <c r="J2963" s="4">
        <v>40634</v>
      </c>
      <c r="K2963" s="230">
        <f t="shared" si="233"/>
        <v>3</v>
      </c>
      <c r="L2963" s="2" t="str">
        <f>$B2963&amp;"-"&amp;COUNTIF($B$2:$B2963, $B2963)</f>
        <v>9533-2</v>
      </c>
      <c r="M2963" s="2">
        <v>8907</v>
      </c>
      <c r="N2963" s="2" t="str">
        <f t="shared" si="232"/>
        <v>Wettswil</v>
      </c>
      <c r="O2963" s="2" t="str">
        <f t="shared" si="231"/>
        <v/>
      </c>
      <c r="P2963" s="2" t="str">
        <f t="shared" si="231"/>
        <v/>
      </c>
      <c r="Q2963" s="2" t="str">
        <f t="shared" si="231"/>
        <v/>
      </c>
      <c r="R2963" s="2" t="str">
        <f t="shared" si="231"/>
        <v/>
      </c>
      <c r="S2963" s="2" t="str">
        <f t="shared" si="231"/>
        <v/>
      </c>
      <c r="T2963" s="2" t="str">
        <f t="shared" si="231"/>
        <v/>
      </c>
      <c r="U2963" s="2" t="str">
        <f t="shared" si="231"/>
        <v/>
      </c>
      <c r="V2963" s="2" t="str">
        <f t="shared" si="231"/>
        <v/>
      </c>
      <c r="W2963" s="2" t="str">
        <f t="shared" si="231"/>
        <v/>
      </c>
      <c r="X2963" s="2" t="str">
        <f t="shared" si="231"/>
        <v/>
      </c>
      <c r="Y2963" s="2" t="str">
        <f t="shared" si="231"/>
        <v/>
      </c>
    </row>
    <row r="2964" spans="1:25" x14ac:dyDescent="0.2">
      <c r="A2964" s="2" t="s">
        <v>2123</v>
      </c>
      <c r="B2964" s="2">
        <v>9534</v>
      </c>
      <c r="C2964" s="2">
        <v>0</v>
      </c>
      <c r="D2964" s="2" t="s">
        <v>2120</v>
      </c>
      <c r="E2964" s="2">
        <v>3392</v>
      </c>
      <c r="F2964" s="2" t="s">
        <v>1966</v>
      </c>
      <c r="G2964" s="2">
        <v>2717890.5189999999</v>
      </c>
      <c r="H2964" s="2">
        <v>1250680.875</v>
      </c>
      <c r="I2964" s="2" t="s">
        <v>4896</v>
      </c>
      <c r="J2964" s="4">
        <v>39630</v>
      </c>
      <c r="K2964" s="230">
        <f t="shared" si="233"/>
        <v>3</v>
      </c>
      <c r="L2964" s="2" t="str">
        <f>$B2964&amp;"-"&amp;COUNTIF($B$2:$B2964, $B2964)</f>
        <v>9534-1</v>
      </c>
      <c r="M2964" s="2">
        <v>8908</v>
      </c>
      <c r="N2964" s="2" t="str">
        <f t="shared" si="232"/>
        <v>Hedingen</v>
      </c>
      <c r="O2964" s="2" t="str">
        <f t="shared" si="231"/>
        <v/>
      </c>
      <c r="P2964" s="2" t="str">
        <f t="shared" si="231"/>
        <v/>
      </c>
      <c r="Q2964" s="2" t="str">
        <f t="shared" si="231"/>
        <v/>
      </c>
      <c r="R2964" s="2" t="str">
        <f t="shared" si="231"/>
        <v/>
      </c>
      <c r="S2964" s="2" t="str">
        <f t="shared" si="231"/>
        <v/>
      </c>
      <c r="T2964" s="2" t="str">
        <f t="shared" si="231"/>
        <v/>
      </c>
      <c r="U2964" s="2" t="str">
        <f t="shared" si="231"/>
        <v/>
      </c>
      <c r="V2964" s="2" t="str">
        <f t="shared" si="231"/>
        <v/>
      </c>
      <c r="W2964" s="2" t="str">
        <f t="shared" si="231"/>
        <v/>
      </c>
      <c r="X2964" s="2" t="str">
        <f t="shared" si="231"/>
        <v/>
      </c>
      <c r="Y2964" s="2" t="str">
        <f t="shared" si="231"/>
        <v/>
      </c>
    </row>
    <row r="2965" spans="1:25" x14ac:dyDescent="0.2">
      <c r="A2965" s="2" t="s">
        <v>2126</v>
      </c>
      <c r="B2965" s="2">
        <v>9601</v>
      </c>
      <c r="C2965" s="2">
        <v>0</v>
      </c>
      <c r="D2965" s="2" t="s">
        <v>2120</v>
      </c>
      <c r="E2965" s="2">
        <v>3392</v>
      </c>
      <c r="F2965" s="2" t="s">
        <v>1966</v>
      </c>
      <c r="G2965" s="2">
        <v>2722424.8130000001</v>
      </c>
      <c r="H2965" s="2">
        <v>1250054.1070000001</v>
      </c>
      <c r="I2965" s="2" t="s">
        <v>4896</v>
      </c>
      <c r="J2965" s="4">
        <v>39630</v>
      </c>
      <c r="K2965" s="230">
        <f t="shared" si="233"/>
        <v>3</v>
      </c>
      <c r="L2965" s="2" t="str">
        <f>$B2965&amp;"-"&amp;COUNTIF($B$2:$B2965, $B2965)</f>
        <v>9601-1</v>
      </c>
      <c r="M2965" s="2">
        <v>8909</v>
      </c>
      <c r="N2965" s="2" t="str">
        <f t="shared" si="232"/>
        <v>Zwillikon</v>
      </c>
      <c r="O2965" s="2" t="str">
        <f t="shared" si="231"/>
        <v/>
      </c>
      <c r="P2965" s="2" t="str">
        <f t="shared" si="231"/>
        <v/>
      </c>
      <c r="Q2965" s="2" t="str">
        <f t="shared" si="231"/>
        <v/>
      </c>
      <c r="R2965" s="2" t="str">
        <f t="shared" si="231"/>
        <v/>
      </c>
      <c r="S2965" s="2" t="str">
        <f t="shared" si="231"/>
        <v/>
      </c>
      <c r="T2965" s="2" t="str">
        <f t="shared" si="231"/>
        <v/>
      </c>
      <c r="U2965" s="2" t="str">
        <f t="shared" ref="U2965:Y2965" si="234">IFERROR(INDEX($A$2:$A$5744, MATCH($M2965&amp;"-"&amp;U$1, $L$2:$L$5744, 0)), "")</f>
        <v/>
      </c>
      <c r="V2965" s="2" t="str">
        <f t="shared" si="234"/>
        <v/>
      </c>
      <c r="W2965" s="2" t="str">
        <f t="shared" si="234"/>
        <v/>
      </c>
      <c r="X2965" s="2" t="str">
        <f t="shared" si="234"/>
        <v/>
      </c>
      <c r="Y2965" s="2" t="str">
        <f t="shared" si="234"/>
        <v/>
      </c>
    </row>
    <row r="2966" spans="1:25" x14ac:dyDescent="0.2">
      <c r="A2966" s="2" t="s">
        <v>2124</v>
      </c>
      <c r="B2966" s="2">
        <v>9602</v>
      </c>
      <c r="C2966" s="2">
        <v>0</v>
      </c>
      <c r="D2966" s="2" t="s">
        <v>2120</v>
      </c>
      <c r="E2966" s="2">
        <v>3392</v>
      </c>
      <c r="F2966" s="2" t="s">
        <v>1966</v>
      </c>
      <c r="G2966" s="2">
        <v>2722755.273</v>
      </c>
      <c r="H2966" s="2">
        <v>1252502.149</v>
      </c>
      <c r="I2966" s="2" t="s">
        <v>4896</v>
      </c>
      <c r="J2966" s="4">
        <v>39630</v>
      </c>
      <c r="K2966" s="230">
        <f t="shared" si="233"/>
        <v>3</v>
      </c>
      <c r="L2966" s="2" t="str">
        <f>$B2966&amp;"-"&amp;COUNTIF($B$2:$B2966, $B2966)</f>
        <v>9602-1</v>
      </c>
      <c r="M2966" s="2">
        <v>8910</v>
      </c>
      <c r="N2966" s="2" t="str">
        <f t="shared" si="232"/>
        <v>Affoltern am Albis</v>
      </c>
      <c r="O2966" s="2" t="str">
        <f t="shared" si="232"/>
        <v>Affoltern am Albis</v>
      </c>
      <c r="P2966" s="2" t="str">
        <f t="shared" si="232"/>
        <v/>
      </c>
      <c r="Q2966" s="2" t="str">
        <f t="shared" si="232"/>
        <v/>
      </c>
      <c r="R2966" s="2" t="str">
        <f t="shared" si="232"/>
        <v/>
      </c>
      <c r="S2966" s="2" t="str">
        <f t="shared" si="232"/>
        <v/>
      </c>
      <c r="T2966" s="2" t="str">
        <f t="shared" si="232"/>
        <v/>
      </c>
      <c r="U2966" s="2" t="str">
        <f t="shared" si="232"/>
        <v/>
      </c>
      <c r="V2966" s="2" t="str">
        <f t="shared" si="232"/>
        <v/>
      </c>
      <c r="W2966" s="2" t="str">
        <f t="shared" si="232"/>
        <v/>
      </c>
      <c r="X2966" s="2" t="str">
        <f t="shared" si="232"/>
        <v/>
      </c>
      <c r="Y2966" s="2" t="str">
        <f t="shared" si="232"/>
        <v/>
      </c>
    </row>
    <row r="2967" spans="1:25" x14ac:dyDescent="0.2">
      <c r="A2967" s="2" t="s">
        <v>2125</v>
      </c>
      <c r="B2967" s="2">
        <v>9602</v>
      </c>
      <c r="C2967" s="2">
        <v>2</v>
      </c>
      <c r="D2967" s="2" t="s">
        <v>2120</v>
      </c>
      <c r="E2967" s="2">
        <v>3392</v>
      </c>
      <c r="F2967" s="2" t="s">
        <v>1966</v>
      </c>
      <c r="G2967" s="2">
        <v>2721094.58</v>
      </c>
      <c r="H2967" s="2">
        <v>1249740.223</v>
      </c>
      <c r="I2967" s="2" t="s">
        <v>4896</v>
      </c>
      <c r="J2967" s="4">
        <v>39630</v>
      </c>
      <c r="K2967" s="230">
        <f t="shared" si="233"/>
        <v>3</v>
      </c>
      <c r="L2967" s="2" t="str">
        <f>$B2967&amp;"-"&amp;COUNTIF($B$2:$B2967, $B2967)</f>
        <v>9602-2</v>
      </c>
      <c r="M2967" s="2">
        <v>8911</v>
      </c>
      <c r="N2967" s="2" t="str">
        <f t="shared" si="232"/>
        <v>Rifferswil</v>
      </c>
      <c r="O2967" s="2" t="str">
        <f t="shared" si="232"/>
        <v/>
      </c>
      <c r="P2967" s="2" t="str">
        <f t="shared" si="232"/>
        <v/>
      </c>
      <c r="Q2967" s="2" t="str">
        <f t="shared" si="232"/>
        <v/>
      </c>
      <c r="R2967" s="2" t="str">
        <f t="shared" si="232"/>
        <v/>
      </c>
      <c r="S2967" s="2" t="str">
        <f t="shared" si="232"/>
        <v/>
      </c>
      <c r="T2967" s="2" t="str">
        <f t="shared" si="232"/>
        <v/>
      </c>
      <c r="U2967" s="2" t="str">
        <f t="shared" si="232"/>
        <v/>
      </c>
      <c r="V2967" s="2" t="str">
        <f t="shared" si="232"/>
        <v/>
      </c>
      <c r="W2967" s="2" t="str">
        <f t="shared" si="232"/>
        <v/>
      </c>
      <c r="X2967" s="2" t="str">
        <f t="shared" si="232"/>
        <v/>
      </c>
      <c r="Y2967" s="2" t="str">
        <f t="shared" si="232"/>
        <v/>
      </c>
    </row>
    <row r="2968" spans="1:25" x14ac:dyDescent="0.2">
      <c r="A2968" s="2" t="s">
        <v>2131</v>
      </c>
      <c r="B2968" s="2">
        <v>9613</v>
      </c>
      <c r="C2968" s="2">
        <v>0</v>
      </c>
      <c r="D2968" s="2" t="s">
        <v>2120</v>
      </c>
      <c r="E2968" s="2">
        <v>3392</v>
      </c>
      <c r="F2968" s="2" t="s">
        <v>1966</v>
      </c>
      <c r="G2968" s="2">
        <v>2716651.5720000002</v>
      </c>
      <c r="H2968" s="2">
        <v>1248589.6470000001</v>
      </c>
      <c r="I2968" s="2" t="s">
        <v>4896</v>
      </c>
      <c r="J2968" s="4">
        <v>39630</v>
      </c>
      <c r="K2968" s="230">
        <f t="shared" si="233"/>
        <v>3</v>
      </c>
      <c r="L2968" s="2" t="str">
        <f>$B2968&amp;"-"&amp;COUNTIF($B$2:$B2968, $B2968)</f>
        <v>9613-1</v>
      </c>
      <c r="M2968" s="2">
        <v>8912</v>
      </c>
      <c r="N2968" s="2" t="str">
        <f t="shared" si="232"/>
        <v>Obfelden</v>
      </c>
      <c r="O2968" s="2" t="str">
        <f t="shared" si="232"/>
        <v/>
      </c>
      <c r="P2968" s="2" t="str">
        <f t="shared" si="232"/>
        <v/>
      </c>
      <c r="Q2968" s="2" t="str">
        <f t="shared" si="232"/>
        <v/>
      </c>
      <c r="R2968" s="2" t="str">
        <f t="shared" si="232"/>
        <v/>
      </c>
      <c r="S2968" s="2" t="str">
        <f t="shared" si="232"/>
        <v/>
      </c>
      <c r="T2968" s="2" t="str">
        <f t="shared" si="232"/>
        <v/>
      </c>
      <c r="U2968" s="2" t="str">
        <f t="shared" si="232"/>
        <v/>
      </c>
      <c r="V2968" s="2" t="str">
        <f t="shared" si="232"/>
        <v/>
      </c>
      <c r="W2968" s="2" t="str">
        <f t="shared" si="232"/>
        <v/>
      </c>
      <c r="X2968" s="2" t="str">
        <f t="shared" si="232"/>
        <v/>
      </c>
      <c r="Y2968" s="2" t="str">
        <f t="shared" si="232"/>
        <v/>
      </c>
    </row>
    <row r="2969" spans="1:25" x14ac:dyDescent="0.2">
      <c r="A2969" s="2" t="s">
        <v>2111</v>
      </c>
      <c r="B2969" s="2">
        <v>9123</v>
      </c>
      <c r="C2969" s="2">
        <v>0</v>
      </c>
      <c r="D2969" s="2" t="s">
        <v>2127</v>
      </c>
      <c r="E2969" s="2">
        <v>3393</v>
      </c>
      <c r="F2969" s="2" t="s">
        <v>1966</v>
      </c>
      <c r="G2969" s="2">
        <v>2728800.531</v>
      </c>
      <c r="H2969" s="2">
        <v>1250444.345</v>
      </c>
      <c r="I2969" s="2" t="s">
        <v>4896</v>
      </c>
      <c r="J2969" s="4">
        <v>39630</v>
      </c>
      <c r="K2969" s="230">
        <f t="shared" si="233"/>
        <v>3</v>
      </c>
      <c r="L2969" s="2" t="str">
        <f>$B2969&amp;"-"&amp;COUNTIF($B$2:$B2969, $B2969)</f>
        <v>9123-1</v>
      </c>
      <c r="M2969" s="2">
        <v>8913</v>
      </c>
      <c r="N2969" s="2" t="str">
        <f t="shared" si="232"/>
        <v>Ottenbach</v>
      </c>
      <c r="O2969" s="2" t="str">
        <f t="shared" si="232"/>
        <v/>
      </c>
      <c r="P2969" s="2" t="str">
        <f t="shared" si="232"/>
        <v/>
      </c>
      <c r="Q2969" s="2" t="str">
        <f t="shared" si="232"/>
        <v/>
      </c>
      <c r="R2969" s="2" t="str">
        <f t="shared" si="232"/>
        <v/>
      </c>
      <c r="S2969" s="2" t="str">
        <f t="shared" si="232"/>
        <v/>
      </c>
      <c r="T2969" s="2" t="str">
        <f t="shared" si="232"/>
        <v/>
      </c>
      <c r="U2969" s="2" t="str">
        <f t="shared" si="232"/>
        <v/>
      </c>
      <c r="V2969" s="2" t="str">
        <f t="shared" si="232"/>
        <v/>
      </c>
      <c r="W2969" s="2" t="str">
        <f t="shared" si="232"/>
        <v/>
      </c>
      <c r="X2969" s="2" t="str">
        <f t="shared" si="232"/>
        <v/>
      </c>
      <c r="Y2969" s="2" t="str">
        <f t="shared" si="232"/>
        <v/>
      </c>
    </row>
    <row r="2970" spans="1:25" x14ac:dyDescent="0.2">
      <c r="A2970" s="2" t="s">
        <v>2141</v>
      </c>
      <c r="B2970" s="2">
        <v>9243</v>
      </c>
      <c r="C2970" s="2">
        <v>0</v>
      </c>
      <c r="D2970" s="2" t="s">
        <v>2127</v>
      </c>
      <c r="E2970" s="2">
        <v>3393</v>
      </c>
      <c r="F2970" s="2" t="s">
        <v>1966</v>
      </c>
      <c r="G2970" s="2">
        <v>2724193.19</v>
      </c>
      <c r="H2970" s="2">
        <v>1252743.1850000001</v>
      </c>
      <c r="I2970" s="2" t="s">
        <v>4896</v>
      </c>
      <c r="J2970" s="4">
        <v>39630</v>
      </c>
      <c r="K2970" s="230">
        <f t="shared" si="233"/>
        <v>3</v>
      </c>
      <c r="L2970" s="2" t="str">
        <f>$B2970&amp;"-"&amp;COUNTIF($B$2:$B2970, $B2970)</f>
        <v>9243-1</v>
      </c>
      <c r="M2970" s="2">
        <v>8914</v>
      </c>
      <c r="N2970" s="2" t="str">
        <f t="shared" si="232"/>
        <v>Aeugst am Albis</v>
      </c>
      <c r="O2970" s="2" t="str">
        <f t="shared" si="232"/>
        <v>Aeugstertal</v>
      </c>
      <c r="P2970" s="2" t="str">
        <f t="shared" si="232"/>
        <v/>
      </c>
      <c r="Q2970" s="2" t="str">
        <f t="shared" si="232"/>
        <v/>
      </c>
      <c r="R2970" s="2" t="str">
        <f t="shared" si="232"/>
        <v/>
      </c>
      <c r="S2970" s="2" t="str">
        <f t="shared" si="232"/>
        <v/>
      </c>
      <c r="T2970" s="2" t="str">
        <f t="shared" si="232"/>
        <v/>
      </c>
      <c r="U2970" s="2" t="str">
        <f t="shared" si="232"/>
        <v/>
      </c>
      <c r="V2970" s="2" t="str">
        <f t="shared" si="232"/>
        <v/>
      </c>
      <c r="W2970" s="2" t="str">
        <f t="shared" si="232"/>
        <v/>
      </c>
      <c r="X2970" s="2" t="str">
        <f t="shared" si="232"/>
        <v/>
      </c>
      <c r="Y2970" s="2" t="str">
        <f t="shared" si="232"/>
        <v/>
      </c>
    </row>
    <row r="2971" spans="1:25" x14ac:dyDescent="0.2">
      <c r="A2971" s="2" t="s">
        <v>2126</v>
      </c>
      <c r="B2971" s="2">
        <v>9601</v>
      </c>
      <c r="C2971" s="2">
        <v>0</v>
      </c>
      <c r="D2971" s="2" t="s">
        <v>2127</v>
      </c>
      <c r="E2971" s="2">
        <v>3393</v>
      </c>
      <c r="F2971" s="2" t="s">
        <v>1966</v>
      </c>
      <c r="G2971" s="2">
        <v>2723292.1749999998</v>
      </c>
      <c r="H2971" s="2">
        <v>1249913.1629999999</v>
      </c>
      <c r="I2971" s="2" t="s">
        <v>4896</v>
      </c>
      <c r="J2971" s="4">
        <v>39630</v>
      </c>
      <c r="K2971" s="230">
        <f t="shared" si="233"/>
        <v>3</v>
      </c>
      <c r="L2971" s="2" t="str">
        <f>$B2971&amp;"-"&amp;COUNTIF($B$2:$B2971, $B2971)</f>
        <v>9601-2</v>
      </c>
      <c r="M2971" s="2">
        <v>8915</v>
      </c>
      <c r="N2971" s="2" t="str">
        <f t="shared" si="232"/>
        <v>Hausen am Albis</v>
      </c>
      <c r="O2971" s="2" t="str">
        <f t="shared" si="232"/>
        <v/>
      </c>
      <c r="P2971" s="2" t="str">
        <f t="shared" si="232"/>
        <v/>
      </c>
      <c r="Q2971" s="2" t="str">
        <f t="shared" si="232"/>
        <v/>
      </c>
      <c r="R2971" s="2" t="str">
        <f t="shared" si="232"/>
        <v/>
      </c>
      <c r="S2971" s="2" t="str">
        <f t="shared" si="232"/>
        <v/>
      </c>
      <c r="T2971" s="2" t="str">
        <f t="shared" si="232"/>
        <v/>
      </c>
      <c r="U2971" s="2" t="str">
        <f t="shared" si="232"/>
        <v/>
      </c>
      <c r="V2971" s="2" t="str">
        <f t="shared" si="232"/>
        <v/>
      </c>
      <c r="W2971" s="2" t="str">
        <f t="shared" si="232"/>
        <v/>
      </c>
      <c r="X2971" s="2" t="str">
        <f t="shared" si="232"/>
        <v/>
      </c>
      <c r="Y2971" s="2" t="str">
        <f t="shared" si="232"/>
        <v/>
      </c>
    </row>
    <row r="2972" spans="1:25" x14ac:dyDescent="0.2">
      <c r="A2972" s="2" t="s">
        <v>2124</v>
      </c>
      <c r="B2972" s="2">
        <v>9602</v>
      </c>
      <c r="C2972" s="2">
        <v>0</v>
      </c>
      <c r="D2972" s="2" t="s">
        <v>2127</v>
      </c>
      <c r="E2972" s="2">
        <v>3393</v>
      </c>
      <c r="F2972" s="2" t="s">
        <v>1966</v>
      </c>
      <c r="G2972" s="2">
        <v>2723781.6469999999</v>
      </c>
      <c r="H2972" s="2">
        <v>1252389.156</v>
      </c>
      <c r="I2972" s="2" t="s">
        <v>4896</v>
      </c>
      <c r="J2972" s="4">
        <v>39630</v>
      </c>
      <c r="K2972" s="230">
        <f t="shared" si="233"/>
        <v>3</v>
      </c>
      <c r="L2972" s="2" t="str">
        <f>$B2972&amp;"-"&amp;COUNTIF($B$2:$B2972, $B2972)</f>
        <v>9602-3</v>
      </c>
      <c r="M2972" s="2">
        <v>8916</v>
      </c>
      <c r="N2972" s="2" t="str">
        <f t="shared" si="232"/>
        <v>Jonen</v>
      </c>
      <c r="O2972" s="2" t="str">
        <f t="shared" si="232"/>
        <v/>
      </c>
      <c r="P2972" s="2" t="str">
        <f t="shared" si="232"/>
        <v/>
      </c>
      <c r="Q2972" s="2" t="str">
        <f t="shared" si="232"/>
        <v/>
      </c>
      <c r="R2972" s="2" t="str">
        <f t="shared" si="232"/>
        <v/>
      </c>
      <c r="S2972" s="2" t="str">
        <f t="shared" si="232"/>
        <v/>
      </c>
      <c r="T2972" s="2" t="str">
        <f t="shared" si="232"/>
        <v/>
      </c>
      <c r="U2972" s="2" t="str">
        <f t="shared" si="232"/>
        <v/>
      </c>
      <c r="V2972" s="2" t="str">
        <f t="shared" si="232"/>
        <v/>
      </c>
      <c r="W2972" s="2" t="str">
        <f t="shared" si="232"/>
        <v/>
      </c>
      <c r="X2972" s="2" t="str">
        <f t="shared" si="232"/>
        <v/>
      </c>
      <c r="Y2972" s="2" t="str">
        <f t="shared" si="232"/>
        <v/>
      </c>
    </row>
    <row r="2973" spans="1:25" x14ac:dyDescent="0.2">
      <c r="A2973" s="2" t="s">
        <v>2127</v>
      </c>
      <c r="B2973" s="2">
        <v>9604</v>
      </c>
      <c r="C2973" s="2">
        <v>0</v>
      </c>
      <c r="D2973" s="2" t="s">
        <v>2127</v>
      </c>
      <c r="E2973" s="2">
        <v>3393</v>
      </c>
      <c r="F2973" s="2" t="s">
        <v>1966</v>
      </c>
      <c r="G2973" s="2">
        <v>2726096.3470000001</v>
      </c>
      <c r="H2973" s="2">
        <v>1250500.422</v>
      </c>
      <c r="I2973" s="2" t="s">
        <v>4896</v>
      </c>
      <c r="J2973" s="4">
        <v>39630</v>
      </c>
      <c r="K2973" s="230">
        <f t="shared" si="233"/>
        <v>3</v>
      </c>
      <c r="L2973" s="2" t="str">
        <f>$B2973&amp;"-"&amp;COUNTIF($B$2:$B2973, $B2973)</f>
        <v>9604-1</v>
      </c>
      <c r="M2973" s="2">
        <v>8917</v>
      </c>
      <c r="N2973" s="2" t="str">
        <f t="shared" si="232"/>
        <v>Oberlunkhofen</v>
      </c>
      <c r="O2973" s="2" t="str">
        <f t="shared" si="232"/>
        <v/>
      </c>
      <c r="P2973" s="2" t="str">
        <f t="shared" si="232"/>
        <v/>
      </c>
      <c r="Q2973" s="2" t="str">
        <f t="shared" si="232"/>
        <v/>
      </c>
      <c r="R2973" s="2" t="str">
        <f t="shared" si="232"/>
        <v/>
      </c>
      <c r="S2973" s="2" t="str">
        <f t="shared" si="232"/>
        <v/>
      </c>
      <c r="T2973" s="2" t="str">
        <f t="shared" si="232"/>
        <v/>
      </c>
      <c r="U2973" s="2" t="str">
        <f t="shared" si="232"/>
        <v/>
      </c>
      <c r="V2973" s="2" t="str">
        <f t="shared" si="232"/>
        <v/>
      </c>
      <c r="W2973" s="2" t="str">
        <f t="shared" si="232"/>
        <v/>
      </c>
      <c r="X2973" s="2" t="str">
        <f t="shared" si="232"/>
        <v/>
      </c>
      <c r="Y2973" s="2" t="str">
        <f t="shared" si="232"/>
        <v/>
      </c>
    </row>
    <row r="2974" spans="1:25" x14ac:dyDescent="0.2">
      <c r="A2974" s="2" t="s">
        <v>2144</v>
      </c>
      <c r="B2974" s="2">
        <v>9604</v>
      </c>
      <c r="C2974" s="2">
        <v>1</v>
      </c>
      <c r="D2974" s="2" t="s">
        <v>2127</v>
      </c>
      <c r="E2974" s="2">
        <v>3393</v>
      </c>
      <c r="F2974" s="2" t="s">
        <v>1966</v>
      </c>
      <c r="G2974" s="2">
        <v>2727258.5690000001</v>
      </c>
      <c r="H2974" s="2">
        <v>1251584.3729999999</v>
      </c>
      <c r="I2974" s="2" t="s">
        <v>4896</v>
      </c>
      <c r="J2974" s="4">
        <v>39630</v>
      </c>
      <c r="K2974" s="230">
        <f t="shared" si="233"/>
        <v>3</v>
      </c>
      <c r="L2974" s="2" t="str">
        <f>$B2974&amp;"-"&amp;COUNTIF($B$2:$B2974, $B2974)</f>
        <v>9604-2</v>
      </c>
      <c r="M2974" s="2">
        <v>8918</v>
      </c>
      <c r="N2974" s="2" t="str">
        <f t="shared" si="232"/>
        <v>Unterlunkhofen</v>
      </c>
      <c r="O2974" s="2" t="str">
        <f t="shared" si="232"/>
        <v/>
      </c>
      <c r="P2974" s="2" t="str">
        <f t="shared" si="232"/>
        <v/>
      </c>
      <c r="Q2974" s="2" t="str">
        <f t="shared" si="232"/>
        <v/>
      </c>
      <c r="R2974" s="2" t="str">
        <f t="shared" si="232"/>
        <v/>
      </c>
      <c r="S2974" s="2" t="str">
        <f t="shared" si="232"/>
        <v/>
      </c>
      <c r="T2974" s="2" t="str">
        <f t="shared" si="232"/>
        <v/>
      </c>
      <c r="U2974" s="2" t="str">
        <f t="shared" si="232"/>
        <v/>
      </c>
      <c r="V2974" s="2" t="str">
        <f t="shared" si="232"/>
        <v/>
      </c>
      <c r="W2974" s="2" t="str">
        <f t="shared" si="232"/>
        <v/>
      </c>
      <c r="X2974" s="2" t="str">
        <f t="shared" si="232"/>
        <v/>
      </c>
      <c r="Y2974" s="2" t="str">
        <f t="shared" si="232"/>
        <v/>
      </c>
    </row>
    <row r="2975" spans="1:25" x14ac:dyDescent="0.2">
      <c r="A2975" s="2" t="s">
        <v>2128</v>
      </c>
      <c r="B2975" s="2">
        <v>9604</v>
      </c>
      <c r="C2975" s="2">
        <v>2</v>
      </c>
      <c r="D2975" s="2" t="s">
        <v>2127</v>
      </c>
      <c r="E2975" s="2">
        <v>3393</v>
      </c>
      <c r="F2975" s="2" t="s">
        <v>1966</v>
      </c>
      <c r="G2975" s="2">
        <v>2724879.5819999999</v>
      </c>
      <c r="H2975" s="2">
        <v>1252176.17</v>
      </c>
      <c r="I2975" s="2" t="s">
        <v>4896</v>
      </c>
      <c r="J2975" s="4">
        <v>39630</v>
      </c>
      <c r="K2975" s="230">
        <f t="shared" si="233"/>
        <v>3</v>
      </c>
      <c r="L2975" s="2" t="str">
        <f>$B2975&amp;"-"&amp;COUNTIF($B$2:$B2975, $B2975)</f>
        <v>9604-3</v>
      </c>
      <c r="M2975" s="2">
        <v>8919</v>
      </c>
      <c r="N2975" s="2" t="str">
        <f t="shared" si="232"/>
        <v>Rottenschwil</v>
      </c>
      <c r="O2975" s="2" t="str">
        <f t="shared" si="232"/>
        <v/>
      </c>
      <c r="P2975" s="2" t="str">
        <f t="shared" si="232"/>
        <v/>
      </c>
      <c r="Q2975" s="2" t="str">
        <f t="shared" si="232"/>
        <v/>
      </c>
      <c r="R2975" s="2" t="str">
        <f t="shared" si="232"/>
        <v/>
      </c>
      <c r="S2975" s="2" t="str">
        <f t="shared" si="232"/>
        <v/>
      </c>
      <c r="T2975" s="2" t="str">
        <f t="shared" si="232"/>
        <v/>
      </c>
      <c r="U2975" s="2" t="str">
        <f t="shared" si="232"/>
        <v/>
      </c>
      <c r="V2975" s="2" t="str">
        <f t="shared" si="232"/>
        <v/>
      </c>
      <c r="W2975" s="2" t="str">
        <f t="shared" si="232"/>
        <v/>
      </c>
      <c r="X2975" s="2" t="str">
        <f t="shared" si="232"/>
        <v/>
      </c>
      <c r="Y2975" s="2" t="str">
        <f t="shared" si="232"/>
        <v/>
      </c>
    </row>
    <row r="2976" spans="1:25" x14ac:dyDescent="0.2">
      <c r="A2976" s="2" t="s">
        <v>2135</v>
      </c>
      <c r="B2976" s="2">
        <v>9608</v>
      </c>
      <c r="C2976" s="2">
        <v>0</v>
      </c>
      <c r="D2976" s="2" t="s">
        <v>2127</v>
      </c>
      <c r="E2976" s="2">
        <v>3393</v>
      </c>
      <c r="F2976" s="2" t="s">
        <v>1966</v>
      </c>
      <c r="G2976" s="2">
        <v>2726874.5929999999</v>
      </c>
      <c r="H2976" s="2">
        <v>1249162.1070000001</v>
      </c>
      <c r="I2976" s="2" t="s">
        <v>4896</v>
      </c>
      <c r="J2976" s="4">
        <v>39630</v>
      </c>
      <c r="K2976" s="230">
        <f t="shared" si="233"/>
        <v>3</v>
      </c>
      <c r="L2976" s="2" t="str">
        <f>$B2976&amp;"-"&amp;COUNTIF($B$2:$B2976, $B2976)</f>
        <v>9608-1</v>
      </c>
      <c r="M2976" s="2">
        <v>8925</v>
      </c>
      <c r="N2976" s="2" t="str">
        <f t="shared" si="232"/>
        <v>Ebertswil</v>
      </c>
      <c r="O2976" s="2" t="str">
        <f t="shared" si="232"/>
        <v/>
      </c>
      <c r="P2976" s="2" t="str">
        <f t="shared" si="232"/>
        <v/>
      </c>
      <c r="Q2976" s="2" t="str">
        <f t="shared" si="232"/>
        <v/>
      </c>
      <c r="R2976" s="2" t="str">
        <f t="shared" si="232"/>
        <v/>
      </c>
      <c r="S2976" s="2" t="str">
        <f t="shared" si="232"/>
        <v/>
      </c>
      <c r="T2976" s="2" t="str">
        <f t="shared" si="232"/>
        <v/>
      </c>
      <c r="U2976" s="2" t="str">
        <f t="shared" si="232"/>
        <v/>
      </c>
      <c r="V2976" s="2" t="str">
        <f t="shared" si="232"/>
        <v/>
      </c>
      <c r="W2976" s="2" t="str">
        <f t="shared" si="232"/>
        <v/>
      </c>
      <c r="X2976" s="2" t="str">
        <f t="shared" si="232"/>
        <v/>
      </c>
      <c r="Y2976" s="2" t="str">
        <f t="shared" si="232"/>
        <v/>
      </c>
    </row>
    <row r="2977" spans="1:25" x14ac:dyDescent="0.2">
      <c r="A2977" s="2" t="s">
        <v>2935</v>
      </c>
      <c r="B2977" s="2">
        <v>8376</v>
      </c>
      <c r="C2977" s="2">
        <v>2</v>
      </c>
      <c r="D2977" s="2" t="s">
        <v>2129</v>
      </c>
      <c r="E2977" s="2">
        <v>3394</v>
      </c>
      <c r="F2977" s="2" t="s">
        <v>1966</v>
      </c>
      <c r="G2977" s="2">
        <v>2715009.7960000001</v>
      </c>
      <c r="H2977" s="2">
        <v>1249045.277</v>
      </c>
      <c r="I2977" s="2" t="s">
        <v>4896</v>
      </c>
      <c r="J2977" s="4">
        <v>39630</v>
      </c>
      <c r="K2977" s="230">
        <f t="shared" si="233"/>
        <v>3</v>
      </c>
      <c r="L2977" s="2" t="str">
        <f>$B2977&amp;"-"&amp;COUNTIF($B$2:$B2977, $B2977)</f>
        <v>8376-2</v>
      </c>
      <c r="M2977" s="2">
        <v>8926</v>
      </c>
      <c r="N2977" s="2" t="str">
        <f t="shared" si="232"/>
        <v>Kappel am Albis</v>
      </c>
      <c r="O2977" s="2" t="str">
        <f t="shared" si="232"/>
        <v>Hauptikon</v>
      </c>
      <c r="P2977" s="2" t="str">
        <f t="shared" si="232"/>
        <v>Uerzlikon</v>
      </c>
      <c r="Q2977" s="2" t="str">
        <f t="shared" si="232"/>
        <v/>
      </c>
      <c r="R2977" s="2" t="str">
        <f t="shared" si="232"/>
        <v/>
      </c>
      <c r="S2977" s="2" t="str">
        <f t="shared" si="232"/>
        <v/>
      </c>
      <c r="T2977" s="2" t="str">
        <f t="shared" si="232"/>
        <v/>
      </c>
      <c r="U2977" s="2" t="str">
        <f t="shared" si="232"/>
        <v/>
      </c>
      <c r="V2977" s="2" t="str">
        <f t="shared" si="232"/>
        <v/>
      </c>
      <c r="W2977" s="2" t="str">
        <f t="shared" si="232"/>
        <v/>
      </c>
      <c r="X2977" s="2" t="str">
        <f t="shared" si="232"/>
        <v/>
      </c>
      <c r="Y2977" s="2" t="str">
        <f t="shared" si="232"/>
        <v/>
      </c>
    </row>
    <row r="2978" spans="1:25" x14ac:dyDescent="0.2">
      <c r="A2978" s="2" t="s">
        <v>127</v>
      </c>
      <c r="B2978" s="2">
        <v>8496</v>
      </c>
      <c r="C2978" s="2">
        <v>0</v>
      </c>
      <c r="D2978" s="2" t="s">
        <v>2129</v>
      </c>
      <c r="E2978" s="2">
        <v>3394</v>
      </c>
      <c r="F2978" s="2" t="s">
        <v>1966</v>
      </c>
      <c r="G2978" s="2">
        <v>2715044.068</v>
      </c>
      <c r="H2978" s="2">
        <v>1245980.6499999999</v>
      </c>
      <c r="I2978" s="2" t="s">
        <v>4896</v>
      </c>
      <c r="J2978" s="4">
        <v>39630</v>
      </c>
      <c r="K2978" s="230">
        <f t="shared" si="233"/>
        <v>3</v>
      </c>
      <c r="L2978" s="2" t="str">
        <f>$B2978&amp;"-"&amp;COUNTIF($B$2:$B2978, $B2978)</f>
        <v>8496-2</v>
      </c>
      <c r="M2978" s="2">
        <v>8932</v>
      </c>
      <c r="N2978" s="2" t="str">
        <f t="shared" si="232"/>
        <v>Mettmenstetten</v>
      </c>
      <c r="O2978" s="2" t="str">
        <f t="shared" si="232"/>
        <v/>
      </c>
      <c r="P2978" s="2" t="str">
        <f t="shared" si="232"/>
        <v/>
      </c>
      <c r="Q2978" s="2" t="str">
        <f t="shared" si="232"/>
        <v/>
      </c>
      <c r="R2978" s="2" t="str">
        <f t="shared" si="232"/>
        <v/>
      </c>
      <c r="S2978" s="2" t="str">
        <f t="shared" si="232"/>
        <v/>
      </c>
      <c r="T2978" s="2" t="str">
        <f t="shared" si="232"/>
        <v/>
      </c>
      <c r="U2978" s="2" t="str">
        <f t="shared" si="232"/>
        <v/>
      </c>
      <c r="V2978" s="2" t="str">
        <f t="shared" si="232"/>
        <v/>
      </c>
      <c r="W2978" s="2" t="str">
        <f t="shared" si="232"/>
        <v/>
      </c>
      <c r="X2978" s="2" t="str">
        <f t="shared" si="232"/>
        <v/>
      </c>
      <c r="Y2978" s="2" t="str">
        <f t="shared" si="232"/>
        <v/>
      </c>
    </row>
    <row r="2979" spans="1:25" x14ac:dyDescent="0.2">
      <c r="A2979" s="2" t="s">
        <v>2126</v>
      </c>
      <c r="B2979" s="2">
        <v>9601</v>
      </c>
      <c r="C2979" s="2">
        <v>0</v>
      </c>
      <c r="D2979" s="2" t="s">
        <v>2129</v>
      </c>
      <c r="E2979" s="2">
        <v>3394</v>
      </c>
      <c r="F2979" s="2" t="s">
        <v>1966</v>
      </c>
      <c r="G2979" s="2">
        <v>2722255.395</v>
      </c>
      <c r="H2979" s="2">
        <v>1249569.064</v>
      </c>
      <c r="I2979" s="2" t="s">
        <v>4896</v>
      </c>
      <c r="J2979" s="4">
        <v>39630</v>
      </c>
      <c r="K2979" s="230">
        <f t="shared" si="233"/>
        <v>3</v>
      </c>
      <c r="L2979" s="2" t="str">
        <f>$B2979&amp;"-"&amp;COUNTIF($B$2:$B2979, $B2979)</f>
        <v>9601-3</v>
      </c>
      <c r="M2979" s="2">
        <v>8933</v>
      </c>
      <c r="N2979" s="2" t="str">
        <f t="shared" si="232"/>
        <v>Maschwanden</v>
      </c>
      <c r="O2979" s="2" t="str">
        <f t="shared" si="232"/>
        <v/>
      </c>
      <c r="P2979" s="2" t="str">
        <f t="shared" si="232"/>
        <v/>
      </c>
      <c r="Q2979" s="2" t="str">
        <f t="shared" si="232"/>
        <v/>
      </c>
      <c r="R2979" s="2" t="str">
        <f t="shared" si="232"/>
        <v/>
      </c>
      <c r="S2979" s="2" t="str">
        <f t="shared" si="232"/>
        <v/>
      </c>
      <c r="T2979" s="2" t="str">
        <f t="shared" si="232"/>
        <v/>
      </c>
      <c r="U2979" s="2" t="str">
        <f t="shared" si="232"/>
        <v/>
      </c>
      <c r="V2979" s="2" t="str">
        <f t="shared" si="232"/>
        <v/>
      </c>
      <c r="W2979" s="2" t="str">
        <f t="shared" si="232"/>
        <v/>
      </c>
      <c r="X2979" s="2" t="str">
        <f t="shared" si="232"/>
        <v/>
      </c>
      <c r="Y2979" s="2" t="str">
        <f t="shared" si="232"/>
        <v/>
      </c>
    </row>
    <row r="2980" spans="1:25" x14ac:dyDescent="0.2">
      <c r="A2980" s="2" t="s">
        <v>2129</v>
      </c>
      <c r="B2980" s="2">
        <v>9607</v>
      </c>
      <c r="C2980" s="2">
        <v>0</v>
      </c>
      <c r="D2980" s="2" t="s">
        <v>2129</v>
      </c>
      <c r="E2980" s="2">
        <v>3394</v>
      </c>
      <c r="F2980" s="2" t="s">
        <v>1966</v>
      </c>
      <c r="G2980" s="2">
        <v>2720696.3050000002</v>
      </c>
      <c r="H2980" s="2">
        <v>1246787.0660000001</v>
      </c>
      <c r="I2980" s="2" t="s">
        <v>4896</v>
      </c>
      <c r="J2980" s="4">
        <v>39630</v>
      </c>
      <c r="K2980" s="230">
        <f t="shared" si="233"/>
        <v>3</v>
      </c>
      <c r="L2980" s="2" t="str">
        <f>$B2980&amp;"-"&amp;COUNTIF($B$2:$B2980, $B2980)</f>
        <v>9607-1</v>
      </c>
      <c r="M2980" s="2">
        <v>8934</v>
      </c>
      <c r="N2980" s="2" t="str">
        <f t="shared" si="232"/>
        <v>Knonau</v>
      </c>
      <c r="O2980" s="2" t="str">
        <f t="shared" si="232"/>
        <v/>
      </c>
      <c r="P2980" s="2" t="str">
        <f t="shared" si="232"/>
        <v/>
      </c>
      <c r="Q2980" s="2" t="str">
        <f t="shared" si="232"/>
        <v/>
      </c>
      <c r="R2980" s="2" t="str">
        <f t="shared" si="232"/>
        <v/>
      </c>
      <c r="S2980" s="2" t="str">
        <f t="shared" si="232"/>
        <v/>
      </c>
      <c r="T2980" s="2" t="str">
        <f t="shared" si="232"/>
        <v/>
      </c>
      <c r="U2980" s="2" t="str">
        <f t="shared" si="232"/>
        <v/>
      </c>
      <c r="V2980" s="2" t="str">
        <f t="shared" si="232"/>
        <v/>
      </c>
      <c r="W2980" s="2" t="str">
        <f t="shared" si="232"/>
        <v/>
      </c>
      <c r="X2980" s="2" t="str">
        <f t="shared" si="232"/>
        <v/>
      </c>
      <c r="Y2980" s="2" t="str">
        <f t="shared" si="232"/>
        <v/>
      </c>
    </row>
    <row r="2981" spans="1:25" x14ac:dyDescent="0.2">
      <c r="A2981" s="2" t="s">
        <v>2130</v>
      </c>
      <c r="B2981" s="2">
        <v>9612</v>
      </c>
      <c r="C2981" s="2">
        <v>0</v>
      </c>
      <c r="D2981" s="2" t="s">
        <v>2129</v>
      </c>
      <c r="E2981" s="2">
        <v>3394</v>
      </c>
      <c r="F2981" s="2" t="s">
        <v>1966</v>
      </c>
      <c r="G2981" s="2">
        <v>2718270.9580000001</v>
      </c>
      <c r="H2981" s="2">
        <v>1245205.0079999999</v>
      </c>
      <c r="I2981" s="2" t="s">
        <v>4896</v>
      </c>
      <c r="J2981" s="4">
        <v>39630</v>
      </c>
      <c r="K2981" s="230">
        <f t="shared" si="233"/>
        <v>3</v>
      </c>
      <c r="L2981" s="2" t="str">
        <f>$B2981&amp;"-"&amp;COUNTIF($B$2:$B2981, $B2981)</f>
        <v>9612-1</v>
      </c>
      <c r="M2981" s="2">
        <v>8942</v>
      </c>
      <c r="N2981" s="2" t="str">
        <f t="shared" si="232"/>
        <v>Oberrieden</v>
      </c>
      <c r="O2981" s="2" t="str">
        <f t="shared" si="232"/>
        <v/>
      </c>
      <c r="P2981" s="2" t="str">
        <f t="shared" si="232"/>
        <v/>
      </c>
      <c r="Q2981" s="2" t="str">
        <f t="shared" si="232"/>
        <v/>
      </c>
      <c r="R2981" s="2" t="str">
        <f t="shared" si="232"/>
        <v/>
      </c>
      <c r="S2981" s="2" t="str">
        <f t="shared" si="232"/>
        <v/>
      </c>
      <c r="T2981" s="2" t="str">
        <f t="shared" si="232"/>
        <v/>
      </c>
      <c r="U2981" s="2" t="str">
        <f t="shared" si="232"/>
        <v/>
      </c>
      <c r="V2981" s="2" t="str">
        <f t="shared" si="232"/>
        <v/>
      </c>
      <c r="W2981" s="2" t="str">
        <f t="shared" si="232"/>
        <v/>
      </c>
      <c r="X2981" s="2" t="str">
        <f t="shared" si="232"/>
        <v/>
      </c>
      <c r="Y2981" s="2" t="str">
        <f t="shared" si="232"/>
        <v/>
      </c>
    </row>
    <row r="2982" spans="1:25" x14ac:dyDescent="0.2">
      <c r="A2982" s="2" t="s">
        <v>2131</v>
      </c>
      <c r="B2982" s="2">
        <v>9613</v>
      </c>
      <c r="C2982" s="2">
        <v>0</v>
      </c>
      <c r="D2982" s="2" t="s">
        <v>2129</v>
      </c>
      <c r="E2982" s="2">
        <v>3394</v>
      </c>
      <c r="F2982" s="2" t="s">
        <v>1966</v>
      </c>
      <c r="G2982" s="2">
        <v>2716578.4219999998</v>
      </c>
      <c r="H2982" s="2">
        <v>1247645.4650000001</v>
      </c>
      <c r="I2982" s="2" t="s">
        <v>4896</v>
      </c>
      <c r="J2982" s="4">
        <v>39630</v>
      </c>
      <c r="K2982" s="230">
        <f t="shared" si="233"/>
        <v>3</v>
      </c>
      <c r="L2982" s="2" t="str">
        <f>$B2982&amp;"-"&amp;COUNTIF($B$2:$B2982, $B2982)</f>
        <v>9613-2</v>
      </c>
      <c r="M2982" s="2">
        <v>8951</v>
      </c>
      <c r="N2982" s="2" t="str">
        <f t="shared" si="232"/>
        <v>Fahrweid</v>
      </c>
      <c r="O2982" s="2" t="str">
        <f t="shared" si="232"/>
        <v>Fahrweid</v>
      </c>
      <c r="P2982" s="2" t="str">
        <f t="shared" si="232"/>
        <v>Fahrweid</v>
      </c>
      <c r="Q2982" s="2" t="str">
        <f t="shared" si="232"/>
        <v/>
      </c>
      <c r="R2982" s="2" t="str">
        <f t="shared" si="232"/>
        <v/>
      </c>
      <c r="S2982" s="2" t="str">
        <f t="shared" si="232"/>
        <v/>
      </c>
      <c r="T2982" s="2" t="str">
        <f t="shared" si="232"/>
        <v/>
      </c>
      <c r="U2982" s="2" t="str">
        <f t="shared" si="232"/>
        <v/>
      </c>
      <c r="V2982" s="2" t="str">
        <f t="shared" si="232"/>
        <v/>
      </c>
      <c r="W2982" s="2" t="str">
        <f t="shared" si="232"/>
        <v/>
      </c>
      <c r="X2982" s="2" t="str">
        <f t="shared" si="232"/>
        <v/>
      </c>
      <c r="Y2982" s="2" t="str">
        <f t="shared" si="232"/>
        <v/>
      </c>
    </row>
    <row r="2983" spans="1:25" x14ac:dyDescent="0.2">
      <c r="A2983" s="2" t="s">
        <v>2132</v>
      </c>
      <c r="B2983" s="2">
        <v>9614</v>
      </c>
      <c r="C2983" s="2">
        <v>0</v>
      </c>
      <c r="D2983" s="2" t="s">
        <v>2129</v>
      </c>
      <c r="E2983" s="2">
        <v>3394</v>
      </c>
      <c r="F2983" s="2" t="s">
        <v>1966</v>
      </c>
      <c r="G2983" s="2">
        <v>2719527.7560000001</v>
      </c>
      <c r="H2983" s="2">
        <v>1242130.8959999999</v>
      </c>
      <c r="I2983" s="2" t="s">
        <v>4896</v>
      </c>
      <c r="J2983" s="4">
        <v>39630</v>
      </c>
      <c r="K2983" s="230">
        <f t="shared" si="233"/>
        <v>3</v>
      </c>
      <c r="L2983" s="2" t="str">
        <f>$B2983&amp;"-"&amp;COUNTIF($B$2:$B2983, $B2983)</f>
        <v>9614-1</v>
      </c>
      <c r="M2983" s="2">
        <v>8952</v>
      </c>
      <c r="N2983" s="2" t="str">
        <f t="shared" si="232"/>
        <v>Schlieren</v>
      </c>
      <c r="O2983" s="2" t="str">
        <f t="shared" si="232"/>
        <v>Schlieren</v>
      </c>
      <c r="P2983" s="2" t="str">
        <f t="shared" si="232"/>
        <v/>
      </c>
      <c r="Q2983" s="2" t="str">
        <f t="shared" si="232"/>
        <v/>
      </c>
      <c r="R2983" s="2" t="str">
        <f t="shared" si="232"/>
        <v/>
      </c>
      <c r="S2983" s="2" t="str">
        <f t="shared" si="232"/>
        <v/>
      </c>
      <c r="T2983" s="2" t="str">
        <f t="shared" si="232"/>
        <v/>
      </c>
      <c r="U2983" s="2" t="str">
        <f t="shared" si="232"/>
        <v/>
      </c>
      <c r="V2983" s="2" t="str">
        <f t="shared" si="232"/>
        <v/>
      </c>
      <c r="W2983" s="2" t="str">
        <f t="shared" si="232"/>
        <v/>
      </c>
      <c r="X2983" s="2" t="str">
        <f t="shared" si="232"/>
        <v/>
      </c>
      <c r="Y2983" s="2" t="str">
        <f t="shared" si="232"/>
        <v/>
      </c>
    </row>
    <row r="2984" spans="1:25" x14ac:dyDescent="0.2">
      <c r="A2984" s="2" t="s">
        <v>2136</v>
      </c>
      <c r="B2984" s="2">
        <v>9615</v>
      </c>
      <c r="C2984" s="2">
        <v>0</v>
      </c>
      <c r="D2984" s="2" t="s">
        <v>2129</v>
      </c>
      <c r="E2984" s="2">
        <v>3394</v>
      </c>
      <c r="F2984" s="2" t="s">
        <v>1966</v>
      </c>
      <c r="G2984" s="2">
        <v>2721269.9730000002</v>
      </c>
      <c r="H2984" s="2">
        <v>1243567.0560000001</v>
      </c>
      <c r="I2984" s="2" t="s">
        <v>4896</v>
      </c>
      <c r="J2984" s="4">
        <v>39630</v>
      </c>
      <c r="K2984" s="230">
        <f t="shared" si="233"/>
        <v>3</v>
      </c>
      <c r="L2984" s="2" t="str">
        <f>$B2984&amp;"-"&amp;COUNTIF($B$2:$B2984, $B2984)</f>
        <v>9615-2</v>
      </c>
      <c r="M2984" s="2">
        <v>8953</v>
      </c>
      <c r="N2984" s="2" t="str">
        <f t="shared" si="232"/>
        <v>Dietikon</v>
      </c>
      <c r="O2984" s="2" t="str">
        <f t="shared" si="232"/>
        <v>Dietikon</v>
      </c>
      <c r="P2984" s="2" t="str">
        <f t="shared" si="232"/>
        <v/>
      </c>
      <c r="Q2984" s="2" t="str">
        <f t="shared" si="232"/>
        <v/>
      </c>
      <c r="R2984" s="2" t="str">
        <f t="shared" si="232"/>
        <v/>
      </c>
      <c r="S2984" s="2" t="str">
        <f t="shared" si="232"/>
        <v/>
      </c>
      <c r="T2984" s="2" t="str">
        <f t="shared" si="232"/>
        <v/>
      </c>
      <c r="U2984" s="2" t="str">
        <f t="shared" si="232"/>
        <v/>
      </c>
      <c r="V2984" s="2" t="str">
        <f t="shared" si="232"/>
        <v/>
      </c>
      <c r="W2984" s="2" t="str">
        <f t="shared" si="232"/>
        <v/>
      </c>
      <c r="X2984" s="2" t="str">
        <f t="shared" si="232"/>
        <v/>
      </c>
      <c r="Y2984" s="2" t="str">
        <f t="shared" si="232"/>
        <v/>
      </c>
    </row>
    <row r="2985" spans="1:25" x14ac:dyDescent="0.2">
      <c r="A2985" s="2" t="s">
        <v>2116</v>
      </c>
      <c r="B2985" s="2">
        <v>9630</v>
      </c>
      <c r="C2985" s="2">
        <v>0</v>
      </c>
      <c r="D2985" s="2" t="s">
        <v>2129</v>
      </c>
      <c r="E2985" s="2">
        <v>3394</v>
      </c>
      <c r="F2985" s="2" t="s">
        <v>1966</v>
      </c>
      <c r="G2985" s="2">
        <v>2719355.25</v>
      </c>
      <c r="H2985" s="2">
        <v>1239836.1129999999</v>
      </c>
      <c r="I2985" s="2" t="s">
        <v>4896</v>
      </c>
      <c r="J2985" s="4">
        <v>39630</v>
      </c>
      <c r="K2985" s="230">
        <f t="shared" si="233"/>
        <v>3</v>
      </c>
      <c r="L2985" s="2" t="str">
        <f>$B2985&amp;"-"&amp;COUNTIF($B$2:$B2985, $B2985)</f>
        <v>9630-2</v>
      </c>
      <c r="M2985" s="2">
        <v>8954</v>
      </c>
      <c r="N2985" s="2" t="str">
        <f t="shared" si="232"/>
        <v>Geroldswil</v>
      </c>
      <c r="O2985" s="2" t="str">
        <f t="shared" si="232"/>
        <v/>
      </c>
      <c r="P2985" s="2" t="str">
        <f t="shared" si="232"/>
        <v/>
      </c>
      <c r="Q2985" s="2" t="str">
        <f t="shared" si="232"/>
        <v/>
      </c>
      <c r="R2985" s="2" t="str">
        <f t="shared" ref="O2985:Y3000" si="235">IFERROR(INDEX($A$2:$A$5744, MATCH($M2985&amp;"-"&amp;R$1, $L$2:$L$5744, 0)), "")</f>
        <v/>
      </c>
      <c r="S2985" s="2" t="str">
        <f t="shared" si="235"/>
        <v/>
      </c>
      <c r="T2985" s="2" t="str">
        <f t="shared" si="235"/>
        <v/>
      </c>
      <c r="U2985" s="2" t="str">
        <f t="shared" si="235"/>
        <v/>
      </c>
      <c r="V2985" s="2" t="str">
        <f t="shared" si="235"/>
        <v/>
      </c>
      <c r="W2985" s="2" t="str">
        <f t="shared" si="235"/>
        <v/>
      </c>
      <c r="X2985" s="2" t="str">
        <f t="shared" si="235"/>
        <v/>
      </c>
      <c r="Y2985" s="2" t="str">
        <f t="shared" si="235"/>
        <v/>
      </c>
    </row>
    <row r="2986" spans="1:25" x14ac:dyDescent="0.2">
      <c r="A2986" s="2" t="s">
        <v>2126</v>
      </c>
      <c r="B2986" s="2">
        <v>9601</v>
      </c>
      <c r="C2986" s="2">
        <v>0</v>
      </c>
      <c r="D2986" s="2" t="s">
        <v>2134</v>
      </c>
      <c r="E2986" s="2">
        <v>3395</v>
      </c>
      <c r="F2986" s="2" t="s">
        <v>1966</v>
      </c>
      <c r="G2986" s="2">
        <v>2722841.665</v>
      </c>
      <c r="H2986" s="2">
        <v>1249078.253</v>
      </c>
      <c r="I2986" s="2" t="s">
        <v>4896</v>
      </c>
      <c r="J2986" s="4">
        <v>39630</v>
      </c>
      <c r="K2986" s="230">
        <f t="shared" si="233"/>
        <v>3</v>
      </c>
      <c r="L2986" s="2" t="str">
        <f>$B2986&amp;"-"&amp;COUNTIF($B$2:$B2986, $B2986)</f>
        <v>9601-4</v>
      </c>
      <c r="M2986" s="2">
        <v>8955</v>
      </c>
      <c r="N2986" s="2" t="str">
        <f t="shared" ref="N2986:Y3020" si="236">IFERROR(INDEX($A$2:$A$5744, MATCH($M2986&amp;"-"&amp;N$1, $L$2:$L$5744, 0)), "")</f>
        <v>Oetwil an der Limmat</v>
      </c>
      <c r="O2986" s="2" t="str">
        <f t="shared" si="235"/>
        <v/>
      </c>
      <c r="P2986" s="2" t="str">
        <f t="shared" si="235"/>
        <v/>
      </c>
      <c r="Q2986" s="2" t="str">
        <f t="shared" si="235"/>
        <v/>
      </c>
      <c r="R2986" s="2" t="str">
        <f t="shared" si="235"/>
        <v/>
      </c>
      <c r="S2986" s="2" t="str">
        <f t="shared" si="235"/>
        <v/>
      </c>
      <c r="T2986" s="2" t="str">
        <f t="shared" si="235"/>
        <v/>
      </c>
      <c r="U2986" s="2" t="str">
        <f t="shared" si="235"/>
        <v/>
      </c>
      <c r="V2986" s="2" t="str">
        <f t="shared" si="235"/>
        <v/>
      </c>
      <c r="W2986" s="2" t="str">
        <f t="shared" si="235"/>
        <v/>
      </c>
      <c r="X2986" s="2" t="str">
        <f t="shared" si="235"/>
        <v/>
      </c>
      <c r="Y2986" s="2" t="str">
        <f t="shared" si="235"/>
        <v/>
      </c>
    </row>
    <row r="2987" spans="1:25" x14ac:dyDescent="0.2">
      <c r="A2987" s="2" t="s">
        <v>2133</v>
      </c>
      <c r="B2987" s="2">
        <v>9606</v>
      </c>
      <c r="C2987" s="2">
        <v>0</v>
      </c>
      <c r="D2987" s="2" t="s">
        <v>2134</v>
      </c>
      <c r="E2987" s="2">
        <v>3395</v>
      </c>
      <c r="F2987" s="2" t="s">
        <v>1966</v>
      </c>
      <c r="G2987" s="2">
        <v>2723002.8930000002</v>
      </c>
      <c r="H2987" s="2">
        <v>1246368.3700000001</v>
      </c>
      <c r="I2987" s="2" t="s">
        <v>4896</v>
      </c>
      <c r="J2987" s="4">
        <v>39630</v>
      </c>
      <c r="K2987" s="230">
        <f t="shared" si="233"/>
        <v>3</v>
      </c>
      <c r="L2987" s="2" t="str">
        <f>$B2987&amp;"-"&amp;COUNTIF($B$2:$B2987, $B2987)</f>
        <v>9606-1</v>
      </c>
      <c r="M2987" s="2">
        <v>8956</v>
      </c>
      <c r="N2987" s="2" t="str">
        <f t="shared" si="236"/>
        <v>Killwangen</v>
      </c>
      <c r="O2987" s="2" t="str">
        <f t="shared" si="235"/>
        <v/>
      </c>
      <c r="P2987" s="2" t="str">
        <f t="shared" si="235"/>
        <v/>
      </c>
      <c r="Q2987" s="2" t="str">
        <f t="shared" si="235"/>
        <v/>
      </c>
      <c r="R2987" s="2" t="str">
        <f t="shared" si="235"/>
        <v/>
      </c>
      <c r="S2987" s="2" t="str">
        <f t="shared" si="235"/>
        <v/>
      </c>
      <c r="T2987" s="2" t="str">
        <f t="shared" si="235"/>
        <v/>
      </c>
      <c r="U2987" s="2" t="str">
        <f t="shared" si="235"/>
        <v/>
      </c>
      <c r="V2987" s="2" t="str">
        <f t="shared" si="235"/>
        <v/>
      </c>
      <c r="W2987" s="2" t="str">
        <f t="shared" si="235"/>
        <v/>
      </c>
      <c r="X2987" s="2" t="str">
        <f t="shared" si="235"/>
        <v/>
      </c>
      <c r="Y2987" s="2" t="str">
        <f t="shared" si="235"/>
        <v/>
      </c>
    </row>
    <row r="2988" spans="1:25" x14ac:dyDescent="0.2">
      <c r="A2988" s="2" t="s">
        <v>2135</v>
      </c>
      <c r="B2988" s="2">
        <v>9608</v>
      </c>
      <c r="C2988" s="2">
        <v>0</v>
      </c>
      <c r="D2988" s="2" t="s">
        <v>2134</v>
      </c>
      <c r="E2988" s="2">
        <v>3395</v>
      </c>
      <c r="F2988" s="2" t="s">
        <v>1966</v>
      </c>
      <c r="G2988" s="2">
        <v>2725473.193</v>
      </c>
      <c r="H2988" s="2">
        <v>1248076.0900000001</v>
      </c>
      <c r="I2988" s="2" t="s">
        <v>4896</v>
      </c>
      <c r="J2988" s="4">
        <v>39630</v>
      </c>
      <c r="K2988" s="230">
        <f t="shared" si="233"/>
        <v>3</v>
      </c>
      <c r="L2988" s="2" t="str">
        <f>$B2988&amp;"-"&amp;COUNTIF($B$2:$B2988, $B2988)</f>
        <v>9608-2</v>
      </c>
      <c r="M2988" s="2">
        <v>8957</v>
      </c>
      <c r="N2988" s="2" t="str">
        <f t="shared" si="236"/>
        <v>Spreitenbach</v>
      </c>
      <c r="O2988" s="2" t="str">
        <f t="shared" si="235"/>
        <v/>
      </c>
      <c r="P2988" s="2" t="str">
        <f t="shared" si="235"/>
        <v/>
      </c>
      <c r="Q2988" s="2" t="str">
        <f t="shared" si="235"/>
        <v/>
      </c>
      <c r="R2988" s="2" t="str">
        <f t="shared" si="235"/>
        <v/>
      </c>
      <c r="S2988" s="2" t="str">
        <f t="shared" si="235"/>
        <v/>
      </c>
      <c r="T2988" s="2" t="str">
        <f t="shared" si="235"/>
        <v/>
      </c>
      <c r="U2988" s="2" t="str">
        <f t="shared" si="235"/>
        <v/>
      </c>
      <c r="V2988" s="2" t="str">
        <f t="shared" si="235"/>
        <v/>
      </c>
      <c r="W2988" s="2" t="str">
        <f t="shared" si="235"/>
        <v/>
      </c>
      <c r="X2988" s="2" t="str">
        <f t="shared" si="235"/>
        <v/>
      </c>
      <c r="Y2988" s="2" t="str">
        <f t="shared" si="235"/>
        <v/>
      </c>
    </row>
    <row r="2989" spans="1:25" x14ac:dyDescent="0.2">
      <c r="A2989" s="2" t="s">
        <v>2132</v>
      </c>
      <c r="B2989" s="2">
        <v>9614</v>
      </c>
      <c r="C2989" s="2">
        <v>0</v>
      </c>
      <c r="D2989" s="2" t="s">
        <v>2134</v>
      </c>
      <c r="E2989" s="2">
        <v>3395</v>
      </c>
      <c r="F2989" s="2" t="s">
        <v>1966</v>
      </c>
      <c r="G2989" s="2">
        <v>2721916.6690000002</v>
      </c>
      <c r="H2989" s="2">
        <v>1244695.4879999999</v>
      </c>
      <c r="I2989" s="2" t="s">
        <v>4896</v>
      </c>
      <c r="J2989" s="4">
        <v>39630</v>
      </c>
      <c r="K2989" s="230">
        <f t="shared" si="233"/>
        <v>3</v>
      </c>
      <c r="L2989" s="2" t="str">
        <f>$B2989&amp;"-"&amp;COUNTIF($B$2:$B2989, $B2989)</f>
        <v>9614-2</v>
      </c>
      <c r="M2989" s="2">
        <v>8962</v>
      </c>
      <c r="N2989" s="2" t="str">
        <f t="shared" si="236"/>
        <v>Bergdietikon</v>
      </c>
      <c r="O2989" s="2" t="str">
        <f t="shared" si="235"/>
        <v/>
      </c>
      <c r="P2989" s="2" t="str">
        <f t="shared" si="235"/>
        <v/>
      </c>
      <c r="Q2989" s="2" t="str">
        <f t="shared" si="235"/>
        <v/>
      </c>
      <c r="R2989" s="2" t="str">
        <f t="shared" si="235"/>
        <v/>
      </c>
      <c r="S2989" s="2" t="str">
        <f t="shared" si="235"/>
        <v/>
      </c>
      <c r="T2989" s="2" t="str">
        <f t="shared" si="235"/>
        <v/>
      </c>
      <c r="U2989" s="2" t="str">
        <f t="shared" si="235"/>
        <v/>
      </c>
      <c r="V2989" s="2" t="str">
        <f t="shared" si="235"/>
        <v/>
      </c>
      <c r="W2989" s="2" t="str">
        <f t="shared" si="235"/>
        <v/>
      </c>
      <c r="X2989" s="2" t="str">
        <f t="shared" si="235"/>
        <v/>
      </c>
      <c r="Y2989" s="2" t="str">
        <f t="shared" si="235"/>
        <v/>
      </c>
    </row>
    <row r="2990" spans="1:25" x14ac:dyDescent="0.2">
      <c r="A2990" s="2" t="s">
        <v>2136</v>
      </c>
      <c r="B2990" s="2">
        <v>9615</v>
      </c>
      <c r="C2990" s="2">
        <v>0</v>
      </c>
      <c r="D2990" s="2" t="s">
        <v>2134</v>
      </c>
      <c r="E2990" s="2">
        <v>3395</v>
      </c>
      <c r="F2990" s="2" t="s">
        <v>1966</v>
      </c>
      <c r="G2990" s="2">
        <v>2723443.7379999999</v>
      </c>
      <c r="H2990" s="2">
        <v>1244314.828</v>
      </c>
      <c r="I2990" s="2" t="s">
        <v>4896</v>
      </c>
      <c r="J2990" s="4">
        <v>39630</v>
      </c>
      <c r="K2990" s="230">
        <f t="shared" si="233"/>
        <v>3</v>
      </c>
      <c r="L2990" s="2" t="str">
        <f>$B2990&amp;"-"&amp;COUNTIF($B$2:$B2990, $B2990)</f>
        <v>9615-3</v>
      </c>
      <c r="M2990" s="2">
        <v>8964</v>
      </c>
      <c r="N2990" s="2" t="str">
        <f t="shared" si="236"/>
        <v>Rudolfstetten</v>
      </c>
      <c r="O2990" s="2" t="str">
        <f t="shared" si="235"/>
        <v>Rudolfstetten</v>
      </c>
      <c r="P2990" s="2" t="str">
        <f t="shared" si="235"/>
        <v/>
      </c>
      <c r="Q2990" s="2" t="str">
        <f t="shared" si="235"/>
        <v/>
      </c>
      <c r="R2990" s="2" t="str">
        <f t="shared" si="235"/>
        <v/>
      </c>
      <c r="S2990" s="2" t="str">
        <f t="shared" si="235"/>
        <v/>
      </c>
      <c r="T2990" s="2" t="str">
        <f t="shared" si="235"/>
        <v/>
      </c>
      <c r="U2990" s="2" t="str">
        <f t="shared" si="235"/>
        <v/>
      </c>
      <c r="V2990" s="2" t="str">
        <f t="shared" si="235"/>
        <v/>
      </c>
      <c r="W2990" s="2" t="str">
        <f t="shared" si="235"/>
        <v/>
      </c>
      <c r="X2990" s="2" t="str">
        <f t="shared" si="235"/>
        <v/>
      </c>
      <c r="Y2990" s="2" t="str">
        <f t="shared" si="235"/>
        <v/>
      </c>
    </row>
    <row r="2991" spans="1:25" x14ac:dyDescent="0.2">
      <c r="A2991" s="2" t="s">
        <v>2104</v>
      </c>
      <c r="B2991" s="2">
        <v>9620</v>
      </c>
      <c r="C2991" s="2">
        <v>0</v>
      </c>
      <c r="D2991" s="2" t="s">
        <v>2134</v>
      </c>
      <c r="E2991" s="2">
        <v>3395</v>
      </c>
      <c r="F2991" s="2" t="s">
        <v>1966</v>
      </c>
      <c r="G2991" s="2">
        <v>2724098.5819999999</v>
      </c>
      <c r="H2991" s="2">
        <v>1243945.43</v>
      </c>
      <c r="I2991" s="2" t="s">
        <v>4896</v>
      </c>
      <c r="J2991" s="4">
        <v>39630</v>
      </c>
      <c r="K2991" s="230">
        <f t="shared" si="233"/>
        <v>3</v>
      </c>
      <c r="L2991" s="2" t="str">
        <f>$B2991&amp;"-"&amp;COUNTIF($B$2:$B2991, $B2991)</f>
        <v>9620-3</v>
      </c>
      <c r="M2991" s="2">
        <v>8965</v>
      </c>
      <c r="N2991" s="2" t="str">
        <f t="shared" si="236"/>
        <v>Berikon</v>
      </c>
      <c r="O2991" s="2" t="str">
        <f t="shared" si="235"/>
        <v/>
      </c>
      <c r="P2991" s="2" t="str">
        <f t="shared" si="235"/>
        <v/>
      </c>
      <c r="Q2991" s="2" t="str">
        <f t="shared" si="235"/>
        <v/>
      </c>
      <c r="R2991" s="2" t="str">
        <f t="shared" si="235"/>
        <v/>
      </c>
      <c r="S2991" s="2" t="str">
        <f t="shared" si="235"/>
        <v/>
      </c>
      <c r="T2991" s="2" t="str">
        <f t="shared" si="235"/>
        <v/>
      </c>
      <c r="U2991" s="2" t="str">
        <f t="shared" si="235"/>
        <v/>
      </c>
      <c r="V2991" s="2" t="str">
        <f t="shared" si="235"/>
        <v/>
      </c>
      <c r="W2991" s="2" t="str">
        <f t="shared" si="235"/>
        <v/>
      </c>
      <c r="X2991" s="2" t="str">
        <f t="shared" si="235"/>
        <v/>
      </c>
      <c r="Y2991" s="2" t="str">
        <f t="shared" si="235"/>
        <v/>
      </c>
    </row>
    <row r="2992" spans="1:25" x14ac:dyDescent="0.2">
      <c r="A2992" s="2" t="s">
        <v>2105</v>
      </c>
      <c r="B2992" s="2">
        <v>9621</v>
      </c>
      <c r="C2992" s="2">
        <v>0</v>
      </c>
      <c r="D2992" s="2" t="s">
        <v>2134</v>
      </c>
      <c r="E2992" s="2">
        <v>3395</v>
      </c>
      <c r="F2992" s="2" t="s">
        <v>1966</v>
      </c>
      <c r="G2992" s="2">
        <v>2725019.6570000001</v>
      </c>
      <c r="H2992" s="2">
        <v>1244241.666</v>
      </c>
      <c r="I2992" s="2" t="s">
        <v>4896</v>
      </c>
      <c r="J2992" s="4">
        <v>39630</v>
      </c>
      <c r="K2992" s="230">
        <f t="shared" si="233"/>
        <v>3</v>
      </c>
      <c r="L2992" s="2" t="str">
        <f>$B2992&amp;"-"&amp;COUNTIF($B$2:$B2992, $B2992)</f>
        <v>9621-1</v>
      </c>
      <c r="M2992" s="2">
        <v>8966</v>
      </c>
      <c r="N2992" s="2" t="str">
        <f t="shared" si="236"/>
        <v>Oberwil-Lieli</v>
      </c>
      <c r="O2992" s="2" t="str">
        <f t="shared" si="235"/>
        <v/>
      </c>
      <c r="P2992" s="2" t="str">
        <f t="shared" si="235"/>
        <v/>
      </c>
      <c r="Q2992" s="2" t="str">
        <f t="shared" si="235"/>
        <v/>
      </c>
      <c r="R2992" s="2" t="str">
        <f t="shared" si="235"/>
        <v/>
      </c>
      <c r="S2992" s="2" t="str">
        <f t="shared" si="235"/>
        <v/>
      </c>
      <c r="T2992" s="2" t="str">
        <f t="shared" si="235"/>
        <v/>
      </c>
      <c r="U2992" s="2" t="str">
        <f t="shared" si="235"/>
        <v/>
      </c>
      <c r="V2992" s="2" t="str">
        <f t="shared" si="235"/>
        <v/>
      </c>
      <c r="W2992" s="2" t="str">
        <f t="shared" si="235"/>
        <v/>
      </c>
      <c r="X2992" s="2" t="str">
        <f t="shared" si="235"/>
        <v/>
      </c>
      <c r="Y2992" s="2" t="str">
        <f t="shared" si="235"/>
        <v/>
      </c>
    </row>
    <row r="2993" spans="1:25" x14ac:dyDescent="0.2">
      <c r="A2993" s="2" t="s">
        <v>1918</v>
      </c>
      <c r="B2993" s="2">
        <v>9103</v>
      </c>
      <c r="C2993" s="2">
        <v>0</v>
      </c>
      <c r="D2993" s="2" t="s">
        <v>2107</v>
      </c>
      <c r="E2993" s="2">
        <v>3396</v>
      </c>
      <c r="F2993" s="2" t="s">
        <v>1966</v>
      </c>
      <c r="G2993" s="2">
        <v>2732769.2439999999</v>
      </c>
      <c r="H2993" s="2">
        <v>1245445.818</v>
      </c>
      <c r="I2993" s="2" t="s">
        <v>4896</v>
      </c>
      <c r="J2993" s="4">
        <v>39630</v>
      </c>
      <c r="K2993" s="230">
        <f t="shared" si="233"/>
        <v>3</v>
      </c>
      <c r="L2993" s="2" t="str">
        <f>$B2993&amp;"-"&amp;COUNTIF($B$2:$B2993, $B2993)</f>
        <v>9103-4</v>
      </c>
      <c r="M2993" s="2">
        <v>8967</v>
      </c>
      <c r="N2993" s="2" t="str">
        <f t="shared" si="236"/>
        <v>Widen</v>
      </c>
      <c r="O2993" s="2" t="str">
        <f t="shared" si="235"/>
        <v>Widen</v>
      </c>
      <c r="P2993" s="2" t="str">
        <f t="shared" si="235"/>
        <v>Widen</v>
      </c>
      <c r="Q2993" s="2" t="str">
        <f t="shared" si="235"/>
        <v/>
      </c>
      <c r="R2993" s="2" t="str">
        <f t="shared" si="235"/>
        <v/>
      </c>
      <c r="S2993" s="2" t="str">
        <f t="shared" si="235"/>
        <v/>
      </c>
      <c r="T2993" s="2" t="str">
        <f t="shared" si="235"/>
        <v/>
      </c>
      <c r="U2993" s="2" t="str">
        <f t="shared" si="235"/>
        <v/>
      </c>
      <c r="V2993" s="2" t="str">
        <f t="shared" si="235"/>
        <v/>
      </c>
      <c r="W2993" s="2" t="str">
        <f t="shared" si="235"/>
        <v/>
      </c>
      <c r="X2993" s="2" t="str">
        <f t="shared" si="235"/>
        <v/>
      </c>
      <c r="Y2993" s="2" t="str">
        <f t="shared" si="235"/>
        <v/>
      </c>
    </row>
    <row r="2994" spans="1:25" x14ac:dyDescent="0.2">
      <c r="A2994" s="2" t="s">
        <v>1917</v>
      </c>
      <c r="B2994" s="2">
        <v>9105</v>
      </c>
      <c r="C2994" s="2">
        <v>0</v>
      </c>
      <c r="D2994" s="2" t="s">
        <v>2107</v>
      </c>
      <c r="E2994" s="2">
        <v>3396</v>
      </c>
      <c r="F2994" s="2" t="s">
        <v>1966</v>
      </c>
      <c r="G2994" s="2">
        <v>2734560.5070000002</v>
      </c>
      <c r="H2994" s="2">
        <v>1243883.929</v>
      </c>
      <c r="I2994" s="2" t="s">
        <v>4896</v>
      </c>
      <c r="J2994" s="4">
        <v>39630</v>
      </c>
      <c r="K2994" s="230">
        <f t="shared" si="233"/>
        <v>3</v>
      </c>
      <c r="L2994" s="2" t="str">
        <f>$B2994&amp;"-"&amp;COUNTIF($B$2:$B2994, $B2994)</f>
        <v>9105-3</v>
      </c>
      <c r="M2994" s="2">
        <v>9000</v>
      </c>
      <c r="N2994" s="2" t="str">
        <f t="shared" si="236"/>
        <v>St. Gallen</v>
      </c>
      <c r="O2994" s="2" t="str">
        <f t="shared" si="235"/>
        <v/>
      </c>
      <c r="P2994" s="2" t="str">
        <f t="shared" si="235"/>
        <v/>
      </c>
      <c r="Q2994" s="2" t="str">
        <f t="shared" si="235"/>
        <v/>
      </c>
      <c r="R2994" s="2" t="str">
        <f t="shared" si="235"/>
        <v/>
      </c>
      <c r="S2994" s="2" t="str">
        <f t="shared" si="235"/>
        <v/>
      </c>
      <c r="T2994" s="2" t="str">
        <f t="shared" si="235"/>
        <v/>
      </c>
      <c r="U2994" s="2" t="str">
        <f t="shared" si="235"/>
        <v/>
      </c>
      <c r="V2994" s="2" t="str">
        <f t="shared" si="235"/>
        <v/>
      </c>
      <c r="W2994" s="2" t="str">
        <f t="shared" si="235"/>
        <v/>
      </c>
      <c r="X2994" s="2" t="str">
        <f t="shared" si="235"/>
        <v/>
      </c>
      <c r="Y2994" s="2" t="str">
        <f t="shared" si="235"/>
        <v/>
      </c>
    </row>
    <row r="2995" spans="1:25" x14ac:dyDescent="0.2">
      <c r="A2995" s="2" t="s">
        <v>1921</v>
      </c>
      <c r="B2995" s="2">
        <v>9107</v>
      </c>
      <c r="C2995" s="2">
        <v>0</v>
      </c>
      <c r="D2995" s="2" t="s">
        <v>2107</v>
      </c>
      <c r="E2995" s="2">
        <v>3396</v>
      </c>
      <c r="F2995" s="2" t="s">
        <v>1966</v>
      </c>
      <c r="G2995" s="2">
        <v>2734724.4</v>
      </c>
      <c r="H2995" s="2">
        <v>1239315.825</v>
      </c>
      <c r="I2995" s="2" t="s">
        <v>4896</v>
      </c>
      <c r="J2995" s="4">
        <v>39630</v>
      </c>
      <c r="K2995" s="230">
        <f t="shared" si="233"/>
        <v>3</v>
      </c>
      <c r="L2995" s="2" t="str">
        <f>$B2995&amp;"-"&amp;COUNTIF($B$2:$B2995, $B2995)</f>
        <v>9107-7</v>
      </c>
      <c r="M2995" s="2">
        <v>9008</v>
      </c>
      <c r="N2995" s="2" t="str">
        <f t="shared" si="236"/>
        <v>St. Gallen</v>
      </c>
      <c r="O2995" s="2" t="str">
        <f t="shared" si="235"/>
        <v>St. Gallen</v>
      </c>
      <c r="P2995" s="2" t="str">
        <f t="shared" si="235"/>
        <v/>
      </c>
      <c r="Q2995" s="2" t="str">
        <f t="shared" si="235"/>
        <v/>
      </c>
      <c r="R2995" s="2" t="str">
        <f t="shared" si="235"/>
        <v/>
      </c>
      <c r="S2995" s="2" t="str">
        <f t="shared" si="235"/>
        <v/>
      </c>
      <c r="T2995" s="2" t="str">
        <f t="shared" si="235"/>
        <v/>
      </c>
      <c r="U2995" s="2" t="str">
        <f t="shared" si="235"/>
        <v/>
      </c>
      <c r="V2995" s="2" t="str">
        <f t="shared" si="235"/>
        <v/>
      </c>
      <c r="W2995" s="2" t="str">
        <f t="shared" si="235"/>
        <v/>
      </c>
      <c r="X2995" s="2" t="str">
        <f t="shared" si="235"/>
        <v/>
      </c>
      <c r="Y2995" s="2" t="str">
        <f t="shared" si="235"/>
        <v/>
      </c>
    </row>
    <row r="2996" spans="1:25" x14ac:dyDescent="0.2">
      <c r="A2996" s="2" t="s">
        <v>2137</v>
      </c>
      <c r="B2996" s="2">
        <v>9113</v>
      </c>
      <c r="C2996" s="2">
        <v>0</v>
      </c>
      <c r="D2996" s="2" t="s">
        <v>2107</v>
      </c>
      <c r="E2996" s="2">
        <v>3396</v>
      </c>
      <c r="F2996" s="2" t="s">
        <v>1966</v>
      </c>
      <c r="G2996" s="2">
        <v>2731344.6910000001</v>
      </c>
      <c r="H2996" s="2">
        <v>1248162.257</v>
      </c>
      <c r="I2996" s="2" t="s">
        <v>4896</v>
      </c>
      <c r="J2996" s="4">
        <v>39630</v>
      </c>
      <c r="K2996" s="230">
        <f t="shared" si="233"/>
        <v>3</v>
      </c>
      <c r="L2996" s="2" t="str">
        <f>$B2996&amp;"-"&amp;COUNTIF($B$2:$B2996, $B2996)</f>
        <v>9113-2</v>
      </c>
      <c r="M2996" s="2">
        <v>9010</v>
      </c>
      <c r="N2996" s="2" t="str">
        <f t="shared" si="236"/>
        <v>St. Gallen</v>
      </c>
      <c r="O2996" s="2" t="str">
        <f t="shared" si="235"/>
        <v/>
      </c>
      <c r="P2996" s="2" t="str">
        <f t="shared" si="235"/>
        <v/>
      </c>
      <c r="Q2996" s="2" t="str">
        <f t="shared" si="235"/>
        <v/>
      </c>
      <c r="R2996" s="2" t="str">
        <f t="shared" si="235"/>
        <v/>
      </c>
      <c r="S2996" s="2" t="str">
        <f t="shared" si="235"/>
        <v/>
      </c>
      <c r="T2996" s="2" t="str">
        <f t="shared" si="235"/>
        <v/>
      </c>
      <c r="U2996" s="2" t="str">
        <f t="shared" si="235"/>
        <v/>
      </c>
      <c r="V2996" s="2" t="str">
        <f t="shared" si="235"/>
        <v/>
      </c>
      <c r="W2996" s="2" t="str">
        <f t="shared" si="235"/>
        <v/>
      </c>
      <c r="X2996" s="2" t="str">
        <f t="shared" si="235"/>
        <v/>
      </c>
      <c r="Y2996" s="2" t="str">
        <f t="shared" si="235"/>
        <v/>
      </c>
    </row>
    <row r="2997" spans="1:25" x14ac:dyDescent="0.2">
      <c r="A2997" s="2" t="s">
        <v>2106</v>
      </c>
      <c r="B2997" s="2">
        <v>9114</v>
      </c>
      <c r="C2997" s="2">
        <v>0</v>
      </c>
      <c r="D2997" s="2" t="s">
        <v>2107</v>
      </c>
      <c r="E2997" s="2">
        <v>3396</v>
      </c>
      <c r="F2997" s="2" t="s">
        <v>1966</v>
      </c>
      <c r="G2997" s="2">
        <v>2730939.31</v>
      </c>
      <c r="H2997" s="2">
        <v>1245997.95</v>
      </c>
      <c r="I2997" s="2" t="s">
        <v>4896</v>
      </c>
      <c r="J2997" s="4">
        <v>39630</v>
      </c>
      <c r="K2997" s="230">
        <f t="shared" si="233"/>
        <v>3</v>
      </c>
      <c r="L2997" s="2" t="str">
        <f>$B2997&amp;"-"&amp;COUNTIF($B$2:$B2997, $B2997)</f>
        <v>9114-1</v>
      </c>
      <c r="M2997" s="2">
        <v>9011</v>
      </c>
      <c r="N2997" s="2" t="str">
        <f t="shared" si="236"/>
        <v>St. Gallen</v>
      </c>
      <c r="O2997" s="2" t="str">
        <f t="shared" si="235"/>
        <v/>
      </c>
      <c r="P2997" s="2" t="str">
        <f t="shared" si="235"/>
        <v/>
      </c>
      <c r="Q2997" s="2" t="str">
        <f t="shared" si="235"/>
        <v/>
      </c>
      <c r="R2997" s="2" t="str">
        <f t="shared" si="235"/>
        <v/>
      </c>
      <c r="S2997" s="2" t="str">
        <f t="shared" si="235"/>
        <v/>
      </c>
      <c r="T2997" s="2" t="str">
        <f t="shared" si="235"/>
        <v/>
      </c>
      <c r="U2997" s="2" t="str">
        <f t="shared" si="235"/>
        <v/>
      </c>
      <c r="V2997" s="2" t="str">
        <f t="shared" si="235"/>
        <v/>
      </c>
      <c r="W2997" s="2" t="str">
        <f t="shared" si="235"/>
        <v/>
      </c>
      <c r="X2997" s="2" t="str">
        <f t="shared" si="235"/>
        <v/>
      </c>
      <c r="Y2997" s="2" t="str">
        <f t="shared" si="235"/>
        <v/>
      </c>
    </row>
    <row r="2998" spans="1:25" x14ac:dyDescent="0.2">
      <c r="A2998" s="2" t="s">
        <v>2108</v>
      </c>
      <c r="B2998" s="2">
        <v>9115</v>
      </c>
      <c r="C2998" s="2">
        <v>0</v>
      </c>
      <c r="D2998" s="2" t="s">
        <v>2107</v>
      </c>
      <c r="E2998" s="2">
        <v>3396</v>
      </c>
      <c r="F2998" s="2" t="s">
        <v>1966</v>
      </c>
      <c r="G2998" s="2">
        <v>2732917.7230000002</v>
      </c>
      <c r="H2998" s="2">
        <v>1244532.5190000001</v>
      </c>
      <c r="I2998" s="2" t="s">
        <v>4896</v>
      </c>
      <c r="J2998" s="4">
        <v>39630</v>
      </c>
      <c r="K2998" s="230">
        <f t="shared" si="233"/>
        <v>3</v>
      </c>
      <c r="L2998" s="2" t="str">
        <f>$B2998&amp;"-"&amp;COUNTIF($B$2:$B2998, $B2998)</f>
        <v>9115-1</v>
      </c>
      <c r="M2998" s="2">
        <v>9012</v>
      </c>
      <c r="N2998" s="2" t="str">
        <f t="shared" si="236"/>
        <v>St. Gallen</v>
      </c>
      <c r="O2998" s="2" t="str">
        <f t="shared" si="235"/>
        <v>St. Gallen</v>
      </c>
      <c r="P2998" s="2" t="str">
        <f t="shared" si="235"/>
        <v/>
      </c>
      <c r="Q2998" s="2" t="str">
        <f t="shared" si="235"/>
        <v/>
      </c>
      <c r="R2998" s="2" t="str">
        <f t="shared" si="235"/>
        <v/>
      </c>
      <c r="S2998" s="2" t="str">
        <f t="shared" si="235"/>
        <v/>
      </c>
      <c r="T2998" s="2" t="str">
        <f t="shared" si="235"/>
        <v/>
      </c>
      <c r="U2998" s="2" t="str">
        <f t="shared" si="235"/>
        <v/>
      </c>
      <c r="V2998" s="2" t="str">
        <f t="shared" si="235"/>
        <v/>
      </c>
      <c r="W2998" s="2" t="str">
        <f t="shared" si="235"/>
        <v/>
      </c>
      <c r="X2998" s="2" t="str">
        <f t="shared" si="235"/>
        <v/>
      </c>
      <c r="Y2998" s="2" t="str">
        <f t="shared" si="235"/>
        <v/>
      </c>
    </row>
    <row r="2999" spans="1:25" x14ac:dyDescent="0.2">
      <c r="A2999" s="2" t="s">
        <v>2138</v>
      </c>
      <c r="B2999" s="2">
        <v>9116</v>
      </c>
      <c r="C2999" s="2">
        <v>0</v>
      </c>
      <c r="D2999" s="2" t="s">
        <v>2107</v>
      </c>
      <c r="E2999" s="2">
        <v>3396</v>
      </c>
      <c r="F2999" s="2" t="s">
        <v>1966</v>
      </c>
      <c r="G2999" s="2">
        <v>2730241.4169999999</v>
      </c>
      <c r="H2999" s="2">
        <v>1249548.3929999999</v>
      </c>
      <c r="I2999" s="2" t="s">
        <v>4896</v>
      </c>
      <c r="J2999" s="4">
        <v>39630</v>
      </c>
      <c r="K2999" s="230">
        <f t="shared" si="233"/>
        <v>3</v>
      </c>
      <c r="L2999" s="2" t="str">
        <f>$B2999&amp;"-"&amp;COUNTIF($B$2:$B2999, $B2999)</f>
        <v>9116-1</v>
      </c>
      <c r="M2999" s="2">
        <v>9014</v>
      </c>
      <c r="N2999" s="2" t="str">
        <f t="shared" si="236"/>
        <v>St. Gallen</v>
      </c>
      <c r="O2999" s="2" t="str">
        <f t="shared" si="235"/>
        <v>St. Gallen</v>
      </c>
      <c r="P2999" s="2" t="str">
        <f t="shared" si="235"/>
        <v/>
      </c>
      <c r="Q2999" s="2" t="str">
        <f t="shared" si="235"/>
        <v/>
      </c>
      <c r="R2999" s="2" t="str">
        <f t="shared" si="235"/>
        <v/>
      </c>
      <c r="S2999" s="2" t="str">
        <f t="shared" si="235"/>
        <v/>
      </c>
      <c r="T2999" s="2" t="str">
        <f t="shared" si="235"/>
        <v/>
      </c>
      <c r="U2999" s="2" t="str">
        <f t="shared" si="235"/>
        <v/>
      </c>
      <c r="V2999" s="2" t="str">
        <f t="shared" si="235"/>
        <v/>
      </c>
      <c r="W2999" s="2" t="str">
        <f t="shared" si="235"/>
        <v/>
      </c>
      <c r="X2999" s="2" t="str">
        <f t="shared" si="235"/>
        <v/>
      </c>
      <c r="Y2999" s="2" t="str">
        <f t="shared" si="235"/>
        <v/>
      </c>
    </row>
    <row r="3000" spans="1:25" x14ac:dyDescent="0.2">
      <c r="A3000" s="2" t="s">
        <v>2109</v>
      </c>
      <c r="B3000" s="2">
        <v>9122</v>
      </c>
      <c r="C3000" s="2">
        <v>0</v>
      </c>
      <c r="D3000" s="2" t="s">
        <v>2107</v>
      </c>
      <c r="E3000" s="2">
        <v>3396</v>
      </c>
      <c r="F3000" s="2" t="s">
        <v>1966</v>
      </c>
      <c r="G3000" s="2">
        <v>2728071.1320000002</v>
      </c>
      <c r="H3000" s="2">
        <v>1246668.362</v>
      </c>
      <c r="I3000" s="2" t="s">
        <v>4896</v>
      </c>
      <c r="J3000" s="4">
        <v>39630</v>
      </c>
      <c r="K3000" s="230">
        <f t="shared" si="233"/>
        <v>3</v>
      </c>
      <c r="L3000" s="2" t="str">
        <f>$B3000&amp;"-"&amp;COUNTIF($B$2:$B3000, $B3000)</f>
        <v>9122-1</v>
      </c>
      <c r="M3000" s="2">
        <v>9015</v>
      </c>
      <c r="N3000" s="2" t="str">
        <f t="shared" si="236"/>
        <v>St. Gallen</v>
      </c>
      <c r="O3000" s="2" t="str">
        <f t="shared" si="235"/>
        <v>St. Gallen</v>
      </c>
      <c r="P3000" s="2" t="str">
        <f t="shared" si="235"/>
        <v/>
      </c>
      <c r="Q3000" s="2" t="str">
        <f t="shared" si="235"/>
        <v/>
      </c>
      <c r="R3000" s="2" t="str">
        <f t="shared" si="235"/>
        <v/>
      </c>
      <c r="S3000" s="2" t="str">
        <f t="shared" si="235"/>
        <v/>
      </c>
      <c r="T3000" s="2" t="str">
        <f t="shared" si="235"/>
        <v/>
      </c>
      <c r="U3000" s="2" t="str">
        <f t="shared" si="235"/>
        <v/>
      </c>
      <c r="V3000" s="2" t="str">
        <f t="shared" si="235"/>
        <v/>
      </c>
      <c r="W3000" s="2" t="str">
        <f t="shared" si="235"/>
        <v/>
      </c>
      <c r="X3000" s="2" t="str">
        <f t="shared" si="235"/>
        <v/>
      </c>
      <c r="Y3000" s="2" t="str">
        <f t="shared" si="235"/>
        <v/>
      </c>
    </row>
    <row r="3001" spans="1:25" x14ac:dyDescent="0.2">
      <c r="A3001" s="2" t="s">
        <v>2110</v>
      </c>
      <c r="B3001" s="2">
        <v>9122</v>
      </c>
      <c r="C3001" s="2">
        <v>2</v>
      </c>
      <c r="D3001" s="2" t="s">
        <v>2107</v>
      </c>
      <c r="E3001" s="2">
        <v>3396</v>
      </c>
      <c r="F3001" s="2" t="s">
        <v>1966</v>
      </c>
      <c r="G3001" s="2">
        <v>2729802.6269999999</v>
      </c>
      <c r="H3001" s="2">
        <v>1244785.6200000001</v>
      </c>
      <c r="I3001" s="2" t="s">
        <v>4896</v>
      </c>
      <c r="J3001" s="4">
        <v>39630</v>
      </c>
      <c r="K3001" s="230">
        <f t="shared" si="233"/>
        <v>3</v>
      </c>
      <c r="L3001" s="2" t="str">
        <f>$B3001&amp;"-"&amp;COUNTIF($B$2:$B3001, $B3001)</f>
        <v>9122-2</v>
      </c>
      <c r="M3001" s="2">
        <v>9016</v>
      </c>
      <c r="N3001" s="2" t="str">
        <f t="shared" si="236"/>
        <v>St. Gallen</v>
      </c>
      <c r="O3001" s="2" t="str">
        <f t="shared" si="236"/>
        <v/>
      </c>
      <c r="P3001" s="2" t="str">
        <f t="shared" si="236"/>
        <v/>
      </c>
      <c r="Q3001" s="2" t="str">
        <f t="shared" si="236"/>
        <v/>
      </c>
      <c r="R3001" s="2" t="str">
        <f t="shared" si="236"/>
        <v/>
      </c>
      <c r="S3001" s="2" t="str">
        <f t="shared" si="236"/>
        <v/>
      </c>
      <c r="T3001" s="2" t="str">
        <f t="shared" si="236"/>
        <v/>
      </c>
      <c r="U3001" s="2" t="str">
        <f t="shared" si="236"/>
        <v/>
      </c>
      <c r="V3001" s="2" t="str">
        <f t="shared" si="236"/>
        <v/>
      </c>
      <c r="W3001" s="2" t="str">
        <f t="shared" si="236"/>
        <v/>
      </c>
      <c r="X3001" s="2" t="str">
        <f t="shared" si="236"/>
        <v/>
      </c>
      <c r="Y3001" s="2" t="str">
        <f t="shared" si="236"/>
        <v/>
      </c>
    </row>
    <row r="3002" spans="1:25" x14ac:dyDescent="0.2">
      <c r="A3002" s="2" t="s">
        <v>2111</v>
      </c>
      <c r="B3002" s="2">
        <v>9123</v>
      </c>
      <c r="C3002" s="2">
        <v>0</v>
      </c>
      <c r="D3002" s="2" t="s">
        <v>2107</v>
      </c>
      <c r="E3002" s="2">
        <v>3396</v>
      </c>
      <c r="F3002" s="2" t="s">
        <v>1966</v>
      </c>
      <c r="G3002" s="2">
        <v>2729583.8169999998</v>
      </c>
      <c r="H3002" s="2">
        <v>1249160.1189999999</v>
      </c>
      <c r="I3002" s="2" t="s">
        <v>4896</v>
      </c>
      <c r="J3002" s="4">
        <v>39630</v>
      </c>
      <c r="K3002" s="230">
        <f t="shared" si="233"/>
        <v>3</v>
      </c>
      <c r="L3002" s="2" t="str">
        <f>$B3002&amp;"-"&amp;COUNTIF($B$2:$B3002, $B3002)</f>
        <v>9123-2</v>
      </c>
      <c r="M3002" s="2">
        <v>9030</v>
      </c>
      <c r="N3002" s="2" t="str">
        <f t="shared" si="236"/>
        <v>Abtwil SG</v>
      </c>
      <c r="O3002" s="2" t="str">
        <f t="shared" si="236"/>
        <v>Abtwil SG</v>
      </c>
      <c r="P3002" s="2" t="str">
        <f t="shared" si="236"/>
        <v>St. Josefen</v>
      </c>
      <c r="Q3002" s="2" t="str">
        <f t="shared" si="236"/>
        <v>Abtwil SG</v>
      </c>
      <c r="R3002" s="2" t="str">
        <f t="shared" si="236"/>
        <v/>
      </c>
      <c r="S3002" s="2" t="str">
        <f t="shared" si="236"/>
        <v/>
      </c>
      <c r="T3002" s="2" t="str">
        <f t="shared" si="236"/>
        <v/>
      </c>
      <c r="U3002" s="2" t="str">
        <f t="shared" si="236"/>
        <v/>
      </c>
      <c r="V3002" s="2" t="str">
        <f t="shared" si="236"/>
        <v/>
      </c>
      <c r="W3002" s="2" t="str">
        <f t="shared" si="236"/>
        <v/>
      </c>
      <c r="X3002" s="2" t="str">
        <f t="shared" si="236"/>
        <v/>
      </c>
      <c r="Y3002" s="2" t="str">
        <f t="shared" si="236"/>
        <v/>
      </c>
    </row>
    <row r="3003" spans="1:25" x14ac:dyDescent="0.2">
      <c r="A3003" s="2" t="s">
        <v>2112</v>
      </c>
      <c r="B3003" s="2">
        <v>9125</v>
      </c>
      <c r="C3003" s="2">
        <v>0</v>
      </c>
      <c r="D3003" s="2" t="s">
        <v>2107</v>
      </c>
      <c r="E3003" s="2">
        <v>3396</v>
      </c>
      <c r="F3003" s="2" t="s">
        <v>1966</v>
      </c>
      <c r="G3003" s="2">
        <v>2729012.9619999998</v>
      </c>
      <c r="H3003" s="2">
        <v>1243017.142</v>
      </c>
      <c r="I3003" s="2" t="s">
        <v>4896</v>
      </c>
      <c r="J3003" s="4">
        <v>39630</v>
      </c>
      <c r="K3003" s="230">
        <f t="shared" si="233"/>
        <v>3</v>
      </c>
      <c r="L3003" s="2" t="str">
        <f>$B3003&amp;"-"&amp;COUNTIF($B$2:$B3003, $B3003)</f>
        <v>9125-1</v>
      </c>
      <c r="M3003" s="2">
        <v>9032</v>
      </c>
      <c r="N3003" s="2" t="str">
        <f t="shared" si="236"/>
        <v>Engelburg</v>
      </c>
      <c r="O3003" s="2" t="str">
        <f t="shared" si="236"/>
        <v>Engelburg</v>
      </c>
      <c r="P3003" s="2" t="str">
        <f t="shared" si="236"/>
        <v/>
      </c>
      <c r="Q3003" s="2" t="str">
        <f t="shared" si="236"/>
        <v/>
      </c>
      <c r="R3003" s="2" t="str">
        <f t="shared" si="236"/>
        <v/>
      </c>
      <c r="S3003" s="2" t="str">
        <f t="shared" si="236"/>
        <v/>
      </c>
      <c r="T3003" s="2" t="str">
        <f t="shared" si="236"/>
        <v/>
      </c>
      <c r="U3003" s="2" t="str">
        <f t="shared" si="236"/>
        <v/>
      </c>
      <c r="V3003" s="2" t="str">
        <f t="shared" si="236"/>
        <v/>
      </c>
      <c r="W3003" s="2" t="str">
        <f t="shared" si="236"/>
        <v/>
      </c>
      <c r="X3003" s="2" t="str">
        <f t="shared" si="236"/>
        <v/>
      </c>
      <c r="Y3003" s="2" t="str">
        <f t="shared" si="236"/>
        <v/>
      </c>
    </row>
    <row r="3004" spans="1:25" x14ac:dyDescent="0.2">
      <c r="A3004" s="2" t="s">
        <v>2113</v>
      </c>
      <c r="B3004" s="2">
        <v>9126</v>
      </c>
      <c r="C3004" s="2">
        <v>0</v>
      </c>
      <c r="D3004" s="2" t="s">
        <v>2107</v>
      </c>
      <c r="E3004" s="2">
        <v>3396</v>
      </c>
      <c r="F3004" s="2" t="s">
        <v>1966</v>
      </c>
      <c r="G3004" s="2">
        <v>2727762.926</v>
      </c>
      <c r="H3004" s="2">
        <v>1245331.7120000001</v>
      </c>
      <c r="I3004" s="2" t="s">
        <v>4896</v>
      </c>
      <c r="J3004" s="4">
        <v>39630</v>
      </c>
      <c r="K3004" s="230">
        <f t="shared" si="233"/>
        <v>3</v>
      </c>
      <c r="L3004" s="2" t="str">
        <f>$B3004&amp;"-"&amp;COUNTIF($B$2:$B3004, $B3004)</f>
        <v>9126-1</v>
      </c>
      <c r="M3004" s="2">
        <v>9033</v>
      </c>
      <c r="N3004" s="2" t="str">
        <f t="shared" si="236"/>
        <v>Untereggen</v>
      </c>
      <c r="O3004" s="2" t="str">
        <f t="shared" si="236"/>
        <v/>
      </c>
      <c r="P3004" s="2" t="str">
        <f t="shared" si="236"/>
        <v/>
      </c>
      <c r="Q3004" s="2" t="str">
        <f t="shared" si="236"/>
        <v/>
      </c>
      <c r="R3004" s="2" t="str">
        <f t="shared" si="236"/>
        <v/>
      </c>
      <c r="S3004" s="2" t="str">
        <f t="shared" si="236"/>
        <v/>
      </c>
      <c r="T3004" s="2" t="str">
        <f t="shared" si="236"/>
        <v/>
      </c>
      <c r="U3004" s="2" t="str">
        <f t="shared" si="236"/>
        <v/>
      </c>
      <c r="V3004" s="2" t="str">
        <f t="shared" si="236"/>
        <v/>
      </c>
      <c r="W3004" s="2" t="str">
        <f t="shared" si="236"/>
        <v/>
      </c>
      <c r="X3004" s="2" t="str">
        <f t="shared" si="236"/>
        <v/>
      </c>
      <c r="Y3004" s="2" t="str">
        <f t="shared" si="236"/>
        <v/>
      </c>
    </row>
    <row r="3005" spans="1:25" x14ac:dyDescent="0.2">
      <c r="A3005" s="2" t="s">
        <v>2114</v>
      </c>
      <c r="B3005" s="2">
        <v>9127</v>
      </c>
      <c r="C3005" s="2">
        <v>0</v>
      </c>
      <c r="D3005" s="2" t="s">
        <v>2107</v>
      </c>
      <c r="E3005" s="2">
        <v>3396</v>
      </c>
      <c r="F3005" s="2" t="s">
        <v>1966</v>
      </c>
      <c r="G3005" s="2">
        <v>2731990.5380000002</v>
      </c>
      <c r="H3005" s="2">
        <v>1242725.6599999999</v>
      </c>
      <c r="I3005" s="2" t="s">
        <v>4896</v>
      </c>
      <c r="J3005" s="4">
        <v>39630</v>
      </c>
      <c r="K3005" s="230">
        <f t="shared" si="233"/>
        <v>3</v>
      </c>
      <c r="L3005" s="2" t="str">
        <f>$B3005&amp;"-"&amp;COUNTIF($B$2:$B3005, $B3005)</f>
        <v>9127-1</v>
      </c>
      <c r="M3005" s="2">
        <v>9034</v>
      </c>
      <c r="N3005" s="2" t="str">
        <f t="shared" si="236"/>
        <v>Eggersriet</v>
      </c>
      <c r="O3005" s="2" t="str">
        <f t="shared" si="236"/>
        <v>Eggersriet</v>
      </c>
      <c r="P3005" s="2" t="str">
        <f t="shared" si="236"/>
        <v/>
      </c>
      <c r="Q3005" s="2" t="str">
        <f t="shared" si="236"/>
        <v/>
      </c>
      <c r="R3005" s="2" t="str">
        <f t="shared" si="236"/>
        <v/>
      </c>
      <c r="S3005" s="2" t="str">
        <f t="shared" si="236"/>
        <v/>
      </c>
      <c r="T3005" s="2" t="str">
        <f t="shared" si="236"/>
        <v/>
      </c>
      <c r="U3005" s="2" t="str">
        <f t="shared" si="236"/>
        <v/>
      </c>
      <c r="V3005" s="2" t="str">
        <f t="shared" si="236"/>
        <v/>
      </c>
      <c r="W3005" s="2" t="str">
        <f t="shared" si="236"/>
        <v/>
      </c>
      <c r="X3005" s="2" t="str">
        <f t="shared" si="236"/>
        <v/>
      </c>
      <c r="Y3005" s="2" t="str">
        <f t="shared" si="236"/>
        <v/>
      </c>
    </row>
    <row r="3006" spans="1:25" x14ac:dyDescent="0.2">
      <c r="A3006" s="2" t="s">
        <v>2104</v>
      </c>
      <c r="B3006" s="2">
        <v>9620</v>
      </c>
      <c r="C3006" s="2">
        <v>0</v>
      </c>
      <c r="D3006" s="2" t="s">
        <v>2107</v>
      </c>
      <c r="E3006" s="2">
        <v>3396</v>
      </c>
      <c r="F3006" s="2" t="s">
        <v>1966</v>
      </c>
      <c r="G3006" s="2">
        <v>2726824.5260000001</v>
      </c>
      <c r="H3006" s="2">
        <v>1242994.497</v>
      </c>
      <c r="I3006" s="2" t="s">
        <v>4896</v>
      </c>
      <c r="J3006" s="4">
        <v>39630</v>
      </c>
      <c r="K3006" s="230">
        <f t="shared" si="233"/>
        <v>3</v>
      </c>
      <c r="L3006" s="2" t="str">
        <f>$B3006&amp;"-"&amp;COUNTIF($B$2:$B3006, $B3006)</f>
        <v>9620-4</v>
      </c>
      <c r="M3006" s="2">
        <v>9035</v>
      </c>
      <c r="N3006" s="2" t="str">
        <f t="shared" si="236"/>
        <v>Grub AR</v>
      </c>
      <c r="O3006" s="2" t="str">
        <f t="shared" si="236"/>
        <v>Grub AR</v>
      </c>
      <c r="P3006" s="2" t="str">
        <f t="shared" si="236"/>
        <v/>
      </c>
      <c r="Q3006" s="2" t="str">
        <f t="shared" si="236"/>
        <v/>
      </c>
      <c r="R3006" s="2" t="str">
        <f t="shared" si="236"/>
        <v/>
      </c>
      <c r="S3006" s="2" t="str">
        <f t="shared" si="236"/>
        <v/>
      </c>
      <c r="T3006" s="2" t="str">
        <f t="shared" si="236"/>
        <v/>
      </c>
      <c r="U3006" s="2" t="str">
        <f t="shared" si="236"/>
        <v/>
      </c>
      <c r="V3006" s="2" t="str">
        <f t="shared" si="236"/>
        <v/>
      </c>
      <c r="W3006" s="2" t="str">
        <f t="shared" si="236"/>
        <v/>
      </c>
      <c r="X3006" s="2" t="str">
        <f t="shared" si="236"/>
        <v/>
      </c>
      <c r="Y3006" s="2" t="str">
        <f t="shared" si="236"/>
        <v/>
      </c>
    </row>
    <row r="3007" spans="1:25" x14ac:dyDescent="0.2">
      <c r="A3007" s="2" t="s">
        <v>2105</v>
      </c>
      <c r="B3007" s="2">
        <v>9621</v>
      </c>
      <c r="C3007" s="2">
        <v>0</v>
      </c>
      <c r="D3007" s="2" t="s">
        <v>2107</v>
      </c>
      <c r="E3007" s="2">
        <v>3396</v>
      </c>
      <c r="F3007" s="2" t="s">
        <v>1966</v>
      </c>
      <c r="G3007" s="2">
        <v>2725949.8480000002</v>
      </c>
      <c r="H3007" s="2">
        <v>1245103.774</v>
      </c>
      <c r="I3007" s="2" t="s">
        <v>4896</v>
      </c>
      <c r="J3007" s="4">
        <v>39630</v>
      </c>
      <c r="K3007" s="230">
        <f t="shared" si="233"/>
        <v>3</v>
      </c>
      <c r="L3007" s="2" t="str">
        <f>$B3007&amp;"-"&amp;COUNTIF($B$2:$B3007, $B3007)</f>
        <v>9621-2</v>
      </c>
      <c r="M3007" s="2">
        <v>9036</v>
      </c>
      <c r="N3007" s="2" t="str">
        <f t="shared" si="236"/>
        <v>Grub SG</v>
      </c>
      <c r="O3007" s="2" t="str">
        <f t="shared" si="236"/>
        <v>Grub SG</v>
      </c>
      <c r="P3007" s="2" t="str">
        <f t="shared" si="236"/>
        <v/>
      </c>
      <c r="Q3007" s="2" t="str">
        <f t="shared" si="236"/>
        <v/>
      </c>
      <c r="R3007" s="2" t="str">
        <f t="shared" si="236"/>
        <v/>
      </c>
      <c r="S3007" s="2" t="str">
        <f t="shared" si="236"/>
        <v/>
      </c>
      <c r="T3007" s="2" t="str">
        <f t="shared" si="236"/>
        <v/>
      </c>
      <c r="U3007" s="2" t="str">
        <f t="shared" si="236"/>
        <v/>
      </c>
      <c r="V3007" s="2" t="str">
        <f t="shared" si="236"/>
        <v/>
      </c>
      <c r="W3007" s="2" t="str">
        <f t="shared" si="236"/>
        <v/>
      </c>
      <c r="X3007" s="2" t="str">
        <f t="shared" si="236"/>
        <v/>
      </c>
      <c r="Y3007" s="2" t="str">
        <f t="shared" si="236"/>
        <v/>
      </c>
    </row>
    <row r="3008" spans="1:25" x14ac:dyDescent="0.2">
      <c r="A3008" s="2" t="s">
        <v>2116</v>
      </c>
      <c r="B3008" s="2">
        <v>9630</v>
      </c>
      <c r="C3008" s="2">
        <v>0</v>
      </c>
      <c r="D3008" s="2" t="s">
        <v>2107</v>
      </c>
      <c r="E3008" s="2">
        <v>3396</v>
      </c>
      <c r="F3008" s="2" t="s">
        <v>1966</v>
      </c>
      <c r="G3008" s="2">
        <v>2729424.15</v>
      </c>
      <c r="H3008" s="2">
        <v>1240781.3559999999</v>
      </c>
      <c r="I3008" s="2" t="s">
        <v>4896</v>
      </c>
      <c r="J3008" s="4">
        <v>39630</v>
      </c>
      <c r="K3008" s="230">
        <f t="shared" si="233"/>
        <v>3</v>
      </c>
      <c r="L3008" s="2" t="str">
        <f>$B3008&amp;"-"&amp;COUNTIF($B$2:$B3008, $B3008)</f>
        <v>9630-3</v>
      </c>
      <c r="M3008" s="2">
        <v>9037</v>
      </c>
      <c r="N3008" s="2" t="str">
        <f t="shared" si="236"/>
        <v>Speicherschwendi</v>
      </c>
      <c r="O3008" s="2" t="str">
        <f t="shared" si="236"/>
        <v>Speicherschwendi</v>
      </c>
      <c r="P3008" s="2" t="str">
        <f t="shared" si="236"/>
        <v>Speicherschwendi</v>
      </c>
      <c r="Q3008" s="2" t="str">
        <f t="shared" si="236"/>
        <v>Speicherschwendi</v>
      </c>
      <c r="R3008" s="2" t="str">
        <f t="shared" si="236"/>
        <v/>
      </c>
      <c r="S3008" s="2" t="str">
        <f t="shared" si="236"/>
        <v/>
      </c>
      <c r="T3008" s="2" t="str">
        <f t="shared" si="236"/>
        <v/>
      </c>
      <c r="U3008" s="2" t="str">
        <f t="shared" si="236"/>
        <v/>
      </c>
      <c r="V3008" s="2" t="str">
        <f t="shared" si="236"/>
        <v/>
      </c>
      <c r="W3008" s="2" t="str">
        <f t="shared" si="236"/>
        <v/>
      </c>
      <c r="X3008" s="2" t="str">
        <f t="shared" si="236"/>
        <v/>
      </c>
      <c r="Y3008" s="2" t="str">
        <f t="shared" si="236"/>
        <v/>
      </c>
    </row>
    <row r="3009" spans="1:25" x14ac:dyDescent="0.2">
      <c r="A3009" s="2" t="s">
        <v>2102</v>
      </c>
      <c r="B3009" s="2">
        <v>9633</v>
      </c>
      <c r="C3009" s="2">
        <v>0</v>
      </c>
      <c r="D3009" s="2" t="s">
        <v>2107</v>
      </c>
      <c r="E3009" s="2">
        <v>3396</v>
      </c>
      <c r="F3009" s="2" t="s">
        <v>1966</v>
      </c>
      <c r="G3009" s="2">
        <v>2730262.9810000001</v>
      </c>
      <c r="H3009" s="2">
        <v>1238980.578</v>
      </c>
      <c r="I3009" s="2" t="s">
        <v>4896</v>
      </c>
      <c r="J3009" s="4">
        <v>39630</v>
      </c>
      <c r="K3009" s="230">
        <f t="shared" si="233"/>
        <v>3</v>
      </c>
      <c r="L3009" s="2" t="str">
        <f>$B3009&amp;"-"&amp;COUNTIF($B$2:$B3009, $B3009)</f>
        <v>9633-4</v>
      </c>
      <c r="M3009" s="2">
        <v>9038</v>
      </c>
      <c r="N3009" s="2" t="str">
        <f t="shared" si="236"/>
        <v>Rehetobel</v>
      </c>
      <c r="O3009" s="2" t="str">
        <f t="shared" si="236"/>
        <v>Rehetobel</v>
      </c>
      <c r="P3009" s="2" t="str">
        <f t="shared" si="236"/>
        <v>Rehetobel</v>
      </c>
      <c r="Q3009" s="2" t="str">
        <f t="shared" si="236"/>
        <v/>
      </c>
      <c r="R3009" s="2" t="str">
        <f t="shared" si="236"/>
        <v/>
      </c>
      <c r="S3009" s="2" t="str">
        <f t="shared" si="236"/>
        <v/>
      </c>
      <c r="T3009" s="2" t="str">
        <f t="shared" si="236"/>
        <v/>
      </c>
      <c r="U3009" s="2" t="str">
        <f t="shared" si="236"/>
        <v/>
      </c>
      <c r="V3009" s="2" t="str">
        <f t="shared" si="236"/>
        <v/>
      </c>
      <c r="W3009" s="2" t="str">
        <f t="shared" si="236"/>
        <v/>
      </c>
      <c r="X3009" s="2" t="str">
        <f t="shared" si="236"/>
        <v/>
      </c>
      <c r="Y3009" s="2" t="str">
        <f t="shared" si="236"/>
        <v/>
      </c>
    </row>
    <row r="3010" spans="1:25" x14ac:dyDescent="0.2">
      <c r="A3010" s="2" t="s">
        <v>2103</v>
      </c>
      <c r="B3010" s="2">
        <v>9633</v>
      </c>
      <c r="C3010" s="2">
        <v>2</v>
      </c>
      <c r="D3010" s="2" t="s">
        <v>2107</v>
      </c>
      <c r="E3010" s="2">
        <v>3396</v>
      </c>
      <c r="F3010" s="2" t="s">
        <v>1966</v>
      </c>
      <c r="G3010" s="2">
        <v>2733422.0559999999</v>
      </c>
      <c r="H3010" s="2">
        <v>1240314.311</v>
      </c>
      <c r="I3010" s="2" t="s">
        <v>4896</v>
      </c>
      <c r="J3010" s="4">
        <v>39630</v>
      </c>
      <c r="K3010" s="230">
        <f t="shared" si="233"/>
        <v>3</v>
      </c>
      <c r="L3010" s="2" t="str">
        <f>$B3010&amp;"-"&amp;COUNTIF($B$2:$B3010, $B3010)</f>
        <v>9633-5</v>
      </c>
      <c r="M3010" s="2">
        <v>9042</v>
      </c>
      <c r="N3010" s="2" t="str">
        <f t="shared" si="236"/>
        <v>Speicher</v>
      </c>
      <c r="O3010" s="2" t="str">
        <f t="shared" si="236"/>
        <v>Speicher</v>
      </c>
      <c r="P3010" s="2" t="str">
        <f t="shared" si="236"/>
        <v>Speicher</v>
      </c>
      <c r="Q3010" s="2" t="str">
        <f t="shared" si="236"/>
        <v/>
      </c>
      <c r="R3010" s="2" t="str">
        <f t="shared" si="236"/>
        <v/>
      </c>
      <c r="S3010" s="2" t="str">
        <f t="shared" si="236"/>
        <v/>
      </c>
      <c r="T3010" s="2" t="str">
        <f t="shared" si="236"/>
        <v/>
      </c>
      <c r="U3010" s="2" t="str">
        <f t="shared" si="236"/>
        <v/>
      </c>
      <c r="V3010" s="2" t="str">
        <f t="shared" si="236"/>
        <v/>
      </c>
      <c r="W3010" s="2" t="str">
        <f t="shared" si="236"/>
        <v/>
      </c>
      <c r="X3010" s="2" t="str">
        <f t="shared" si="236"/>
        <v/>
      </c>
      <c r="Y3010" s="2" t="str">
        <f t="shared" si="236"/>
        <v/>
      </c>
    </row>
    <row r="3011" spans="1:25" x14ac:dyDescent="0.2">
      <c r="A3011" s="2" t="s">
        <v>2137</v>
      </c>
      <c r="B3011" s="2">
        <v>9113</v>
      </c>
      <c r="C3011" s="2">
        <v>0</v>
      </c>
      <c r="D3011" s="2" t="s">
        <v>2137</v>
      </c>
      <c r="E3011" s="2">
        <v>3401</v>
      </c>
      <c r="F3011" s="2" t="s">
        <v>1966</v>
      </c>
      <c r="G3011" s="2">
        <v>2732459.281</v>
      </c>
      <c r="H3011" s="2">
        <v>1248132.4129999999</v>
      </c>
      <c r="I3011" s="2" t="s">
        <v>4896</v>
      </c>
      <c r="J3011" s="4">
        <v>39630</v>
      </c>
      <c r="K3011" s="230">
        <f t="shared" ref="K3011:K3074" si="237">IF(I3011="it", 1, IF(I3011="fr", 2, 3))</f>
        <v>3</v>
      </c>
      <c r="L3011" s="2" t="str">
        <f>$B3011&amp;"-"&amp;COUNTIF($B$2:$B3011, $B3011)</f>
        <v>9113-3</v>
      </c>
      <c r="M3011" s="2">
        <v>9043</v>
      </c>
      <c r="N3011" s="2" t="str">
        <f t="shared" si="236"/>
        <v>Trogen</v>
      </c>
      <c r="O3011" s="2" t="str">
        <f t="shared" si="236"/>
        <v>Trogen</v>
      </c>
      <c r="P3011" s="2" t="str">
        <f t="shared" si="236"/>
        <v>Trogen</v>
      </c>
      <c r="Q3011" s="2" t="str">
        <f t="shared" si="236"/>
        <v>Trogen</v>
      </c>
      <c r="R3011" s="2" t="str">
        <f t="shared" si="236"/>
        <v/>
      </c>
      <c r="S3011" s="2" t="str">
        <f t="shared" si="236"/>
        <v/>
      </c>
      <c r="T3011" s="2" t="str">
        <f t="shared" si="236"/>
        <v/>
      </c>
      <c r="U3011" s="2" t="str">
        <f t="shared" si="236"/>
        <v/>
      </c>
      <c r="V3011" s="2" t="str">
        <f t="shared" si="236"/>
        <v/>
      </c>
      <c r="W3011" s="2" t="str">
        <f t="shared" si="236"/>
        <v/>
      </c>
      <c r="X3011" s="2" t="str">
        <f t="shared" si="236"/>
        <v/>
      </c>
      <c r="Y3011" s="2" t="str">
        <f t="shared" si="236"/>
        <v/>
      </c>
    </row>
    <row r="3012" spans="1:25" x14ac:dyDescent="0.2">
      <c r="A3012" s="2" t="s">
        <v>2138</v>
      </c>
      <c r="B3012" s="2">
        <v>9116</v>
      </c>
      <c r="C3012" s="2">
        <v>0</v>
      </c>
      <c r="D3012" s="2" t="s">
        <v>2137</v>
      </c>
      <c r="E3012" s="2">
        <v>3401</v>
      </c>
      <c r="F3012" s="2" t="s">
        <v>1966</v>
      </c>
      <c r="G3012" s="2">
        <v>2730602.3670000001</v>
      </c>
      <c r="H3012" s="2">
        <v>1250800.6669999999</v>
      </c>
      <c r="I3012" s="2" t="s">
        <v>4896</v>
      </c>
      <c r="J3012" s="4">
        <v>39630</v>
      </c>
      <c r="K3012" s="230">
        <f t="shared" si="237"/>
        <v>3</v>
      </c>
      <c r="L3012" s="2" t="str">
        <f>$B3012&amp;"-"&amp;COUNTIF($B$2:$B3012, $B3012)</f>
        <v>9116-2</v>
      </c>
      <c r="M3012" s="2">
        <v>9044</v>
      </c>
      <c r="N3012" s="2" t="str">
        <f t="shared" si="236"/>
        <v>Wald AR</v>
      </c>
      <c r="O3012" s="2" t="str">
        <f t="shared" si="236"/>
        <v/>
      </c>
      <c r="P3012" s="2" t="str">
        <f t="shared" si="236"/>
        <v/>
      </c>
      <c r="Q3012" s="2" t="str">
        <f t="shared" si="236"/>
        <v/>
      </c>
      <c r="R3012" s="2" t="str">
        <f t="shared" si="236"/>
        <v/>
      </c>
      <c r="S3012" s="2" t="str">
        <f t="shared" si="236"/>
        <v/>
      </c>
      <c r="T3012" s="2" t="str">
        <f t="shared" si="236"/>
        <v/>
      </c>
      <c r="U3012" s="2" t="str">
        <f t="shared" si="236"/>
        <v/>
      </c>
      <c r="V3012" s="2" t="str">
        <f t="shared" si="236"/>
        <v/>
      </c>
      <c r="W3012" s="2" t="str">
        <f t="shared" si="236"/>
        <v/>
      </c>
      <c r="X3012" s="2" t="str">
        <f t="shared" si="236"/>
        <v/>
      </c>
      <c r="Y3012" s="2" t="str">
        <f t="shared" si="236"/>
        <v/>
      </c>
    </row>
    <row r="3013" spans="1:25" x14ac:dyDescent="0.2">
      <c r="A3013" s="2" t="s">
        <v>2139</v>
      </c>
      <c r="B3013" s="2">
        <v>9230</v>
      </c>
      <c r="C3013" s="2">
        <v>0</v>
      </c>
      <c r="D3013" s="2" t="s">
        <v>2137</v>
      </c>
      <c r="E3013" s="2">
        <v>3401</v>
      </c>
      <c r="F3013" s="2" t="s">
        <v>1966</v>
      </c>
      <c r="G3013" s="2">
        <v>2729580.5269999998</v>
      </c>
      <c r="H3013" s="2">
        <v>1252105.0379999999</v>
      </c>
      <c r="I3013" s="2" t="s">
        <v>4896</v>
      </c>
      <c r="J3013" s="4">
        <v>39630</v>
      </c>
      <c r="K3013" s="230">
        <f t="shared" si="237"/>
        <v>3</v>
      </c>
      <c r="L3013" s="2" t="str">
        <f>$B3013&amp;"-"&amp;COUNTIF($B$2:$B3013, $B3013)</f>
        <v>9230-1</v>
      </c>
      <c r="M3013" s="2">
        <v>9050</v>
      </c>
      <c r="N3013" s="2" t="str">
        <f t="shared" si="236"/>
        <v>Appenzell</v>
      </c>
      <c r="O3013" s="2" t="str">
        <f t="shared" si="236"/>
        <v>Appenzell Meistersrüte</v>
      </c>
      <c r="P3013" s="2" t="str">
        <f t="shared" si="236"/>
        <v>Appenzell Schlatt</v>
      </c>
      <c r="Q3013" s="2" t="str">
        <f t="shared" si="236"/>
        <v>Appenzell</v>
      </c>
      <c r="R3013" s="2" t="str">
        <f t="shared" si="236"/>
        <v>Appenzell</v>
      </c>
      <c r="S3013" s="2" t="str">
        <f t="shared" si="236"/>
        <v>Appenzell Enggenhütten</v>
      </c>
      <c r="T3013" s="2" t="str">
        <f t="shared" si="236"/>
        <v>Appenzell Schlatt</v>
      </c>
      <c r="U3013" s="2" t="str">
        <f t="shared" si="236"/>
        <v>Appenzell</v>
      </c>
      <c r="V3013" s="2" t="str">
        <f t="shared" si="236"/>
        <v>Appenzell Eggerstanden</v>
      </c>
      <c r="W3013" s="2" t="str">
        <f t="shared" si="236"/>
        <v>Appenzell Meistersrüte</v>
      </c>
      <c r="X3013" s="2" t="str">
        <f t="shared" si="236"/>
        <v>Appenzell Steinegg</v>
      </c>
      <c r="Y3013" s="2" t="str">
        <f t="shared" si="236"/>
        <v/>
      </c>
    </row>
    <row r="3014" spans="1:25" x14ac:dyDescent="0.2">
      <c r="A3014" s="2" t="s">
        <v>2137</v>
      </c>
      <c r="B3014" s="2">
        <v>9113</v>
      </c>
      <c r="C3014" s="2">
        <v>0</v>
      </c>
      <c r="D3014" s="2" t="s">
        <v>2139</v>
      </c>
      <c r="E3014" s="2">
        <v>3402</v>
      </c>
      <c r="F3014" s="2" t="s">
        <v>1966</v>
      </c>
      <c r="G3014" s="2">
        <v>2734511.5040000002</v>
      </c>
      <c r="H3014" s="2">
        <v>1249928.0090000001</v>
      </c>
      <c r="I3014" s="2" t="s">
        <v>4896</v>
      </c>
      <c r="J3014" s="4">
        <v>39630</v>
      </c>
      <c r="K3014" s="230">
        <f t="shared" si="237"/>
        <v>3</v>
      </c>
      <c r="L3014" s="2" t="str">
        <f>$B3014&amp;"-"&amp;COUNTIF($B$2:$B3014, $B3014)</f>
        <v>9113-4</v>
      </c>
      <c r="M3014" s="2">
        <v>9052</v>
      </c>
      <c r="N3014" s="2" t="str">
        <f t="shared" si="236"/>
        <v>Niederteufen</v>
      </c>
      <c r="O3014" s="2" t="str">
        <f t="shared" si="236"/>
        <v>Niederteufen</v>
      </c>
      <c r="P3014" s="2" t="str">
        <f t="shared" si="236"/>
        <v/>
      </c>
      <c r="Q3014" s="2" t="str">
        <f t="shared" si="236"/>
        <v/>
      </c>
      <c r="R3014" s="2" t="str">
        <f t="shared" si="236"/>
        <v/>
      </c>
      <c r="S3014" s="2" t="str">
        <f t="shared" si="236"/>
        <v/>
      </c>
      <c r="T3014" s="2" t="str">
        <f t="shared" si="236"/>
        <v/>
      </c>
      <c r="U3014" s="2" t="str">
        <f t="shared" si="236"/>
        <v/>
      </c>
      <c r="V3014" s="2" t="str">
        <f t="shared" si="236"/>
        <v/>
      </c>
      <c r="W3014" s="2" t="str">
        <f t="shared" si="236"/>
        <v/>
      </c>
      <c r="X3014" s="2" t="str">
        <f t="shared" si="236"/>
        <v/>
      </c>
      <c r="Y3014" s="2" t="str">
        <f t="shared" si="236"/>
        <v/>
      </c>
    </row>
    <row r="3015" spans="1:25" x14ac:dyDescent="0.2">
      <c r="A3015" s="2" t="s">
        <v>2173</v>
      </c>
      <c r="B3015" s="2">
        <v>9200</v>
      </c>
      <c r="C3015" s="2">
        <v>0</v>
      </c>
      <c r="D3015" s="2" t="s">
        <v>2139</v>
      </c>
      <c r="E3015" s="2">
        <v>3402</v>
      </c>
      <c r="F3015" s="2" t="s">
        <v>1966</v>
      </c>
      <c r="G3015" s="2">
        <v>2734012.574</v>
      </c>
      <c r="H3015" s="2">
        <v>1252678.554</v>
      </c>
      <c r="I3015" s="2" t="s">
        <v>4896</v>
      </c>
      <c r="J3015" s="4">
        <v>39630</v>
      </c>
      <c r="K3015" s="230">
        <f t="shared" si="237"/>
        <v>3</v>
      </c>
      <c r="L3015" s="2" t="str">
        <f>$B3015&amp;"-"&amp;COUNTIF($B$2:$B3015, $B3015)</f>
        <v>9200-2</v>
      </c>
      <c r="M3015" s="2">
        <v>9053</v>
      </c>
      <c r="N3015" s="2" t="str">
        <f t="shared" si="236"/>
        <v>Teufen AR</v>
      </c>
      <c r="O3015" s="2" t="str">
        <f t="shared" si="236"/>
        <v>Teufen AR</v>
      </c>
      <c r="P3015" s="2" t="str">
        <f t="shared" si="236"/>
        <v/>
      </c>
      <c r="Q3015" s="2" t="str">
        <f t="shared" si="236"/>
        <v/>
      </c>
      <c r="R3015" s="2" t="str">
        <f t="shared" si="236"/>
        <v/>
      </c>
      <c r="S3015" s="2" t="str">
        <f t="shared" si="236"/>
        <v/>
      </c>
      <c r="T3015" s="2" t="str">
        <f t="shared" si="236"/>
        <v/>
      </c>
      <c r="U3015" s="2" t="str">
        <f t="shared" si="236"/>
        <v/>
      </c>
      <c r="V3015" s="2" t="str">
        <f t="shared" si="236"/>
        <v/>
      </c>
      <c r="W3015" s="2" t="str">
        <f t="shared" si="236"/>
        <v/>
      </c>
      <c r="X3015" s="2" t="str">
        <f t="shared" si="236"/>
        <v/>
      </c>
      <c r="Y3015" s="2" t="str">
        <f t="shared" si="236"/>
        <v/>
      </c>
    </row>
    <row r="3016" spans="1:25" x14ac:dyDescent="0.2">
      <c r="A3016" s="2" t="s">
        <v>2139</v>
      </c>
      <c r="B3016" s="2">
        <v>9230</v>
      </c>
      <c r="C3016" s="2">
        <v>0</v>
      </c>
      <c r="D3016" s="2" t="s">
        <v>2139</v>
      </c>
      <c r="E3016" s="2">
        <v>3402</v>
      </c>
      <c r="F3016" s="2" t="s">
        <v>1966</v>
      </c>
      <c r="G3016" s="2">
        <v>2731936.4750000001</v>
      </c>
      <c r="H3016" s="2">
        <v>1252379.2690000001</v>
      </c>
      <c r="I3016" s="2" t="s">
        <v>4896</v>
      </c>
      <c r="J3016" s="4">
        <v>39630</v>
      </c>
      <c r="K3016" s="230">
        <f t="shared" si="237"/>
        <v>3</v>
      </c>
      <c r="L3016" s="2" t="str">
        <f>$B3016&amp;"-"&amp;COUNTIF($B$2:$B3016, $B3016)</f>
        <v>9230-2</v>
      </c>
      <c r="M3016" s="2">
        <v>9054</v>
      </c>
      <c r="N3016" s="2" t="str">
        <f t="shared" si="236"/>
        <v>Haslen AI</v>
      </c>
      <c r="O3016" s="2" t="str">
        <f t="shared" si="236"/>
        <v/>
      </c>
      <c r="P3016" s="2" t="str">
        <f t="shared" si="236"/>
        <v/>
      </c>
      <c r="Q3016" s="2" t="str">
        <f t="shared" si="236"/>
        <v/>
      </c>
      <c r="R3016" s="2" t="str">
        <f t="shared" si="236"/>
        <v/>
      </c>
      <c r="S3016" s="2" t="str">
        <f t="shared" si="236"/>
        <v/>
      </c>
      <c r="T3016" s="2" t="str">
        <f t="shared" si="236"/>
        <v/>
      </c>
      <c r="U3016" s="2" t="str">
        <f t="shared" si="236"/>
        <v/>
      </c>
      <c r="V3016" s="2" t="str">
        <f t="shared" si="236"/>
        <v/>
      </c>
      <c r="W3016" s="2" t="str">
        <f t="shared" si="236"/>
        <v/>
      </c>
      <c r="X3016" s="2" t="str">
        <f t="shared" si="236"/>
        <v/>
      </c>
      <c r="Y3016" s="2" t="str">
        <f t="shared" si="236"/>
        <v/>
      </c>
    </row>
    <row r="3017" spans="1:25" x14ac:dyDescent="0.2">
      <c r="A3017" s="2" t="s">
        <v>2140</v>
      </c>
      <c r="B3017" s="2">
        <v>9231</v>
      </c>
      <c r="C3017" s="2">
        <v>0</v>
      </c>
      <c r="D3017" s="2" t="s">
        <v>2139</v>
      </c>
      <c r="E3017" s="2">
        <v>3402</v>
      </c>
      <c r="F3017" s="2" t="s">
        <v>1966</v>
      </c>
      <c r="G3017" s="2">
        <v>2734618.82</v>
      </c>
      <c r="H3017" s="2">
        <v>1250775.723</v>
      </c>
      <c r="I3017" s="2" t="s">
        <v>4896</v>
      </c>
      <c r="J3017" s="4">
        <v>39630</v>
      </c>
      <c r="K3017" s="230">
        <f t="shared" si="237"/>
        <v>3</v>
      </c>
      <c r="L3017" s="2" t="str">
        <f>$B3017&amp;"-"&amp;COUNTIF($B$2:$B3017, $B3017)</f>
        <v>9231-1</v>
      </c>
      <c r="M3017" s="2">
        <v>9055</v>
      </c>
      <c r="N3017" s="2" t="str">
        <f t="shared" si="236"/>
        <v>Bühler</v>
      </c>
      <c r="O3017" s="2" t="str">
        <f t="shared" si="236"/>
        <v>Bühler</v>
      </c>
      <c r="P3017" s="2" t="str">
        <f t="shared" si="236"/>
        <v>Bühler</v>
      </c>
      <c r="Q3017" s="2" t="str">
        <f t="shared" si="236"/>
        <v>Bühler</v>
      </c>
      <c r="R3017" s="2" t="str">
        <f t="shared" si="236"/>
        <v/>
      </c>
      <c r="S3017" s="2" t="str">
        <f t="shared" si="236"/>
        <v/>
      </c>
      <c r="T3017" s="2" t="str">
        <f t="shared" si="236"/>
        <v/>
      </c>
      <c r="U3017" s="2" t="str">
        <f t="shared" si="236"/>
        <v/>
      </c>
      <c r="V3017" s="2" t="str">
        <f t="shared" si="236"/>
        <v/>
      </c>
      <c r="W3017" s="2" t="str">
        <f t="shared" si="236"/>
        <v/>
      </c>
      <c r="X3017" s="2" t="str">
        <f t="shared" si="236"/>
        <v/>
      </c>
      <c r="Y3017" s="2" t="str">
        <f t="shared" si="236"/>
        <v/>
      </c>
    </row>
    <row r="3018" spans="1:25" x14ac:dyDescent="0.2">
      <c r="A3018" s="2" t="s">
        <v>2146</v>
      </c>
      <c r="B3018" s="2">
        <v>9242</v>
      </c>
      <c r="C3018" s="2">
        <v>0</v>
      </c>
      <c r="D3018" s="2" t="s">
        <v>2141</v>
      </c>
      <c r="E3018" s="2">
        <v>3405</v>
      </c>
      <c r="F3018" s="2" t="s">
        <v>1966</v>
      </c>
      <c r="G3018" s="2">
        <v>2725599.2990000001</v>
      </c>
      <c r="H3018" s="2">
        <v>1255056.1710000001</v>
      </c>
      <c r="I3018" s="2" t="s">
        <v>4896</v>
      </c>
      <c r="J3018" s="4">
        <v>39630</v>
      </c>
      <c r="K3018" s="230">
        <f t="shared" si="237"/>
        <v>3</v>
      </c>
      <c r="L3018" s="2" t="str">
        <f>$B3018&amp;"-"&amp;COUNTIF($B$2:$B3018, $B3018)</f>
        <v>9242-1</v>
      </c>
      <c r="M3018" s="2">
        <v>9056</v>
      </c>
      <c r="N3018" s="2" t="str">
        <f t="shared" si="236"/>
        <v>Gais</v>
      </c>
      <c r="O3018" s="2" t="str">
        <f t="shared" si="236"/>
        <v>Gais</v>
      </c>
      <c r="P3018" s="2" t="str">
        <f t="shared" si="236"/>
        <v>Gais</v>
      </c>
      <c r="Q3018" s="2" t="str">
        <f t="shared" si="236"/>
        <v/>
      </c>
      <c r="R3018" s="2" t="str">
        <f t="shared" si="236"/>
        <v/>
      </c>
      <c r="S3018" s="2" t="str">
        <f t="shared" si="236"/>
        <v/>
      </c>
      <c r="T3018" s="2" t="str">
        <f t="shared" si="236"/>
        <v/>
      </c>
      <c r="U3018" s="2" t="str">
        <f t="shared" si="236"/>
        <v/>
      </c>
      <c r="V3018" s="2" t="str">
        <f t="shared" si="236"/>
        <v/>
      </c>
      <c r="W3018" s="2" t="str">
        <f t="shared" si="236"/>
        <v/>
      </c>
      <c r="X3018" s="2" t="str">
        <f t="shared" si="236"/>
        <v/>
      </c>
      <c r="Y3018" s="2" t="str">
        <f t="shared" si="236"/>
        <v/>
      </c>
    </row>
    <row r="3019" spans="1:25" x14ac:dyDescent="0.2">
      <c r="A3019" s="2" t="s">
        <v>2141</v>
      </c>
      <c r="B3019" s="2">
        <v>9243</v>
      </c>
      <c r="C3019" s="2">
        <v>0</v>
      </c>
      <c r="D3019" s="2" t="s">
        <v>2141</v>
      </c>
      <c r="E3019" s="2">
        <v>3405</v>
      </c>
      <c r="F3019" s="2" t="s">
        <v>1966</v>
      </c>
      <c r="G3019" s="2">
        <v>2725080.5690000001</v>
      </c>
      <c r="H3019" s="2">
        <v>1254076.6939999999</v>
      </c>
      <c r="I3019" s="2" t="s">
        <v>4896</v>
      </c>
      <c r="J3019" s="4">
        <v>39630</v>
      </c>
      <c r="K3019" s="230">
        <f t="shared" si="237"/>
        <v>3</v>
      </c>
      <c r="L3019" s="2" t="str">
        <f>$B3019&amp;"-"&amp;COUNTIF($B$2:$B3019, $B3019)</f>
        <v>9243-2</v>
      </c>
      <c r="M3019" s="2">
        <v>9057</v>
      </c>
      <c r="N3019" s="2" t="str">
        <f t="shared" si="236"/>
        <v>Weissbad</v>
      </c>
      <c r="O3019" s="2" t="str">
        <f t="shared" si="236"/>
        <v>Schwende</v>
      </c>
      <c r="P3019" s="2" t="str">
        <f t="shared" si="236"/>
        <v>Wasserauen</v>
      </c>
      <c r="Q3019" s="2" t="str">
        <f t="shared" si="236"/>
        <v/>
      </c>
      <c r="R3019" s="2" t="str">
        <f t="shared" si="236"/>
        <v/>
      </c>
      <c r="S3019" s="2" t="str">
        <f t="shared" si="236"/>
        <v/>
      </c>
      <c r="T3019" s="2" t="str">
        <f t="shared" si="236"/>
        <v/>
      </c>
      <c r="U3019" s="2" t="str">
        <f t="shared" si="236"/>
        <v/>
      </c>
      <c r="V3019" s="2" t="str">
        <f t="shared" si="236"/>
        <v/>
      </c>
      <c r="W3019" s="2" t="str">
        <f t="shared" si="236"/>
        <v/>
      </c>
      <c r="X3019" s="2" t="str">
        <f t="shared" si="236"/>
        <v/>
      </c>
      <c r="Y3019" s="2" t="str">
        <f t="shared" si="236"/>
        <v/>
      </c>
    </row>
    <row r="3020" spans="1:25" x14ac:dyDescent="0.2">
      <c r="A3020" s="2" t="s">
        <v>2142</v>
      </c>
      <c r="B3020" s="2">
        <v>9532</v>
      </c>
      <c r="C3020" s="2">
        <v>0</v>
      </c>
      <c r="D3020" s="2" t="s">
        <v>2141</v>
      </c>
      <c r="E3020" s="2">
        <v>3405</v>
      </c>
      <c r="F3020" s="2" t="s">
        <v>1966</v>
      </c>
      <c r="G3020" s="2">
        <v>2722472.12</v>
      </c>
      <c r="H3020" s="2">
        <v>1255051.3389999999</v>
      </c>
      <c r="I3020" s="2" t="s">
        <v>4896</v>
      </c>
      <c r="J3020" s="4">
        <v>39630</v>
      </c>
      <c r="K3020" s="230">
        <f t="shared" si="237"/>
        <v>3</v>
      </c>
      <c r="L3020" s="2" t="str">
        <f>$B3020&amp;"-"&amp;COUNTIF($B$2:$B3020, $B3020)</f>
        <v>9532-2</v>
      </c>
      <c r="M3020" s="2">
        <v>9058</v>
      </c>
      <c r="N3020" s="2" t="str">
        <f t="shared" si="236"/>
        <v>Brülisau</v>
      </c>
      <c r="O3020" s="2" t="str">
        <f t="shared" si="236"/>
        <v>Brülisau</v>
      </c>
      <c r="P3020" s="2" t="str">
        <f t="shared" si="236"/>
        <v/>
      </c>
      <c r="Q3020" s="2" t="str">
        <f t="shared" si="236"/>
        <v/>
      </c>
      <c r="R3020" s="2" t="str">
        <f t="shared" si="236"/>
        <v/>
      </c>
      <c r="S3020" s="2" t="str">
        <f t="shared" si="236"/>
        <v/>
      </c>
      <c r="T3020" s="2" t="str">
        <f t="shared" si="236"/>
        <v/>
      </c>
      <c r="U3020" s="2" t="str">
        <f t="shared" si="236"/>
        <v/>
      </c>
      <c r="V3020" s="2" t="str">
        <f t="shared" si="236"/>
        <v/>
      </c>
      <c r="W3020" s="2" t="str">
        <f t="shared" si="236"/>
        <v/>
      </c>
      <c r="X3020" s="2" t="str">
        <f t="shared" si="236"/>
        <v/>
      </c>
      <c r="Y3020" s="2" t="str">
        <f t="shared" si="236"/>
        <v/>
      </c>
    </row>
    <row r="3021" spans="1:25" x14ac:dyDescent="0.2">
      <c r="A3021" s="2" t="s">
        <v>2143</v>
      </c>
      <c r="B3021" s="2">
        <v>9536</v>
      </c>
      <c r="C3021" s="2">
        <v>0</v>
      </c>
      <c r="D3021" s="2" t="s">
        <v>2141</v>
      </c>
      <c r="E3021" s="2">
        <v>3405</v>
      </c>
      <c r="F3021" s="2" t="s">
        <v>1966</v>
      </c>
      <c r="G3021" s="2">
        <v>2723438.9</v>
      </c>
      <c r="H3021" s="2">
        <v>1255660.4650000001</v>
      </c>
      <c r="I3021" s="2" t="s">
        <v>4896</v>
      </c>
      <c r="J3021" s="4">
        <v>39630</v>
      </c>
      <c r="K3021" s="230">
        <f t="shared" si="237"/>
        <v>3</v>
      </c>
      <c r="L3021" s="2" t="str">
        <f>$B3021&amp;"-"&amp;COUNTIF($B$2:$B3021, $B3021)</f>
        <v>9536-1</v>
      </c>
      <c r="M3021" s="2">
        <v>9062</v>
      </c>
      <c r="N3021" s="2" t="str">
        <f t="shared" ref="N3021:Y3042" si="238">IFERROR(INDEX($A$2:$A$5744, MATCH($M3021&amp;"-"&amp;N$1, $L$2:$L$5744, 0)), "")</f>
        <v>Lustmühle</v>
      </c>
      <c r="O3021" s="2" t="str">
        <f t="shared" si="238"/>
        <v/>
      </c>
      <c r="P3021" s="2" t="str">
        <f t="shared" si="238"/>
        <v/>
      </c>
      <c r="Q3021" s="2" t="str">
        <f t="shared" si="238"/>
        <v/>
      </c>
      <c r="R3021" s="2" t="str">
        <f t="shared" si="238"/>
        <v/>
      </c>
      <c r="S3021" s="2" t="str">
        <f t="shared" si="238"/>
        <v/>
      </c>
      <c r="T3021" s="2" t="str">
        <f t="shared" si="238"/>
        <v/>
      </c>
      <c r="U3021" s="2" t="str">
        <f t="shared" si="238"/>
        <v/>
      </c>
      <c r="V3021" s="2" t="str">
        <f t="shared" si="238"/>
        <v/>
      </c>
      <c r="W3021" s="2" t="str">
        <f t="shared" si="238"/>
        <v/>
      </c>
      <c r="X3021" s="2" t="str">
        <f t="shared" si="238"/>
        <v/>
      </c>
      <c r="Y3021" s="2" t="str">
        <f t="shared" si="238"/>
        <v/>
      </c>
    </row>
    <row r="3022" spans="1:25" x14ac:dyDescent="0.2">
      <c r="A3022" s="2" t="s">
        <v>2144</v>
      </c>
      <c r="B3022" s="2">
        <v>9604</v>
      </c>
      <c r="C3022" s="2">
        <v>1</v>
      </c>
      <c r="D3022" s="2" t="s">
        <v>2141</v>
      </c>
      <c r="E3022" s="2">
        <v>3405</v>
      </c>
      <c r="F3022" s="2" t="s">
        <v>1966</v>
      </c>
      <c r="G3022" s="2">
        <v>2726623.13</v>
      </c>
      <c r="H3022" s="2">
        <v>1252236.0160000001</v>
      </c>
      <c r="I3022" s="2" t="s">
        <v>4896</v>
      </c>
      <c r="J3022" s="4">
        <v>39630</v>
      </c>
      <c r="K3022" s="230">
        <f t="shared" si="237"/>
        <v>3</v>
      </c>
      <c r="L3022" s="2" t="str">
        <f>$B3022&amp;"-"&amp;COUNTIF($B$2:$B3022, $B3022)</f>
        <v>9604-4</v>
      </c>
      <c r="M3022" s="2">
        <v>9063</v>
      </c>
      <c r="N3022" s="2" t="str">
        <f t="shared" si="238"/>
        <v>Stein AR</v>
      </c>
      <c r="O3022" s="2" t="str">
        <f t="shared" si="238"/>
        <v>Stein AR</v>
      </c>
      <c r="P3022" s="2" t="str">
        <f t="shared" si="238"/>
        <v/>
      </c>
      <c r="Q3022" s="2" t="str">
        <f t="shared" si="238"/>
        <v/>
      </c>
      <c r="R3022" s="2" t="str">
        <f t="shared" si="238"/>
        <v/>
      </c>
      <c r="S3022" s="2" t="str">
        <f t="shared" si="238"/>
        <v/>
      </c>
      <c r="T3022" s="2" t="str">
        <f t="shared" si="238"/>
        <v/>
      </c>
      <c r="U3022" s="2" t="str">
        <f t="shared" si="238"/>
        <v/>
      </c>
      <c r="V3022" s="2" t="str">
        <f t="shared" si="238"/>
        <v/>
      </c>
      <c r="W3022" s="2" t="str">
        <f t="shared" si="238"/>
        <v/>
      </c>
      <c r="X3022" s="2" t="str">
        <f t="shared" si="238"/>
        <v/>
      </c>
      <c r="Y3022" s="2" t="str">
        <f t="shared" si="238"/>
        <v/>
      </c>
    </row>
    <row r="3023" spans="1:25" x14ac:dyDescent="0.2">
      <c r="A3023" s="2" t="s">
        <v>2139</v>
      </c>
      <c r="B3023" s="2">
        <v>9230</v>
      </c>
      <c r="C3023" s="2">
        <v>0</v>
      </c>
      <c r="D3023" s="2" t="s">
        <v>2146</v>
      </c>
      <c r="E3023" s="2">
        <v>3407</v>
      </c>
      <c r="F3023" s="2" t="s">
        <v>1966</v>
      </c>
      <c r="G3023" s="2">
        <v>2730013.2319999998</v>
      </c>
      <c r="H3023" s="2">
        <v>1253016.2080000001</v>
      </c>
      <c r="I3023" s="2" t="s">
        <v>4896</v>
      </c>
      <c r="J3023" s="4">
        <v>39630</v>
      </c>
      <c r="K3023" s="230">
        <f t="shared" si="237"/>
        <v>3</v>
      </c>
      <c r="L3023" s="2" t="str">
        <f>$B3023&amp;"-"&amp;COUNTIF($B$2:$B3023, $B3023)</f>
        <v>9230-3</v>
      </c>
      <c r="M3023" s="2">
        <v>9064</v>
      </c>
      <c r="N3023" s="2" t="str">
        <f t="shared" si="238"/>
        <v>Hundwil</v>
      </c>
      <c r="O3023" s="2" t="str">
        <f t="shared" si="238"/>
        <v/>
      </c>
      <c r="P3023" s="2" t="str">
        <f t="shared" si="238"/>
        <v/>
      </c>
      <c r="Q3023" s="2" t="str">
        <f t="shared" si="238"/>
        <v/>
      </c>
      <c r="R3023" s="2" t="str">
        <f t="shared" si="238"/>
        <v/>
      </c>
      <c r="S3023" s="2" t="str">
        <f t="shared" si="238"/>
        <v/>
      </c>
      <c r="T3023" s="2" t="str">
        <f t="shared" si="238"/>
        <v/>
      </c>
      <c r="U3023" s="2" t="str">
        <f t="shared" si="238"/>
        <v/>
      </c>
      <c r="V3023" s="2" t="str">
        <f t="shared" si="238"/>
        <v/>
      </c>
      <c r="W3023" s="2" t="str">
        <f t="shared" si="238"/>
        <v/>
      </c>
      <c r="X3023" s="2" t="str">
        <f t="shared" si="238"/>
        <v/>
      </c>
      <c r="Y3023" s="2" t="str">
        <f t="shared" si="238"/>
        <v/>
      </c>
    </row>
    <row r="3024" spans="1:25" x14ac:dyDescent="0.2">
      <c r="A3024" s="2" t="s">
        <v>2145</v>
      </c>
      <c r="B3024" s="2">
        <v>9240</v>
      </c>
      <c r="C3024" s="2">
        <v>2</v>
      </c>
      <c r="D3024" s="2" t="s">
        <v>2146</v>
      </c>
      <c r="E3024" s="2">
        <v>3407</v>
      </c>
      <c r="F3024" s="2" t="s">
        <v>1966</v>
      </c>
      <c r="G3024" s="2">
        <v>2730547.602</v>
      </c>
      <c r="H3024" s="2">
        <v>1254538.841</v>
      </c>
      <c r="I3024" s="2" t="s">
        <v>4896</v>
      </c>
      <c r="J3024" s="4">
        <v>39630</v>
      </c>
      <c r="K3024" s="230">
        <f t="shared" si="237"/>
        <v>3</v>
      </c>
      <c r="L3024" s="2" t="str">
        <f>$B3024&amp;"-"&amp;COUNTIF($B$2:$B3024, $B3024)</f>
        <v>9240-1</v>
      </c>
      <c r="M3024" s="2">
        <v>9100</v>
      </c>
      <c r="N3024" s="2" t="str">
        <f t="shared" si="238"/>
        <v>Herisau</v>
      </c>
      <c r="O3024" s="2" t="str">
        <f t="shared" si="238"/>
        <v>Herisau</v>
      </c>
      <c r="P3024" s="2" t="str">
        <f t="shared" si="238"/>
        <v>Herisau</v>
      </c>
      <c r="Q3024" s="2" t="str">
        <f t="shared" si="238"/>
        <v>Herisau</v>
      </c>
      <c r="R3024" s="2" t="str">
        <f t="shared" si="238"/>
        <v/>
      </c>
      <c r="S3024" s="2" t="str">
        <f t="shared" si="238"/>
        <v/>
      </c>
      <c r="T3024" s="2" t="str">
        <f t="shared" si="238"/>
        <v/>
      </c>
      <c r="U3024" s="2" t="str">
        <f t="shared" si="238"/>
        <v/>
      </c>
      <c r="V3024" s="2" t="str">
        <f t="shared" si="238"/>
        <v/>
      </c>
      <c r="W3024" s="2" t="str">
        <f t="shared" si="238"/>
        <v/>
      </c>
      <c r="X3024" s="2" t="str">
        <f t="shared" si="238"/>
        <v/>
      </c>
      <c r="Y3024" s="2" t="str">
        <f t="shared" si="238"/>
        <v/>
      </c>
    </row>
    <row r="3025" spans="1:25" x14ac:dyDescent="0.2">
      <c r="A3025" s="2" t="s">
        <v>2146</v>
      </c>
      <c r="B3025" s="2">
        <v>9242</v>
      </c>
      <c r="C3025" s="2">
        <v>0</v>
      </c>
      <c r="D3025" s="2" t="s">
        <v>2146</v>
      </c>
      <c r="E3025" s="2">
        <v>3407</v>
      </c>
      <c r="F3025" s="2" t="s">
        <v>1966</v>
      </c>
      <c r="G3025" s="2">
        <v>2727035.7629999998</v>
      </c>
      <c r="H3025" s="2">
        <v>1254494.0759999999</v>
      </c>
      <c r="I3025" s="2" t="s">
        <v>4896</v>
      </c>
      <c r="J3025" s="4">
        <v>39630</v>
      </c>
      <c r="K3025" s="230">
        <f t="shared" si="237"/>
        <v>3</v>
      </c>
      <c r="L3025" s="2" t="str">
        <f>$B3025&amp;"-"&amp;COUNTIF($B$2:$B3025, $B3025)</f>
        <v>9242-2</v>
      </c>
      <c r="M3025" s="2">
        <v>9103</v>
      </c>
      <c r="N3025" s="2" t="str">
        <f t="shared" si="238"/>
        <v>Schwellbrunn</v>
      </c>
      <c r="O3025" s="2" t="str">
        <f t="shared" si="238"/>
        <v>Schwellbrunn</v>
      </c>
      <c r="P3025" s="2" t="str">
        <f t="shared" si="238"/>
        <v>Schwellbrunn</v>
      </c>
      <c r="Q3025" s="2" t="str">
        <f t="shared" si="238"/>
        <v>Schwellbrunn</v>
      </c>
      <c r="R3025" s="2" t="str">
        <f t="shared" si="238"/>
        <v/>
      </c>
      <c r="S3025" s="2" t="str">
        <f t="shared" si="238"/>
        <v/>
      </c>
      <c r="T3025" s="2" t="str">
        <f t="shared" si="238"/>
        <v/>
      </c>
      <c r="U3025" s="2" t="str">
        <f t="shared" si="238"/>
        <v/>
      </c>
      <c r="V3025" s="2" t="str">
        <f t="shared" si="238"/>
        <v/>
      </c>
      <c r="W3025" s="2" t="str">
        <f t="shared" si="238"/>
        <v/>
      </c>
      <c r="X3025" s="2" t="str">
        <f t="shared" si="238"/>
        <v/>
      </c>
      <c r="Y3025" s="2" t="str">
        <f t="shared" si="238"/>
        <v/>
      </c>
    </row>
    <row r="3026" spans="1:25" x14ac:dyDescent="0.2">
      <c r="A3026" s="2" t="s">
        <v>2149</v>
      </c>
      <c r="B3026" s="2">
        <v>9244</v>
      </c>
      <c r="C3026" s="2">
        <v>0</v>
      </c>
      <c r="D3026" s="2" t="s">
        <v>2146</v>
      </c>
      <c r="E3026" s="2">
        <v>3407</v>
      </c>
      <c r="F3026" s="2" t="s">
        <v>1966</v>
      </c>
      <c r="G3026" s="2">
        <v>2729019.4389999998</v>
      </c>
      <c r="H3026" s="2">
        <v>1255312.5959999999</v>
      </c>
      <c r="I3026" s="2" t="s">
        <v>4896</v>
      </c>
      <c r="J3026" s="4">
        <v>39630</v>
      </c>
      <c r="K3026" s="230">
        <f t="shared" si="237"/>
        <v>3</v>
      </c>
      <c r="L3026" s="2" t="str">
        <f>$B3026&amp;"-"&amp;COUNTIF($B$2:$B3026, $B3026)</f>
        <v>9244-1</v>
      </c>
      <c r="M3026" s="2">
        <v>9104</v>
      </c>
      <c r="N3026" s="2" t="str">
        <f t="shared" si="238"/>
        <v>Waldstatt</v>
      </c>
      <c r="O3026" s="2" t="str">
        <f t="shared" si="238"/>
        <v>Waldstatt</v>
      </c>
      <c r="P3026" s="2" t="str">
        <f t="shared" si="238"/>
        <v>Waldstatt</v>
      </c>
      <c r="Q3026" s="2" t="str">
        <f t="shared" si="238"/>
        <v/>
      </c>
      <c r="R3026" s="2" t="str">
        <f t="shared" si="238"/>
        <v/>
      </c>
      <c r="S3026" s="2" t="str">
        <f t="shared" si="238"/>
        <v/>
      </c>
      <c r="T3026" s="2" t="str">
        <f t="shared" si="238"/>
        <v/>
      </c>
      <c r="U3026" s="2" t="str">
        <f t="shared" si="238"/>
        <v/>
      </c>
      <c r="V3026" s="2" t="str">
        <f t="shared" si="238"/>
        <v/>
      </c>
      <c r="W3026" s="2" t="str">
        <f t="shared" si="238"/>
        <v/>
      </c>
      <c r="X3026" s="2" t="str">
        <f t="shared" si="238"/>
        <v/>
      </c>
      <c r="Y3026" s="2" t="str">
        <f t="shared" si="238"/>
        <v/>
      </c>
    </row>
    <row r="3027" spans="1:25" x14ac:dyDescent="0.2">
      <c r="A3027" s="2" t="s">
        <v>2147</v>
      </c>
      <c r="B3027" s="2">
        <v>9248</v>
      </c>
      <c r="C3027" s="2">
        <v>0</v>
      </c>
      <c r="D3027" s="2" t="s">
        <v>2146</v>
      </c>
      <c r="E3027" s="2">
        <v>3407</v>
      </c>
      <c r="F3027" s="2" t="s">
        <v>1966</v>
      </c>
      <c r="G3027" s="2">
        <v>2728103.9180000001</v>
      </c>
      <c r="H3027" s="2">
        <v>1252979.8430000001</v>
      </c>
      <c r="I3027" s="2" t="s">
        <v>4896</v>
      </c>
      <c r="J3027" s="4">
        <v>39630</v>
      </c>
      <c r="K3027" s="230">
        <f t="shared" si="237"/>
        <v>3</v>
      </c>
      <c r="L3027" s="2" t="str">
        <f>$B3027&amp;"-"&amp;COUNTIF($B$2:$B3027, $B3027)</f>
        <v>9248-1</v>
      </c>
      <c r="M3027" s="2">
        <v>9105</v>
      </c>
      <c r="N3027" s="2" t="str">
        <f t="shared" si="238"/>
        <v>Schönengrund</v>
      </c>
      <c r="O3027" s="2" t="str">
        <f t="shared" si="238"/>
        <v>Schönengrund</v>
      </c>
      <c r="P3027" s="2" t="str">
        <f t="shared" si="238"/>
        <v>Schönengrund</v>
      </c>
      <c r="Q3027" s="2" t="str">
        <f t="shared" si="238"/>
        <v/>
      </c>
      <c r="R3027" s="2" t="str">
        <f t="shared" si="238"/>
        <v/>
      </c>
      <c r="S3027" s="2" t="str">
        <f t="shared" si="238"/>
        <v/>
      </c>
      <c r="T3027" s="2" t="str">
        <f t="shared" si="238"/>
        <v/>
      </c>
      <c r="U3027" s="2" t="str">
        <f t="shared" si="238"/>
        <v/>
      </c>
      <c r="V3027" s="2" t="str">
        <f t="shared" si="238"/>
        <v/>
      </c>
      <c r="W3027" s="2" t="str">
        <f t="shared" si="238"/>
        <v/>
      </c>
      <c r="X3027" s="2" t="str">
        <f t="shared" si="238"/>
        <v/>
      </c>
      <c r="Y3027" s="2" t="str">
        <f t="shared" si="238"/>
        <v/>
      </c>
    </row>
    <row r="3028" spans="1:25" x14ac:dyDescent="0.2">
      <c r="A3028" s="2" t="s">
        <v>2144</v>
      </c>
      <c r="B3028" s="2">
        <v>9604</v>
      </c>
      <c r="C3028" s="2">
        <v>1</v>
      </c>
      <c r="D3028" s="2" t="s">
        <v>2146</v>
      </c>
      <c r="E3028" s="2">
        <v>3407</v>
      </c>
      <c r="F3028" s="2" t="s">
        <v>1966</v>
      </c>
      <c r="G3028" s="2">
        <v>2727667.2609999999</v>
      </c>
      <c r="H3028" s="2">
        <v>1251829.8219999999</v>
      </c>
      <c r="I3028" s="2" t="s">
        <v>4896</v>
      </c>
      <c r="J3028" s="4">
        <v>39630</v>
      </c>
      <c r="K3028" s="230">
        <f t="shared" si="237"/>
        <v>3</v>
      </c>
      <c r="L3028" s="2" t="str">
        <f>$B3028&amp;"-"&amp;COUNTIF($B$2:$B3028, $B3028)</f>
        <v>9604-5</v>
      </c>
      <c r="M3028" s="2">
        <v>9107</v>
      </c>
      <c r="N3028" s="2" t="str">
        <f t="shared" si="238"/>
        <v>Urnäsch</v>
      </c>
      <c r="O3028" s="2" t="str">
        <f t="shared" si="238"/>
        <v>Urnäsch</v>
      </c>
      <c r="P3028" s="2" t="str">
        <f t="shared" si="238"/>
        <v>Urnäsch</v>
      </c>
      <c r="Q3028" s="2" t="str">
        <f t="shared" si="238"/>
        <v>Urnäsch</v>
      </c>
      <c r="R3028" s="2" t="str">
        <f t="shared" si="238"/>
        <v>Urnäsch</v>
      </c>
      <c r="S3028" s="2" t="str">
        <f t="shared" si="238"/>
        <v>Urnäsch</v>
      </c>
      <c r="T3028" s="2" t="str">
        <f t="shared" si="238"/>
        <v>Urnäsch</v>
      </c>
      <c r="U3028" s="2" t="str">
        <f t="shared" si="238"/>
        <v/>
      </c>
      <c r="V3028" s="2" t="str">
        <f t="shared" si="238"/>
        <v/>
      </c>
      <c r="W3028" s="2" t="str">
        <f t="shared" si="238"/>
        <v/>
      </c>
      <c r="X3028" s="2" t="str">
        <f t="shared" si="238"/>
        <v/>
      </c>
      <c r="Y3028" s="2" t="str">
        <f t="shared" si="238"/>
        <v/>
      </c>
    </row>
    <row r="3029" spans="1:25" x14ac:dyDescent="0.2">
      <c r="A3029" s="2" t="s">
        <v>2148</v>
      </c>
      <c r="B3029" s="2">
        <v>9240</v>
      </c>
      <c r="C3029" s="2">
        <v>0</v>
      </c>
      <c r="D3029" s="2" t="s">
        <v>2148</v>
      </c>
      <c r="E3029" s="2">
        <v>3408</v>
      </c>
      <c r="F3029" s="2" t="s">
        <v>1966</v>
      </c>
      <c r="G3029" s="2">
        <v>2728046.9819999998</v>
      </c>
      <c r="H3029" s="2">
        <v>1255337.1140000001</v>
      </c>
      <c r="I3029" s="2" t="s">
        <v>4896</v>
      </c>
      <c r="J3029" s="4">
        <v>39630</v>
      </c>
      <c r="K3029" s="230">
        <f t="shared" si="237"/>
        <v>3</v>
      </c>
      <c r="L3029" s="2" t="str">
        <f>$B3029&amp;"-"&amp;COUNTIF($B$2:$B3029, $B3029)</f>
        <v>9240-2</v>
      </c>
      <c r="M3029" s="2">
        <v>9108</v>
      </c>
      <c r="N3029" s="2" t="str">
        <f t="shared" si="238"/>
        <v>Gonten</v>
      </c>
      <c r="O3029" s="2" t="str">
        <f t="shared" si="238"/>
        <v>Gonten</v>
      </c>
      <c r="P3029" s="2" t="str">
        <f t="shared" si="238"/>
        <v>Gontenbad</v>
      </c>
      <c r="Q3029" s="2" t="str">
        <f t="shared" si="238"/>
        <v>Jakobsbad</v>
      </c>
      <c r="R3029" s="2" t="str">
        <f t="shared" si="238"/>
        <v>Gonten</v>
      </c>
      <c r="S3029" s="2" t="str">
        <f t="shared" si="238"/>
        <v>Gonten</v>
      </c>
      <c r="T3029" s="2" t="str">
        <f t="shared" si="238"/>
        <v/>
      </c>
      <c r="U3029" s="2" t="str">
        <f t="shared" si="238"/>
        <v/>
      </c>
      <c r="V3029" s="2" t="str">
        <f t="shared" si="238"/>
        <v/>
      </c>
      <c r="W3029" s="2" t="str">
        <f t="shared" si="238"/>
        <v/>
      </c>
      <c r="X3029" s="2" t="str">
        <f t="shared" si="238"/>
        <v/>
      </c>
      <c r="Y3029" s="2" t="str">
        <f t="shared" si="238"/>
        <v/>
      </c>
    </row>
    <row r="3030" spans="1:25" x14ac:dyDescent="0.2">
      <c r="A3030" s="2" t="s">
        <v>2146</v>
      </c>
      <c r="B3030" s="2">
        <v>9242</v>
      </c>
      <c r="C3030" s="2">
        <v>0</v>
      </c>
      <c r="D3030" s="2" t="s">
        <v>2148</v>
      </c>
      <c r="E3030" s="2">
        <v>3408</v>
      </c>
      <c r="F3030" s="2" t="s">
        <v>1966</v>
      </c>
      <c r="G3030" s="2">
        <v>2728330.7779999999</v>
      </c>
      <c r="H3030" s="2">
        <v>1254610.791</v>
      </c>
      <c r="I3030" s="2" t="s">
        <v>4896</v>
      </c>
      <c r="J3030" s="4">
        <v>39630</v>
      </c>
      <c r="K3030" s="230">
        <f t="shared" si="237"/>
        <v>3</v>
      </c>
      <c r="L3030" s="2" t="str">
        <f>$B3030&amp;"-"&amp;COUNTIF($B$2:$B3030, $B3030)</f>
        <v>9242-3</v>
      </c>
      <c r="M3030" s="2">
        <v>9112</v>
      </c>
      <c r="N3030" s="2" t="str">
        <f t="shared" si="238"/>
        <v>Schachen b. Herisau</v>
      </c>
      <c r="O3030" s="2" t="str">
        <f t="shared" si="238"/>
        <v/>
      </c>
      <c r="P3030" s="2" t="str">
        <f t="shared" si="238"/>
        <v/>
      </c>
      <c r="Q3030" s="2" t="str">
        <f t="shared" si="238"/>
        <v/>
      </c>
      <c r="R3030" s="2" t="str">
        <f t="shared" si="238"/>
        <v/>
      </c>
      <c r="S3030" s="2" t="str">
        <f t="shared" si="238"/>
        <v/>
      </c>
      <c r="T3030" s="2" t="str">
        <f t="shared" si="238"/>
        <v/>
      </c>
      <c r="U3030" s="2" t="str">
        <f t="shared" si="238"/>
        <v/>
      </c>
      <c r="V3030" s="2" t="str">
        <f t="shared" si="238"/>
        <v/>
      </c>
      <c r="W3030" s="2" t="str">
        <f t="shared" si="238"/>
        <v/>
      </c>
      <c r="X3030" s="2" t="str">
        <f t="shared" si="238"/>
        <v/>
      </c>
      <c r="Y3030" s="2" t="str">
        <f t="shared" si="238"/>
        <v/>
      </c>
    </row>
    <row r="3031" spans="1:25" x14ac:dyDescent="0.2">
      <c r="A3031" s="2" t="s">
        <v>2149</v>
      </c>
      <c r="B3031" s="2">
        <v>9244</v>
      </c>
      <c r="C3031" s="2">
        <v>0</v>
      </c>
      <c r="D3031" s="2" t="s">
        <v>2148</v>
      </c>
      <c r="E3031" s="2">
        <v>3408</v>
      </c>
      <c r="F3031" s="2" t="s">
        <v>1966</v>
      </c>
      <c r="G3031" s="2">
        <v>2728645.6710000001</v>
      </c>
      <c r="H3031" s="2">
        <v>1256205.966</v>
      </c>
      <c r="I3031" s="2" t="s">
        <v>4896</v>
      </c>
      <c r="J3031" s="4">
        <v>39630</v>
      </c>
      <c r="K3031" s="230">
        <f t="shared" si="237"/>
        <v>3</v>
      </c>
      <c r="L3031" s="2" t="str">
        <f>$B3031&amp;"-"&amp;COUNTIF($B$2:$B3031, $B3031)</f>
        <v>9244-2</v>
      </c>
      <c r="M3031" s="2">
        <v>9113</v>
      </c>
      <c r="N3031" s="2" t="str">
        <f t="shared" si="238"/>
        <v>Degersheim</v>
      </c>
      <c r="O3031" s="2" t="str">
        <f t="shared" si="238"/>
        <v>Degersheim</v>
      </c>
      <c r="P3031" s="2" t="str">
        <f t="shared" si="238"/>
        <v>Degersheim</v>
      </c>
      <c r="Q3031" s="2" t="str">
        <f t="shared" si="238"/>
        <v>Degersheim</v>
      </c>
      <c r="R3031" s="2" t="str">
        <f t="shared" si="238"/>
        <v/>
      </c>
      <c r="S3031" s="2" t="str">
        <f t="shared" si="238"/>
        <v/>
      </c>
      <c r="T3031" s="2" t="str">
        <f t="shared" si="238"/>
        <v/>
      </c>
      <c r="U3031" s="2" t="str">
        <f t="shared" si="238"/>
        <v/>
      </c>
      <c r="V3031" s="2" t="str">
        <f t="shared" si="238"/>
        <v/>
      </c>
      <c r="W3031" s="2" t="str">
        <f t="shared" si="238"/>
        <v/>
      </c>
      <c r="X3031" s="2" t="str">
        <f t="shared" si="238"/>
        <v/>
      </c>
      <c r="Y3031" s="2" t="str">
        <f t="shared" si="238"/>
        <v/>
      </c>
    </row>
    <row r="3032" spans="1:25" x14ac:dyDescent="0.2">
      <c r="A3032" s="2" t="s">
        <v>2150</v>
      </c>
      <c r="B3032" s="2">
        <v>9247</v>
      </c>
      <c r="C3032" s="2">
        <v>0</v>
      </c>
      <c r="D3032" s="2" t="s">
        <v>2148</v>
      </c>
      <c r="E3032" s="2">
        <v>3408</v>
      </c>
      <c r="F3032" s="2" t="s">
        <v>1966</v>
      </c>
      <c r="G3032" s="2">
        <v>2726269.9640000002</v>
      </c>
      <c r="H3032" s="2">
        <v>1257491.898</v>
      </c>
      <c r="I3032" s="2" t="s">
        <v>4896</v>
      </c>
      <c r="J3032" s="4">
        <v>39630</v>
      </c>
      <c r="K3032" s="230">
        <f t="shared" si="237"/>
        <v>3</v>
      </c>
      <c r="L3032" s="2" t="str">
        <f>$B3032&amp;"-"&amp;COUNTIF($B$2:$B3032, $B3032)</f>
        <v>9247-1</v>
      </c>
      <c r="M3032" s="2">
        <v>9114</v>
      </c>
      <c r="N3032" s="2" t="str">
        <f t="shared" si="238"/>
        <v>Hoffeld</v>
      </c>
      <c r="O3032" s="2" t="str">
        <f t="shared" si="238"/>
        <v/>
      </c>
      <c r="P3032" s="2" t="str">
        <f t="shared" si="238"/>
        <v/>
      </c>
      <c r="Q3032" s="2" t="str">
        <f t="shared" si="238"/>
        <v/>
      </c>
      <c r="R3032" s="2" t="str">
        <f t="shared" si="238"/>
        <v/>
      </c>
      <c r="S3032" s="2" t="str">
        <f t="shared" si="238"/>
        <v/>
      </c>
      <c r="T3032" s="2" t="str">
        <f t="shared" si="238"/>
        <v/>
      </c>
      <c r="U3032" s="2" t="str">
        <f t="shared" si="238"/>
        <v/>
      </c>
      <c r="V3032" s="2" t="str">
        <f t="shared" si="238"/>
        <v/>
      </c>
      <c r="W3032" s="2" t="str">
        <f t="shared" si="238"/>
        <v/>
      </c>
      <c r="X3032" s="2" t="str">
        <f t="shared" si="238"/>
        <v/>
      </c>
      <c r="Y3032" s="2" t="str">
        <f t="shared" si="238"/>
        <v/>
      </c>
    </row>
    <row r="3033" spans="1:25" x14ac:dyDescent="0.2">
      <c r="A3033" s="2" t="s">
        <v>2151</v>
      </c>
      <c r="B3033" s="2">
        <v>9249</v>
      </c>
      <c r="C3033" s="2">
        <v>0</v>
      </c>
      <c r="D3033" s="2" t="s">
        <v>2148</v>
      </c>
      <c r="E3033" s="2">
        <v>3408</v>
      </c>
      <c r="F3033" s="2" t="s">
        <v>1966</v>
      </c>
      <c r="G3033" s="2">
        <v>2726255.74</v>
      </c>
      <c r="H3033" s="2">
        <v>1256033.6200000001</v>
      </c>
      <c r="I3033" s="2" t="s">
        <v>4896</v>
      </c>
      <c r="J3033" s="4">
        <v>39630</v>
      </c>
      <c r="K3033" s="230">
        <f t="shared" si="237"/>
        <v>3</v>
      </c>
      <c r="L3033" s="2" t="str">
        <f>$B3033&amp;"-"&amp;COUNTIF($B$2:$B3033, $B3033)</f>
        <v>9249-1</v>
      </c>
      <c r="M3033" s="2">
        <v>9115</v>
      </c>
      <c r="N3033" s="2" t="str">
        <f t="shared" si="238"/>
        <v>Dicken</v>
      </c>
      <c r="O3033" s="2" t="str">
        <f t="shared" si="238"/>
        <v/>
      </c>
      <c r="P3033" s="2" t="str">
        <f t="shared" si="238"/>
        <v/>
      </c>
      <c r="Q3033" s="2" t="str">
        <f t="shared" si="238"/>
        <v/>
      </c>
      <c r="R3033" s="2" t="str">
        <f t="shared" si="238"/>
        <v/>
      </c>
      <c r="S3033" s="2" t="str">
        <f t="shared" si="238"/>
        <v/>
      </c>
      <c r="T3033" s="2" t="str">
        <f t="shared" si="238"/>
        <v/>
      </c>
      <c r="U3033" s="2" t="str">
        <f t="shared" si="238"/>
        <v/>
      </c>
      <c r="V3033" s="2" t="str">
        <f t="shared" si="238"/>
        <v/>
      </c>
      <c r="W3033" s="2" t="str">
        <f t="shared" si="238"/>
        <v/>
      </c>
      <c r="X3033" s="2" t="str">
        <f t="shared" si="238"/>
        <v/>
      </c>
      <c r="Y3033" s="2" t="str">
        <f t="shared" si="238"/>
        <v/>
      </c>
    </row>
    <row r="3034" spans="1:25" x14ac:dyDescent="0.2">
      <c r="A3034" s="2" t="s">
        <v>2152</v>
      </c>
      <c r="B3034" s="2">
        <v>9249</v>
      </c>
      <c r="C3034" s="2">
        <v>1</v>
      </c>
      <c r="D3034" s="2" t="s">
        <v>2148</v>
      </c>
      <c r="E3034" s="2">
        <v>3408</v>
      </c>
      <c r="F3034" s="2" t="s">
        <v>1966</v>
      </c>
      <c r="G3034" s="2">
        <v>2723972.5559999999</v>
      </c>
      <c r="H3034" s="2">
        <v>1257100.851</v>
      </c>
      <c r="I3034" s="2" t="s">
        <v>4896</v>
      </c>
      <c r="J3034" s="4">
        <v>39630</v>
      </c>
      <c r="K3034" s="230">
        <f t="shared" si="237"/>
        <v>3</v>
      </c>
      <c r="L3034" s="2" t="str">
        <f>$B3034&amp;"-"&amp;COUNTIF($B$2:$B3034, $B3034)</f>
        <v>9249-2</v>
      </c>
      <c r="M3034" s="2">
        <v>9116</v>
      </c>
      <c r="N3034" s="2" t="str">
        <f t="shared" si="238"/>
        <v>Wolfertswil</v>
      </c>
      <c r="O3034" s="2" t="str">
        <f t="shared" si="238"/>
        <v>Wolfertswil</v>
      </c>
      <c r="P3034" s="2" t="str">
        <f t="shared" si="238"/>
        <v/>
      </c>
      <c r="Q3034" s="2" t="str">
        <f t="shared" si="238"/>
        <v/>
      </c>
      <c r="R3034" s="2" t="str">
        <f t="shared" si="238"/>
        <v/>
      </c>
      <c r="S3034" s="2" t="str">
        <f t="shared" si="238"/>
        <v/>
      </c>
      <c r="T3034" s="2" t="str">
        <f t="shared" si="238"/>
        <v/>
      </c>
      <c r="U3034" s="2" t="str">
        <f t="shared" si="238"/>
        <v/>
      </c>
      <c r="V3034" s="2" t="str">
        <f t="shared" si="238"/>
        <v/>
      </c>
      <c r="W3034" s="2" t="str">
        <f t="shared" si="238"/>
        <v/>
      </c>
      <c r="X3034" s="2" t="str">
        <f t="shared" si="238"/>
        <v/>
      </c>
      <c r="Y3034" s="2" t="str">
        <f t="shared" si="238"/>
        <v/>
      </c>
    </row>
    <row r="3035" spans="1:25" x14ac:dyDescent="0.2">
      <c r="A3035" s="2" t="s">
        <v>2153</v>
      </c>
      <c r="B3035" s="2">
        <v>9249</v>
      </c>
      <c r="C3035" s="2">
        <v>2</v>
      </c>
      <c r="D3035" s="2" t="s">
        <v>2148</v>
      </c>
      <c r="E3035" s="2">
        <v>3408</v>
      </c>
      <c r="F3035" s="2" t="s">
        <v>1966</v>
      </c>
      <c r="G3035" s="2">
        <v>2724669.36</v>
      </c>
      <c r="H3035" s="2">
        <v>1256311.496</v>
      </c>
      <c r="I3035" s="2" t="s">
        <v>4896</v>
      </c>
      <c r="J3035" s="4">
        <v>39630</v>
      </c>
      <c r="K3035" s="230">
        <f t="shared" si="237"/>
        <v>3</v>
      </c>
      <c r="L3035" s="2" t="str">
        <f>$B3035&amp;"-"&amp;COUNTIF($B$2:$B3035, $B3035)</f>
        <v>9249-3</v>
      </c>
      <c r="M3035" s="2">
        <v>9122</v>
      </c>
      <c r="N3035" s="2" t="str">
        <f t="shared" si="238"/>
        <v>Mogelsberg</v>
      </c>
      <c r="O3035" s="2" t="str">
        <f t="shared" si="238"/>
        <v>Ebersol</v>
      </c>
      <c r="P3035" s="2" t="str">
        <f t="shared" si="238"/>
        <v/>
      </c>
      <c r="Q3035" s="2" t="str">
        <f t="shared" si="238"/>
        <v/>
      </c>
      <c r="R3035" s="2" t="str">
        <f t="shared" si="238"/>
        <v/>
      </c>
      <c r="S3035" s="2" t="str">
        <f t="shared" si="238"/>
        <v/>
      </c>
      <c r="T3035" s="2" t="str">
        <f t="shared" si="238"/>
        <v/>
      </c>
      <c r="U3035" s="2" t="str">
        <f t="shared" si="238"/>
        <v/>
      </c>
      <c r="V3035" s="2" t="str">
        <f t="shared" si="238"/>
        <v/>
      </c>
      <c r="W3035" s="2" t="str">
        <f t="shared" si="238"/>
        <v/>
      </c>
      <c r="X3035" s="2" t="str">
        <f t="shared" si="238"/>
        <v/>
      </c>
      <c r="Y3035" s="2" t="str">
        <f t="shared" si="238"/>
        <v/>
      </c>
    </row>
    <row r="3036" spans="1:25" x14ac:dyDescent="0.2">
      <c r="A3036" s="2" t="s">
        <v>2143</v>
      </c>
      <c r="B3036" s="2">
        <v>9536</v>
      </c>
      <c r="C3036" s="2">
        <v>0</v>
      </c>
      <c r="D3036" s="2" t="s">
        <v>2148</v>
      </c>
      <c r="E3036" s="2">
        <v>3408</v>
      </c>
      <c r="F3036" s="2" t="s">
        <v>1966</v>
      </c>
      <c r="G3036" s="2">
        <v>2723179.1690000002</v>
      </c>
      <c r="H3036" s="2">
        <v>1256432.2180000001</v>
      </c>
      <c r="I3036" s="2" t="s">
        <v>4896</v>
      </c>
      <c r="J3036" s="4">
        <v>39630</v>
      </c>
      <c r="K3036" s="230">
        <f t="shared" si="237"/>
        <v>3</v>
      </c>
      <c r="L3036" s="2" t="str">
        <f>$B3036&amp;"-"&amp;COUNTIF($B$2:$B3036, $B3036)</f>
        <v>9536-2</v>
      </c>
      <c r="M3036" s="2">
        <v>9123</v>
      </c>
      <c r="N3036" s="2" t="str">
        <f t="shared" si="238"/>
        <v>Nassen</v>
      </c>
      <c r="O3036" s="2" t="str">
        <f t="shared" si="238"/>
        <v>Nassen</v>
      </c>
      <c r="P3036" s="2" t="str">
        <f t="shared" si="238"/>
        <v/>
      </c>
      <c r="Q3036" s="2" t="str">
        <f t="shared" si="238"/>
        <v/>
      </c>
      <c r="R3036" s="2" t="str">
        <f t="shared" si="238"/>
        <v/>
      </c>
      <c r="S3036" s="2" t="str">
        <f t="shared" si="238"/>
        <v/>
      </c>
      <c r="T3036" s="2" t="str">
        <f t="shared" si="238"/>
        <v/>
      </c>
      <c r="U3036" s="2" t="str">
        <f t="shared" si="238"/>
        <v/>
      </c>
      <c r="V3036" s="2" t="str">
        <f t="shared" si="238"/>
        <v/>
      </c>
      <c r="W3036" s="2" t="str">
        <f t="shared" si="238"/>
        <v/>
      </c>
      <c r="X3036" s="2" t="str">
        <f t="shared" si="238"/>
        <v/>
      </c>
      <c r="Y3036" s="2" t="str">
        <f t="shared" si="238"/>
        <v/>
      </c>
    </row>
    <row r="3037" spans="1:25" x14ac:dyDescent="0.2">
      <c r="A3037" s="2" t="s">
        <v>2173</v>
      </c>
      <c r="B3037" s="2">
        <v>9200</v>
      </c>
      <c r="C3037" s="2">
        <v>0</v>
      </c>
      <c r="D3037" s="2" t="s">
        <v>2154</v>
      </c>
      <c r="E3037" s="2">
        <v>3422</v>
      </c>
      <c r="F3037" s="2" t="s">
        <v>1966</v>
      </c>
      <c r="G3037" s="2">
        <v>2735485.196</v>
      </c>
      <c r="H3037" s="2">
        <v>1256342.0989999999</v>
      </c>
      <c r="I3037" s="2" t="s">
        <v>4896</v>
      </c>
      <c r="J3037" s="4">
        <v>39630</v>
      </c>
      <c r="K3037" s="230">
        <f t="shared" si="237"/>
        <v>3</v>
      </c>
      <c r="L3037" s="2" t="str">
        <f>$B3037&amp;"-"&amp;COUNTIF($B$2:$B3037, $B3037)</f>
        <v>9200-3</v>
      </c>
      <c r="M3037" s="2">
        <v>9125</v>
      </c>
      <c r="N3037" s="2" t="str">
        <f t="shared" si="238"/>
        <v>Brunnadern</v>
      </c>
      <c r="O3037" s="2" t="str">
        <f t="shared" si="238"/>
        <v/>
      </c>
      <c r="P3037" s="2" t="str">
        <f t="shared" si="238"/>
        <v/>
      </c>
      <c r="Q3037" s="2" t="str">
        <f t="shared" si="238"/>
        <v/>
      </c>
      <c r="R3037" s="2" t="str">
        <f t="shared" si="238"/>
        <v/>
      </c>
      <c r="S3037" s="2" t="str">
        <f t="shared" si="238"/>
        <v/>
      </c>
      <c r="T3037" s="2" t="str">
        <f t="shared" si="238"/>
        <v/>
      </c>
      <c r="U3037" s="2" t="str">
        <f t="shared" si="238"/>
        <v/>
      </c>
      <c r="V3037" s="2" t="str">
        <f t="shared" si="238"/>
        <v/>
      </c>
      <c r="W3037" s="2" t="str">
        <f t="shared" si="238"/>
        <v/>
      </c>
      <c r="X3037" s="2" t="str">
        <f t="shared" si="238"/>
        <v/>
      </c>
      <c r="Y3037" s="2" t="str">
        <f t="shared" si="238"/>
        <v/>
      </c>
    </row>
    <row r="3038" spans="1:25" x14ac:dyDescent="0.2">
      <c r="A3038" s="2" t="s">
        <v>2158</v>
      </c>
      <c r="B3038" s="2">
        <v>9203</v>
      </c>
      <c r="C3038" s="2">
        <v>0</v>
      </c>
      <c r="D3038" s="2" t="s">
        <v>2154</v>
      </c>
      <c r="E3038" s="2">
        <v>3422</v>
      </c>
      <c r="F3038" s="2" t="s">
        <v>1966</v>
      </c>
      <c r="G3038" s="2">
        <v>2734016.0720000002</v>
      </c>
      <c r="H3038" s="2">
        <v>1256636.0689999999</v>
      </c>
      <c r="I3038" s="2" t="s">
        <v>4896</v>
      </c>
      <c r="J3038" s="4">
        <v>39630</v>
      </c>
      <c r="K3038" s="230">
        <f t="shared" si="237"/>
        <v>3</v>
      </c>
      <c r="L3038" s="2" t="str">
        <f>$B3038&amp;"-"&amp;COUNTIF($B$2:$B3038, $B3038)</f>
        <v>9203-1</v>
      </c>
      <c r="M3038" s="2">
        <v>9126</v>
      </c>
      <c r="N3038" s="2" t="str">
        <f t="shared" si="238"/>
        <v>Necker</v>
      </c>
      <c r="O3038" s="2" t="str">
        <f t="shared" si="238"/>
        <v/>
      </c>
      <c r="P3038" s="2" t="str">
        <f t="shared" si="238"/>
        <v/>
      </c>
      <c r="Q3038" s="2" t="str">
        <f t="shared" si="238"/>
        <v/>
      </c>
      <c r="R3038" s="2" t="str">
        <f t="shared" si="238"/>
        <v/>
      </c>
      <c r="S3038" s="2" t="str">
        <f t="shared" si="238"/>
        <v/>
      </c>
      <c r="T3038" s="2" t="str">
        <f t="shared" si="238"/>
        <v/>
      </c>
      <c r="U3038" s="2" t="str">
        <f t="shared" si="238"/>
        <v/>
      </c>
      <c r="V3038" s="2" t="str">
        <f t="shared" si="238"/>
        <v/>
      </c>
      <c r="W3038" s="2" t="str">
        <f t="shared" si="238"/>
        <v/>
      </c>
      <c r="X3038" s="2" t="str">
        <f t="shared" si="238"/>
        <v/>
      </c>
      <c r="Y3038" s="2" t="str">
        <f t="shared" si="238"/>
        <v/>
      </c>
    </row>
    <row r="3039" spans="1:25" x14ac:dyDescent="0.2">
      <c r="A3039" s="2" t="s">
        <v>2154</v>
      </c>
      <c r="B3039" s="2">
        <v>9246</v>
      </c>
      <c r="C3039" s="2">
        <v>0</v>
      </c>
      <c r="D3039" s="2" t="s">
        <v>2154</v>
      </c>
      <c r="E3039" s="2">
        <v>3422</v>
      </c>
      <c r="F3039" s="2" t="s">
        <v>1966</v>
      </c>
      <c r="G3039" s="2">
        <v>2733545.912</v>
      </c>
      <c r="H3039" s="2">
        <v>1258498.825</v>
      </c>
      <c r="I3039" s="2" t="s">
        <v>4896</v>
      </c>
      <c r="J3039" s="4">
        <v>39630</v>
      </c>
      <c r="K3039" s="230">
        <f t="shared" si="237"/>
        <v>3</v>
      </c>
      <c r="L3039" s="2" t="str">
        <f>$B3039&amp;"-"&amp;COUNTIF($B$2:$B3039, $B3039)</f>
        <v>9246-1</v>
      </c>
      <c r="M3039" s="2">
        <v>9127</v>
      </c>
      <c r="N3039" s="2" t="str">
        <f t="shared" si="238"/>
        <v>St. Peterzell</v>
      </c>
      <c r="O3039" s="2" t="str">
        <f t="shared" si="238"/>
        <v/>
      </c>
      <c r="P3039" s="2" t="str">
        <f t="shared" si="238"/>
        <v/>
      </c>
      <c r="Q3039" s="2" t="str">
        <f t="shared" si="238"/>
        <v/>
      </c>
      <c r="R3039" s="2" t="str">
        <f t="shared" si="238"/>
        <v/>
      </c>
      <c r="S3039" s="2" t="str">
        <f t="shared" si="238"/>
        <v/>
      </c>
      <c r="T3039" s="2" t="str">
        <f t="shared" si="238"/>
        <v/>
      </c>
      <c r="U3039" s="2" t="str">
        <f t="shared" si="238"/>
        <v/>
      </c>
      <c r="V3039" s="2" t="str">
        <f t="shared" si="238"/>
        <v/>
      </c>
      <c r="W3039" s="2" t="str">
        <f t="shared" si="238"/>
        <v/>
      </c>
      <c r="X3039" s="2" t="str">
        <f t="shared" si="238"/>
        <v/>
      </c>
      <c r="Y3039" s="2" t="str">
        <f t="shared" si="238"/>
        <v/>
      </c>
    </row>
    <row r="3040" spans="1:25" x14ac:dyDescent="0.2">
      <c r="A3040" s="2" t="s">
        <v>2823</v>
      </c>
      <c r="B3040" s="2">
        <v>9223</v>
      </c>
      <c r="C3040" s="2">
        <v>0</v>
      </c>
      <c r="D3040" s="2" t="s">
        <v>2156</v>
      </c>
      <c r="E3040" s="2">
        <v>3423</v>
      </c>
      <c r="F3040" s="2" t="s">
        <v>1966</v>
      </c>
      <c r="G3040" s="2">
        <v>2731117.2579999999</v>
      </c>
      <c r="H3040" s="2">
        <v>1261980.324</v>
      </c>
      <c r="I3040" s="2" t="s">
        <v>4896</v>
      </c>
      <c r="J3040" s="4">
        <v>39630</v>
      </c>
      <c r="K3040" s="230">
        <f t="shared" si="237"/>
        <v>3</v>
      </c>
      <c r="L3040" s="2" t="str">
        <f>$B3040&amp;"-"&amp;COUNTIF($B$2:$B3040, $B3040)</f>
        <v>9223-1</v>
      </c>
      <c r="M3040" s="2">
        <v>9200</v>
      </c>
      <c r="N3040" s="2" t="str">
        <f t="shared" si="238"/>
        <v>Gossau SG</v>
      </c>
      <c r="O3040" s="2" t="str">
        <f t="shared" si="238"/>
        <v>Gossau SG</v>
      </c>
      <c r="P3040" s="2" t="str">
        <f t="shared" si="238"/>
        <v>Gossau SG</v>
      </c>
      <c r="Q3040" s="2" t="str">
        <f t="shared" si="238"/>
        <v>Gossau SG</v>
      </c>
      <c r="R3040" s="2" t="str">
        <f t="shared" si="238"/>
        <v/>
      </c>
      <c r="S3040" s="2" t="str">
        <f t="shared" si="238"/>
        <v/>
      </c>
      <c r="T3040" s="2" t="str">
        <f t="shared" si="238"/>
        <v/>
      </c>
      <c r="U3040" s="2" t="str">
        <f t="shared" si="238"/>
        <v/>
      </c>
      <c r="V3040" s="2" t="str">
        <f t="shared" si="238"/>
        <v/>
      </c>
      <c r="W3040" s="2" t="str">
        <f t="shared" si="238"/>
        <v/>
      </c>
      <c r="X3040" s="2" t="str">
        <f t="shared" si="238"/>
        <v/>
      </c>
      <c r="Y3040" s="2" t="str">
        <f t="shared" si="238"/>
        <v/>
      </c>
    </row>
    <row r="3041" spans="1:25" x14ac:dyDescent="0.2">
      <c r="A3041" s="2" t="s">
        <v>2159</v>
      </c>
      <c r="B3041" s="2">
        <v>9245</v>
      </c>
      <c r="C3041" s="2">
        <v>0</v>
      </c>
      <c r="D3041" s="2" t="s">
        <v>2156</v>
      </c>
      <c r="E3041" s="2">
        <v>3423</v>
      </c>
      <c r="F3041" s="2" t="s">
        <v>1966</v>
      </c>
      <c r="G3041" s="2">
        <v>2729131.0970000001</v>
      </c>
      <c r="H3041" s="2">
        <v>1257910.2690000001</v>
      </c>
      <c r="I3041" s="2" t="s">
        <v>4896</v>
      </c>
      <c r="J3041" s="4">
        <v>39630</v>
      </c>
      <c r="K3041" s="230">
        <f t="shared" si="237"/>
        <v>3</v>
      </c>
      <c r="L3041" s="2" t="str">
        <f>$B3041&amp;"-"&amp;COUNTIF($B$2:$B3041, $B3041)</f>
        <v>9245-1</v>
      </c>
      <c r="M3041" s="2">
        <v>9203</v>
      </c>
      <c r="N3041" s="2" t="str">
        <f t="shared" si="238"/>
        <v>Niederwil SG</v>
      </c>
      <c r="O3041" s="2" t="str">
        <f t="shared" si="238"/>
        <v>Niederwil SG</v>
      </c>
      <c r="P3041" s="2" t="str">
        <f t="shared" si="238"/>
        <v/>
      </c>
      <c r="Q3041" s="2" t="str">
        <f t="shared" si="238"/>
        <v/>
      </c>
      <c r="R3041" s="2" t="str">
        <f t="shared" si="238"/>
        <v/>
      </c>
      <c r="S3041" s="2" t="str">
        <f t="shared" si="238"/>
        <v/>
      </c>
      <c r="T3041" s="2" t="str">
        <f t="shared" si="238"/>
        <v/>
      </c>
      <c r="U3041" s="2" t="str">
        <f t="shared" si="238"/>
        <v/>
      </c>
      <c r="V3041" s="2" t="str">
        <f t="shared" si="238"/>
        <v/>
      </c>
      <c r="W3041" s="2" t="str">
        <f t="shared" si="238"/>
        <v/>
      </c>
      <c r="X3041" s="2" t="str">
        <f t="shared" si="238"/>
        <v/>
      </c>
      <c r="Y3041" s="2" t="str">
        <f t="shared" si="238"/>
        <v/>
      </c>
    </row>
    <row r="3042" spans="1:25" x14ac:dyDescent="0.2">
      <c r="A3042" s="2" t="s">
        <v>2160</v>
      </c>
      <c r="B3042" s="2">
        <v>9245</v>
      </c>
      <c r="C3042" s="2">
        <v>2</v>
      </c>
      <c r="D3042" s="2" t="s">
        <v>2156</v>
      </c>
      <c r="E3042" s="2">
        <v>3423</v>
      </c>
      <c r="F3042" s="2" t="s">
        <v>1966</v>
      </c>
      <c r="G3042" s="2">
        <v>2727102.69</v>
      </c>
      <c r="H3042" s="2">
        <v>1258244.2120000001</v>
      </c>
      <c r="I3042" s="2" t="s">
        <v>4896</v>
      </c>
      <c r="J3042" s="4">
        <v>40120</v>
      </c>
      <c r="K3042" s="230">
        <f t="shared" si="237"/>
        <v>3</v>
      </c>
      <c r="L3042" s="2" t="str">
        <f>$B3042&amp;"-"&amp;COUNTIF($B$2:$B3042, $B3042)</f>
        <v>9245-2</v>
      </c>
      <c r="M3042" s="2">
        <v>9204</v>
      </c>
      <c r="N3042" s="2" t="str">
        <f t="shared" si="238"/>
        <v>Andwil SG</v>
      </c>
      <c r="O3042" s="2" t="str">
        <f t="shared" si="238"/>
        <v>Andwil SG</v>
      </c>
      <c r="P3042" s="2" t="str">
        <f t="shared" si="238"/>
        <v>Andwil SG</v>
      </c>
      <c r="Q3042" s="2" t="str">
        <f t="shared" ref="O3042:Y3065" si="239">IFERROR(INDEX($A$2:$A$5744, MATCH($M3042&amp;"-"&amp;Q$1, $L$2:$L$5744, 0)), "")</f>
        <v/>
      </c>
      <c r="R3042" s="2" t="str">
        <f t="shared" si="239"/>
        <v/>
      </c>
      <c r="S3042" s="2" t="str">
        <f t="shared" si="239"/>
        <v/>
      </c>
      <c r="T3042" s="2" t="str">
        <f t="shared" si="239"/>
        <v/>
      </c>
      <c r="U3042" s="2" t="str">
        <f t="shared" si="239"/>
        <v/>
      </c>
      <c r="V3042" s="2" t="str">
        <f t="shared" si="239"/>
        <v/>
      </c>
      <c r="W3042" s="2" t="str">
        <f t="shared" si="239"/>
        <v/>
      </c>
      <c r="X3042" s="2" t="str">
        <f t="shared" si="239"/>
        <v/>
      </c>
      <c r="Y3042" s="2" t="str">
        <f t="shared" si="239"/>
        <v/>
      </c>
    </row>
    <row r="3043" spans="1:25" x14ac:dyDescent="0.2">
      <c r="A3043" s="2" t="s">
        <v>2163</v>
      </c>
      <c r="B3043" s="2">
        <v>9524</v>
      </c>
      <c r="C3043" s="2">
        <v>0</v>
      </c>
      <c r="D3043" s="2" t="s">
        <v>2156</v>
      </c>
      <c r="E3043" s="2">
        <v>3423</v>
      </c>
      <c r="F3043" s="2" t="s">
        <v>1966</v>
      </c>
      <c r="G3043" s="2">
        <v>2726855.6540000001</v>
      </c>
      <c r="H3043" s="2">
        <v>1258551.074</v>
      </c>
      <c r="I3043" s="2" t="s">
        <v>4896</v>
      </c>
      <c r="J3043" s="4">
        <v>39630</v>
      </c>
      <c r="K3043" s="230">
        <f t="shared" si="237"/>
        <v>3</v>
      </c>
      <c r="L3043" s="2" t="str">
        <f>$B3043&amp;"-"&amp;COUNTIF($B$2:$B3043, $B3043)</f>
        <v>9524-1</v>
      </c>
      <c r="M3043" s="2">
        <v>9205</v>
      </c>
      <c r="N3043" s="2" t="str">
        <f t="shared" ref="N3043:Y3106" si="240">IFERROR(INDEX($A$2:$A$5744, MATCH($M3043&amp;"-"&amp;N$1, $L$2:$L$5744, 0)), "")</f>
        <v>Waldkirch</v>
      </c>
      <c r="O3043" s="2" t="str">
        <f t="shared" si="239"/>
        <v/>
      </c>
      <c r="P3043" s="2" t="str">
        <f t="shared" si="239"/>
        <v/>
      </c>
      <c r="Q3043" s="2" t="str">
        <f t="shared" si="239"/>
        <v/>
      </c>
      <c r="R3043" s="2" t="str">
        <f t="shared" si="239"/>
        <v/>
      </c>
      <c r="S3043" s="2" t="str">
        <f t="shared" si="239"/>
        <v/>
      </c>
      <c r="T3043" s="2" t="str">
        <f t="shared" si="239"/>
        <v/>
      </c>
      <c r="U3043" s="2" t="str">
        <f t="shared" si="239"/>
        <v/>
      </c>
      <c r="V3043" s="2" t="str">
        <f t="shared" si="239"/>
        <v/>
      </c>
      <c r="W3043" s="2" t="str">
        <f t="shared" si="239"/>
        <v/>
      </c>
      <c r="X3043" s="2" t="str">
        <f t="shared" si="239"/>
        <v/>
      </c>
      <c r="Y3043" s="2" t="str">
        <f t="shared" si="239"/>
        <v/>
      </c>
    </row>
    <row r="3044" spans="1:25" x14ac:dyDescent="0.2">
      <c r="A3044" s="2" t="s">
        <v>2155</v>
      </c>
      <c r="B3044" s="2">
        <v>9525</v>
      </c>
      <c r="C3044" s="2">
        <v>0</v>
      </c>
      <c r="D3044" s="2" t="s">
        <v>2156</v>
      </c>
      <c r="E3044" s="2">
        <v>3423</v>
      </c>
      <c r="F3044" s="2" t="s">
        <v>1966</v>
      </c>
      <c r="G3044" s="2">
        <v>2728533.4360000002</v>
      </c>
      <c r="H3044" s="2">
        <v>1259265.196</v>
      </c>
      <c r="I3044" s="2" t="s">
        <v>4896</v>
      </c>
      <c r="J3044" s="4">
        <v>39630</v>
      </c>
      <c r="K3044" s="230">
        <f t="shared" si="237"/>
        <v>3</v>
      </c>
      <c r="L3044" s="2" t="str">
        <f>$B3044&amp;"-"&amp;COUNTIF($B$2:$B3044, $B3044)</f>
        <v>9525-1</v>
      </c>
      <c r="M3044" s="2">
        <v>9212</v>
      </c>
      <c r="N3044" s="2" t="str">
        <f t="shared" si="240"/>
        <v>Arnegg</v>
      </c>
      <c r="O3044" s="2" t="str">
        <f t="shared" si="239"/>
        <v>Arnegg</v>
      </c>
      <c r="P3044" s="2" t="str">
        <f t="shared" si="239"/>
        <v/>
      </c>
      <c r="Q3044" s="2" t="str">
        <f t="shared" si="239"/>
        <v/>
      </c>
      <c r="R3044" s="2" t="str">
        <f t="shared" si="239"/>
        <v/>
      </c>
      <c r="S3044" s="2" t="str">
        <f t="shared" si="239"/>
        <v/>
      </c>
      <c r="T3044" s="2" t="str">
        <f t="shared" si="239"/>
        <v/>
      </c>
      <c r="U3044" s="2" t="str">
        <f t="shared" si="239"/>
        <v/>
      </c>
      <c r="V3044" s="2" t="str">
        <f t="shared" si="239"/>
        <v/>
      </c>
      <c r="W3044" s="2" t="str">
        <f t="shared" si="239"/>
        <v/>
      </c>
      <c r="X3044" s="2" t="str">
        <f t="shared" si="239"/>
        <v/>
      </c>
      <c r="Y3044" s="2" t="str">
        <f t="shared" si="239"/>
        <v/>
      </c>
    </row>
    <row r="3045" spans="1:25" x14ac:dyDescent="0.2">
      <c r="A3045" s="2" t="s">
        <v>2157</v>
      </c>
      <c r="B3045" s="2">
        <v>9526</v>
      </c>
      <c r="C3045" s="2">
        <v>0</v>
      </c>
      <c r="D3045" s="2" t="s">
        <v>2156</v>
      </c>
      <c r="E3045" s="2">
        <v>3423</v>
      </c>
      <c r="F3045" s="2" t="s">
        <v>1966</v>
      </c>
      <c r="G3045" s="2">
        <v>2729905.43</v>
      </c>
      <c r="H3045" s="2">
        <v>1261259.1869999999</v>
      </c>
      <c r="I3045" s="2" t="s">
        <v>4896</v>
      </c>
      <c r="J3045" s="4">
        <v>39630</v>
      </c>
      <c r="K3045" s="230">
        <f t="shared" si="237"/>
        <v>3</v>
      </c>
      <c r="L3045" s="2" t="str">
        <f>$B3045&amp;"-"&amp;COUNTIF($B$2:$B3045, $B3045)</f>
        <v>9526-1</v>
      </c>
      <c r="M3045" s="2">
        <v>9213</v>
      </c>
      <c r="N3045" s="2" t="str">
        <f t="shared" si="240"/>
        <v>Hauptwil</v>
      </c>
      <c r="O3045" s="2" t="str">
        <f t="shared" si="239"/>
        <v>Hauptwil</v>
      </c>
      <c r="P3045" s="2" t="str">
        <f t="shared" si="239"/>
        <v/>
      </c>
      <c r="Q3045" s="2" t="str">
        <f t="shared" si="239"/>
        <v/>
      </c>
      <c r="R3045" s="2" t="str">
        <f t="shared" si="239"/>
        <v/>
      </c>
      <c r="S3045" s="2" t="str">
        <f t="shared" si="239"/>
        <v/>
      </c>
      <c r="T3045" s="2" t="str">
        <f t="shared" si="239"/>
        <v/>
      </c>
      <c r="U3045" s="2" t="str">
        <f t="shared" si="239"/>
        <v/>
      </c>
      <c r="V3045" s="2" t="str">
        <f t="shared" si="239"/>
        <v/>
      </c>
      <c r="W3045" s="2" t="str">
        <f t="shared" si="239"/>
        <v/>
      </c>
      <c r="X3045" s="2" t="str">
        <f t="shared" si="239"/>
        <v/>
      </c>
      <c r="Y3045" s="2" t="str">
        <f t="shared" si="239"/>
        <v/>
      </c>
    </row>
    <row r="3046" spans="1:25" x14ac:dyDescent="0.2">
      <c r="A3046" s="2" t="s">
        <v>2156</v>
      </c>
      <c r="B3046" s="2">
        <v>9527</v>
      </c>
      <c r="C3046" s="2">
        <v>0</v>
      </c>
      <c r="D3046" s="2" t="s">
        <v>2156</v>
      </c>
      <c r="E3046" s="2">
        <v>3423</v>
      </c>
      <c r="F3046" s="2" t="s">
        <v>1966</v>
      </c>
      <c r="G3046" s="2">
        <v>2731711.6830000002</v>
      </c>
      <c r="H3046" s="2">
        <v>1259989.665</v>
      </c>
      <c r="I3046" s="2" t="s">
        <v>4896</v>
      </c>
      <c r="J3046" s="4">
        <v>39630</v>
      </c>
      <c r="K3046" s="230">
        <f t="shared" si="237"/>
        <v>3</v>
      </c>
      <c r="L3046" s="2" t="str">
        <f>$B3046&amp;"-"&amp;COUNTIF($B$2:$B3046, $B3046)</f>
        <v>9527-1</v>
      </c>
      <c r="M3046" s="2">
        <v>9214</v>
      </c>
      <c r="N3046" s="2" t="str">
        <f t="shared" si="240"/>
        <v>Kradolf</v>
      </c>
      <c r="O3046" s="2" t="str">
        <f t="shared" si="239"/>
        <v>Kradolf</v>
      </c>
      <c r="P3046" s="2" t="str">
        <f t="shared" si="239"/>
        <v/>
      </c>
      <c r="Q3046" s="2" t="str">
        <f t="shared" si="239"/>
        <v/>
      </c>
      <c r="R3046" s="2" t="str">
        <f t="shared" si="239"/>
        <v/>
      </c>
      <c r="S3046" s="2" t="str">
        <f t="shared" si="239"/>
        <v/>
      </c>
      <c r="T3046" s="2" t="str">
        <f t="shared" si="239"/>
        <v/>
      </c>
      <c r="U3046" s="2" t="str">
        <f t="shared" si="239"/>
        <v/>
      </c>
      <c r="V3046" s="2" t="str">
        <f t="shared" si="239"/>
        <v/>
      </c>
      <c r="W3046" s="2" t="str">
        <f t="shared" si="239"/>
        <v/>
      </c>
      <c r="X3046" s="2" t="str">
        <f t="shared" si="239"/>
        <v/>
      </c>
      <c r="Y3046" s="2" t="str">
        <f t="shared" si="239"/>
        <v/>
      </c>
    </row>
    <row r="3047" spans="1:25" x14ac:dyDescent="0.2">
      <c r="A3047" s="2" t="s">
        <v>2158</v>
      </c>
      <c r="B3047" s="2">
        <v>9203</v>
      </c>
      <c r="C3047" s="2">
        <v>0</v>
      </c>
      <c r="D3047" s="2" t="s">
        <v>2159</v>
      </c>
      <c r="E3047" s="2">
        <v>3424</v>
      </c>
      <c r="F3047" s="2" t="s">
        <v>1966</v>
      </c>
      <c r="G3047" s="2">
        <v>2732873.9959999998</v>
      </c>
      <c r="H3047" s="2">
        <v>1254783.8019999999</v>
      </c>
      <c r="I3047" s="2" t="s">
        <v>4896</v>
      </c>
      <c r="J3047" s="4">
        <v>39630</v>
      </c>
      <c r="K3047" s="230">
        <f t="shared" si="237"/>
        <v>3</v>
      </c>
      <c r="L3047" s="2" t="str">
        <f>$B3047&amp;"-"&amp;COUNTIF($B$2:$B3047, $B3047)</f>
        <v>9203-2</v>
      </c>
      <c r="M3047" s="2">
        <v>9215</v>
      </c>
      <c r="N3047" s="2" t="str">
        <f t="shared" si="240"/>
        <v>Schönenberg an der Thur</v>
      </c>
      <c r="O3047" s="2" t="str">
        <f t="shared" si="239"/>
        <v>Buhwil</v>
      </c>
      <c r="P3047" s="2" t="str">
        <f t="shared" si="239"/>
        <v/>
      </c>
      <c r="Q3047" s="2" t="str">
        <f t="shared" si="239"/>
        <v/>
      </c>
      <c r="R3047" s="2" t="str">
        <f t="shared" si="239"/>
        <v/>
      </c>
      <c r="S3047" s="2" t="str">
        <f t="shared" si="239"/>
        <v/>
      </c>
      <c r="T3047" s="2" t="str">
        <f t="shared" si="239"/>
        <v/>
      </c>
      <c r="U3047" s="2" t="str">
        <f t="shared" si="239"/>
        <v/>
      </c>
      <c r="V3047" s="2" t="str">
        <f t="shared" si="239"/>
        <v/>
      </c>
      <c r="W3047" s="2" t="str">
        <f t="shared" si="239"/>
        <v/>
      </c>
      <c r="X3047" s="2" t="str">
        <f t="shared" si="239"/>
        <v/>
      </c>
      <c r="Y3047" s="2" t="str">
        <f t="shared" si="239"/>
        <v/>
      </c>
    </row>
    <row r="3048" spans="1:25" x14ac:dyDescent="0.2">
      <c r="A3048" s="2" t="s">
        <v>2139</v>
      </c>
      <c r="B3048" s="2">
        <v>9230</v>
      </c>
      <c r="C3048" s="2">
        <v>0</v>
      </c>
      <c r="D3048" s="2" t="s">
        <v>2159</v>
      </c>
      <c r="E3048" s="2">
        <v>3424</v>
      </c>
      <c r="F3048" s="2" t="s">
        <v>1966</v>
      </c>
      <c r="G3048" s="2">
        <v>2733337.8629999999</v>
      </c>
      <c r="H3048" s="2">
        <v>1252921.216</v>
      </c>
      <c r="I3048" s="2" t="s">
        <v>4896</v>
      </c>
      <c r="J3048" s="4">
        <v>39630</v>
      </c>
      <c r="K3048" s="230">
        <f t="shared" si="237"/>
        <v>3</v>
      </c>
      <c r="L3048" s="2" t="str">
        <f>$B3048&amp;"-"&amp;COUNTIF($B$2:$B3048, $B3048)</f>
        <v>9230-4</v>
      </c>
      <c r="M3048" s="2">
        <v>9216</v>
      </c>
      <c r="N3048" s="2" t="str">
        <f t="shared" si="240"/>
        <v>Heldswil</v>
      </c>
      <c r="O3048" s="2" t="str">
        <f t="shared" si="239"/>
        <v>Heldswil</v>
      </c>
      <c r="P3048" s="2" t="str">
        <f t="shared" si="239"/>
        <v>Hohentannen</v>
      </c>
      <c r="Q3048" s="2" t="str">
        <f t="shared" si="239"/>
        <v/>
      </c>
      <c r="R3048" s="2" t="str">
        <f t="shared" si="239"/>
        <v/>
      </c>
      <c r="S3048" s="2" t="str">
        <f t="shared" si="239"/>
        <v/>
      </c>
      <c r="T3048" s="2" t="str">
        <f t="shared" si="239"/>
        <v/>
      </c>
      <c r="U3048" s="2" t="str">
        <f t="shared" si="239"/>
        <v/>
      </c>
      <c r="V3048" s="2" t="str">
        <f t="shared" si="239"/>
        <v/>
      </c>
      <c r="W3048" s="2" t="str">
        <f t="shared" si="239"/>
        <v/>
      </c>
      <c r="X3048" s="2" t="str">
        <f t="shared" si="239"/>
        <v/>
      </c>
      <c r="Y3048" s="2" t="str">
        <f t="shared" si="239"/>
        <v/>
      </c>
    </row>
    <row r="3049" spans="1:25" x14ac:dyDescent="0.2">
      <c r="A3049" s="2" t="s">
        <v>2145</v>
      </c>
      <c r="B3049" s="2">
        <v>9240</v>
      </c>
      <c r="C3049" s="2">
        <v>2</v>
      </c>
      <c r="D3049" s="2" t="s">
        <v>2159</v>
      </c>
      <c r="E3049" s="2">
        <v>3424</v>
      </c>
      <c r="F3049" s="2" t="s">
        <v>1966</v>
      </c>
      <c r="G3049" s="2">
        <v>2731125.3050000002</v>
      </c>
      <c r="H3049" s="2">
        <v>1254864.5989999999</v>
      </c>
      <c r="I3049" s="2" t="s">
        <v>4896</v>
      </c>
      <c r="J3049" s="4">
        <v>39630</v>
      </c>
      <c r="K3049" s="230">
        <f t="shared" si="237"/>
        <v>3</v>
      </c>
      <c r="L3049" s="2" t="str">
        <f>$B3049&amp;"-"&amp;COUNTIF($B$2:$B3049, $B3049)</f>
        <v>9240-3</v>
      </c>
      <c r="M3049" s="2">
        <v>9217</v>
      </c>
      <c r="N3049" s="2" t="str">
        <f t="shared" si="240"/>
        <v>Neukirch an der Thur</v>
      </c>
      <c r="O3049" s="2" t="str">
        <f t="shared" si="239"/>
        <v/>
      </c>
      <c r="P3049" s="2" t="str">
        <f t="shared" si="239"/>
        <v/>
      </c>
      <c r="Q3049" s="2" t="str">
        <f t="shared" si="239"/>
        <v/>
      </c>
      <c r="R3049" s="2" t="str">
        <f t="shared" si="239"/>
        <v/>
      </c>
      <c r="S3049" s="2" t="str">
        <f t="shared" si="239"/>
        <v/>
      </c>
      <c r="T3049" s="2" t="str">
        <f t="shared" si="239"/>
        <v/>
      </c>
      <c r="U3049" s="2" t="str">
        <f t="shared" si="239"/>
        <v/>
      </c>
      <c r="V3049" s="2" t="str">
        <f t="shared" si="239"/>
        <v/>
      </c>
      <c r="W3049" s="2" t="str">
        <f t="shared" si="239"/>
        <v/>
      </c>
      <c r="X3049" s="2" t="str">
        <f t="shared" si="239"/>
        <v/>
      </c>
      <c r="Y3049" s="2" t="str">
        <f t="shared" si="239"/>
        <v/>
      </c>
    </row>
    <row r="3050" spans="1:25" x14ac:dyDescent="0.2">
      <c r="A3050" s="2" t="s">
        <v>2159</v>
      </c>
      <c r="B3050" s="2">
        <v>9245</v>
      </c>
      <c r="C3050" s="2">
        <v>0</v>
      </c>
      <c r="D3050" s="2" t="s">
        <v>2159</v>
      </c>
      <c r="E3050" s="2">
        <v>3424</v>
      </c>
      <c r="F3050" s="2" t="s">
        <v>1966</v>
      </c>
      <c r="G3050" s="2">
        <v>2730564.094</v>
      </c>
      <c r="H3050" s="2">
        <v>1256640.3799999999</v>
      </c>
      <c r="I3050" s="2" t="s">
        <v>4896</v>
      </c>
      <c r="J3050" s="4">
        <v>39630</v>
      </c>
      <c r="K3050" s="230">
        <f t="shared" si="237"/>
        <v>3</v>
      </c>
      <c r="L3050" s="2" t="str">
        <f>$B3050&amp;"-"&amp;COUNTIF($B$2:$B3050, $B3050)</f>
        <v>9245-3</v>
      </c>
      <c r="M3050" s="2">
        <v>9220</v>
      </c>
      <c r="N3050" s="2" t="str">
        <f t="shared" si="240"/>
        <v>Bischofszell</v>
      </c>
      <c r="O3050" s="2" t="str">
        <f t="shared" si="239"/>
        <v>Bischofszell</v>
      </c>
      <c r="P3050" s="2" t="str">
        <f t="shared" si="239"/>
        <v>Bischofszell</v>
      </c>
      <c r="Q3050" s="2" t="str">
        <f t="shared" si="239"/>
        <v>Bischofszell</v>
      </c>
      <c r="R3050" s="2" t="str">
        <f t="shared" si="239"/>
        <v/>
      </c>
      <c r="S3050" s="2" t="str">
        <f t="shared" si="239"/>
        <v/>
      </c>
      <c r="T3050" s="2" t="str">
        <f t="shared" si="239"/>
        <v/>
      </c>
      <c r="U3050" s="2" t="str">
        <f t="shared" si="239"/>
        <v/>
      </c>
      <c r="V3050" s="2" t="str">
        <f t="shared" si="239"/>
        <v/>
      </c>
      <c r="W3050" s="2" t="str">
        <f t="shared" si="239"/>
        <v/>
      </c>
      <c r="X3050" s="2" t="str">
        <f t="shared" si="239"/>
        <v/>
      </c>
      <c r="Y3050" s="2" t="str">
        <f t="shared" si="239"/>
        <v/>
      </c>
    </row>
    <row r="3051" spans="1:25" x14ac:dyDescent="0.2">
      <c r="A3051" s="2" t="s">
        <v>2160</v>
      </c>
      <c r="B3051" s="2">
        <v>9245</v>
      </c>
      <c r="C3051" s="2">
        <v>2</v>
      </c>
      <c r="D3051" s="2" t="s">
        <v>2159</v>
      </c>
      <c r="E3051" s="2">
        <v>3424</v>
      </c>
      <c r="F3051" s="2" t="s">
        <v>1966</v>
      </c>
      <c r="G3051" s="2">
        <v>2727766.6779999998</v>
      </c>
      <c r="H3051" s="2">
        <v>1257925.8470000001</v>
      </c>
      <c r="I3051" s="2" t="s">
        <v>4896</v>
      </c>
      <c r="J3051" s="4">
        <v>40120</v>
      </c>
      <c r="K3051" s="230">
        <f t="shared" si="237"/>
        <v>3</v>
      </c>
      <c r="L3051" s="2" t="str">
        <f>$B3051&amp;"-"&amp;COUNTIF($B$2:$B3051, $B3051)</f>
        <v>9245-4</v>
      </c>
      <c r="M3051" s="2">
        <v>9223</v>
      </c>
      <c r="N3051" s="2" t="str">
        <f t="shared" si="240"/>
        <v>Schweizersholz</v>
      </c>
      <c r="O3051" s="2" t="str">
        <f t="shared" si="239"/>
        <v>Schweizersholz</v>
      </c>
      <c r="P3051" s="2" t="str">
        <f t="shared" si="239"/>
        <v>Halden</v>
      </c>
      <c r="Q3051" s="2" t="str">
        <f t="shared" si="239"/>
        <v/>
      </c>
      <c r="R3051" s="2" t="str">
        <f t="shared" si="239"/>
        <v/>
      </c>
      <c r="S3051" s="2" t="str">
        <f t="shared" si="239"/>
        <v/>
      </c>
      <c r="T3051" s="2" t="str">
        <f t="shared" si="239"/>
        <v/>
      </c>
      <c r="U3051" s="2" t="str">
        <f t="shared" si="239"/>
        <v/>
      </c>
      <c r="V3051" s="2" t="str">
        <f t="shared" si="239"/>
        <v/>
      </c>
      <c r="W3051" s="2" t="str">
        <f t="shared" si="239"/>
        <v/>
      </c>
      <c r="X3051" s="2" t="str">
        <f t="shared" si="239"/>
        <v/>
      </c>
      <c r="Y3051" s="2" t="str">
        <f t="shared" si="239"/>
        <v/>
      </c>
    </row>
    <row r="3052" spans="1:25" x14ac:dyDescent="0.2">
      <c r="A3052" s="2" t="s">
        <v>2119</v>
      </c>
      <c r="B3052" s="2">
        <v>9500</v>
      </c>
      <c r="C3052" s="2">
        <v>0</v>
      </c>
      <c r="D3052" s="2" t="s">
        <v>2162</v>
      </c>
      <c r="E3052" s="2">
        <v>3426</v>
      </c>
      <c r="F3052" s="2" t="s">
        <v>1966</v>
      </c>
      <c r="G3052" s="2">
        <v>2723236.2889999999</v>
      </c>
      <c r="H3052" s="2">
        <v>1258652.5430000001</v>
      </c>
      <c r="I3052" s="2" t="s">
        <v>4896</v>
      </c>
      <c r="J3052" s="4">
        <v>39630</v>
      </c>
      <c r="K3052" s="230">
        <f t="shared" si="237"/>
        <v>3</v>
      </c>
      <c r="L3052" s="2" t="str">
        <f>$B3052&amp;"-"&amp;COUNTIF($B$2:$B3052, $B3052)</f>
        <v>9500-2</v>
      </c>
      <c r="M3052" s="2">
        <v>9225</v>
      </c>
      <c r="N3052" s="2" t="str">
        <f t="shared" si="240"/>
        <v>Wilen (Gottshaus)</v>
      </c>
      <c r="O3052" s="2" t="str">
        <f t="shared" si="239"/>
        <v>St. Pelagiberg</v>
      </c>
      <c r="P3052" s="2" t="str">
        <f t="shared" si="239"/>
        <v/>
      </c>
      <c r="Q3052" s="2" t="str">
        <f t="shared" si="239"/>
        <v/>
      </c>
      <c r="R3052" s="2" t="str">
        <f t="shared" si="239"/>
        <v/>
      </c>
      <c r="S3052" s="2" t="str">
        <f t="shared" si="239"/>
        <v/>
      </c>
      <c r="T3052" s="2" t="str">
        <f t="shared" si="239"/>
        <v/>
      </c>
      <c r="U3052" s="2" t="str">
        <f t="shared" si="239"/>
        <v/>
      </c>
      <c r="V3052" s="2" t="str">
        <f t="shared" si="239"/>
        <v/>
      </c>
      <c r="W3052" s="2" t="str">
        <f t="shared" si="239"/>
        <v/>
      </c>
      <c r="X3052" s="2" t="str">
        <f t="shared" si="239"/>
        <v/>
      </c>
      <c r="Y3052" s="2" t="str">
        <f t="shared" si="239"/>
        <v/>
      </c>
    </row>
    <row r="3053" spans="1:25" x14ac:dyDescent="0.2">
      <c r="A3053" s="2" t="s">
        <v>2955</v>
      </c>
      <c r="B3053" s="2">
        <v>9515</v>
      </c>
      <c r="C3053" s="2">
        <v>0</v>
      </c>
      <c r="D3053" s="2" t="s">
        <v>2162</v>
      </c>
      <c r="E3053" s="2">
        <v>3426</v>
      </c>
      <c r="F3053" s="2" t="s">
        <v>1966</v>
      </c>
      <c r="G3053" s="2">
        <v>2726442.4180000001</v>
      </c>
      <c r="H3053" s="2">
        <v>1260115.483</v>
      </c>
      <c r="I3053" s="2" t="s">
        <v>4896</v>
      </c>
      <c r="J3053" s="4">
        <v>39630</v>
      </c>
      <c r="K3053" s="230">
        <f t="shared" si="237"/>
        <v>3</v>
      </c>
      <c r="L3053" s="2" t="str">
        <f>$B3053&amp;"-"&amp;COUNTIF($B$2:$B3053, $B3053)</f>
        <v>9515-1</v>
      </c>
      <c r="M3053" s="2">
        <v>9230</v>
      </c>
      <c r="N3053" s="2" t="str">
        <f t="shared" si="240"/>
        <v>Flawil</v>
      </c>
      <c r="O3053" s="2" t="str">
        <f t="shared" si="239"/>
        <v>Flawil</v>
      </c>
      <c r="P3053" s="2" t="str">
        <f t="shared" si="239"/>
        <v>Flawil</v>
      </c>
      <c r="Q3053" s="2" t="str">
        <f t="shared" si="239"/>
        <v>Flawil</v>
      </c>
      <c r="R3053" s="2" t="str">
        <f t="shared" si="239"/>
        <v/>
      </c>
      <c r="S3053" s="2" t="str">
        <f t="shared" si="239"/>
        <v/>
      </c>
      <c r="T3053" s="2" t="str">
        <f t="shared" si="239"/>
        <v/>
      </c>
      <c r="U3053" s="2" t="str">
        <f t="shared" si="239"/>
        <v/>
      </c>
      <c r="V3053" s="2" t="str">
        <f t="shared" si="239"/>
        <v/>
      </c>
      <c r="W3053" s="2" t="str">
        <f t="shared" si="239"/>
        <v/>
      </c>
      <c r="X3053" s="2" t="str">
        <f t="shared" si="239"/>
        <v/>
      </c>
      <c r="Y3053" s="2" t="str">
        <f t="shared" si="239"/>
        <v/>
      </c>
    </row>
    <row r="3054" spans="1:25" x14ac:dyDescent="0.2">
      <c r="A3054" s="2" t="s">
        <v>2161</v>
      </c>
      <c r="B3054" s="2">
        <v>9523</v>
      </c>
      <c r="C3054" s="2">
        <v>0</v>
      </c>
      <c r="D3054" s="2" t="s">
        <v>2162</v>
      </c>
      <c r="E3054" s="2">
        <v>3426</v>
      </c>
      <c r="F3054" s="2" t="s">
        <v>1966</v>
      </c>
      <c r="G3054" s="2">
        <v>2724698.5010000002</v>
      </c>
      <c r="H3054" s="2">
        <v>1258524.7479999999</v>
      </c>
      <c r="I3054" s="2" t="s">
        <v>4896</v>
      </c>
      <c r="J3054" s="4">
        <v>39630</v>
      </c>
      <c r="K3054" s="230">
        <f t="shared" si="237"/>
        <v>3</v>
      </c>
      <c r="L3054" s="2" t="str">
        <f>$B3054&amp;"-"&amp;COUNTIF($B$2:$B3054, $B3054)</f>
        <v>9523-1</v>
      </c>
      <c r="M3054" s="2">
        <v>9231</v>
      </c>
      <c r="N3054" s="2" t="str">
        <f t="shared" si="240"/>
        <v>Egg (Flawil)</v>
      </c>
      <c r="O3054" s="2" t="str">
        <f t="shared" si="239"/>
        <v/>
      </c>
      <c r="P3054" s="2" t="str">
        <f t="shared" si="239"/>
        <v/>
      </c>
      <c r="Q3054" s="2" t="str">
        <f t="shared" si="239"/>
        <v/>
      </c>
      <c r="R3054" s="2" t="str">
        <f t="shared" si="239"/>
        <v/>
      </c>
      <c r="S3054" s="2" t="str">
        <f t="shared" si="239"/>
        <v/>
      </c>
      <c r="T3054" s="2" t="str">
        <f t="shared" si="239"/>
        <v/>
      </c>
      <c r="U3054" s="2" t="str">
        <f t="shared" si="239"/>
        <v/>
      </c>
      <c r="V3054" s="2" t="str">
        <f t="shared" si="239"/>
        <v/>
      </c>
      <c r="W3054" s="2" t="str">
        <f t="shared" si="239"/>
        <v/>
      </c>
      <c r="X3054" s="2" t="str">
        <f t="shared" si="239"/>
        <v/>
      </c>
      <c r="Y3054" s="2" t="str">
        <f t="shared" si="239"/>
        <v/>
      </c>
    </row>
    <row r="3055" spans="1:25" x14ac:dyDescent="0.2">
      <c r="A3055" s="2" t="s">
        <v>2163</v>
      </c>
      <c r="B3055" s="2">
        <v>9524</v>
      </c>
      <c r="C3055" s="2">
        <v>0</v>
      </c>
      <c r="D3055" s="2" t="s">
        <v>2162</v>
      </c>
      <c r="E3055" s="2">
        <v>3426</v>
      </c>
      <c r="F3055" s="2" t="s">
        <v>1966</v>
      </c>
      <c r="G3055" s="2">
        <v>2726032.9849999999</v>
      </c>
      <c r="H3055" s="2">
        <v>1259531.1880000001</v>
      </c>
      <c r="I3055" s="2" t="s">
        <v>4896</v>
      </c>
      <c r="J3055" s="4">
        <v>39630</v>
      </c>
      <c r="K3055" s="230">
        <f t="shared" si="237"/>
        <v>3</v>
      </c>
      <c r="L3055" s="2" t="str">
        <f>$B3055&amp;"-"&amp;COUNTIF($B$2:$B3055, $B3055)</f>
        <v>9524-2</v>
      </c>
      <c r="M3055" s="2">
        <v>9240</v>
      </c>
      <c r="N3055" s="2" t="str">
        <f t="shared" si="240"/>
        <v>Niederglatt SG</v>
      </c>
      <c r="O3055" s="2" t="str">
        <f t="shared" si="239"/>
        <v>Uzwil</v>
      </c>
      <c r="P3055" s="2" t="str">
        <f t="shared" si="239"/>
        <v>Niederglatt SG</v>
      </c>
      <c r="Q3055" s="2" t="str">
        <f t="shared" si="239"/>
        <v/>
      </c>
      <c r="R3055" s="2" t="str">
        <f t="shared" si="239"/>
        <v/>
      </c>
      <c r="S3055" s="2" t="str">
        <f t="shared" si="239"/>
        <v/>
      </c>
      <c r="T3055" s="2" t="str">
        <f t="shared" si="239"/>
        <v/>
      </c>
      <c r="U3055" s="2" t="str">
        <f t="shared" si="239"/>
        <v/>
      </c>
      <c r="V3055" s="2" t="str">
        <f t="shared" si="239"/>
        <v/>
      </c>
      <c r="W3055" s="2" t="str">
        <f t="shared" si="239"/>
        <v/>
      </c>
      <c r="X3055" s="2" t="str">
        <f t="shared" si="239"/>
        <v/>
      </c>
      <c r="Y3055" s="2" t="str">
        <f t="shared" si="239"/>
        <v/>
      </c>
    </row>
    <row r="3056" spans="1:25" x14ac:dyDescent="0.2">
      <c r="A3056" s="2" t="s">
        <v>2119</v>
      </c>
      <c r="B3056" s="2">
        <v>9500</v>
      </c>
      <c r="C3056" s="2">
        <v>0</v>
      </c>
      <c r="D3056" s="2" t="s">
        <v>2164</v>
      </c>
      <c r="E3056" s="2">
        <v>3427</v>
      </c>
      <c r="F3056" s="2" t="s">
        <v>1966</v>
      </c>
      <c r="G3056" s="2">
        <v>2721455.83</v>
      </c>
      <c r="H3056" s="2">
        <v>1258179.7120000001</v>
      </c>
      <c r="I3056" s="2" t="s">
        <v>4896</v>
      </c>
      <c r="J3056" s="4">
        <v>39630</v>
      </c>
      <c r="K3056" s="230">
        <f t="shared" si="237"/>
        <v>3</v>
      </c>
      <c r="L3056" s="2" t="str">
        <f>$B3056&amp;"-"&amp;COUNTIF($B$2:$B3056, $B3056)</f>
        <v>9500-3</v>
      </c>
      <c r="M3056" s="2">
        <v>9242</v>
      </c>
      <c r="N3056" s="2" t="str">
        <f t="shared" si="240"/>
        <v>Oberuzwil</v>
      </c>
      <c r="O3056" s="2" t="str">
        <f t="shared" si="239"/>
        <v>Oberuzwil</v>
      </c>
      <c r="P3056" s="2" t="str">
        <f t="shared" si="239"/>
        <v>Oberuzwil</v>
      </c>
      <c r="Q3056" s="2" t="str">
        <f t="shared" si="239"/>
        <v/>
      </c>
      <c r="R3056" s="2" t="str">
        <f t="shared" si="239"/>
        <v/>
      </c>
      <c r="S3056" s="2" t="str">
        <f t="shared" si="239"/>
        <v/>
      </c>
      <c r="T3056" s="2" t="str">
        <f t="shared" si="239"/>
        <v/>
      </c>
      <c r="U3056" s="2" t="str">
        <f t="shared" si="239"/>
        <v/>
      </c>
      <c r="V3056" s="2" t="str">
        <f t="shared" si="239"/>
        <v/>
      </c>
      <c r="W3056" s="2" t="str">
        <f t="shared" si="239"/>
        <v/>
      </c>
      <c r="X3056" s="2" t="str">
        <f t="shared" si="239"/>
        <v/>
      </c>
      <c r="Y3056" s="2" t="str">
        <f t="shared" si="239"/>
        <v/>
      </c>
    </row>
    <row r="3057" spans="1:25" x14ac:dyDescent="0.2">
      <c r="A3057" s="2" t="s">
        <v>2165</v>
      </c>
      <c r="B3057" s="2">
        <v>9512</v>
      </c>
      <c r="C3057" s="2">
        <v>0</v>
      </c>
      <c r="D3057" s="2" t="s">
        <v>2164</v>
      </c>
      <c r="E3057" s="2">
        <v>3427</v>
      </c>
      <c r="F3057" s="2" t="s">
        <v>1966</v>
      </c>
      <c r="G3057" s="2">
        <v>2723116.699</v>
      </c>
      <c r="H3057" s="2">
        <v>1260283.077</v>
      </c>
      <c r="I3057" s="2" t="s">
        <v>4896</v>
      </c>
      <c r="J3057" s="4">
        <v>39630</v>
      </c>
      <c r="K3057" s="230">
        <f t="shared" si="237"/>
        <v>3</v>
      </c>
      <c r="L3057" s="2" t="str">
        <f>$B3057&amp;"-"&amp;COUNTIF($B$2:$B3057, $B3057)</f>
        <v>9512-1</v>
      </c>
      <c r="M3057" s="2">
        <v>9243</v>
      </c>
      <c r="N3057" s="2" t="str">
        <f t="shared" si="240"/>
        <v>Jonschwil</v>
      </c>
      <c r="O3057" s="2" t="str">
        <f t="shared" si="239"/>
        <v>Jonschwil</v>
      </c>
      <c r="P3057" s="2" t="str">
        <f t="shared" si="239"/>
        <v/>
      </c>
      <c r="Q3057" s="2" t="str">
        <f t="shared" si="239"/>
        <v/>
      </c>
      <c r="R3057" s="2" t="str">
        <f t="shared" si="239"/>
        <v/>
      </c>
      <c r="S3057" s="2" t="str">
        <f t="shared" si="239"/>
        <v/>
      </c>
      <c r="T3057" s="2" t="str">
        <f t="shared" si="239"/>
        <v/>
      </c>
      <c r="U3057" s="2" t="str">
        <f t="shared" si="239"/>
        <v/>
      </c>
      <c r="V3057" s="2" t="str">
        <f t="shared" si="239"/>
        <v/>
      </c>
      <c r="W3057" s="2" t="str">
        <f t="shared" si="239"/>
        <v/>
      </c>
      <c r="X3057" s="2" t="str">
        <f t="shared" si="239"/>
        <v/>
      </c>
      <c r="Y3057" s="2" t="str">
        <f t="shared" si="239"/>
        <v/>
      </c>
    </row>
    <row r="3058" spans="1:25" x14ac:dyDescent="0.2">
      <c r="A3058" s="2" t="s">
        <v>2954</v>
      </c>
      <c r="B3058" s="2">
        <v>9514</v>
      </c>
      <c r="C3058" s="2">
        <v>0</v>
      </c>
      <c r="D3058" s="2" t="s">
        <v>2164</v>
      </c>
      <c r="E3058" s="2">
        <v>3427</v>
      </c>
      <c r="F3058" s="2" t="s">
        <v>1966</v>
      </c>
      <c r="G3058" s="2">
        <v>2724312.7859999998</v>
      </c>
      <c r="H3058" s="2">
        <v>1260581.564</v>
      </c>
      <c r="I3058" s="2" t="s">
        <v>4896</v>
      </c>
      <c r="J3058" s="4">
        <v>39630</v>
      </c>
      <c r="K3058" s="230">
        <f t="shared" si="237"/>
        <v>3</v>
      </c>
      <c r="L3058" s="2" t="str">
        <f>$B3058&amp;"-"&amp;COUNTIF($B$2:$B3058, $B3058)</f>
        <v>9514-1</v>
      </c>
      <c r="M3058" s="2">
        <v>9244</v>
      </c>
      <c r="N3058" s="2" t="str">
        <f t="shared" si="240"/>
        <v>Niederuzwil</v>
      </c>
      <c r="O3058" s="2" t="str">
        <f t="shared" si="239"/>
        <v>Niederuzwil</v>
      </c>
      <c r="P3058" s="2" t="str">
        <f t="shared" si="239"/>
        <v/>
      </c>
      <c r="Q3058" s="2" t="str">
        <f t="shared" si="239"/>
        <v/>
      </c>
      <c r="R3058" s="2" t="str">
        <f t="shared" si="239"/>
        <v/>
      </c>
      <c r="S3058" s="2" t="str">
        <f t="shared" si="239"/>
        <v/>
      </c>
      <c r="T3058" s="2" t="str">
        <f t="shared" si="239"/>
        <v/>
      </c>
      <c r="U3058" s="2" t="str">
        <f t="shared" si="239"/>
        <v/>
      </c>
      <c r="V3058" s="2" t="str">
        <f t="shared" si="239"/>
        <v/>
      </c>
      <c r="W3058" s="2" t="str">
        <f t="shared" si="239"/>
        <v/>
      </c>
      <c r="X3058" s="2" t="str">
        <f t="shared" si="239"/>
        <v/>
      </c>
      <c r="Y3058" s="2" t="str">
        <f t="shared" si="239"/>
        <v/>
      </c>
    </row>
    <row r="3059" spans="1:25" x14ac:dyDescent="0.2">
      <c r="A3059" s="2" t="s">
        <v>2163</v>
      </c>
      <c r="B3059" s="2">
        <v>9524</v>
      </c>
      <c r="C3059" s="2">
        <v>0</v>
      </c>
      <c r="D3059" s="2" t="s">
        <v>2164</v>
      </c>
      <c r="E3059" s="2">
        <v>3427</v>
      </c>
      <c r="F3059" s="2" t="s">
        <v>1966</v>
      </c>
      <c r="G3059" s="2">
        <v>2724906.2039999999</v>
      </c>
      <c r="H3059" s="2">
        <v>1260153.6059999999</v>
      </c>
      <c r="I3059" s="2" t="s">
        <v>4896</v>
      </c>
      <c r="J3059" s="4">
        <v>39630</v>
      </c>
      <c r="K3059" s="230">
        <f t="shared" si="237"/>
        <v>3</v>
      </c>
      <c r="L3059" s="2" t="str">
        <f>$B3059&amp;"-"&amp;COUNTIF($B$2:$B3059, $B3059)</f>
        <v>9524-3</v>
      </c>
      <c r="M3059" s="2">
        <v>9245</v>
      </c>
      <c r="N3059" s="2" t="str">
        <f t="shared" si="240"/>
        <v>Oberbüren</v>
      </c>
      <c r="O3059" s="2" t="str">
        <f t="shared" si="239"/>
        <v>Sonnental</v>
      </c>
      <c r="P3059" s="2" t="str">
        <f t="shared" si="239"/>
        <v>Oberbüren</v>
      </c>
      <c r="Q3059" s="2" t="str">
        <f t="shared" si="239"/>
        <v>Sonnental</v>
      </c>
      <c r="R3059" s="2" t="str">
        <f t="shared" si="239"/>
        <v/>
      </c>
      <c r="S3059" s="2" t="str">
        <f t="shared" si="239"/>
        <v/>
      </c>
      <c r="T3059" s="2" t="str">
        <f t="shared" si="239"/>
        <v/>
      </c>
      <c r="U3059" s="2" t="str">
        <f t="shared" si="239"/>
        <v/>
      </c>
      <c r="V3059" s="2" t="str">
        <f t="shared" si="239"/>
        <v/>
      </c>
      <c r="W3059" s="2" t="str">
        <f t="shared" si="239"/>
        <v/>
      </c>
      <c r="X3059" s="2" t="str">
        <f t="shared" si="239"/>
        <v/>
      </c>
      <c r="Y3059" s="2" t="str">
        <f t="shared" si="239"/>
        <v/>
      </c>
    </row>
    <row r="3060" spans="1:25" x14ac:dyDescent="0.2">
      <c r="A3060" s="2" t="s">
        <v>2143</v>
      </c>
      <c r="B3060" s="2">
        <v>9536</v>
      </c>
      <c r="C3060" s="2">
        <v>0</v>
      </c>
      <c r="D3060" s="2" t="s">
        <v>2164</v>
      </c>
      <c r="E3060" s="2">
        <v>3427</v>
      </c>
      <c r="F3060" s="2" t="s">
        <v>1966</v>
      </c>
      <c r="G3060" s="2">
        <v>2722497.22</v>
      </c>
      <c r="H3060" s="2">
        <v>1256394.9269999999</v>
      </c>
      <c r="I3060" s="2" t="s">
        <v>4896</v>
      </c>
      <c r="J3060" s="4">
        <v>39630</v>
      </c>
      <c r="K3060" s="230">
        <f t="shared" si="237"/>
        <v>3</v>
      </c>
      <c r="L3060" s="2" t="str">
        <f>$B3060&amp;"-"&amp;COUNTIF($B$2:$B3060, $B3060)</f>
        <v>9536-3</v>
      </c>
      <c r="M3060" s="2">
        <v>9246</v>
      </c>
      <c r="N3060" s="2" t="str">
        <f t="shared" si="240"/>
        <v>Niederbüren</v>
      </c>
      <c r="O3060" s="2" t="str">
        <f t="shared" si="239"/>
        <v>Niederbüren</v>
      </c>
      <c r="P3060" s="2" t="str">
        <f t="shared" si="239"/>
        <v/>
      </c>
      <c r="Q3060" s="2" t="str">
        <f t="shared" si="239"/>
        <v/>
      </c>
      <c r="R3060" s="2" t="str">
        <f t="shared" si="239"/>
        <v/>
      </c>
      <c r="S3060" s="2" t="str">
        <f t="shared" si="239"/>
        <v/>
      </c>
      <c r="T3060" s="2" t="str">
        <f t="shared" si="239"/>
        <v/>
      </c>
      <c r="U3060" s="2" t="str">
        <f t="shared" si="239"/>
        <v/>
      </c>
      <c r="V3060" s="2" t="str">
        <f t="shared" si="239"/>
        <v/>
      </c>
      <c r="W3060" s="2" t="str">
        <f t="shared" si="239"/>
        <v/>
      </c>
      <c r="X3060" s="2" t="str">
        <f t="shared" si="239"/>
        <v/>
      </c>
      <c r="Y3060" s="2" t="str">
        <f t="shared" si="239"/>
        <v/>
      </c>
    </row>
    <row r="3061" spans="1:25" x14ac:dyDescent="0.2">
      <c r="A3061" s="2" t="s">
        <v>2940</v>
      </c>
      <c r="B3061" s="2">
        <v>9543</v>
      </c>
      <c r="C3061" s="2">
        <v>0</v>
      </c>
      <c r="D3061" s="2" t="s">
        <v>2164</v>
      </c>
      <c r="E3061" s="2">
        <v>3427</v>
      </c>
      <c r="F3061" s="2" t="s">
        <v>1966</v>
      </c>
      <c r="G3061" s="2">
        <v>2718302.3119999999</v>
      </c>
      <c r="H3061" s="2">
        <v>1260296.3640000001</v>
      </c>
      <c r="I3061" s="2" t="s">
        <v>4896</v>
      </c>
      <c r="J3061" s="4">
        <v>39630</v>
      </c>
      <c r="K3061" s="230">
        <f t="shared" si="237"/>
        <v>3</v>
      </c>
      <c r="L3061" s="2" t="str">
        <f>$B3061&amp;"-"&amp;COUNTIF($B$2:$B3061, $B3061)</f>
        <v>9543-1</v>
      </c>
      <c r="M3061" s="2">
        <v>9247</v>
      </c>
      <c r="N3061" s="2" t="str">
        <f t="shared" si="240"/>
        <v>Henau</v>
      </c>
      <c r="O3061" s="2" t="str">
        <f t="shared" si="239"/>
        <v/>
      </c>
      <c r="P3061" s="2" t="str">
        <f t="shared" si="239"/>
        <v/>
      </c>
      <c r="Q3061" s="2" t="str">
        <f t="shared" si="239"/>
        <v/>
      </c>
      <c r="R3061" s="2" t="str">
        <f t="shared" si="239"/>
        <v/>
      </c>
      <c r="S3061" s="2" t="str">
        <f t="shared" si="239"/>
        <v/>
      </c>
      <c r="T3061" s="2" t="str">
        <f t="shared" si="239"/>
        <v/>
      </c>
      <c r="U3061" s="2" t="str">
        <f t="shared" si="239"/>
        <v/>
      </c>
      <c r="V3061" s="2" t="str">
        <f t="shared" si="239"/>
        <v/>
      </c>
      <c r="W3061" s="2" t="str">
        <f t="shared" si="239"/>
        <v/>
      </c>
      <c r="X3061" s="2" t="str">
        <f t="shared" si="239"/>
        <v/>
      </c>
      <c r="Y3061" s="2" t="str">
        <f t="shared" si="239"/>
        <v/>
      </c>
    </row>
    <row r="3062" spans="1:25" x14ac:dyDescent="0.2">
      <c r="A3062" s="2" t="s">
        <v>2166</v>
      </c>
      <c r="B3062" s="2">
        <v>9552</v>
      </c>
      <c r="C3062" s="2">
        <v>0</v>
      </c>
      <c r="D3062" s="2" t="s">
        <v>2164</v>
      </c>
      <c r="E3062" s="2">
        <v>3427</v>
      </c>
      <c r="F3062" s="2" t="s">
        <v>1966</v>
      </c>
      <c r="G3062" s="2">
        <v>2719931.4360000002</v>
      </c>
      <c r="H3062" s="2">
        <v>1260062.5549999999</v>
      </c>
      <c r="I3062" s="2" t="s">
        <v>4896</v>
      </c>
      <c r="J3062" s="4">
        <v>39630</v>
      </c>
      <c r="K3062" s="230">
        <f t="shared" si="237"/>
        <v>3</v>
      </c>
      <c r="L3062" s="2" t="str">
        <f>$B3062&amp;"-"&amp;COUNTIF($B$2:$B3062, $B3062)</f>
        <v>9552-1</v>
      </c>
      <c r="M3062" s="2">
        <v>9248</v>
      </c>
      <c r="N3062" s="2" t="str">
        <f t="shared" si="240"/>
        <v>Bichwil</v>
      </c>
      <c r="O3062" s="2" t="str">
        <f t="shared" si="239"/>
        <v/>
      </c>
      <c r="P3062" s="2" t="str">
        <f t="shared" si="239"/>
        <v/>
      </c>
      <c r="Q3062" s="2" t="str">
        <f t="shared" si="239"/>
        <v/>
      </c>
      <c r="R3062" s="2" t="str">
        <f t="shared" si="239"/>
        <v/>
      </c>
      <c r="S3062" s="2" t="str">
        <f t="shared" si="239"/>
        <v/>
      </c>
      <c r="T3062" s="2" t="str">
        <f t="shared" si="239"/>
        <v/>
      </c>
      <c r="U3062" s="2" t="str">
        <f t="shared" si="239"/>
        <v/>
      </c>
      <c r="V3062" s="2" t="str">
        <f t="shared" si="239"/>
        <v/>
      </c>
      <c r="W3062" s="2" t="str">
        <f t="shared" si="239"/>
        <v/>
      </c>
      <c r="X3062" s="2" t="str">
        <f t="shared" si="239"/>
        <v/>
      </c>
      <c r="Y3062" s="2" t="str">
        <f t="shared" si="239"/>
        <v/>
      </c>
    </row>
    <row r="3063" spans="1:25" x14ac:dyDescent="0.2">
      <c r="A3063" s="2" t="s">
        <v>2167</v>
      </c>
      <c r="B3063" s="2">
        <v>9204</v>
      </c>
      <c r="C3063" s="2">
        <v>0</v>
      </c>
      <c r="D3063" s="2" t="s">
        <v>2168</v>
      </c>
      <c r="E3063" s="2">
        <v>3441</v>
      </c>
      <c r="F3063" s="2" t="s">
        <v>1966</v>
      </c>
      <c r="G3063" s="2">
        <v>2738868.1669999999</v>
      </c>
      <c r="H3063" s="2">
        <v>1255826.7109999999</v>
      </c>
      <c r="I3063" s="2" t="s">
        <v>4896</v>
      </c>
      <c r="J3063" s="4">
        <v>39630</v>
      </c>
      <c r="K3063" s="230">
        <f t="shared" si="237"/>
        <v>3</v>
      </c>
      <c r="L3063" s="2" t="str">
        <f>$B3063&amp;"-"&amp;COUNTIF($B$2:$B3063, $B3063)</f>
        <v>9204-1</v>
      </c>
      <c r="M3063" s="2">
        <v>9249</v>
      </c>
      <c r="N3063" s="2" t="str">
        <f t="shared" si="240"/>
        <v>Algetshausen</v>
      </c>
      <c r="O3063" s="2" t="str">
        <f t="shared" si="239"/>
        <v>Niederstetten</v>
      </c>
      <c r="P3063" s="2" t="str">
        <f t="shared" si="239"/>
        <v>Oberstetten</v>
      </c>
      <c r="Q3063" s="2" t="str">
        <f t="shared" si="239"/>
        <v/>
      </c>
      <c r="R3063" s="2" t="str">
        <f t="shared" si="239"/>
        <v/>
      </c>
      <c r="S3063" s="2" t="str">
        <f t="shared" si="239"/>
        <v/>
      </c>
      <c r="T3063" s="2" t="str">
        <f t="shared" si="239"/>
        <v/>
      </c>
      <c r="U3063" s="2" t="str">
        <f t="shared" si="239"/>
        <v/>
      </c>
      <c r="V3063" s="2" t="str">
        <f t="shared" si="239"/>
        <v/>
      </c>
      <c r="W3063" s="2" t="str">
        <f t="shared" si="239"/>
        <v/>
      </c>
      <c r="X3063" s="2" t="str">
        <f t="shared" si="239"/>
        <v/>
      </c>
      <c r="Y3063" s="2" t="str">
        <f t="shared" si="239"/>
        <v/>
      </c>
    </row>
    <row r="3064" spans="1:25" x14ac:dyDescent="0.2">
      <c r="A3064" s="2" t="s">
        <v>2175</v>
      </c>
      <c r="B3064" s="2">
        <v>9212</v>
      </c>
      <c r="C3064" s="2">
        <v>0</v>
      </c>
      <c r="D3064" s="2" t="s">
        <v>2168</v>
      </c>
      <c r="E3064" s="2">
        <v>3441</v>
      </c>
      <c r="F3064" s="2" t="s">
        <v>1966</v>
      </c>
      <c r="G3064" s="2">
        <v>2737557.9470000002</v>
      </c>
      <c r="H3064" s="2">
        <v>1256526.0870000001</v>
      </c>
      <c r="I3064" s="2" t="s">
        <v>4896</v>
      </c>
      <c r="J3064" s="4">
        <v>39630</v>
      </c>
      <c r="K3064" s="230">
        <f t="shared" si="237"/>
        <v>3</v>
      </c>
      <c r="L3064" s="2" t="str">
        <f>$B3064&amp;"-"&amp;COUNTIF($B$2:$B3064, $B3064)</f>
        <v>9212-1</v>
      </c>
      <c r="M3064" s="2">
        <v>9300</v>
      </c>
      <c r="N3064" s="2" t="str">
        <f t="shared" si="240"/>
        <v>Wittenbach</v>
      </c>
      <c r="O3064" s="2" t="str">
        <f t="shared" si="239"/>
        <v>Wittenbach</v>
      </c>
      <c r="P3064" s="2" t="str">
        <f t="shared" si="239"/>
        <v>Wittenbach</v>
      </c>
      <c r="Q3064" s="2" t="str">
        <f t="shared" si="239"/>
        <v>Wittenbach</v>
      </c>
      <c r="R3064" s="2" t="str">
        <f t="shared" si="239"/>
        <v>Wittenbach</v>
      </c>
      <c r="S3064" s="2" t="str">
        <f t="shared" si="239"/>
        <v/>
      </c>
      <c r="T3064" s="2" t="str">
        <f t="shared" si="239"/>
        <v/>
      </c>
      <c r="U3064" s="2" t="str">
        <f t="shared" si="239"/>
        <v/>
      </c>
      <c r="V3064" s="2" t="str">
        <f t="shared" si="239"/>
        <v/>
      </c>
      <c r="W3064" s="2" t="str">
        <f t="shared" si="239"/>
        <v/>
      </c>
      <c r="X3064" s="2" t="str">
        <f t="shared" si="239"/>
        <v/>
      </c>
      <c r="Y3064" s="2" t="str">
        <f t="shared" si="239"/>
        <v/>
      </c>
    </row>
    <row r="3065" spans="1:25" x14ac:dyDescent="0.2">
      <c r="A3065" s="2" t="s">
        <v>2169</v>
      </c>
      <c r="B3065" s="2">
        <v>9030</v>
      </c>
      <c r="C3065" s="2">
        <v>0</v>
      </c>
      <c r="D3065" s="2" t="s">
        <v>2170</v>
      </c>
      <c r="E3065" s="2">
        <v>3442</v>
      </c>
      <c r="F3065" s="2" t="s">
        <v>1966</v>
      </c>
      <c r="G3065" s="2">
        <v>2741530.8420000002</v>
      </c>
      <c r="H3065" s="2">
        <v>1254643.5789999999</v>
      </c>
      <c r="I3065" s="2" t="s">
        <v>4896</v>
      </c>
      <c r="J3065" s="4">
        <v>39630</v>
      </c>
      <c r="K3065" s="230">
        <f t="shared" si="237"/>
        <v>3</v>
      </c>
      <c r="L3065" s="2" t="str">
        <f>$B3065&amp;"-"&amp;COUNTIF($B$2:$B3065, $B3065)</f>
        <v>9030-2</v>
      </c>
      <c r="M3065" s="2">
        <v>9304</v>
      </c>
      <c r="N3065" s="2" t="str">
        <f t="shared" si="240"/>
        <v>Bernhardzell</v>
      </c>
      <c r="O3065" s="2" t="str">
        <f t="shared" si="239"/>
        <v/>
      </c>
      <c r="P3065" s="2" t="str">
        <f t="shared" si="239"/>
        <v/>
      </c>
      <c r="Q3065" s="2" t="str">
        <f t="shared" si="239"/>
        <v/>
      </c>
      <c r="R3065" s="2" t="str">
        <f t="shared" si="239"/>
        <v/>
      </c>
      <c r="S3065" s="2" t="str">
        <f t="shared" ref="O3065:Y3088" si="241">IFERROR(INDEX($A$2:$A$5744, MATCH($M3065&amp;"-"&amp;S$1, $L$2:$L$5744, 0)), "")</f>
        <v/>
      </c>
      <c r="T3065" s="2" t="str">
        <f t="shared" si="241"/>
        <v/>
      </c>
      <c r="U3065" s="2" t="str">
        <f t="shared" si="241"/>
        <v/>
      </c>
      <c r="V3065" s="2" t="str">
        <f t="shared" si="241"/>
        <v/>
      </c>
      <c r="W3065" s="2" t="str">
        <f t="shared" si="241"/>
        <v/>
      </c>
      <c r="X3065" s="2" t="str">
        <f t="shared" si="241"/>
        <v/>
      </c>
      <c r="Y3065" s="2" t="str">
        <f t="shared" si="241"/>
        <v/>
      </c>
    </row>
    <row r="3066" spans="1:25" x14ac:dyDescent="0.2">
      <c r="A3066" s="2" t="s">
        <v>2171</v>
      </c>
      <c r="B3066" s="2">
        <v>9030</v>
      </c>
      <c r="C3066" s="2">
        <v>3</v>
      </c>
      <c r="D3066" s="2" t="s">
        <v>2170</v>
      </c>
      <c r="E3066" s="2">
        <v>3442</v>
      </c>
      <c r="F3066" s="2" t="s">
        <v>1966</v>
      </c>
      <c r="G3066" s="2">
        <v>2743244.5159999998</v>
      </c>
      <c r="H3066" s="2">
        <v>1254468.986</v>
      </c>
      <c r="I3066" s="2" t="s">
        <v>4896</v>
      </c>
      <c r="J3066" s="4">
        <v>40329</v>
      </c>
      <c r="K3066" s="230">
        <f t="shared" si="237"/>
        <v>3</v>
      </c>
      <c r="L3066" s="2" t="str">
        <f>$B3066&amp;"-"&amp;COUNTIF($B$2:$B3066, $B3066)</f>
        <v>9030-3</v>
      </c>
      <c r="M3066" s="2">
        <v>9305</v>
      </c>
      <c r="N3066" s="2" t="str">
        <f t="shared" si="240"/>
        <v>Berg SG</v>
      </c>
      <c r="O3066" s="2" t="str">
        <f t="shared" si="241"/>
        <v>Berg SG</v>
      </c>
      <c r="P3066" s="2" t="str">
        <f t="shared" si="241"/>
        <v/>
      </c>
      <c r="Q3066" s="2" t="str">
        <f t="shared" si="241"/>
        <v/>
      </c>
      <c r="R3066" s="2" t="str">
        <f t="shared" si="241"/>
        <v/>
      </c>
      <c r="S3066" s="2" t="str">
        <f t="shared" si="241"/>
        <v/>
      </c>
      <c r="T3066" s="2" t="str">
        <f t="shared" si="241"/>
        <v/>
      </c>
      <c r="U3066" s="2" t="str">
        <f t="shared" si="241"/>
        <v/>
      </c>
      <c r="V3066" s="2" t="str">
        <f t="shared" si="241"/>
        <v/>
      </c>
      <c r="W3066" s="2" t="str">
        <f t="shared" si="241"/>
        <v/>
      </c>
      <c r="X3066" s="2" t="str">
        <f t="shared" si="241"/>
        <v/>
      </c>
      <c r="Y3066" s="2" t="str">
        <f t="shared" si="241"/>
        <v/>
      </c>
    </row>
    <row r="3067" spans="1:25" x14ac:dyDescent="0.2">
      <c r="A3067" s="2" t="s">
        <v>2172</v>
      </c>
      <c r="B3067" s="2">
        <v>9032</v>
      </c>
      <c r="C3067" s="2">
        <v>0</v>
      </c>
      <c r="D3067" s="2" t="s">
        <v>2170</v>
      </c>
      <c r="E3067" s="2">
        <v>3442</v>
      </c>
      <c r="F3067" s="2" t="s">
        <v>1966</v>
      </c>
      <c r="G3067" s="2">
        <v>2743014.0219999999</v>
      </c>
      <c r="H3067" s="2">
        <v>1256206.192</v>
      </c>
      <c r="I3067" s="2" t="s">
        <v>4896</v>
      </c>
      <c r="J3067" s="4">
        <v>39630</v>
      </c>
      <c r="K3067" s="230">
        <f t="shared" si="237"/>
        <v>3</v>
      </c>
      <c r="L3067" s="2" t="str">
        <f>$B3067&amp;"-"&amp;COUNTIF($B$2:$B3067, $B3067)</f>
        <v>9032-1</v>
      </c>
      <c r="M3067" s="2">
        <v>9306</v>
      </c>
      <c r="N3067" s="2" t="str">
        <f t="shared" si="240"/>
        <v>Freidorf TG</v>
      </c>
      <c r="O3067" s="2" t="str">
        <f t="shared" si="241"/>
        <v>Freidorf TG</v>
      </c>
      <c r="P3067" s="2" t="str">
        <f t="shared" si="241"/>
        <v/>
      </c>
      <c r="Q3067" s="2" t="str">
        <f t="shared" si="241"/>
        <v/>
      </c>
      <c r="R3067" s="2" t="str">
        <f t="shared" si="241"/>
        <v/>
      </c>
      <c r="S3067" s="2" t="str">
        <f t="shared" si="241"/>
        <v/>
      </c>
      <c r="T3067" s="2" t="str">
        <f t="shared" si="241"/>
        <v/>
      </c>
      <c r="U3067" s="2" t="str">
        <f t="shared" si="241"/>
        <v/>
      </c>
      <c r="V3067" s="2" t="str">
        <f t="shared" si="241"/>
        <v/>
      </c>
      <c r="W3067" s="2" t="str">
        <f t="shared" si="241"/>
        <v/>
      </c>
      <c r="X3067" s="2" t="str">
        <f t="shared" si="241"/>
        <v/>
      </c>
      <c r="Y3067" s="2" t="str">
        <f t="shared" si="241"/>
        <v/>
      </c>
    </row>
    <row r="3068" spans="1:25" x14ac:dyDescent="0.2">
      <c r="A3068" s="2" t="s">
        <v>1969</v>
      </c>
      <c r="B3068" s="2">
        <v>9300</v>
      </c>
      <c r="C3068" s="2">
        <v>0</v>
      </c>
      <c r="D3068" s="2" t="s">
        <v>2170</v>
      </c>
      <c r="E3068" s="2">
        <v>3442</v>
      </c>
      <c r="F3068" s="2" t="s">
        <v>1966</v>
      </c>
      <c r="G3068" s="2">
        <v>2745029.7059999998</v>
      </c>
      <c r="H3068" s="2">
        <v>1257399.277</v>
      </c>
      <c r="I3068" s="2" t="s">
        <v>4896</v>
      </c>
      <c r="J3068" s="4">
        <v>39630</v>
      </c>
      <c r="K3068" s="230">
        <f t="shared" si="237"/>
        <v>3</v>
      </c>
      <c r="L3068" s="2" t="str">
        <f>$B3068&amp;"-"&amp;COUNTIF($B$2:$B3068, $B3068)</f>
        <v>9300-4</v>
      </c>
      <c r="M3068" s="2">
        <v>9308</v>
      </c>
      <c r="N3068" s="2" t="str">
        <f t="shared" si="240"/>
        <v>Lömmenschwil</v>
      </c>
      <c r="O3068" s="2" t="str">
        <f t="shared" si="241"/>
        <v>Lömmenschwil</v>
      </c>
      <c r="P3068" s="2" t="str">
        <f t="shared" si="241"/>
        <v>Lömmenschwil</v>
      </c>
      <c r="Q3068" s="2" t="str">
        <f t="shared" si="241"/>
        <v>Lömmenschwil</v>
      </c>
      <c r="R3068" s="2" t="str">
        <f t="shared" si="241"/>
        <v/>
      </c>
      <c r="S3068" s="2" t="str">
        <f t="shared" si="241"/>
        <v/>
      </c>
      <c r="T3068" s="2" t="str">
        <f t="shared" si="241"/>
        <v/>
      </c>
      <c r="U3068" s="2" t="str">
        <f t="shared" si="241"/>
        <v/>
      </c>
      <c r="V3068" s="2" t="str">
        <f t="shared" si="241"/>
        <v/>
      </c>
      <c r="W3068" s="2" t="str">
        <f t="shared" si="241"/>
        <v/>
      </c>
      <c r="X3068" s="2" t="str">
        <f t="shared" si="241"/>
        <v/>
      </c>
      <c r="Y3068" s="2" t="str">
        <f t="shared" si="241"/>
        <v/>
      </c>
    </row>
    <row r="3069" spans="1:25" x14ac:dyDescent="0.2">
      <c r="A3069" s="2" t="s">
        <v>1968</v>
      </c>
      <c r="B3069" s="2">
        <v>9015</v>
      </c>
      <c r="C3069" s="2">
        <v>0</v>
      </c>
      <c r="D3069" s="2" t="s">
        <v>2174</v>
      </c>
      <c r="E3069" s="2">
        <v>3443</v>
      </c>
      <c r="F3069" s="2" t="s">
        <v>1966</v>
      </c>
      <c r="G3069" s="2">
        <v>2739663.8059999999</v>
      </c>
      <c r="H3069" s="2">
        <v>1252137.3089999999</v>
      </c>
      <c r="I3069" s="2" t="s">
        <v>4896</v>
      </c>
      <c r="J3069" s="4">
        <v>39630</v>
      </c>
      <c r="K3069" s="230">
        <f t="shared" si="237"/>
        <v>3</v>
      </c>
      <c r="L3069" s="2" t="str">
        <f>$B3069&amp;"-"&amp;COUNTIF($B$2:$B3069, $B3069)</f>
        <v>9015-2</v>
      </c>
      <c r="M3069" s="2">
        <v>9312</v>
      </c>
      <c r="N3069" s="2" t="str">
        <f t="shared" si="240"/>
        <v>Häggenschwil</v>
      </c>
      <c r="O3069" s="2" t="str">
        <f t="shared" si="241"/>
        <v/>
      </c>
      <c r="P3069" s="2" t="str">
        <f t="shared" si="241"/>
        <v/>
      </c>
      <c r="Q3069" s="2" t="str">
        <f t="shared" si="241"/>
        <v/>
      </c>
      <c r="R3069" s="2" t="str">
        <f t="shared" si="241"/>
        <v/>
      </c>
      <c r="S3069" s="2" t="str">
        <f t="shared" si="241"/>
        <v/>
      </c>
      <c r="T3069" s="2" t="str">
        <f t="shared" si="241"/>
        <v/>
      </c>
      <c r="U3069" s="2" t="str">
        <f t="shared" si="241"/>
        <v/>
      </c>
      <c r="V3069" s="2" t="str">
        <f t="shared" si="241"/>
        <v/>
      </c>
      <c r="W3069" s="2" t="str">
        <f t="shared" si="241"/>
        <v/>
      </c>
      <c r="X3069" s="2" t="str">
        <f t="shared" si="241"/>
        <v/>
      </c>
      <c r="Y3069" s="2" t="str">
        <f t="shared" si="241"/>
        <v/>
      </c>
    </row>
    <row r="3070" spans="1:25" x14ac:dyDescent="0.2">
      <c r="A3070" s="2" t="s">
        <v>2169</v>
      </c>
      <c r="B3070" s="2">
        <v>9030</v>
      </c>
      <c r="C3070" s="2">
        <v>0</v>
      </c>
      <c r="D3070" s="2" t="s">
        <v>2174</v>
      </c>
      <c r="E3070" s="2">
        <v>3443</v>
      </c>
      <c r="F3070" s="2" t="s">
        <v>1966</v>
      </c>
      <c r="G3070" s="2">
        <v>2740103.0329999998</v>
      </c>
      <c r="H3070" s="2">
        <v>1254595.7919999999</v>
      </c>
      <c r="I3070" s="2" t="s">
        <v>4896</v>
      </c>
      <c r="J3070" s="4">
        <v>39630</v>
      </c>
      <c r="K3070" s="230">
        <f t="shared" si="237"/>
        <v>3</v>
      </c>
      <c r="L3070" s="2" t="str">
        <f>$B3070&amp;"-"&amp;COUNTIF($B$2:$B3070, $B3070)</f>
        <v>9030-4</v>
      </c>
      <c r="M3070" s="2">
        <v>9313</v>
      </c>
      <c r="N3070" s="2" t="str">
        <f t="shared" si="240"/>
        <v>Muolen</v>
      </c>
      <c r="O3070" s="2" t="str">
        <f t="shared" si="241"/>
        <v>Muolen</v>
      </c>
      <c r="P3070" s="2" t="str">
        <f t="shared" si="241"/>
        <v/>
      </c>
      <c r="Q3070" s="2" t="str">
        <f t="shared" si="241"/>
        <v/>
      </c>
      <c r="R3070" s="2" t="str">
        <f t="shared" si="241"/>
        <v/>
      </c>
      <c r="S3070" s="2" t="str">
        <f t="shared" si="241"/>
        <v/>
      </c>
      <c r="T3070" s="2" t="str">
        <f t="shared" si="241"/>
        <v/>
      </c>
      <c r="U3070" s="2" t="str">
        <f t="shared" si="241"/>
        <v/>
      </c>
      <c r="V3070" s="2" t="str">
        <f t="shared" si="241"/>
        <v/>
      </c>
      <c r="W3070" s="2" t="str">
        <f t="shared" si="241"/>
        <v/>
      </c>
      <c r="X3070" s="2" t="str">
        <f t="shared" si="241"/>
        <v/>
      </c>
      <c r="Y3070" s="2" t="str">
        <f t="shared" si="241"/>
        <v/>
      </c>
    </row>
    <row r="3071" spans="1:25" x14ac:dyDescent="0.2">
      <c r="A3071" s="2" t="s">
        <v>1913</v>
      </c>
      <c r="B3071" s="2">
        <v>9100</v>
      </c>
      <c r="C3071" s="2">
        <v>0</v>
      </c>
      <c r="D3071" s="2" t="s">
        <v>2174</v>
      </c>
      <c r="E3071" s="2">
        <v>3443</v>
      </c>
      <c r="F3071" s="2" t="s">
        <v>1966</v>
      </c>
      <c r="G3071" s="2">
        <v>2739809.0830000001</v>
      </c>
      <c r="H3071" s="2">
        <v>1251556.9669999999</v>
      </c>
      <c r="I3071" s="2" t="s">
        <v>4896</v>
      </c>
      <c r="J3071" s="4">
        <v>39630</v>
      </c>
      <c r="K3071" s="230">
        <f t="shared" si="237"/>
        <v>3</v>
      </c>
      <c r="L3071" s="2" t="str">
        <f>$B3071&amp;"-"&amp;COUNTIF($B$2:$B3071, $B3071)</f>
        <v>9100-4</v>
      </c>
      <c r="M3071" s="2">
        <v>9314</v>
      </c>
      <c r="N3071" s="2" t="str">
        <f t="shared" si="240"/>
        <v>Steinebrunn</v>
      </c>
      <c r="O3071" s="2" t="str">
        <f t="shared" si="241"/>
        <v/>
      </c>
      <c r="P3071" s="2" t="str">
        <f t="shared" si="241"/>
        <v/>
      </c>
      <c r="Q3071" s="2" t="str">
        <f t="shared" si="241"/>
        <v/>
      </c>
      <c r="R3071" s="2" t="str">
        <f t="shared" si="241"/>
        <v/>
      </c>
      <c r="S3071" s="2" t="str">
        <f t="shared" si="241"/>
        <v/>
      </c>
      <c r="T3071" s="2" t="str">
        <f t="shared" si="241"/>
        <v/>
      </c>
      <c r="U3071" s="2" t="str">
        <f t="shared" si="241"/>
        <v/>
      </c>
      <c r="V3071" s="2" t="str">
        <f t="shared" si="241"/>
        <v/>
      </c>
      <c r="W3071" s="2" t="str">
        <f t="shared" si="241"/>
        <v/>
      </c>
      <c r="X3071" s="2" t="str">
        <f t="shared" si="241"/>
        <v/>
      </c>
      <c r="Y3071" s="2" t="str">
        <f t="shared" si="241"/>
        <v/>
      </c>
    </row>
    <row r="3072" spans="1:25" x14ac:dyDescent="0.2">
      <c r="A3072" s="2" t="s">
        <v>2173</v>
      </c>
      <c r="B3072" s="2">
        <v>9200</v>
      </c>
      <c r="C3072" s="2">
        <v>0</v>
      </c>
      <c r="D3072" s="2" t="s">
        <v>2174</v>
      </c>
      <c r="E3072" s="2">
        <v>3443</v>
      </c>
      <c r="F3072" s="2" t="s">
        <v>1966</v>
      </c>
      <c r="G3072" s="2">
        <v>2737211.554</v>
      </c>
      <c r="H3072" s="2">
        <v>1253758.7520000001</v>
      </c>
      <c r="I3072" s="2" t="s">
        <v>4896</v>
      </c>
      <c r="J3072" s="4">
        <v>39630</v>
      </c>
      <c r="K3072" s="230">
        <f t="shared" si="237"/>
        <v>3</v>
      </c>
      <c r="L3072" s="2" t="str">
        <f>$B3072&amp;"-"&amp;COUNTIF($B$2:$B3072, $B3072)</f>
        <v>9200-4</v>
      </c>
      <c r="M3072" s="2">
        <v>9315</v>
      </c>
      <c r="N3072" s="2" t="str">
        <f t="shared" si="240"/>
        <v>Winden</v>
      </c>
      <c r="O3072" s="2" t="str">
        <f t="shared" si="241"/>
        <v>Neukirch (Egnach)</v>
      </c>
      <c r="P3072" s="2" t="str">
        <f t="shared" si="241"/>
        <v>Winden</v>
      </c>
      <c r="Q3072" s="2" t="str">
        <f t="shared" si="241"/>
        <v>Neukirch (Egnach)</v>
      </c>
      <c r="R3072" s="2" t="str">
        <f t="shared" si="241"/>
        <v/>
      </c>
      <c r="S3072" s="2" t="str">
        <f t="shared" si="241"/>
        <v/>
      </c>
      <c r="T3072" s="2" t="str">
        <f t="shared" si="241"/>
        <v/>
      </c>
      <c r="U3072" s="2" t="str">
        <f t="shared" si="241"/>
        <v/>
      </c>
      <c r="V3072" s="2" t="str">
        <f t="shared" si="241"/>
        <v/>
      </c>
      <c r="W3072" s="2" t="str">
        <f t="shared" si="241"/>
        <v/>
      </c>
      <c r="X3072" s="2" t="str">
        <f t="shared" si="241"/>
        <v/>
      </c>
      <c r="Y3072" s="2" t="str">
        <f t="shared" si="241"/>
        <v/>
      </c>
    </row>
    <row r="3073" spans="1:25" x14ac:dyDescent="0.2">
      <c r="A3073" s="2" t="s">
        <v>2167</v>
      </c>
      <c r="B3073" s="2">
        <v>9204</v>
      </c>
      <c r="C3073" s="2">
        <v>0</v>
      </c>
      <c r="D3073" s="2" t="s">
        <v>2174</v>
      </c>
      <c r="E3073" s="2">
        <v>3443</v>
      </c>
      <c r="F3073" s="2" t="s">
        <v>1966</v>
      </c>
      <c r="G3073" s="2">
        <v>2738205.8369999998</v>
      </c>
      <c r="H3073" s="2">
        <v>1254699.791</v>
      </c>
      <c r="I3073" s="2" t="s">
        <v>4896</v>
      </c>
      <c r="J3073" s="4">
        <v>39630</v>
      </c>
      <c r="K3073" s="230">
        <f t="shared" si="237"/>
        <v>3</v>
      </c>
      <c r="L3073" s="2" t="str">
        <f>$B3073&amp;"-"&amp;COUNTIF($B$2:$B3073, $B3073)</f>
        <v>9204-2</v>
      </c>
      <c r="M3073" s="2">
        <v>9320</v>
      </c>
      <c r="N3073" s="2" t="str">
        <f t="shared" si="240"/>
        <v>Arbon</v>
      </c>
      <c r="O3073" s="2" t="str">
        <f t="shared" si="241"/>
        <v>Frasnacht</v>
      </c>
      <c r="P3073" s="2" t="str">
        <f t="shared" si="241"/>
        <v>Stachen</v>
      </c>
      <c r="Q3073" s="2" t="str">
        <f t="shared" si="241"/>
        <v>Frasnacht</v>
      </c>
      <c r="R3073" s="2" t="str">
        <f t="shared" si="241"/>
        <v>Stachen</v>
      </c>
      <c r="S3073" s="2" t="str">
        <f t="shared" si="241"/>
        <v/>
      </c>
      <c r="T3073" s="2" t="str">
        <f t="shared" si="241"/>
        <v/>
      </c>
      <c r="U3073" s="2" t="str">
        <f t="shared" si="241"/>
        <v/>
      </c>
      <c r="V3073" s="2" t="str">
        <f t="shared" si="241"/>
        <v/>
      </c>
      <c r="W3073" s="2" t="str">
        <f t="shared" si="241"/>
        <v/>
      </c>
      <c r="X3073" s="2" t="str">
        <f t="shared" si="241"/>
        <v/>
      </c>
      <c r="Y3073" s="2" t="str">
        <f t="shared" si="241"/>
        <v/>
      </c>
    </row>
    <row r="3074" spans="1:25" x14ac:dyDescent="0.2">
      <c r="A3074" s="2" t="s">
        <v>2175</v>
      </c>
      <c r="B3074" s="2">
        <v>9212</v>
      </c>
      <c r="C3074" s="2">
        <v>0</v>
      </c>
      <c r="D3074" s="2" t="s">
        <v>2174</v>
      </c>
      <c r="E3074" s="2">
        <v>3443</v>
      </c>
      <c r="F3074" s="2" t="s">
        <v>1966</v>
      </c>
      <c r="G3074" s="2">
        <v>2736798.1690000002</v>
      </c>
      <c r="H3074" s="2">
        <v>1256029.22</v>
      </c>
      <c r="I3074" s="2" t="s">
        <v>4896</v>
      </c>
      <c r="J3074" s="4">
        <v>39630</v>
      </c>
      <c r="K3074" s="230">
        <f t="shared" si="237"/>
        <v>3</v>
      </c>
      <c r="L3074" s="2" t="str">
        <f>$B3074&amp;"-"&amp;COUNTIF($B$2:$B3074, $B3074)</f>
        <v>9212-2</v>
      </c>
      <c r="M3074" s="2">
        <v>9322</v>
      </c>
      <c r="N3074" s="2" t="str">
        <f t="shared" si="240"/>
        <v>Egnach</v>
      </c>
      <c r="O3074" s="2" t="str">
        <f t="shared" si="241"/>
        <v>Egnach</v>
      </c>
      <c r="P3074" s="2" t="str">
        <f t="shared" si="241"/>
        <v/>
      </c>
      <c r="Q3074" s="2" t="str">
        <f t="shared" si="241"/>
        <v/>
      </c>
      <c r="R3074" s="2" t="str">
        <f t="shared" si="241"/>
        <v/>
      </c>
      <c r="S3074" s="2" t="str">
        <f t="shared" si="241"/>
        <v/>
      </c>
      <c r="T3074" s="2" t="str">
        <f t="shared" si="241"/>
        <v/>
      </c>
      <c r="U3074" s="2" t="str">
        <f t="shared" si="241"/>
        <v/>
      </c>
      <c r="V3074" s="2" t="str">
        <f t="shared" si="241"/>
        <v/>
      </c>
      <c r="W3074" s="2" t="str">
        <f t="shared" si="241"/>
        <v/>
      </c>
      <c r="X3074" s="2" t="str">
        <f t="shared" si="241"/>
        <v/>
      </c>
      <c r="Y3074" s="2" t="str">
        <f t="shared" si="241"/>
        <v/>
      </c>
    </row>
    <row r="3075" spans="1:25" x14ac:dyDescent="0.2">
      <c r="A3075" s="2" t="s">
        <v>2172</v>
      </c>
      <c r="B3075" s="2">
        <v>9032</v>
      </c>
      <c r="C3075" s="2">
        <v>0</v>
      </c>
      <c r="D3075" s="2" t="s">
        <v>2176</v>
      </c>
      <c r="E3075" s="2">
        <v>3444</v>
      </c>
      <c r="F3075" s="2" t="s">
        <v>1966</v>
      </c>
      <c r="G3075" s="2">
        <v>2742244.5520000001</v>
      </c>
      <c r="H3075" s="2">
        <v>1257519.4080000001</v>
      </c>
      <c r="I3075" s="2" t="s">
        <v>4896</v>
      </c>
      <c r="J3075" s="4">
        <v>39630</v>
      </c>
      <c r="K3075" s="230">
        <f t="shared" ref="K3075:K3138" si="242">IF(I3075="it", 1, IF(I3075="fr", 2, 3))</f>
        <v>3</v>
      </c>
      <c r="L3075" s="2" t="str">
        <f>$B3075&amp;"-"&amp;COUNTIF($B$2:$B3075, $B3075)</f>
        <v>9032-2</v>
      </c>
      <c r="M3075" s="2">
        <v>9323</v>
      </c>
      <c r="N3075" s="2" t="str">
        <f t="shared" si="240"/>
        <v>Steinach</v>
      </c>
      <c r="O3075" s="2" t="str">
        <f t="shared" si="241"/>
        <v/>
      </c>
      <c r="P3075" s="2" t="str">
        <f t="shared" si="241"/>
        <v/>
      </c>
      <c r="Q3075" s="2" t="str">
        <f t="shared" si="241"/>
        <v/>
      </c>
      <c r="R3075" s="2" t="str">
        <f t="shared" si="241"/>
        <v/>
      </c>
      <c r="S3075" s="2" t="str">
        <f t="shared" si="241"/>
        <v/>
      </c>
      <c r="T3075" s="2" t="str">
        <f t="shared" si="241"/>
        <v/>
      </c>
      <c r="U3075" s="2" t="str">
        <f t="shared" si="241"/>
        <v/>
      </c>
      <c r="V3075" s="2" t="str">
        <f t="shared" si="241"/>
        <v/>
      </c>
      <c r="W3075" s="2" t="str">
        <f t="shared" si="241"/>
        <v/>
      </c>
      <c r="X3075" s="2" t="str">
        <f t="shared" si="241"/>
        <v/>
      </c>
      <c r="Y3075" s="2" t="str">
        <f t="shared" si="241"/>
        <v/>
      </c>
    </row>
    <row r="3076" spans="1:25" x14ac:dyDescent="0.2">
      <c r="A3076" s="2" t="s">
        <v>2167</v>
      </c>
      <c r="B3076" s="2">
        <v>9204</v>
      </c>
      <c r="C3076" s="2">
        <v>0</v>
      </c>
      <c r="D3076" s="2" t="s">
        <v>2176</v>
      </c>
      <c r="E3076" s="2">
        <v>3444</v>
      </c>
      <c r="F3076" s="2" t="s">
        <v>1966</v>
      </c>
      <c r="G3076" s="2">
        <v>2738151.5950000002</v>
      </c>
      <c r="H3076" s="2">
        <v>1257149.1329999999</v>
      </c>
      <c r="I3076" s="2" t="s">
        <v>4896</v>
      </c>
      <c r="J3076" s="4">
        <v>39630</v>
      </c>
      <c r="K3076" s="230">
        <f t="shared" si="242"/>
        <v>3</v>
      </c>
      <c r="L3076" s="2" t="str">
        <f>$B3076&amp;"-"&amp;COUNTIF($B$2:$B3076, $B3076)</f>
        <v>9204-3</v>
      </c>
      <c r="M3076" s="2">
        <v>9325</v>
      </c>
      <c r="N3076" s="2" t="str">
        <f t="shared" si="240"/>
        <v>Roggwil TG</v>
      </c>
      <c r="O3076" s="2" t="str">
        <f t="shared" si="241"/>
        <v/>
      </c>
      <c r="P3076" s="2" t="str">
        <f t="shared" si="241"/>
        <v/>
      </c>
      <c r="Q3076" s="2" t="str">
        <f t="shared" si="241"/>
        <v/>
      </c>
      <c r="R3076" s="2" t="str">
        <f t="shared" si="241"/>
        <v/>
      </c>
      <c r="S3076" s="2" t="str">
        <f t="shared" si="241"/>
        <v/>
      </c>
      <c r="T3076" s="2" t="str">
        <f t="shared" si="241"/>
        <v/>
      </c>
      <c r="U3076" s="2" t="str">
        <f t="shared" si="241"/>
        <v/>
      </c>
      <c r="V3076" s="2" t="str">
        <f t="shared" si="241"/>
        <v/>
      </c>
      <c r="W3076" s="2" t="str">
        <f t="shared" si="241"/>
        <v/>
      </c>
      <c r="X3076" s="2" t="str">
        <f t="shared" si="241"/>
        <v/>
      </c>
      <c r="Y3076" s="2" t="str">
        <f t="shared" si="241"/>
        <v/>
      </c>
    </row>
    <row r="3077" spans="1:25" x14ac:dyDescent="0.2">
      <c r="A3077" s="2" t="s">
        <v>2176</v>
      </c>
      <c r="B3077" s="2">
        <v>9205</v>
      </c>
      <c r="C3077" s="2">
        <v>0</v>
      </c>
      <c r="D3077" s="2" t="s">
        <v>2176</v>
      </c>
      <c r="E3077" s="2">
        <v>3444</v>
      </c>
      <c r="F3077" s="2" t="s">
        <v>1966</v>
      </c>
      <c r="G3077" s="2">
        <v>2738980.55</v>
      </c>
      <c r="H3077" s="2">
        <v>1258306.8019999999</v>
      </c>
      <c r="I3077" s="2" t="s">
        <v>4896</v>
      </c>
      <c r="J3077" s="4">
        <v>39630</v>
      </c>
      <c r="K3077" s="230">
        <f t="shared" si="242"/>
        <v>3</v>
      </c>
      <c r="L3077" s="2" t="str">
        <f>$B3077&amp;"-"&amp;COUNTIF($B$2:$B3077, $B3077)</f>
        <v>9205-1</v>
      </c>
      <c r="M3077" s="2">
        <v>9326</v>
      </c>
      <c r="N3077" s="2" t="str">
        <f t="shared" si="240"/>
        <v>Horn</v>
      </c>
      <c r="O3077" s="2" t="str">
        <f t="shared" si="241"/>
        <v>Horn</v>
      </c>
      <c r="P3077" s="2" t="str">
        <f t="shared" si="241"/>
        <v/>
      </c>
      <c r="Q3077" s="2" t="str">
        <f t="shared" si="241"/>
        <v/>
      </c>
      <c r="R3077" s="2" t="str">
        <f t="shared" si="241"/>
        <v/>
      </c>
      <c r="S3077" s="2" t="str">
        <f t="shared" si="241"/>
        <v/>
      </c>
      <c r="T3077" s="2" t="str">
        <f t="shared" si="241"/>
        <v/>
      </c>
      <c r="U3077" s="2" t="str">
        <f t="shared" si="241"/>
        <v/>
      </c>
      <c r="V3077" s="2" t="str">
        <f t="shared" si="241"/>
        <v/>
      </c>
      <c r="W3077" s="2" t="str">
        <f t="shared" si="241"/>
        <v/>
      </c>
      <c r="X3077" s="2" t="str">
        <f t="shared" si="241"/>
        <v/>
      </c>
      <c r="Y3077" s="2" t="str">
        <f t="shared" si="241"/>
        <v/>
      </c>
    </row>
    <row r="3078" spans="1:25" x14ac:dyDescent="0.2">
      <c r="A3078" s="2" t="s">
        <v>2831</v>
      </c>
      <c r="B3078" s="2">
        <v>9213</v>
      </c>
      <c r="C3078" s="2">
        <v>0</v>
      </c>
      <c r="D3078" s="2" t="s">
        <v>2176</v>
      </c>
      <c r="E3078" s="2">
        <v>3444</v>
      </c>
      <c r="F3078" s="2" t="s">
        <v>1966</v>
      </c>
      <c r="G3078" s="2">
        <v>2735895.4730000002</v>
      </c>
      <c r="H3078" s="2">
        <v>1260017.415</v>
      </c>
      <c r="I3078" s="2" t="s">
        <v>4896</v>
      </c>
      <c r="J3078" s="4">
        <v>39630</v>
      </c>
      <c r="K3078" s="230">
        <f t="shared" si="242"/>
        <v>3</v>
      </c>
      <c r="L3078" s="2" t="str">
        <f>$B3078&amp;"-"&amp;COUNTIF($B$2:$B3078, $B3078)</f>
        <v>9213-1</v>
      </c>
      <c r="M3078" s="2">
        <v>9327</v>
      </c>
      <c r="N3078" s="2" t="str">
        <f t="shared" si="240"/>
        <v>Tübach</v>
      </c>
      <c r="O3078" s="2" t="str">
        <f t="shared" si="241"/>
        <v>Tübach</v>
      </c>
      <c r="P3078" s="2" t="str">
        <f t="shared" si="241"/>
        <v/>
      </c>
      <c r="Q3078" s="2" t="str">
        <f t="shared" si="241"/>
        <v/>
      </c>
      <c r="R3078" s="2" t="str">
        <f t="shared" si="241"/>
        <v/>
      </c>
      <c r="S3078" s="2" t="str">
        <f t="shared" si="241"/>
        <v/>
      </c>
      <c r="T3078" s="2" t="str">
        <f t="shared" si="241"/>
        <v/>
      </c>
      <c r="U3078" s="2" t="str">
        <f t="shared" si="241"/>
        <v/>
      </c>
      <c r="V3078" s="2" t="str">
        <f t="shared" si="241"/>
        <v/>
      </c>
      <c r="W3078" s="2" t="str">
        <f t="shared" si="241"/>
        <v/>
      </c>
      <c r="X3078" s="2" t="str">
        <f t="shared" si="241"/>
        <v/>
      </c>
      <c r="Y3078" s="2" t="str">
        <f t="shared" si="241"/>
        <v/>
      </c>
    </row>
    <row r="3079" spans="1:25" x14ac:dyDescent="0.2">
      <c r="A3079" s="2" t="s">
        <v>2154</v>
      </c>
      <c r="B3079" s="2">
        <v>9246</v>
      </c>
      <c r="C3079" s="2">
        <v>0</v>
      </c>
      <c r="D3079" s="2" t="s">
        <v>2176</v>
      </c>
      <c r="E3079" s="2">
        <v>3444</v>
      </c>
      <c r="F3079" s="2" t="s">
        <v>1966</v>
      </c>
      <c r="G3079" s="2">
        <v>2735607.4589999998</v>
      </c>
      <c r="H3079" s="2">
        <v>1259695.3870000001</v>
      </c>
      <c r="I3079" s="2" t="s">
        <v>4896</v>
      </c>
      <c r="J3079" s="4">
        <v>39630</v>
      </c>
      <c r="K3079" s="230">
        <f t="shared" si="242"/>
        <v>3</v>
      </c>
      <c r="L3079" s="2" t="str">
        <f>$B3079&amp;"-"&amp;COUNTIF($B$2:$B3079, $B3079)</f>
        <v>9246-2</v>
      </c>
      <c r="M3079" s="2">
        <v>9400</v>
      </c>
      <c r="N3079" s="2" t="str">
        <f t="shared" si="240"/>
        <v>Rorschach</v>
      </c>
      <c r="O3079" s="2" t="str">
        <f t="shared" si="241"/>
        <v>Rorschach</v>
      </c>
      <c r="P3079" s="2" t="str">
        <f t="shared" si="241"/>
        <v/>
      </c>
      <c r="Q3079" s="2" t="str">
        <f t="shared" si="241"/>
        <v/>
      </c>
      <c r="R3079" s="2" t="str">
        <f t="shared" si="241"/>
        <v/>
      </c>
      <c r="S3079" s="2" t="str">
        <f t="shared" si="241"/>
        <v/>
      </c>
      <c r="T3079" s="2" t="str">
        <f t="shared" si="241"/>
        <v/>
      </c>
      <c r="U3079" s="2" t="str">
        <f t="shared" si="241"/>
        <v/>
      </c>
      <c r="V3079" s="2" t="str">
        <f t="shared" si="241"/>
        <v/>
      </c>
      <c r="W3079" s="2" t="str">
        <f t="shared" si="241"/>
        <v/>
      </c>
      <c r="X3079" s="2" t="str">
        <f t="shared" si="241"/>
        <v/>
      </c>
      <c r="Y3079" s="2" t="str">
        <f t="shared" si="241"/>
        <v/>
      </c>
    </row>
    <row r="3080" spans="1:25" x14ac:dyDescent="0.2">
      <c r="A3080" s="2" t="s">
        <v>1969</v>
      </c>
      <c r="B3080" s="2">
        <v>9300</v>
      </c>
      <c r="C3080" s="2">
        <v>0</v>
      </c>
      <c r="D3080" s="2" t="s">
        <v>2176</v>
      </c>
      <c r="E3080" s="2">
        <v>3444</v>
      </c>
      <c r="F3080" s="2" t="s">
        <v>1966</v>
      </c>
      <c r="G3080" s="2">
        <v>2744702.4479999999</v>
      </c>
      <c r="H3080" s="2">
        <v>1257783.2220000001</v>
      </c>
      <c r="I3080" s="2" t="s">
        <v>4896</v>
      </c>
      <c r="J3080" s="4">
        <v>39630</v>
      </c>
      <c r="K3080" s="230">
        <f t="shared" si="242"/>
        <v>3</v>
      </c>
      <c r="L3080" s="2" t="str">
        <f>$B3080&amp;"-"&amp;COUNTIF($B$2:$B3080, $B3080)</f>
        <v>9300-5</v>
      </c>
      <c r="M3080" s="2">
        <v>9402</v>
      </c>
      <c r="N3080" s="2" t="str">
        <f t="shared" si="240"/>
        <v>Mörschwil</v>
      </c>
      <c r="O3080" s="2" t="str">
        <f t="shared" si="241"/>
        <v/>
      </c>
      <c r="P3080" s="2" t="str">
        <f t="shared" si="241"/>
        <v/>
      </c>
      <c r="Q3080" s="2" t="str">
        <f t="shared" si="241"/>
        <v/>
      </c>
      <c r="R3080" s="2" t="str">
        <f t="shared" si="241"/>
        <v/>
      </c>
      <c r="S3080" s="2" t="str">
        <f t="shared" si="241"/>
        <v/>
      </c>
      <c r="T3080" s="2" t="str">
        <f t="shared" si="241"/>
        <v/>
      </c>
      <c r="U3080" s="2" t="str">
        <f t="shared" si="241"/>
        <v/>
      </c>
      <c r="V3080" s="2" t="str">
        <f t="shared" si="241"/>
        <v/>
      </c>
      <c r="W3080" s="2" t="str">
        <f t="shared" si="241"/>
        <v/>
      </c>
      <c r="X3080" s="2" t="str">
        <f t="shared" si="241"/>
        <v/>
      </c>
      <c r="Y3080" s="2" t="str">
        <f t="shared" si="241"/>
        <v/>
      </c>
    </row>
    <row r="3081" spans="1:25" x14ac:dyDescent="0.2">
      <c r="A3081" s="2" t="s">
        <v>2177</v>
      </c>
      <c r="B3081" s="2">
        <v>9304</v>
      </c>
      <c r="C3081" s="2">
        <v>0</v>
      </c>
      <c r="D3081" s="2" t="s">
        <v>2176</v>
      </c>
      <c r="E3081" s="2">
        <v>3444</v>
      </c>
      <c r="F3081" s="2" t="s">
        <v>1966</v>
      </c>
      <c r="G3081" s="2">
        <v>2743617.5660000001</v>
      </c>
      <c r="H3081" s="2">
        <v>1259240.703</v>
      </c>
      <c r="I3081" s="2" t="s">
        <v>4896</v>
      </c>
      <c r="J3081" s="4">
        <v>39630</v>
      </c>
      <c r="K3081" s="230">
        <f t="shared" si="242"/>
        <v>3</v>
      </c>
      <c r="L3081" s="2" t="str">
        <f>$B3081&amp;"-"&amp;COUNTIF($B$2:$B3081, $B3081)</f>
        <v>9304-1</v>
      </c>
      <c r="M3081" s="2">
        <v>9403</v>
      </c>
      <c r="N3081" s="2" t="str">
        <f t="shared" si="240"/>
        <v>Goldach</v>
      </c>
      <c r="O3081" s="2" t="str">
        <f t="shared" si="241"/>
        <v/>
      </c>
      <c r="P3081" s="2" t="str">
        <f t="shared" si="241"/>
        <v/>
      </c>
      <c r="Q3081" s="2" t="str">
        <f t="shared" si="241"/>
        <v/>
      </c>
      <c r="R3081" s="2" t="str">
        <f t="shared" si="241"/>
        <v/>
      </c>
      <c r="S3081" s="2" t="str">
        <f t="shared" si="241"/>
        <v/>
      </c>
      <c r="T3081" s="2" t="str">
        <f t="shared" si="241"/>
        <v/>
      </c>
      <c r="U3081" s="2" t="str">
        <f t="shared" si="241"/>
        <v/>
      </c>
      <c r="V3081" s="2" t="str">
        <f t="shared" si="241"/>
        <v/>
      </c>
      <c r="W3081" s="2" t="str">
        <f t="shared" si="241"/>
        <v/>
      </c>
      <c r="X3081" s="2" t="str">
        <f t="shared" si="241"/>
        <v/>
      </c>
      <c r="Y3081" s="2" t="str">
        <f t="shared" si="241"/>
        <v/>
      </c>
    </row>
    <row r="3082" spans="1:25" x14ac:dyDescent="0.2">
      <c r="A3082" s="2" t="s">
        <v>2178</v>
      </c>
      <c r="B3082" s="2">
        <v>7077</v>
      </c>
      <c r="C3082" s="2">
        <v>0</v>
      </c>
      <c r="D3082" s="2" t="s">
        <v>2179</v>
      </c>
      <c r="E3082" s="2">
        <v>3506</v>
      </c>
      <c r="F3082" s="2" t="s">
        <v>2180</v>
      </c>
      <c r="G3082" s="2">
        <v>2761357.0890000002</v>
      </c>
      <c r="H3082" s="2">
        <v>1180199.9310000001</v>
      </c>
      <c r="I3082" s="2" t="s">
        <v>4899</v>
      </c>
      <c r="J3082" s="4">
        <v>39630</v>
      </c>
      <c r="K3082" s="230">
        <f t="shared" si="242"/>
        <v>3</v>
      </c>
      <c r="L3082" s="2" t="str">
        <f>$B3082&amp;"-"&amp;COUNTIF($B$2:$B3082, $B3082)</f>
        <v>7077-1</v>
      </c>
      <c r="M3082" s="2">
        <v>9404</v>
      </c>
      <c r="N3082" s="2" t="str">
        <f t="shared" si="240"/>
        <v>Rorschacherberg</v>
      </c>
      <c r="O3082" s="2" t="str">
        <f t="shared" si="241"/>
        <v>Rorschacherberg</v>
      </c>
      <c r="P3082" s="2" t="str">
        <f t="shared" si="241"/>
        <v>Rorschacherberg</v>
      </c>
      <c r="Q3082" s="2" t="str">
        <f t="shared" si="241"/>
        <v/>
      </c>
      <c r="R3082" s="2" t="str">
        <f t="shared" si="241"/>
        <v/>
      </c>
      <c r="S3082" s="2" t="str">
        <f t="shared" si="241"/>
        <v/>
      </c>
      <c r="T3082" s="2" t="str">
        <f t="shared" si="241"/>
        <v/>
      </c>
      <c r="U3082" s="2" t="str">
        <f t="shared" si="241"/>
        <v/>
      </c>
      <c r="V3082" s="2" t="str">
        <f t="shared" si="241"/>
        <v/>
      </c>
      <c r="W3082" s="2" t="str">
        <f t="shared" si="241"/>
        <v/>
      </c>
      <c r="X3082" s="2" t="str">
        <f t="shared" si="241"/>
        <v/>
      </c>
      <c r="Y3082" s="2" t="str">
        <f t="shared" si="241"/>
        <v/>
      </c>
    </row>
    <row r="3083" spans="1:25" x14ac:dyDescent="0.2">
      <c r="A3083" s="2" t="s">
        <v>2181</v>
      </c>
      <c r="B3083" s="2">
        <v>7078</v>
      </c>
      <c r="C3083" s="2">
        <v>0</v>
      </c>
      <c r="D3083" s="2" t="s">
        <v>2179</v>
      </c>
      <c r="E3083" s="2">
        <v>3506</v>
      </c>
      <c r="F3083" s="2" t="s">
        <v>2180</v>
      </c>
      <c r="G3083" s="2">
        <v>2761004.5060000001</v>
      </c>
      <c r="H3083" s="2">
        <v>1178096.139</v>
      </c>
      <c r="I3083" s="2" t="s">
        <v>4897</v>
      </c>
      <c r="J3083" s="4">
        <v>39630</v>
      </c>
      <c r="K3083" s="230">
        <f t="shared" si="242"/>
        <v>3</v>
      </c>
      <c r="L3083" s="2" t="str">
        <f>$B3083&amp;"-"&amp;COUNTIF($B$2:$B3083, $B3083)</f>
        <v>7078-1</v>
      </c>
      <c r="M3083" s="2">
        <v>9405</v>
      </c>
      <c r="N3083" s="2" t="str">
        <f t="shared" si="240"/>
        <v>Wienacht-Tobel</v>
      </c>
      <c r="O3083" s="2" t="str">
        <f t="shared" si="241"/>
        <v>Wienacht-Tobel</v>
      </c>
      <c r="P3083" s="2" t="str">
        <f t="shared" si="241"/>
        <v>Wienacht-Tobel</v>
      </c>
      <c r="Q3083" s="2" t="str">
        <f t="shared" si="241"/>
        <v/>
      </c>
      <c r="R3083" s="2" t="str">
        <f t="shared" si="241"/>
        <v/>
      </c>
      <c r="S3083" s="2" t="str">
        <f t="shared" si="241"/>
        <v/>
      </c>
      <c r="T3083" s="2" t="str">
        <f t="shared" si="241"/>
        <v/>
      </c>
      <c r="U3083" s="2" t="str">
        <f t="shared" si="241"/>
        <v/>
      </c>
      <c r="V3083" s="2" t="str">
        <f t="shared" si="241"/>
        <v/>
      </c>
      <c r="W3083" s="2" t="str">
        <f t="shared" si="241"/>
        <v/>
      </c>
      <c r="X3083" s="2" t="str">
        <f t="shared" si="241"/>
        <v/>
      </c>
      <c r="Y3083" s="2" t="str">
        <f t="shared" si="241"/>
        <v/>
      </c>
    </row>
    <row r="3084" spans="1:25" x14ac:dyDescent="0.2">
      <c r="A3084" s="2" t="s">
        <v>2179</v>
      </c>
      <c r="B3084" s="2">
        <v>7082</v>
      </c>
      <c r="C3084" s="2">
        <v>0</v>
      </c>
      <c r="D3084" s="2" t="s">
        <v>2179</v>
      </c>
      <c r="E3084" s="2">
        <v>3506</v>
      </c>
      <c r="F3084" s="2" t="s">
        <v>2180</v>
      </c>
      <c r="G3084" s="2">
        <v>2760274.4929999998</v>
      </c>
      <c r="H3084" s="2">
        <v>1174105.5549999999</v>
      </c>
      <c r="I3084" s="2" t="s">
        <v>4897</v>
      </c>
      <c r="J3084" s="4">
        <v>39630</v>
      </c>
      <c r="K3084" s="230">
        <f t="shared" si="242"/>
        <v>3</v>
      </c>
      <c r="L3084" s="2" t="str">
        <f>$B3084&amp;"-"&amp;COUNTIF($B$2:$B3084, $B3084)</f>
        <v>7082-1</v>
      </c>
      <c r="M3084" s="2">
        <v>9410</v>
      </c>
      <c r="N3084" s="2" t="str">
        <f t="shared" si="240"/>
        <v>Heiden</v>
      </c>
      <c r="O3084" s="2" t="str">
        <f t="shared" si="241"/>
        <v>Heiden</v>
      </c>
      <c r="P3084" s="2" t="str">
        <f t="shared" si="241"/>
        <v/>
      </c>
      <c r="Q3084" s="2" t="str">
        <f t="shared" si="241"/>
        <v/>
      </c>
      <c r="R3084" s="2" t="str">
        <f t="shared" si="241"/>
        <v/>
      </c>
      <c r="S3084" s="2" t="str">
        <f t="shared" si="241"/>
        <v/>
      </c>
      <c r="T3084" s="2" t="str">
        <f t="shared" si="241"/>
        <v/>
      </c>
      <c r="U3084" s="2" t="str">
        <f t="shared" si="241"/>
        <v/>
      </c>
      <c r="V3084" s="2" t="str">
        <f t="shared" si="241"/>
        <v/>
      </c>
      <c r="W3084" s="2" t="str">
        <f t="shared" si="241"/>
        <v/>
      </c>
      <c r="X3084" s="2" t="str">
        <f t="shared" si="241"/>
        <v/>
      </c>
      <c r="Y3084" s="2" t="str">
        <f t="shared" si="241"/>
        <v/>
      </c>
    </row>
    <row r="3085" spans="1:25" x14ac:dyDescent="0.2">
      <c r="A3085" s="2" t="s">
        <v>2182</v>
      </c>
      <c r="B3085" s="2">
        <v>7450</v>
      </c>
      <c r="C3085" s="2">
        <v>0</v>
      </c>
      <c r="D3085" s="2" t="s">
        <v>2179</v>
      </c>
      <c r="E3085" s="2">
        <v>3506</v>
      </c>
      <c r="F3085" s="2" t="s">
        <v>2180</v>
      </c>
      <c r="G3085" s="2">
        <v>2759086.2080000001</v>
      </c>
      <c r="H3085" s="2">
        <v>1171976.8859999999</v>
      </c>
      <c r="I3085" s="2" t="s">
        <v>4899</v>
      </c>
      <c r="J3085" s="4">
        <v>39630</v>
      </c>
      <c r="K3085" s="230">
        <f t="shared" si="242"/>
        <v>3</v>
      </c>
      <c r="L3085" s="2" t="str">
        <f>$B3085&amp;"-"&amp;COUNTIF($B$2:$B3085, $B3085)</f>
        <v>7450-1</v>
      </c>
      <c r="M3085" s="2">
        <v>9411</v>
      </c>
      <c r="N3085" s="2" t="str">
        <f t="shared" si="240"/>
        <v>Reute AR</v>
      </c>
      <c r="O3085" s="2" t="str">
        <f t="shared" si="241"/>
        <v>Schachen b. Reute</v>
      </c>
      <c r="P3085" s="2" t="str">
        <f t="shared" si="241"/>
        <v>Reute AR</v>
      </c>
      <c r="Q3085" s="2" t="str">
        <f t="shared" si="241"/>
        <v/>
      </c>
      <c r="R3085" s="2" t="str">
        <f t="shared" si="241"/>
        <v/>
      </c>
      <c r="S3085" s="2" t="str">
        <f t="shared" si="241"/>
        <v/>
      </c>
      <c r="T3085" s="2" t="str">
        <f t="shared" si="241"/>
        <v/>
      </c>
      <c r="U3085" s="2" t="str">
        <f t="shared" si="241"/>
        <v/>
      </c>
      <c r="V3085" s="2" t="str">
        <f t="shared" si="241"/>
        <v/>
      </c>
      <c r="W3085" s="2" t="str">
        <f t="shared" si="241"/>
        <v/>
      </c>
      <c r="X3085" s="2" t="str">
        <f t="shared" si="241"/>
        <v/>
      </c>
      <c r="Y3085" s="2" t="str">
        <f t="shared" si="241"/>
        <v/>
      </c>
    </row>
    <row r="3086" spans="1:25" x14ac:dyDescent="0.2">
      <c r="A3086" s="2" t="s">
        <v>2183</v>
      </c>
      <c r="B3086" s="2">
        <v>7083</v>
      </c>
      <c r="C3086" s="2">
        <v>0</v>
      </c>
      <c r="D3086" s="2" t="s">
        <v>2183</v>
      </c>
      <c r="E3086" s="2">
        <v>3513</v>
      </c>
      <c r="F3086" s="2" t="s">
        <v>2180</v>
      </c>
      <c r="G3086" s="2">
        <v>2763538.443</v>
      </c>
      <c r="H3086" s="2">
        <v>1174294.8400000001</v>
      </c>
      <c r="I3086" s="2" t="s">
        <v>4897</v>
      </c>
      <c r="J3086" s="4">
        <v>39630</v>
      </c>
      <c r="K3086" s="230">
        <f t="shared" si="242"/>
        <v>3</v>
      </c>
      <c r="L3086" s="2" t="str">
        <f>$B3086&amp;"-"&amp;COUNTIF($B$2:$B3086, $B3086)</f>
        <v>7083-1</v>
      </c>
      <c r="M3086" s="2">
        <v>9413</v>
      </c>
      <c r="N3086" s="2" t="str">
        <f t="shared" si="240"/>
        <v>Oberegg</v>
      </c>
      <c r="O3086" s="2" t="str">
        <f t="shared" si="241"/>
        <v>Oberegg</v>
      </c>
      <c r="P3086" s="2" t="str">
        <f t="shared" si="241"/>
        <v>Oberegg</v>
      </c>
      <c r="Q3086" s="2" t="str">
        <f t="shared" si="241"/>
        <v/>
      </c>
      <c r="R3086" s="2" t="str">
        <f t="shared" si="241"/>
        <v/>
      </c>
      <c r="S3086" s="2" t="str">
        <f t="shared" si="241"/>
        <v/>
      </c>
      <c r="T3086" s="2" t="str">
        <f t="shared" si="241"/>
        <v/>
      </c>
      <c r="U3086" s="2" t="str">
        <f t="shared" si="241"/>
        <v/>
      </c>
      <c r="V3086" s="2" t="str">
        <f t="shared" si="241"/>
        <v/>
      </c>
      <c r="W3086" s="2" t="str">
        <f t="shared" si="241"/>
        <v/>
      </c>
      <c r="X3086" s="2" t="str">
        <f t="shared" si="241"/>
        <v/>
      </c>
      <c r="Y3086" s="2" t="str">
        <f t="shared" si="241"/>
        <v/>
      </c>
    </row>
    <row r="3087" spans="1:25" x14ac:dyDescent="0.2">
      <c r="A3087" s="2" t="s">
        <v>2184</v>
      </c>
      <c r="B3087" s="2">
        <v>7493</v>
      </c>
      <c r="C3087" s="2">
        <v>0</v>
      </c>
      <c r="D3087" s="2" t="s">
        <v>2185</v>
      </c>
      <c r="E3087" s="2">
        <v>3514</v>
      </c>
      <c r="F3087" s="2" t="s">
        <v>2180</v>
      </c>
      <c r="G3087" s="2">
        <v>2771251.6439999999</v>
      </c>
      <c r="H3087" s="2">
        <v>1174706.949</v>
      </c>
      <c r="I3087" s="2" t="s">
        <v>4896</v>
      </c>
      <c r="J3087" s="4">
        <v>39630</v>
      </c>
      <c r="K3087" s="230">
        <f t="shared" si="242"/>
        <v>3</v>
      </c>
      <c r="L3087" s="2" t="str">
        <f>$B3087&amp;"-"&amp;COUNTIF($B$2:$B3087, $B3087)</f>
        <v>7493-1</v>
      </c>
      <c r="M3087" s="2">
        <v>9422</v>
      </c>
      <c r="N3087" s="2" t="str">
        <f t="shared" si="240"/>
        <v>Staad SG</v>
      </c>
      <c r="O3087" s="2" t="str">
        <f t="shared" si="241"/>
        <v>Staad SG</v>
      </c>
      <c r="P3087" s="2" t="str">
        <f t="shared" si="241"/>
        <v/>
      </c>
      <c r="Q3087" s="2" t="str">
        <f t="shared" si="241"/>
        <v/>
      </c>
      <c r="R3087" s="2" t="str">
        <f t="shared" si="241"/>
        <v/>
      </c>
      <c r="S3087" s="2" t="str">
        <f t="shared" si="241"/>
        <v/>
      </c>
      <c r="T3087" s="2" t="str">
        <f t="shared" si="241"/>
        <v/>
      </c>
      <c r="U3087" s="2" t="str">
        <f t="shared" si="241"/>
        <v/>
      </c>
      <c r="V3087" s="2" t="str">
        <f t="shared" si="241"/>
        <v/>
      </c>
      <c r="W3087" s="2" t="str">
        <f t="shared" si="241"/>
        <v/>
      </c>
      <c r="X3087" s="2" t="str">
        <f t="shared" si="241"/>
        <v/>
      </c>
      <c r="Y3087" s="2" t="str">
        <f t="shared" si="241"/>
        <v/>
      </c>
    </row>
    <row r="3088" spans="1:25" x14ac:dyDescent="0.2">
      <c r="A3088" s="2" t="s">
        <v>2186</v>
      </c>
      <c r="B3088" s="2">
        <v>7084</v>
      </c>
      <c r="C3088" s="2">
        <v>0</v>
      </c>
      <c r="D3088" s="2" t="s">
        <v>2187</v>
      </c>
      <c r="E3088" s="2">
        <v>3542</v>
      </c>
      <c r="F3088" s="2" t="s">
        <v>2180</v>
      </c>
      <c r="G3088" s="2">
        <v>2765256.767</v>
      </c>
      <c r="H3088" s="2">
        <v>1172905.034</v>
      </c>
      <c r="I3088" s="2" t="s">
        <v>4897</v>
      </c>
      <c r="J3088" s="4">
        <v>39630</v>
      </c>
      <c r="K3088" s="230">
        <f t="shared" si="242"/>
        <v>3</v>
      </c>
      <c r="L3088" s="2" t="str">
        <f>$B3088&amp;"-"&amp;COUNTIF($B$2:$B3088, $B3088)</f>
        <v>7084-1</v>
      </c>
      <c r="M3088" s="2">
        <v>9423</v>
      </c>
      <c r="N3088" s="2" t="str">
        <f t="shared" si="240"/>
        <v>Altenrhein</v>
      </c>
      <c r="O3088" s="2" t="str">
        <f t="shared" si="241"/>
        <v/>
      </c>
      <c r="P3088" s="2" t="str">
        <f t="shared" si="241"/>
        <v/>
      </c>
      <c r="Q3088" s="2" t="str">
        <f t="shared" si="241"/>
        <v/>
      </c>
      <c r="R3088" s="2" t="str">
        <f t="shared" si="241"/>
        <v/>
      </c>
      <c r="S3088" s="2" t="str">
        <f t="shared" si="241"/>
        <v/>
      </c>
      <c r="T3088" s="2" t="str">
        <f t="shared" si="241"/>
        <v/>
      </c>
      <c r="U3088" s="2" t="str">
        <f t="shared" ref="U3088:Y3088" si="243">IFERROR(INDEX($A$2:$A$5744, MATCH($M3088&amp;"-"&amp;U$1, $L$2:$L$5744, 0)), "")</f>
        <v/>
      </c>
      <c r="V3088" s="2" t="str">
        <f t="shared" si="243"/>
        <v/>
      </c>
      <c r="W3088" s="2" t="str">
        <f t="shared" si="243"/>
        <v/>
      </c>
      <c r="X3088" s="2" t="str">
        <f t="shared" si="243"/>
        <v/>
      </c>
      <c r="Y3088" s="2" t="str">
        <f t="shared" si="243"/>
        <v/>
      </c>
    </row>
    <row r="3089" spans="1:25" x14ac:dyDescent="0.2">
      <c r="A3089" s="2" t="s">
        <v>2182</v>
      </c>
      <c r="B3089" s="2">
        <v>7450</v>
      </c>
      <c r="C3089" s="2">
        <v>0</v>
      </c>
      <c r="D3089" s="2" t="s">
        <v>2187</v>
      </c>
      <c r="E3089" s="2">
        <v>3542</v>
      </c>
      <c r="F3089" s="2" t="s">
        <v>2180</v>
      </c>
      <c r="G3089" s="2">
        <v>2765192.7760000001</v>
      </c>
      <c r="H3089" s="2">
        <v>1168109.797</v>
      </c>
      <c r="I3089" s="2" t="s">
        <v>4899</v>
      </c>
      <c r="J3089" s="4">
        <v>39630</v>
      </c>
      <c r="K3089" s="230">
        <f t="shared" si="242"/>
        <v>3</v>
      </c>
      <c r="L3089" s="2" t="str">
        <f>$B3089&amp;"-"&amp;COUNTIF($B$2:$B3089, $B3089)</f>
        <v>7450-2</v>
      </c>
      <c r="M3089" s="2">
        <v>9424</v>
      </c>
      <c r="N3089" s="2" t="str">
        <f t="shared" si="240"/>
        <v>Rheineck</v>
      </c>
      <c r="O3089" s="2" t="str">
        <f t="shared" si="240"/>
        <v>Rheineck</v>
      </c>
      <c r="P3089" s="2" t="str">
        <f t="shared" si="240"/>
        <v/>
      </c>
      <c r="Q3089" s="2" t="str">
        <f t="shared" si="240"/>
        <v/>
      </c>
      <c r="R3089" s="2" t="str">
        <f t="shared" si="240"/>
        <v/>
      </c>
      <c r="S3089" s="2" t="str">
        <f t="shared" si="240"/>
        <v/>
      </c>
      <c r="T3089" s="2" t="str">
        <f t="shared" si="240"/>
        <v/>
      </c>
      <c r="U3089" s="2" t="str">
        <f t="shared" si="240"/>
        <v/>
      </c>
      <c r="V3089" s="2" t="str">
        <f t="shared" si="240"/>
        <v/>
      </c>
      <c r="W3089" s="2" t="str">
        <f t="shared" si="240"/>
        <v/>
      </c>
      <c r="X3089" s="2" t="str">
        <f t="shared" si="240"/>
        <v/>
      </c>
      <c r="Y3089" s="2" t="str">
        <f t="shared" si="240"/>
        <v/>
      </c>
    </row>
    <row r="3090" spans="1:25" x14ac:dyDescent="0.2">
      <c r="A3090" s="2" t="s">
        <v>2188</v>
      </c>
      <c r="B3090" s="2">
        <v>7451</v>
      </c>
      <c r="C3090" s="2">
        <v>0</v>
      </c>
      <c r="D3090" s="2" t="s">
        <v>2187</v>
      </c>
      <c r="E3090" s="2">
        <v>3542</v>
      </c>
      <c r="F3090" s="2" t="s">
        <v>2180</v>
      </c>
      <c r="G3090" s="2">
        <v>2761366.7990000001</v>
      </c>
      <c r="H3090" s="2">
        <v>1171850.5759999999</v>
      </c>
      <c r="I3090" s="2" t="s">
        <v>4899</v>
      </c>
      <c r="J3090" s="4">
        <v>39630</v>
      </c>
      <c r="K3090" s="230">
        <f t="shared" si="242"/>
        <v>3</v>
      </c>
      <c r="L3090" s="2" t="str">
        <f>$B3090&amp;"-"&amp;COUNTIF($B$2:$B3090, $B3090)</f>
        <v>7451-1</v>
      </c>
      <c r="M3090" s="2">
        <v>9425</v>
      </c>
      <c r="N3090" s="2" t="str">
        <f t="shared" si="240"/>
        <v>Thal</v>
      </c>
      <c r="O3090" s="2" t="str">
        <f t="shared" si="240"/>
        <v>Thal</v>
      </c>
      <c r="P3090" s="2" t="str">
        <f t="shared" si="240"/>
        <v>Thal</v>
      </c>
      <c r="Q3090" s="2" t="str">
        <f t="shared" si="240"/>
        <v/>
      </c>
      <c r="R3090" s="2" t="str">
        <f t="shared" si="240"/>
        <v/>
      </c>
      <c r="S3090" s="2" t="str">
        <f t="shared" si="240"/>
        <v/>
      </c>
      <c r="T3090" s="2" t="str">
        <f t="shared" si="240"/>
        <v/>
      </c>
      <c r="U3090" s="2" t="str">
        <f t="shared" si="240"/>
        <v/>
      </c>
      <c r="V3090" s="2" t="str">
        <f t="shared" si="240"/>
        <v/>
      </c>
      <c r="W3090" s="2" t="str">
        <f t="shared" si="240"/>
        <v/>
      </c>
      <c r="X3090" s="2" t="str">
        <f t="shared" si="240"/>
        <v/>
      </c>
      <c r="Y3090" s="2" t="str">
        <f t="shared" si="240"/>
        <v/>
      </c>
    </row>
    <row r="3091" spans="1:25" x14ac:dyDescent="0.2">
      <c r="A3091" s="2" t="s">
        <v>2189</v>
      </c>
      <c r="B3091" s="2">
        <v>7458</v>
      </c>
      <c r="C3091" s="2">
        <v>0</v>
      </c>
      <c r="D3091" s="2" t="s">
        <v>2187</v>
      </c>
      <c r="E3091" s="2">
        <v>3542</v>
      </c>
      <c r="F3091" s="2" t="s">
        <v>2180</v>
      </c>
      <c r="G3091" s="2">
        <v>2761506.4649999999</v>
      </c>
      <c r="H3091" s="2">
        <v>1168491.8400000001</v>
      </c>
      <c r="I3091" s="2" t="s">
        <v>4899</v>
      </c>
      <c r="J3091" s="4">
        <v>39630</v>
      </c>
      <c r="K3091" s="230">
        <f t="shared" si="242"/>
        <v>3</v>
      </c>
      <c r="L3091" s="2" t="str">
        <f>$B3091&amp;"-"&amp;COUNTIF($B$2:$B3091, $B3091)</f>
        <v>7458-1</v>
      </c>
      <c r="M3091" s="2">
        <v>9426</v>
      </c>
      <c r="N3091" s="2" t="str">
        <f t="shared" si="240"/>
        <v>Lutzenberg</v>
      </c>
      <c r="O3091" s="2" t="str">
        <f t="shared" si="240"/>
        <v>Lutzenberg</v>
      </c>
      <c r="P3091" s="2" t="str">
        <f t="shared" si="240"/>
        <v/>
      </c>
      <c r="Q3091" s="2" t="str">
        <f t="shared" si="240"/>
        <v/>
      </c>
      <c r="R3091" s="2" t="str">
        <f t="shared" si="240"/>
        <v/>
      </c>
      <c r="S3091" s="2" t="str">
        <f t="shared" si="240"/>
        <v/>
      </c>
      <c r="T3091" s="2" t="str">
        <f t="shared" si="240"/>
        <v/>
      </c>
      <c r="U3091" s="2" t="str">
        <f t="shared" si="240"/>
        <v/>
      </c>
      <c r="V3091" s="2" t="str">
        <f t="shared" si="240"/>
        <v/>
      </c>
      <c r="W3091" s="2" t="str">
        <f t="shared" si="240"/>
        <v/>
      </c>
      <c r="X3091" s="2" t="str">
        <f t="shared" si="240"/>
        <v/>
      </c>
      <c r="Y3091" s="2" t="str">
        <f t="shared" si="240"/>
        <v/>
      </c>
    </row>
    <row r="3092" spans="1:25" x14ac:dyDescent="0.2">
      <c r="A3092" s="2" t="s">
        <v>2190</v>
      </c>
      <c r="B3092" s="2">
        <v>7459</v>
      </c>
      <c r="C3092" s="2">
        <v>0</v>
      </c>
      <c r="D3092" s="2" t="s">
        <v>2187</v>
      </c>
      <c r="E3092" s="2">
        <v>3542</v>
      </c>
      <c r="F3092" s="2" t="s">
        <v>2180</v>
      </c>
      <c r="G3092" s="2">
        <v>2759442.537</v>
      </c>
      <c r="H3092" s="2">
        <v>1170004.0989999999</v>
      </c>
      <c r="I3092" s="2" t="s">
        <v>4899</v>
      </c>
      <c r="J3092" s="4">
        <v>39630</v>
      </c>
      <c r="K3092" s="230">
        <f t="shared" si="242"/>
        <v>3</v>
      </c>
      <c r="L3092" s="2" t="str">
        <f>$B3092&amp;"-"&amp;COUNTIF($B$2:$B3092, $B3092)</f>
        <v>7459-1</v>
      </c>
      <c r="M3092" s="2">
        <v>9427</v>
      </c>
      <c r="N3092" s="2" t="str">
        <f t="shared" si="240"/>
        <v>Wolfhalden</v>
      </c>
      <c r="O3092" s="2" t="str">
        <f t="shared" si="240"/>
        <v>Wolfhalden</v>
      </c>
      <c r="P3092" s="2" t="str">
        <f t="shared" si="240"/>
        <v>Wolfhalden</v>
      </c>
      <c r="Q3092" s="2" t="str">
        <f t="shared" si="240"/>
        <v>Wolfhalden</v>
      </c>
      <c r="R3092" s="2" t="str">
        <f t="shared" si="240"/>
        <v>Wolfhalden</v>
      </c>
      <c r="S3092" s="2" t="str">
        <f t="shared" si="240"/>
        <v/>
      </c>
      <c r="T3092" s="2" t="str">
        <f t="shared" si="240"/>
        <v/>
      </c>
      <c r="U3092" s="2" t="str">
        <f t="shared" si="240"/>
        <v/>
      </c>
      <c r="V3092" s="2" t="str">
        <f t="shared" si="240"/>
        <v/>
      </c>
      <c r="W3092" s="2" t="str">
        <f t="shared" si="240"/>
        <v/>
      </c>
      <c r="X3092" s="2" t="str">
        <f t="shared" si="240"/>
        <v/>
      </c>
      <c r="Y3092" s="2" t="str">
        <f t="shared" si="240"/>
        <v/>
      </c>
    </row>
    <row r="3093" spans="1:25" x14ac:dyDescent="0.2">
      <c r="A3093" s="2" t="s">
        <v>2191</v>
      </c>
      <c r="B3093" s="2">
        <v>7472</v>
      </c>
      <c r="C3093" s="2">
        <v>0</v>
      </c>
      <c r="D3093" s="2" t="s">
        <v>2187</v>
      </c>
      <c r="E3093" s="2">
        <v>3542</v>
      </c>
      <c r="F3093" s="2" t="s">
        <v>2180</v>
      </c>
      <c r="G3093" s="2">
        <v>2766731.5290000001</v>
      </c>
      <c r="H3093" s="2">
        <v>1169765.679</v>
      </c>
      <c r="I3093" s="2" t="s">
        <v>4899</v>
      </c>
      <c r="J3093" s="4">
        <v>39630</v>
      </c>
      <c r="K3093" s="230">
        <f t="shared" si="242"/>
        <v>3</v>
      </c>
      <c r="L3093" s="2" t="str">
        <f>$B3093&amp;"-"&amp;COUNTIF($B$2:$B3093, $B3093)</f>
        <v>7472-1</v>
      </c>
      <c r="M3093" s="2">
        <v>9428</v>
      </c>
      <c r="N3093" s="2" t="str">
        <f t="shared" si="240"/>
        <v>Walzenhausen</v>
      </c>
      <c r="O3093" s="2" t="str">
        <f t="shared" si="240"/>
        <v>Walzenhausen</v>
      </c>
      <c r="P3093" s="2" t="str">
        <f t="shared" si="240"/>
        <v>Walzenhausen</v>
      </c>
      <c r="Q3093" s="2" t="str">
        <f t="shared" si="240"/>
        <v>Walzenhausen</v>
      </c>
      <c r="R3093" s="2" t="str">
        <f t="shared" si="240"/>
        <v/>
      </c>
      <c r="S3093" s="2" t="str">
        <f t="shared" si="240"/>
        <v/>
      </c>
      <c r="T3093" s="2" t="str">
        <f t="shared" si="240"/>
        <v/>
      </c>
      <c r="U3093" s="2" t="str">
        <f t="shared" si="240"/>
        <v/>
      </c>
      <c r="V3093" s="2" t="str">
        <f t="shared" si="240"/>
        <v/>
      </c>
      <c r="W3093" s="2" t="str">
        <f t="shared" si="240"/>
        <v/>
      </c>
      <c r="X3093" s="2" t="str">
        <f t="shared" si="240"/>
        <v/>
      </c>
      <c r="Y3093" s="2" t="str">
        <f t="shared" si="240"/>
        <v/>
      </c>
    </row>
    <row r="3094" spans="1:25" x14ac:dyDescent="0.2">
      <c r="A3094" s="2" t="s">
        <v>2192</v>
      </c>
      <c r="B3094" s="2">
        <v>7473</v>
      </c>
      <c r="C3094" s="2">
        <v>0</v>
      </c>
      <c r="D3094" s="2" t="s">
        <v>2187</v>
      </c>
      <c r="E3094" s="2">
        <v>3542</v>
      </c>
      <c r="F3094" s="2" t="s">
        <v>2180</v>
      </c>
      <c r="G3094" s="2">
        <v>2768378.3450000002</v>
      </c>
      <c r="H3094" s="2">
        <v>1170917.7760000001</v>
      </c>
      <c r="I3094" s="2" t="s">
        <v>4899</v>
      </c>
      <c r="J3094" s="4">
        <v>39630</v>
      </c>
      <c r="K3094" s="230">
        <f t="shared" si="242"/>
        <v>3</v>
      </c>
      <c r="L3094" s="2" t="str">
        <f>$B3094&amp;"-"&amp;COUNTIF($B$2:$B3094, $B3094)</f>
        <v>7473-1</v>
      </c>
      <c r="M3094" s="2">
        <v>9430</v>
      </c>
      <c r="N3094" s="2" t="str">
        <f t="shared" si="240"/>
        <v>St. Margrethen SG</v>
      </c>
      <c r="O3094" s="2" t="str">
        <f t="shared" si="240"/>
        <v/>
      </c>
      <c r="P3094" s="2" t="str">
        <f t="shared" si="240"/>
        <v/>
      </c>
      <c r="Q3094" s="2" t="str">
        <f t="shared" si="240"/>
        <v/>
      </c>
      <c r="R3094" s="2" t="str">
        <f t="shared" si="240"/>
        <v/>
      </c>
      <c r="S3094" s="2" t="str">
        <f t="shared" si="240"/>
        <v/>
      </c>
      <c r="T3094" s="2" t="str">
        <f t="shared" si="240"/>
        <v/>
      </c>
      <c r="U3094" s="2" t="str">
        <f t="shared" si="240"/>
        <v/>
      </c>
      <c r="V3094" s="2" t="str">
        <f t="shared" si="240"/>
        <v/>
      </c>
      <c r="W3094" s="2" t="str">
        <f t="shared" si="240"/>
        <v/>
      </c>
      <c r="X3094" s="2" t="str">
        <f t="shared" si="240"/>
        <v/>
      </c>
      <c r="Y3094" s="2" t="str">
        <f t="shared" si="240"/>
        <v/>
      </c>
    </row>
    <row r="3095" spans="1:25" x14ac:dyDescent="0.2">
      <c r="A3095" s="2" t="s">
        <v>2193</v>
      </c>
      <c r="B3095" s="2">
        <v>7492</v>
      </c>
      <c r="C3095" s="2">
        <v>0</v>
      </c>
      <c r="D3095" s="2" t="s">
        <v>2187</v>
      </c>
      <c r="E3095" s="2">
        <v>3542</v>
      </c>
      <c r="F3095" s="2" t="s">
        <v>2180</v>
      </c>
      <c r="G3095" s="2">
        <v>2768990.179</v>
      </c>
      <c r="H3095" s="2">
        <v>1175849.57</v>
      </c>
      <c r="I3095" s="2" t="s">
        <v>4899</v>
      </c>
      <c r="J3095" s="4">
        <v>39630</v>
      </c>
      <c r="K3095" s="230">
        <f t="shared" si="242"/>
        <v>3</v>
      </c>
      <c r="L3095" s="2" t="str">
        <f>$B3095&amp;"-"&amp;COUNTIF($B$2:$B3095, $B3095)</f>
        <v>7492-1</v>
      </c>
      <c r="M3095" s="2">
        <v>9434</v>
      </c>
      <c r="N3095" s="2" t="str">
        <f t="shared" si="240"/>
        <v>Au SG</v>
      </c>
      <c r="O3095" s="2" t="str">
        <f t="shared" si="240"/>
        <v>Au SG</v>
      </c>
      <c r="P3095" s="2" t="str">
        <f t="shared" si="240"/>
        <v/>
      </c>
      <c r="Q3095" s="2" t="str">
        <f t="shared" si="240"/>
        <v/>
      </c>
      <c r="R3095" s="2" t="str">
        <f t="shared" si="240"/>
        <v/>
      </c>
      <c r="S3095" s="2" t="str">
        <f t="shared" si="240"/>
        <v/>
      </c>
      <c r="T3095" s="2" t="str">
        <f t="shared" si="240"/>
        <v/>
      </c>
      <c r="U3095" s="2" t="str">
        <f t="shared" si="240"/>
        <v/>
      </c>
      <c r="V3095" s="2" t="str">
        <f t="shared" si="240"/>
        <v/>
      </c>
      <c r="W3095" s="2" t="str">
        <f t="shared" si="240"/>
        <v/>
      </c>
      <c r="X3095" s="2" t="str">
        <f t="shared" si="240"/>
        <v/>
      </c>
      <c r="Y3095" s="2" t="str">
        <f t="shared" si="240"/>
        <v/>
      </c>
    </row>
    <row r="3096" spans="1:25" x14ac:dyDescent="0.2">
      <c r="A3096" s="2" t="s">
        <v>2194</v>
      </c>
      <c r="B3096" s="2">
        <v>7452</v>
      </c>
      <c r="C3096" s="2">
        <v>0</v>
      </c>
      <c r="D3096" s="2" t="s">
        <v>2195</v>
      </c>
      <c r="E3096" s="2">
        <v>3543</v>
      </c>
      <c r="F3096" s="2" t="s">
        <v>2180</v>
      </c>
      <c r="G3096" s="2">
        <v>2765961.0559999999</v>
      </c>
      <c r="H3096" s="2">
        <v>1165875.9080000001</v>
      </c>
      <c r="I3096" s="2" t="s">
        <v>4899</v>
      </c>
      <c r="J3096" s="4">
        <v>39630</v>
      </c>
      <c r="K3096" s="230">
        <f t="shared" si="242"/>
        <v>3</v>
      </c>
      <c r="L3096" s="2" t="str">
        <f>$B3096&amp;"-"&amp;COUNTIF($B$2:$B3096, $B3096)</f>
        <v>7452-1</v>
      </c>
      <c r="M3096" s="2">
        <v>9435</v>
      </c>
      <c r="N3096" s="2" t="str">
        <f t="shared" si="240"/>
        <v>Heerbrugg</v>
      </c>
      <c r="O3096" s="2" t="str">
        <f t="shared" si="240"/>
        <v>Heerbrugg</v>
      </c>
      <c r="P3096" s="2" t="str">
        <f t="shared" si="240"/>
        <v>Heerbrugg</v>
      </c>
      <c r="Q3096" s="2" t="str">
        <f t="shared" si="240"/>
        <v>Heerbrugg</v>
      </c>
      <c r="R3096" s="2" t="str">
        <f t="shared" si="240"/>
        <v/>
      </c>
      <c r="S3096" s="2" t="str">
        <f t="shared" si="240"/>
        <v/>
      </c>
      <c r="T3096" s="2" t="str">
        <f t="shared" si="240"/>
        <v/>
      </c>
      <c r="U3096" s="2" t="str">
        <f t="shared" si="240"/>
        <v/>
      </c>
      <c r="V3096" s="2" t="str">
        <f t="shared" si="240"/>
        <v/>
      </c>
      <c r="W3096" s="2" t="str">
        <f t="shared" si="240"/>
        <v/>
      </c>
      <c r="X3096" s="2" t="str">
        <f t="shared" si="240"/>
        <v/>
      </c>
      <c r="Y3096" s="2" t="str">
        <f t="shared" si="240"/>
        <v/>
      </c>
    </row>
    <row r="3097" spans="1:25" x14ac:dyDescent="0.2">
      <c r="A3097" s="2" t="s">
        <v>2196</v>
      </c>
      <c r="B3097" s="2">
        <v>7453</v>
      </c>
      <c r="C3097" s="2">
        <v>0</v>
      </c>
      <c r="D3097" s="2" t="s">
        <v>2195</v>
      </c>
      <c r="E3097" s="2">
        <v>3543</v>
      </c>
      <c r="F3097" s="2" t="s">
        <v>2180</v>
      </c>
      <c r="G3097" s="2">
        <v>2769995.1009999998</v>
      </c>
      <c r="H3097" s="2">
        <v>1162216.6370000001</v>
      </c>
      <c r="I3097" s="2" t="s">
        <v>4899</v>
      </c>
      <c r="J3097" s="4">
        <v>39630</v>
      </c>
      <c r="K3097" s="230">
        <f t="shared" si="242"/>
        <v>3</v>
      </c>
      <c r="L3097" s="2" t="str">
        <f>$B3097&amp;"-"&amp;COUNTIF($B$2:$B3097, $B3097)</f>
        <v>7453-1</v>
      </c>
      <c r="M3097" s="2">
        <v>9436</v>
      </c>
      <c r="N3097" s="2" t="str">
        <f t="shared" si="240"/>
        <v>Balgach</v>
      </c>
      <c r="O3097" s="2" t="str">
        <f t="shared" si="240"/>
        <v>Balgach</v>
      </c>
      <c r="P3097" s="2" t="str">
        <f t="shared" si="240"/>
        <v>Balgach</v>
      </c>
      <c r="Q3097" s="2" t="str">
        <f t="shared" si="240"/>
        <v/>
      </c>
      <c r="R3097" s="2" t="str">
        <f t="shared" si="240"/>
        <v/>
      </c>
      <c r="S3097" s="2" t="str">
        <f t="shared" si="240"/>
        <v/>
      </c>
      <c r="T3097" s="2" t="str">
        <f t="shared" si="240"/>
        <v/>
      </c>
      <c r="U3097" s="2" t="str">
        <f t="shared" si="240"/>
        <v/>
      </c>
      <c r="V3097" s="2" t="str">
        <f t="shared" si="240"/>
        <v/>
      </c>
      <c r="W3097" s="2" t="str">
        <f t="shared" si="240"/>
        <v/>
      </c>
      <c r="X3097" s="2" t="str">
        <f t="shared" si="240"/>
        <v/>
      </c>
      <c r="Y3097" s="2" t="str">
        <f t="shared" si="240"/>
        <v/>
      </c>
    </row>
    <row r="3098" spans="1:25" x14ac:dyDescent="0.2">
      <c r="A3098" s="2" t="s">
        <v>2197</v>
      </c>
      <c r="B3098" s="2">
        <v>7454</v>
      </c>
      <c r="C3098" s="2">
        <v>0</v>
      </c>
      <c r="D3098" s="2" t="s">
        <v>2195</v>
      </c>
      <c r="E3098" s="2">
        <v>3543</v>
      </c>
      <c r="F3098" s="2" t="s">
        <v>2180</v>
      </c>
      <c r="G3098" s="2">
        <v>2768826.6680000001</v>
      </c>
      <c r="H3098" s="2">
        <v>1158261.044</v>
      </c>
      <c r="I3098" s="2" t="s">
        <v>4899</v>
      </c>
      <c r="J3098" s="4">
        <v>39630</v>
      </c>
      <c r="K3098" s="230">
        <f t="shared" si="242"/>
        <v>3</v>
      </c>
      <c r="L3098" s="2" t="str">
        <f>$B3098&amp;"-"&amp;COUNTIF($B$2:$B3098, $B3098)</f>
        <v>7454-1</v>
      </c>
      <c r="M3098" s="2">
        <v>9437</v>
      </c>
      <c r="N3098" s="2" t="str">
        <f t="shared" si="240"/>
        <v>Marbach SG</v>
      </c>
      <c r="O3098" s="2" t="str">
        <f t="shared" si="240"/>
        <v>Marbach SG</v>
      </c>
      <c r="P3098" s="2" t="str">
        <f t="shared" si="240"/>
        <v>Marbach SG</v>
      </c>
      <c r="Q3098" s="2" t="str">
        <f t="shared" si="240"/>
        <v/>
      </c>
      <c r="R3098" s="2" t="str">
        <f t="shared" si="240"/>
        <v/>
      </c>
      <c r="S3098" s="2" t="str">
        <f t="shared" si="240"/>
        <v/>
      </c>
      <c r="T3098" s="2" t="str">
        <f t="shared" si="240"/>
        <v/>
      </c>
      <c r="U3098" s="2" t="str">
        <f t="shared" si="240"/>
        <v/>
      </c>
      <c r="V3098" s="2" t="str">
        <f t="shared" si="240"/>
        <v/>
      </c>
      <c r="W3098" s="2" t="str">
        <f t="shared" si="240"/>
        <v/>
      </c>
      <c r="X3098" s="2" t="str">
        <f t="shared" si="240"/>
        <v/>
      </c>
      <c r="Y3098" s="2" t="str">
        <f t="shared" si="240"/>
        <v/>
      </c>
    </row>
    <row r="3099" spans="1:25" x14ac:dyDescent="0.2">
      <c r="A3099" s="2" t="s">
        <v>2198</v>
      </c>
      <c r="B3099" s="2">
        <v>7455</v>
      </c>
      <c r="C3099" s="2">
        <v>0</v>
      </c>
      <c r="D3099" s="2" t="s">
        <v>2195</v>
      </c>
      <c r="E3099" s="2">
        <v>3543</v>
      </c>
      <c r="F3099" s="2" t="s">
        <v>2180</v>
      </c>
      <c r="G3099" s="2">
        <v>2764092.2059999998</v>
      </c>
      <c r="H3099" s="2">
        <v>1152123.0660000001</v>
      </c>
      <c r="I3099" s="2" t="s">
        <v>4899</v>
      </c>
      <c r="J3099" s="4">
        <v>39630</v>
      </c>
      <c r="K3099" s="230">
        <f t="shared" si="242"/>
        <v>3</v>
      </c>
      <c r="L3099" s="2" t="str">
        <f>$B3099&amp;"-"&amp;COUNTIF($B$2:$B3099, $B3099)</f>
        <v>7455-1</v>
      </c>
      <c r="M3099" s="2">
        <v>9442</v>
      </c>
      <c r="N3099" s="2" t="str">
        <f t="shared" si="240"/>
        <v>Berneck</v>
      </c>
      <c r="O3099" s="2" t="str">
        <f t="shared" si="240"/>
        <v>Büriswilen</v>
      </c>
      <c r="P3099" s="2" t="str">
        <f t="shared" si="240"/>
        <v>Berneck</v>
      </c>
      <c r="Q3099" s="2" t="str">
        <f t="shared" si="240"/>
        <v>Büriswilen</v>
      </c>
      <c r="R3099" s="2" t="str">
        <f t="shared" si="240"/>
        <v/>
      </c>
      <c r="S3099" s="2" t="str">
        <f t="shared" si="240"/>
        <v/>
      </c>
      <c r="T3099" s="2" t="str">
        <f t="shared" si="240"/>
        <v/>
      </c>
      <c r="U3099" s="2" t="str">
        <f t="shared" si="240"/>
        <v/>
      </c>
      <c r="V3099" s="2" t="str">
        <f t="shared" si="240"/>
        <v/>
      </c>
      <c r="W3099" s="2" t="str">
        <f t="shared" si="240"/>
        <v/>
      </c>
      <c r="X3099" s="2" t="str">
        <f t="shared" si="240"/>
        <v/>
      </c>
      <c r="Y3099" s="2" t="str">
        <f t="shared" si="240"/>
        <v/>
      </c>
    </row>
    <row r="3100" spans="1:25" x14ac:dyDescent="0.2">
      <c r="A3100" s="2" t="s">
        <v>2199</v>
      </c>
      <c r="B3100" s="2">
        <v>7456</v>
      </c>
      <c r="C3100" s="2">
        <v>0</v>
      </c>
      <c r="D3100" s="2" t="s">
        <v>2195</v>
      </c>
      <c r="E3100" s="2">
        <v>3543</v>
      </c>
      <c r="F3100" s="2" t="s">
        <v>2180</v>
      </c>
      <c r="G3100" s="2">
        <v>2770553.1889999998</v>
      </c>
      <c r="H3100" s="2">
        <v>1155559.1470000001</v>
      </c>
      <c r="I3100" s="2" t="s">
        <v>4899</v>
      </c>
      <c r="J3100" s="4">
        <v>39630</v>
      </c>
      <c r="K3100" s="230">
        <f t="shared" si="242"/>
        <v>3</v>
      </c>
      <c r="L3100" s="2" t="str">
        <f>$B3100&amp;"-"&amp;COUNTIF($B$2:$B3100, $B3100)</f>
        <v>7456-1</v>
      </c>
      <c r="M3100" s="2">
        <v>9443</v>
      </c>
      <c r="N3100" s="2" t="str">
        <f t="shared" si="240"/>
        <v>Widnau</v>
      </c>
      <c r="O3100" s="2" t="str">
        <f t="shared" si="240"/>
        <v>Widnau</v>
      </c>
      <c r="P3100" s="2" t="str">
        <f t="shared" si="240"/>
        <v/>
      </c>
      <c r="Q3100" s="2" t="str">
        <f t="shared" si="240"/>
        <v/>
      </c>
      <c r="R3100" s="2" t="str">
        <f t="shared" si="240"/>
        <v/>
      </c>
      <c r="S3100" s="2" t="str">
        <f t="shared" si="240"/>
        <v/>
      </c>
      <c r="T3100" s="2" t="str">
        <f t="shared" si="240"/>
        <v/>
      </c>
      <c r="U3100" s="2" t="str">
        <f t="shared" si="240"/>
        <v/>
      </c>
      <c r="V3100" s="2" t="str">
        <f t="shared" si="240"/>
        <v/>
      </c>
      <c r="W3100" s="2" t="str">
        <f t="shared" si="240"/>
        <v/>
      </c>
      <c r="X3100" s="2" t="str">
        <f t="shared" si="240"/>
        <v/>
      </c>
      <c r="Y3100" s="2" t="str">
        <f t="shared" si="240"/>
        <v/>
      </c>
    </row>
    <row r="3101" spans="1:25" x14ac:dyDescent="0.2">
      <c r="A3101" s="2" t="s">
        <v>2200</v>
      </c>
      <c r="B3101" s="2">
        <v>7456</v>
      </c>
      <c r="C3101" s="2">
        <v>2</v>
      </c>
      <c r="D3101" s="2" t="s">
        <v>2195</v>
      </c>
      <c r="E3101" s="2">
        <v>3543</v>
      </c>
      <c r="F3101" s="2" t="s">
        <v>2180</v>
      </c>
      <c r="G3101" s="2">
        <v>2771234.84</v>
      </c>
      <c r="H3101" s="2">
        <v>1152650.659</v>
      </c>
      <c r="I3101" s="2" t="s">
        <v>4899</v>
      </c>
      <c r="J3101" s="4">
        <v>39630</v>
      </c>
      <c r="K3101" s="230">
        <f t="shared" si="242"/>
        <v>3</v>
      </c>
      <c r="L3101" s="2" t="str">
        <f>$B3101&amp;"-"&amp;COUNTIF($B$2:$B3101, $B3101)</f>
        <v>7456-2</v>
      </c>
      <c r="M3101" s="2">
        <v>9444</v>
      </c>
      <c r="N3101" s="2" t="str">
        <f t="shared" si="240"/>
        <v>Diepoldsau</v>
      </c>
      <c r="O3101" s="2" t="str">
        <f t="shared" si="240"/>
        <v/>
      </c>
      <c r="P3101" s="2" t="str">
        <f t="shared" si="240"/>
        <v/>
      </c>
      <c r="Q3101" s="2" t="str">
        <f t="shared" si="240"/>
        <v/>
      </c>
      <c r="R3101" s="2" t="str">
        <f t="shared" si="240"/>
        <v/>
      </c>
      <c r="S3101" s="2" t="str">
        <f t="shared" si="240"/>
        <v/>
      </c>
      <c r="T3101" s="2" t="str">
        <f t="shared" si="240"/>
        <v/>
      </c>
      <c r="U3101" s="2" t="str">
        <f t="shared" si="240"/>
        <v/>
      </c>
      <c r="V3101" s="2" t="str">
        <f t="shared" si="240"/>
        <v/>
      </c>
      <c r="W3101" s="2" t="str">
        <f t="shared" si="240"/>
        <v/>
      </c>
      <c r="X3101" s="2" t="str">
        <f t="shared" si="240"/>
        <v/>
      </c>
      <c r="Y3101" s="2" t="str">
        <f t="shared" si="240"/>
        <v/>
      </c>
    </row>
    <row r="3102" spans="1:25" x14ac:dyDescent="0.2">
      <c r="A3102" s="2" t="s">
        <v>2201</v>
      </c>
      <c r="B3102" s="2">
        <v>7457</v>
      </c>
      <c r="C3102" s="2">
        <v>0</v>
      </c>
      <c r="D3102" s="2" t="s">
        <v>2195</v>
      </c>
      <c r="E3102" s="2">
        <v>3543</v>
      </c>
      <c r="F3102" s="2" t="s">
        <v>2180</v>
      </c>
      <c r="G3102" s="2">
        <v>2770313.5320000001</v>
      </c>
      <c r="H3102" s="2">
        <v>1147620.544</v>
      </c>
      <c r="I3102" s="2" t="s">
        <v>4899</v>
      </c>
      <c r="J3102" s="4">
        <v>39630</v>
      </c>
      <c r="K3102" s="230">
        <f t="shared" si="242"/>
        <v>3</v>
      </c>
      <c r="L3102" s="2" t="str">
        <f>$B3102&amp;"-"&amp;COUNTIF($B$2:$B3102, $B3102)</f>
        <v>7457-1</v>
      </c>
      <c r="M3102" s="2">
        <v>9445</v>
      </c>
      <c r="N3102" s="2" t="str">
        <f t="shared" si="240"/>
        <v>Rebstein</v>
      </c>
      <c r="O3102" s="2" t="str">
        <f t="shared" si="240"/>
        <v>Rebstein</v>
      </c>
      <c r="P3102" s="2" t="str">
        <f t="shared" si="240"/>
        <v/>
      </c>
      <c r="Q3102" s="2" t="str">
        <f t="shared" si="240"/>
        <v/>
      </c>
      <c r="R3102" s="2" t="str">
        <f t="shared" si="240"/>
        <v/>
      </c>
      <c r="S3102" s="2" t="str">
        <f t="shared" si="240"/>
        <v/>
      </c>
      <c r="T3102" s="2" t="str">
        <f t="shared" si="240"/>
        <v/>
      </c>
      <c r="U3102" s="2" t="str">
        <f t="shared" si="240"/>
        <v/>
      </c>
      <c r="V3102" s="2" t="str">
        <f t="shared" si="240"/>
        <v/>
      </c>
      <c r="W3102" s="2" t="str">
        <f t="shared" si="240"/>
        <v/>
      </c>
      <c r="X3102" s="2" t="str">
        <f t="shared" si="240"/>
        <v/>
      </c>
      <c r="Y3102" s="2" t="str">
        <f t="shared" si="240"/>
        <v/>
      </c>
    </row>
    <row r="3103" spans="1:25" x14ac:dyDescent="0.2">
      <c r="A3103" s="2" t="s">
        <v>2202</v>
      </c>
      <c r="B3103" s="2">
        <v>7460</v>
      </c>
      <c r="C3103" s="2">
        <v>0</v>
      </c>
      <c r="D3103" s="2" t="s">
        <v>2195</v>
      </c>
      <c r="E3103" s="2">
        <v>3543</v>
      </c>
      <c r="F3103" s="2" t="s">
        <v>2180</v>
      </c>
      <c r="G3103" s="2">
        <v>2764810.2059999998</v>
      </c>
      <c r="H3103" s="2">
        <v>1160827.098</v>
      </c>
      <c r="I3103" s="2" t="s">
        <v>4899</v>
      </c>
      <c r="J3103" s="4">
        <v>39630</v>
      </c>
      <c r="K3103" s="230">
        <f t="shared" si="242"/>
        <v>3</v>
      </c>
      <c r="L3103" s="2" t="str">
        <f>$B3103&amp;"-"&amp;COUNTIF($B$2:$B3103, $B3103)</f>
        <v>7460-1</v>
      </c>
      <c r="M3103" s="2">
        <v>9450</v>
      </c>
      <c r="N3103" s="2" t="str">
        <f t="shared" si="240"/>
        <v>Altstätten SG</v>
      </c>
      <c r="O3103" s="2" t="str">
        <f t="shared" si="240"/>
        <v>Lüchingen</v>
      </c>
      <c r="P3103" s="2" t="str">
        <f t="shared" si="240"/>
        <v>Altstätten SG</v>
      </c>
      <c r="Q3103" s="2" t="str">
        <f t="shared" si="240"/>
        <v>Lüchingen</v>
      </c>
      <c r="R3103" s="2" t="str">
        <f t="shared" si="240"/>
        <v/>
      </c>
      <c r="S3103" s="2" t="str">
        <f t="shared" si="240"/>
        <v/>
      </c>
      <c r="T3103" s="2" t="str">
        <f t="shared" si="240"/>
        <v/>
      </c>
      <c r="U3103" s="2" t="str">
        <f t="shared" si="240"/>
        <v/>
      </c>
      <c r="V3103" s="2" t="str">
        <f t="shared" si="240"/>
        <v/>
      </c>
      <c r="W3103" s="2" t="str">
        <f t="shared" si="240"/>
        <v/>
      </c>
      <c r="X3103" s="2" t="str">
        <f t="shared" si="240"/>
        <v/>
      </c>
      <c r="Y3103" s="2" t="str">
        <f t="shared" si="240"/>
        <v/>
      </c>
    </row>
    <row r="3104" spans="1:25" x14ac:dyDescent="0.2">
      <c r="A3104" s="2" t="s">
        <v>2203</v>
      </c>
      <c r="B3104" s="2">
        <v>7462</v>
      </c>
      <c r="C3104" s="2">
        <v>0</v>
      </c>
      <c r="D3104" s="2" t="s">
        <v>2195</v>
      </c>
      <c r="E3104" s="2">
        <v>3543</v>
      </c>
      <c r="F3104" s="2" t="s">
        <v>2180</v>
      </c>
      <c r="G3104" s="2">
        <v>2761128.0589999999</v>
      </c>
      <c r="H3104" s="2">
        <v>1165952.7930000001</v>
      </c>
      <c r="I3104" s="2" t="s">
        <v>4899</v>
      </c>
      <c r="J3104" s="4">
        <v>39630</v>
      </c>
      <c r="K3104" s="230">
        <f t="shared" si="242"/>
        <v>3</v>
      </c>
      <c r="L3104" s="2" t="str">
        <f>$B3104&amp;"-"&amp;COUNTIF($B$2:$B3104, $B3104)</f>
        <v>7462-1</v>
      </c>
      <c r="M3104" s="2">
        <v>9451</v>
      </c>
      <c r="N3104" s="2" t="str">
        <f t="shared" si="240"/>
        <v>Kriessern</v>
      </c>
      <c r="O3104" s="2" t="str">
        <f t="shared" si="240"/>
        <v/>
      </c>
      <c r="P3104" s="2" t="str">
        <f t="shared" si="240"/>
        <v/>
      </c>
      <c r="Q3104" s="2" t="str">
        <f t="shared" si="240"/>
        <v/>
      </c>
      <c r="R3104" s="2" t="str">
        <f t="shared" si="240"/>
        <v/>
      </c>
      <c r="S3104" s="2" t="str">
        <f t="shared" si="240"/>
        <v/>
      </c>
      <c r="T3104" s="2" t="str">
        <f t="shared" si="240"/>
        <v/>
      </c>
      <c r="U3104" s="2" t="str">
        <f t="shared" si="240"/>
        <v/>
      </c>
      <c r="V3104" s="2" t="str">
        <f t="shared" si="240"/>
        <v/>
      </c>
      <c r="W3104" s="2" t="str">
        <f t="shared" si="240"/>
        <v/>
      </c>
      <c r="X3104" s="2" t="str">
        <f t="shared" si="240"/>
        <v/>
      </c>
      <c r="Y3104" s="2" t="str">
        <f t="shared" si="240"/>
        <v/>
      </c>
    </row>
    <row r="3105" spans="1:25" x14ac:dyDescent="0.2">
      <c r="A3105" s="2" t="s">
        <v>2204</v>
      </c>
      <c r="B3105" s="2">
        <v>7463</v>
      </c>
      <c r="C3105" s="2">
        <v>0</v>
      </c>
      <c r="D3105" s="2" t="s">
        <v>2195</v>
      </c>
      <c r="E3105" s="2">
        <v>3543</v>
      </c>
      <c r="F3105" s="2" t="s">
        <v>2180</v>
      </c>
      <c r="G3105" s="2">
        <v>2764285.2949999999</v>
      </c>
      <c r="H3105" s="2">
        <v>1163709.8589999999</v>
      </c>
      <c r="I3105" s="2" t="s">
        <v>4899</v>
      </c>
      <c r="J3105" s="4">
        <v>39630</v>
      </c>
      <c r="K3105" s="230">
        <f t="shared" si="242"/>
        <v>3</v>
      </c>
      <c r="L3105" s="2" t="str">
        <f>$B3105&amp;"-"&amp;COUNTIF($B$2:$B3105, $B3105)</f>
        <v>7463-1</v>
      </c>
      <c r="M3105" s="2">
        <v>9452</v>
      </c>
      <c r="N3105" s="2" t="str">
        <f t="shared" si="240"/>
        <v>Hinterforst</v>
      </c>
      <c r="O3105" s="2" t="str">
        <f t="shared" si="240"/>
        <v>Hinterforst</v>
      </c>
      <c r="P3105" s="2" t="str">
        <f t="shared" si="240"/>
        <v/>
      </c>
      <c r="Q3105" s="2" t="str">
        <f t="shared" si="240"/>
        <v/>
      </c>
      <c r="R3105" s="2" t="str">
        <f t="shared" si="240"/>
        <v/>
      </c>
      <c r="S3105" s="2" t="str">
        <f t="shared" si="240"/>
        <v/>
      </c>
      <c r="T3105" s="2" t="str">
        <f t="shared" si="240"/>
        <v/>
      </c>
      <c r="U3105" s="2" t="str">
        <f t="shared" si="240"/>
        <v/>
      </c>
      <c r="V3105" s="2" t="str">
        <f t="shared" si="240"/>
        <v/>
      </c>
      <c r="W3105" s="2" t="str">
        <f t="shared" si="240"/>
        <v/>
      </c>
      <c r="X3105" s="2" t="str">
        <f t="shared" si="240"/>
        <v/>
      </c>
      <c r="Y3105" s="2" t="str">
        <f t="shared" si="240"/>
        <v/>
      </c>
    </row>
    <row r="3106" spans="1:25" x14ac:dyDescent="0.2">
      <c r="A3106" s="2" t="s">
        <v>2204</v>
      </c>
      <c r="B3106" s="2">
        <v>7463</v>
      </c>
      <c r="C3106" s="2">
        <v>0</v>
      </c>
      <c r="D3106" s="2" t="s">
        <v>2195</v>
      </c>
      <c r="E3106" s="2">
        <v>3543</v>
      </c>
      <c r="F3106" s="2" t="s">
        <v>2180</v>
      </c>
      <c r="G3106" s="2">
        <v>2764956.7030000002</v>
      </c>
      <c r="H3106" s="2">
        <v>1166935.912</v>
      </c>
      <c r="I3106" s="2" t="s">
        <v>4899</v>
      </c>
      <c r="J3106" s="4">
        <v>39630</v>
      </c>
      <c r="K3106" s="230">
        <f t="shared" si="242"/>
        <v>3</v>
      </c>
      <c r="L3106" s="2" t="str">
        <f>$B3106&amp;"-"&amp;COUNTIF($B$2:$B3106, $B3106)</f>
        <v>7463-2</v>
      </c>
      <c r="M3106" s="2">
        <v>9453</v>
      </c>
      <c r="N3106" s="2" t="str">
        <f t="shared" si="240"/>
        <v>Eichberg</v>
      </c>
      <c r="O3106" s="2" t="str">
        <f t="shared" si="240"/>
        <v>Eichberg</v>
      </c>
      <c r="P3106" s="2" t="str">
        <f t="shared" si="240"/>
        <v/>
      </c>
      <c r="Q3106" s="2" t="str">
        <f t="shared" si="240"/>
        <v/>
      </c>
      <c r="R3106" s="2" t="str">
        <f t="shared" si="240"/>
        <v/>
      </c>
      <c r="S3106" s="2" t="str">
        <f t="shared" ref="O3106:Y3129" si="244">IFERROR(INDEX($A$2:$A$5744, MATCH($M3106&amp;"-"&amp;S$1, $L$2:$L$5744, 0)), "")</f>
        <v/>
      </c>
      <c r="T3106" s="2" t="str">
        <f t="shared" si="244"/>
        <v/>
      </c>
      <c r="U3106" s="2" t="str">
        <f t="shared" si="244"/>
        <v/>
      </c>
      <c r="V3106" s="2" t="str">
        <f t="shared" si="244"/>
        <v/>
      </c>
      <c r="W3106" s="2" t="str">
        <f t="shared" si="244"/>
        <v/>
      </c>
      <c r="X3106" s="2" t="str">
        <f t="shared" si="244"/>
        <v/>
      </c>
      <c r="Y3106" s="2" t="str">
        <f t="shared" si="244"/>
        <v/>
      </c>
    </row>
    <row r="3107" spans="1:25" x14ac:dyDescent="0.2">
      <c r="A3107" s="2" t="s">
        <v>2205</v>
      </c>
      <c r="B3107" s="2">
        <v>7464</v>
      </c>
      <c r="C3107" s="2">
        <v>0</v>
      </c>
      <c r="D3107" s="2" t="s">
        <v>2195</v>
      </c>
      <c r="E3107" s="2">
        <v>3543</v>
      </c>
      <c r="F3107" s="2" t="s">
        <v>2180</v>
      </c>
      <c r="G3107" s="2">
        <v>2760941.2</v>
      </c>
      <c r="H3107" s="2">
        <v>1158232.1299999999</v>
      </c>
      <c r="I3107" s="2" t="s">
        <v>4899</v>
      </c>
      <c r="J3107" s="4">
        <v>39630</v>
      </c>
      <c r="K3107" s="230">
        <f t="shared" si="242"/>
        <v>3</v>
      </c>
      <c r="L3107" s="2" t="str">
        <f>$B3107&amp;"-"&amp;COUNTIF($B$2:$B3107, $B3107)</f>
        <v>7464-1</v>
      </c>
      <c r="M3107" s="2">
        <v>9462</v>
      </c>
      <c r="N3107" s="2" t="str">
        <f t="shared" ref="N3107:Y3149" si="245">IFERROR(INDEX($A$2:$A$5744, MATCH($M3107&amp;"-"&amp;N$1, $L$2:$L$5744, 0)), "")</f>
        <v>Montlingen</v>
      </c>
      <c r="O3107" s="2" t="str">
        <f t="shared" si="244"/>
        <v/>
      </c>
      <c r="P3107" s="2" t="str">
        <f t="shared" si="244"/>
        <v/>
      </c>
      <c r="Q3107" s="2" t="str">
        <f t="shared" si="244"/>
        <v/>
      </c>
      <c r="R3107" s="2" t="str">
        <f t="shared" si="244"/>
        <v/>
      </c>
      <c r="S3107" s="2" t="str">
        <f t="shared" si="244"/>
        <v/>
      </c>
      <c r="T3107" s="2" t="str">
        <f t="shared" si="244"/>
        <v/>
      </c>
      <c r="U3107" s="2" t="str">
        <f t="shared" si="244"/>
        <v/>
      </c>
      <c r="V3107" s="2" t="str">
        <f t="shared" si="244"/>
        <v/>
      </c>
      <c r="W3107" s="2" t="str">
        <f t="shared" si="244"/>
        <v/>
      </c>
      <c r="X3107" s="2" t="str">
        <f t="shared" si="244"/>
        <v/>
      </c>
      <c r="Y3107" s="2" t="str">
        <f t="shared" si="244"/>
        <v/>
      </c>
    </row>
    <row r="3108" spans="1:25" x14ac:dyDescent="0.2">
      <c r="A3108" s="2" t="s">
        <v>2206</v>
      </c>
      <c r="B3108" s="2">
        <v>7477</v>
      </c>
      <c r="C3108" s="2">
        <v>0</v>
      </c>
      <c r="D3108" s="2" t="s">
        <v>2207</v>
      </c>
      <c r="E3108" s="2">
        <v>3544</v>
      </c>
      <c r="F3108" s="2" t="s">
        <v>2180</v>
      </c>
      <c r="G3108" s="2">
        <v>2772942.2749999999</v>
      </c>
      <c r="H3108" s="2">
        <v>1168428.372</v>
      </c>
      <c r="I3108" s="2" t="s">
        <v>4899</v>
      </c>
      <c r="J3108" s="4">
        <v>39630</v>
      </c>
      <c r="K3108" s="230">
        <f t="shared" si="242"/>
        <v>3</v>
      </c>
      <c r="L3108" s="2" t="str">
        <f>$B3108&amp;"-"&amp;COUNTIF($B$2:$B3108, $B3108)</f>
        <v>7477-1</v>
      </c>
      <c r="M3108" s="2">
        <v>9463</v>
      </c>
      <c r="N3108" s="2" t="str">
        <f t="shared" si="245"/>
        <v>Oberriet SG</v>
      </c>
      <c r="O3108" s="2" t="str">
        <f t="shared" si="244"/>
        <v>Oberriet SG</v>
      </c>
      <c r="P3108" s="2" t="str">
        <f t="shared" si="244"/>
        <v>Oberriet SG</v>
      </c>
      <c r="Q3108" s="2" t="str">
        <f t="shared" si="244"/>
        <v/>
      </c>
      <c r="R3108" s="2" t="str">
        <f t="shared" si="244"/>
        <v/>
      </c>
      <c r="S3108" s="2" t="str">
        <f t="shared" si="244"/>
        <v/>
      </c>
      <c r="T3108" s="2" t="str">
        <f t="shared" si="244"/>
        <v/>
      </c>
      <c r="U3108" s="2" t="str">
        <f t="shared" si="244"/>
        <v/>
      </c>
      <c r="V3108" s="2" t="str">
        <f t="shared" si="244"/>
        <v/>
      </c>
      <c r="W3108" s="2" t="str">
        <f t="shared" si="244"/>
        <v/>
      </c>
      <c r="X3108" s="2" t="str">
        <f t="shared" si="244"/>
        <v/>
      </c>
      <c r="Y3108" s="2" t="str">
        <f t="shared" si="244"/>
        <v/>
      </c>
    </row>
    <row r="3109" spans="1:25" x14ac:dyDescent="0.2">
      <c r="A3109" s="2" t="s">
        <v>2208</v>
      </c>
      <c r="B3109" s="2">
        <v>7482</v>
      </c>
      <c r="C3109" s="2">
        <v>0</v>
      </c>
      <c r="D3109" s="2" t="s">
        <v>2207</v>
      </c>
      <c r="E3109" s="2">
        <v>3544</v>
      </c>
      <c r="F3109" s="2" t="s">
        <v>2180</v>
      </c>
      <c r="G3109" s="2">
        <v>2782366.2779999999</v>
      </c>
      <c r="H3109" s="2">
        <v>1168594.5519999999</v>
      </c>
      <c r="I3109" s="2" t="s">
        <v>4897</v>
      </c>
      <c r="J3109" s="4">
        <v>39630</v>
      </c>
      <c r="K3109" s="230">
        <f t="shared" si="242"/>
        <v>3</v>
      </c>
      <c r="L3109" s="2" t="str">
        <f>$B3109&amp;"-"&amp;COUNTIF($B$2:$B3109, $B3109)</f>
        <v>7482-1</v>
      </c>
      <c r="M3109" s="2">
        <v>9464</v>
      </c>
      <c r="N3109" s="2" t="str">
        <f t="shared" si="245"/>
        <v>Rüthi (Rheintal)</v>
      </c>
      <c r="O3109" s="2" t="str">
        <f t="shared" si="244"/>
        <v>Lienz</v>
      </c>
      <c r="P3109" s="2" t="str">
        <f t="shared" si="244"/>
        <v>Rüthi (Rheintal)</v>
      </c>
      <c r="Q3109" s="2" t="str">
        <f t="shared" si="244"/>
        <v>Lienz</v>
      </c>
      <c r="R3109" s="2" t="str">
        <f t="shared" si="244"/>
        <v/>
      </c>
      <c r="S3109" s="2" t="str">
        <f t="shared" si="244"/>
        <v/>
      </c>
      <c r="T3109" s="2" t="str">
        <f t="shared" si="244"/>
        <v/>
      </c>
      <c r="U3109" s="2" t="str">
        <f t="shared" si="244"/>
        <v/>
      </c>
      <c r="V3109" s="2" t="str">
        <f t="shared" si="244"/>
        <v/>
      </c>
      <c r="W3109" s="2" t="str">
        <f t="shared" si="244"/>
        <v/>
      </c>
      <c r="X3109" s="2" t="str">
        <f t="shared" si="244"/>
        <v/>
      </c>
      <c r="Y3109" s="2" t="str">
        <f t="shared" si="244"/>
        <v/>
      </c>
    </row>
    <row r="3110" spans="1:25" x14ac:dyDescent="0.2">
      <c r="A3110" s="2" t="s">
        <v>2209</v>
      </c>
      <c r="B3110" s="2">
        <v>7482</v>
      </c>
      <c r="C3110" s="2">
        <v>1</v>
      </c>
      <c r="D3110" s="2" t="s">
        <v>2207</v>
      </c>
      <c r="E3110" s="2">
        <v>3544</v>
      </c>
      <c r="F3110" s="2" t="s">
        <v>2180</v>
      </c>
      <c r="G3110" s="2">
        <v>2778475.0469999998</v>
      </c>
      <c r="H3110" s="2">
        <v>1161391.5179999999</v>
      </c>
      <c r="I3110" s="2" t="s">
        <v>4899</v>
      </c>
      <c r="J3110" s="4">
        <v>39630</v>
      </c>
      <c r="K3110" s="230">
        <f t="shared" si="242"/>
        <v>3</v>
      </c>
      <c r="L3110" s="2" t="str">
        <f>$B3110&amp;"-"&amp;COUNTIF($B$2:$B3110, $B3110)</f>
        <v>7482-2</v>
      </c>
      <c r="M3110" s="2">
        <v>9465</v>
      </c>
      <c r="N3110" s="2" t="str">
        <f t="shared" si="245"/>
        <v>Salez</v>
      </c>
      <c r="O3110" s="2" t="str">
        <f t="shared" si="244"/>
        <v/>
      </c>
      <c r="P3110" s="2" t="str">
        <f t="shared" si="244"/>
        <v/>
      </c>
      <c r="Q3110" s="2" t="str">
        <f t="shared" si="244"/>
        <v/>
      </c>
      <c r="R3110" s="2" t="str">
        <f t="shared" si="244"/>
        <v/>
      </c>
      <c r="S3110" s="2" t="str">
        <f t="shared" si="244"/>
        <v/>
      </c>
      <c r="T3110" s="2" t="str">
        <f t="shared" si="244"/>
        <v/>
      </c>
      <c r="U3110" s="2" t="str">
        <f t="shared" si="244"/>
        <v/>
      </c>
      <c r="V3110" s="2" t="str">
        <f t="shared" si="244"/>
        <v/>
      </c>
      <c r="W3110" s="2" t="str">
        <f t="shared" si="244"/>
        <v/>
      </c>
      <c r="X3110" s="2" t="str">
        <f t="shared" si="244"/>
        <v/>
      </c>
      <c r="Y3110" s="2" t="str">
        <f t="shared" si="244"/>
        <v/>
      </c>
    </row>
    <row r="3111" spans="1:25" x14ac:dyDescent="0.2">
      <c r="A3111" s="2" t="s">
        <v>2210</v>
      </c>
      <c r="B3111" s="2">
        <v>7482</v>
      </c>
      <c r="C3111" s="2">
        <v>2</v>
      </c>
      <c r="D3111" s="2" t="s">
        <v>2207</v>
      </c>
      <c r="E3111" s="2">
        <v>3544</v>
      </c>
      <c r="F3111" s="2" t="s">
        <v>2180</v>
      </c>
      <c r="G3111" s="2">
        <v>2776623.0989999999</v>
      </c>
      <c r="H3111" s="2">
        <v>1170112.469</v>
      </c>
      <c r="I3111" s="2" t="s">
        <v>4897</v>
      </c>
      <c r="J3111" s="4">
        <v>39630</v>
      </c>
      <c r="K3111" s="230">
        <f t="shared" si="242"/>
        <v>3</v>
      </c>
      <c r="L3111" s="2" t="str">
        <f>$B3111&amp;"-"&amp;COUNTIF($B$2:$B3111, $B3111)</f>
        <v>7482-3</v>
      </c>
      <c r="M3111" s="2">
        <v>9466</v>
      </c>
      <c r="N3111" s="2" t="str">
        <f t="shared" si="245"/>
        <v>Sennwald</v>
      </c>
      <c r="O3111" s="2" t="str">
        <f t="shared" si="244"/>
        <v/>
      </c>
      <c r="P3111" s="2" t="str">
        <f t="shared" si="244"/>
        <v/>
      </c>
      <c r="Q3111" s="2" t="str">
        <f t="shared" si="244"/>
        <v/>
      </c>
      <c r="R3111" s="2" t="str">
        <f t="shared" si="244"/>
        <v/>
      </c>
      <c r="S3111" s="2" t="str">
        <f t="shared" si="244"/>
        <v/>
      </c>
      <c r="T3111" s="2" t="str">
        <f t="shared" si="244"/>
        <v/>
      </c>
      <c r="U3111" s="2" t="str">
        <f t="shared" si="244"/>
        <v/>
      </c>
      <c r="V3111" s="2" t="str">
        <f t="shared" si="244"/>
        <v/>
      </c>
      <c r="W3111" s="2" t="str">
        <f t="shared" si="244"/>
        <v/>
      </c>
      <c r="X3111" s="2" t="str">
        <f t="shared" si="244"/>
        <v/>
      </c>
      <c r="Y3111" s="2" t="str">
        <f t="shared" si="244"/>
        <v/>
      </c>
    </row>
    <row r="3112" spans="1:25" x14ac:dyDescent="0.2">
      <c r="A3112" s="2" t="s">
        <v>2211</v>
      </c>
      <c r="B3112" s="2">
        <v>7484</v>
      </c>
      <c r="C3112" s="2">
        <v>0</v>
      </c>
      <c r="D3112" s="2" t="s">
        <v>2207</v>
      </c>
      <c r="E3112" s="2">
        <v>3544</v>
      </c>
      <c r="F3112" s="2" t="s">
        <v>2180</v>
      </c>
      <c r="G3112" s="2">
        <v>2777291.49</v>
      </c>
      <c r="H3112" s="2">
        <v>1168106.098</v>
      </c>
      <c r="I3112" s="2" t="s">
        <v>4899</v>
      </c>
      <c r="J3112" s="4">
        <v>39630</v>
      </c>
      <c r="K3112" s="230">
        <f t="shared" si="242"/>
        <v>3</v>
      </c>
      <c r="L3112" s="2" t="str">
        <f>$B3112&amp;"-"&amp;COUNTIF($B$2:$B3112, $B3112)</f>
        <v>7484-1</v>
      </c>
      <c r="M3112" s="2">
        <v>9467</v>
      </c>
      <c r="N3112" s="2" t="str">
        <f t="shared" si="245"/>
        <v>Frümsen</v>
      </c>
      <c r="O3112" s="2" t="str">
        <f t="shared" si="244"/>
        <v>Frümsen</v>
      </c>
      <c r="P3112" s="2" t="str">
        <f t="shared" si="244"/>
        <v/>
      </c>
      <c r="Q3112" s="2" t="str">
        <f t="shared" si="244"/>
        <v/>
      </c>
      <c r="R3112" s="2" t="str">
        <f t="shared" si="244"/>
        <v/>
      </c>
      <c r="S3112" s="2" t="str">
        <f t="shared" si="244"/>
        <v/>
      </c>
      <c r="T3112" s="2" t="str">
        <f t="shared" si="244"/>
        <v/>
      </c>
      <c r="U3112" s="2" t="str">
        <f t="shared" si="244"/>
        <v/>
      </c>
      <c r="V3112" s="2" t="str">
        <f t="shared" si="244"/>
        <v/>
      </c>
      <c r="W3112" s="2" t="str">
        <f t="shared" si="244"/>
        <v/>
      </c>
      <c r="X3112" s="2" t="str">
        <f t="shared" si="244"/>
        <v/>
      </c>
      <c r="Y3112" s="2" t="str">
        <f t="shared" si="244"/>
        <v/>
      </c>
    </row>
    <row r="3113" spans="1:25" x14ac:dyDescent="0.2">
      <c r="A3113" s="2" t="s">
        <v>2417</v>
      </c>
      <c r="B3113" s="2">
        <v>7494</v>
      </c>
      <c r="C3113" s="2">
        <v>0</v>
      </c>
      <c r="D3113" s="2" t="s">
        <v>2207</v>
      </c>
      <c r="E3113" s="2">
        <v>3544</v>
      </c>
      <c r="F3113" s="2" t="s">
        <v>2180</v>
      </c>
      <c r="G3113" s="2">
        <v>2774747.6869999999</v>
      </c>
      <c r="H3113" s="2">
        <v>1173983.656</v>
      </c>
      <c r="I3113" s="2" t="s">
        <v>4896</v>
      </c>
      <c r="J3113" s="4">
        <v>40544</v>
      </c>
      <c r="K3113" s="230">
        <f t="shared" si="242"/>
        <v>3</v>
      </c>
      <c r="L3113" s="2" t="str">
        <f>$B3113&amp;"-"&amp;COUNTIF($B$2:$B3113, $B3113)</f>
        <v>7494-1</v>
      </c>
      <c r="M3113" s="2">
        <v>9468</v>
      </c>
      <c r="N3113" s="2" t="str">
        <f t="shared" si="245"/>
        <v>Sax</v>
      </c>
      <c r="O3113" s="2" t="str">
        <f t="shared" si="244"/>
        <v/>
      </c>
      <c r="P3113" s="2" t="str">
        <f t="shared" si="244"/>
        <v/>
      </c>
      <c r="Q3113" s="2" t="str">
        <f t="shared" si="244"/>
        <v/>
      </c>
      <c r="R3113" s="2" t="str">
        <f t="shared" si="244"/>
        <v/>
      </c>
      <c r="S3113" s="2" t="str">
        <f t="shared" si="244"/>
        <v/>
      </c>
      <c r="T3113" s="2" t="str">
        <f t="shared" si="244"/>
        <v/>
      </c>
      <c r="U3113" s="2" t="str">
        <f t="shared" si="244"/>
        <v/>
      </c>
      <c r="V3113" s="2" t="str">
        <f t="shared" si="244"/>
        <v/>
      </c>
      <c r="W3113" s="2" t="str">
        <f t="shared" si="244"/>
        <v/>
      </c>
      <c r="X3113" s="2" t="str">
        <f t="shared" si="244"/>
        <v/>
      </c>
      <c r="Y3113" s="2" t="str">
        <f t="shared" si="244"/>
        <v/>
      </c>
    </row>
    <row r="3114" spans="1:25" x14ac:dyDescent="0.2">
      <c r="A3114" s="2" t="s">
        <v>2212</v>
      </c>
      <c r="B3114" s="2">
        <v>7743</v>
      </c>
      <c r="C3114" s="2">
        <v>0</v>
      </c>
      <c r="D3114" s="2" t="s">
        <v>2212</v>
      </c>
      <c r="E3114" s="2">
        <v>3551</v>
      </c>
      <c r="F3114" s="2" t="s">
        <v>2180</v>
      </c>
      <c r="G3114" s="2">
        <v>2806782.8879999998</v>
      </c>
      <c r="H3114" s="2">
        <v>1128154.2009999999</v>
      </c>
      <c r="I3114" s="2" t="s">
        <v>4900</v>
      </c>
      <c r="J3114" s="4">
        <v>39630</v>
      </c>
      <c r="K3114" s="230">
        <f t="shared" si="242"/>
        <v>1</v>
      </c>
      <c r="L3114" s="2" t="str">
        <f>$B3114&amp;"-"&amp;COUNTIF($B$2:$B3114, $B3114)</f>
        <v>7743-1</v>
      </c>
      <c r="M3114" s="2">
        <v>9469</v>
      </c>
      <c r="N3114" s="2" t="str">
        <f t="shared" si="245"/>
        <v>Haag (Rheintal)</v>
      </c>
      <c r="O3114" s="2" t="str">
        <f t="shared" si="244"/>
        <v>Haag (Rheintal)</v>
      </c>
      <c r="P3114" s="2" t="str">
        <f t="shared" si="244"/>
        <v>Haag (Rheintal)</v>
      </c>
      <c r="Q3114" s="2" t="str">
        <f t="shared" si="244"/>
        <v/>
      </c>
      <c r="R3114" s="2" t="str">
        <f t="shared" si="244"/>
        <v/>
      </c>
      <c r="S3114" s="2" t="str">
        <f t="shared" si="244"/>
        <v/>
      </c>
      <c r="T3114" s="2" t="str">
        <f t="shared" si="244"/>
        <v/>
      </c>
      <c r="U3114" s="2" t="str">
        <f t="shared" si="244"/>
        <v/>
      </c>
      <c r="V3114" s="2" t="str">
        <f t="shared" si="244"/>
        <v/>
      </c>
      <c r="W3114" s="2" t="str">
        <f t="shared" si="244"/>
        <v/>
      </c>
      <c r="X3114" s="2" t="str">
        <f t="shared" si="244"/>
        <v/>
      </c>
      <c r="Y3114" s="2" t="str">
        <f t="shared" si="244"/>
        <v/>
      </c>
    </row>
    <row r="3115" spans="1:25" x14ac:dyDescent="0.2">
      <c r="A3115" s="2" t="s">
        <v>2222</v>
      </c>
      <c r="B3115" s="2">
        <v>7743</v>
      </c>
      <c r="C3115" s="2">
        <v>2</v>
      </c>
      <c r="D3115" s="2" t="s">
        <v>2212</v>
      </c>
      <c r="E3115" s="2">
        <v>3551</v>
      </c>
      <c r="F3115" s="2" t="s">
        <v>2180</v>
      </c>
      <c r="G3115" s="2">
        <v>2805264.3840000001</v>
      </c>
      <c r="H3115" s="2">
        <v>1128114.8419999999</v>
      </c>
      <c r="I3115" s="2" t="s">
        <v>4900</v>
      </c>
      <c r="J3115" s="4">
        <v>39630</v>
      </c>
      <c r="K3115" s="230">
        <f t="shared" si="242"/>
        <v>1</v>
      </c>
      <c r="L3115" s="2" t="str">
        <f>$B3115&amp;"-"&amp;COUNTIF($B$2:$B3115, $B3115)</f>
        <v>7743-2</v>
      </c>
      <c r="M3115" s="2">
        <v>9470</v>
      </c>
      <c r="N3115" s="2" t="str">
        <f t="shared" si="245"/>
        <v>Buchs SG</v>
      </c>
      <c r="O3115" s="2" t="str">
        <f t="shared" si="244"/>
        <v>Buchs SG</v>
      </c>
      <c r="P3115" s="2" t="str">
        <f t="shared" si="244"/>
        <v>Werdenberg</v>
      </c>
      <c r="Q3115" s="2" t="str">
        <f t="shared" si="244"/>
        <v>Buchs SG</v>
      </c>
      <c r="R3115" s="2" t="str">
        <f t="shared" si="244"/>
        <v/>
      </c>
      <c r="S3115" s="2" t="str">
        <f t="shared" si="244"/>
        <v/>
      </c>
      <c r="T3115" s="2" t="str">
        <f t="shared" si="244"/>
        <v/>
      </c>
      <c r="U3115" s="2" t="str">
        <f t="shared" si="244"/>
        <v/>
      </c>
      <c r="V3115" s="2" t="str">
        <f t="shared" si="244"/>
        <v/>
      </c>
      <c r="W3115" s="2" t="str">
        <f t="shared" si="244"/>
        <v/>
      </c>
      <c r="X3115" s="2" t="str">
        <f t="shared" si="244"/>
        <v/>
      </c>
      <c r="Y3115" s="2" t="str">
        <f t="shared" si="244"/>
        <v/>
      </c>
    </row>
    <row r="3116" spans="1:25" x14ac:dyDescent="0.2">
      <c r="A3116" s="2" t="s">
        <v>2213</v>
      </c>
      <c r="B3116" s="2">
        <v>7744</v>
      </c>
      <c r="C3116" s="2">
        <v>0</v>
      </c>
      <c r="D3116" s="2" t="s">
        <v>2212</v>
      </c>
      <c r="E3116" s="2">
        <v>3551</v>
      </c>
      <c r="F3116" s="2" t="s">
        <v>2180</v>
      </c>
      <c r="G3116" s="2">
        <v>2808543.4679999999</v>
      </c>
      <c r="H3116" s="2">
        <v>1124096.672</v>
      </c>
      <c r="I3116" s="2" t="s">
        <v>4900</v>
      </c>
      <c r="J3116" s="4">
        <v>39630</v>
      </c>
      <c r="K3116" s="230">
        <f t="shared" si="242"/>
        <v>1</v>
      </c>
      <c r="L3116" s="2" t="str">
        <f>$B3116&amp;"-"&amp;COUNTIF($B$2:$B3116, $B3116)</f>
        <v>7744-1</v>
      </c>
      <c r="M3116" s="2">
        <v>9472</v>
      </c>
      <c r="N3116" s="2" t="str">
        <f t="shared" si="245"/>
        <v>Grabs</v>
      </c>
      <c r="O3116" s="2" t="str">
        <f t="shared" si="244"/>
        <v>Grabserberg</v>
      </c>
      <c r="P3116" s="2" t="str">
        <f t="shared" si="244"/>
        <v/>
      </c>
      <c r="Q3116" s="2" t="str">
        <f t="shared" si="244"/>
        <v/>
      </c>
      <c r="R3116" s="2" t="str">
        <f t="shared" si="244"/>
        <v/>
      </c>
      <c r="S3116" s="2" t="str">
        <f t="shared" si="244"/>
        <v/>
      </c>
      <c r="T3116" s="2" t="str">
        <f t="shared" si="244"/>
        <v/>
      </c>
      <c r="U3116" s="2" t="str">
        <f t="shared" si="244"/>
        <v/>
      </c>
      <c r="V3116" s="2" t="str">
        <f t="shared" si="244"/>
        <v/>
      </c>
      <c r="W3116" s="2" t="str">
        <f t="shared" si="244"/>
        <v/>
      </c>
      <c r="X3116" s="2" t="str">
        <f t="shared" si="244"/>
        <v/>
      </c>
      <c r="Y3116" s="2" t="str">
        <f t="shared" si="244"/>
        <v/>
      </c>
    </row>
    <row r="3117" spans="1:25" x14ac:dyDescent="0.2">
      <c r="A3117" s="2" t="s">
        <v>2214</v>
      </c>
      <c r="B3117" s="2">
        <v>7747</v>
      </c>
      <c r="C3117" s="2">
        <v>0</v>
      </c>
      <c r="D3117" s="2" t="s">
        <v>2212</v>
      </c>
      <c r="E3117" s="2">
        <v>3551</v>
      </c>
      <c r="F3117" s="2" t="s">
        <v>2180</v>
      </c>
      <c r="G3117" s="2">
        <v>2809302.3629999999</v>
      </c>
      <c r="H3117" s="2">
        <v>1127102.3810000001</v>
      </c>
      <c r="I3117" s="2" t="s">
        <v>4900</v>
      </c>
      <c r="J3117" s="4">
        <v>39630</v>
      </c>
      <c r="K3117" s="230">
        <f t="shared" si="242"/>
        <v>1</v>
      </c>
      <c r="L3117" s="2" t="str">
        <f>$B3117&amp;"-"&amp;COUNTIF($B$2:$B3117, $B3117)</f>
        <v>7747-1</v>
      </c>
      <c r="M3117" s="2">
        <v>9473</v>
      </c>
      <c r="N3117" s="2" t="str">
        <f t="shared" si="245"/>
        <v>Gams</v>
      </c>
      <c r="O3117" s="2" t="str">
        <f t="shared" si="244"/>
        <v>Gams</v>
      </c>
      <c r="P3117" s="2" t="str">
        <f t="shared" si="244"/>
        <v/>
      </c>
      <c r="Q3117" s="2" t="str">
        <f t="shared" si="244"/>
        <v/>
      </c>
      <c r="R3117" s="2" t="str">
        <f t="shared" si="244"/>
        <v/>
      </c>
      <c r="S3117" s="2" t="str">
        <f t="shared" si="244"/>
        <v/>
      </c>
      <c r="T3117" s="2" t="str">
        <f t="shared" si="244"/>
        <v/>
      </c>
      <c r="U3117" s="2" t="str">
        <f t="shared" si="244"/>
        <v/>
      </c>
      <c r="V3117" s="2" t="str">
        <f t="shared" si="244"/>
        <v/>
      </c>
      <c r="W3117" s="2" t="str">
        <f t="shared" si="244"/>
        <v/>
      </c>
      <c r="X3117" s="2" t="str">
        <f t="shared" si="244"/>
        <v/>
      </c>
      <c r="Y3117" s="2" t="str">
        <f t="shared" si="244"/>
        <v/>
      </c>
    </row>
    <row r="3118" spans="1:25" x14ac:dyDescent="0.2">
      <c r="A3118" s="2" t="s">
        <v>2215</v>
      </c>
      <c r="B3118" s="2">
        <v>7748</v>
      </c>
      <c r="C3118" s="2">
        <v>0</v>
      </c>
      <c r="D3118" s="2" t="s">
        <v>2212</v>
      </c>
      <c r="E3118" s="2">
        <v>3551</v>
      </c>
      <c r="F3118" s="2" t="s">
        <v>2180</v>
      </c>
      <c r="G3118" s="2">
        <v>2804843.5890000002</v>
      </c>
      <c r="H3118" s="2">
        <v>1124128.9140000001</v>
      </c>
      <c r="I3118" s="2" t="s">
        <v>4900</v>
      </c>
      <c r="J3118" s="4">
        <v>39630</v>
      </c>
      <c r="K3118" s="230">
        <f t="shared" si="242"/>
        <v>1</v>
      </c>
      <c r="L3118" s="2" t="str">
        <f>$B3118&amp;"-"&amp;COUNTIF($B$2:$B3118, $B3118)</f>
        <v>7748-1</v>
      </c>
      <c r="M3118" s="2">
        <v>9475</v>
      </c>
      <c r="N3118" s="2" t="str">
        <f t="shared" si="245"/>
        <v>Sevelen</v>
      </c>
      <c r="O3118" s="2" t="str">
        <f t="shared" si="244"/>
        <v/>
      </c>
      <c r="P3118" s="2" t="str">
        <f t="shared" si="244"/>
        <v/>
      </c>
      <c r="Q3118" s="2" t="str">
        <f t="shared" si="244"/>
        <v/>
      </c>
      <c r="R3118" s="2" t="str">
        <f t="shared" si="244"/>
        <v/>
      </c>
      <c r="S3118" s="2" t="str">
        <f t="shared" si="244"/>
        <v/>
      </c>
      <c r="T3118" s="2" t="str">
        <f t="shared" si="244"/>
        <v/>
      </c>
      <c r="U3118" s="2" t="str">
        <f t="shared" si="244"/>
        <v/>
      </c>
      <c r="V3118" s="2" t="str">
        <f t="shared" si="244"/>
        <v/>
      </c>
      <c r="W3118" s="2" t="str">
        <f t="shared" si="244"/>
        <v/>
      </c>
      <c r="X3118" s="2" t="str">
        <f t="shared" si="244"/>
        <v/>
      </c>
      <c r="Y3118" s="2" t="str">
        <f t="shared" si="244"/>
        <v/>
      </c>
    </row>
    <row r="3119" spans="1:25" x14ac:dyDescent="0.2">
      <c r="A3119" s="2" t="s">
        <v>2216</v>
      </c>
      <c r="B3119" s="2">
        <v>7710</v>
      </c>
      <c r="C3119" s="2">
        <v>0</v>
      </c>
      <c r="D3119" s="2" t="s">
        <v>2217</v>
      </c>
      <c r="E3119" s="2">
        <v>3561</v>
      </c>
      <c r="F3119" s="2" t="s">
        <v>2180</v>
      </c>
      <c r="G3119" s="2">
        <v>2798332.4780000001</v>
      </c>
      <c r="H3119" s="2">
        <v>1140378.49</v>
      </c>
      <c r="I3119" s="2" t="s">
        <v>4900</v>
      </c>
      <c r="J3119" s="4">
        <v>39630</v>
      </c>
      <c r="K3119" s="230">
        <f t="shared" si="242"/>
        <v>1</v>
      </c>
      <c r="L3119" s="2" t="str">
        <f>$B3119&amp;"-"&amp;COUNTIF($B$2:$B3119, $B3119)</f>
        <v>7710-1</v>
      </c>
      <c r="M3119" s="2">
        <v>9476</v>
      </c>
      <c r="N3119" s="2" t="str">
        <f t="shared" si="245"/>
        <v>Weite</v>
      </c>
      <c r="O3119" s="2" t="str">
        <f t="shared" si="244"/>
        <v>Weite</v>
      </c>
      <c r="P3119" s="2" t="str">
        <f t="shared" si="244"/>
        <v>Fontnas</v>
      </c>
      <c r="Q3119" s="2" t="str">
        <f t="shared" si="244"/>
        <v/>
      </c>
      <c r="R3119" s="2" t="str">
        <f t="shared" si="244"/>
        <v/>
      </c>
      <c r="S3119" s="2" t="str">
        <f t="shared" si="244"/>
        <v/>
      </c>
      <c r="T3119" s="2" t="str">
        <f t="shared" si="244"/>
        <v/>
      </c>
      <c r="U3119" s="2" t="str">
        <f t="shared" si="244"/>
        <v/>
      </c>
      <c r="V3119" s="2" t="str">
        <f t="shared" si="244"/>
        <v/>
      </c>
      <c r="W3119" s="2" t="str">
        <f t="shared" si="244"/>
        <v/>
      </c>
      <c r="X3119" s="2" t="str">
        <f t="shared" si="244"/>
        <v/>
      </c>
      <c r="Y3119" s="2" t="str">
        <f t="shared" si="244"/>
        <v/>
      </c>
    </row>
    <row r="3120" spans="1:25" x14ac:dyDescent="0.2">
      <c r="A3120" s="2" t="s">
        <v>2218</v>
      </c>
      <c r="B3120" s="2">
        <v>7710</v>
      </c>
      <c r="C3120" s="2">
        <v>2</v>
      </c>
      <c r="D3120" s="2" t="s">
        <v>2217</v>
      </c>
      <c r="E3120" s="2">
        <v>3561</v>
      </c>
      <c r="F3120" s="2" t="s">
        <v>2180</v>
      </c>
      <c r="G3120" s="2">
        <v>2799570.3059999999</v>
      </c>
      <c r="H3120" s="2">
        <v>1139232.1159999999</v>
      </c>
      <c r="I3120" s="2" t="s">
        <v>4900</v>
      </c>
      <c r="J3120" s="4">
        <v>39630</v>
      </c>
      <c r="K3120" s="230">
        <f t="shared" si="242"/>
        <v>1</v>
      </c>
      <c r="L3120" s="2" t="str">
        <f>$B3120&amp;"-"&amp;COUNTIF($B$2:$B3120, $B3120)</f>
        <v>7710-2</v>
      </c>
      <c r="M3120" s="2">
        <v>9477</v>
      </c>
      <c r="N3120" s="2" t="str">
        <f t="shared" si="245"/>
        <v>Trübbach</v>
      </c>
      <c r="O3120" s="2" t="str">
        <f t="shared" si="244"/>
        <v/>
      </c>
      <c r="P3120" s="2" t="str">
        <f t="shared" si="244"/>
        <v/>
      </c>
      <c r="Q3120" s="2" t="str">
        <f t="shared" si="244"/>
        <v/>
      </c>
      <c r="R3120" s="2" t="str">
        <f t="shared" si="244"/>
        <v/>
      </c>
      <c r="S3120" s="2" t="str">
        <f t="shared" si="244"/>
        <v/>
      </c>
      <c r="T3120" s="2" t="str">
        <f t="shared" si="244"/>
        <v/>
      </c>
      <c r="U3120" s="2" t="str">
        <f t="shared" si="244"/>
        <v/>
      </c>
      <c r="V3120" s="2" t="str">
        <f t="shared" si="244"/>
        <v/>
      </c>
      <c r="W3120" s="2" t="str">
        <f t="shared" si="244"/>
        <v/>
      </c>
      <c r="X3120" s="2" t="str">
        <f t="shared" si="244"/>
        <v/>
      </c>
      <c r="Y3120" s="2" t="str">
        <f t="shared" si="244"/>
        <v/>
      </c>
    </row>
    <row r="3121" spans="1:25" x14ac:dyDescent="0.2">
      <c r="A3121" s="2" t="s">
        <v>2219</v>
      </c>
      <c r="B3121" s="2">
        <v>7741</v>
      </c>
      <c r="C3121" s="2">
        <v>0</v>
      </c>
      <c r="D3121" s="2" t="s">
        <v>2217</v>
      </c>
      <c r="E3121" s="2">
        <v>3561</v>
      </c>
      <c r="F3121" s="2" t="s">
        <v>2180</v>
      </c>
      <c r="G3121" s="2">
        <v>2804027.977</v>
      </c>
      <c r="H3121" s="2">
        <v>1137714.3999999999</v>
      </c>
      <c r="I3121" s="2" t="s">
        <v>4900</v>
      </c>
      <c r="J3121" s="4">
        <v>39630</v>
      </c>
      <c r="K3121" s="230">
        <f t="shared" si="242"/>
        <v>1</v>
      </c>
      <c r="L3121" s="2" t="str">
        <f>$B3121&amp;"-"&amp;COUNTIF($B$2:$B3121, $B3121)</f>
        <v>7741-1</v>
      </c>
      <c r="M3121" s="2">
        <v>9478</v>
      </c>
      <c r="N3121" s="2" t="str">
        <f t="shared" si="245"/>
        <v>Azmoos</v>
      </c>
      <c r="O3121" s="2" t="str">
        <f t="shared" si="244"/>
        <v/>
      </c>
      <c r="P3121" s="2" t="str">
        <f t="shared" si="244"/>
        <v/>
      </c>
      <c r="Q3121" s="2" t="str">
        <f t="shared" si="244"/>
        <v/>
      </c>
      <c r="R3121" s="2" t="str">
        <f t="shared" si="244"/>
        <v/>
      </c>
      <c r="S3121" s="2" t="str">
        <f t="shared" si="244"/>
        <v/>
      </c>
      <c r="T3121" s="2" t="str">
        <f t="shared" si="244"/>
        <v/>
      </c>
      <c r="U3121" s="2" t="str">
        <f t="shared" si="244"/>
        <v/>
      </c>
      <c r="V3121" s="2" t="str">
        <f t="shared" si="244"/>
        <v/>
      </c>
      <c r="W3121" s="2" t="str">
        <f t="shared" si="244"/>
        <v/>
      </c>
      <c r="X3121" s="2" t="str">
        <f t="shared" si="244"/>
        <v/>
      </c>
      <c r="Y3121" s="2" t="str">
        <f t="shared" si="244"/>
        <v/>
      </c>
    </row>
    <row r="3122" spans="1:25" x14ac:dyDescent="0.2">
      <c r="A3122" s="2" t="s">
        <v>2217</v>
      </c>
      <c r="B3122" s="2">
        <v>7742</v>
      </c>
      <c r="C3122" s="2">
        <v>0</v>
      </c>
      <c r="D3122" s="2" t="s">
        <v>2217</v>
      </c>
      <c r="E3122" s="2">
        <v>3561</v>
      </c>
      <c r="F3122" s="2" t="s">
        <v>2180</v>
      </c>
      <c r="G3122" s="2">
        <v>2799108.111</v>
      </c>
      <c r="H3122" s="2">
        <v>1135640.0789999999</v>
      </c>
      <c r="I3122" s="2" t="s">
        <v>4900</v>
      </c>
      <c r="J3122" s="4">
        <v>39630</v>
      </c>
      <c r="K3122" s="230">
        <f t="shared" si="242"/>
        <v>1</v>
      </c>
      <c r="L3122" s="2" t="str">
        <f>$B3122&amp;"-"&amp;COUNTIF($B$2:$B3122, $B3122)</f>
        <v>7742-1</v>
      </c>
      <c r="M3122" s="2">
        <v>9479</v>
      </c>
      <c r="N3122" s="2" t="str">
        <f t="shared" si="245"/>
        <v>Oberschan</v>
      </c>
      <c r="O3122" s="2" t="str">
        <f t="shared" si="244"/>
        <v>Malans SG</v>
      </c>
      <c r="P3122" s="2" t="str">
        <f t="shared" si="244"/>
        <v>Gretschins</v>
      </c>
      <c r="Q3122" s="2" t="str">
        <f t="shared" si="244"/>
        <v/>
      </c>
      <c r="R3122" s="2" t="str">
        <f t="shared" si="244"/>
        <v/>
      </c>
      <c r="S3122" s="2" t="str">
        <f t="shared" si="244"/>
        <v/>
      </c>
      <c r="T3122" s="2" t="str">
        <f t="shared" si="244"/>
        <v/>
      </c>
      <c r="U3122" s="2" t="str">
        <f t="shared" si="244"/>
        <v/>
      </c>
      <c r="V3122" s="2" t="str">
        <f t="shared" si="244"/>
        <v/>
      </c>
      <c r="W3122" s="2" t="str">
        <f t="shared" si="244"/>
        <v/>
      </c>
      <c r="X3122" s="2" t="str">
        <f t="shared" si="244"/>
        <v/>
      </c>
      <c r="Y3122" s="2" t="str">
        <f t="shared" si="244"/>
        <v/>
      </c>
    </row>
    <row r="3123" spans="1:25" x14ac:dyDescent="0.2">
      <c r="A3123" s="2" t="s">
        <v>2220</v>
      </c>
      <c r="B3123" s="2">
        <v>7742</v>
      </c>
      <c r="C3123" s="2">
        <v>2</v>
      </c>
      <c r="D3123" s="2" t="s">
        <v>2217</v>
      </c>
      <c r="E3123" s="2">
        <v>3561</v>
      </c>
      <c r="F3123" s="2" t="s">
        <v>2180</v>
      </c>
      <c r="G3123" s="2">
        <v>2805929.4879999999</v>
      </c>
      <c r="H3123" s="2">
        <v>1142085.6880000001</v>
      </c>
      <c r="I3123" s="2" t="s">
        <v>4900</v>
      </c>
      <c r="J3123" s="4">
        <v>39630</v>
      </c>
      <c r="K3123" s="230">
        <f t="shared" si="242"/>
        <v>1</v>
      </c>
      <c r="L3123" s="2" t="str">
        <f>$B3123&amp;"-"&amp;COUNTIF($B$2:$B3123, $B3123)</f>
        <v>7742-2</v>
      </c>
      <c r="M3123" s="2">
        <v>9485</v>
      </c>
      <c r="N3123" s="2" t="str">
        <f t="shared" si="245"/>
        <v>Nendeln</v>
      </c>
      <c r="O3123" s="2" t="str">
        <f t="shared" si="244"/>
        <v>Nendeln</v>
      </c>
      <c r="P3123" s="2" t="str">
        <f t="shared" si="244"/>
        <v/>
      </c>
      <c r="Q3123" s="2" t="str">
        <f t="shared" si="244"/>
        <v/>
      </c>
      <c r="R3123" s="2" t="str">
        <f t="shared" si="244"/>
        <v/>
      </c>
      <c r="S3123" s="2" t="str">
        <f t="shared" si="244"/>
        <v/>
      </c>
      <c r="T3123" s="2" t="str">
        <f t="shared" si="244"/>
        <v/>
      </c>
      <c r="U3123" s="2" t="str">
        <f t="shared" si="244"/>
        <v/>
      </c>
      <c r="V3123" s="2" t="str">
        <f t="shared" si="244"/>
        <v/>
      </c>
      <c r="W3123" s="2" t="str">
        <f t="shared" si="244"/>
        <v/>
      </c>
      <c r="X3123" s="2" t="str">
        <f t="shared" si="244"/>
        <v/>
      </c>
      <c r="Y3123" s="2" t="str">
        <f t="shared" si="244"/>
        <v/>
      </c>
    </row>
    <row r="3124" spans="1:25" x14ac:dyDescent="0.2">
      <c r="A3124" s="2" t="s">
        <v>2221</v>
      </c>
      <c r="B3124" s="2">
        <v>7742</v>
      </c>
      <c r="C3124" s="2">
        <v>3</v>
      </c>
      <c r="D3124" s="2" t="s">
        <v>2217</v>
      </c>
      <c r="E3124" s="2">
        <v>3561</v>
      </c>
      <c r="F3124" s="2" t="s">
        <v>2180</v>
      </c>
      <c r="G3124" s="2">
        <v>2802824.852</v>
      </c>
      <c r="H3124" s="2">
        <v>1143218.9779999999</v>
      </c>
      <c r="I3124" s="2" t="s">
        <v>4900</v>
      </c>
      <c r="J3124" s="4">
        <v>39630</v>
      </c>
      <c r="K3124" s="230">
        <f t="shared" si="242"/>
        <v>1</v>
      </c>
      <c r="L3124" s="2" t="str">
        <f>$B3124&amp;"-"&amp;COUNTIF($B$2:$B3124, $B3124)</f>
        <v>7742-3</v>
      </c>
      <c r="M3124" s="2">
        <v>9486</v>
      </c>
      <c r="N3124" s="2" t="str">
        <f t="shared" si="245"/>
        <v>Schaanwald</v>
      </c>
      <c r="O3124" s="2" t="str">
        <f t="shared" si="244"/>
        <v/>
      </c>
      <c r="P3124" s="2" t="str">
        <f t="shared" si="244"/>
        <v/>
      </c>
      <c r="Q3124" s="2" t="str">
        <f t="shared" si="244"/>
        <v/>
      </c>
      <c r="R3124" s="2" t="str">
        <f t="shared" si="244"/>
        <v/>
      </c>
      <c r="S3124" s="2" t="str">
        <f t="shared" si="244"/>
        <v/>
      </c>
      <c r="T3124" s="2" t="str">
        <f t="shared" si="244"/>
        <v/>
      </c>
      <c r="U3124" s="2" t="str">
        <f t="shared" si="244"/>
        <v/>
      </c>
      <c r="V3124" s="2" t="str">
        <f t="shared" si="244"/>
        <v/>
      </c>
      <c r="W3124" s="2" t="str">
        <f t="shared" si="244"/>
        <v/>
      </c>
      <c r="X3124" s="2" t="str">
        <f t="shared" si="244"/>
        <v/>
      </c>
      <c r="Y3124" s="2" t="str">
        <f t="shared" si="244"/>
        <v/>
      </c>
    </row>
    <row r="3125" spans="1:25" x14ac:dyDescent="0.2">
      <c r="A3125" s="2" t="s">
        <v>2222</v>
      </c>
      <c r="B3125" s="2">
        <v>7743</v>
      </c>
      <c r="C3125" s="2">
        <v>2</v>
      </c>
      <c r="D3125" s="2" t="s">
        <v>2217</v>
      </c>
      <c r="E3125" s="2">
        <v>3561</v>
      </c>
      <c r="F3125" s="2" t="s">
        <v>2180</v>
      </c>
      <c r="G3125" s="2">
        <v>2805181.4980000001</v>
      </c>
      <c r="H3125" s="2">
        <v>1128109.013</v>
      </c>
      <c r="I3125" s="2" t="s">
        <v>4900</v>
      </c>
      <c r="J3125" s="4">
        <v>39630</v>
      </c>
      <c r="K3125" s="230">
        <f t="shared" si="242"/>
        <v>1</v>
      </c>
      <c r="L3125" s="2" t="str">
        <f>$B3125&amp;"-"&amp;COUNTIF($B$2:$B3125, $B3125)</f>
        <v>7743-3</v>
      </c>
      <c r="M3125" s="2">
        <v>9487</v>
      </c>
      <c r="N3125" s="2" t="str">
        <f t="shared" si="245"/>
        <v>Gamprin-Bendern</v>
      </c>
      <c r="O3125" s="2" t="str">
        <f t="shared" si="244"/>
        <v>Gamprin-Bendern</v>
      </c>
      <c r="P3125" s="2" t="str">
        <f t="shared" si="244"/>
        <v>Gamprin-Bendern</v>
      </c>
      <c r="Q3125" s="2" t="str">
        <f t="shared" si="244"/>
        <v/>
      </c>
      <c r="R3125" s="2" t="str">
        <f t="shared" si="244"/>
        <v/>
      </c>
      <c r="S3125" s="2" t="str">
        <f t="shared" si="244"/>
        <v/>
      </c>
      <c r="T3125" s="2" t="str">
        <f t="shared" si="244"/>
        <v/>
      </c>
      <c r="U3125" s="2" t="str">
        <f t="shared" si="244"/>
        <v/>
      </c>
      <c r="V3125" s="2" t="str">
        <f t="shared" si="244"/>
        <v/>
      </c>
      <c r="W3125" s="2" t="str">
        <f t="shared" si="244"/>
        <v/>
      </c>
      <c r="X3125" s="2" t="str">
        <f t="shared" si="244"/>
        <v/>
      </c>
      <c r="Y3125" s="2" t="str">
        <f t="shared" si="244"/>
        <v/>
      </c>
    </row>
    <row r="3126" spans="1:25" x14ac:dyDescent="0.2">
      <c r="A3126" s="2" t="s">
        <v>2223</v>
      </c>
      <c r="B3126" s="2">
        <v>7745</v>
      </c>
      <c r="C3126" s="2">
        <v>0</v>
      </c>
      <c r="D3126" s="2" t="s">
        <v>2217</v>
      </c>
      <c r="E3126" s="2">
        <v>3561</v>
      </c>
      <c r="F3126" s="2" t="s">
        <v>2180</v>
      </c>
      <c r="G3126" s="2">
        <v>2799356.5759999999</v>
      </c>
      <c r="H3126" s="2">
        <v>1130413.693</v>
      </c>
      <c r="I3126" s="2" t="s">
        <v>4900</v>
      </c>
      <c r="J3126" s="4">
        <v>39630</v>
      </c>
      <c r="K3126" s="230">
        <f t="shared" si="242"/>
        <v>1</v>
      </c>
      <c r="L3126" s="2" t="str">
        <f>$B3126&amp;"-"&amp;COUNTIF($B$2:$B3126, $B3126)</f>
        <v>7745-1</v>
      </c>
      <c r="M3126" s="2">
        <v>9488</v>
      </c>
      <c r="N3126" s="2" t="str">
        <f t="shared" si="245"/>
        <v>Schellenberg</v>
      </c>
      <c r="O3126" s="2" t="str">
        <f t="shared" si="244"/>
        <v/>
      </c>
      <c r="P3126" s="2" t="str">
        <f t="shared" si="244"/>
        <v/>
      </c>
      <c r="Q3126" s="2" t="str">
        <f t="shared" si="244"/>
        <v/>
      </c>
      <c r="R3126" s="2" t="str">
        <f t="shared" si="244"/>
        <v/>
      </c>
      <c r="S3126" s="2" t="str">
        <f t="shared" si="244"/>
        <v/>
      </c>
      <c r="T3126" s="2" t="str">
        <f t="shared" si="244"/>
        <v/>
      </c>
      <c r="U3126" s="2" t="str">
        <f t="shared" si="244"/>
        <v/>
      </c>
      <c r="V3126" s="2" t="str">
        <f t="shared" si="244"/>
        <v/>
      </c>
      <c r="W3126" s="2" t="str">
        <f t="shared" si="244"/>
        <v/>
      </c>
      <c r="X3126" s="2" t="str">
        <f t="shared" si="244"/>
        <v/>
      </c>
      <c r="Y3126" s="2" t="str">
        <f t="shared" si="244"/>
        <v/>
      </c>
    </row>
    <row r="3127" spans="1:25" x14ac:dyDescent="0.2">
      <c r="A3127" s="2" t="s">
        <v>2224</v>
      </c>
      <c r="B3127" s="2">
        <v>7746</v>
      </c>
      <c r="C3127" s="2">
        <v>0</v>
      </c>
      <c r="D3127" s="2" t="s">
        <v>2217</v>
      </c>
      <c r="E3127" s="2">
        <v>3561</v>
      </c>
      <c r="F3127" s="2" t="s">
        <v>2180</v>
      </c>
      <c r="G3127" s="2">
        <v>2802719.1669999999</v>
      </c>
      <c r="H3127" s="2">
        <v>1129392.8019999999</v>
      </c>
      <c r="I3127" s="2" t="s">
        <v>4900</v>
      </c>
      <c r="J3127" s="4">
        <v>39630</v>
      </c>
      <c r="K3127" s="230">
        <f t="shared" si="242"/>
        <v>1</v>
      </c>
      <c r="L3127" s="2" t="str">
        <f>$B3127&amp;"-"&amp;COUNTIF($B$2:$B3127, $B3127)</f>
        <v>7746-1</v>
      </c>
      <c r="M3127" s="2">
        <v>9490</v>
      </c>
      <c r="N3127" s="2" t="str">
        <f t="shared" si="245"/>
        <v>Vaduz</v>
      </c>
      <c r="O3127" s="2" t="str">
        <f t="shared" si="244"/>
        <v/>
      </c>
      <c r="P3127" s="2" t="str">
        <f t="shared" si="244"/>
        <v/>
      </c>
      <c r="Q3127" s="2" t="str">
        <f t="shared" si="244"/>
        <v/>
      </c>
      <c r="R3127" s="2" t="str">
        <f t="shared" si="244"/>
        <v/>
      </c>
      <c r="S3127" s="2" t="str">
        <f t="shared" si="244"/>
        <v/>
      </c>
      <c r="T3127" s="2" t="str">
        <f t="shared" si="244"/>
        <v/>
      </c>
      <c r="U3127" s="2" t="str">
        <f t="shared" si="244"/>
        <v/>
      </c>
      <c r="V3127" s="2" t="str">
        <f t="shared" si="244"/>
        <v/>
      </c>
      <c r="W3127" s="2" t="str">
        <f t="shared" si="244"/>
        <v/>
      </c>
      <c r="X3127" s="2" t="str">
        <f t="shared" si="244"/>
        <v/>
      </c>
      <c r="Y3127" s="2" t="str">
        <f t="shared" si="244"/>
        <v/>
      </c>
    </row>
    <row r="3128" spans="1:25" x14ac:dyDescent="0.2">
      <c r="A3128" s="2" t="s">
        <v>2228</v>
      </c>
      <c r="B3128" s="2">
        <v>7032</v>
      </c>
      <c r="C3128" s="2">
        <v>0</v>
      </c>
      <c r="D3128" s="2" t="s">
        <v>2225</v>
      </c>
      <c r="E3128" s="2">
        <v>3572</v>
      </c>
      <c r="F3128" s="2" t="s">
        <v>2180</v>
      </c>
      <c r="G3128" s="2">
        <v>2733768.273</v>
      </c>
      <c r="H3128" s="2">
        <v>1189852.723</v>
      </c>
      <c r="I3128" s="2" t="s">
        <v>4899</v>
      </c>
      <c r="J3128" s="4">
        <v>39630</v>
      </c>
      <c r="K3128" s="230">
        <f t="shared" si="242"/>
        <v>3</v>
      </c>
      <c r="L3128" s="2" t="str">
        <f>$B3128&amp;"-"&amp;COUNTIF($B$2:$B3128, $B3128)</f>
        <v>7032-1</v>
      </c>
      <c r="M3128" s="2">
        <v>9491</v>
      </c>
      <c r="N3128" s="2" t="str">
        <f t="shared" si="245"/>
        <v>Ruggell</v>
      </c>
      <c r="O3128" s="2" t="str">
        <f t="shared" si="244"/>
        <v/>
      </c>
      <c r="P3128" s="2" t="str">
        <f t="shared" si="244"/>
        <v/>
      </c>
      <c r="Q3128" s="2" t="str">
        <f t="shared" si="244"/>
        <v/>
      </c>
      <c r="R3128" s="2" t="str">
        <f t="shared" si="244"/>
        <v/>
      </c>
      <c r="S3128" s="2" t="str">
        <f t="shared" si="244"/>
        <v/>
      </c>
      <c r="T3128" s="2" t="str">
        <f t="shared" si="244"/>
        <v/>
      </c>
      <c r="U3128" s="2" t="str">
        <f t="shared" si="244"/>
        <v/>
      </c>
      <c r="V3128" s="2" t="str">
        <f t="shared" si="244"/>
        <v/>
      </c>
      <c r="W3128" s="2" t="str">
        <f t="shared" si="244"/>
        <v/>
      </c>
      <c r="X3128" s="2" t="str">
        <f t="shared" si="244"/>
        <v/>
      </c>
      <c r="Y3128" s="2" t="str">
        <f t="shared" si="244"/>
        <v/>
      </c>
    </row>
    <row r="3129" spans="1:25" x14ac:dyDescent="0.2">
      <c r="A3129" s="2" t="s">
        <v>2225</v>
      </c>
      <c r="B3129" s="2">
        <v>7153</v>
      </c>
      <c r="C3129" s="2">
        <v>0</v>
      </c>
      <c r="D3129" s="2" t="s">
        <v>2225</v>
      </c>
      <c r="E3129" s="2">
        <v>3572</v>
      </c>
      <c r="F3129" s="2" t="s">
        <v>2180</v>
      </c>
      <c r="G3129" s="2">
        <v>2736048.7910000002</v>
      </c>
      <c r="H3129" s="2">
        <v>1186218.077</v>
      </c>
      <c r="I3129" s="2" t="s">
        <v>4899</v>
      </c>
      <c r="J3129" s="4">
        <v>39630</v>
      </c>
      <c r="K3129" s="230">
        <f t="shared" si="242"/>
        <v>3</v>
      </c>
      <c r="L3129" s="2" t="str">
        <f>$B3129&amp;"-"&amp;COUNTIF($B$2:$B3129, $B3129)</f>
        <v>7153-1</v>
      </c>
      <c r="M3129" s="2">
        <v>9492</v>
      </c>
      <c r="N3129" s="2" t="str">
        <f t="shared" si="245"/>
        <v>Eschen</v>
      </c>
      <c r="O3129" s="2" t="str">
        <f t="shared" si="244"/>
        <v/>
      </c>
      <c r="P3129" s="2" t="str">
        <f t="shared" si="244"/>
        <v/>
      </c>
      <c r="Q3129" s="2" t="str">
        <f t="shared" si="244"/>
        <v/>
      </c>
      <c r="R3129" s="2" t="str">
        <f t="shared" si="244"/>
        <v/>
      </c>
      <c r="S3129" s="2" t="str">
        <f t="shared" si="244"/>
        <v/>
      </c>
      <c r="T3129" s="2" t="str">
        <f t="shared" si="244"/>
        <v/>
      </c>
      <c r="U3129" s="2" t="str">
        <f t="shared" ref="U3129:Y3129" si="246">IFERROR(INDEX($A$2:$A$5744, MATCH($M3129&amp;"-"&amp;U$1, $L$2:$L$5744, 0)), "")</f>
        <v/>
      </c>
      <c r="V3129" s="2" t="str">
        <f t="shared" si="246"/>
        <v/>
      </c>
      <c r="W3129" s="2" t="str">
        <f t="shared" si="246"/>
        <v/>
      </c>
      <c r="X3129" s="2" t="str">
        <f t="shared" si="246"/>
        <v/>
      </c>
      <c r="Y3129" s="2" t="str">
        <f t="shared" si="246"/>
        <v/>
      </c>
    </row>
    <row r="3130" spans="1:25" x14ac:dyDescent="0.2">
      <c r="A3130" s="2" t="s">
        <v>2226</v>
      </c>
      <c r="B3130" s="2">
        <v>7031</v>
      </c>
      <c r="C3130" s="2">
        <v>0</v>
      </c>
      <c r="D3130" s="2" t="s">
        <v>2227</v>
      </c>
      <c r="E3130" s="2">
        <v>3575</v>
      </c>
      <c r="F3130" s="2" t="s">
        <v>2180</v>
      </c>
      <c r="G3130" s="2">
        <v>2739382.6310000001</v>
      </c>
      <c r="H3130" s="2">
        <v>1185813.96</v>
      </c>
      <c r="I3130" s="2" t="s">
        <v>4899</v>
      </c>
      <c r="J3130" s="4">
        <v>39630</v>
      </c>
      <c r="K3130" s="230">
        <f t="shared" si="242"/>
        <v>3</v>
      </c>
      <c r="L3130" s="2" t="str">
        <f>$B3130&amp;"-"&amp;COUNTIF($B$2:$B3130, $B3130)</f>
        <v>7031-1</v>
      </c>
      <c r="M3130" s="2">
        <v>9493</v>
      </c>
      <c r="N3130" s="2" t="str">
        <f t="shared" si="245"/>
        <v>Mauren FL</v>
      </c>
      <c r="O3130" s="2" t="str">
        <f t="shared" si="245"/>
        <v>Mauren FL</v>
      </c>
      <c r="P3130" s="2" t="str">
        <f t="shared" si="245"/>
        <v/>
      </c>
      <c r="Q3130" s="2" t="str">
        <f t="shared" si="245"/>
        <v/>
      </c>
      <c r="R3130" s="2" t="str">
        <f t="shared" si="245"/>
        <v/>
      </c>
      <c r="S3130" s="2" t="str">
        <f t="shared" si="245"/>
        <v/>
      </c>
      <c r="T3130" s="2" t="str">
        <f t="shared" si="245"/>
        <v/>
      </c>
      <c r="U3130" s="2" t="str">
        <f t="shared" si="245"/>
        <v/>
      </c>
      <c r="V3130" s="2" t="str">
        <f t="shared" si="245"/>
        <v/>
      </c>
      <c r="W3130" s="2" t="str">
        <f t="shared" si="245"/>
        <v/>
      </c>
      <c r="X3130" s="2" t="str">
        <f t="shared" si="245"/>
        <v/>
      </c>
      <c r="Y3130" s="2" t="str">
        <f t="shared" si="245"/>
        <v/>
      </c>
    </row>
    <row r="3131" spans="1:25" x14ac:dyDescent="0.2">
      <c r="A3131" s="2" t="s">
        <v>2228</v>
      </c>
      <c r="B3131" s="2">
        <v>7032</v>
      </c>
      <c r="C3131" s="2">
        <v>0</v>
      </c>
      <c r="D3131" s="2" t="s">
        <v>2227</v>
      </c>
      <c r="E3131" s="2">
        <v>3575</v>
      </c>
      <c r="F3131" s="2" t="s">
        <v>2180</v>
      </c>
      <c r="G3131" s="2">
        <v>2735176.23</v>
      </c>
      <c r="H3131" s="2">
        <v>1191377.247</v>
      </c>
      <c r="I3131" s="2" t="s">
        <v>4899</v>
      </c>
      <c r="J3131" s="4">
        <v>39630</v>
      </c>
      <c r="K3131" s="230">
        <f t="shared" si="242"/>
        <v>3</v>
      </c>
      <c r="L3131" s="2" t="str">
        <f>$B3131&amp;"-"&amp;COUNTIF($B$2:$B3131, $B3131)</f>
        <v>7032-2</v>
      </c>
      <c r="M3131" s="2">
        <v>9494</v>
      </c>
      <c r="N3131" s="2" t="str">
        <f t="shared" si="245"/>
        <v>Schaan</v>
      </c>
      <c r="O3131" s="2" t="str">
        <f t="shared" si="245"/>
        <v>Schaan</v>
      </c>
      <c r="P3131" s="2" t="str">
        <f t="shared" si="245"/>
        <v/>
      </c>
      <c r="Q3131" s="2" t="str">
        <f t="shared" si="245"/>
        <v/>
      </c>
      <c r="R3131" s="2" t="str">
        <f t="shared" si="245"/>
        <v/>
      </c>
      <c r="S3131" s="2" t="str">
        <f t="shared" si="245"/>
        <v/>
      </c>
      <c r="T3131" s="2" t="str">
        <f t="shared" si="245"/>
        <v/>
      </c>
      <c r="U3131" s="2" t="str">
        <f t="shared" si="245"/>
        <v/>
      </c>
      <c r="V3131" s="2" t="str">
        <f t="shared" si="245"/>
        <v/>
      </c>
      <c r="W3131" s="2" t="str">
        <f t="shared" si="245"/>
        <v/>
      </c>
      <c r="X3131" s="2" t="str">
        <f t="shared" si="245"/>
        <v/>
      </c>
      <c r="Y3131" s="2" t="str">
        <f t="shared" si="245"/>
        <v/>
      </c>
    </row>
    <row r="3132" spans="1:25" x14ac:dyDescent="0.2">
      <c r="A3132" s="2" t="s">
        <v>2229</v>
      </c>
      <c r="B3132" s="2">
        <v>7152</v>
      </c>
      <c r="C3132" s="2">
        <v>0</v>
      </c>
      <c r="D3132" s="2" t="s">
        <v>2229</v>
      </c>
      <c r="E3132" s="2">
        <v>3581</v>
      </c>
      <c r="F3132" s="2" t="s">
        <v>2180</v>
      </c>
      <c r="G3132" s="2">
        <v>2740635.6189999999</v>
      </c>
      <c r="H3132" s="2">
        <v>1184708.3640000001</v>
      </c>
      <c r="I3132" s="2" t="s">
        <v>4899</v>
      </c>
      <c r="J3132" s="4">
        <v>39630</v>
      </c>
      <c r="K3132" s="230">
        <f t="shared" si="242"/>
        <v>3</v>
      </c>
      <c r="L3132" s="2" t="str">
        <f>$B3132&amp;"-"&amp;COUNTIF($B$2:$B3132, $B3132)</f>
        <v>7152-1</v>
      </c>
      <c r="M3132" s="2">
        <v>9495</v>
      </c>
      <c r="N3132" s="2" t="str">
        <f t="shared" si="245"/>
        <v>Triesen</v>
      </c>
      <c r="O3132" s="2" t="str">
        <f t="shared" si="245"/>
        <v/>
      </c>
      <c r="P3132" s="2" t="str">
        <f t="shared" si="245"/>
        <v/>
      </c>
      <c r="Q3132" s="2" t="str">
        <f t="shared" si="245"/>
        <v/>
      </c>
      <c r="R3132" s="2" t="str">
        <f t="shared" si="245"/>
        <v/>
      </c>
      <c r="S3132" s="2" t="str">
        <f t="shared" si="245"/>
        <v/>
      </c>
      <c r="T3132" s="2" t="str">
        <f t="shared" si="245"/>
        <v/>
      </c>
      <c r="U3132" s="2" t="str">
        <f t="shared" si="245"/>
        <v/>
      </c>
      <c r="V3132" s="2" t="str">
        <f t="shared" si="245"/>
        <v/>
      </c>
      <c r="W3132" s="2" t="str">
        <f t="shared" si="245"/>
        <v/>
      </c>
      <c r="X3132" s="2" t="str">
        <f t="shared" si="245"/>
        <v/>
      </c>
      <c r="Y3132" s="2" t="str">
        <f t="shared" si="245"/>
        <v/>
      </c>
    </row>
    <row r="3133" spans="1:25" x14ac:dyDescent="0.2">
      <c r="A3133" s="2" t="s">
        <v>2230</v>
      </c>
      <c r="B3133" s="2">
        <v>7151</v>
      </c>
      <c r="C3133" s="2">
        <v>0</v>
      </c>
      <c r="D3133" s="2" t="s">
        <v>2230</v>
      </c>
      <c r="E3133" s="2">
        <v>3582</v>
      </c>
      <c r="F3133" s="2" t="s">
        <v>2180</v>
      </c>
      <c r="G3133" s="2">
        <v>2736571.4670000002</v>
      </c>
      <c r="H3133" s="2">
        <v>1183940.321</v>
      </c>
      <c r="I3133" s="2" t="s">
        <v>4899</v>
      </c>
      <c r="J3133" s="4">
        <v>39630</v>
      </c>
      <c r="K3133" s="230">
        <f t="shared" si="242"/>
        <v>3</v>
      </c>
      <c r="L3133" s="2" t="str">
        <f>$B3133&amp;"-"&amp;COUNTIF($B$2:$B3133, $B3133)</f>
        <v>7151-1</v>
      </c>
      <c r="M3133" s="2">
        <v>9496</v>
      </c>
      <c r="N3133" s="2" t="str">
        <f t="shared" si="245"/>
        <v>Balzers</v>
      </c>
      <c r="O3133" s="2" t="str">
        <f t="shared" si="245"/>
        <v/>
      </c>
      <c r="P3133" s="2" t="str">
        <f t="shared" si="245"/>
        <v/>
      </c>
      <c r="Q3133" s="2" t="str">
        <f t="shared" si="245"/>
        <v/>
      </c>
      <c r="R3133" s="2" t="str">
        <f t="shared" si="245"/>
        <v/>
      </c>
      <c r="S3133" s="2" t="str">
        <f t="shared" si="245"/>
        <v/>
      </c>
      <c r="T3133" s="2" t="str">
        <f t="shared" si="245"/>
        <v/>
      </c>
      <c r="U3133" s="2" t="str">
        <f t="shared" si="245"/>
        <v/>
      </c>
      <c r="V3133" s="2" t="str">
        <f t="shared" si="245"/>
        <v/>
      </c>
      <c r="W3133" s="2" t="str">
        <f t="shared" si="245"/>
        <v/>
      </c>
      <c r="X3133" s="2" t="str">
        <f t="shared" si="245"/>
        <v/>
      </c>
      <c r="Y3133" s="2" t="str">
        <f t="shared" si="245"/>
        <v/>
      </c>
    </row>
    <row r="3134" spans="1:25" x14ac:dyDescent="0.2">
      <c r="A3134" s="2" t="s">
        <v>2231</v>
      </c>
      <c r="B3134" s="2">
        <v>7116</v>
      </c>
      <c r="C3134" s="2">
        <v>2</v>
      </c>
      <c r="D3134" s="2" t="s">
        <v>2232</v>
      </c>
      <c r="E3134" s="2">
        <v>3603</v>
      </c>
      <c r="F3134" s="2" t="s">
        <v>2180</v>
      </c>
      <c r="G3134" s="2">
        <v>2734663.1189999999</v>
      </c>
      <c r="H3134" s="2">
        <v>1169118.4609999999</v>
      </c>
      <c r="I3134" s="2" t="s">
        <v>4896</v>
      </c>
      <c r="J3134" s="4">
        <v>39630</v>
      </c>
      <c r="K3134" s="230">
        <f t="shared" si="242"/>
        <v>3</v>
      </c>
      <c r="L3134" s="2" t="str">
        <f>$B3134&amp;"-"&amp;COUNTIF($B$2:$B3134, $B3134)</f>
        <v>7116-1</v>
      </c>
      <c r="M3134" s="2">
        <v>9497</v>
      </c>
      <c r="N3134" s="2" t="str">
        <f t="shared" si="245"/>
        <v>Triesenberg</v>
      </c>
      <c r="O3134" s="2" t="str">
        <f t="shared" si="245"/>
        <v>Triesenberg</v>
      </c>
      <c r="P3134" s="2" t="str">
        <f t="shared" si="245"/>
        <v>Triesenberg</v>
      </c>
      <c r="Q3134" s="2" t="str">
        <f t="shared" si="245"/>
        <v/>
      </c>
      <c r="R3134" s="2" t="str">
        <f t="shared" si="245"/>
        <v/>
      </c>
      <c r="S3134" s="2" t="str">
        <f t="shared" si="245"/>
        <v/>
      </c>
      <c r="T3134" s="2" t="str">
        <f t="shared" si="245"/>
        <v/>
      </c>
      <c r="U3134" s="2" t="str">
        <f t="shared" si="245"/>
        <v/>
      </c>
      <c r="V3134" s="2" t="str">
        <f t="shared" si="245"/>
        <v/>
      </c>
      <c r="W3134" s="2" t="str">
        <f t="shared" si="245"/>
        <v/>
      </c>
      <c r="X3134" s="2" t="str">
        <f t="shared" si="245"/>
        <v/>
      </c>
      <c r="Y3134" s="2" t="str">
        <f t="shared" si="245"/>
        <v/>
      </c>
    </row>
    <row r="3135" spans="1:25" x14ac:dyDescent="0.2">
      <c r="A3135" s="2" t="s">
        <v>2232</v>
      </c>
      <c r="B3135" s="2">
        <v>7132</v>
      </c>
      <c r="C3135" s="2">
        <v>0</v>
      </c>
      <c r="D3135" s="2" t="s">
        <v>2232</v>
      </c>
      <c r="E3135" s="2">
        <v>3603</v>
      </c>
      <c r="F3135" s="2" t="s">
        <v>2180</v>
      </c>
      <c r="G3135" s="2">
        <v>2729649.173</v>
      </c>
      <c r="H3135" s="2">
        <v>1159669.227</v>
      </c>
      <c r="I3135" s="2" t="s">
        <v>4896</v>
      </c>
      <c r="J3135" s="4">
        <v>39630</v>
      </c>
      <c r="K3135" s="230">
        <f t="shared" si="242"/>
        <v>3</v>
      </c>
      <c r="L3135" s="2" t="str">
        <f>$B3135&amp;"-"&amp;COUNTIF($B$2:$B3135, $B3135)</f>
        <v>7132-1</v>
      </c>
      <c r="M3135" s="2">
        <v>9498</v>
      </c>
      <c r="N3135" s="2" t="str">
        <f t="shared" si="245"/>
        <v>Planken</v>
      </c>
      <c r="O3135" s="2" t="str">
        <f t="shared" si="245"/>
        <v/>
      </c>
      <c r="P3135" s="2" t="str">
        <f t="shared" si="245"/>
        <v/>
      </c>
      <c r="Q3135" s="2" t="str">
        <f t="shared" si="245"/>
        <v/>
      </c>
      <c r="R3135" s="2" t="str">
        <f t="shared" si="245"/>
        <v/>
      </c>
      <c r="S3135" s="2" t="str">
        <f t="shared" si="245"/>
        <v/>
      </c>
      <c r="T3135" s="2" t="str">
        <f t="shared" si="245"/>
        <v/>
      </c>
      <c r="U3135" s="2" t="str">
        <f t="shared" si="245"/>
        <v/>
      </c>
      <c r="V3135" s="2" t="str">
        <f t="shared" si="245"/>
        <v/>
      </c>
      <c r="W3135" s="2" t="str">
        <f t="shared" si="245"/>
        <v/>
      </c>
      <c r="X3135" s="2" t="str">
        <f t="shared" si="245"/>
        <v/>
      </c>
      <c r="Y3135" s="2" t="str">
        <f t="shared" si="245"/>
        <v/>
      </c>
    </row>
    <row r="3136" spans="1:25" x14ac:dyDescent="0.2">
      <c r="A3136" s="2" t="s">
        <v>2233</v>
      </c>
      <c r="B3136" s="2">
        <v>7110</v>
      </c>
      <c r="C3136" s="2">
        <v>0</v>
      </c>
      <c r="D3136" s="2" t="s">
        <v>2234</v>
      </c>
      <c r="E3136" s="2">
        <v>3618</v>
      </c>
      <c r="F3136" s="2" t="s">
        <v>2180</v>
      </c>
      <c r="G3136" s="2">
        <v>2734204.5269999998</v>
      </c>
      <c r="H3136" s="2">
        <v>1175432.0449999999</v>
      </c>
      <c r="I3136" s="2" t="s">
        <v>4899</v>
      </c>
      <c r="J3136" s="4">
        <v>39630</v>
      </c>
      <c r="K3136" s="230">
        <f t="shared" si="242"/>
        <v>3</v>
      </c>
      <c r="L3136" s="2" t="str">
        <f>$B3136&amp;"-"&amp;COUNTIF($B$2:$B3136, $B3136)</f>
        <v>7110-1</v>
      </c>
      <c r="M3136" s="2">
        <v>9500</v>
      </c>
      <c r="N3136" s="2" t="str">
        <f t="shared" si="245"/>
        <v>Wil SG</v>
      </c>
      <c r="O3136" s="2" t="str">
        <f t="shared" si="245"/>
        <v>Wil SG</v>
      </c>
      <c r="P3136" s="2" t="str">
        <f t="shared" si="245"/>
        <v>Wil SG</v>
      </c>
      <c r="Q3136" s="2" t="str">
        <f t="shared" si="245"/>
        <v>Wil SG</v>
      </c>
      <c r="R3136" s="2" t="str">
        <f t="shared" si="245"/>
        <v/>
      </c>
      <c r="S3136" s="2" t="str">
        <f t="shared" si="245"/>
        <v/>
      </c>
      <c r="T3136" s="2" t="str">
        <f t="shared" si="245"/>
        <v/>
      </c>
      <c r="U3136" s="2" t="str">
        <f t="shared" si="245"/>
        <v/>
      </c>
      <c r="V3136" s="2" t="str">
        <f t="shared" si="245"/>
        <v/>
      </c>
      <c r="W3136" s="2" t="str">
        <f t="shared" si="245"/>
        <v/>
      </c>
      <c r="X3136" s="2" t="str">
        <f t="shared" si="245"/>
        <v/>
      </c>
      <c r="Y3136" s="2" t="str">
        <f t="shared" si="245"/>
        <v/>
      </c>
    </row>
    <row r="3137" spans="1:25" x14ac:dyDescent="0.2">
      <c r="A3137" s="2" t="s">
        <v>2235</v>
      </c>
      <c r="B3137" s="2">
        <v>7113</v>
      </c>
      <c r="C3137" s="2">
        <v>0</v>
      </c>
      <c r="D3137" s="2" t="s">
        <v>2234</v>
      </c>
      <c r="E3137" s="2">
        <v>3618</v>
      </c>
      <c r="F3137" s="2" t="s">
        <v>2180</v>
      </c>
      <c r="G3137" s="2">
        <v>2736027.233</v>
      </c>
      <c r="H3137" s="2">
        <v>1173325.595</v>
      </c>
      <c r="I3137" s="2" t="s">
        <v>4899</v>
      </c>
      <c r="J3137" s="4">
        <v>39630</v>
      </c>
      <c r="K3137" s="230">
        <f t="shared" si="242"/>
        <v>3</v>
      </c>
      <c r="L3137" s="2" t="str">
        <f>$B3137&amp;"-"&amp;COUNTIF($B$2:$B3137, $B3137)</f>
        <v>7113-1</v>
      </c>
      <c r="M3137" s="2">
        <v>9502</v>
      </c>
      <c r="N3137" s="2" t="str">
        <f t="shared" si="245"/>
        <v>Braunau</v>
      </c>
      <c r="O3137" s="2" t="str">
        <f t="shared" si="245"/>
        <v/>
      </c>
      <c r="P3137" s="2" t="str">
        <f t="shared" si="245"/>
        <v/>
      </c>
      <c r="Q3137" s="2" t="str">
        <f t="shared" si="245"/>
        <v/>
      </c>
      <c r="R3137" s="2" t="str">
        <f t="shared" si="245"/>
        <v/>
      </c>
      <c r="S3137" s="2" t="str">
        <f t="shared" si="245"/>
        <v/>
      </c>
      <c r="T3137" s="2" t="str">
        <f t="shared" si="245"/>
        <v/>
      </c>
      <c r="U3137" s="2" t="str">
        <f t="shared" si="245"/>
        <v/>
      </c>
      <c r="V3137" s="2" t="str">
        <f t="shared" si="245"/>
        <v/>
      </c>
      <c r="W3137" s="2" t="str">
        <f t="shared" si="245"/>
        <v/>
      </c>
      <c r="X3137" s="2" t="str">
        <f t="shared" si="245"/>
        <v/>
      </c>
      <c r="Y3137" s="2" t="str">
        <f t="shared" si="245"/>
        <v/>
      </c>
    </row>
    <row r="3138" spans="1:25" x14ac:dyDescent="0.2">
      <c r="A3138" s="2" t="s">
        <v>2236</v>
      </c>
      <c r="B3138" s="2">
        <v>7114</v>
      </c>
      <c r="C3138" s="2">
        <v>0</v>
      </c>
      <c r="D3138" s="2" t="s">
        <v>2234</v>
      </c>
      <c r="E3138" s="2">
        <v>3618</v>
      </c>
      <c r="F3138" s="2" t="s">
        <v>2180</v>
      </c>
      <c r="G3138" s="2">
        <v>2733848.8429999999</v>
      </c>
      <c r="H3138" s="2">
        <v>1173966.692</v>
      </c>
      <c r="I3138" s="2" t="s">
        <v>4899</v>
      </c>
      <c r="J3138" s="4">
        <v>39630</v>
      </c>
      <c r="K3138" s="230">
        <f t="shared" si="242"/>
        <v>3</v>
      </c>
      <c r="L3138" s="2" t="str">
        <f>$B3138&amp;"-"&amp;COUNTIF($B$2:$B3138, $B3138)</f>
        <v>7114-1</v>
      </c>
      <c r="M3138" s="2">
        <v>9503</v>
      </c>
      <c r="N3138" s="2" t="str">
        <f t="shared" si="245"/>
        <v>Stehrenberg</v>
      </c>
      <c r="O3138" s="2" t="str">
        <f t="shared" si="245"/>
        <v>Lanterswil</v>
      </c>
      <c r="P3138" s="2" t="str">
        <f t="shared" si="245"/>
        <v/>
      </c>
      <c r="Q3138" s="2" t="str">
        <f t="shared" si="245"/>
        <v/>
      </c>
      <c r="R3138" s="2" t="str">
        <f t="shared" si="245"/>
        <v/>
      </c>
      <c r="S3138" s="2" t="str">
        <f t="shared" si="245"/>
        <v/>
      </c>
      <c r="T3138" s="2" t="str">
        <f t="shared" si="245"/>
        <v/>
      </c>
      <c r="U3138" s="2" t="str">
        <f t="shared" si="245"/>
        <v/>
      </c>
      <c r="V3138" s="2" t="str">
        <f t="shared" si="245"/>
        <v/>
      </c>
      <c r="W3138" s="2" t="str">
        <f t="shared" si="245"/>
        <v/>
      </c>
      <c r="X3138" s="2" t="str">
        <f t="shared" si="245"/>
        <v/>
      </c>
      <c r="Y3138" s="2" t="str">
        <f t="shared" si="245"/>
        <v/>
      </c>
    </row>
    <row r="3139" spans="1:25" x14ac:dyDescent="0.2">
      <c r="A3139" s="2" t="s">
        <v>2237</v>
      </c>
      <c r="B3139" s="2">
        <v>7115</v>
      </c>
      <c r="C3139" s="2">
        <v>0</v>
      </c>
      <c r="D3139" s="2" t="s">
        <v>2234</v>
      </c>
      <c r="E3139" s="2">
        <v>3618</v>
      </c>
      <c r="F3139" s="2" t="s">
        <v>2180</v>
      </c>
      <c r="G3139" s="2">
        <v>2732318.06</v>
      </c>
      <c r="H3139" s="2">
        <v>1171352.844</v>
      </c>
      <c r="I3139" s="2" t="s">
        <v>4899</v>
      </c>
      <c r="J3139" s="4">
        <v>39630</v>
      </c>
      <c r="K3139" s="230">
        <f t="shared" ref="K3139:K3202" si="247">IF(I3139="it", 1, IF(I3139="fr", 2, 3))</f>
        <v>3</v>
      </c>
      <c r="L3139" s="2" t="str">
        <f>$B3139&amp;"-"&amp;COUNTIF($B$2:$B3139, $B3139)</f>
        <v>7115-1</v>
      </c>
      <c r="M3139" s="2">
        <v>9504</v>
      </c>
      <c r="N3139" s="2" t="str">
        <f t="shared" si="245"/>
        <v>Friltschen</v>
      </c>
      <c r="O3139" s="2" t="str">
        <f t="shared" si="245"/>
        <v/>
      </c>
      <c r="P3139" s="2" t="str">
        <f t="shared" si="245"/>
        <v/>
      </c>
      <c r="Q3139" s="2" t="str">
        <f t="shared" si="245"/>
        <v/>
      </c>
      <c r="R3139" s="2" t="str">
        <f t="shared" si="245"/>
        <v/>
      </c>
      <c r="S3139" s="2" t="str">
        <f t="shared" si="245"/>
        <v/>
      </c>
      <c r="T3139" s="2" t="str">
        <f t="shared" si="245"/>
        <v/>
      </c>
      <c r="U3139" s="2" t="str">
        <f t="shared" si="245"/>
        <v/>
      </c>
      <c r="V3139" s="2" t="str">
        <f t="shared" si="245"/>
        <v/>
      </c>
      <c r="W3139" s="2" t="str">
        <f t="shared" si="245"/>
        <v/>
      </c>
      <c r="X3139" s="2" t="str">
        <f t="shared" si="245"/>
        <v/>
      </c>
      <c r="Y3139" s="2" t="str">
        <f t="shared" si="245"/>
        <v/>
      </c>
    </row>
    <row r="3140" spans="1:25" x14ac:dyDescent="0.2">
      <c r="A3140" s="2" t="s">
        <v>2238</v>
      </c>
      <c r="B3140" s="2">
        <v>7116</v>
      </c>
      <c r="C3140" s="2">
        <v>0</v>
      </c>
      <c r="D3140" s="2" t="s">
        <v>2234</v>
      </c>
      <c r="E3140" s="2">
        <v>3618</v>
      </c>
      <c r="F3140" s="2" t="s">
        <v>2180</v>
      </c>
      <c r="G3140" s="2">
        <v>2734103.9040000001</v>
      </c>
      <c r="H3140" s="2">
        <v>1172256.196</v>
      </c>
      <c r="I3140" s="2" t="s">
        <v>4899</v>
      </c>
      <c r="J3140" s="4">
        <v>39630</v>
      </c>
      <c r="K3140" s="230">
        <f t="shared" si="247"/>
        <v>3</v>
      </c>
      <c r="L3140" s="2" t="str">
        <f>$B3140&amp;"-"&amp;COUNTIF($B$2:$B3140, $B3140)</f>
        <v>7116-2</v>
      </c>
      <c r="M3140" s="2">
        <v>9506</v>
      </c>
      <c r="N3140" s="2" t="str">
        <f t="shared" si="245"/>
        <v>Lommis</v>
      </c>
      <c r="O3140" s="2" t="str">
        <f t="shared" si="245"/>
        <v/>
      </c>
      <c r="P3140" s="2" t="str">
        <f t="shared" si="245"/>
        <v/>
      </c>
      <c r="Q3140" s="2" t="str">
        <f t="shared" si="245"/>
        <v/>
      </c>
      <c r="R3140" s="2" t="str">
        <f t="shared" si="245"/>
        <v/>
      </c>
      <c r="S3140" s="2" t="str">
        <f t="shared" si="245"/>
        <v/>
      </c>
      <c r="T3140" s="2" t="str">
        <f t="shared" si="245"/>
        <v/>
      </c>
      <c r="U3140" s="2" t="str">
        <f t="shared" si="245"/>
        <v/>
      </c>
      <c r="V3140" s="2" t="str">
        <f t="shared" si="245"/>
        <v/>
      </c>
      <c r="W3140" s="2" t="str">
        <f t="shared" si="245"/>
        <v/>
      </c>
      <c r="X3140" s="2" t="str">
        <f t="shared" si="245"/>
        <v/>
      </c>
      <c r="Y3140" s="2" t="str">
        <f t="shared" si="245"/>
        <v/>
      </c>
    </row>
    <row r="3141" spans="1:25" x14ac:dyDescent="0.2">
      <c r="A3141" s="2" t="s">
        <v>2239</v>
      </c>
      <c r="B3141" s="2">
        <v>7142</v>
      </c>
      <c r="C3141" s="2">
        <v>0</v>
      </c>
      <c r="D3141" s="2" t="s">
        <v>2234</v>
      </c>
      <c r="E3141" s="2">
        <v>3618</v>
      </c>
      <c r="F3141" s="2" t="s">
        <v>2180</v>
      </c>
      <c r="G3141" s="2">
        <v>2734630.9079999998</v>
      </c>
      <c r="H3141" s="2">
        <v>1177521.392</v>
      </c>
      <c r="I3141" s="2" t="s">
        <v>4899</v>
      </c>
      <c r="J3141" s="4">
        <v>39630</v>
      </c>
      <c r="K3141" s="230">
        <f t="shared" si="247"/>
        <v>3</v>
      </c>
      <c r="L3141" s="2" t="str">
        <f>$B3141&amp;"-"&amp;COUNTIF($B$2:$B3141, $B3141)</f>
        <v>7142-1</v>
      </c>
      <c r="M3141" s="2">
        <v>9507</v>
      </c>
      <c r="N3141" s="2" t="str">
        <f t="shared" si="245"/>
        <v>Stettfurt</v>
      </c>
      <c r="O3141" s="2" t="str">
        <f t="shared" si="245"/>
        <v/>
      </c>
      <c r="P3141" s="2" t="str">
        <f t="shared" si="245"/>
        <v/>
      </c>
      <c r="Q3141" s="2" t="str">
        <f t="shared" si="245"/>
        <v/>
      </c>
      <c r="R3141" s="2" t="str">
        <f t="shared" si="245"/>
        <v/>
      </c>
      <c r="S3141" s="2" t="str">
        <f t="shared" si="245"/>
        <v/>
      </c>
      <c r="T3141" s="2" t="str">
        <f t="shared" si="245"/>
        <v/>
      </c>
      <c r="U3141" s="2" t="str">
        <f t="shared" si="245"/>
        <v/>
      </c>
      <c r="V3141" s="2" t="str">
        <f t="shared" si="245"/>
        <v/>
      </c>
      <c r="W3141" s="2" t="str">
        <f t="shared" si="245"/>
        <v/>
      </c>
      <c r="X3141" s="2" t="str">
        <f t="shared" si="245"/>
        <v/>
      </c>
      <c r="Y3141" s="2" t="str">
        <f t="shared" si="245"/>
        <v/>
      </c>
    </row>
    <row r="3142" spans="1:25" x14ac:dyDescent="0.2">
      <c r="A3142" s="2" t="s">
        <v>2240</v>
      </c>
      <c r="B3142" s="2">
        <v>7143</v>
      </c>
      <c r="C3142" s="2">
        <v>0</v>
      </c>
      <c r="D3142" s="2" t="s">
        <v>2234</v>
      </c>
      <c r="E3142" s="2">
        <v>3618</v>
      </c>
      <c r="F3142" s="2" t="s">
        <v>2180</v>
      </c>
      <c r="G3142" s="2">
        <v>2732455.8139999998</v>
      </c>
      <c r="H3142" s="2">
        <v>1177348.5260000001</v>
      </c>
      <c r="I3142" s="2" t="s">
        <v>4899</v>
      </c>
      <c r="J3142" s="4">
        <v>39630</v>
      </c>
      <c r="K3142" s="230">
        <f t="shared" si="247"/>
        <v>3</v>
      </c>
      <c r="L3142" s="2" t="str">
        <f>$B3142&amp;"-"&amp;COUNTIF($B$2:$B3142, $B3142)</f>
        <v>7143-1</v>
      </c>
      <c r="M3142" s="2">
        <v>9508</v>
      </c>
      <c r="N3142" s="2" t="str">
        <f t="shared" si="245"/>
        <v>Weingarten-Kalthäusern</v>
      </c>
      <c r="O3142" s="2" t="str">
        <f t="shared" si="245"/>
        <v/>
      </c>
      <c r="P3142" s="2" t="str">
        <f t="shared" si="245"/>
        <v/>
      </c>
      <c r="Q3142" s="2" t="str">
        <f t="shared" si="245"/>
        <v/>
      </c>
      <c r="R3142" s="2" t="str">
        <f t="shared" si="245"/>
        <v/>
      </c>
      <c r="S3142" s="2" t="str">
        <f t="shared" si="245"/>
        <v/>
      </c>
      <c r="T3142" s="2" t="str">
        <f t="shared" si="245"/>
        <v/>
      </c>
      <c r="U3142" s="2" t="str">
        <f t="shared" si="245"/>
        <v/>
      </c>
      <c r="V3142" s="2" t="str">
        <f t="shared" si="245"/>
        <v/>
      </c>
      <c r="W3142" s="2" t="str">
        <f t="shared" si="245"/>
        <v/>
      </c>
      <c r="X3142" s="2" t="str">
        <f t="shared" si="245"/>
        <v/>
      </c>
      <c r="Y3142" s="2" t="str">
        <f t="shared" si="245"/>
        <v/>
      </c>
    </row>
    <row r="3143" spans="1:25" x14ac:dyDescent="0.2">
      <c r="A3143" s="2" t="s">
        <v>2241</v>
      </c>
      <c r="B3143" s="2">
        <v>7144</v>
      </c>
      <c r="C3143" s="2">
        <v>0</v>
      </c>
      <c r="D3143" s="2" t="s">
        <v>2234</v>
      </c>
      <c r="E3143" s="2">
        <v>3618</v>
      </c>
      <c r="F3143" s="2" t="s">
        <v>2180</v>
      </c>
      <c r="G3143" s="2">
        <v>2731279.605</v>
      </c>
      <c r="H3143" s="2">
        <v>1175873.8130000001</v>
      </c>
      <c r="I3143" s="2" t="s">
        <v>4899</v>
      </c>
      <c r="J3143" s="4">
        <v>39630</v>
      </c>
      <c r="K3143" s="230">
        <f t="shared" si="247"/>
        <v>3</v>
      </c>
      <c r="L3143" s="2" t="str">
        <f>$B3143&amp;"-"&amp;COUNTIF($B$2:$B3143, $B3143)</f>
        <v>7144-1</v>
      </c>
      <c r="M3143" s="2">
        <v>9512</v>
      </c>
      <c r="N3143" s="2" t="str">
        <f t="shared" si="245"/>
        <v>Rossrüti</v>
      </c>
      <c r="O3143" s="2" t="str">
        <f t="shared" si="245"/>
        <v/>
      </c>
      <c r="P3143" s="2" t="str">
        <f t="shared" si="245"/>
        <v/>
      </c>
      <c r="Q3143" s="2" t="str">
        <f t="shared" si="245"/>
        <v/>
      </c>
      <c r="R3143" s="2" t="str">
        <f t="shared" si="245"/>
        <v/>
      </c>
      <c r="S3143" s="2" t="str">
        <f t="shared" si="245"/>
        <v/>
      </c>
      <c r="T3143" s="2" t="str">
        <f t="shared" si="245"/>
        <v/>
      </c>
      <c r="U3143" s="2" t="str">
        <f t="shared" si="245"/>
        <v/>
      </c>
      <c r="V3143" s="2" t="str">
        <f t="shared" si="245"/>
        <v/>
      </c>
      <c r="W3143" s="2" t="str">
        <f t="shared" si="245"/>
        <v/>
      </c>
      <c r="X3143" s="2" t="str">
        <f t="shared" si="245"/>
        <v/>
      </c>
      <c r="Y3143" s="2" t="str">
        <f t="shared" si="245"/>
        <v/>
      </c>
    </row>
    <row r="3144" spans="1:25" x14ac:dyDescent="0.2">
      <c r="A3144" s="2" t="s">
        <v>2242</v>
      </c>
      <c r="B3144" s="2">
        <v>7145</v>
      </c>
      <c r="C3144" s="2">
        <v>0</v>
      </c>
      <c r="D3144" s="2" t="s">
        <v>2234</v>
      </c>
      <c r="E3144" s="2">
        <v>3618</v>
      </c>
      <c r="F3144" s="2" t="s">
        <v>2180</v>
      </c>
      <c r="G3144" s="2">
        <v>2732505.9</v>
      </c>
      <c r="H3144" s="2">
        <v>1174166.442</v>
      </c>
      <c r="I3144" s="2" t="s">
        <v>4899</v>
      </c>
      <c r="J3144" s="4">
        <v>39630</v>
      </c>
      <c r="K3144" s="230">
        <f t="shared" si="247"/>
        <v>3</v>
      </c>
      <c r="L3144" s="2" t="str">
        <f>$B3144&amp;"-"&amp;COUNTIF($B$2:$B3144, $B3144)</f>
        <v>7145-1</v>
      </c>
      <c r="M3144" s="2">
        <v>9514</v>
      </c>
      <c r="N3144" s="2" t="str">
        <f t="shared" si="245"/>
        <v>Wuppenau</v>
      </c>
      <c r="O3144" s="2" t="str">
        <f t="shared" si="245"/>
        <v>Wuppenau</v>
      </c>
      <c r="P3144" s="2" t="str">
        <f t="shared" si="245"/>
        <v/>
      </c>
      <c r="Q3144" s="2" t="str">
        <f t="shared" si="245"/>
        <v/>
      </c>
      <c r="R3144" s="2" t="str">
        <f t="shared" si="245"/>
        <v/>
      </c>
      <c r="S3144" s="2" t="str">
        <f t="shared" si="245"/>
        <v/>
      </c>
      <c r="T3144" s="2" t="str">
        <f t="shared" si="245"/>
        <v/>
      </c>
      <c r="U3144" s="2" t="str">
        <f t="shared" si="245"/>
        <v/>
      </c>
      <c r="V3144" s="2" t="str">
        <f t="shared" si="245"/>
        <v/>
      </c>
      <c r="W3144" s="2" t="str">
        <f t="shared" si="245"/>
        <v/>
      </c>
      <c r="X3144" s="2" t="str">
        <f t="shared" si="245"/>
        <v/>
      </c>
      <c r="Y3144" s="2" t="str">
        <f t="shared" si="245"/>
        <v/>
      </c>
    </row>
    <row r="3145" spans="1:25" x14ac:dyDescent="0.2">
      <c r="A3145" s="2" t="s">
        <v>2243</v>
      </c>
      <c r="B3145" s="2">
        <v>7146</v>
      </c>
      <c r="C3145" s="2">
        <v>0</v>
      </c>
      <c r="D3145" s="2" t="s">
        <v>2234</v>
      </c>
      <c r="E3145" s="2">
        <v>3618</v>
      </c>
      <c r="F3145" s="2" t="s">
        <v>2180</v>
      </c>
      <c r="G3145" s="2">
        <v>2729966.71</v>
      </c>
      <c r="H3145" s="2">
        <v>1175023.513</v>
      </c>
      <c r="I3145" s="2" t="s">
        <v>4899</v>
      </c>
      <c r="J3145" s="4">
        <v>39630</v>
      </c>
      <c r="K3145" s="230">
        <f t="shared" si="247"/>
        <v>3</v>
      </c>
      <c r="L3145" s="2" t="str">
        <f>$B3145&amp;"-"&amp;COUNTIF($B$2:$B3145, $B3145)</f>
        <v>7146-1</v>
      </c>
      <c r="M3145" s="2">
        <v>9515</v>
      </c>
      <c r="N3145" s="2" t="str">
        <f t="shared" si="245"/>
        <v>Hosenruck</v>
      </c>
      <c r="O3145" s="2" t="str">
        <f t="shared" si="245"/>
        <v>Hosenruck</v>
      </c>
      <c r="P3145" s="2" t="str">
        <f t="shared" si="245"/>
        <v/>
      </c>
      <c r="Q3145" s="2" t="str">
        <f t="shared" si="245"/>
        <v/>
      </c>
      <c r="R3145" s="2" t="str">
        <f t="shared" si="245"/>
        <v/>
      </c>
      <c r="S3145" s="2" t="str">
        <f t="shared" si="245"/>
        <v/>
      </c>
      <c r="T3145" s="2" t="str">
        <f t="shared" si="245"/>
        <v/>
      </c>
      <c r="U3145" s="2" t="str">
        <f t="shared" si="245"/>
        <v/>
      </c>
      <c r="V3145" s="2" t="str">
        <f t="shared" si="245"/>
        <v/>
      </c>
      <c r="W3145" s="2" t="str">
        <f t="shared" si="245"/>
        <v/>
      </c>
      <c r="X3145" s="2" t="str">
        <f t="shared" si="245"/>
        <v/>
      </c>
      <c r="Y3145" s="2" t="str">
        <f t="shared" si="245"/>
        <v/>
      </c>
    </row>
    <row r="3146" spans="1:25" x14ac:dyDescent="0.2">
      <c r="A3146" s="2" t="s">
        <v>2244</v>
      </c>
      <c r="B3146" s="2">
        <v>7147</v>
      </c>
      <c r="C3146" s="2">
        <v>0</v>
      </c>
      <c r="D3146" s="2" t="s">
        <v>2234</v>
      </c>
      <c r="E3146" s="2">
        <v>3618</v>
      </c>
      <c r="F3146" s="2" t="s">
        <v>2180</v>
      </c>
      <c r="G3146" s="2">
        <v>2729728.0970000001</v>
      </c>
      <c r="H3146" s="2">
        <v>1173549.591</v>
      </c>
      <c r="I3146" s="2" t="s">
        <v>4899</v>
      </c>
      <c r="J3146" s="4">
        <v>39630</v>
      </c>
      <c r="K3146" s="230">
        <f t="shared" si="247"/>
        <v>3</v>
      </c>
      <c r="L3146" s="2" t="str">
        <f>$B3146&amp;"-"&amp;COUNTIF($B$2:$B3146, $B3146)</f>
        <v>7147-1</v>
      </c>
      <c r="M3146" s="2">
        <v>9517</v>
      </c>
      <c r="N3146" s="2" t="str">
        <f t="shared" si="245"/>
        <v>Mettlen</v>
      </c>
      <c r="O3146" s="2" t="str">
        <f t="shared" si="245"/>
        <v/>
      </c>
      <c r="P3146" s="2" t="str">
        <f t="shared" si="245"/>
        <v/>
      </c>
      <c r="Q3146" s="2" t="str">
        <f t="shared" si="245"/>
        <v/>
      </c>
      <c r="R3146" s="2" t="str">
        <f t="shared" si="245"/>
        <v/>
      </c>
      <c r="S3146" s="2" t="str">
        <f t="shared" si="245"/>
        <v/>
      </c>
      <c r="T3146" s="2" t="str">
        <f t="shared" si="245"/>
        <v/>
      </c>
      <c r="U3146" s="2" t="str">
        <f t="shared" si="245"/>
        <v/>
      </c>
      <c r="V3146" s="2" t="str">
        <f t="shared" si="245"/>
        <v/>
      </c>
      <c r="W3146" s="2" t="str">
        <f t="shared" si="245"/>
        <v/>
      </c>
      <c r="X3146" s="2" t="str">
        <f t="shared" si="245"/>
        <v/>
      </c>
      <c r="Y3146" s="2" t="str">
        <f t="shared" si="245"/>
        <v/>
      </c>
    </row>
    <row r="3147" spans="1:25" x14ac:dyDescent="0.2">
      <c r="A3147" s="2" t="s">
        <v>2245</v>
      </c>
      <c r="B3147" s="2">
        <v>7148</v>
      </c>
      <c r="C3147" s="2">
        <v>0</v>
      </c>
      <c r="D3147" s="2" t="s">
        <v>2234</v>
      </c>
      <c r="E3147" s="2">
        <v>3618</v>
      </c>
      <c r="F3147" s="2" t="s">
        <v>2180</v>
      </c>
      <c r="G3147" s="2">
        <v>2729439.088</v>
      </c>
      <c r="H3147" s="2">
        <v>1169259.797</v>
      </c>
      <c r="I3147" s="2" t="s">
        <v>4899</v>
      </c>
      <c r="J3147" s="4">
        <v>39630</v>
      </c>
      <c r="K3147" s="230">
        <f t="shared" si="247"/>
        <v>3</v>
      </c>
      <c r="L3147" s="2" t="str">
        <f>$B3147&amp;"-"&amp;COUNTIF($B$2:$B3147, $B3147)</f>
        <v>7148-1</v>
      </c>
      <c r="M3147" s="2">
        <v>9523</v>
      </c>
      <c r="N3147" s="2" t="str">
        <f t="shared" si="245"/>
        <v>Züberwangen</v>
      </c>
      <c r="O3147" s="2" t="str">
        <f t="shared" si="245"/>
        <v/>
      </c>
      <c r="P3147" s="2" t="str">
        <f t="shared" si="245"/>
        <v/>
      </c>
      <c r="Q3147" s="2" t="str">
        <f t="shared" si="245"/>
        <v/>
      </c>
      <c r="R3147" s="2" t="str">
        <f t="shared" si="245"/>
        <v/>
      </c>
      <c r="S3147" s="2" t="str">
        <f t="shared" si="245"/>
        <v/>
      </c>
      <c r="T3147" s="2" t="str">
        <f t="shared" si="245"/>
        <v/>
      </c>
      <c r="U3147" s="2" t="str">
        <f t="shared" si="245"/>
        <v/>
      </c>
      <c r="V3147" s="2" t="str">
        <f t="shared" si="245"/>
        <v/>
      </c>
      <c r="W3147" s="2" t="str">
        <f t="shared" si="245"/>
        <v/>
      </c>
      <c r="X3147" s="2" t="str">
        <f t="shared" si="245"/>
        <v/>
      </c>
      <c r="Y3147" s="2" t="str">
        <f t="shared" si="245"/>
        <v/>
      </c>
    </row>
    <row r="3148" spans="1:25" x14ac:dyDescent="0.2">
      <c r="A3148" s="2" t="s">
        <v>2246</v>
      </c>
      <c r="B3148" s="2">
        <v>7149</v>
      </c>
      <c r="C3148" s="2">
        <v>0</v>
      </c>
      <c r="D3148" s="2" t="s">
        <v>2234</v>
      </c>
      <c r="E3148" s="2">
        <v>3618</v>
      </c>
      <c r="F3148" s="2" t="s">
        <v>2180</v>
      </c>
      <c r="G3148" s="2">
        <v>2722712.057</v>
      </c>
      <c r="H3148" s="2">
        <v>1164826.311</v>
      </c>
      <c r="I3148" s="2" t="s">
        <v>4899</v>
      </c>
      <c r="J3148" s="4">
        <v>39630</v>
      </c>
      <c r="K3148" s="230">
        <f t="shared" si="247"/>
        <v>3</v>
      </c>
      <c r="L3148" s="2" t="str">
        <f>$B3148&amp;"-"&amp;COUNTIF($B$2:$B3148, $B3148)</f>
        <v>7149-1</v>
      </c>
      <c r="M3148" s="2">
        <v>9524</v>
      </c>
      <c r="N3148" s="2" t="str">
        <f t="shared" si="245"/>
        <v>Zuzwil SG</v>
      </c>
      <c r="O3148" s="2" t="str">
        <f t="shared" si="245"/>
        <v>Zuzwil SG</v>
      </c>
      <c r="P3148" s="2" t="str">
        <f t="shared" si="245"/>
        <v>Zuzwil SG</v>
      </c>
      <c r="Q3148" s="2" t="str">
        <f t="shared" si="245"/>
        <v/>
      </c>
      <c r="R3148" s="2" t="str">
        <f t="shared" si="245"/>
        <v/>
      </c>
      <c r="S3148" s="2" t="str">
        <f t="shared" si="245"/>
        <v/>
      </c>
      <c r="T3148" s="2" t="str">
        <f t="shared" si="245"/>
        <v/>
      </c>
      <c r="U3148" s="2" t="str">
        <f t="shared" si="245"/>
        <v/>
      </c>
      <c r="V3148" s="2" t="str">
        <f t="shared" si="245"/>
        <v/>
      </c>
      <c r="W3148" s="2" t="str">
        <f t="shared" si="245"/>
        <v/>
      </c>
      <c r="X3148" s="2" t="str">
        <f t="shared" si="245"/>
        <v/>
      </c>
      <c r="Y3148" s="2" t="str">
        <f t="shared" si="245"/>
        <v/>
      </c>
    </row>
    <row r="3149" spans="1:25" x14ac:dyDescent="0.2">
      <c r="A3149" s="2" t="s">
        <v>2247</v>
      </c>
      <c r="B3149" s="2">
        <v>7111</v>
      </c>
      <c r="C3149" s="2">
        <v>0</v>
      </c>
      <c r="D3149" s="2" t="s">
        <v>2248</v>
      </c>
      <c r="E3149" s="2">
        <v>3619</v>
      </c>
      <c r="F3149" s="2" t="s">
        <v>2180</v>
      </c>
      <c r="G3149" s="2">
        <v>2737858.5589999999</v>
      </c>
      <c r="H3149" s="2">
        <v>1176210.703</v>
      </c>
      <c r="I3149" s="2" t="s">
        <v>4899</v>
      </c>
      <c r="J3149" s="4">
        <v>39630</v>
      </c>
      <c r="K3149" s="230">
        <f t="shared" si="247"/>
        <v>3</v>
      </c>
      <c r="L3149" s="2" t="str">
        <f>$B3149&amp;"-"&amp;COUNTIF($B$2:$B3149, $B3149)</f>
        <v>7111-1</v>
      </c>
      <c r="M3149" s="2">
        <v>9525</v>
      </c>
      <c r="N3149" s="2" t="str">
        <f t="shared" si="245"/>
        <v>Lenggenwil</v>
      </c>
      <c r="O3149" s="2" t="str">
        <f t="shared" si="245"/>
        <v/>
      </c>
      <c r="P3149" s="2" t="str">
        <f t="shared" si="245"/>
        <v/>
      </c>
      <c r="Q3149" s="2" t="str">
        <f t="shared" si="245"/>
        <v/>
      </c>
      <c r="R3149" s="2" t="str">
        <f t="shared" ref="O3149:Y3172" si="248">IFERROR(INDEX($A$2:$A$5744, MATCH($M3149&amp;"-"&amp;R$1, $L$2:$L$5744, 0)), "")</f>
        <v/>
      </c>
      <c r="S3149" s="2" t="str">
        <f t="shared" si="248"/>
        <v/>
      </c>
      <c r="T3149" s="2" t="str">
        <f t="shared" si="248"/>
        <v/>
      </c>
      <c r="U3149" s="2" t="str">
        <f t="shared" si="248"/>
        <v/>
      </c>
      <c r="V3149" s="2" t="str">
        <f t="shared" si="248"/>
        <v/>
      </c>
      <c r="W3149" s="2" t="str">
        <f t="shared" si="248"/>
        <v/>
      </c>
      <c r="X3149" s="2" t="str">
        <f t="shared" si="248"/>
        <v/>
      </c>
      <c r="Y3149" s="2" t="str">
        <f t="shared" si="248"/>
        <v/>
      </c>
    </row>
    <row r="3150" spans="1:25" x14ac:dyDescent="0.2">
      <c r="A3150" s="2" t="s">
        <v>2249</v>
      </c>
      <c r="B3150" s="2">
        <v>7112</v>
      </c>
      <c r="C3150" s="2">
        <v>0</v>
      </c>
      <c r="D3150" s="2" t="s">
        <v>2248</v>
      </c>
      <c r="E3150" s="2">
        <v>3619</v>
      </c>
      <c r="F3150" s="2" t="s">
        <v>2180</v>
      </c>
      <c r="G3150" s="2">
        <v>2739019.7620000001</v>
      </c>
      <c r="H3150" s="2">
        <v>1172838.798</v>
      </c>
      <c r="I3150" s="2" t="s">
        <v>4899</v>
      </c>
      <c r="J3150" s="4">
        <v>39630</v>
      </c>
      <c r="K3150" s="230">
        <f t="shared" si="247"/>
        <v>3</v>
      </c>
      <c r="L3150" s="2" t="str">
        <f>$B3150&amp;"-"&amp;COUNTIF($B$2:$B3150, $B3150)</f>
        <v>7112-1</v>
      </c>
      <c r="M3150" s="2">
        <v>9526</v>
      </c>
      <c r="N3150" s="2" t="str">
        <f t="shared" ref="N3150:N3195" si="249">IFERROR(INDEX($A$2:$A$5744, MATCH($M3150&amp;"-"&amp;N$1, $L$2:$L$5744, 0)), "")</f>
        <v>Zuckenriet</v>
      </c>
      <c r="O3150" s="2" t="str">
        <f t="shared" si="248"/>
        <v/>
      </c>
      <c r="P3150" s="2" t="str">
        <f t="shared" si="248"/>
        <v/>
      </c>
      <c r="Q3150" s="2" t="str">
        <f t="shared" si="248"/>
        <v/>
      </c>
      <c r="R3150" s="2" t="str">
        <f t="shared" si="248"/>
        <v/>
      </c>
      <c r="S3150" s="2" t="str">
        <f t="shared" si="248"/>
        <v/>
      </c>
      <c r="T3150" s="2" t="str">
        <f t="shared" si="248"/>
        <v/>
      </c>
      <c r="U3150" s="2" t="str">
        <f t="shared" si="248"/>
        <v/>
      </c>
      <c r="V3150" s="2" t="str">
        <f t="shared" si="248"/>
        <v/>
      </c>
      <c r="W3150" s="2" t="str">
        <f t="shared" si="248"/>
        <v/>
      </c>
      <c r="X3150" s="2" t="str">
        <f t="shared" si="248"/>
        <v/>
      </c>
      <c r="Y3150" s="2" t="str">
        <f t="shared" si="248"/>
        <v/>
      </c>
    </row>
    <row r="3151" spans="1:25" x14ac:dyDescent="0.2">
      <c r="A3151" s="2" t="s">
        <v>2285</v>
      </c>
      <c r="B3151" s="2">
        <v>7122</v>
      </c>
      <c r="C3151" s="2">
        <v>0</v>
      </c>
      <c r="D3151" s="2" t="s">
        <v>2248</v>
      </c>
      <c r="E3151" s="2">
        <v>3619</v>
      </c>
      <c r="F3151" s="2" t="s">
        <v>2180</v>
      </c>
      <c r="G3151" s="2">
        <v>2739028.122</v>
      </c>
      <c r="H3151" s="2">
        <v>1182582.5930000001</v>
      </c>
      <c r="I3151" s="2" t="s">
        <v>4896</v>
      </c>
      <c r="J3151" s="4">
        <v>39630</v>
      </c>
      <c r="K3151" s="230">
        <f t="shared" si="247"/>
        <v>3</v>
      </c>
      <c r="L3151" s="2" t="str">
        <f>$B3151&amp;"-"&amp;COUNTIF($B$2:$B3151, $B3151)</f>
        <v>7122-1</v>
      </c>
      <c r="M3151" s="2">
        <v>9527</v>
      </c>
      <c r="N3151" s="2" t="str">
        <f t="shared" si="249"/>
        <v>Niederhelfenschwil</v>
      </c>
      <c r="O3151" s="2" t="str">
        <f t="shared" si="248"/>
        <v/>
      </c>
      <c r="P3151" s="2" t="str">
        <f t="shared" si="248"/>
        <v/>
      </c>
      <c r="Q3151" s="2" t="str">
        <f t="shared" si="248"/>
        <v/>
      </c>
      <c r="R3151" s="2" t="str">
        <f t="shared" si="248"/>
        <v/>
      </c>
      <c r="S3151" s="2" t="str">
        <f t="shared" si="248"/>
        <v/>
      </c>
      <c r="T3151" s="2" t="str">
        <f t="shared" si="248"/>
        <v/>
      </c>
      <c r="U3151" s="2" t="str">
        <f t="shared" si="248"/>
        <v/>
      </c>
      <c r="V3151" s="2" t="str">
        <f t="shared" si="248"/>
        <v/>
      </c>
      <c r="W3151" s="2" t="str">
        <f t="shared" si="248"/>
        <v/>
      </c>
      <c r="X3151" s="2" t="str">
        <f t="shared" si="248"/>
        <v/>
      </c>
      <c r="Y3151" s="2" t="str">
        <f t="shared" si="248"/>
        <v/>
      </c>
    </row>
    <row r="3152" spans="1:25" x14ac:dyDescent="0.2">
      <c r="A3152" s="2" t="s">
        <v>2250</v>
      </c>
      <c r="B3152" s="2">
        <v>7126</v>
      </c>
      <c r="C3152" s="2">
        <v>0</v>
      </c>
      <c r="D3152" s="2" t="s">
        <v>2248</v>
      </c>
      <c r="E3152" s="2">
        <v>3619</v>
      </c>
      <c r="F3152" s="2" t="s">
        <v>2180</v>
      </c>
      <c r="G3152" s="2">
        <v>2737361.0610000002</v>
      </c>
      <c r="H3152" s="2">
        <v>1181704.3640000001</v>
      </c>
      <c r="I3152" s="2" t="s">
        <v>4899</v>
      </c>
      <c r="J3152" s="4">
        <v>39630</v>
      </c>
      <c r="K3152" s="230">
        <f t="shared" si="247"/>
        <v>3</v>
      </c>
      <c r="L3152" s="2" t="str">
        <f>$B3152&amp;"-"&amp;COUNTIF($B$2:$B3152, $B3152)</f>
        <v>7126-1</v>
      </c>
      <c r="M3152" s="2">
        <v>9532</v>
      </c>
      <c r="N3152" s="2" t="str">
        <f t="shared" si="249"/>
        <v>Rickenbach b. Wil</v>
      </c>
      <c r="O3152" s="2" t="str">
        <f t="shared" si="248"/>
        <v>Rickenbach b. Wil</v>
      </c>
      <c r="P3152" s="2" t="str">
        <f t="shared" si="248"/>
        <v>Rickenbach b. Wil</v>
      </c>
      <c r="Q3152" s="2" t="str">
        <f t="shared" si="248"/>
        <v/>
      </c>
      <c r="R3152" s="2" t="str">
        <f t="shared" si="248"/>
        <v/>
      </c>
      <c r="S3152" s="2" t="str">
        <f t="shared" si="248"/>
        <v/>
      </c>
      <c r="T3152" s="2" t="str">
        <f t="shared" si="248"/>
        <v/>
      </c>
      <c r="U3152" s="2" t="str">
        <f t="shared" si="248"/>
        <v/>
      </c>
      <c r="V3152" s="2" t="str">
        <f t="shared" si="248"/>
        <v/>
      </c>
      <c r="W3152" s="2" t="str">
        <f t="shared" si="248"/>
        <v/>
      </c>
      <c r="X3152" s="2" t="str">
        <f t="shared" si="248"/>
        <v/>
      </c>
      <c r="Y3152" s="2" t="str">
        <f t="shared" si="248"/>
        <v/>
      </c>
    </row>
    <row r="3153" spans="1:25" x14ac:dyDescent="0.2">
      <c r="A3153" s="2" t="s">
        <v>2251</v>
      </c>
      <c r="B3153" s="2">
        <v>7127</v>
      </c>
      <c r="C3153" s="2">
        <v>0</v>
      </c>
      <c r="D3153" s="2" t="s">
        <v>2248</v>
      </c>
      <c r="E3153" s="2">
        <v>3619</v>
      </c>
      <c r="F3153" s="2" t="s">
        <v>2180</v>
      </c>
      <c r="G3153" s="2">
        <v>2736617.0440000002</v>
      </c>
      <c r="H3153" s="2">
        <v>1180233.7860000001</v>
      </c>
      <c r="I3153" s="2" t="s">
        <v>4899</v>
      </c>
      <c r="J3153" s="4">
        <v>39630</v>
      </c>
      <c r="K3153" s="230">
        <f t="shared" si="247"/>
        <v>3</v>
      </c>
      <c r="L3153" s="2" t="str">
        <f>$B3153&amp;"-"&amp;COUNTIF($B$2:$B3153, $B3153)</f>
        <v>7127-1</v>
      </c>
      <c r="M3153" s="2">
        <v>9533</v>
      </c>
      <c r="N3153" s="2" t="str">
        <f t="shared" si="249"/>
        <v>Kirchberg SG</v>
      </c>
      <c r="O3153" s="2" t="str">
        <f t="shared" si="248"/>
        <v>Dietschwil</v>
      </c>
      <c r="P3153" s="2" t="str">
        <f t="shared" si="248"/>
        <v/>
      </c>
      <c r="Q3153" s="2" t="str">
        <f t="shared" si="248"/>
        <v/>
      </c>
      <c r="R3153" s="2" t="str">
        <f t="shared" si="248"/>
        <v/>
      </c>
      <c r="S3153" s="2" t="str">
        <f t="shared" si="248"/>
        <v/>
      </c>
      <c r="T3153" s="2" t="str">
        <f t="shared" si="248"/>
        <v/>
      </c>
      <c r="U3153" s="2" t="str">
        <f t="shared" si="248"/>
        <v/>
      </c>
      <c r="V3153" s="2" t="str">
        <f t="shared" si="248"/>
        <v/>
      </c>
      <c r="W3153" s="2" t="str">
        <f t="shared" si="248"/>
        <v/>
      </c>
      <c r="X3153" s="2" t="str">
        <f t="shared" si="248"/>
        <v/>
      </c>
      <c r="Y3153" s="2" t="str">
        <f t="shared" si="248"/>
        <v/>
      </c>
    </row>
    <row r="3154" spans="1:25" x14ac:dyDescent="0.2">
      <c r="A3154" s="2" t="s">
        <v>2252</v>
      </c>
      <c r="B3154" s="2">
        <v>7128</v>
      </c>
      <c r="C3154" s="2">
        <v>0</v>
      </c>
      <c r="D3154" s="2" t="s">
        <v>2248</v>
      </c>
      <c r="E3154" s="2">
        <v>3619</v>
      </c>
      <c r="F3154" s="2" t="s">
        <v>2180</v>
      </c>
      <c r="G3154" s="2">
        <v>2738992.8990000002</v>
      </c>
      <c r="H3154" s="2">
        <v>1178400.2150000001</v>
      </c>
      <c r="I3154" s="2" t="s">
        <v>4899</v>
      </c>
      <c r="J3154" s="4">
        <v>39630</v>
      </c>
      <c r="K3154" s="230">
        <f t="shared" si="247"/>
        <v>3</v>
      </c>
      <c r="L3154" s="2" t="str">
        <f>$B3154&amp;"-"&amp;COUNTIF($B$2:$B3154, $B3154)</f>
        <v>7128-1</v>
      </c>
      <c r="M3154" s="2">
        <v>9534</v>
      </c>
      <c r="N3154" s="2" t="str">
        <f t="shared" si="249"/>
        <v>Gähwil</v>
      </c>
      <c r="O3154" s="2" t="str">
        <f t="shared" si="248"/>
        <v/>
      </c>
      <c r="P3154" s="2" t="str">
        <f t="shared" si="248"/>
        <v/>
      </c>
      <c r="Q3154" s="2" t="str">
        <f t="shared" si="248"/>
        <v/>
      </c>
      <c r="R3154" s="2" t="str">
        <f t="shared" si="248"/>
        <v/>
      </c>
      <c r="S3154" s="2" t="str">
        <f t="shared" si="248"/>
        <v/>
      </c>
      <c r="T3154" s="2" t="str">
        <f t="shared" si="248"/>
        <v/>
      </c>
      <c r="U3154" s="2" t="str">
        <f t="shared" si="248"/>
        <v/>
      </c>
      <c r="V3154" s="2" t="str">
        <f t="shared" si="248"/>
        <v/>
      </c>
      <c r="W3154" s="2" t="str">
        <f t="shared" si="248"/>
        <v/>
      </c>
      <c r="X3154" s="2" t="str">
        <f t="shared" si="248"/>
        <v/>
      </c>
      <c r="Y3154" s="2" t="str">
        <f t="shared" si="248"/>
        <v/>
      </c>
    </row>
    <row r="3155" spans="1:25" x14ac:dyDescent="0.2">
      <c r="A3155" s="2" t="s">
        <v>2253</v>
      </c>
      <c r="B3155" s="2">
        <v>7130</v>
      </c>
      <c r="C3155" s="2">
        <v>0</v>
      </c>
      <c r="D3155" s="2" t="s">
        <v>2248</v>
      </c>
      <c r="E3155" s="2">
        <v>3619</v>
      </c>
      <c r="F3155" s="2" t="s">
        <v>2180</v>
      </c>
      <c r="G3155" s="2">
        <v>2734494.6749999998</v>
      </c>
      <c r="H3155" s="2">
        <v>1180888.976</v>
      </c>
      <c r="I3155" s="2" t="s">
        <v>4899</v>
      </c>
      <c r="J3155" s="4">
        <v>39630</v>
      </c>
      <c r="K3155" s="230">
        <f t="shared" si="247"/>
        <v>3</v>
      </c>
      <c r="L3155" s="2" t="str">
        <f>$B3155&amp;"-"&amp;COUNTIF($B$2:$B3155, $B3155)</f>
        <v>7130-1</v>
      </c>
      <c r="M3155" s="2">
        <v>9535</v>
      </c>
      <c r="N3155" s="2" t="str">
        <f t="shared" si="249"/>
        <v>Wilen b. Wil</v>
      </c>
      <c r="O3155" s="2" t="str">
        <f t="shared" si="248"/>
        <v>Wilen b. Wil</v>
      </c>
      <c r="P3155" s="2" t="str">
        <f t="shared" si="248"/>
        <v/>
      </c>
      <c r="Q3155" s="2" t="str">
        <f t="shared" si="248"/>
        <v/>
      </c>
      <c r="R3155" s="2" t="str">
        <f t="shared" si="248"/>
        <v/>
      </c>
      <c r="S3155" s="2" t="str">
        <f t="shared" si="248"/>
        <v/>
      </c>
      <c r="T3155" s="2" t="str">
        <f t="shared" si="248"/>
        <v/>
      </c>
      <c r="U3155" s="2" t="str">
        <f t="shared" si="248"/>
        <v/>
      </c>
      <c r="V3155" s="2" t="str">
        <f t="shared" si="248"/>
        <v/>
      </c>
      <c r="W3155" s="2" t="str">
        <f t="shared" si="248"/>
        <v/>
      </c>
      <c r="X3155" s="2" t="str">
        <f t="shared" si="248"/>
        <v/>
      </c>
      <c r="Y3155" s="2" t="str">
        <f t="shared" si="248"/>
        <v/>
      </c>
    </row>
    <row r="3156" spans="1:25" x14ac:dyDescent="0.2">
      <c r="A3156" s="2" t="s">
        <v>2254</v>
      </c>
      <c r="B3156" s="2">
        <v>7130</v>
      </c>
      <c r="C3156" s="2">
        <v>2</v>
      </c>
      <c r="D3156" s="2" t="s">
        <v>2248</v>
      </c>
      <c r="E3156" s="2">
        <v>3619</v>
      </c>
      <c r="F3156" s="2" t="s">
        <v>2180</v>
      </c>
      <c r="G3156" s="2">
        <v>2732962.8169999998</v>
      </c>
      <c r="H3156" s="2">
        <v>1187183.733</v>
      </c>
      <c r="I3156" s="2" t="s">
        <v>4899</v>
      </c>
      <c r="J3156" s="4">
        <v>39630</v>
      </c>
      <c r="K3156" s="230">
        <f t="shared" si="247"/>
        <v>3</v>
      </c>
      <c r="L3156" s="2" t="str">
        <f>$B3156&amp;"-"&amp;COUNTIF($B$2:$B3156, $B3156)</f>
        <v>7130-2</v>
      </c>
      <c r="M3156" s="2">
        <v>9536</v>
      </c>
      <c r="N3156" s="2" t="str">
        <f t="shared" si="249"/>
        <v>Schwarzenbach SG</v>
      </c>
      <c r="O3156" s="2" t="str">
        <f t="shared" si="248"/>
        <v>Schwarzenbach SG</v>
      </c>
      <c r="P3156" s="2" t="str">
        <f t="shared" si="248"/>
        <v>Schwarzenbach SG</v>
      </c>
      <c r="Q3156" s="2" t="str">
        <f t="shared" si="248"/>
        <v>Schwarzenbach SG</v>
      </c>
      <c r="R3156" s="2" t="str">
        <f t="shared" si="248"/>
        <v/>
      </c>
      <c r="S3156" s="2" t="str">
        <f t="shared" si="248"/>
        <v/>
      </c>
      <c r="T3156" s="2" t="str">
        <f t="shared" si="248"/>
        <v/>
      </c>
      <c r="U3156" s="2" t="str">
        <f t="shared" si="248"/>
        <v/>
      </c>
      <c r="V3156" s="2" t="str">
        <f t="shared" si="248"/>
        <v/>
      </c>
      <c r="W3156" s="2" t="str">
        <f t="shared" si="248"/>
        <v/>
      </c>
      <c r="X3156" s="2" t="str">
        <f t="shared" si="248"/>
        <v/>
      </c>
      <c r="Y3156" s="2" t="str">
        <f t="shared" si="248"/>
        <v/>
      </c>
    </row>
    <row r="3157" spans="1:25" x14ac:dyDescent="0.2">
      <c r="A3157" s="2" t="s">
        <v>2254</v>
      </c>
      <c r="B3157" s="2">
        <v>7130</v>
      </c>
      <c r="C3157" s="2">
        <v>2</v>
      </c>
      <c r="D3157" s="2" t="s">
        <v>2248</v>
      </c>
      <c r="E3157" s="2">
        <v>3619</v>
      </c>
      <c r="F3157" s="2" t="s">
        <v>2180</v>
      </c>
      <c r="G3157" s="2">
        <v>2732971.645</v>
      </c>
      <c r="H3157" s="2">
        <v>1182122.865</v>
      </c>
      <c r="I3157" s="2" t="s">
        <v>4899</v>
      </c>
      <c r="J3157" s="4">
        <v>39630</v>
      </c>
      <c r="K3157" s="230">
        <f t="shared" si="247"/>
        <v>3</v>
      </c>
      <c r="L3157" s="2" t="str">
        <f>$B3157&amp;"-"&amp;COUNTIF($B$2:$B3157, $B3157)</f>
        <v>7130-3</v>
      </c>
      <c r="M3157" s="2">
        <v>9542</v>
      </c>
      <c r="N3157" s="2" t="str">
        <f t="shared" si="249"/>
        <v>Münchwilen TG</v>
      </c>
      <c r="O3157" s="2" t="str">
        <f t="shared" si="248"/>
        <v/>
      </c>
      <c r="P3157" s="2" t="str">
        <f t="shared" si="248"/>
        <v/>
      </c>
      <c r="Q3157" s="2" t="str">
        <f t="shared" si="248"/>
        <v/>
      </c>
      <c r="R3157" s="2" t="str">
        <f t="shared" si="248"/>
        <v/>
      </c>
      <c r="S3157" s="2" t="str">
        <f t="shared" si="248"/>
        <v/>
      </c>
      <c r="T3157" s="2" t="str">
        <f t="shared" si="248"/>
        <v/>
      </c>
      <c r="U3157" s="2" t="str">
        <f t="shared" si="248"/>
        <v/>
      </c>
      <c r="V3157" s="2" t="str">
        <f t="shared" si="248"/>
        <v/>
      </c>
      <c r="W3157" s="2" t="str">
        <f t="shared" si="248"/>
        <v/>
      </c>
      <c r="X3157" s="2" t="str">
        <f t="shared" si="248"/>
        <v/>
      </c>
      <c r="Y3157" s="2" t="str">
        <f t="shared" si="248"/>
        <v/>
      </c>
    </row>
    <row r="3158" spans="1:25" x14ac:dyDescent="0.2">
      <c r="A3158" s="2" t="s">
        <v>2255</v>
      </c>
      <c r="B3158" s="2">
        <v>7141</v>
      </c>
      <c r="C3158" s="2">
        <v>0</v>
      </c>
      <c r="D3158" s="2" t="s">
        <v>2248</v>
      </c>
      <c r="E3158" s="2">
        <v>3619</v>
      </c>
      <c r="F3158" s="2" t="s">
        <v>2180</v>
      </c>
      <c r="G3158" s="2">
        <v>2733733.469</v>
      </c>
      <c r="H3158" s="2">
        <v>1179712.7790000001</v>
      </c>
      <c r="I3158" s="2" t="s">
        <v>4899</v>
      </c>
      <c r="J3158" s="4">
        <v>39630</v>
      </c>
      <c r="K3158" s="230">
        <f t="shared" si="247"/>
        <v>3</v>
      </c>
      <c r="L3158" s="2" t="str">
        <f>$B3158&amp;"-"&amp;COUNTIF($B$2:$B3158, $B3158)</f>
        <v>7141-1</v>
      </c>
      <c r="M3158" s="2">
        <v>9543</v>
      </c>
      <c r="N3158" s="2" t="str">
        <f t="shared" si="249"/>
        <v>St. Margarethen TG</v>
      </c>
      <c r="O3158" s="2" t="str">
        <f t="shared" si="248"/>
        <v>St. Margarethen TG</v>
      </c>
      <c r="P3158" s="2" t="str">
        <f t="shared" si="248"/>
        <v/>
      </c>
      <c r="Q3158" s="2" t="str">
        <f t="shared" si="248"/>
        <v/>
      </c>
      <c r="R3158" s="2" t="str">
        <f t="shared" si="248"/>
        <v/>
      </c>
      <c r="S3158" s="2" t="str">
        <f t="shared" si="248"/>
        <v/>
      </c>
      <c r="T3158" s="2" t="str">
        <f t="shared" si="248"/>
        <v/>
      </c>
      <c r="U3158" s="2" t="str">
        <f t="shared" si="248"/>
        <v/>
      </c>
      <c r="V3158" s="2" t="str">
        <f t="shared" si="248"/>
        <v/>
      </c>
      <c r="W3158" s="2" t="str">
        <f t="shared" si="248"/>
        <v/>
      </c>
      <c r="X3158" s="2" t="str">
        <f t="shared" si="248"/>
        <v/>
      </c>
      <c r="Y3158" s="2" t="str">
        <f t="shared" si="248"/>
        <v/>
      </c>
    </row>
    <row r="3159" spans="1:25" x14ac:dyDescent="0.2">
      <c r="A3159" s="2" t="s">
        <v>2256</v>
      </c>
      <c r="B3159" s="2">
        <v>7154</v>
      </c>
      <c r="C3159" s="2">
        <v>0</v>
      </c>
      <c r="D3159" s="2" t="s">
        <v>2248</v>
      </c>
      <c r="E3159" s="2">
        <v>3619</v>
      </c>
      <c r="F3159" s="2" t="s">
        <v>2180</v>
      </c>
      <c r="G3159" s="2">
        <v>2732561.4890000001</v>
      </c>
      <c r="H3159" s="2">
        <v>1184966.2609999999</v>
      </c>
      <c r="I3159" s="2" t="s">
        <v>4899</v>
      </c>
      <c r="J3159" s="4">
        <v>39630</v>
      </c>
      <c r="K3159" s="230">
        <f t="shared" si="247"/>
        <v>3</v>
      </c>
      <c r="L3159" s="2" t="str">
        <f>$B3159&amp;"-"&amp;COUNTIF($B$2:$B3159, $B3159)</f>
        <v>7154-1</v>
      </c>
      <c r="M3159" s="2">
        <v>9545</v>
      </c>
      <c r="N3159" s="2" t="str">
        <f t="shared" si="249"/>
        <v>Wängi</v>
      </c>
      <c r="O3159" s="2" t="str">
        <f t="shared" si="248"/>
        <v/>
      </c>
      <c r="P3159" s="2" t="str">
        <f t="shared" si="248"/>
        <v/>
      </c>
      <c r="Q3159" s="2" t="str">
        <f t="shared" si="248"/>
        <v/>
      </c>
      <c r="R3159" s="2" t="str">
        <f t="shared" si="248"/>
        <v/>
      </c>
      <c r="S3159" s="2" t="str">
        <f t="shared" si="248"/>
        <v/>
      </c>
      <c r="T3159" s="2" t="str">
        <f t="shared" si="248"/>
        <v/>
      </c>
      <c r="U3159" s="2" t="str">
        <f t="shared" si="248"/>
        <v/>
      </c>
      <c r="V3159" s="2" t="str">
        <f t="shared" si="248"/>
        <v/>
      </c>
      <c r="W3159" s="2" t="str">
        <f t="shared" si="248"/>
        <v/>
      </c>
      <c r="X3159" s="2" t="str">
        <f t="shared" si="248"/>
        <v/>
      </c>
      <c r="Y3159" s="2" t="str">
        <f t="shared" si="248"/>
        <v/>
      </c>
    </row>
    <row r="3160" spans="1:25" x14ac:dyDescent="0.2">
      <c r="A3160" s="2" t="s">
        <v>2257</v>
      </c>
      <c r="B3160" s="2">
        <v>7155</v>
      </c>
      <c r="C3160" s="2">
        <v>0</v>
      </c>
      <c r="D3160" s="2" t="s">
        <v>2248</v>
      </c>
      <c r="E3160" s="2">
        <v>3619</v>
      </c>
      <c r="F3160" s="2" t="s">
        <v>2180</v>
      </c>
      <c r="G3160" s="2">
        <v>2734277.5860000001</v>
      </c>
      <c r="H3160" s="2">
        <v>1184744.9380000001</v>
      </c>
      <c r="I3160" s="2" t="s">
        <v>4899</v>
      </c>
      <c r="J3160" s="4">
        <v>39630</v>
      </c>
      <c r="K3160" s="230">
        <f t="shared" si="247"/>
        <v>3</v>
      </c>
      <c r="L3160" s="2" t="str">
        <f>$B3160&amp;"-"&amp;COUNTIF($B$2:$B3160, $B3160)</f>
        <v>7155-1</v>
      </c>
      <c r="M3160" s="2">
        <v>9546</v>
      </c>
      <c r="N3160" s="2" t="str">
        <f t="shared" si="249"/>
        <v>Tuttwil</v>
      </c>
      <c r="O3160" s="2" t="str">
        <f t="shared" si="248"/>
        <v/>
      </c>
      <c r="P3160" s="2" t="str">
        <f t="shared" si="248"/>
        <v/>
      </c>
      <c r="Q3160" s="2" t="str">
        <f t="shared" si="248"/>
        <v/>
      </c>
      <c r="R3160" s="2" t="str">
        <f t="shared" si="248"/>
        <v/>
      </c>
      <c r="S3160" s="2" t="str">
        <f t="shared" si="248"/>
        <v/>
      </c>
      <c r="T3160" s="2" t="str">
        <f t="shared" si="248"/>
        <v/>
      </c>
      <c r="U3160" s="2" t="str">
        <f t="shared" si="248"/>
        <v/>
      </c>
      <c r="V3160" s="2" t="str">
        <f t="shared" si="248"/>
        <v/>
      </c>
      <c r="W3160" s="2" t="str">
        <f t="shared" si="248"/>
        <v/>
      </c>
      <c r="X3160" s="2" t="str">
        <f t="shared" si="248"/>
        <v/>
      </c>
      <c r="Y3160" s="2" t="str">
        <f t="shared" si="248"/>
        <v/>
      </c>
    </row>
    <row r="3161" spans="1:25" x14ac:dyDescent="0.2">
      <c r="A3161" s="2" t="s">
        <v>2258</v>
      </c>
      <c r="B3161" s="2">
        <v>7156</v>
      </c>
      <c r="C3161" s="2">
        <v>0</v>
      </c>
      <c r="D3161" s="2" t="s">
        <v>2248</v>
      </c>
      <c r="E3161" s="2">
        <v>3619</v>
      </c>
      <c r="F3161" s="2" t="s">
        <v>2180</v>
      </c>
      <c r="G3161" s="2">
        <v>2730483.0589999999</v>
      </c>
      <c r="H3161" s="2">
        <v>1182734.656</v>
      </c>
      <c r="I3161" s="2" t="s">
        <v>4899</v>
      </c>
      <c r="J3161" s="4">
        <v>39630</v>
      </c>
      <c r="K3161" s="230">
        <f t="shared" si="247"/>
        <v>3</v>
      </c>
      <c r="L3161" s="2" t="str">
        <f>$B3161&amp;"-"&amp;COUNTIF($B$2:$B3161, $B3161)</f>
        <v>7156-1</v>
      </c>
      <c r="M3161" s="2">
        <v>9547</v>
      </c>
      <c r="N3161" s="2" t="str">
        <f t="shared" si="249"/>
        <v>Wittenwil</v>
      </c>
      <c r="O3161" s="2" t="str">
        <f t="shared" si="248"/>
        <v/>
      </c>
      <c r="P3161" s="2" t="str">
        <f t="shared" si="248"/>
        <v/>
      </c>
      <c r="Q3161" s="2" t="str">
        <f t="shared" si="248"/>
        <v/>
      </c>
      <c r="R3161" s="2" t="str">
        <f t="shared" si="248"/>
        <v/>
      </c>
      <c r="S3161" s="2" t="str">
        <f t="shared" si="248"/>
        <v/>
      </c>
      <c r="T3161" s="2" t="str">
        <f t="shared" si="248"/>
        <v/>
      </c>
      <c r="U3161" s="2" t="str">
        <f t="shared" si="248"/>
        <v/>
      </c>
      <c r="V3161" s="2" t="str">
        <f t="shared" si="248"/>
        <v/>
      </c>
      <c r="W3161" s="2" t="str">
        <f t="shared" si="248"/>
        <v/>
      </c>
      <c r="X3161" s="2" t="str">
        <f t="shared" si="248"/>
        <v/>
      </c>
      <c r="Y3161" s="2" t="str">
        <f t="shared" si="248"/>
        <v/>
      </c>
    </row>
    <row r="3162" spans="1:25" x14ac:dyDescent="0.2">
      <c r="A3162" s="2" t="s">
        <v>2259</v>
      </c>
      <c r="B3162" s="2">
        <v>7156</v>
      </c>
      <c r="C3162" s="2">
        <v>1</v>
      </c>
      <c r="D3162" s="2" t="s">
        <v>2248</v>
      </c>
      <c r="E3162" s="2">
        <v>3619</v>
      </c>
      <c r="F3162" s="2" t="s">
        <v>2180</v>
      </c>
      <c r="G3162" s="2">
        <v>2728201.0580000002</v>
      </c>
      <c r="H3162" s="2">
        <v>1188471.0049999999</v>
      </c>
      <c r="I3162" s="2" t="s">
        <v>4899</v>
      </c>
      <c r="J3162" s="4">
        <v>39630</v>
      </c>
      <c r="K3162" s="230">
        <f t="shared" si="247"/>
        <v>3</v>
      </c>
      <c r="L3162" s="2" t="str">
        <f>$B3162&amp;"-"&amp;COUNTIF($B$2:$B3162, $B3162)</f>
        <v>7156-2</v>
      </c>
      <c r="M3162" s="2">
        <v>9548</v>
      </c>
      <c r="N3162" s="2" t="str">
        <f t="shared" si="249"/>
        <v>Matzingen</v>
      </c>
      <c r="O3162" s="2" t="str">
        <f t="shared" si="248"/>
        <v>Matzingen</v>
      </c>
      <c r="P3162" s="2" t="str">
        <f t="shared" si="248"/>
        <v>Matzingen</v>
      </c>
      <c r="Q3162" s="2" t="str">
        <f t="shared" si="248"/>
        <v/>
      </c>
      <c r="R3162" s="2" t="str">
        <f t="shared" si="248"/>
        <v/>
      </c>
      <c r="S3162" s="2" t="str">
        <f t="shared" si="248"/>
        <v/>
      </c>
      <c r="T3162" s="2" t="str">
        <f t="shared" si="248"/>
        <v/>
      </c>
      <c r="U3162" s="2" t="str">
        <f t="shared" si="248"/>
        <v/>
      </c>
      <c r="V3162" s="2" t="str">
        <f t="shared" si="248"/>
        <v/>
      </c>
      <c r="W3162" s="2" t="str">
        <f t="shared" si="248"/>
        <v/>
      </c>
      <c r="X3162" s="2" t="str">
        <f t="shared" si="248"/>
        <v/>
      </c>
      <c r="Y3162" s="2" t="str">
        <f t="shared" si="248"/>
        <v/>
      </c>
    </row>
    <row r="3163" spans="1:25" x14ac:dyDescent="0.2">
      <c r="A3163" s="2" t="s">
        <v>2260</v>
      </c>
      <c r="B3163" s="2">
        <v>7157</v>
      </c>
      <c r="C3163" s="2">
        <v>0</v>
      </c>
      <c r="D3163" s="2" t="s">
        <v>2248</v>
      </c>
      <c r="E3163" s="2">
        <v>3619</v>
      </c>
      <c r="F3163" s="2" t="s">
        <v>2180</v>
      </c>
      <c r="G3163" s="2">
        <v>2730912.4029999999</v>
      </c>
      <c r="H3163" s="2">
        <v>1184360.8319999999</v>
      </c>
      <c r="I3163" s="2" t="s">
        <v>4899</v>
      </c>
      <c r="J3163" s="4">
        <v>39630</v>
      </c>
      <c r="K3163" s="230">
        <f t="shared" si="247"/>
        <v>3</v>
      </c>
      <c r="L3163" s="2" t="str">
        <f>$B3163&amp;"-"&amp;COUNTIF($B$2:$B3163, $B3163)</f>
        <v>7157-1</v>
      </c>
      <c r="M3163" s="2">
        <v>9552</v>
      </c>
      <c r="N3163" s="2" t="str">
        <f t="shared" si="249"/>
        <v>Bronschhofen</v>
      </c>
      <c r="O3163" s="2" t="str">
        <f t="shared" si="248"/>
        <v/>
      </c>
      <c r="P3163" s="2" t="str">
        <f t="shared" si="248"/>
        <v/>
      </c>
      <c r="Q3163" s="2" t="str">
        <f t="shared" si="248"/>
        <v/>
      </c>
      <c r="R3163" s="2" t="str">
        <f t="shared" si="248"/>
        <v/>
      </c>
      <c r="S3163" s="2" t="str">
        <f t="shared" si="248"/>
        <v/>
      </c>
      <c r="T3163" s="2" t="str">
        <f t="shared" si="248"/>
        <v/>
      </c>
      <c r="U3163" s="2" t="str">
        <f t="shared" si="248"/>
        <v/>
      </c>
      <c r="V3163" s="2" t="str">
        <f t="shared" si="248"/>
        <v/>
      </c>
      <c r="W3163" s="2" t="str">
        <f t="shared" si="248"/>
        <v/>
      </c>
      <c r="X3163" s="2" t="str">
        <f t="shared" si="248"/>
        <v/>
      </c>
      <c r="Y3163" s="2" t="str">
        <f t="shared" si="248"/>
        <v/>
      </c>
    </row>
    <row r="3164" spans="1:25" x14ac:dyDescent="0.2">
      <c r="A3164" s="2" t="s">
        <v>2261</v>
      </c>
      <c r="B3164" s="2">
        <v>7413</v>
      </c>
      <c r="C3164" s="2">
        <v>0</v>
      </c>
      <c r="D3164" s="2" t="s">
        <v>2262</v>
      </c>
      <c r="E3164" s="2">
        <v>3633</v>
      </c>
      <c r="F3164" s="2" t="s">
        <v>2180</v>
      </c>
      <c r="G3164" s="2">
        <v>2753696.0819999999</v>
      </c>
      <c r="H3164" s="2">
        <v>1175728.4950000001</v>
      </c>
      <c r="I3164" s="2" t="s">
        <v>4899</v>
      </c>
      <c r="J3164" s="4">
        <v>39630</v>
      </c>
      <c r="K3164" s="230">
        <f t="shared" si="247"/>
        <v>3</v>
      </c>
      <c r="L3164" s="2" t="str">
        <f>$B3164&amp;"-"&amp;COUNTIF($B$2:$B3164, $B3164)</f>
        <v>7413-1</v>
      </c>
      <c r="M3164" s="2">
        <v>9553</v>
      </c>
      <c r="N3164" s="2" t="str">
        <f t="shared" si="249"/>
        <v>Bettwiesen</v>
      </c>
      <c r="O3164" s="2" t="str">
        <f t="shared" si="248"/>
        <v/>
      </c>
      <c r="P3164" s="2" t="str">
        <f t="shared" si="248"/>
        <v/>
      </c>
      <c r="Q3164" s="2" t="str">
        <f t="shared" si="248"/>
        <v/>
      </c>
      <c r="R3164" s="2" t="str">
        <f t="shared" si="248"/>
        <v/>
      </c>
      <c r="S3164" s="2" t="str">
        <f t="shared" si="248"/>
        <v/>
      </c>
      <c r="T3164" s="2" t="str">
        <f t="shared" si="248"/>
        <v/>
      </c>
      <c r="U3164" s="2" t="str">
        <f t="shared" si="248"/>
        <v/>
      </c>
      <c r="V3164" s="2" t="str">
        <f t="shared" si="248"/>
        <v/>
      </c>
      <c r="W3164" s="2" t="str">
        <f t="shared" si="248"/>
        <v/>
      </c>
      <c r="X3164" s="2" t="str">
        <f t="shared" si="248"/>
        <v/>
      </c>
      <c r="Y3164" s="2" t="str">
        <f t="shared" si="248"/>
        <v/>
      </c>
    </row>
    <row r="3165" spans="1:25" x14ac:dyDescent="0.2">
      <c r="A3165" s="2" t="s">
        <v>2262</v>
      </c>
      <c r="B3165" s="2">
        <v>7414</v>
      </c>
      <c r="C3165" s="2">
        <v>0</v>
      </c>
      <c r="D3165" s="2" t="s">
        <v>2262</v>
      </c>
      <c r="E3165" s="2">
        <v>3633</v>
      </c>
      <c r="F3165" s="2" t="s">
        <v>2180</v>
      </c>
      <c r="G3165" s="2">
        <v>2753678.6239999998</v>
      </c>
      <c r="H3165" s="2">
        <v>1176576.7180000001</v>
      </c>
      <c r="I3165" s="2" t="s">
        <v>4899</v>
      </c>
      <c r="J3165" s="4">
        <v>39630</v>
      </c>
      <c r="K3165" s="230">
        <f t="shared" si="247"/>
        <v>3</v>
      </c>
      <c r="L3165" s="2" t="str">
        <f>$B3165&amp;"-"&amp;COUNTIF($B$2:$B3165, $B3165)</f>
        <v>7414-1</v>
      </c>
      <c r="M3165" s="2">
        <v>9554</v>
      </c>
      <c r="N3165" s="2" t="str">
        <f t="shared" si="249"/>
        <v>Tägerschen</v>
      </c>
      <c r="O3165" s="2" t="str">
        <f t="shared" si="248"/>
        <v/>
      </c>
      <c r="P3165" s="2" t="str">
        <f t="shared" si="248"/>
        <v/>
      </c>
      <c r="Q3165" s="2" t="str">
        <f t="shared" si="248"/>
        <v/>
      </c>
      <c r="R3165" s="2" t="str">
        <f t="shared" si="248"/>
        <v/>
      </c>
      <c r="S3165" s="2" t="str">
        <f t="shared" si="248"/>
        <v/>
      </c>
      <c r="T3165" s="2" t="str">
        <f t="shared" si="248"/>
        <v/>
      </c>
      <c r="U3165" s="2" t="str">
        <f t="shared" si="248"/>
        <v/>
      </c>
      <c r="V3165" s="2" t="str">
        <f t="shared" si="248"/>
        <v/>
      </c>
      <c r="W3165" s="2" t="str">
        <f t="shared" si="248"/>
        <v/>
      </c>
      <c r="X3165" s="2" t="str">
        <f t="shared" si="248"/>
        <v/>
      </c>
      <c r="Y3165" s="2" t="str">
        <f t="shared" si="248"/>
        <v/>
      </c>
    </row>
    <row r="3166" spans="1:25" x14ac:dyDescent="0.2">
      <c r="A3166" s="2" t="s">
        <v>2263</v>
      </c>
      <c r="B3166" s="2">
        <v>7405</v>
      </c>
      <c r="C3166" s="2">
        <v>0</v>
      </c>
      <c r="D3166" s="2" t="s">
        <v>2263</v>
      </c>
      <c r="E3166" s="2">
        <v>3637</v>
      </c>
      <c r="F3166" s="2" t="s">
        <v>2180</v>
      </c>
      <c r="G3166" s="2">
        <v>2751363.031</v>
      </c>
      <c r="H3166" s="2">
        <v>1182408.0689999999</v>
      </c>
      <c r="I3166" s="2" t="s">
        <v>4899</v>
      </c>
      <c r="J3166" s="4">
        <v>39630</v>
      </c>
      <c r="K3166" s="230">
        <f t="shared" si="247"/>
        <v>3</v>
      </c>
      <c r="L3166" s="2" t="str">
        <f>$B3166&amp;"-"&amp;COUNTIF($B$2:$B3166, $B3166)</f>
        <v>7405-1</v>
      </c>
      <c r="M3166" s="2">
        <v>9555</v>
      </c>
      <c r="N3166" s="2" t="str">
        <f t="shared" si="249"/>
        <v>Tobel</v>
      </c>
      <c r="O3166" s="2" t="str">
        <f t="shared" si="248"/>
        <v>Tobel</v>
      </c>
      <c r="P3166" s="2" t="str">
        <f t="shared" si="248"/>
        <v/>
      </c>
      <c r="Q3166" s="2" t="str">
        <f t="shared" si="248"/>
        <v/>
      </c>
      <c r="R3166" s="2" t="str">
        <f t="shared" si="248"/>
        <v/>
      </c>
      <c r="S3166" s="2" t="str">
        <f t="shared" si="248"/>
        <v/>
      </c>
      <c r="T3166" s="2" t="str">
        <f t="shared" si="248"/>
        <v/>
      </c>
      <c r="U3166" s="2" t="str">
        <f t="shared" si="248"/>
        <v/>
      </c>
      <c r="V3166" s="2" t="str">
        <f t="shared" si="248"/>
        <v/>
      </c>
      <c r="W3166" s="2" t="str">
        <f t="shared" si="248"/>
        <v/>
      </c>
      <c r="X3166" s="2" t="str">
        <f t="shared" si="248"/>
        <v/>
      </c>
      <c r="Y3166" s="2" t="str">
        <f t="shared" si="248"/>
        <v/>
      </c>
    </row>
    <row r="3167" spans="1:25" x14ac:dyDescent="0.2">
      <c r="A3167" s="2" t="s">
        <v>2264</v>
      </c>
      <c r="B3167" s="2">
        <v>7412</v>
      </c>
      <c r="C3167" s="2">
        <v>0</v>
      </c>
      <c r="D3167" s="2" t="s">
        <v>2264</v>
      </c>
      <c r="E3167" s="2">
        <v>3638</v>
      </c>
      <c r="F3167" s="2" t="s">
        <v>2180</v>
      </c>
      <c r="G3167" s="2">
        <v>2756234.335</v>
      </c>
      <c r="H3167" s="2">
        <v>1175811.595</v>
      </c>
      <c r="I3167" s="2" t="s">
        <v>4899</v>
      </c>
      <c r="J3167" s="4">
        <v>39630</v>
      </c>
      <c r="K3167" s="230">
        <f t="shared" si="247"/>
        <v>3</v>
      </c>
      <c r="L3167" s="2" t="str">
        <f>$B3167&amp;"-"&amp;COUNTIF($B$2:$B3167, $B3167)</f>
        <v>7412-1</v>
      </c>
      <c r="M3167" s="2">
        <v>9556</v>
      </c>
      <c r="N3167" s="2" t="str">
        <f t="shared" si="249"/>
        <v>Affeltrangen</v>
      </c>
      <c r="O3167" s="2" t="str">
        <f t="shared" si="248"/>
        <v>Zezikon</v>
      </c>
      <c r="P3167" s="2" t="str">
        <f t="shared" si="248"/>
        <v/>
      </c>
      <c r="Q3167" s="2" t="str">
        <f t="shared" si="248"/>
        <v/>
      </c>
      <c r="R3167" s="2" t="str">
        <f t="shared" si="248"/>
        <v/>
      </c>
      <c r="S3167" s="2" t="str">
        <f t="shared" si="248"/>
        <v/>
      </c>
      <c r="T3167" s="2" t="str">
        <f t="shared" si="248"/>
        <v/>
      </c>
      <c r="U3167" s="2" t="str">
        <f t="shared" si="248"/>
        <v/>
      </c>
      <c r="V3167" s="2" t="str">
        <f t="shared" si="248"/>
        <v/>
      </c>
      <c r="W3167" s="2" t="str">
        <f t="shared" si="248"/>
        <v/>
      </c>
      <c r="X3167" s="2" t="str">
        <f t="shared" si="248"/>
        <v/>
      </c>
      <c r="Y3167" s="2" t="str">
        <f t="shared" si="248"/>
        <v/>
      </c>
    </row>
    <row r="3168" spans="1:25" x14ac:dyDescent="0.2">
      <c r="A3168" s="2" t="s">
        <v>2265</v>
      </c>
      <c r="B3168" s="2">
        <v>7411</v>
      </c>
      <c r="C3168" s="2">
        <v>0</v>
      </c>
      <c r="D3168" s="2" t="s">
        <v>2265</v>
      </c>
      <c r="E3168" s="2">
        <v>3640</v>
      </c>
      <c r="F3168" s="2" t="s">
        <v>2180</v>
      </c>
      <c r="G3168" s="2">
        <v>2755504.4929999998</v>
      </c>
      <c r="H3168" s="2">
        <v>1173047.199</v>
      </c>
      <c r="I3168" s="2" t="s">
        <v>4896</v>
      </c>
      <c r="J3168" s="4">
        <v>39630</v>
      </c>
      <c r="K3168" s="230">
        <f t="shared" si="247"/>
        <v>3</v>
      </c>
      <c r="L3168" s="2" t="str">
        <f>$B3168&amp;"-"&amp;COUNTIF($B$2:$B3168, $B3168)</f>
        <v>7411-1</v>
      </c>
      <c r="M3168" s="2">
        <v>9562</v>
      </c>
      <c r="N3168" s="2" t="str">
        <f t="shared" si="249"/>
        <v>Märwil</v>
      </c>
      <c r="O3168" s="2" t="str">
        <f t="shared" si="248"/>
        <v>Buch b. Märwil</v>
      </c>
      <c r="P3168" s="2" t="str">
        <f t="shared" si="248"/>
        <v>Märwil</v>
      </c>
      <c r="Q3168" s="2" t="str">
        <f t="shared" si="248"/>
        <v/>
      </c>
      <c r="R3168" s="2" t="str">
        <f t="shared" si="248"/>
        <v/>
      </c>
      <c r="S3168" s="2" t="str">
        <f t="shared" si="248"/>
        <v/>
      </c>
      <c r="T3168" s="2" t="str">
        <f t="shared" si="248"/>
        <v/>
      </c>
      <c r="U3168" s="2" t="str">
        <f t="shared" si="248"/>
        <v/>
      </c>
      <c r="V3168" s="2" t="str">
        <f t="shared" si="248"/>
        <v/>
      </c>
      <c r="W3168" s="2" t="str">
        <f t="shared" si="248"/>
        <v/>
      </c>
      <c r="X3168" s="2" t="str">
        <f t="shared" si="248"/>
        <v/>
      </c>
      <c r="Y3168" s="2" t="str">
        <f t="shared" si="248"/>
        <v/>
      </c>
    </row>
    <row r="3169" spans="1:25" x14ac:dyDescent="0.2">
      <c r="A3169" s="2" t="s">
        <v>2263</v>
      </c>
      <c r="B3169" s="2">
        <v>7405</v>
      </c>
      <c r="C3169" s="2">
        <v>0</v>
      </c>
      <c r="D3169" s="2" t="s">
        <v>2266</v>
      </c>
      <c r="E3169" s="2">
        <v>3661</v>
      </c>
      <c r="F3169" s="2" t="s">
        <v>2180</v>
      </c>
      <c r="G3169" s="2">
        <v>2751081.301</v>
      </c>
      <c r="H3169" s="2">
        <v>1181470.3259999999</v>
      </c>
      <c r="I3169" s="2" t="s">
        <v>4899</v>
      </c>
      <c r="J3169" s="4">
        <v>39630</v>
      </c>
      <c r="K3169" s="230">
        <f t="shared" si="247"/>
        <v>3</v>
      </c>
      <c r="L3169" s="2" t="str">
        <f>$B3169&amp;"-"&amp;COUNTIF($B$2:$B3169, $B3169)</f>
        <v>7405-2</v>
      </c>
      <c r="M3169" s="2">
        <v>9565</v>
      </c>
      <c r="N3169" s="2" t="str">
        <f t="shared" si="249"/>
        <v>Bussnang</v>
      </c>
      <c r="O3169" s="2" t="str">
        <f t="shared" si="248"/>
        <v>Oberbussnang</v>
      </c>
      <c r="P3169" s="2" t="str">
        <f t="shared" si="248"/>
        <v>Oppikon</v>
      </c>
      <c r="Q3169" s="2" t="str">
        <f t="shared" si="248"/>
        <v>Schmidshof</v>
      </c>
      <c r="R3169" s="2" t="str">
        <f t="shared" si="248"/>
        <v>Rothenhausen</v>
      </c>
      <c r="S3169" s="2" t="str">
        <f t="shared" si="248"/>
        <v/>
      </c>
      <c r="T3169" s="2" t="str">
        <f t="shared" si="248"/>
        <v/>
      </c>
      <c r="U3169" s="2" t="str">
        <f t="shared" si="248"/>
        <v/>
      </c>
      <c r="V3169" s="2" t="str">
        <f t="shared" si="248"/>
        <v/>
      </c>
      <c r="W3169" s="2" t="str">
        <f t="shared" si="248"/>
        <v/>
      </c>
      <c r="X3169" s="2" t="str">
        <f t="shared" si="248"/>
        <v/>
      </c>
      <c r="Y3169" s="2" t="str">
        <f t="shared" si="248"/>
        <v/>
      </c>
    </row>
    <row r="3170" spans="1:25" x14ac:dyDescent="0.2">
      <c r="A3170" s="2" t="s">
        <v>2266</v>
      </c>
      <c r="B3170" s="2">
        <v>7408</v>
      </c>
      <c r="C3170" s="2">
        <v>0</v>
      </c>
      <c r="D3170" s="2" t="s">
        <v>2266</v>
      </c>
      <c r="E3170" s="2">
        <v>3661</v>
      </c>
      <c r="F3170" s="2" t="s">
        <v>2180</v>
      </c>
      <c r="G3170" s="2">
        <v>2751933.0350000001</v>
      </c>
      <c r="H3170" s="2">
        <v>1178132.855</v>
      </c>
      <c r="I3170" s="2" t="s">
        <v>4899</v>
      </c>
      <c r="J3170" s="4">
        <v>39630</v>
      </c>
      <c r="K3170" s="230">
        <f t="shared" si="247"/>
        <v>3</v>
      </c>
      <c r="L3170" s="2" t="str">
        <f>$B3170&amp;"-"&amp;COUNTIF($B$2:$B3170, $B3170)</f>
        <v>7408-1</v>
      </c>
      <c r="M3170" s="2">
        <v>9573</v>
      </c>
      <c r="N3170" s="2" t="str">
        <f t="shared" si="249"/>
        <v>Littenheid</v>
      </c>
      <c r="O3170" s="2" t="str">
        <f t="shared" si="248"/>
        <v/>
      </c>
      <c r="P3170" s="2" t="str">
        <f t="shared" si="248"/>
        <v/>
      </c>
      <c r="Q3170" s="2" t="str">
        <f t="shared" si="248"/>
        <v/>
      </c>
      <c r="R3170" s="2" t="str">
        <f t="shared" si="248"/>
        <v/>
      </c>
      <c r="S3170" s="2" t="str">
        <f t="shared" si="248"/>
        <v/>
      </c>
      <c r="T3170" s="2" t="str">
        <f t="shared" si="248"/>
        <v/>
      </c>
      <c r="U3170" s="2" t="str">
        <f t="shared" si="248"/>
        <v/>
      </c>
      <c r="V3170" s="2" t="str">
        <f t="shared" si="248"/>
        <v/>
      </c>
      <c r="W3170" s="2" t="str">
        <f t="shared" si="248"/>
        <v/>
      </c>
      <c r="X3170" s="2" t="str">
        <f t="shared" si="248"/>
        <v/>
      </c>
      <c r="Y3170" s="2" t="str">
        <f t="shared" si="248"/>
        <v/>
      </c>
    </row>
    <row r="3171" spans="1:25" x14ac:dyDescent="0.2">
      <c r="A3171" s="2" t="s">
        <v>2289</v>
      </c>
      <c r="B3171" s="2">
        <v>7415</v>
      </c>
      <c r="C3171" s="2">
        <v>0</v>
      </c>
      <c r="D3171" s="2" t="s">
        <v>2266</v>
      </c>
      <c r="E3171" s="2">
        <v>3661</v>
      </c>
      <c r="F3171" s="2" t="s">
        <v>2180</v>
      </c>
      <c r="G3171" s="2">
        <v>2752541.6910000001</v>
      </c>
      <c r="H3171" s="2">
        <v>1177923.328</v>
      </c>
      <c r="I3171" s="2" t="s">
        <v>4899</v>
      </c>
      <c r="J3171" s="4">
        <v>39630</v>
      </c>
      <c r="K3171" s="230">
        <f t="shared" si="247"/>
        <v>3</v>
      </c>
      <c r="L3171" s="2" t="str">
        <f>$B3171&amp;"-"&amp;COUNTIF($B$2:$B3171, $B3171)</f>
        <v>7415-1</v>
      </c>
      <c r="M3171" s="2">
        <v>9601</v>
      </c>
      <c r="N3171" s="2" t="str">
        <f t="shared" si="249"/>
        <v>Lütisburg Station</v>
      </c>
      <c r="O3171" s="2" t="str">
        <f t="shared" si="248"/>
        <v>Lütisburg Station</v>
      </c>
      <c r="P3171" s="2" t="str">
        <f t="shared" si="248"/>
        <v>Lütisburg Station</v>
      </c>
      <c r="Q3171" s="2" t="str">
        <f t="shared" si="248"/>
        <v>Lütisburg Station</v>
      </c>
      <c r="R3171" s="2" t="str">
        <f t="shared" si="248"/>
        <v/>
      </c>
      <c r="S3171" s="2" t="str">
        <f t="shared" si="248"/>
        <v/>
      </c>
      <c r="T3171" s="2" t="str">
        <f t="shared" si="248"/>
        <v/>
      </c>
      <c r="U3171" s="2" t="str">
        <f t="shared" si="248"/>
        <v/>
      </c>
      <c r="V3171" s="2" t="str">
        <f t="shared" si="248"/>
        <v/>
      </c>
      <c r="W3171" s="2" t="str">
        <f t="shared" si="248"/>
        <v/>
      </c>
      <c r="X3171" s="2" t="str">
        <f t="shared" si="248"/>
        <v/>
      </c>
      <c r="Y3171" s="2" t="str">
        <f t="shared" si="248"/>
        <v/>
      </c>
    </row>
    <row r="3172" spans="1:25" x14ac:dyDescent="0.2">
      <c r="A3172" s="2" t="s">
        <v>2267</v>
      </c>
      <c r="B3172" s="2">
        <v>7421</v>
      </c>
      <c r="C3172" s="2">
        <v>0</v>
      </c>
      <c r="D3172" s="2" t="s">
        <v>2266</v>
      </c>
      <c r="E3172" s="2">
        <v>3661</v>
      </c>
      <c r="F3172" s="2" t="s">
        <v>2180</v>
      </c>
      <c r="G3172" s="2">
        <v>2752555.8130000001</v>
      </c>
      <c r="H3172" s="2">
        <v>1175585.392</v>
      </c>
      <c r="I3172" s="2" t="s">
        <v>4896</v>
      </c>
      <c r="J3172" s="4">
        <v>39630</v>
      </c>
      <c r="K3172" s="230">
        <f t="shared" si="247"/>
        <v>3</v>
      </c>
      <c r="L3172" s="2" t="str">
        <f>$B3172&amp;"-"&amp;COUNTIF($B$2:$B3172, $B3172)</f>
        <v>7421-1</v>
      </c>
      <c r="M3172" s="2">
        <v>9602</v>
      </c>
      <c r="N3172" s="2" t="str">
        <f t="shared" si="249"/>
        <v>Bazenheid</v>
      </c>
      <c r="O3172" s="2" t="str">
        <f t="shared" si="248"/>
        <v>Müselbach</v>
      </c>
      <c r="P3172" s="2" t="str">
        <f t="shared" si="248"/>
        <v>Bazenheid</v>
      </c>
      <c r="Q3172" s="2" t="str">
        <f t="shared" si="248"/>
        <v/>
      </c>
      <c r="R3172" s="2" t="str">
        <f t="shared" si="248"/>
        <v/>
      </c>
      <c r="S3172" s="2" t="str">
        <f t="shared" si="248"/>
        <v/>
      </c>
      <c r="T3172" s="2" t="str">
        <f t="shared" ref="O3172:Y3195" si="250">IFERROR(INDEX($A$2:$A$5744, MATCH($M3172&amp;"-"&amp;T$1, $L$2:$L$5744, 0)), "")</f>
        <v/>
      </c>
      <c r="U3172" s="2" t="str">
        <f t="shared" si="250"/>
        <v/>
      </c>
      <c r="V3172" s="2" t="str">
        <f t="shared" si="250"/>
        <v/>
      </c>
      <c r="W3172" s="2" t="str">
        <f t="shared" si="250"/>
        <v/>
      </c>
      <c r="X3172" s="2" t="str">
        <f t="shared" si="250"/>
        <v/>
      </c>
      <c r="Y3172" s="2" t="str">
        <f t="shared" si="250"/>
        <v/>
      </c>
    </row>
    <row r="3173" spans="1:25" x14ac:dyDescent="0.2">
      <c r="A3173" s="2" t="s">
        <v>2268</v>
      </c>
      <c r="B3173" s="2">
        <v>7422</v>
      </c>
      <c r="C3173" s="2">
        <v>0</v>
      </c>
      <c r="D3173" s="2" t="s">
        <v>2266</v>
      </c>
      <c r="E3173" s="2">
        <v>3661</v>
      </c>
      <c r="F3173" s="2" t="s">
        <v>2180</v>
      </c>
      <c r="G3173" s="2">
        <v>2751428.84</v>
      </c>
      <c r="H3173" s="2">
        <v>1176330.93</v>
      </c>
      <c r="I3173" s="2" t="s">
        <v>4899</v>
      </c>
      <c r="J3173" s="4">
        <v>39630</v>
      </c>
      <c r="K3173" s="230">
        <f t="shared" si="247"/>
        <v>3</v>
      </c>
      <c r="L3173" s="2" t="str">
        <f>$B3173&amp;"-"&amp;COUNTIF($B$2:$B3173, $B3173)</f>
        <v>7422-1</v>
      </c>
      <c r="M3173" s="2">
        <v>9604</v>
      </c>
      <c r="N3173" s="2" t="str">
        <f t="shared" si="249"/>
        <v>Lütisburg</v>
      </c>
      <c r="O3173" s="2" t="str">
        <f t="shared" si="250"/>
        <v>Oberrindal</v>
      </c>
      <c r="P3173" s="2" t="str">
        <f t="shared" si="250"/>
        <v>Unterrindal</v>
      </c>
      <c r="Q3173" s="2" t="str">
        <f t="shared" si="250"/>
        <v>Oberrindal</v>
      </c>
      <c r="R3173" s="2" t="str">
        <f t="shared" si="250"/>
        <v>Oberrindal</v>
      </c>
      <c r="S3173" s="2" t="str">
        <f t="shared" si="250"/>
        <v/>
      </c>
      <c r="T3173" s="2" t="str">
        <f t="shared" si="250"/>
        <v/>
      </c>
      <c r="U3173" s="2" t="str">
        <f t="shared" si="250"/>
        <v/>
      </c>
      <c r="V3173" s="2" t="str">
        <f t="shared" si="250"/>
        <v/>
      </c>
      <c r="W3173" s="2" t="str">
        <f t="shared" si="250"/>
        <v/>
      </c>
      <c r="X3173" s="2" t="str">
        <f t="shared" si="250"/>
        <v/>
      </c>
      <c r="Y3173" s="2" t="str">
        <f t="shared" si="250"/>
        <v/>
      </c>
    </row>
    <row r="3174" spans="1:25" x14ac:dyDescent="0.2">
      <c r="A3174" s="2" t="s">
        <v>2269</v>
      </c>
      <c r="B3174" s="2">
        <v>7423</v>
      </c>
      <c r="C3174" s="2">
        <v>0</v>
      </c>
      <c r="D3174" s="2" t="s">
        <v>2266</v>
      </c>
      <c r="E3174" s="2">
        <v>3661</v>
      </c>
      <c r="F3174" s="2" t="s">
        <v>2180</v>
      </c>
      <c r="G3174" s="2">
        <v>2749031.378</v>
      </c>
      <c r="H3174" s="2">
        <v>1176734.446</v>
      </c>
      <c r="I3174" s="2" t="s">
        <v>4899</v>
      </c>
      <c r="J3174" s="4">
        <v>39630</v>
      </c>
      <c r="K3174" s="230">
        <f t="shared" si="247"/>
        <v>3</v>
      </c>
      <c r="L3174" s="2" t="str">
        <f>$B3174&amp;"-"&amp;COUNTIF($B$2:$B3174, $B3174)</f>
        <v>7423-1</v>
      </c>
      <c r="M3174" s="2">
        <v>9606</v>
      </c>
      <c r="N3174" s="2" t="str">
        <f t="shared" si="249"/>
        <v>Bütschwil</v>
      </c>
      <c r="O3174" s="2" t="str">
        <f t="shared" si="250"/>
        <v/>
      </c>
      <c r="P3174" s="2" t="str">
        <f t="shared" si="250"/>
        <v/>
      </c>
      <c r="Q3174" s="2" t="str">
        <f t="shared" si="250"/>
        <v/>
      </c>
      <c r="R3174" s="2" t="str">
        <f t="shared" si="250"/>
        <v/>
      </c>
      <c r="S3174" s="2" t="str">
        <f t="shared" si="250"/>
        <v/>
      </c>
      <c r="T3174" s="2" t="str">
        <f t="shared" si="250"/>
        <v/>
      </c>
      <c r="U3174" s="2" t="str">
        <f t="shared" si="250"/>
        <v/>
      </c>
      <c r="V3174" s="2" t="str">
        <f t="shared" si="250"/>
        <v/>
      </c>
      <c r="W3174" s="2" t="str">
        <f t="shared" si="250"/>
        <v/>
      </c>
      <c r="X3174" s="2" t="str">
        <f t="shared" si="250"/>
        <v/>
      </c>
      <c r="Y3174" s="2" t="str">
        <f t="shared" si="250"/>
        <v/>
      </c>
    </row>
    <row r="3175" spans="1:25" x14ac:dyDescent="0.2">
      <c r="A3175" s="2" t="s">
        <v>2270</v>
      </c>
      <c r="B3175" s="2">
        <v>7423</v>
      </c>
      <c r="C3175" s="2">
        <v>2</v>
      </c>
      <c r="D3175" s="2" t="s">
        <v>2266</v>
      </c>
      <c r="E3175" s="2">
        <v>3661</v>
      </c>
      <c r="F3175" s="2" t="s">
        <v>2180</v>
      </c>
      <c r="G3175" s="2">
        <v>2749075.071</v>
      </c>
      <c r="H3175" s="2">
        <v>1175278.93</v>
      </c>
      <c r="I3175" s="2" t="s">
        <v>4899</v>
      </c>
      <c r="J3175" s="4">
        <v>39630</v>
      </c>
      <c r="K3175" s="230">
        <f t="shared" si="247"/>
        <v>3</v>
      </c>
      <c r="L3175" s="2" t="str">
        <f>$B3175&amp;"-"&amp;COUNTIF($B$2:$B3175, $B3175)</f>
        <v>7423-2</v>
      </c>
      <c r="M3175" s="2">
        <v>9607</v>
      </c>
      <c r="N3175" s="2" t="str">
        <f t="shared" si="249"/>
        <v>Mosnang</v>
      </c>
      <c r="O3175" s="2" t="str">
        <f t="shared" si="250"/>
        <v/>
      </c>
      <c r="P3175" s="2" t="str">
        <f t="shared" si="250"/>
        <v/>
      </c>
      <c r="Q3175" s="2" t="str">
        <f t="shared" si="250"/>
        <v/>
      </c>
      <c r="R3175" s="2" t="str">
        <f t="shared" si="250"/>
        <v/>
      </c>
      <c r="S3175" s="2" t="str">
        <f t="shared" si="250"/>
        <v/>
      </c>
      <c r="T3175" s="2" t="str">
        <f t="shared" si="250"/>
        <v/>
      </c>
      <c r="U3175" s="2" t="str">
        <f t="shared" si="250"/>
        <v/>
      </c>
      <c r="V3175" s="2" t="str">
        <f t="shared" si="250"/>
        <v/>
      </c>
      <c r="W3175" s="2" t="str">
        <f t="shared" si="250"/>
        <v/>
      </c>
      <c r="X3175" s="2" t="str">
        <f t="shared" si="250"/>
        <v/>
      </c>
      <c r="Y3175" s="2" t="str">
        <f t="shared" si="250"/>
        <v/>
      </c>
    </row>
    <row r="3176" spans="1:25" x14ac:dyDescent="0.2">
      <c r="A3176" s="2" t="s">
        <v>2271</v>
      </c>
      <c r="B3176" s="2">
        <v>7424</v>
      </c>
      <c r="C3176" s="2">
        <v>0</v>
      </c>
      <c r="D3176" s="2" t="s">
        <v>2266</v>
      </c>
      <c r="E3176" s="2">
        <v>3661</v>
      </c>
      <c r="F3176" s="2" t="s">
        <v>2180</v>
      </c>
      <c r="G3176" s="2">
        <v>2749568.1120000002</v>
      </c>
      <c r="H3176" s="2">
        <v>1179261.7990000001</v>
      </c>
      <c r="I3176" s="2" t="s">
        <v>4899</v>
      </c>
      <c r="J3176" s="4">
        <v>39630</v>
      </c>
      <c r="K3176" s="230">
        <f t="shared" si="247"/>
        <v>3</v>
      </c>
      <c r="L3176" s="2" t="str">
        <f>$B3176&amp;"-"&amp;COUNTIF($B$2:$B3176, $B3176)</f>
        <v>7424-1</v>
      </c>
      <c r="M3176" s="2">
        <v>9608</v>
      </c>
      <c r="N3176" s="2" t="str">
        <f t="shared" si="249"/>
        <v>Ganterschwil</v>
      </c>
      <c r="O3176" s="2" t="str">
        <f t="shared" si="250"/>
        <v>Ganterschwil</v>
      </c>
      <c r="P3176" s="2" t="str">
        <f t="shared" si="250"/>
        <v/>
      </c>
      <c r="Q3176" s="2" t="str">
        <f t="shared" si="250"/>
        <v/>
      </c>
      <c r="R3176" s="2" t="str">
        <f t="shared" si="250"/>
        <v/>
      </c>
      <c r="S3176" s="2" t="str">
        <f t="shared" si="250"/>
        <v/>
      </c>
      <c r="T3176" s="2" t="str">
        <f t="shared" si="250"/>
        <v/>
      </c>
      <c r="U3176" s="2" t="str">
        <f t="shared" si="250"/>
        <v/>
      </c>
      <c r="V3176" s="2" t="str">
        <f t="shared" si="250"/>
        <v/>
      </c>
      <c r="W3176" s="2" t="str">
        <f t="shared" si="250"/>
        <v/>
      </c>
      <c r="X3176" s="2" t="str">
        <f t="shared" si="250"/>
        <v/>
      </c>
      <c r="Y3176" s="2" t="str">
        <f t="shared" si="250"/>
        <v/>
      </c>
    </row>
    <row r="3177" spans="1:25" x14ac:dyDescent="0.2">
      <c r="A3177" s="2" t="s">
        <v>2272</v>
      </c>
      <c r="B3177" s="2">
        <v>7424</v>
      </c>
      <c r="C3177" s="2">
        <v>1</v>
      </c>
      <c r="D3177" s="2" t="s">
        <v>2266</v>
      </c>
      <c r="E3177" s="2">
        <v>3661</v>
      </c>
      <c r="F3177" s="2" t="s">
        <v>2180</v>
      </c>
      <c r="G3177" s="2">
        <v>2750309.3760000002</v>
      </c>
      <c r="H3177" s="2">
        <v>1177851.6939999999</v>
      </c>
      <c r="I3177" s="2" t="s">
        <v>4899</v>
      </c>
      <c r="J3177" s="4">
        <v>39630</v>
      </c>
      <c r="K3177" s="230">
        <f t="shared" si="247"/>
        <v>3</v>
      </c>
      <c r="L3177" s="2" t="str">
        <f>$B3177&amp;"-"&amp;COUNTIF($B$2:$B3177, $B3177)</f>
        <v>7424-2</v>
      </c>
      <c r="M3177" s="2">
        <v>9612</v>
      </c>
      <c r="N3177" s="2" t="str">
        <f t="shared" si="249"/>
        <v>Dreien</v>
      </c>
      <c r="O3177" s="2" t="str">
        <f t="shared" si="250"/>
        <v/>
      </c>
      <c r="P3177" s="2" t="str">
        <f t="shared" si="250"/>
        <v/>
      </c>
      <c r="Q3177" s="2" t="str">
        <f t="shared" si="250"/>
        <v/>
      </c>
      <c r="R3177" s="2" t="str">
        <f t="shared" si="250"/>
        <v/>
      </c>
      <c r="S3177" s="2" t="str">
        <f t="shared" si="250"/>
        <v/>
      </c>
      <c r="T3177" s="2" t="str">
        <f t="shared" si="250"/>
        <v/>
      </c>
      <c r="U3177" s="2" t="str">
        <f t="shared" si="250"/>
        <v/>
      </c>
      <c r="V3177" s="2" t="str">
        <f t="shared" si="250"/>
        <v/>
      </c>
      <c r="W3177" s="2" t="str">
        <f t="shared" si="250"/>
        <v/>
      </c>
      <c r="X3177" s="2" t="str">
        <f t="shared" si="250"/>
        <v/>
      </c>
      <c r="Y3177" s="2" t="str">
        <f t="shared" si="250"/>
        <v/>
      </c>
    </row>
    <row r="3178" spans="1:25" x14ac:dyDescent="0.2">
      <c r="A3178" s="2" t="s">
        <v>2273</v>
      </c>
      <c r="B3178" s="2">
        <v>7426</v>
      </c>
      <c r="C3178" s="2">
        <v>0</v>
      </c>
      <c r="D3178" s="2" t="s">
        <v>2273</v>
      </c>
      <c r="E3178" s="2">
        <v>3662</v>
      </c>
      <c r="F3178" s="2" t="s">
        <v>2180</v>
      </c>
      <c r="G3178" s="2">
        <v>2750018.52</v>
      </c>
      <c r="H3178" s="2">
        <v>1174209.6000000001</v>
      </c>
      <c r="I3178" s="2" t="s">
        <v>4899</v>
      </c>
      <c r="J3178" s="4">
        <v>39630</v>
      </c>
      <c r="K3178" s="230">
        <f t="shared" si="247"/>
        <v>3</v>
      </c>
      <c r="L3178" s="2" t="str">
        <f>$B3178&amp;"-"&amp;COUNTIF($B$2:$B3178, $B3178)</f>
        <v>7426-1</v>
      </c>
      <c r="M3178" s="2">
        <v>9613</v>
      </c>
      <c r="N3178" s="2" t="str">
        <f t="shared" si="249"/>
        <v>Mühlrüti</v>
      </c>
      <c r="O3178" s="2" t="str">
        <f t="shared" si="250"/>
        <v>Mühlrüti</v>
      </c>
      <c r="P3178" s="2" t="str">
        <f t="shared" si="250"/>
        <v/>
      </c>
      <c r="Q3178" s="2" t="str">
        <f t="shared" si="250"/>
        <v/>
      </c>
      <c r="R3178" s="2" t="str">
        <f t="shared" si="250"/>
        <v/>
      </c>
      <c r="S3178" s="2" t="str">
        <f t="shared" si="250"/>
        <v/>
      </c>
      <c r="T3178" s="2" t="str">
        <f t="shared" si="250"/>
        <v/>
      </c>
      <c r="U3178" s="2" t="str">
        <f t="shared" si="250"/>
        <v/>
      </c>
      <c r="V3178" s="2" t="str">
        <f t="shared" si="250"/>
        <v/>
      </c>
      <c r="W3178" s="2" t="str">
        <f t="shared" si="250"/>
        <v/>
      </c>
      <c r="X3178" s="2" t="str">
        <f t="shared" si="250"/>
        <v/>
      </c>
      <c r="Y3178" s="2" t="str">
        <f t="shared" si="250"/>
        <v/>
      </c>
    </row>
    <row r="3179" spans="1:25" x14ac:dyDescent="0.2">
      <c r="A3179" s="2" t="s">
        <v>2273</v>
      </c>
      <c r="B3179" s="2">
        <v>7426</v>
      </c>
      <c r="C3179" s="2">
        <v>0</v>
      </c>
      <c r="D3179" s="2" t="s">
        <v>2273</v>
      </c>
      <c r="E3179" s="2">
        <v>3662</v>
      </c>
      <c r="F3179" s="2" t="s">
        <v>2180</v>
      </c>
      <c r="G3179" s="2">
        <v>2749828.0359999998</v>
      </c>
      <c r="H3179" s="2">
        <v>1170685.7239999999</v>
      </c>
      <c r="I3179" s="2" t="s">
        <v>4899</v>
      </c>
      <c r="J3179" s="4">
        <v>39630</v>
      </c>
      <c r="K3179" s="230">
        <f t="shared" si="247"/>
        <v>3</v>
      </c>
      <c r="L3179" s="2" t="str">
        <f>$B3179&amp;"-"&amp;COUNTIF($B$2:$B3179, $B3179)</f>
        <v>7426-2</v>
      </c>
      <c r="M3179" s="2">
        <v>9614</v>
      </c>
      <c r="N3179" s="2" t="str">
        <f t="shared" si="249"/>
        <v>Libingen</v>
      </c>
      <c r="O3179" s="2" t="str">
        <f t="shared" si="250"/>
        <v>Libingen</v>
      </c>
      <c r="P3179" s="2" t="str">
        <f t="shared" si="250"/>
        <v/>
      </c>
      <c r="Q3179" s="2" t="str">
        <f t="shared" si="250"/>
        <v/>
      </c>
      <c r="R3179" s="2" t="str">
        <f t="shared" si="250"/>
        <v/>
      </c>
      <c r="S3179" s="2" t="str">
        <f t="shared" si="250"/>
        <v/>
      </c>
      <c r="T3179" s="2" t="str">
        <f t="shared" si="250"/>
        <v/>
      </c>
      <c r="U3179" s="2" t="str">
        <f t="shared" si="250"/>
        <v/>
      </c>
      <c r="V3179" s="2" t="str">
        <f t="shared" si="250"/>
        <v/>
      </c>
      <c r="W3179" s="2" t="str">
        <f t="shared" si="250"/>
        <v/>
      </c>
      <c r="X3179" s="2" t="str">
        <f t="shared" si="250"/>
        <v/>
      </c>
      <c r="Y3179" s="2" t="str">
        <f t="shared" si="250"/>
        <v/>
      </c>
    </row>
    <row r="3180" spans="1:25" x14ac:dyDescent="0.2">
      <c r="A3180" s="2" t="s">
        <v>2267</v>
      </c>
      <c r="B3180" s="2">
        <v>7421</v>
      </c>
      <c r="C3180" s="2">
        <v>0</v>
      </c>
      <c r="D3180" s="2" t="s">
        <v>2274</v>
      </c>
      <c r="E3180" s="2">
        <v>3663</v>
      </c>
      <c r="F3180" s="2" t="s">
        <v>2180</v>
      </c>
      <c r="G3180" s="2">
        <v>2751823.7859999998</v>
      </c>
      <c r="H3180" s="2">
        <v>1175145.453</v>
      </c>
      <c r="I3180" s="2" t="s">
        <v>4896</v>
      </c>
      <c r="J3180" s="4">
        <v>39630</v>
      </c>
      <c r="K3180" s="230">
        <f t="shared" si="247"/>
        <v>3</v>
      </c>
      <c r="L3180" s="2" t="str">
        <f>$B3180&amp;"-"&amp;COUNTIF($B$2:$B3180, $B3180)</f>
        <v>7421-2</v>
      </c>
      <c r="M3180" s="2">
        <v>9615</v>
      </c>
      <c r="N3180" s="2" t="str">
        <f t="shared" si="249"/>
        <v>Dietfurt</v>
      </c>
      <c r="O3180" s="2" t="str">
        <f t="shared" si="250"/>
        <v>Dietfurt</v>
      </c>
      <c r="P3180" s="2" t="str">
        <f t="shared" si="250"/>
        <v>Dietfurt</v>
      </c>
      <c r="Q3180" s="2" t="str">
        <f t="shared" si="250"/>
        <v/>
      </c>
      <c r="R3180" s="2" t="str">
        <f t="shared" si="250"/>
        <v/>
      </c>
      <c r="S3180" s="2" t="str">
        <f t="shared" si="250"/>
        <v/>
      </c>
      <c r="T3180" s="2" t="str">
        <f t="shared" si="250"/>
        <v/>
      </c>
      <c r="U3180" s="2" t="str">
        <f t="shared" si="250"/>
        <v/>
      </c>
      <c r="V3180" s="2" t="str">
        <f t="shared" si="250"/>
        <v/>
      </c>
      <c r="W3180" s="2" t="str">
        <f t="shared" si="250"/>
        <v/>
      </c>
      <c r="X3180" s="2" t="str">
        <f t="shared" si="250"/>
        <v/>
      </c>
      <c r="Y3180" s="2" t="str">
        <f t="shared" si="250"/>
        <v/>
      </c>
    </row>
    <row r="3181" spans="1:25" x14ac:dyDescent="0.2">
      <c r="A3181" s="2" t="s">
        <v>2274</v>
      </c>
      <c r="B3181" s="2">
        <v>7425</v>
      </c>
      <c r="C3181" s="2">
        <v>0</v>
      </c>
      <c r="D3181" s="2" t="s">
        <v>2274</v>
      </c>
      <c r="E3181" s="2">
        <v>3663</v>
      </c>
      <c r="F3181" s="2" t="s">
        <v>2180</v>
      </c>
      <c r="G3181" s="2">
        <v>2751717.6710000001</v>
      </c>
      <c r="H3181" s="2">
        <v>1173515.767</v>
      </c>
      <c r="I3181" s="2" t="s">
        <v>4896</v>
      </c>
      <c r="J3181" s="4">
        <v>39630</v>
      </c>
      <c r="K3181" s="230">
        <f t="shared" si="247"/>
        <v>3</v>
      </c>
      <c r="L3181" s="2" t="str">
        <f>$B3181&amp;"-"&amp;COUNTIF($B$2:$B3181, $B3181)</f>
        <v>7425-1</v>
      </c>
      <c r="M3181" s="2">
        <v>9620</v>
      </c>
      <c r="N3181" s="2" t="str">
        <f t="shared" si="249"/>
        <v>Lichtensteig</v>
      </c>
      <c r="O3181" s="2" t="str">
        <f t="shared" si="250"/>
        <v>Lichtensteig</v>
      </c>
      <c r="P3181" s="2" t="str">
        <f t="shared" si="250"/>
        <v>Lichtensteig</v>
      </c>
      <c r="Q3181" s="2" t="str">
        <f t="shared" si="250"/>
        <v>Lichtensteig</v>
      </c>
      <c r="R3181" s="2" t="str">
        <f t="shared" si="250"/>
        <v/>
      </c>
      <c r="S3181" s="2" t="str">
        <f t="shared" si="250"/>
        <v/>
      </c>
      <c r="T3181" s="2" t="str">
        <f t="shared" si="250"/>
        <v/>
      </c>
      <c r="U3181" s="2" t="str">
        <f t="shared" si="250"/>
        <v/>
      </c>
      <c r="V3181" s="2" t="str">
        <f t="shared" si="250"/>
        <v/>
      </c>
      <c r="W3181" s="2" t="str">
        <f t="shared" si="250"/>
        <v/>
      </c>
      <c r="X3181" s="2" t="str">
        <f t="shared" si="250"/>
        <v/>
      </c>
      <c r="Y3181" s="2" t="str">
        <f t="shared" si="250"/>
        <v/>
      </c>
    </row>
    <row r="3182" spans="1:25" x14ac:dyDescent="0.2">
      <c r="A3182" s="2" t="s">
        <v>2275</v>
      </c>
      <c r="B3182" s="2">
        <v>7430</v>
      </c>
      <c r="C3182" s="2">
        <v>0</v>
      </c>
      <c r="D3182" s="2" t="s">
        <v>2275</v>
      </c>
      <c r="E3182" s="2">
        <v>3668</v>
      </c>
      <c r="F3182" s="2" t="s">
        <v>2180</v>
      </c>
      <c r="G3182" s="2">
        <v>2752449.24</v>
      </c>
      <c r="H3182" s="2">
        <v>1172390.912</v>
      </c>
      <c r="I3182" s="2" t="s">
        <v>4896</v>
      </c>
      <c r="J3182" s="4">
        <v>39630</v>
      </c>
      <c r="K3182" s="230">
        <f t="shared" si="247"/>
        <v>3</v>
      </c>
      <c r="L3182" s="2" t="str">
        <f>$B3182&amp;"-"&amp;COUNTIF($B$2:$B3182, $B3182)</f>
        <v>7430-1</v>
      </c>
      <c r="M3182" s="2">
        <v>9621</v>
      </c>
      <c r="N3182" s="2" t="str">
        <f t="shared" si="249"/>
        <v>Oberhelfenschwil</v>
      </c>
      <c r="O3182" s="2" t="str">
        <f t="shared" si="250"/>
        <v>Oberhelfenschwil</v>
      </c>
      <c r="P3182" s="2" t="str">
        <f t="shared" si="250"/>
        <v/>
      </c>
      <c r="Q3182" s="2" t="str">
        <f t="shared" si="250"/>
        <v/>
      </c>
      <c r="R3182" s="2" t="str">
        <f t="shared" si="250"/>
        <v/>
      </c>
      <c r="S3182" s="2" t="str">
        <f t="shared" si="250"/>
        <v/>
      </c>
      <c r="T3182" s="2" t="str">
        <f t="shared" si="250"/>
        <v/>
      </c>
      <c r="U3182" s="2" t="str">
        <f t="shared" si="250"/>
        <v/>
      </c>
      <c r="V3182" s="2" t="str">
        <f t="shared" si="250"/>
        <v/>
      </c>
      <c r="W3182" s="2" t="str">
        <f t="shared" si="250"/>
        <v/>
      </c>
      <c r="X3182" s="2" t="str">
        <f t="shared" si="250"/>
        <v/>
      </c>
      <c r="Y3182" s="2" t="str">
        <f t="shared" si="250"/>
        <v/>
      </c>
    </row>
    <row r="3183" spans="1:25" x14ac:dyDescent="0.2">
      <c r="A3183" s="2" t="s">
        <v>2276</v>
      </c>
      <c r="B3183" s="2">
        <v>7431</v>
      </c>
      <c r="C3183" s="2">
        <v>1</v>
      </c>
      <c r="D3183" s="2" t="s">
        <v>2275</v>
      </c>
      <c r="E3183" s="2">
        <v>3668</v>
      </c>
      <c r="F3183" s="2" t="s">
        <v>2180</v>
      </c>
      <c r="G3183" s="2">
        <v>2757671.8960000002</v>
      </c>
      <c r="H3183" s="2">
        <v>1171809.7350000001</v>
      </c>
      <c r="I3183" s="2" t="s">
        <v>4896</v>
      </c>
      <c r="J3183" s="4">
        <v>39630</v>
      </c>
      <c r="K3183" s="230">
        <f t="shared" si="247"/>
        <v>3</v>
      </c>
      <c r="L3183" s="2" t="str">
        <f>$B3183&amp;"-"&amp;COUNTIF($B$2:$B3183, $B3183)</f>
        <v>7431-1</v>
      </c>
      <c r="M3183" s="2">
        <v>9622</v>
      </c>
      <c r="N3183" s="2" t="str">
        <f t="shared" si="249"/>
        <v>Krinau</v>
      </c>
      <c r="O3183" s="2" t="str">
        <f t="shared" si="250"/>
        <v/>
      </c>
      <c r="P3183" s="2" t="str">
        <f t="shared" si="250"/>
        <v/>
      </c>
      <c r="Q3183" s="2" t="str">
        <f t="shared" si="250"/>
        <v/>
      </c>
      <c r="R3183" s="2" t="str">
        <f t="shared" si="250"/>
        <v/>
      </c>
      <c r="S3183" s="2" t="str">
        <f t="shared" si="250"/>
        <v/>
      </c>
      <c r="T3183" s="2" t="str">
        <f t="shared" si="250"/>
        <v/>
      </c>
      <c r="U3183" s="2" t="str">
        <f t="shared" si="250"/>
        <v/>
      </c>
      <c r="V3183" s="2" t="str">
        <f t="shared" si="250"/>
        <v/>
      </c>
      <c r="W3183" s="2" t="str">
        <f t="shared" si="250"/>
        <v/>
      </c>
      <c r="X3183" s="2" t="str">
        <f t="shared" si="250"/>
        <v/>
      </c>
      <c r="Y3183" s="2" t="str">
        <f t="shared" si="250"/>
        <v/>
      </c>
    </row>
    <row r="3184" spans="1:25" x14ac:dyDescent="0.2">
      <c r="A3184" s="2" t="s">
        <v>2277</v>
      </c>
      <c r="B3184" s="2">
        <v>7431</v>
      </c>
      <c r="C3184" s="2">
        <v>2</v>
      </c>
      <c r="D3184" s="2" t="s">
        <v>2275</v>
      </c>
      <c r="E3184" s="2">
        <v>3668</v>
      </c>
      <c r="F3184" s="2" t="s">
        <v>2180</v>
      </c>
      <c r="G3184" s="2">
        <v>2756702.4079999998</v>
      </c>
      <c r="H3184" s="2">
        <v>1170554.2919999999</v>
      </c>
      <c r="I3184" s="2" t="s">
        <v>4896</v>
      </c>
      <c r="J3184" s="4">
        <v>39630</v>
      </c>
      <c r="K3184" s="230">
        <f t="shared" si="247"/>
        <v>3</v>
      </c>
      <c r="L3184" s="2" t="str">
        <f>$B3184&amp;"-"&amp;COUNTIF($B$2:$B3184, $B3184)</f>
        <v>7431-2</v>
      </c>
      <c r="M3184" s="2">
        <v>9630</v>
      </c>
      <c r="N3184" s="2" t="str">
        <f t="shared" si="249"/>
        <v>Wattwil</v>
      </c>
      <c r="O3184" s="2" t="str">
        <f t="shared" si="250"/>
        <v>Wattwil</v>
      </c>
      <c r="P3184" s="2" t="str">
        <f t="shared" si="250"/>
        <v>Wattwil</v>
      </c>
      <c r="Q3184" s="2" t="str">
        <f t="shared" si="250"/>
        <v/>
      </c>
      <c r="R3184" s="2" t="str">
        <f t="shared" si="250"/>
        <v/>
      </c>
      <c r="S3184" s="2" t="str">
        <f t="shared" si="250"/>
        <v/>
      </c>
      <c r="T3184" s="2" t="str">
        <f t="shared" si="250"/>
        <v/>
      </c>
      <c r="U3184" s="2" t="str">
        <f t="shared" si="250"/>
        <v/>
      </c>
      <c r="V3184" s="2" t="str">
        <f t="shared" si="250"/>
        <v/>
      </c>
      <c r="W3184" s="2" t="str">
        <f t="shared" si="250"/>
        <v/>
      </c>
      <c r="X3184" s="2" t="str">
        <f t="shared" si="250"/>
        <v/>
      </c>
      <c r="Y3184" s="2" t="str">
        <f t="shared" si="250"/>
        <v/>
      </c>
    </row>
    <row r="3185" spans="1:25" x14ac:dyDescent="0.2">
      <c r="A3185" s="2" t="s">
        <v>2278</v>
      </c>
      <c r="B3185" s="2">
        <v>7428</v>
      </c>
      <c r="C3185" s="2">
        <v>0</v>
      </c>
      <c r="D3185" s="2" t="s">
        <v>2278</v>
      </c>
      <c r="E3185" s="2">
        <v>3669</v>
      </c>
      <c r="F3185" s="2" t="s">
        <v>2180</v>
      </c>
      <c r="G3185" s="2">
        <v>2746849.8909999998</v>
      </c>
      <c r="H3185" s="2">
        <v>1171407.318</v>
      </c>
      <c r="I3185" s="2" t="s">
        <v>4896</v>
      </c>
      <c r="J3185" s="4">
        <v>39630</v>
      </c>
      <c r="K3185" s="230">
        <f t="shared" si="247"/>
        <v>3</v>
      </c>
      <c r="L3185" s="2" t="str">
        <f>$B3185&amp;"-"&amp;COUNTIF($B$2:$B3185, $B3185)</f>
        <v>7428-1</v>
      </c>
      <c r="M3185" s="2">
        <v>9631</v>
      </c>
      <c r="N3185" s="2" t="str">
        <f t="shared" si="249"/>
        <v>Ulisbach</v>
      </c>
      <c r="O3185" s="2" t="str">
        <f t="shared" si="250"/>
        <v/>
      </c>
      <c r="P3185" s="2" t="str">
        <f t="shared" si="250"/>
        <v/>
      </c>
      <c r="Q3185" s="2" t="str">
        <f t="shared" si="250"/>
        <v/>
      </c>
      <c r="R3185" s="2" t="str">
        <f t="shared" si="250"/>
        <v/>
      </c>
      <c r="S3185" s="2" t="str">
        <f t="shared" si="250"/>
        <v/>
      </c>
      <c r="T3185" s="2" t="str">
        <f t="shared" si="250"/>
        <v/>
      </c>
      <c r="U3185" s="2" t="str">
        <f t="shared" si="250"/>
        <v/>
      </c>
      <c r="V3185" s="2" t="str">
        <f t="shared" si="250"/>
        <v/>
      </c>
      <c r="W3185" s="2" t="str">
        <f t="shared" si="250"/>
        <v/>
      </c>
      <c r="X3185" s="2" t="str">
        <f t="shared" si="250"/>
        <v/>
      </c>
      <c r="Y3185" s="2" t="str">
        <f t="shared" si="250"/>
        <v/>
      </c>
    </row>
    <row r="3186" spans="1:25" x14ac:dyDescent="0.2">
      <c r="A3186" s="2" t="s">
        <v>2279</v>
      </c>
      <c r="B3186" s="2">
        <v>7427</v>
      </c>
      <c r="C3186" s="2">
        <v>0</v>
      </c>
      <c r="D3186" s="2" t="s">
        <v>2279</v>
      </c>
      <c r="E3186" s="2">
        <v>3670</v>
      </c>
      <c r="F3186" s="2" t="s">
        <v>2180</v>
      </c>
      <c r="G3186" s="2">
        <v>2749849.7609999999</v>
      </c>
      <c r="H3186" s="2">
        <v>1172946.2879999999</v>
      </c>
      <c r="I3186" s="2" t="s">
        <v>4896</v>
      </c>
      <c r="J3186" s="4">
        <v>39630</v>
      </c>
      <c r="K3186" s="230">
        <f t="shared" si="247"/>
        <v>3</v>
      </c>
      <c r="L3186" s="2" t="str">
        <f>$B3186&amp;"-"&amp;COUNTIF($B$2:$B3186, $B3186)</f>
        <v>7427-1</v>
      </c>
      <c r="M3186" s="2">
        <v>9633</v>
      </c>
      <c r="N3186" s="2" t="str">
        <f t="shared" si="249"/>
        <v>Hemberg</v>
      </c>
      <c r="O3186" s="2" t="str">
        <f t="shared" si="250"/>
        <v>Hemberg</v>
      </c>
      <c r="P3186" s="2" t="str">
        <f t="shared" si="250"/>
        <v>Hemberg</v>
      </c>
      <c r="Q3186" s="2" t="str">
        <f t="shared" si="250"/>
        <v>Hemberg</v>
      </c>
      <c r="R3186" s="2" t="str">
        <f t="shared" si="250"/>
        <v>Bächli (Hemberg)</v>
      </c>
      <c r="S3186" s="2" t="str">
        <f t="shared" si="250"/>
        <v/>
      </c>
      <c r="T3186" s="2" t="str">
        <f t="shared" si="250"/>
        <v/>
      </c>
      <c r="U3186" s="2" t="str">
        <f t="shared" si="250"/>
        <v/>
      </c>
      <c r="V3186" s="2" t="str">
        <f t="shared" si="250"/>
        <v/>
      </c>
      <c r="W3186" s="2" t="str">
        <f t="shared" si="250"/>
        <v/>
      </c>
      <c r="X3186" s="2" t="str">
        <f t="shared" si="250"/>
        <v/>
      </c>
      <c r="Y3186" s="2" t="str">
        <f t="shared" si="250"/>
        <v/>
      </c>
    </row>
    <row r="3187" spans="1:25" x14ac:dyDescent="0.2">
      <c r="A3187" s="2" t="s">
        <v>2280</v>
      </c>
      <c r="B3187" s="2">
        <v>7104</v>
      </c>
      <c r="C3187" s="2">
        <v>0</v>
      </c>
      <c r="D3187" s="2" t="s">
        <v>2281</v>
      </c>
      <c r="E3187" s="2">
        <v>3672</v>
      </c>
      <c r="F3187" s="2" t="s">
        <v>2180</v>
      </c>
      <c r="G3187" s="2">
        <v>2744800.6889999998</v>
      </c>
      <c r="H3187" s="2">
        <v>1182844.2779999999</v>
      </c>
      <c r="I3187" s="2" t="s">
        <v>4896</v>
      </c>
      <c r="J3187" s="4">
        <v>39630</v>
      </c>
      <c r="K3187" s="230">
        <f t="shared" si="247"/>
        <v>3</v>
      </c>
      <c r="L3187" s="2" t="str">
        <f>$B3187&amp;"-"&amp;COUNTIF($B$2:$B3187, $B3187)</f>
        <v>7104-1</v>
      </c>
      <c r="M3187" s="2">
        <v>9642</v>
      </c>
      <c r="N3187" s="2" t="str">
        <f t="shared" si="249"/>
        <v>Ebnat-Kappel</v>
      </c>
      <c r="O3187" s="2" t="str">
        <f t="shared" si="250"/>
        <v>Ebnat-Kappel</v>
      </c>
      <c r="P3187" s="2" t="str">
        <f t="shared" si="250"/>
        <v/>
      </c>
      <c r="Q3187" s="2" t="str">
        <f t="shared" si="250"/>
        <v/>
      </c>
      <c r="R3187" s="2" t="str">
        <f t="shared" si="250"/>
        <v/>
      </c>
      <c r="S3187" s="2" t="str">
        <f t="shared" si="250"/>
        <v/>
      </c>
      <c r="T3187" s="2" t="str">
        <f t="shared" si="250"/>
        <v/>
      </c>
      <c r="U3187" s="2" t="str">
        <f t="shared" si="250"/>
        <v/>
      </c>
      <c r="V3187" s="2" t="str">
        <f t="shared" si="250"/>
        <v/>
      </c>
      <c r="W3187" s="2" t="str">
        <f t="shared" si="250"/>
        <v/>
      </c>
      <c r="X3187" s="2" t="str">
        <f t="shared" si="250"/>
        <v/>
      </c>
      <c r="Y3187" s="2" t="str">
        <f t="shared" si="250"/>
        <v/>
      </c>
    </row>
    <row r="3188" spans="1:25" x14ac:dyDescent="0.2">
      <c r="A3188" s="2" t="s">
        <v>2282</v>
      </c>
      <c r="B3188" s="2">
        <v>7106</v>
      </c>
      <c r="C3188" s="2">
        <v>0</v>
      </c>
      <c r="D3188" s="2" t="s">
        <v>2281</v>
      </c>
      <c r="E3188" s="2">
        <v>3672</v>
      </c>
      <c r="F3188" s="2" t="s">
        <v>2180</v>
      </c>
      <c r="G3188" s="2">
        <v>2744798.5729999999</v>
      </c>
      <c r="H3188" s="2">
        <v>1179098.098</v>
      </c>
      <c r="I3188" s="2" t="s">
        <v>4896</v>
      </c>
      <c r="J3188" s="4">
        <v>39630</v>
      </c>
      <c r="K3188" s="230">
        <f t="shared" si="247"/>
        <v>3</v>
      </c>
      <c r="L3188" s="2" t="str">
        <f>$B3188&amp;"-"&amp;COUNTIF($B$2:$B3188, $B3188)</f>
        <v>7106-1</v>
      </c>
      <c r="M3188" s="2">
        <v>9643</v>
      </c>
      <c r="N3188" s="2" t="str">
        <f t="shared" si="249"/>
        <v>Krummenau</v>
      </c>
      <c r="O3188" s="2" t="str">
        <f t="shared" si="250"/>
        <v>Krummenau</v>
      </c>
      <c r="P3188" s="2" t="str">
        <f t="shared" si="250"/>
        <v/>
      </c>
      <c r="Q3188" s="2" t="str">
        <f t="shared" si="250"/>
        <v/>
      </c>
      <c r="R3188" s="2" t="str">
        <f t="shared" si="250"/>
        <v/>
      </c>
      <c r="S3188" s="2" t="str">
        <f t="shared" si="250"/>
        <v/>
      </c>
      <c r="T3188" s="2" t="str">
        <f t="shared" si="250"/>
        <v/>
      </c>
      <c r="U3188" s="2" t="str">
        <f t="shared" si="250"/>
        <v/>
      </c>
      <c r="V3188" s="2" t="str">
        <f t="shared" si="250"/>
        <v/>
      </c>
      <c r="W3188" s="2" t="str">
        <f t="shared" si="250"/>
        <v/>
      </c>
      <c r="X3188" s="2" t="str">
        <f t="shared" si="250"/>
        <v/>
      </c>
      <c r="Y3188" s="2" t="str">
        <f t="shared" si="250"/>
        <v/>
      </c>
    </row>
    <row r="3189" spans="1:25" x14ac:dyDescent="0.2">
      <c r="A3189" s="2" t="s">
        <v>2283</v>
      </c>
      <c r="B3189" s="2">
        <v>7107</v>
      </c>
      <c r="C3189" s="2">
        <v>0</v>
      </c>
      <c r="D3189" s="2" t="s">
        <v>2281</v>
      </c>
      <c r="E3189" s="2">
        <v>3672</v>
      </c>
      <c r="F3189" s="2" t="s">
        <v>2180</v>
      </c>
      <c r="G3189" s="2">
        <v>2744336.2069999999</v>
      </c>
      <c r="H3189" s="2">
        <v>1174984.3910000001</v>
      </c>
      <c r="I3189" s="2" t="s">
        <v>4896</v>
      </c>
      <c r="J3189" s="4">
        <v>39630</v>
      </c>
      <c r="K3189" s="230">
        <f t="shared" si="247"/>
        <v>3</v>
      </c>
      <c r="L3189" s="2" t="str">
        <f>$B3189&amp;"-"&amp;COUNTIF($B$2:$B3189, $B3189)</f>
        <v>7107-1</v>
      </c>
      <c r="M3189" s="2">
        <v>9650</v>
      </c>
      <c r="N3189" s="2" t="str">
        <f t="shared" si="249"/>
        <v>Nesslau</v>
      </c>
      <c r="O3189" s="2" t="str">
        <f t="shared" si="250"/>
        <v/>
      </c>
      <c r="P3189" s="2" t="str">
        <f t="shared" si="250"/>
        <v/>
      </c>
      <c r="Q3189" s="2" t="str">
        <f t="shared" si="250"/>
        <v/>
      </c>
      <c r="R3189" s="2" t="str">
        <f t="shared" si="250"/>
        <v/>
      </c>
      <c r="S3189" s="2" t="str">
        <f t="shared" si="250"/>
        <v/>
      </c>
      <c r="T3189" s="2" t="str">
        <f t="shared" si="250"/>
        <v/>
      </c>
      <c r="U3189" s="2" t="str">
        <f t="shared" si="250"/>
        <v/>
      </c>
      <c r="V3189" s="2" t="str">
        <f t="shared" si="250"/>
        <v/>
      </c>
      <c r="W3189" s="2" t="str">
        <f t="shared" si="250"/>
        <v/>
      </c>
      <c r="X3189" s="2" t="str">
        <f t="shared" si="250"/>
        <v/>
      </c>
      <c r="Y3189" s="2" t="str">
        <f t="shared" si="250"/>
        <v/>
      </c>
    </row>
    <row r="3190" spans="1:25" x14ac:dyDescent="0.2">
      <c r="A3190" s="2" t="s">
        <v>2284</v>
      </c>
      <c r="B3190" s="2">
        <v>7109</v>
      </c>
      <c r="C3190" s="2">
        <v>0</v>
      </c>
      <c r="D3190" s="2" t="s">
        <v>2281</v>
      </c>
      <c r="E3190" s="2">
        <v>3672</v>
      </c>
      <c r="F3190" s="2" t="s">
        <v>2180</v>
      </c>
      <c r="G3190" s="2">
        <v>2741425.9180000001</v>
      </c>
      <c r="H3190" s="2">
        <v>1166750.129</v>
      </c>
      <c r="I3190" s="2" t="s">
        <v>4896</v>
      </c>
      <c r="J3190" s="4">
        <v>39630</v>
      </c>
      <c r="K3190" s="230">
        <f t="shared" si="247"/>
        <v>3</v>
      </c>
      <c r="L3190" s="2" t="str">
        <f>$B3190&amp;"-"&amp;COUNTIF($B$2:$B3190, $B3190)</f>
        <v>7109-1</v>
      </c>
      <c r="M3190" s="2">
        <v>9651</v>
      </c>
      <c r="N3190" s="2" t="str">
        <f t="shared" si="249"/>
        <v>Ennetbühl</v>
      </c>
      <c r="O3190" s="2" t="str">
        <f t="shared" si="250"/>
        <v/>
      </c>
      <c r="P3190" s="2" t="str">
        <f t="shared" si="250"/>
        <v/>
      </c>
      <c r="Q3190" s="2" t="str">
        <f t="shared" si="250"/>
        <v/>
      </c>
      <c r="R3190" s="2" t="str">
        <f t="shared" si="250"/>
        <v/>
      </c>
      <c r="S3190" s="2" t="str">
        <f t="shared" si="250"/>
        <v/>
      </c>
      <c r="T3190" s="2" t="str">
        <f t="shared" si="250"/>
        <v/>
      </c>
      <c r="U3190" s="2" t="str">
        <f t="shared" si="250"/>
        <v/>
      </c>
      <c r="V3190" s="2" t="str">
        <f t="shared" si="250"/>
        <v/>
      </c>
      <c r="W3190" s="2" t="str">
        <f t="shared" si="250"/>
        <v/>
      </c>
      <c r="X3190" s="2" t="str">
        <f t="shared" si="250"/>
        <v/>
      </c>
      <c r="Y3190" s="2" t="str">
        <f t="shared" si="250"/>
        <v/>
      </c>
    </row>
    <row r="3191" spans="1:25" x14ac:dyDescent="0.2">
      <c r="A3191" s="2" t="s">
        <v>2285</v>
      </c>
      <c r="B3191" s="2">
        <v>7122</v>
      </c>
      <c r="C3191" s="2">
        <v>0</v>
      </c>
      <c r="D3191" s="2" t="s">
        <v>2281</v>
      </c>
      <c r="E3191" s="2">
        <v>3672</v>
      </c>
      <c r="F3191" s="2" t="s">
        <v>2180</v>
      </c>
      <c r="G3191" s="2">
        <v>2741690.8709999998</v>
      </c>
      <c r="H3191" s="2">
        <v>1181707.2169999999</v>
      </c>
      <c r="I3191" s="2" t="s">
        <v>4896</v>
      </c>
      <c r="J3191" s="4">
        <v>39630</v>
      </c>
      <c r="K3191" s="230">
        <f t="shared" si="247"/>
        <v>3</v>
      </c>
      <c r="L3191" s="2" t="str">
        <f>$B3191&amp;"-"&amp;COUNTIF($B$2:$B3191, $B3191)</f>
        <v>7122-2</v>
      </c>
      <c r="M3191" s="2">
        <v>9652</v>
      </c>
      <c r="N3191" s="2" t="str">
        <f t="shared" si="249"/>
        <v>Neu St. Johann</v>
      </c>
      <c r="O3191" s="2" t="str">
        <f t="shared" si="250"/>
        <v/>
      </c>
      <c r="P3191" s="2" t="str">
        <f t="shared" si="250"/>
        <v/>
      </c>
      <c r="Q3191" s="2" t="str">
        <f t="shared" si="250"/>
        <v/>
      </c>
      <c r="R3191" s="2" t="str">
        <f t="shared" si="250"/>
        <v/>
      </c>
      <c r="S3191" s="2" t="str">
        <f t="shared" si="250"/>
        <v/>
      </c>
      <c r="T3191" s="2" t="str">
        <f t="shared" si="250"/>
        <v/>
      </c>
      <c r="U3191" s="2" t="str">
        <f t="shared" si="250"/>
        <v/>
      </c>
      <c r="V3191" s="2" t="str">
        <f t="shared" si="250"/>
        <v/>
      </c>
      <c r="W3191" s="2" t="str">
        <f t="shared" si="250"/>
        <v/>
      </c>
      <c r="X3191" s="2" t="str">
        <f t="shared" si="250"/>
        <v/>
      </c>
      <c r="Y3191" s="2" t="str">
        <f t="shared" si="250"/>
        <v/>
      </c>
    </row>
    <row r="3192" spans="1:25" x14ac:dyDescent="0.2">
      <c r="A3192" s="2" t="s">
        <v>2317</v>
      </c>
      <c r="B3192" s="2">
        <v>7402</v>
      </c>
      <c r="C3192" s="2">
        <v>0</v>
      </c>
      <c r="D3192" s="2" t="s">
        <v>2281</v>
      </c>
      <c r="E3192" s="2">
        <v>3672</v>
      </c>
      <c r="F3192" s="2" t="s">
        <v>2180</v>
      </c>
      <c r="G3192" s="2">
        <v>2747671.26</v>
      </c>
      <c r="H3192" s="2">
        <v>1180496.8589999999</v>
      </c>
      <c r="I3192" s="2" t="s">
        <v>4896</v>
      </c>
      <c r="J3192" s="4">
        <v>39630</v>
      </c>
      <c r="K3192" s="230">
        <f t="shared" si="247"/>
        <v>3</v>
      </c>
      <c r="L3192" s="2" t="str">
        <f>$B3192&amp;"-"&amp;COUNTIF($B$2:$B3192, $B3192)</f>
        <v>7402-1</v>
      </c>
      <c r="M3192" s="2">
        <v>9655</v>
      </c>
      <c r="N3192" s="2" t="str">
        <f t="shared" si="249"/>
        <v>Stein SG</v>
      </c>
      <c r="O3192" s="2" t="str">
        <f t="shared" si="250"/>
        <v/>
      </c>
      <c r="P3192" s="2" t="str">
        <f t="shared" si="250"/>
        <v/>
      </c>
      <c r="Q3192" s="2" t="str">
        <f t="shared" si="250"/>
        <v/>
      </c>
      <c r="R3192" s="2" t="str">
        <f t="shared" si="250"/>
        <v/>
      </c>
      <c r="S3192" s="2" t="str">
        <f t="shared" si="250"/>
        <v/>
      </c>
      <c r="T3192" s="2" t="str">
        <f t="shared" si="250"/>
        <v/>
      </c>
      <c r="U3192" s="2" t="str">
        <f t="shared" si="250"/>
        <v/>
      </c>
      <c r="V3192" s="2" t="str">
        <f t="shared" si="250"/>
        <v/>
      </c>
      <c r="W3192" s="2" t="str">
        <f t="shared" si="250"/>
        <v/>
      </c>
      <c r="X3192" s="2" t="str">
        <f t="shared" si="250"/>
        <v/>
      </c>
      <c r="Y3192" s="2" t="str">
        <f t="shared" si="250"/>
        <v/>
      </c>
    </row>
    <row r="3193" spans="1:25" x14ac:dyDescent="0.2">
      <c r="A3193" s="2" t="s">
        <v>2286</v>
      </c>
      <c r="B3193" s="2">
        <v>7404</v>
      </c>
      <c r="C3193" s="2">
        <v>0</v>
      </c>
      <c r="D3193" s="2" t="s">
        <v>2287</v>
      </c>
      <c r="E3193" s="2">
        <v>3673</v>
      </c>
      <c r="F3193" s="2" t="s">
        <v>2180</v>
      </c>
      <c r="G3193" s="2">
        <v>2752432.3909999998</v>
      </c>
      <c r="H3193" s="2">
        <v>1184833.436</v>
      </c>
      <c r="I3193" s="2" t="s">
        <v>4897</v>
      </c>
      <c r="J3193" s="4">
        <v>39630</v>
      </c>
      <c r="K3193" s="230">
        <f t="shared" si="247"/>
        <v>3</v>
      </c>
      <c r="L3193" s="2" t="str">
        <f>$B3193&amp;"-"&amp;COUNTIF($B$2:$B3193, $B3193)</f>
        <v>7404-1</v>
      </c>
      <c r="M3193" s="2">
        <v>9656</v>
      </c>
      <c r="N3193" s="2" t="str">
        <f t="shared" si="249"/>
        <v>Alt St. Johann</v>
      </c>
      <c r="O3193" s="2" t="str">
        <f t="shared" si="250"/>
        <v/>
      </c>
      <c r="P3193" s="2" t="str">
        <f t="shared" si="250"/>
        <v/>
      </c>
      <c r="Q3193" s="2" t="str">
        <f t="shared" si="250"/>
        <v/>
      </c>
      <c r="R3193" s="2" t="str">
        <f t="shared" si="250"/>
        <v/>
      </c>
      <c r="S3193" s="2" t="str">
        <f t="shared" si="250"/>
        <v/>
      </c>
      <c r="T3193" s="2" t="str">
        <f t="shared" si="250"/>
        <v/>
      </c>
      <c r="U3193" s="2" t="str">
        <f t="shared" si="250"/>
        <v/>
      </c>
      <c r="V3193" s="2" t="str">
        <f t="shared" si="250"/>
        <v/>
      </c>
      <c r="W3193" s="2" t="str">
        <f t="shared" si="250"/>
        <v/>
      </c>
      <c r="X3193" s="2" t="str">
        <f t="shared" si="250"/>
        <v/>
      </c>
      <c r="Y3193" s="2" t="str">
        <f t="shared" si="250"/>
        <v/>
      </c>
    </row>
    <row r="3194" spans="1:25" x14ac:dyDescent="0.2">
      <c r="A3194" s="2" t="s">
        <v>2288</v>
      </c>
      <c r="B3194" s="2">
        <v>7407</v>
      </c>
      <c r="C3194" s="2">
        <v>0</v>
      </c>
      <c r="D3194" s="2" t="s">
        <v>2287</v>
      </c>
      <c r="E3194" s="2">
        <v>3673</v>
      </c>
      <c r="F3194" s="2" t="s">
        <v>2180</v>
      </c>
      <c r="G3194" s="2">
        <v>2756109.2740000002</v>
      </c>
      <c r="H3194" s="2">
        <v>1181009.5649999999</v>
      </c>
      <c r="I3194" s="2" t="s">
        <v>4899</v>
      </c>
      <c r="J3194" s="4">
        <v>39630</v>
      </c>
      <c r="K3194" s="230">
        <f t="shared" si="247"/>
        <v>3</v>
      </c>
      <c r="L3194" s="2" t="str">
        <f>$B3194&amp;"-"&amp;COUNTIF($B$2:$B3194, $B3194)</f>
        <v>7407-1</v>
      </c>
      <c r="M3194" s="2">
        <v>9657</v>
      </c>
      <c r="N3194" s="2" t="str">
        <f t="shared" si="249"/>
        <v>Unterwasser</v>
      </c>
      <c r="O3194" s="2" t="str">
        <f t="shared" si="250"/>
        <v/>
      </c>
      <c r="P3194" s="2" t="str">
        <f t="shared" si="250"/>
        <v/>
      </c>
      <c r="Q3194" s="2" t="str">
        <f t="shared" si="250"/>
        <v/>
      </c>
      <c r="R3194" s="2" t="str">
        <f t="shared" si="250"/>
        <v/>
      </c>
      <c r="S3194" s="2" t="str">
        <f t="shared" si="250"/>
        <v/>
      </c>
      <c r="T3194" s="2" t="str">
        <f t="shared" si="250"/>
        <v/>
      </c>
      <c r="U3194" s="2" t="str">
        <f t="shared" si="250"/>
        <v/>
      </c>
      <c r="V3194" s="2" t="str">
        <f t="shared" si="250"/>
        <v/>
      </c>
      <c r="W3194" s="2" t="str">
        <f t="shared" si="250"/>
        <v/>
      </c>
      <c r="X3194" s="2" t="str">
        <f t="shared" si="250"/>
        <v/>
      </c>
      <c r="Y3194" s="2" t="str">
        <f t="shared" si="250"/>
        <v/>
      </c>
    </row>
    <row r="3195" spans="1:25" x14ac:dyDescent="0.2">
      <c r="A3195" s="2" t="s">
        <v>2289</v>
      </c>
      <c r="B3195" s="2">
        <v>7415</v>
      </c>
      <c r="C3195" s="2">
        <v>0</v>
      </c>
      <c r="D3195" s="2" t="s">
        <v>2287</v>
      </c>
      <c r="E3195" s="2">
        <v>3673</v>
      </c>
      <c r="F3195" s="2" t="s">
        <v>2180</v>
      </c>
      <c r="G3195" s="2">
        <v>2752988.01</v>
      </c>
      <c r="H3195" s="2">
        <v>1178362.094</v>
      </c>
      <c r="I3195" s="2" t="s">
        <v>4899</v>
      </c>
      <c r="J3195" s="4">
        <v>39630</v>
      </c>
      <c r="K3195" s="230">
        <f t="shared" si="247"/>
        <v>3</v>
      </c>
      <c r="L3195" s="2" t="str">
        <f>$B3195&amp;"-"&amp;COUNTIF($B$2:$B3195, $B3195)</f>
        <v>7415-2</v>
      </c>
      <c r="M3195" s="2">
        <v>9658</v>
      </c>
      <c r="N3195" s="2" t="str">
        <f t="shared" si="249"/>
        <v>Wildhaus</v>
      </c>
      <c r="O3195" s="2" t="str">
        <f t="shared" si="250"/>
        <v>Wildhaus</v>
      </c>
      <c r="P3195" s="2" t="str">
        <f t="shared" si="250"/>
        <v>Wildhaus</v>
      </c>
      <c r="Q3195" s="2" t="str">
        <f t="shared" si="250"/>
        <v/>
      </c>
      <c r="R3195" s="2" t="str">
        <f t="shared" si="250"/>
        <v/>
      </c>
      <c r="S3195" s="2" t="str">
        <f t="shared" si="250"/>
        <v/>
      </c>
      <c r="T3195" s="2" t="str">
        <f t="shared" si="250"/>
        <v/>
      </c>
      <c r="U3195" s="2" t="str">
        <f t="shared" si="250"/>
        <v/>
      </c>
      <c r="V3195" s="2" t="str">
        <f t="shared" ref="V3195:Y3195" si="251">IFERROR(INDEX($A$2:$A$5744, MATCH($M3195&amp;"-"&amp;V$1, $L$2:$L$5744, 0)), "")</f>
        <v/>
      </c>
      <c r="W3195" s="2" t="str">
        <f t="shared" si="251"/>
        <v/>
      </c>
      <c r="X3195" s="2" t="str">
        <f t="shared" si="251"/>
        <v/>
      </c>
      <c r="Y3195" s="2" t="str">
        <f t="shared" si="251"/>
        <v/>
      </c>
    </row>
    <row r="3196" spans="1:25" x14ac:dyDescent="0.2">
      <c r="A3196" s="2" t="s">
        <v>2290</v>
      </c>
      <c r="B3196" s="2">
        <v>7415</v>
      </c>
      <c r="C3196" s="2">
        <v>2</v>
      </c>
      <c r="D3196" s="2" t="s">
        <v>2287</v>
      </c>
      <c r="E3196" s="2">
        <v>3673</v>
      </c>
      <c r="F3196" s="2" t="s">
        <v>2180</v>
      </c>
      <c r="G3196" s="2">
        <v>2753387.301</v>
      </c>
      <c r="H3196" s="2">
        <v>1177609.443</v>
      </c>
      <c r="I3196" s="2" t="s">
        <v>4899</v>
      </c>
      <c r="J3196" s="4">
        <v>39630</v>
      </c>
      <c r="K3196" s="230">
        <f t="shared" si="247"/>
        <v>3</v>
      </c>
      <c r="L3196" s="2" t="str">
        <f>$B3196&amp;"-"&amp;COUNTIF($B$2:$B3196, $B3196)</f>
        <v>7415-3</v>
      </c>
    </row>
    <row r="3197" spans="1:25" x14ac:dyDescent="0.2">
      <c r="A3197" s="2" t="s">
        <v>2291</v>
      </c>
      <c r="B3197" s="2">
        <v>7416</v>
      </c>
      <c r="C3197" s="2">
        <v>0</v>
      </c>
      <c r="D3197" s="2" t="s">
        <v>2287</v>
      </c>
      <c r="E3197" s="2">
        <v>3673</v>
      </c>
      <c r="F3197" s="2" t="s">
        <v>2180</v>
      </c>
      <c r="G3197" s="2">
        <v>2756167.4019999998</v>
      </c>
      <c r="H3197" s="2">
        <v>1178855.9650000001</v>
      </c>
      <c r="I3197" s="2" t="s">
        <v>4899</v>
      </c>
      <c r="J3197" s="4">
        <v>39630</v>
      </c>
      <c r="K3197" s="230">
        <f t="shared" si="247"/>
        <v>3</v>
      </c>
      <c r="L3197" s="2" t="str">
        <f>$B3197&amp;"-"&amp;COUNTIF($B$2:$B3197, $B3197)</f>
        <v>7416-1</v>
      </c>
    </row>
    <row r="3198" spans="1:25" x14ac:dyDescent="0.2">
      <c r="A3198" s="2" t="s">
        <v>2292</v>
      </c>
      <c r="B3198" s="2">
        <v>7417</v>
      </c>
      <c r="C3198" s="2">
        <v>0</v>
      </c>
      <c r="D3198" s="2" t="s">
        <v>2287</v>
      </c>
      <c r="E3198" s="2">
        <v>3673</v>
      </c>
      <c r="F3198" s="2" t="s">
        <v>2180</v>
      </c>
      <c r="G3198" s="2">
        <v>2754209.4049999998</v>
      </c>
      <c r="H3198" s="2">
        <v>1179743.652</v>
      </c>
      <c r="I3198" s="2" t="s">
        <v>4899</v>
      </c>
      <c r="J3198" s="4">
        <v>39630</v>
      </c>
      <c r="K3198" s="230">
        <f t="shared" si="247"/>
        <v>3</v>
      </c>
      <c r="L3198" s="2" t="str">
        <f>$B3198&amp;"-"&amp;COUNTIF($B$2:$B3198, $B3198)</f>
        <v>7417-1</v>
      </c>
    </row>
    <row r="3199" spans="1:25" x14ac:dyDescent="0.2">
      <c r="A3199" s="2" t="s">
        <v>2293</v>
      </c>
      <c r="B3199" s="2">
        <v>7418</v>
      </c>
      <c r="C3199" s="2">
        <v>0</v>
      </c>
      <c r="D3199" s="2" t="s">
        <v>2287</v>
      </c>
      <c r="E3199" s="2">
        <v>3673</v>
      </c>
      <c r="F3199" s="2" t="s">
        <v>2180</v>
      </c>
      <c r="G3199" s="2">
        <v>2753218.4580000001</v>
      </c>
      <c r="H3199" s="2">
        <v>1181169.3049999999</v>
      </c>
      <c r="I3199" s="2" t="s">
        <v>4897</v>
      </c>
      <c r="J3199" s="4">
        <v>39630</v>
      </c>
      <c r="K3199" s="230">
        <f t="shared" si="247"/>
        <v>3</v>
      </c>
      <c r="L3199" s="2" t="str">
        <f>$B3199&amp;"-"&amp;COUNTIF($B$2:$B3199, $B3199)</f>
        <v>7418-1</v>
      </c>
    </row>
    <row r="3200" spans="1:25" x14ac:dyDescent="0.2">
      <c r="A3200" s="2" t="s">
        <v>2294</v>
      </c>
      <c r="B3200" s="2">
        <v>7419</v>
      </c>
      <c r="C3200" s="2">
        <v>0</v>
      </c>
      <c r="D3200" s="2" t="s">
        <v>2287</v>
      </c>
      <c r="E3200" s="2">
        <v>3673</v>
      </c>
      <c r="F3200" s="2" t="s">
        <v>2180</v>
      </c>
      <c r="G3200" s="2">
        <v>2755140.659</v>
      </c>
      <c r="H3200" s="2">
        <v>1183429.2339999999</v>
      </c>
      <c r="I3200" s="2" t="s">
        <v>4899</v>
      </c>
      <c r="J3200" s="4">
        <v>39630</v>
      </c>
      <c r="K3200" s="230">
        <f t="shared" si="247"/>
        <v>3</v>
      </c>
      <c r="L3200" s="2" t="str">
        <f>$B3200&amp;"-"&amp;COUNTIF($B$2:$B3200, $B3200)</f>
        <v>7419-1</v>
      </c>
    </row>
    <row r="3201" spans="1:12" x14ac:dyDescent="0.2">
      <c r="A3201" s="2" t="s">
        <v>2295</v>
      </c>
      <c r="B3201" s="2">
        <v>7447</v>
      </c>
      <c r="C3201" s="2">
        <v>0</v>
      </c>
      <c r="D3201" s="2" t="s">
        <v>2295</v>
      </c>
      <c r="E3201" s="2">
        <v>3681</v>
      </c>
      <c r="F3201" s="2" t="s">
        <v>2180</v>
      </c>
      <c r="G3201" s="2">
        <v>2759859.0989999999</v>
      </c>
      <c r="H3201" s="2">
        <v>1144649.189</v>
      </c>
      <c r="I3201" s="2" t="s">
        <v>4896</v>
      </c>
      <c r="J3201" s="4">
        <v>44652</v>
      </c>
      <c r="K3201" s="230">
        <f t="shared" si="247"/>
        <v>3</v>
      </c>
      <c r="L3201" s="2" t="str">
        <f>$B3201&amp;"-"&amp;COUNTIF($B$2:$B3201, $B3201)</f>
        <v>7447-1</v>
      </c>
    </row>
    <row r="3202" spans="1:12" x14ac:dyDescent="0.2">
      <c r="A3202" s="2" t="s">
        <v>2296</v>
      </c>
      <c r="B3202" s="2">
        <v>7448</v>
      </c>
      <c r="C3202" s="2">
        <v>0</v>
      </c>
      <c r="D3202" s="2" t="s">
        <v>2295</v>
      </c>
      <c r="E3202" s="2">
        <v>3681</v>
      </c>
      <c r="F3202" s="2" t="s">
        <v>2180</v>
      </c>
      <c r="G3202" s="2">
        <v>2765289.8139999998</v>
      </c>
      <c r="H3202" s="2">
        <v>1144216.6259999999</v>
      </c>
      <c r="I3202" s="2" t="s">
        <v>4896</v>
      </c>
      <c r="J3202" s="4">
        <v>39630</v>
      </c>
      <c r="K3202" s="230">
        <f t="shared" si="247"/>
        <v>3</v>
      </c>
      <c r="L3202" s="2" t="str">
        <f>$B3202&amp;"-"&amp;COUNTIF($B$2:$B3202, $B3202)</f>
        <v>7448-1</v>
      </c>
    </row>
    <row r="3203" spans="1:12" x14ac:dyDescent="0.2">
      <c r="A3203" s="2" t="s">
        <v>2297</v>
      </c>
      <c r="B3203" s="2">
        <v>7434</v>
      </c>
      <c r="C3203" s="2">
        <v>0</v>
      </c>
      <c r="D3203" s="2" t="s">
        <v>2297</v>
      </c>
      <c r="E3203" s="2">
        <v>3695</v>
      </c>
      <c r="F3203" s="2" t="s">
        <v>2180</v>
      </c>
      <c r="G3203" s="2">
        <v>2749447.0789999999</v>
      </c>
      <c r="H3203" s="2">
        <v>1157370.797</v>
      </c>
      <c r="I3203" s="2" t="s">
        <v>4896</v>
      </c>
      <c r="J3203" s="4">
        <v>39630</v>
      </c>
      <c r="K3203" s="230">
        <f t="shared" ref="K3203:K3266" si="252">IF(I3203="it", 1, IF(I3203="fr", 2, 3))</f>
        <v>3</v>
      </c>
      <c r="L3203" s="2" t="str">
        <f>$B3203&amp;"-"&amp;COUNTIF($B$2:$B3203, $B3203)</f>
        <v>7434-1</v>
      </c>
    </row>
    <row r="3204" spans="1:12" x14ac:dyDescent="0.2">
      <c r="A3204" s="2" t="s">
        <v>2298</v>
      </c>
      <c r="B3204" s="2">
        <v>7440</v>
      </c>
      <c r="C3204" s="2">
        <v>0</v>
      </c>
      <c r="D3204" s="2" t="s">
        <v>2298</v>
      </c>
      <c r="E3204" s="2">
        <v>3701</v>
      </c>
      <c r="F3204" s="2" t="s">
        <v>2180</v>
      </c>
      <c r="G3204" s="2">
        <v>2751403.7710000002</v>
      </c>
      <c r="H3204" s="2">
        <v>1160485.1499999999</v>
      </c>
      <c r="I3204" s="2" t="s">
        <v>4899</v>
      </c>
      <c r="J3204" s="4">
        <v>39630</v>
      </c>
      <c r="K3204" s="230">
        <f t="shared" si="252"/>
        <v>3</v>
      </c>
      <c r="L3204" s="2" t="str">
        <f>$B3204&amp;"-"&amp;COUNTIF($B$2:$B3204, $B3204)</f>
        <v>7440-1</v>
      </c>
    </row>
    <row r="3205" spans="1:12" x14ac:dyDescent="0.2">
      <c r="A3205" s="2" t="s">
        <v>2299</v>
      </c>
      <c r="B3205" s="2">
        <v>7442</v>
      </c>
      <c r="C3205" s="2">
        <v>0</v>
      </c>
      <c r="D3205" s="2" t="s">
        <v>2298</v>
      </c>
      <c r="E3205" s="2">
        <v>3701</v>
      </c>
      <c r="F3205" s="2" t="s">
        <v>2180</v>
      </c>
      <c r="G3205" s="2">
        <v>2751442.8930000002</v>
      </c>
      <c r="H3205" s="2">
        <v>1164429.3119999999</v>
      </c>
      <c r="I3205" s="2" t="s">
        <v>4899</v>
      </c>
      <c r="J3205" s="4">
        <v>39630</v>
      </c>
      <c r="K3205" s="230">
        <f t="shared" si="252"/>
        <v>3</v>
      </c>
      <c r="L3205" s="2" t="str">
        <f>$B3205&amp;"-"&amp;COUNTIF($B$2:$B3205, $B3205)</f>
        <v>7442-1</v>
      </c>
    </row>
    <row r="3206" spans="1:12" x14ac:dyDescent="0.2">
      <c r="A3206" s="2" t="s">
        <v>2300</v>
      </c>
      <c r="B3206" s="2">
        <v>7443</v>
      </c>
      <c r="C3206" s="2">
        <v>0</v>
      </c>
      <c r="D3206" s="2" t="s">
        <v>2298</v>
      </c>
      <c r="E3206" s="2">
        <v>3701</v>
      </c>
      <c r="F3206" s="2" t="s">
        <v>2180</v>
      </c>
      <c r="G3206" s="2">
        <v>2755530.9679999999</v>
      </c>
      <c r="H3206" s="2">
        <v>1163337.4569999999</v>
      </c>
      <c r="I3206" s="2" t="s">
        <v>4899</v>
      </c>
      <c r="J3206" s="4">
        <v>39630</v>
      </c>
      <c r="K3206" s="230">
        <f t="shared" si="252"/>
        <v>3</v>
      </c>
      <c r="L3206" s="2" t="str">
        <f>$B3206&amp;"-"&amp;COUNTIF($B$2:$B3206, $B3206)</f>
        <v>7443-1</v>
      </c>
    </row>
    <row r="3207" spans="1:12" x14ac:dyDescent="0.2">
      <c r="A3207" s="2" t="s">
        <v>2301</v>
      </c>
      <c r="B3207" s="2">
        <v>7430</v>
      </c>
      <c r="C3207" s="2">
        <v>2</v>
      </c>
      <c r="D3207" s="2" t="s">
        <v>2301</v>
      </c>
      <c r="E3207" s="2">
        <v>3711</v>
      </c>
      <c r="F3207" s="2" t="s">
        <v>2180</v>
      </c>
      <c r="G3207" s="2">
        <v>2753051.2289999998</v>
      </c>
      <c r="H3207" s="2">
        <v>1171062.8</v>
      </c>
      <c r="I3207" s="2" t="s">
        <v>4899</v>
      </c>
      <c r="J3207" s="4">
        <v>39630</v>
      </c>
      <c r="K3207" s="230">
        <f t="shared" si="252"/>
        <v>3</v>
      </c>
      <c r="L3207" s="2" t="str">
        <f>$B3207&amp;"-"&amp;COUNTIF($B$2:$B3207, $B3207)</f>
        <v>7430-2</v>
      </c>
    </row>
    <row r="3208" spans="1:12" x14ac:dyDescent="0.2">
      <c r="A3208" s="2" t="s">
        <v>2302</v>
      </c>
      <c r="B3208" s="2">
        <v>7432</v>
      </c>
      <c r="C3208" s="2">
        <v>0</v>
      </c>
      <c r="D3208" s="2" t="s">
        <v>2303</v>
      </c>
      <c r="E3208" s="2">
        <v>3712</v>
      </c>
      <c r="F3208" s="2" t="s">
        <v>2180</v>
      </c>
      <c r="G3208" s="2">
        <v>2755445.8629999999</v>
      </c>
      <c r="H3208" s="2">
        <v>1167928.1359999999</v>
      </c>
      <c r="I3208" s="2" t="s">
        <v>4899</v>
      </c>
      <c r="J3208" s="4">
        <v>39630</v>
      </c>
      <c r="K3208" s="230">
        <f t="shared" si="252"/>
        <v>3</v>
      </c>
      <c r="L3208" s="2" t="str">
        <f>$B3208&amp;"-"&amp;COUNTIF($B$2:$B3208, $B3208)</f>
        <v>7432-1</v>
      </c>
    </row>
    <row r="3209" spans="1:12" x14ac:dyDescent="0.2">
      <c r="A3209" s="2" t="s">
        <v>2304</v>
      </c>
      <c r="B3209" s="2">
        <v>7444</v>
      </c>
      <c r="C3209" s="2">
        <v>0</v>
      </c>
      <c r="D3209" s="2" t="s">
        <v>2305</v>
      </c>
      <c r="E3209" s="2">
        <v>3713</v>
      </c>
      <c r="F3209" s="2" t="s">
        <v>2180</v>
      </c>
      <c r="G3209" s="2">
        <v>2755256.5950000002</v>
      </c>
      <c r="H3209" s="2">
        <v>1157771.5759999999</v>
      </c>
      <c r="I3209" s="2" t="s">
        <v>4899</v>
      </c>
      <c r="J3209" s="4">
        <v>39630</v>
      </c>
      <c r="K3209" s="230">
        <f t="shared" si="252"/>
        <v>3</v>
      </c>
      <c r="L3209" s="2" t="str">
        <f>$B3209&amp;"-"&amp;COUNTIF($B$2:$B3209, $B3209)</f>
        <v>7444-1</v>
      </c>
    </row>
    <row r="3210" spans="1:12" x14ac:dyDescent="0.2">
      <c r="A3210" s="2" t="s">
        <v>2306</v>
      </c>
      <c r="B3210" s="2">
        <v>7445</v>
      </c>
      <c r="C3210" s="2">
        <v>0</v>
      </c>
      <c r="D3210" s="2" t="s">
        <v>2305</v>
      </c>
      <c r="E3210" s="2">
        <v>3713</v>
      </c>
      <c r="F3210" s="2" t="s">
        <v>2180</v>
      </c>
      <c r="G3210" s="2">
        <v>2754682.5060000001</v>
      </c>
      <c r="H3210" s="2">
        <v>1149888.8959999999</v>
      </c>
      <c r="I3210" s="2" t="s">
        <v>4899</v>
      </c>
      <c r="J3210" s="4">
        <v>39630</v>
      </c>
      <c r="K3210" s="230">
        <f t="shared" si="252"/>
        <v>3</v>
      </c>
      <c r="L3210" s="2" t="str">
        <f>$B3210&amp;"-"&amp;COUNTIF($B$2:$B3210, $B3210)</f>
        <v>7445-1</v>
      </c>
    </row>
    <row r="3211" spans="1:12" x14ac:dyDescent="0.2">
      <c r="A3211" s="2" t="s">
        <v>2306</v>
      </c>
      <c r="B3211" s="2">
        <v>7445</v>
      </c>
      <c r="C3211" s="2">
        <v>0</v>
      </c>
      <c r="D3211" s="2" t="s">
        <v>2305</v>
      </c>
      <c r="E3211" s="2">
        <v>3713</v>
      </c>
      <c r="F3211" s="2" t="s">
        <v>2180</v>
      </c>
      <c r="G3211" s="2">
        <v>2751043.3390000002</v>
      </c>
      <c r="H3211" s="2">
        <v>1151792.3559999999</v>
      </c>
      <c r="I3211" s="2" t="s">
        <v>4899</v>
      </c>
      <c r="J3211" s="4">
        <v>39630</v>
      </c>
      <c r="K3211" s="230">
        <f t="shared" si="252"/>
        <v>3</v>
      </c>
      <c r="L3211" s="2" t="str">
        <f>$B3211&amp;"-"&amp;COUNTIF($B$2:$B3211, $B3211)</f>
        <v>7445-2</v>
      </c>
    </row>
    <row r="3212" spans="1:12" x14ac:dyDescent="0.2">
      <c r="A3212" s="2" t="s">
        <v>2307</v>
      </c>
      <c r="B3212" s="2">
        <v>7435</v>
      </c>
      <c r="C3212" s="2">
        <v>0</v>
      </c>
      <c r="D3212" s="2" t="s">
        <v>2308</v>
      </c>
      <c r="E3212" s="2">
        <v>3714</v>
      </c>
      <c r="F3212" s="2" t="s">
        <v>2180</v>
      </c>
      <c r="G3212" s="2">
        <v>2744776.54</v>
      </c>
      <c r="H3212" s="2">
        <v>1156002.905</v>
      </c>
      <c r="I3212" s="2" t="s">
        <v>4896</v>
      </c>
      <c r="J3212" s="4">
        <v>39630</v>
      </c>
      <c r="K3212" s="230">
        <f t="shared" si="252"/>
        <v>3</v>
      </c>
      <c r="L3212" s="2" t="str">
        <f>$B3212&amp;"-"&amp;COUNTIF($B$2:$B3212, $B3212)</f>
        <v>7435-1</v>
      </c>
    </row>
    <row r="3213" spans="1:12" x14ac:dyDescent="0.2">
      <c r="A3213" s="2" t="s">
        <v>2309</v>
      </c>
      <c r="B3213" s="2">
        <v>7436</v>
      </c>
      <c r="C3213" s="2">
        <v>0</v>
      </c>
      <c r="D3213" s="2" t="s">
        <v>2308</v>
      </c>
      <c r="E3213" s="2">
        <v>3714</v>
      </c>
      <c r="F3213" s="2" t="s">
        <v>2180</v>
      </c>
      <c r="G3213" s="2">
        <v>2741109.2719999999</v>
      </c>
      <c r="H3213" s="2">
        <v>1156690.362</v>
      </c>
      <c r="I3213" s="2" t="s">
        <v>4896</v>
      </c>
      <c r="J3213" s="4">
        <v>39630</v>
      </c>
      <c r="K3213" s="230">
        <f t="shared" si="252"/>
        <v>3</v>
      </c>
      <c r="L3213" s="2" t="str">
        <f>$B3213&amp;"-"&amp;COUNTIF($B$2:$B3213, $B3213)</f>
        <v>7436-1</v>
      </c>
    </row>
    <row r="3214" spans="1:12" x14ac:dyDescent="0.2">
      <c r="A3214" s="2" t="s">
        <v>2310</v>
      </c>
      <c r="B3214" s="2">
        <v>7437</v>
      </c>
      <c r="C3214" s="2">
        <v>0</v>
      </c>
      <c r="D3214" s="2" t="s">
        <v>2308</v>
      </c>
      <c r="E3214" s="2">
        <v>3714</v>
      </c>
      <c r="F3214" s="2" t="s">
        <v>2180</v>
      </c>
      <c r="G3214" s="2">
        <v>2738100.42</v>
      </c>
      <c r="H3214" s="2">
        <v>1156615.0889999999</v>
      </c>
      <c r="I3214" s="2" t="s">
        <v>4896</v>
      </c>
      <c r="J3214" s="4">
        <v>39630</v>
      </c>
      <c r="K3214" s="230">
        <f t="shared" si="252"/>
        <v>3</v>
      </c>
      <c r="L3214" s="2" t="str">
        <f>$B3214&amp;"-"&amp;COUNTIF($B$2:$B3214, $B3214)</f>
        <v>7437-1</v>
      </c>
    </row>
    <row r="3215" spans="1:12" x14ac:dyDescent="0.2">
      <c r="A3215" s="2" t="s">
        <v>2311</v>
      </c>
      <c r="B3215" s="2">
        <v>7438</v>
      </c>
      <c r="C3215" s="2">
        <v>0</v>
      </c>
      <c r="D3215" s="2" t="s">
        <v>2308</v>
      </c>
      <c r="E3215" s="2">
        <v>3714</v>
      </c>
      <c r="F3215" s="2" t="s">
        <v>2180</v>
      </c>
      <c r="G3215" s="2">
        <v>2731744.7549999999</v>
      </c>
      <c r="H3215" s="2">
        <v>1152963.483</v>
      </c>
      <c r="I3215" s="2" t="s">
        <v>4896</v>
      </c>
      <c r="J3215" s="4">
        <v>39630</v>
      </c>
      <c r="K3215" s="230">
        <f t="shared" si="252"/>
        <v>3</v>
      </c>
      <c r="L3215" s="2" t="str">
        <f>$B3215&amp;"-"&amp;COUNTIF($B$2:$B3215, $B3215)</f>
        <v>7438-1</v>
      </c>
    </row>
    <row r="3216" spans="1:12" x14ac:dyDescent="0.2">
      <c r="A3216" s="2" t="s">
        <v>2312</v>
      </c>
      <c r="B3216" s="2">
        <v>7433</v>
      </c>
      <c r="C3216" s="2">
        <v>0</v>
      </c>
      <c r="D3216" s="2" t="s">
        <v>2313</v>
      </c>
      <c r="E3216" s="2">
        <v>3715</v>
      </c>
      <c r="F3216" s="2" t="s">
        <v>2180</v>
      </c>
      <c r="G3216" s="2">
        <v>2751928.8539999998</v>
      </c>
      <c r="H3216" s="2">
        <v>1166253.557</v>
      </c>
      <c r="I3216" s="2" t="s">
        <v>4899</v>
      </c>
      <c r="J3216" s="4">
        <v>39630</v>
      </c>
      <c r="K3216" s="230">
        <f t="shared" si="252"/>
        <v>3</v>
      </c>
      <c r="L3216" s="2" t="str">
        <f>$B3216&amp;"-"&amp;COUNTIF($B$2:$B3216, $B3216)</f>
        <v>7433-1</v>
      </c>
    </row>
    <row r="3217" spans="1:12" x14ac:dyDescent="0.2">
      <c r="A3217" s="2" t="s">
        <v>2314</v>
      </c>
      <c r="B3217" s="2">
        <v>7433</v>
      </c>
      <c r="C3217" s="2">
        <v>3</v>
      </c>
      <c r="D3217" s="2" t="s">
        <v>2313</v>
      </c>
      <c r="E3217" s="2">
        <v>3715</v>
      </c>
      <c r="F3217" s="2" t="s">
        <v>2180</v>
      </c>
      <c r="G3217" s="2">
        <v>2751606.8289999999</v>
      </c>
      <c r="H3217" s="2">
        <v>1169028.1170000001</v>
      </c>
      <c r="I3217" s="2" t="s">
        <v>4899</v>
      </c>
      <c r="J3217" s="4">
        <v>39630</v>
      </c>
      <c r="K3217" s="230">
        <f t="shared" si="252"/>
        <v>3</v>
      </c>
      <c r="L3217" s="2" t="str">
        <f>$B3217&amp;"-"&amp;COUNTIF($B$2:$B3217, $B3217)</f>
        <v>7433-2</v>
      </c>
    </row>
    <row r="3218" spans="1:12" x14ac:dyDescent="0.2">
      <c r="A3218" s="2" t="s">
        <v>2315</v>
      </c>
      <c r="B3218" s="2">
        <v>7433</v>
      </c>
      <c r="C3218" s="2">
        <v>4</v>
      </c>
      <c r="D3218" s="2" t="s">
        <v>2313</v>
      </c>
      <c r="E3218" s="2">
        <v>3715</v>
      </c>
      <c r="F3218" s="2" t="s">
        <v>2180</v>
      </c>
      <c r="G3218" s="2">
        <v>2748809.8220000002</v>
      </c>
      <c r="H3218" s="2">
        <v>1167363.571</v>
      </c>
      <c r="I3218" s="2" t="s">
        <v>4899</v>
      </c>
      <c r="J3218" s="4">
        <v>39630</v>
      </c>
      <c r="K3218" s="230">
        <f t="shared" si="252"/>
        <v>3</v>
      </c>
      <c r="L3218" s="2" t="str">
        <f>$B3218&amp;"-"&amp;COUNTIF($B$2:$B3218, $B3218)</f>
        <v>7433-3</v>
      </c>
    </row>
    <row r="3219" spans="1:12" x14ac:dyDescent="0.2">
      <c r="A3219" s="2" t="s">
        <v>2316</v>
      </c>
      <c r="B3219" s="2">
        <v>7433</v>
      </c>
      <c r="C3219" s="2">
        <v>5</v>
      </c>
      <c r="D3219" s="2" t="s">
        <v>2313</v>
      </c>
      <c r="E3219" s="2">
        <v>3715</v>
      </c>
      <c r="F3219" s="2" t="s">
        <v>2180</v>
      </c>
      <c r="G3219" s="2">
        <v>2746496.034</v>
      </c>
      <c r="H3219" s="2">
        <v>1164489.632</v>
      </c>
      <c r="I3219" s="2" t="s">
        <v>4899</v>
      </c>
      <c r="J3219" s="4">
        <v>39630</v>
      </c>
      <c r="K3219" s="230">
        <f t="shared" si="252"/>
        <v>3</v>
      </c>
      <c r="L3219" s="2" t="str">
        <f>$B3219&amp;"-"&amp;COUNTIF($B$2:$B3219, $B3219)</f>
        <v>7433-4</v>
      </c>
    </row>
    <row r="3220" spans="1:12" x14ac:dyDescent="0.2">
      <c r="A3220" s="2" t="s">
        <v>2317</v>
      </c>
      <c r="B3220" s="2">
        <v>7402</v>
      </c>
      <c r="C3220" s="2">
        <v>0</v>
      </c>
      <c r="D3220" s="2" t="s">
        <v>2317</v>
      </c>
      <c r="E3220" s="2">
        <v>3721</v>
      </c>
      <c r="F3220" s="2" t="s">
        <v>2180</v>
      </c>
      <c r="G3220" s="2">
        <v>2746111.9739999999</v>
      </c>
      <c r="H3220" s="2">
        <v>1185285.361</v>
      </c>
      <c r="I3220" s="2" t="s">
        <v>4896</v>
      </c>
      <c r="J3220" s="4">
        <v>39630</v>
      </c>
      <c r="K3220" s="230">
        <f t="shared" si="252"/>
        <v>3</v>
      </c>
      <c r="L3220" s="2" t="str">
        <f>$B3220&amp;"-"&amp;COUNTIF($B$2:$B3220, $B3220)</f>
        <v>7402-2</v>
      </c>
    </row>
    <row r="3221" spans="1:12" x14ac:dyDescent="0.2">
      <c r="A3221" s="2" t="s">
        <v>2318</v>
      </c>
      <c r="B3221" s="2">
        <v>7013</v>
      </c>
      <c r="C3221" s="2">
        <v>0</v>
      </c>
      <c r="D3221" s="2" t="s">
        <v>2318</v>
      </c>
      <c r="E3221" s="2">
        <v>3722</v>
      </c>
      <c r="F3221" s="2" t="s">
        <v>2180</v>
      </c>
      <c r="G3221" s="2">
        <v>2753557.673</v>
      </c>
      <c r="H3221" s="2">
        <v>1187353.665</v>
      </c>
      <c r="I3221" s="2" t="s">
        <v>4897</v>
      </c>
      <c r="J3221" s="4">
        <v>39630</v>
      </c>
      <c r="K3221" s="230">
        <f t="shared" si="252"/>
        <v>3</v>
      </c>
      <c r="L3221" s="2" t="str">
        <f>$B3221&amp;"-"&amp;COUNTIF($B$2:$B3221, $B3221)</f>
        <v>7013-1</v>
      </c>
    </row>
    <row r="3222" spans="1:12" x14ac:dyDescent="0.2">
      <c r="A3222" s="2" t="s">
        <v>2319</v>
      </c>
      <c r="B3222" s="2">
        <v>7403</v>
      </c>
      <c r="C3222" s="2">
        <v>0</v>
      </c>
      <c r="D3222" s="2" t="s">
        <v>2319</v>
      </c>
      <c r="E3222" s="2">
        <v>3723</v>
      </c>
      <c r="F3222" s="2" t="s">
        <v>2180</v>
      </c>
      <c r="G3222" s="2">
        <v>2749369.585</v>
      </c>
      <c r="H3222" s="2">
        <v>1183501.578</v>
      </c>
      <c r="I3222" s="2" t="s">
        <v>4899</v>
      </c>
      <c r="J3222" s="4">
        <v>39630</v>
      </c>
      <c r="K3222" s="230">
        <f t="shared" si="252"/>
        <v>3</v>
      </c>
      <c r="L3222" s="2" t="str">
        <f>$B3222&amp;"-"&amp;COUNTIF($B$2:$B3222, $B3222)</f>
        <v>7403-1</v>
      </c>
    </row>
    <row r="3223" spans="1:12" x14ac:dyDescent="0.2">
      <c r="A3223" s="2" t="s">
        <v>2320</v>
      </c>
      <c r="B3223" s="2">
        <v>7012</v>
      </c>
      <c r="C3223" s="2">
        <v>0</v>
      </c>
      <c r="D3223" s="2" t="s">
        <v>2320</v>
      </c>
      <c r="E3223" s="2">
        <v>3731</v>
      </c>
      <c r="F3223" s="2" t="s">
        <v>2180</v>
      </c>
      <c r="G3223" s="2">
        <v>2754289.6860000002</v>
      </c>
      <c r="H3223" s="2">
        <v>1191882.605</v>
      </c>
      <c r="I3223" s="2" t="s">
        <v>4896</v>
      </c>
      <c r="J3223" s="4">
        <v>39630</v>
      </c>
      <c r="K3223" s="230">
        <f t="shared" si="252"/>
        <v>3</v>
      </c>
      <c r="L3223" s="2" t="str">
        <f>$B3223&amp;"-"&amp;COUNTIF($B$2:$B3223, $B3223)</f>
        <v>7012-1</v>
      </c>
    </row>
    <row r="3224" spans="1:12" x14ac:dyDescent="0.2">
      <c r="A3224" s="2" t="s">
        <v>2321</v>
      </c>
      <c r="B3224" s="2">
        <v>7017</v>
      </c>
      <c r="C3224" s="2">
        <v>0</v>
      </c>
      <c r="D3224" s="2" t="s">
        <v>2322</v>
      </c>
      <c r="E3224" s="2">
        <v>3732</v>
      </c>
      <c r="F3224" s="2" t="s">
        <v>2180</v>
      </c>
      <c r="G3224" s="2">
        <v>2739542.3289999999</v>
      </c>
      <c r="H3224" s="2">
        <v>1190994.473</v>
      </c>
      <c r="I3224" s="2" t="s">
        <v>4899</v>
      </c>
      <c r="J3224" s="4">
        <v>39630</v>
      </c>
      <c r="K3224" s="230">
        <f t="shared" si="252"/>
        <v>3</v>
      </c>
      <c r="L3224" s="2" t="str">
        <f>$B3224&amp;"-"&amp;COUNTIF($B$2:$B3224, $B3224)</f>
        <v>7017-1</v>
      </c>
    </row>
    <row r="3225" spans="1:12" x14ac:dyDescent="0.2">
      <c r="A3225" s="2" t="s">
        <v>2323</v>
      </c>
      <c r="B3225" s="2">
        <v>7018</v>
      </c>
      <c r="C3225" s="2">
        <v>0</v>
      </c>
      <c r="D3225" s="2" t="s">
        <v>2322</v>
      </c>
      <c r="E3225" s="2">
        <v>3732</v>
      </c>
      <c r="F3225" s="2" t="s">
        <v>2180</v>
      </c>
      <c r="G3225" s="2">
        <v>2740910.997</v>
      </c>
      <c r="H3225" s="2">
        <v>1187567.47</v>
      </c>
      <c r="I3225" s="2" t="s">
        <v>4899</v>
      </c>
      <c r="J3225" s="4">
        <v>39630</v>
      </c>
      <c r="K3225" s="230">
        <f t="shared" si="252"/>
        <v>3</v>
      </c>
      <c r="L3225" s="2" t="str">
        <f>$B3225&amp;"-"&amp;COUNTIF($B$2:$B3225, $B3225)</f>
        <v>7018-1</v>
      </c>
    </row>
    <row r="3226" spans="1:12" x14ac:dyDescent="0.2">
      <c r="A3226" s="2" t="s">
        <v>2324</v>
      </c>
      <c r="B3226" s="2">
        <v>7019</v>
      </c>
      <c r="C3226" s="2">
        <v>0</v>
      </c>
      <c r="D3226" s="2" t="s">
        <v>2322</v>
      </c>
      <c r="E3226" s="2">
        <v>3732</v>
      </c>
      <c r="F3226" s="2" t="s">
        <v>2180</v>
      </c>
      <c r="G3226" s="2">
        <v>2743320.2629999998</v>
      </c>
      <c r="H3226" s="2">
        <v>1189885.0020000001</v>
      </c>
      <c r="I3226" s="2" t="s">
        <v>4899</v>
      </c>
      <c r="J3226" s="4">
        <v>39630</v>
      </c>
      <c r="K3226" s="230">
        <f t="shared" si="252"/>
        <v>3</v>
      </c>
      <c r="L3226" s="2" t="str">
        <f>$B3226&amp;"-"&amp;COUNTIF($B$2:$B3226, $B3226)</f>
        <v>7019-1</v>
      </c>
    </row>
    <row r="3227" spans="1:12" x14ac:dyDescent="0.2">
      <c r="A3227" s="2" t="s">
        <v>2325</v>
      </c>
      <c r="B3227" s="2">
        <v>7015</v>
      </c>
      <c r="C3227" s="2">
        <v>0</v>
      </c>
      <c r="D3227" s="2" t="s">
        <v>2325</v>
      </c>
      <c r="E3227" s="2">
        <v>3733</v>
      </c>
      <c r="F3227" s="2" t="s">
        <v>2180</v>
      </c>
      <c r="G3227" s="2">
        <v>2750287.372</v>
      </c>
      <c r="H3227" s="2">
        <v>1189898.9620000001</v>
      </c>
      <c r="I3227" s="2" t="s">
        <v>4896</v>
      </c>
      <c r="J3227" s="4">
        <v>39630</v>
      </c>
      <c r="K3227" s="230">
        <f t="shared" si="252"/>
        <v>3</v>
      </c>
      <c r="L3227" s="2" t="str">
        <f>$B3227&amp;"-"&amp;COUNTIF($B$2:$B3227, $B3227)</f>
        <v>7015-1</v>
      </c>
    </row>
    <row r="3228" spans="1:12" x14ac:dyDescent="0.2">
      <c r="A3228" s="2" t="s">
        <v>2046</v>
      </c>
      <c r="B3228" s="2">
        <v>7315</v>
      </c>
      <c r="C3228" s="2">
        <v>0</v>
      </c>
      <c r="D3228" s="2" t="s">
        <v>2325</v>
      </c>
      <c r="E3228" s="2">
        <v>3733</v>
      </c>
      <c r="F3228" s="2" t="s">
        <v>2180</v>
      </c>
      <c r="G3228" s="2">
        <v>2749838.4670000002</v>
      </c>
      <c r="H3228" s="2">
        <v>1193402.5430000001</v>
      </c>
      <c r="I3228" s="2" t="s">
        <v>4896</v>
      </c>
      <c r="J3228" s="4">
        <v>39630</v>
      </c>
      <c r="K3228" s="230">
        <f t="shared" si="252"/>
        <v>3</v>
      </c>
      <c r="L3228" s="2" t="str">
        <f>$B3228&amp;"-"&amp;COUNTIF($B$2:$B3228, $B3228)</f>
        <v>7315-2</v>
      </c>
    </row>
    <row r="3229" spans="1:12" x14ac:dyDescent="0.2">
      <c r="A3229" s="2" t="s">
        <v>2326</v>
      </c>
      <c r="B3229" s="2">
        <v>7014</v>
      </c>
      <c r="C3229" s="2">
        <v>0</v>
      </c>
      <c r="D3229" s="2" t="s">
        <v>2326</v>
      </c>
      <c r="E3229" s="2">
        <v>3734</v>
      </c>
      <c r="F3229" s="2" t="s">
        <v>2180</v>
      </c>
      <c r="G3229" s="2">
        <v>2743523.5419999999</v>
      </c>
      <c r="H3229" s="2">
        <v>1193588.26</v>
      </c>
      <c r="I3229" s="2" t="s">
        <v>4899</v>
      </c>
      <c r="J3229" s="4">
        <v>39630</v>
      </c>
      <c r="K3229" s="230">
        <f t="shared" si="252"/>
        <v>3</v>
      </c>
      <c r="L3229" s="2" t="str">
        <f>$B3229&amp;"-"&amp;COUNTIF($B$2:$B3229, $B3229)</f>
        <v>7014-1</v>
      </c>
    </row>
    <row r="3230" spans="1:12" x14ac:dyDescent="0.2">
      <c r="A3230" s="2" t="s">
        <v>2325</v>
      </c>
      <c r="B3230" s="2">
        <v>7015</v>
      </c>
      <c r="C3230" s="2">
        <v>0</v>
      </c>
      <c r="D3230" s="2" t="s">
        <v>2326</v>
      </c>
      <c r="E3230" s="2">
        <v>3734</v>
      </c>
      <c r="F3230" s="2" t="s">
        <v>2180</v>
      </c>
      <c r="G3230" s="2">
        <v>2748303.2149999999</v>
      </c>
      <c r="H3230" s="2">
        <v>1188268.0719999999</v>
      </c>
      <c r="I3230" s="2" t="s">
        <v>4896</v>
      </c>
      <c r="J3230" s="4">
        <v>39630</v>
      </c>
      <c r="K3230" s="230">
        <f t="shared" si="252"/>
        <v>3</v>
      </c>
      <c r="L3230" s="2" t="str">
        <f>$B3230&amp;"-"&amp;COUNTIF($B$2:$B3230, $B3230)</f>
        <v>7015-2</v>
      </c>
    </row>
    <row r="3231" spans="1:12" x14ac:dyDescent="0.2">
      <c r="A3231" s="2" t="s">
        <v>2327</v>
      </c>
      <c r="B3231" s="2">
        <v>7016</v>
      </c>
      <c r="C3231" s="2">
        <v>0</v>
      </c>
      <c r="D3231" s="2" t="s">
        <v>2326</v>
      </c>
      <c r="E3231" s="2">
        <v>3734</v>
      </c>
      <c r="F3231" s="2" t="s">
        <v>2180</v>
      </c>
      <c r="G3231" s="2">
        <v>2744653.5639999998</v>
      </c>
      <c r="H3231" s="2">
        <v>1187395.9650000001</v>
      </c>
      <c r="I3231" s="2" t="s">
        <v>4899</v>
      </c>
      <c r="J3231" s="4">
        <v>39630</v>
      </c>
      <c r="K3231" s="230">
        <f t="shared" si="252"/>
        <v>3</v>
      </c>
      <c r="L3231" s="2" t="str">
        <f>$B3231&amp;"-"&amp;COUNTIF($B$2:$B3231, $B3231)</f>
        <v>7016-1</v>
      </c>
    </row>
    <row r="3232" spans="1:12" x14ac:dyDescent="0.2">
      <c r="A3232" s="2" t="s">
        <v>2328</v>
      </c>
      <c r="B3232" s="2">
        <v>7527</v>
      </c>
      <c r="C3232" s="2">
        <v>0</v>
      </c>
      <c r="D3232" s="2" t="s">
        <v>2329</v>
      </c>
      <c r="E3232" s="2">
        <v>3746</v>
      </c>
      <c r="F3232" s="2" t="s">
        <v>2180</v>
      </c>
      <c r="G3232" s="2">
        <v>2796920.7059999998</v>
      </c>
      <c r="H3232" s="2">
        <v>1173229.3629999999</v>
      </c>
      <c r="I3232" s="2" t="s">
        <v>4899</v>
      </c>
      <c r="J3232" s="4">
        <v>39630</v>
      </c>
      <c r="K3232" s="230">
        <f t="shared" si="252"/>
        <v>3</v>
      </c>
      <c r="L3232" s="2" t="str">
        <f>$B3232&amp;"-"&amp;COUNTIF($B$2:$B3232, $B3232)</f>
        <v>7527-1</v>
      </c>
    </row>
    <row r="3233" spans="1:12" x14ac:dyDescent="0.2">
      <c r="A3233" s="2" t="s">
        <v>2329</v>
      </c>
      <c r="B3233" s="2">
        <v>7530</v>
      </c>
      <c r="C3233" s="2">
        <v>0</v>
      </c>
      <c r="D3233" s="2" t="s">
        <v>2329</v>
      </c>
      <c r="E3233" s="2">
        <v>3746</v>
      </c>
      <c r="F3233" s="2" t="s">
        <v>2180</v>
      </c>
      <c r="G3233" s="2">
        <v>2806740.537</v>
      </c>
      <c r="H3233" s="2">
        <v>1171587.662</v>
      </c>
      <c r="I3233" s="2" t="s">
        <v>4899</v>
      </c>
      <c r="J3233" s="4">
        <v>39630</v>
      </c>
      <c r="K3233" s="230">
        <f t="shared" si="252"/>
        <v>3</v>
      </c>
      <c r="L3233" s="2" t="str">
        <f>$B3233&amp;"-"&amp;COUNTIF($B$2:$B3233, $B3233)</f>
        <v>7530-1</v>
      </c>
    </row>
    <row r="3234" spans="1:12" x14ac:dyDescent="0.2">
      <c r="A3234" s="2" t="s">
        <v>2330</v>
      </c>
      <c r="B3234" s="2">
        <v>7542</v>
      </c>
      <c r="C3234" s="2">
        <v>0</v>
      </c>
      <c r="D3234" s="2" t="s">
        <v>2329</v>
      </c>
      <c r="E3234" s="2">
        <v>3746</v>
      </c>
      <c r="F3234" s="2" t="s">
        <v>2180</v>
      </c>
      <c r="G3234" s="2">
        <v>2798060.2230000002</v>
      </c>
      <c r="H3234" s="2">
        <v>1180889.287</v>
      </c>
      <c r="I3234" s="2" t="s">
        <v>4899</v>
      </c>
      <c r="J3234" s="4">
        <v>39630</v>
      </c>
      <c r="K3234" s="230">
        <f t="shared" si="252"/>
        <v>3</v>
      </c>
      <c r="L3234" s="2" t="str">
        <f>$B3234&amp;"-"&amp;COUNTIF($B$2:$B3234, $B3234)</f>
        <v>7542-1</v>
      </c>
    </row>
    <row r="3235" spans="1:12" x14ac:dyDescent="0.2">
      <c r="A3235" s="2" t="s">
        <v>2331</v>
      </c>
      <c r="B3235" s="2">
        <v>7543</v>
      </c>
      <c r="C3235" s="2">
        <v>0</v>
      </c>
      <c r="D3235" s="2" t="s">
        <v>2329</v>
      </c>
      <c r="E3235" s="2">
        <v>3746</v>
      </c>
      <c r="F3235" s="2" t="s">
        <v>2180</v>
      </c>
      <c r="G3235" s="2">
        <v>2803653.9670000002</v>
      </c>
      <c r="H3235" s="2">
        <v>1185439.7679999999</v>
      </c>
      <c r="I3235" s="2" t="s">
        <v>4899</v>
      </c>
      <c r="J3235" s="4">
        <v>39630</v>
      </c>
      <c r="K3235" s="230">
        <f t="shared" si="252"/>
        <v>3</v>
      </c>
      <c r="L3235" s="2" t="str">
        <f>$B3235&amp;"-"&amp;COUNTIF($B$2:$B3235, $B3235)</f>
        <v>7543-1</v>
      </c>
    </row>
    <row r="3236" spans="1:12" x14ac:dyDescent="0.2">
      <c r="A3236" s="2" t="s">
        <v>2332</v>
      </c>
      <c r="B3236" s="2">
        <v>7562</v>
      </c>
      <c r="C3236" s="2">
        <v>0</v>
      </c>
      <c r="D3236" s="2" t="s">
        <v>2333</v>
      </c>
      <c r="E3236" s="2">
        <v>3752</v>
      </c>
      <c r="F3236" s="2" t="s">
        <v>2180</v>
      </c>
      <c r="G3236" s="2">
        <v>2825192.7629999998</v>
      </c>
      <c r="H3236" s="2">
        <v>1205470.3670000001</v>
      </c>
      <c r="I3236" s="2" t="s">
        <v>4896</v>
      </c>
      <c r="J3236" s="4">
        <v>39630</v>
      </c>
      <c r="K3236" s="230">
        <f t="shared" si="252"/>
        <v>3</v>
      </c>
      <c r="L3236" s="2" t="str">
        <f>$B3236&amp;"-"&amp;COUNTIF($B$2:$B3236, $B3236)</f>
        <v>7562-1</v>
      </c>
    </row>
    <row r="3237" spans="1:12" x14ac:dyDescent="0.2">
      <c r="A3237" s="2" t="s">
        <v>2334</v>
      </c>
      <c r="B3237" s="2">
        <v>7563</v>
      </c>
      <c r="C3237" s="2">
        <v>0</v>
      </c>
      <c r="D3237" s="2" t="s">
        <v>2333</v>
      </c>
      <c r="E3237" s="2">
        <v>3752</v>
      </c>
      <c r="F3237" s="2" t="s">
        <v>2180</v>
      </c>
      <c r="G3237" s="2">
        <v>2822313.2609999999</v>
      </c>
      <c r="H3237" s="2">
        <v>1203703.7949999999</v>
      </c>
      <c r="I3237" s="2" t="s">
        <v>4896</v>
      </c>
      <c r="J3237" s="4">
        <v>39630</v>
      </c>
      <c r="K3237" s="230">
        <f t="shared" si="252"/>
        <v>3</v>
      </c>
      <c r="L3237" s="2" t="str">
        <f>$B3237&amp;"-"&amp;COUNTIF($B$2:$B3237, $B3237)</f>
        <v>7563-1</v>
      </c>
    </row>
    <row r="3238" spans="1:12" x14ac:dyDescent="0.2">
      <c r="A3238" s="2" t="s">
        <v>2335</v>
      </c>
      <c r="B3238" s="2">
        <v>7545</v>
      </c>
      <c r="C3238" s="2">
        <v>0</v>
      </c>
      <c r="D3238" s="2" t="s">
        <v>2336</v>
      </c>
      <c r="E3238" s="2">
        <v>3762</v>
      </c>
      <c r="F3238" s="2" t="s">
        <v>2180</v>
      </c>
      <c r="G3238" s="2">
        <v>2806163.588</v>
      </c>
      <c r="H3238" s="2">
        <v>1188987.125</v>
      </c>
      <c r="I3238" s="2" t="s">
        <v>4899</v>
      </c>
      <c r="J3238" s="4">
        <v>39630</v>
      </c>
      <c r="K3238" s="230">
        <f t="shared" si="252"/>
        <v>3</v>
      </c>
      <c r="L3238" s="2" t="str">
        <f>$B3238&amp;"-"&amp;COUNTIF($B$2:$B3238, $B3238)</f>
        <v>7545-1</v>
      </c>
    </row>
    <row r="3239" spans="1:12" x14ac:dyDescent="0.2">
      <c r="A3239" s="2" t="s">
        <v>2337</v>
      </c>
      <c r="B3239" s="2">
        <v>7546</v>
      </c>
      <c r="C3239" s="2">
        <v>0</v>
      </c>
      <c r="D3239" s="2" t="s">
        <v>2336</v>
      </c>
      <c r="E3239" s="2">
        <v>3762</v>
      </c>
      <c r="F3239" s="2" t="s">
        <v>2180</v>
      </c>
      <c r="G3239" s="2">
        <v>2809761.1510000001</v>
      </c>
      <c r="H3239" s="2">
        <v>1184084.4280000001</v>
      </c>
      <c r="I3239" s="2" t="s">
        <v>4899</v>
      </c>
      <c r="J3239" s="4">
        <v>39630</v>
      </c>
      <c r="K3239" s="230">
        <f t="shared" si="252"/>
        <v>3</v>
      </c>
      <c r="L3239" s="2" t="str">
        <f>$B3239&amp;"-"&amp;COUNTIF($B$2:$B3239, $B3239)</f>
        <v>7546-1</v>
      </c>
    </row>
    <row r="3240" spans="1:12" x14ac:dyDescent="0.2">
      <c r="A3240" s="2" t="s">
        <v>2336</v>
      </c>
      <c r="B3240" s="2">
        <v>7550</v>
      </c>
      <c r="C3240" s="2">
        <v>0</v>
      </c>
      <c r="D3240" s="2" t="s">
        <v>2336</v>
      </c>
      <c r="E3240" s="2">
        <v>3762</v>
      </c>
      <c r="F3240" s="2" t="s">
        <v>2180</v>
      </c>
      <c r="G3240" s="2">
        <v>2820785.895</v>
      </c>
      <c r="H3240" s="2">
        <v>1179758.872</v>
      </c>
      <c r="I3240" s="2" t="s">
        <v>4899</v>
      </c>
      <c r="J3240" s="4">
        <v>39630</v>
      </c>
      <c r="K3240" s="230">
        <f t="shared" si="252"/>
        <v>3</v>
      </c>
      <c r="L3240" s="2" t="str">
        <f>$B3240&amp;"-"&amp;COUNTIF($B$2:$B3240, $B3240)</f>
        <v>7550-1</v>
      </c>
    </row>
    <row r="3241" spans="1:12" x14ac:dyDescent="0.2">
      <c r="A3241" s="2" t="s">
        <v>2338</v>
      </c>
      <c r="B3241" s="2">
        <v>7551</v>
      </c>
      <c r="C3241" s="2">
        <v>0</v>
      </c>
      <c r="D3241" s="2" t="s">
        <v>2336</v>
      </c>
      <c r="E3241" s="2">
        <v>3762</v>
      </c>
      <c r="F3241" s="2" t="s">
        <v>2180</v>
      </c>
      <c r="G3241" s="2">
        <v>2812700.8369999998</v>
      </c>
      <c r="H3241" s="2">
        <v>1189629.048</v>
      </c>
      <c r="I3241" s="2" t="s">
        <v>4899</v>
      </c>
      <c r="J3241" s="4">
        <v>39630</v>
      </c>
      <c r="K3241" s="230">
        <f t="shared" si="252"/>
        <v>3</v>
      </c>
      <c r="L3241" s="2" t="str">
        <f>$B3241&amp;"-"&amp;COUNTIF($B$2:$B3241, $B3241)</f>
        <v>7551-1</v>
      </c>
    </row>
    <row r="3242" spans="1:12" x14ac:dyDescent="0.2">
      <c r="A3242" s="2" t="s">
        <v>2339</v>
      </c>
      <c r="B3242" s="2">
        <v>7552</v>
      </c>
      <c r="C3242" s="2">
        <v>0</v>
      </c>
      <c r="D3242" s="2" t="s">
        <v>2336</v>
      </c>
      <c r="E3242" s="2">
        <v>3762</v>
      </c>
      <c r="F3242" s="2" t="s">
        <v>2180</v>
      </c>
      <c r="G3242" s="2">
        <v>2817387.6329999999</v>
      </c>
      <c r="H3242" s="2">
        <v>1185731.2069999999</v>
      </c>
      <c r="I3242" s="2" t="s">
        <v>4899</v>
      </c>
      <c r="J3242" s="4">
        <v>39630</v>
      </c>
      <c r="K3242" s="230">
        <f t="shared" si="252"/>
        <v>3</v>
      </c>
      <c r="L3242" s="2" t="str">
        <f>$B3242&amp;"-"&amp;COUNTIF($B$2:$B3242, $B3242)</f>
        <v>7552-1</v>
      </c>
    </row>
    <row r="3243" spans="1:12" x14ac:dyDescent="0.2">
      <c r="A3243" s="2" t="s">
        <v>2340</v>
      </c>
      <c r="B3243" s="2">
        <v>7553</v>
      </c>
      <c r="C3243" s="2">
        <v>0</v>
      </c>
      <c r="D3243" s="2" t="s">
        <v>2336</v>
      </c>
      <c r="E3243" s="2">
        <v>3762</v>
      </c>
      <c r="F3243" s="2" t="s">
        <v>2180</v>
      </c>
      <c r="G3243" s="2">
        <v>2814556.5639999998</v>
      </c>
      <c r="H3243" s="2">
        <v>1179803.852</v>
      </c>
      <c r="I3243" s="2" t="s">
        <v>4899</v>
      </c>
      <c r="J3243" s="4">
        <v>39630</v>
      </c>
      <c r="K3243" s="230">
        <f t="shared" si="252"/>
        <v>3</v>
      </c>
      <c r="L3243" s="2" t="str">
        <f>$B3243&amp;"-"&amp;COUNTIF($B$2:$B3243, $B3243)</f>
        <v>7553-1</v>
      </c>
    </row>
    <row r="3244" spans="1:12" x14ac:dyDescent="0.2">
      <c r="A3244" s="2" t="s">
        <v>2341</v>
      </c>
      <c r="B3244" s="2">
        <v>7554</v>
      </c>
      <c r="C3244" s="2">
        <v>0</v>
      </c>
      <c r="D3244" s="2" t="s">
        <v>2336</v>
      </c>
      <c r="E3244" s="2">
        <v>3762</v>
      </c>
      <c r="F3244" s="2" t="s">
        <v>2180</v>
      </c>
      <c r="G3244" s="2">
        <v>2820416.895</v>
      </c>
      <c r="H3244" s="2">
        <v>1190767.236</v>
      </c>
      <c r="I3244" s="2" t="s">
        <v>4899</v>
      </c>
      <c r="J3244" s="4">
        <v>39630</v>
      </c>
      <c r="K3244" s="230">
        <f t="shared" si="252"/>
        <v>3</v>
      </c>
      <c r="L3244" s="2" t="str">
        <f>$B3244&amp;"-"&amp;COUNTIF($B$2:$B3244, $B3244)</f>
        <v>7554-1</v>
      </c>
    </row>
    <row r="3245" spans="1:12" x14ac:dyDescent="0.2">
      <c r="A3245" s="2" t="s">
        <v>2344</v>
      </c>
      <c r="B3245" s="2">
        <v>7557</v>
      </c>
      <c r="C3245" s="2">
        <v>0</v>
      </c>
      <c r="D3245" s="2" t="s">
        <v>2336</v>
      </c>
      <c r="E3245" s="2">
        <v>3762</v>
      </c>
      <c r="F3245" s="2" t="s">
        <v>2180</v>
      </c>
      <c r="G3245" s="2">
        <v>2820425.2179999999</v>
      </c>
      <c r="H3245" s="2">
        <v>1195311.9180000001</v>
      </c>
      <c r="I3245" s="2" t="s">
        <v>4899</v>
      </c>
      <c r="J3245" s="4">
        <v>39630</v>
      </c>
      <c r="K3245" s="230">
        <f t="shared" si="252"/>
        <v>3</v>
      </c>
      <c r="L3245" s="2" t="str">
        <f>$B3245&amp;"-"&amp;COUNTIF($B$2:$B3245, $B3245)</f>
        <v>7557-1</v>
      </c>
    </row>
    <row r="3246" spans="1:12" x14ac:dyDescent="0.2">
      <c r="A3246" s="2" t="s">
        <v>2342</v>
      </c>
      <c r="B3246" s="2">
        <v>7556</v>
      </c>
      <c r="C3246" s="2">
        <v>0</v>
      </c>
      <c r="D3246" s="2" t="s">
        <v>2343</v>
      </c>
      <c r="E3246" s="2">
        <v>3764</v>
      </c>
      <c r="F3246" s="2" t="s">
        <v>2180</v>
      </c>
      <c r="G3246" s="2">
        <v>2813756.6880000001</v>
      </c>
      <c r="H3246" s="2">
        <v>1198278.75</v>
      </c>
      <c r="I3246" s="2" t="s">
        <v>4899</v>
      </c>
      <c r="J3246" s="4">
        <v>39630</v>
      </c>
      <c r="K3246" s="230">
        <f t="shared" si="252"/>
        <v>3</v>
      </c>
      <c r="L3246" s="2" t="str">
        <f>$B3246&amp;"-"&amp;COUNTIF($B$2:$B3246, $B3246)</f>
        <v>7556-1</v>
      </c>
    </row>
    <row r="3247" spans="1:12" x14ac:dyDescent="0.2">
      <c r="A3247" s="2" t="s">
        <v>2342</v>
      </c>
      <c r="B3247" s="2">
        <v>7556</v>
      </c>
      <c r="C3247" s="2">
        <v>0</v>
      </c>
      <c r="D3247" s="2" t="s">
        <v>2343</v>
      </c>
      <c r="E3247" s="2">
        <v>3764</v>
      </c>
      <c r="F3247" s="2" t="s">
        <v>2180</v>
      </c>
      <c r="G3247" s="2">
        <v>2826830.1090000002</v>
      </c>
      <c r="H3247" s="2">
        <v>1191272.3700000001</v>
      </c>
      <c r="I3247" s="2" t="s">
        <v>4899</v>
      </c>
      <c r="J3247" s="4">
        <v>39630</v>
      </c>
      <c r="K3247" s="230">
        <f t="shared" si="252"/>
        <v>3</v>
      </c>
      <c r="L3247" s="2" t="str">
        <f>$B3247&amp;"-"&amp;COUNTIF($B$2:$B3247, $B3247)</f>
        <v>7556-2</v>
      </c>
    </row>
    <row r="3248" spans="1:12" x14ac:dyDescent="0.2">
      <c r="A3248" s="2" t="s">
        <v>2344</v>
      </c>
      <c r="B3248" s="2">
        <v>7557</v>
      </c>
      <c r="C3248" s="2">
        <v>0</v>
      </c>
      <c r="D3248" s="2" t="s">
        <v>2343</v>
      </c>
      <c r="E3248" s="2">
        <v>3764</v>
      </c>
      <c r="F3248" s="2" t="s">
        <v>2180</v>
      </c>
      <c r="G3248" s="2">
        <v>2820986.4649999999</v>
      </c>
      <c r="H3248" s="2">
        <v>1196318.216</v>
      </c>
      <c r="I3248" s="2" t="s">
        <v>4899</v>
      </c>
      <c r="J3248" s="4">
        <v>39630</v>
      </c>
      <c r="K3248" s="230">
        <f t="shared" si="252"/>
        <v>3</v>
      </c>
      <c r="L3248" s="2" t="str">
        <f>$B3248&amp;"-"&amp;COUNTIF($B$2:$B3248, $B3248)</f>
        <v>7557-2</v>
      </c>
    </row>
    <row r="3249" spans="1:12" x14ac:dyDescent="0.2">
      <c r="A3249" s="2" t="s">
        <v>2345</v>
      </c>
      <c r="B3249" s="2">
        <v>7558</v>
      </c>
      <c r="C3249" s="2">
        <v>0</v>
      </c>
      <c r="D3249" s="2" t="s">
        <v>2343</v>
      </c>
      <c r="E3249" s="2">
        <v>3764</v>
      </c>
      <c r="F3249" s="2" t="s">
        <v>2180</v>
      </c>
      <c r="G3249" s="2">
        <v>2828751.11</v>
      </c>
      <c r="H3249" s="2">
        <v>1193781.327</v>
      </c>
      <c r="I3249" s="2" t="s">
        <v>4899</v>
      </c>
      <c r="J3249" s="4">
        <v>39630</v>
      </c>
      <c r="K3249" s="230">
        <f t="shared" si="252"/>
        <v>3</v>
      </c>
      <c r="L3249" s="2" t="str">
        <f>$B3249&amp;"-"&amp;COUNTIF($B$2:$B3249, $B3249)</f>
        <v>7558-1</v>
      </c>
    </row>
    <row r="3250" spans="1:12" x14ac:dyDescent="0.2">
      <c r="A3250" s="2" t="s">
        <v>2346</v>
      </c>
      <c r="B3250" s="2">
        <v>7559</v>
      </c>
      <c r="C3250" s="2">
        <v>0</v>
      </c>
      <c r="D3250" s="2" t="s">
        <v>2343</v>
      </c>
      <c r="E3250" s="2">
        <v>3764</v>
      </c>
      <c r="F3250" s="2" t="s">
        <v>2180</v>
      </c>
      <c r="G3250" s="2">
        <v>2826560.102</v>
      </c>
      <c r="H3250" s="2">
        <v>1196928.014</v>
      </c>
      <c r="I3250" s="2" t="s">
        <v>4899</v>
      </c>
      <c r="J3250" s="4">
        <v>39630</v>
      </c>
      <c r="K3250" s="230">
        <f t="shared" si="252"/>
        <v>3</v>
      </c>
      <c r="L3250" s="2" t="str">
        <f>$B3250&amp;"-"&amp;COUNTIF($B$2:$B3250, $B3250)</f>
        <v>7559-1</v>
      </c>
    </row>
    <row r="3251" spans="1:12" x14ac:dyDescent="0.2">
      <c r="A3251" s="2" t="s">
        <v>2347</v>
      </c>
      <c r="B3251" s="2">
        <v>7560</v>
      </c>
      <c r="C3251" s="2">
        <v>0</v>
      </c>
      <c r="D3251" s="2" t="s">
        <v>2343</v>
      </c>
      <c r="E3251" s="2">
        <v>3764</v>
      </c>
      <c r="F3251" s="2" t="s">
        <v>2180</v>
      </c>
      <c r="G3251" s="2">
        <v>2827676.7349999999</v>
      </c>
      <c r="H3251" s="2">
        <v>1200012.7760000001</v>
      </c>
      <c r="I3251" s="2" t="s">
        <v>4899</v>
      </c>
      <c r="J3251" s="4">
        <v>39630</v>
      </c>
      <c r="K3251" s="230">
        <f t="shared" si="252"/>
        <v>3</v>
      </c>
      <c r="L3251" s="2" t="str">
        <f>$B3251&amp;"-"&amp;COUNTIF($B$2:$B3251, $B3251)</f>
        <v>7560-1</v>
      </c>
    </row>
    <row r="3252" spans="1:12" x14ac:dyDescent="0.2">
      <c r="A3252" s="2" t="s">
        <v>2348</v>
      </c>
      <c r="B3252" s="2">
        <v>7502</v>
      </c>
      <c r="C3252" s="2">
        <v>0</v>
      </c>
      <c r="D3252" s="2" t="s">
        <v>2348</v>
      </c>
      <c r="E3252" s="2">
        <v>3781</v>
      </c>
      <c r="F3252" s="2" t="s">
        <v>2180</v>
      </c>
      <c r="G3252" s="2">
        <v>2775987.7510000002</v>
      </c>
      <c r="H3252" s="2">
        <v>1155882.331</v>
      </c>
      <c r="I3252" s="2" t="s">
        <v>4899</v>
      </c>
      <c r="J3252" s="4">
        <v>39630</v>
      </c>
      <c r="K3252" s="230">
        <f t="shared" si="252"/>
        <v>3</v>
      </c>
      <c r="L3252" s="2" t="str">
        <f>$B3252&amp;"-"&amp;COUNTIF($B$2:$B3252, $B3252)</f>
        <v>7502-1</v>
      </c>
    </row>
    <row r="3253" spans="1:12" x14ac:dyDescent="0.2">
      <c r="A3253" s="2" t="s">
        <v>2348</v>
      </c>
      <c r="B3253" s="2">
        <v>7502</v>
      </c>
      <c r="C3253" s="2">
        <v>0</v>
      </c>
      <c r="D3253" s="2" t="s">
        <v>2348</v>
      </c>
      <c r="E3253" s="2">
        <v>3781</v>
      </c>
      <c r="F3253" s="2" t="s">
        <v>2180</v>
      </c>
      <c r="G3253" s="2">
        <v>2786132.125</v>
      </c>
      <c r="H3253" s="2">
        <v>1158695.7339999999</v>
      </c>
      <c r="I3253" s="2" t="s">
        <v>4899</v>
      </c>
      <c r="J3253" s="4">
        <v>39630</v>
      </c>
      <c r="K3253" s="230">
        <f t="shared" si="252"/>
        <v>3</v>
      </c>
      <c r="L3253" s="2" t="str">
        <f>$B3253&amp;"-"&amp;COUNTIF($B$2:$B3253, $B3253)</f>
        <v>7502-2</v>
      </c>
    </row>
    <row r="3254" spans="1:12" x14ac:dyDescent="0.2">
      <c r="A3254" s="2" t="s">
        <v>2354</v>
      </c>
      <c r="B3254" s="2">
        <v>7500</v>
      </c>
      <c r="C3254" s="2">
        <v>0</v>
      </c>
      <c r="D3254" s="2" t="s">
        <v>2349</v>
      </c>
      <c r="E3254" s="2">
        <v>3782</v>
      </c>
      <c r="F3254" s="2" t="s">
        <v>2180</v>
      </c>
      <c r="G3254" s="2">
        <v>2786272.1940000001</v>
      </c>
      <c r="H3254" s="2">
        <v>1152305.6869999999</v>
      </c>
      <c r="I3254" s="2" t="s">
        <v>4899</v>
      </c>
      <c r="J3254" s="4">
        <v>39630</v>
      </c>
      <c r="K3254" s="230">
        <f t="shared" si="252"/>
        <v>3</v>
      </c>
      <c r="L3254" s="2" t="str">
        <f>$B3254&amp;"-"&amp;COUNTIF($B$2:$B3254, $B3254)</f>
        <v>7500-1</v>
      </c>
    </row>
    <row r="3255" spans="1:12" x14ac:dyDescent="0.2">
      <c r="A3255" s="2" t="s">
        <v>2351</v>
      </c>
      <c r="B3255" s="2">
        <v>7504</v>
      </c>
      <c r="C3255" s="2">
        <v>0</v>
      </c>
      <c r="D3255" s="2" t="s">
        <v>2349</v>
      </c>
      <c r="E3255" s="2">
        <v>3782</v>
      </c>
      <c r="F3255" s="2" t="s">
        <v>2180</v>
      </c>
      <c r="G3255" s="2">
        <v>2788560.6660000002</v>
      </c>
      <c r="H3255" s="2">
        <v>1151941.923</v>
      </c>
      <c r="I3255" s="2" t="s">
        <v>4899</v>
      </c>
      <c r="J3255" s="4">
        <v>39630</v>
      </c>
      <c r="K3255" s="230">
        <f t="shared" si="252"/>
        <v>3</v>
      </c>
      <c r="L3255" s="2" t="str">
        <f>$B3255&amp;"-"&amp;COUNTIF($B$2:$B3255, $B3255)</f>
        <v>7504-1</v>
      </c>
    </row>
    <row r="3256" spans="1:12" x14ac:dyDescent="0.2">
      <c r="A3256" s="2" t="s">
        <v>2349</v>
      </c>
      <c r="B3256" s="2">
        <v>7505</v>
      </c>
      <c r="C3256" s="2">
        <v>0</v>
      </c>
      <c r="D3256" s="2" t="s">
        <v>2349</v>
      </c>
      <c r="E3256" s="2">
        <v>3782</v>
      </c>
      <c r="F3256" s="2" t="s">
        <v>2180</v>
      </c>
      <c r="G3256" s="2">
        <v>2786536.1669999999</v>
      </c>
      <c r="H3256" s="2">
        <v>1153001.0589999999</v>
      </c>
      <c r="I3256" s="2" t="s">
        <v>4897</v>
      </c>
      <c r="J3256" s="4">
        <v>39630</v>
      </c>
      <c r="K3256" s="230">
        <f t="shared" si="252"/>
        <v>3</v>
      </c>
      <c r="L3256" s="2" t="str">
        <f>$B3256&amp;"-"&amp;COUNTIF($B$2:$B3256, $B3256)</f>
        <v>7505-1</v>
      </c>
    </row>
    <row r="3257" spans="1:12" x14ac:dyDescent="0.2">
      <c r="A3257" s="2" t="s">
        <v>2350</v>
      </c>
      <c r="B3257" s="2">
        <v>7523</v>
      </c>
      <c r="C3257" s="2">
        <v>0</v>
      </c>
      <c r="D3257" s="2" t="s">
        <v>2350</v>
      </c>
      <c r="E3257" s="2">
        <v>3783</v>
      </c>
      <c r="F3257" s="2" t="s">
        <v>2180</v>
      </c>
      <c r="G3257" s="2">
        <v>2791108.6690000002</v>
      </c>
      <c r="H3257" s="2">
        <v>1162675.6359999999</v>
      </c>
      <c r="I3257" s="2" t="s">
        <v>4899</v>
      </c>
      <c r="J3257" s="4">
        <v>39630</v>
      </c>
      <c r="K3257" s="230">
        <f t="shared" si="252"/>
        <v>3</v>
      </c>
      <c r="L3257" s="2" t="str">
        <f>$B3257&amp;"-"&amp;COUNTIF($B$2:$B3257, $B3257)</f>
        <v>7523-1</v>
      </c>
    </row>
    <row r="3258" spans="1:12" x14ac:dyDescent="0.2">
      <c r="A3258" s="2" t="s">
        <v>2350</v>
      </c>
      <c r="B3258" s="2">
        <v>7523</v>
      </c>
      <c r="C3258" s="2">
        <v>0</v>
      </c>
      <c r="D3258" s="2" t="s">
        <v>2350</v>
      </c>
      <c r="E3258" s="2">
        <v>3783</v>
      </c>
      <c r="F3258" s="2" t="s">
        <v>2180</v>
      </c>
      <c r="G3258" s="2">
        <v>2796912.8480000002</v>
      </c>
      <c r="H3258" s="2">
        <v>1152840.33</v>
      </c>
      <c r="I3258" s="2" t="s">
        <v>4899</v>
      </c>
      <c r="J3258" s="4">
        <v>39630</v>
      </c>
      <c r="K3258" s="230">
        <f t="shared" si="252"/>
        <v>3</v>
      </c>
      <c r="L3258" s="2" t="str">
        <f>$B3258&amp;"-"&amp;COUNTIF($B$2:$B3258, $B3258)</f>
        <v>7523-2</v>
      </c>
    </row>
    <row r="3259" spans="1:12" x14ac:dyDescent="0.2">
      <c r="A3259" s="2" t="s">
        <v>2351</v>
      </c>
      <c r="B3259" s="2">
        <v>7504</v>
      </c>
      <c r="C3259" s="2">
        <v>0</v>
      </c>
      <c r="D3259" s="2" t="s">
        <v>2351</v>
      </c>
      <c r="E3259" s="2">
        <v>3784</v>
      </c>
      <c r="F3259" s="2" t="s">
        <v>2180</v>
      </c>
      <c r="G3259" s="2">
        <v>2791801.4350000001</v>
      </c>
      <c r="H3259" s="2">
        <v>1145738.4920000001</v>
      </c>
      <c r="I3259" s="2" t="s">
        <v>4899</v>
      </c>
      <c r="J3259" s="4">
        <v>39630</v>
      </c>
      <c r="K3259" s="230">
        <f t="shared" si="252"/>
        <v>3</v>
      </c>
      <c r="L3259" s="2" t="str">
        <f>$B3259&amp;"-"&amp;COUNTIF($B$2:$B3259, $B3259)</f>
        <v>7504-2</v>
      </c>
    </row>
    <row r="3260" spans="1:12" x14ac:dyDescent="0.2">
      <c r="A3260" s="2" t="s">
        <v>2352</v>
      </c>
      <c r="B3260" s="2">
        <v>7522</v>
      </c>
      <c r="C3260" s="2">
        <v>0</v>
      </c>
      <c r="D3260" s="2" t="s">
        <v>2352</v>
      </c>
      <c r="E3260" s="2">
        <v>3785</v>
      </c>
      <c r="F3260" s="2" t="s">
        <v>2180</v>
      </c>
      <c r="G3260" s="2">
        <v>2793371.7480000001</v>
      </c>
      <c r="H3260" s="2">
        <v>1157265.2390000001</v>
      </c>
      <c r="I3260" s="2" t="s">
        <v>4899</v>
      </c>
      <c r="J3260" s="4">
        <v>44105</v>
      </c>
      <c r="K3260" s="230">
        <f t="shared" si="252"/>
        <v>3</v>
      </c>
      <c r="L3260" s="2" t="str">
        <f>$B3260&amp;"-"&amp;COUNTIF($B$2:$B3260, $B3260)</f>
        <v>7522-1</v>
      </c>
    </row>
    <row r="3261" spans="1:12" x14ac:dyDescent="0.2">
      <c r="A3261" s="2" t="s">
        <v>2353</v>
      </c>
      <c r="B3261" s="2">
        <v>7503</v>
      </c>
      <c r="C3261" s="2">
        <v>0</v>
      </c>
      <c r="D3261" s="2" t="s">
        <v>2353</v>
      </c>
      <c r="E3261" s="2">
        <v>3786</v>
      </c>
      <c r="F3261" s="2" t="s">
        <v>2180</v>
      </c>
      <c r="G3261" s="2">
        <v>2784664.4550000001</v>
      </c>
      <c r="H3261" s="2">
        <v>1156592.8370000001</v>
      </c>
      <c r="I3261" s="2" t="s">
        <v>4899</v>
      </c>
      <c r="J3261" s="4">
        <v>39630</v>
      </c>
      <c r="K3261" s="230">
        <f t="shared" si="252"/>
        <v>3</v>
      </c>
      <c r="L3261" s="2" t="str">
        <f>$B3261&amp;"-"&amp;COUNTIF($B$2:$B3261, $B3261)</f>
        <v>7503-1</v>
      </c>
    </row>
    <row r="3262" spans="1:12" x14ac:dyDescent="0.2">
      <c r="A3262" s="2" t="s">
        <v>2351</v>
      </c>
      <c r="B3262" s="2">
        <v>7504</v>
      </c>
      <c r="C3262" s="2">
        <v>0</v>
      </c>
      <c r="D3262" s="2" t="s">
        <v>2353</v>
      </c>
      <c r="E3262" s="2">
        <v>3786</v>
      </c>
      <c r="F3262" s="2" t="s">
        <v>2180</v>
      </c>
      <c r="G3262" s="2">
        <v>2786329.1120000002</v>
      </c>
      <c r="H3262" s="2">
        <v>1143511.0179999999</v>
      </c>
      <c r="I3262" s="2" t="s">
        <v>4899</v>
      </c>
      <c r="J3262" s="4">
        <v>39630</v>
      </c>
      <c r="K3262" s="230">
        <f t="shared" si="252"/>
        <v>3</v>
      </c>
      <c r="L3262" s="2" t="str">
        <f>$B3262&amp;"-"&amp;COUNTIF($B$2:$B3262, $B3262)</f>
        <v>7504-3</v>
      </c>
    </row>
    <row r="3263" spans="1:12" x14ac:dyDescent="0.2">
      <c r="A3263" s="2" t="s">
        <v>2354</v>
      </c>
      <c r="B3263" s="2">
        <v>7500</v>
      </c>
      <c r="C3263" s="2">
        <v>0</v>
      </c>
      <c r="D3263" s="2" t="s">
        <v>2354</v>
      </c>
      <c r="E3263" s="2">
        <v>3787</v>
      </c>
      <c r="F3263" s="2" t="s">
        <v>2180</v>
      </c>
      <c r="G3263" s="2">
        <v>2783865.6660000002</v>
      </c>
      <c r="H3263" s="2">
        <v>1151052.2169999999</v>
      </c>
      <c r="I3263" s="2" t="s">
        <v>4899</v>
      </c>
      <c r="J3263" s="4">
        <v>39630</v>
      </c>
      <c r="K3263" s="230">
        <f t="shared" si="252"/>
        <v>3</v>
      </c>
      <c r="L3263" s="2" t="str">
        <f>$B3263&amp;"-"&amp;COUNTIF($B$2:$B3263, $B3263)</f>
        <v>7500-2</v>
      </c>
    </row>
    <row r="3264" spans="1:12" x14ac:dyDescent="0.2">
      <c r="A3264" s="2" t="s">
        <v>2363</v>
      </c>
      <c r="B3264" s="2">
        <v>7512</v>
      </c>
      <c r="C3264" s="2">
        <v>0</v>
      </c>
      <c r="D3264" s="2" t="s">
        <v>2354</v>
      </c>
      <c r="E3264" s="2">
        <v>3787</v>
      </c>
      <c r="F3264" s="2" t="s">
        <v>2180</v>
      </c>
      <c r="G3264" s="2">
        <v>2782378.358</v>
      </c>
      <c r="H3264" s="2">
        <v>1150353.3330000001</v>
      </c>
      <c r="I3264" s="2" t="s">
        <v>4899</v>
      </c>
      <c r="J3264" s="4">
        <v>39630</v>
      </c>
      <c r="K3264" s="230">
        <f t="shared" si="252"/>
        <v>3</v>
      </c>
      <c r="L3264" s="2" t="str">
        <f>$B3264&amp;"-"&amp;COUNTIF($B$2:$B3264, $B3264)</f>
        <v>7512-1</v>
      </c>
    </row>
    <row r="3265" spans="1:12" x14ac:dyDescent="0.2">
      <c r="A3265" s="2" t="s">
        <v>2355</v>
      </c>
      <c r="B3265" s="2">
        <v>7525</v>
      </c>
      <c r="C3265" s="2">
        <v>0</v>
      </c>
      <c r="D3265" s="2" t="s">
        <v>2355</v>
      </c>
      <c r="E3265" s="2">
        <v>3788</v>
      </c>
      <c r="F3265" s="2" t="s">
        <v>2180</v>
      </c>
      <c r="G3265" s="2">
        <v>2797860.1669999999</v>
      </c>
      <c r="H3265" s="2">
        <v>1163645.142</v>
      </c>
      <c r="I3265" s="2" t="s">
        <v>4899</v>
      </c>
      <c r="J3265" s="4">
        <v>39630</v>
      </c>
      <c r="K3265" s="230">
        <f t="shared" si="252"/>
        <v>3</v>
      </c>
      <c r="L3265" s="2" t="str">
        <f>$B3265&amp;"-"&amp;COUNTIF($B$2:$B3265, $B3265)</f>
        <v>7525-1</v>
      </c>
    </row>
    <row r="3266" spans="1:12" x14ac:dyDescent="0.2">
      <c r="A3266" s="2" t="s">
        <v>2356</v>
      </c>
      <c r="B3266" s="2">
        <v>7526</v>
      </c>
      <c r="C3266" s="2">
        <v>0</v>
      </c>
      <c r="D3266" s="2" t="s">
        <v>2355</v>
      </c>
      <c r="E3266" s="2">
        <v>3788</v>
      </c>
      <c r="F3266" s="2" t="s">
        <v>2180</v>
      </c>
      <c r="G3266" s="2">
        <v>2797767.9470000002</v>
      </c>
      <c r="H3266" s="2">
        <v>1169081.138</v>
      </c>
      <c r="I3266" s="2" t="s">
        <v>4899</v>
      </c>
      <c r="J3266" s="4">
        <v>39630</v>
      </c>
      <c r="K3266" s="230">
        <f t="shared" si="252"/>
        <v>3</v>
      </c>
      <c r="L3266" s="2" t="str">
        <f>$B3266&amp;"-"&amp;COUNTIF($B$2:$B3266, $B3266)</f>
        <v>7526-1</v>
      </c>
    </row>
    <row r="3267" spans="1:12" x14ac:dyDescent="0.2">
      <c r="A3267" s="2" t="s">
        <v>2357</v>
      </c>
      <c r="B3267" s="2">
        <v>7526</v>
      </c>
      <c r="C3267" s="2">
        <v>1</v>
      </c>
      <c r="D3267" s="2" t="s">
        <v>2355</v>
      </c>
      <c r="E3267" s="2">
        <v>3788</v>
      </c>
      <c r="F3267" s="2" t="s">
        <v>2180</v>
      </c>
      <c r="G3267" s="2">
        <v>2791224.8149999999</v>
      </c>
      <c r="H3267" s="2">
        <v>1170475.68</v>
      </c>
      <c r="I3267" s="2" t="s">
        <v>4899</v>
      </c>
      <c r="J3267" s="4">
        <v>44228</v>
      </c>
      <c r="K3267" s="230">
        <f t="shared" ref="K3267:K3330" si="253">IF(I3267="it", 1, IF(I3267="fr", 2, 3))</f>
        <v>3</v>
      </c>
      <c r="L3267" s="2" t="str">
        <f>$B3267&amp;"-"&amp;COUNTIF($B$2:$B3267, $B3267)</f>
        <v>7526-2</v>
      </c>
    </row>
    <row r="3268" spans="1:12" x14ac:dyDescent="0.2">
      <c r="A3268" s="2" t="s">
        <v>2358</v>
      </c>
      <c r="B3268" s="2">
        <v>7514</v>
      </c>
      <c r="C3268" s="2">
        <v>0</v>
      </c>
      <c r="D3268" s="2" t="s">
        <v>2359</v>
      </c>
      <c r="E3268" s="2">
        <v>3789</v>
      </c>
      <c r="F3268" s="2" t="s">
        <v>2180</v>
      </c>
      <c r="G3268" s="2">
        <v>2779900.6880000001</v>
      </c>
      <c r="H3268" s="2">
        <v>1145354.2290000001</v>
      </c>
      <c r="I3268" s="2" t="s">
        <v>4897</v>
      </c>
      <c r="J3268" s="4">
        <v>39630</v>
      </c>
      <c r="K3268" s="230">
        <f t="shared" si="253"/>
        <v>3</v>
      </c>
      <c r="L3268" s="2" t="str">
        <f>$B3268&amp;"-"&amp;COUNTIF($B$2:$B3268, $B3268)</f>
        <v>7514-1</v>
      </c>
    </row>
    <row r="3269" spans="1:12" x14ac:dyDescent="0.2">
      <c r="A3269" s="2" t="s">
        <v>2360</v>
      </c>
      <c r="B3269" s="2">
        <v>7514</v>
      </c>
      <c r="C3269" s="2">
        <v>2</v>
      </c>
      <c r="D3269" s="2" t="s">
        <v>2359</v>
      </c>
      <c r="E3269" s="2">
        <v>3789</v>
      </c>
      <c r="F3269" s="2" t="s">
        <v>2180</v>
      </c>
      <c r="G3269" s="2">
        <v>2780873.9550000001</v>
      </c>
      <c r="H3269" s="2">
        <v>1138868.648</v>
      </c>
      <c r="I3269" s="2" t="s">
        <v>4899</v>
      </c>
      <c r="J3269" s="4">
        <v>39630</v>
      </c>
      <c r="K3269" s="230">
        <f t="shared" si="253"/>
        <v>3</v>
      </c>
      <c r="L3269" s="2" t="str">
        <f>$B3269&amp;"-"&amp;COUNTIF($B$2:$B3269, $B3269)</f>
        <v>7514-2</v>
      </c>
    </row>
    <row r="3270" spans="1:12" x14ac:dyDescent="0.2">
      <c r="A3270" s="2" t="s">
        <v>2361</v>
      </c>
      <c r="B3270" s="2">
        <v>7515</v>
      </c>
      <c r="C3270" s="2">
        <v>0</v>
      </c>
      <c r="D3270" s="2" t="s">
        <v>2359</v>
      </c>
      <c r="E3270" s="2">
        <v>3789</v>
      </c>
      <c r="F3270" s="2" t="s">
        <v>2180</v>
      </c>
      <c r="G3270" s="2">
        <v>2777005.3709999998</v>
      </c>
      <c r="H3270" s="2">
        <v>1145404.993</v>
      </c>
      <c r="I3270" s="2" t="s">
        <v>4897</v>
      </c>
      <c r="J3270" s="4">
        <v>39630</v>
      </c>
      <c r="K3270" s="230">
        <f t="shared" si="253"/>
        <v>3</v>
      </c>
      <c r="L3270" s="2" t="str">
        <f>$B3270&amp;"-"&amp;COUNTIF($B$2:$B3270, $B3270)</f>
        <v>7515-1</v>
      </c>
    </row>
    <row r="3271" spans="1:12" x14ac:dyDescent="0.2">
      <c r="A3271" s="2" t="s">
        <v>2362</v>
      </c>
      <c r="B3271" s="2">
        <v>7517</v>
      </c>
      <c r="C3271" s="2">
        <v>0</v>
      </c>
      <c r="D3271" s="2" t="s">
        <v>2359</v>
      </c>
      <c r="E3271" s="2">
        <v>3789</v>
      </c>
      <c r="F3271" s="2" t="s">
        <v>2180</v>
      </c>
      <c r="G3271" s="2">
        <v>2774265.4130000002</v>
      </c>
      <c r="H3271" s="2">
        <v>1144361.5419999999</v>
      </c>
      <c r="I3271" s="2" t="s">
        <v>4899</v>
      </c>
      <c r="J3271" s="4">
        <v>39630</v>
      </c>
      <c r="K3271" s="230">
        <f t="shared" si="253"/>
        <v>3</v>
      </c>
      <c r="L3271" s="2" t="str">
        <f>$B3271&amp;"-"&amp;COUNTIF($B$2:$B3271, $B3271)</f>
        <v>7517-1</v>
      </c>
    </row>
    <row r="3272" spans="1:12" x14ac:dyDescent="0.2">
      <c r="A3272" s="2" t="s">
        <v>2363</v>
      </c>
      <c r="B3272" s="2">
        <v>7512</v>
      </c>
      <c r="C3272" s="2">
        <v>0</v>
      </c>
      <c r="D3272" s="2" t="s">
        <v>2364</v>
      </c>
      <c r="E3272" s="2">
        <v>3790</v>
      </c>
      <c r="F3272" s="2" t="s">
        <v>2180</v>
      </c>
      <c r="G3272" s="2">
        <v>2781839.6439999999</v>
      </c>
      <c r="H3272" s="2">
        <v>1150118.196</v>
      </c>
      <c r="I3272" s="2" t="s">
        <v>4899</v>
      </c>
      <c r="J3272" s="4">
        <v>39630</v>
      </c>
      <c r="K3272" s="230">
        <f t="shared" si="253"/>
        <v>3</v>
      </c>
      <c r="L3272" s="2" t="str">
        <f>$B3272&amp;"-"&amp;COUNTIF($B$2:$B3272, $B3272)</f>
        <v>7512-2</v>
      </c>
    </row>
    <row r="3273" spans="1:12" x14ac:dyDescent="0.2">
      <c r="A3273" s="2" t="s">
        <v>2364</v>
      </c>
      <c r="B3273" s="2">
        <v>7513</v>
      </c>
      <c r="C3273" s="2">
        <v>0</v>
      </c>
      <c r="D3273" s="2" t="s">
        <v>2364</v>
      </c>
      <c r="E3273" s="2">
        <v>3790</v>
      </c>
      <c r="F3273" s="2" t="s">
        <v>2180</v>
      </c>
      <c r="G3273" s="2">
        <v>2778409.9709999999</v>
      </c>
      <c r="H3273" s="2">
        <v>1150018.2749999999</v>
      </c>
      <c r="I3273" s="2" t="s">
        <v>4899</v>
      </c>
      <c r="J3273" s="4">
        <v>39630</v>
      </c>
      <c r="K3273" s="230">
        <f t="shared" si="253"/>
        <v>3</v>
      </c>
      <c r="L3273" s="2" t="str">
        <f>$B3273&amp;"-"&amp;COUNTIF($B$2:$B3273, $B3273)</f>
        <v>7513-1</v>
      </c>
    </row>
    <row r="3274" spans="1:12" x14ac:dyDescent="0.2">
      <c r="A3274" s="2" t="s">
        <v>2365</v>
      </c>
      <c r="B3274" s="2">
        <v>7513</v>
      </c>
      <c r="C3274" s="2">
        <v>2</v>
      </c>
      <c r="D3274" s="2" t="s">
        <v>2364</v>
      </c>
      <c r="E3274" s="2">
        <v>3790</v>
      </c>
      <c r="F3274" s="2" t="s">
        <v>2180</v>
      </c>
      <c r="G3274" s="2">
        <v>2783092.7149999999</v>
      </c>
      <c r="H3274" s="2">
        <v>1146411.8899999999</v>
      </c>
      <c r="I3274" s="2" t="s">
        <v>4899</v>
      </c>
      <c r="J3274" s="4">
        <v>39630</v>
      </c>
      <c r="K3274" s="230">
        <f t="shared" si="253"/>
        <v>3</v>
      </c>
      <c r="L3274" s="2" t="str">
        <f>$B3274&amp;"-"&amp;COUNTIF($B$2:$B3274, $B3274)</f>
        <v>7513-2</v>
      </c>
    </row>
    <row r="3275" spans="1:12" x14ac:dyDescent="0.2">
      <c r="A3275" s="2" t="s">
        <v>2366</v>
      </c>
      <c r="B3275" s="2">
        <v>7524</v>
      </c>
      <c r="C3275" s="2">
        <v>0</v>
      </c>
      <c r="D3275" s="2" t="s">
        <v>2366</v>
      </c>
      <c r="E3275" s="2">
        <v>3791</v>
      </c>
      <c r="F3275" s="2" t="s">
        <v>2180</v>
      </c>
      <c r="G3275" s="2">
        <v>2787505.517</v>
      </c>
      <c r="H3275" s="2">
        <v>1165190.1769999999</v>
      </c>
      <c r="I3275" s="2" t="s">
        <v>4899</v>
      </c>
      <c r="J3275" s="4">
        <v>39630</v>
      </c>
      <c r="K3275" s="230">
        <f t="shared" si="253"/>
        <v>3</v>
      </c>
      <c r="L3275" s="2" t="str">
        <f>$B3275&amp;"-"&amp;COUNTIF($B$2:$B3275, $B3275)</f>
        <v>7524-1</v>
      </c>
    </row>
    <row r="3276" spans="1:12" x14ac:dyDescent="0.2">
      <c r="A3276" s="2" t="s">
        <v>2366</v>
      </c>
      <c r="B3276" s="2">
        <v>7524</v>
      </c>
      <c r="C3276" s="2">
        <v>0</v>
      </c>
      <c r="D3276" s="2" t="s">
        <v>2366</v>
      </c>
      <c r="E3276" s="2">
        <v>3791</v>
      </c>
      <c r="F3276" s="2" t="s">
        <v>2180</v>
      </c>
      <c r="G3276" s="2">
        <v>2794916.1120000002</v>
      </c>
      <c r="H3276" s="2">
        <v>1163051.23</v>
      </c>
      <c r="I3276" s="2" t="s">
        <v>4899</v>
      </c>
      <c r="J3276" s="4">
        <v>39630</v>
      </c>
      <c r="K3276" s="230">
        <f t="shared" si="253"/>
        <v>3</v>
      </c>
      <c r="L3276" s="2" t="str">
        <f>$B3276&amp;"-"&amp;COUNTIF($B$2:$B3276, $B3276)</f>
        <v>7524-2</v>
      </c>
    </row>
    <row r="3277" spans="1:12" x14ac:dyDescent="0.2">
      <c r="A3277" s="2" t="s">
        <v>2295</v>
      </c>
      <c r="B3277" s="2">
        <v>7447</v>
      </c>
      <c r="C3277" s="2">
        <v>0</v>
      </c>
      <c r="D3277" s="2" t="s">
        <v>2368</v>
      </c>
      <c r="E3277" s="2">
        <v>3792</v>
      </c>
      <c r="F3277" s="2" t="s">
        <v>2180</v>
      </c>
      <c r="G3277" s="2">
        <v>2758846.3679999998</v>
      </c>
      <c r="H3277" s="2">
        <v>1140998.5430000001</v>
      </c>
      <c r="I3277" s="2" t="s">
        <v>4896</v>
      </c>
      <c r="J3277" s="4">
        <v>44652</v>
      </c>
      <c r="K3277" s="230">
        <f t="shared" si="253"/>
        <v>3</v>
      </c>
      <c r="L3277" s="2" t="str">
        <f>$B3277&amp;"-"&amp;COUNTIF($B$2:$B3277, $B3277)</f>
        <v>7447-2</v>
      </c>
    </row>
    <row r="3278" spans="1:12" x14ac:dyDescent="0.2">
      <c r="A3278" s="2" t="s">
        <v>2367</v>
      </c>
      <c r="B3278" s="2">
        <v>7516</v>
      </c>
      <c r="C3278" s="2">
        <v>0</v>
      </c>
      <c r="D3278" s="2" t="s">
        <v>2368</v>
      </c>
      <c r="E3278" s="2">
        <v>3792</v>
      </c>
      <c r="F3278" s="2" t="s">
        <v>2180</v>
      </c>
      <c r="G3278" s="2">
        <v>2775811.4909999999</v>
      </c>
      <c r="H3278" s="2">
        <v>1137800.07</v>
      </c>
      <c r="I3278" s="2" t="s">
        <v>4900</v>
      </c>
      <c r="J3278" s="4">
        <v>39630</v>
      </c>
      <c r="K3278" s="230">
        <f t="shared" si="253"/>
        <v>1</v>
      </c>
      <c r="L3278" s="2" t="str">
        <f>$B3278&amp;"-"&amp;COUNTIF($B$2:$B3278, $B3278)</f>
        <v>7516-1</v>
      </c>
    </row>
    <row r="3279" spans="1:12" x14ac:dyDescent="0.2">
      <c r="A3279" s="2" t="s">
        <v>2369</v>
      </c>
      <c r="B3279" s="2">
        <v>7602</v>
      </c>
      <c r="C3279" s="2">
        <v>0</v>
      </c>
      <c r="D3279" s="2" t="s">
        <v>2368</v>
      </c>
      <c r="E3279" s="2">
        <v>3792</v>
      </c>
      <c r="F3279" s="2" t="s">
        <v>2180</v>
      </c>
      <c r="G3279" s="2">
        <v>2770056.3360000001</v>
      </c>
      <c r="H3279" s="2">
        <v>1140500.075</v>
      </c>
      <c r="I3279" s="2" t="s">
        <v>4900</v>
      </c>
      <c r="J3279" s="4">
        <v>39630</v>
      </c>
      <c r="K3279" s="230">
        <f t="shared" si="253"/>
        <v>1</v>
      </c>
      <c r="L3279" s="2" t="str">
        <f>$B3279&amp;"-"&amp;COUNTIF($B$2:$B3279, $B3279)</f>
        <v>7602-1</v>
      </c>
    </row>
    <row r="3280" spans="1:12" x14ac:dyDescent="0.2">
      <c r="A3280" s="2" t="s">
        <v>2370</v>
      </c>
      <c r="B3280" s="2">
        <v>7603</v>
      </c>
      <c r="C3280" s="2">
        <v>0</v>
      </c>
      <c r="D3280" s="2" t="s">
        <v>2368</v>
      </c>
      <c r="E3280" s="2">
        <v>3792</v>
      </c>
      <c r="F3280" s="2" t="s">
        <v>2180</v>
      </c>
      <c r="G3280" s="2">
        <v>2770067.0419999999</v>
      </c>
      <c r="H3280" s="2">
        <v>1135410.541</v>
      </c>
      <c r="I3280" s="2" t="s">
        <v>4900</v>
      </c>
      <c r="J3280" s="4">
        <v>39630</v>
      </c>
      <c r="K3280" s="230">
        <f t="shared" si="253"/>
        <v>1</v>
      </c>
      <c r="L3280" s="2" t="str">
        <f>$B3280&amp;"-"&amp;COUNTIF($B$2:$B3280, $B3280)</f>
        <v>7603-1</v>
      </c>
    </row>
    <row r="3281" spans="1:12" x14ac:dyDescent="0.2">
      <c r="A3281" s="2" t="s">
        <v>2371</v>
      </c>
      <c r="B3281" s="2">
        <v>7604</v>
      </c>
      <c r="C3281" s="2">
        <v>0</v>
      </c>
      <c r="D3281" s="2" t="s">
        <v>2368</v>
      </c>
      <c r="E3281" s="2">
        <v>3792</v>
      </c>
      <c r="F3281" s="2" t="s">
        <v>2180</v>
      </c>
      <c r="G3281" s="2">
        <v>2766717.2710000002</v>
      </c>
      <c r="H3281" s="2">
        <v>1135158.7579999999</v>
      </c>
      <c r="I3281" s="2" t="s">
        <v>4900</v>
      </c>
      <c r="J3281" s="4">
        <v>39630</v>
      </c>
      <c r="K3281" s="230">
        <f t="shared" si="253"/>
        <v>1</v>
      </c>
      <c r="L3281" s="2" t="str">
        <f>$B3281&amp;"-"&amp;COUNTIF($B$2:$B3281, $B3281)</f>
        <v>7604-1</v>
      </c>
    </row>
    <row r="3282" spans="1:12" x14ac:dyDescent="0.2">
      <c r="A3282" s="2" t="s">
        <v>2372</v>
      </c>
      <c r="B3282" s="2">
        <v>7605</v>
      </c>
      <c r="C3282" s="2">
        <v>0</v>
      </c>
      <c r="D3282" s="2" t="s">
        <v>2368</v>
      </c>
      <c r="E3282" s="2">
        <v>3792</v>
      </c>
      <c r="F3282" s="2" t="s">
        <v>2180</v>
      </c>
      <c r="G3282" s="2">
        <v>2765950.87</v>
      </c>
      <c r="H3282" s="2">
        <v>1134571.841</v>
      </c>
      <c r="I3282" s="2" t="s">
        <v>4900</v>
      </c>
      <c r="J3282" s="4">
        <v>39630</v>
      </c>
      <c r="K3282" s="230">
        <f t="shared" si="253"/>
        <v>1</v>
      </c>
      <c r="L3282" s="2" t="str">
        <f>$B3282&amp;"-"&amp;COUNTIF($B$2:$B3282, $B3282)</f>
        <v>7605-1</v>
      </c>
    </row>
    <row r="3283" spans="1:12" x14ac:dyDescent="0.2">
      <c r="A3283" s="2" t="s">
        <v>2373</v>
      </c>
      <c r="B3283" s="2">
        <v>7606</v>
      </c>
      <c r="C3283" s="2">
        <v>0</v>
      </c>
      <c r="D3283" s="2" t="s">
        <v>2368</v>
      </c>
      <c r="E3283" s="2">
        <v>3792</v>
      </c>
      <c r="F3283" s="2" t="s">
        <v>2180</v>
      </c>
      <c r="G3283" s="2">
        <v>2763346.5419999999</v>
      </c>
      <c r="H3283" s="2">
        <v>1134230.0319999999</v>
      </c>
      <c r="I3283" s="2" t="s">
        <v>4900</v>
      </c>
      <c r="J3283" s="4">
        <v>39630</v>
      </c>
      <c r="K3283" s="230">
        <f t="shared" si="253"/>
        <v>1</v>
      </c>
      <c r="L3283" s="2" t="str">
        <f>$B3283&amp;"-"&amp;COUNTIF($B$2:$B3283, $B3283)</f>
        <v>7606-1</v>
      </c>
    </row>
    <row r="3284" spans="1:12" x14ac:dyDescent="0.2">
      <c r="A3284" s="2" t="s">
        <v>2374</v>
      </c>
      <c r="B3284" s="2">
        <v>7606</v>
      </c>
      <c r="C3284" s="2">
        <v>1</v>
      </c>
      <c r="D3284" s="2" t="s">
        <v>2368</v>
      </c>
      <c r="E3284" s="2">
        <v>3792</v>
      </c>
      <c r="F3284" s="2" t="s">
        <v>2180</v>
      </c>
      <c r="G3284" s="2">
        <v>2765009.693</v>
      </c>
      <c r="H3284" s="2">
        <v>1131269.2560000001</v>
      </c>
      <c r="I3284" s="2" t="s">
        <v>4896</v>
      </c>
      <c r="J3284" s="4">
        <v>42705</v>
      </c>
      <c r="K3284" s="230">
        <f t="shared" si="253"/>
        <v>3</v>
      </c>
      <c r="L3284" s="2" t="str">
        <f>$B3284&amp;"-"&amp;COUNTIF($B$2:$B3284, $B3284)</f>
        <v>7606-2</v>
      </c>
    </row>
    <row r="3285" spans="1:12" x14ac:dyDescent="0.2">
      <c r="A3285" s="2" t="s">
        <v>2375</v>
      </c>
      <c r="B3285" s="2">
        <v>7608</v>
      </c>
      <c r="C3285" s="2">
        <v>0</v>
      </c>
      <c r="D3285" s="2" t="s">
        <v>2368</v>
      </c>
      <c r="E3285" s="2">
        <v>3792</v>
      </c>
      <c r="F3285" s="2" t="s">
        <v>2180</v>
      </c>
      <c r="G3285" s="2">
        <v>2760505.2140000002</v>
      </c>
      <c r="H3285" s="2">
        <v>1133513.216</v>
      </c>
      <c r="I3285" s="2" t="s">
        <v>4900</v>
      </c>
      <c r="J3285" s="4">
        <v>39630</v>
      </c>
      <c r="K3285" s="230">
        <f t="shared" si="253"/>
        <v>1</v>
      </c>
      <c r="L3285" s="2" t="str">
        <f>$B3285&amp;"-"&amp;COUNTIF($B$2:$B3285, $B3285)</f>
        <v>7608-1</v>
      </c>
    </row>
    <row r="3286" spans="1:12" x14ac:dyDescent="0.2">
      <c r="A3286" s="2" t="s">
        <v>2376</v>
      </c>
      <c r="B3286" s="2">
        <v>7610</v>
      </c>
      <c r="C3286" s="2">
        <v>0</v>
      </c>
      <c r="D3286" s="2" t="s">
        <v>2368</v>
      </c>
      <c r="E3286" s="2">
        <v>3792</v>
      </c>
      <c r="F3286" s="2" t="s">
        <v>2180</v>
      </c>
      <c r="G3286" s="2">
        <v>2761285.9670000002</v>
      </c>
      <c r="H3286" s="2">
        <v>1136215.973</v>
      </c>
      <c r="I3286" s="2" t="s">
        <v>4900</v>
      </c>
      <c r="J3286" s="4">
        <v>39630</v>
      </c>
      <c r="K3286" s="230">
        <f t="shared" si="253"/>
        <v>1</v>
      </c>
      <c r="L3286" s="2" t="str">
        <f>$B3286&amp;"-"&amp;COUNTIF($B$2:$B3286, $B3286)</f>
        <v>7610-1</v>
      </c>
    </row>
    <row r="3287" spans="1:12" x14ac:dyDescent="0.2">
      <c r="A3287" s="2" t="s">
        <v>2377</v>
      </c>
      <c r="B3287" s="2">
        <v>6542</v>
      </c>
      <c r="C3287" s="2">
        <v>0</v>
      </c>
      <c r="D3287" s="2" t="s">
        <v>2377</v>
      </c>
      <c r="E3287" s="2">
        <v>3804</v>
      </c>
      <c r="F3287" s="2" t="s">
        <v>2180</v>
      </c>
      <c r="G3287" s="2">
        <v>2727931.6460000002</v>
      </c>
      <c r="H3287" s="2">
        <v>1126064.818</v>
      </c>
      <c r="I3287" s="2" t="s">
        <v>4900</v>
      </c>
      <c r="J3287" s="4">
        <v>39630</v>
      </c>
      <c r="K3287" s="230">
        <f t="shared" si="253"/>
        <v>1</v>
      </c>
      <c r="L3287" s="2" t="str">
        <f>$B3287&amp;"-"&amp;COUNTIF($B$2:$B3287, $B3287)</f>
        <v>6542-1</v>
      </c>
    </row>
    <row r="3288" spans="1:12" x14ac:dyDescent="0.2">
      <c r="A3288" s="2" t="s">
        <v>2389</v>
      </c>
      <c r="B3288" s="2">
        <v>6537</v>
      </c>
      <c r="C3288" s="2">
        <v>0</v>
      </c>
      <c r="D3288" s="2" t="s">
        <v>2378</v>
      </c>
      <c r="E3288" s="2">
        <v>3805</v>
      </c>
      <c r="F3288" s="2" t="s">
        <v>2180</v>
      </c>
      <c r="G3288" s="2">
        <v>2731527.298</v>
      </c>
      <c r="H3288" s="2">
        <v>1123666.622</v>
      </c>
      <c r="I3288" s="2" t="s">
        <v>4900</v>
      </c>
      <c r="J3288" s="4">
        <v>39630</v>
      </c>
      <c r="K3288" s="230">
        <f t="shared" si="253"/>
        <v>1</v>
      </c>
      <c r="L3288" s="2" t="str">
        <f>$B3288&amp;"-"&amp;COUNTIF($B$2:$B3288, $B3288)</f>
        <v>6537-1</v>
      </c>
    </row>
    <row r="3289" spans="1:12" x14ac:dyDescent="0.2">
      <c r="A3289" s="2" t="s">
        <v>2378</v>
      </c>
      <c r="B3289" s="2">
        <v>6540</v>
      </c>
      <c r="C3289" s="2">
        <v>0</v>
      </c>
      <c r="D3289" s="2" t="s">
        <v>2378</v>
      </c>
      <c r="E3289" s="2">
        <v>3805</v>
      </c>
      <c r="F3289" s="2" t="s">
        <v>2180</v>
      </c>
      <c r="G3289" s="2">
        <v>2730536.1809999999</v>
      </c>
      <c r="H3289" s="2">
        <v>1124169.122</v>
      </c>
      <c r="I3289" s="2" t="s">
        <v>4900</v>
      </c>
      <c r="J3289" s="4">
        <v>39630</v>
      </c>
      <c r="K3289" s="230">
        <f t="shared" si="253"/>
        <v>1</v>
      </c>
      <c r="L3289" s="2" t="str">
        <f>$B3289&amp;"-"&amp;COUNTIF($B$2:$B3289, $B3289)</f>
        <v>6540-1</v>
      </c>
    </row>
    <row r="3290" spans="1:12" x14ac:dyDescent="0.2">
      <c r="A3290" s="2" t="s">
        <v>2382</v>
      </c>
      <c r="B3290" s="2">
        <v>6541</v>
      </c>
      <c r="C3290" s="2">
        <v>0</v>
      </c>
      <c r="D3290" s="2" t="s">
        <v>2378</v>
      </c>
      <c r="E3290" s="2">
        <v>3805</v>
      </c>
      <c r="F3290" s="2" t="s">
        <v>2180</v>
      </c>
      <c r="G3290" s="2">
        <v>2729849.2859999998</v>
      </c>
      <c r="H3290" s="2">
        <v>1125299.46</v>
      </c>
      <c r="I3290" s="2" t="s">
        <v>4900</v>
      </c>
      <c r="J3290" s="4">
        <v>39630</v>
      </c>
      <c r="K3290" s="230">
        <f t="shared" si="253"/>
        <v>1</v>
      </c>
      <c r="L3290" s="2" t="str">
        <f>$B3290&amp;"-"&amp;COUNTIF($B$2:$B3290, $B3290)</f>
        <v>6541-1</v>
      </c>
    </row>
    <row r="3291" spans="1:12" x14ac:dyDescent="0.2">
      <c r="A3291" s="2" t="s">
        <v>2379</v>
      </c>
      <c r="B3291" s="2">
        <v>6548</v>
      </c>
      <c r="C3291" s="2">
        <v>0</v>
      </c>
      <c r="D3291" s="2" t="s">
        <v>2379</v>
      </c>
      <c r="E3291" s="2">
        <v>3808</v>
      </c>
      <c r="F3291" s="2" t="s">
        <v>2180</v>
      </c>
      <c r="G3291" s="2">
        <v>2730158.9610000001</v>
      </c>
      <c r="H3291" s="2">
        <v>1141135.5349999999</v>
      </c>
      <c r="I3291" s="2" t="s">
        <v>4900</v>
      </c>
      <c r="J3291" s="4">
        <v>39630</v>
      </c>
      <c r="K3291" s="230">
        <f t="shared" si="253"/>
        <v>1</v>
      </c>
      <c r="L3291" s="2" t="str">
        <f>$B3291&amp;"-"&amp;COUNTIF($B$2:$B3291, $B3291)</f>
        <v>6548-1</v>
      </c>
    </row>
    <row r="3292" spans="1:12" x14ac:dyDescent="0.2">
      <c r="A3292" s="2" t="s">
        <v>2380</v>
      </c>
      <c r="B3292" s="2">
        <v>6548</v>
      </c>
      <c r="C3292" s="2">
        <v>1</v>
      </c>
      <c r="D3292" s="2" t="s">
        <v>2379</v>
      </c>
      <c r="E3292" s="2">
        <v>3808</v>
      </c>
      <c r="F3292" s="2" t="s">
        <v>2180</v>
      </c>
      <c r="G3292" s="2">
        <v>2730478.9679999999</v>
      </c>
      <c r="H3292" s="2">
        <v>1135748.686</v>
      </c>
      <c r="I3292" s="2" t="s">
        <v>4900</v>
      </c>
      <c r="J3292" s="4">
        <v>39630</v>
      </c>
      <c r="K3292" s="230">
        <f t="shared" si="253"/>
        <v>1</v>
      </c>
      <c r="L3292" s="2" t="str">
        <f>$B3292&amp;"-"&amp;COUNTIF($B$2:$B3292, $B3292)</f>
        <v>6548-2</v>
      </c>
    </row>
    <row r="3293" spans="1:12" x14ac:dyDescent="0.2">
      <c r="A3293" s="2" t="s">
        <v>2381</v>
      </c>
      <c r="B3293" s="2">
        <v>6548</v>
      </c>
      <c r="C3293" s="2">
        <v>2</v>
      </c>
      <c r="D3293" s="2" t="s">
        <v>2379</v>
      </c>
      <c r="E3293" s="2">
        <v>3808</v>
      </c>
      <c r="F3293" s="2" t="s">
        <v>2180</v>
      </c>
      <c r="G3293" s="2">
        <v>2729431.3489999999</v>
      </c>
      <c r="H3293" s="2">
        <v>1134557.2250000001</v>
      </c>
      <c r="I3293" s="2" t="s">
        <v>4900</v>
      </c>
      <c r="J3293" s="4">
        <v>43313</v>
      </c>
      <c r="K3293" s="230">
        <f t="shared" si="253"/>
        <v>1</v>
      </c>
      <c r="L3293" s="2" t="str">
        <f>$B3293&amp;"-"&amp;COUNTIF($B$2:$B3293, $B3293)</f>
        <v>6548-3</v>
      </c>
    </row>
    <row r="3294" spans="1:12" x14ac:dyDescent="0.2">
      <c r="A3294" s="2" t="s">
        <v>2382</v>
      </c>
      <c r="B3294" s="2">
        <v>6541</v>
      </c>
      <c r="C3294" s="2">
        <v>0</v>
      </c>
      <c r="D3294" s="2" t="s">
        <v>2383</v>
      </c>
      <c r="E3294" s="2">
        <v>3810</v>
      </c>
      <c r="F3294" s="2" t="s">
        <v>2180</v>
      </c>
      <c r="G3294" s="2">
        <v>2731424.4920000001</v>
      </c>
      <c r="H3294" s="2">
        <v>1126439.0319999999</v>
      </c>
      <c r="I3294" s="2" t="s">
        <v>4900</v>
      </c>
      <c r="J3294" s="4">
        <v>39630</v>
      </c>
      <c r="K3294" s="230">
        <f t="shared" si="253"/>
        <v>1</v>
      </c>
      <c r="L3294" s="2" t="str">
        <f>$B3294&amp;"-"&amp;COUNTIF($B$2:$B3294, $B3294)</f>
        <v>6541-2</v>
      </c>
    </row>
    <row r="3295" spans="1:12" x14ac:dyDescent="0.2">
      <c r="A3295" s="2" t="s">
        <v>2384</v>
      </c>
      <c r="B3295" s="2">
        <v>6558</v>
      </c>
      <c r="C3295" s="2">
        <v>0</v>
      </c>
      <c r="D3295" s="2" t="s">
        <v>2384</v>
      </c>
      <c r="E3295" s="2">
        <v>3821</v>
      </c>
      <c r="F3295" s="2" t="s">
        <v>2180</v>
      </c>
      <c r="G3295" s="2">
        <v>2737661.5929999999</v>
      </c>
      <c r="H3295" s="2">
        <v>1129566.5349999999</v>
      </c>
      <c r="I3295" s="2" t="s">
        <v>4900</v>
      </c>
      <c r="J3295" s="4">
        <v>39630</v>
      </c>
      <c r="K3295" s="230">
        <f t="shared" si="253"/>
        <v>1</v>
      </c>
      <c r="L3295" s="2" t="str">
        <f>$B3295&amp;"-"&amp;COUNTIF($B$2:$B3295, $B3295)</f>
        <v>6558-1</v>
      </c>
    </row>
    <row r="3296" spans="1:12" x14ac:dyDescent="0.2">
      <c r="A3296" s="2" t="s">
        <v>2385</v>
      </c>
      <c r="B3296" s="2">
        <v>6563</v>
      </c>
      <c r="C3296" s="2">
        <v>0</v>
      </c>
      <c r="D3296" s="2" t="s">
        <v>2385</v>
      </c>
      <c r="E3296" s="2">
        <v>3822</v>
      </c>
      <c r="F3296" s="2" t="s">
        <v>2180</v>
      </c>
      <c r="G3296" s="2">
        <v>2737058.6129999999</v>
      </c>
      <c r="H3296" s="2">
        <v>1140379.7679999999</v>
      </c>
      <c r="I3296" s="2" t="s">
        <v>4900</v>
      </c>
      <c r="J3296" s="4">
        <v>39630</v>
      </c>
      <c r="K3296" s="230">
        <f t="shared" si="253"/>
        <v>1</v>
      </c>
      <c r="L3296" s="2" t="str">
        <f>$B3296&amp;"-"&amp;COUNTIF($B$2:$B3296, $B3296)</f>
        <v>6563-1</v>
      </c>
    </row>
    <row r="3297" spans="1:12" x14ac:dyDescent="0.2">
      <c r="A3297" s="2" t="s">
        <v>2386</v>
      </c>
      <c r="B3297" s="2">
        <v>6565</v>
      </c>
      <c r="C3297" s="2">
        <v>0</v>
      </c>
      <c r="D3297" s="2" t="s">
        <v>2385</v>
      </c>
      <c r="E3297" s="2">
        <v>3822</v>
      </c>
      <c r="F3297" s="2" t="s">
        <v>2180</v>
      </c>
      <c r="G3297" s="2">
        <v>2733718.7749999999</v>
      </c>
      <c r="H3297" s="2">
        <v>1148101.348</v>
      </c>
      <c r="I3297" s="2" t="s">
        <v>4900</v>
      </c>
      <c r="J3297" s="4">
        <v>39630</v>
      </c>
      <c r="K3297" s="230">
        <f t="shared" si="253"/>
        <v>1</v>
      </c>
      <c r="L3297" s="2" t="str">
        <f>$B3297&amp;"-"&amp;COUNTIF($B$2:$B3297, $B3297)</f>
        <v>6565-1</v>
      </c>
    </row>
    <row r="3298" spans="1:12" x14ac:dyDescent="0.2">
      <c r="A3298" s="2" t="s">
        <v>2387</v>
      </c>
      <c r="B3298" s="2">
        <v>6562</v>
      </c>
      <c r="C3298" s="2">
        <v>0</v>
      </c>
      <c r="D3298" s="2" t="s">
        <v>2387</v>
      </c>
      <c r="E3298" s="2">
        <v>3823</v>
      </c>
      <c r="F3298" s="2" t="s">
        <v>2180</v>
      </c>
      <c r="G3298" s="2">
        <v>2737838.2420000001</v>
      </c>
      <c r="H3298" s="2">
        <v>1134763.0319999999</v>
      </c>
      <c r="I3298" s="2" t="s">
        <v>4900</v>
      </c>
      <c r="J3298" s="4">
        <v>39630</v>
      </c>
      <c r="K3298" s="230">
        <f t="shared" si="253"/>
        <v>1</v>
      </c>
      <c r="L3298" s="2" t="str">
        <f>$B3298&amp;"-"&amp;COUNTIF($B$2:$B3298, $B3298)</f>
        <v>6562-1</v>
      </c>
    </row>
    <row r="3299" spans="1:12" x14ac:dyDescent="0.2">
      <c r="A3299" s="2" t="s">
        <v>2388</v>
      </c>
      <c r="B3299" s="2">
        <v>6557</v>
      </c>
      <c r="C3299" s="2">
        <v>0</v>
      </c>
      <c r="D3299" s="2" t="s">
        <v>2388</v>
      </c>
      <c r="E3299" s="2">
        <v>3831</v>
      </c>
      <c r="F3299" s="2" t="s">
        <v>2180</v>
      </c>
      <c r="G3299" s="2">
        <v>2735998.3190000001</v>
      </c>
      <c r="H3299" s="2">
        <v>1124796.973</v>
      </c>
      <c r="I3299" s="2" t="s">
        <v>4900</v>
      </c>
      <c r="J3299" s="4">
        <v>39630</v>
      </c>
      <c r="K3299" s="230">
        <f t="shared" si="253"/>
        <v>1</v>
      </c>
      <c r="L3299" s="2" t="str">
        <f>$B3299&amp;"-"&amp;COUNTIF($B$2:$B3299, $B3299)</f>
        <v>6557-1</v>
      </c>
    </row>
    <row r="3300" spans="1:12" x14ac:dyDescent="0.2">
      <c r="A3300" s="2" t="s">
        <v>2389</v>
      </c>
      <c r="B3300" s="2">
        <v>6537</v>
      </c>
      <c r="C3300" s="2">
        <v>0</v>
      </c>
      <c r="D3300" s="2" t="s">
        <v>2389</v>
      </c>
      <c r="E3300" s="2">
        <v>3832</v>
      </c>
      <c r="F3300" s="2" t="s">
        <v>2180</v>
      </c>
      <c r="G3300" s="2">
        <v>2734581.25</v>
      </c>
      <c r="H3300" s="2">
        <v>1121626.057</v>
      </c>
      <c r="I3300" s="2" t="s">
        <v>4900</v>
      </c>
      <c r="J3300" s="4">
        <v>39630</v>
      </c>
      <c r="K3300" s="230">
        <f t="shared" si="253"/>
        <v>1</v>
      </c>
      <c r="L3300" s="2" t="str">
        <f>$B3300&amp;"-"&amp;COUNTIF($B$2:$B3300, $B3300)</f>
        <v>6537-2</v>
      </c>
    </row>
    <row r="3301" spans="1:12" x14ac:dyDescent="0.2">
      <c r="A3301" s="2" t="s">
        <v>2390</v>
      </c>
      <c r="B3301" s="2">
        <v>6538</v>
      </c>
      <c r="C3301" s="2">
        <v>0</v>
      </c>
      <c r="D3301" s="2" t="s">
        <v>2389</v>
      </c>
      <c r="E3301" s="2">
        <v>3832</v>
      </c>
      <c r="F3301" s="2" t="s">
        <v>2180</v>
      </c>
      <c r="G3301" s="2">
        <v>2732883.0070000002</v>
      </c>
      <c r="H3301" s="2">
        <v>1129273.0930000001</v>
      </c>
      <c r="I3301" s="2" t="s">
        <v>4900</v>
      </c>
      <c r="J3301" s="4">
        <v>39630</v>
      </c>
      <c r="K3301" s="230">
        <f t="shared" si="253"/>
        <v>1</v>
      </c>
      <c r="L3301" s="2" t="str">
        <f>$B3301&amp;"-"&amp;COUNTIF($B$2:$B3301, $B3301)</f>
        <v>6538-1</v>
      </c>
    </row>
    <row r="3302" spans="1:12" x14ac:dyDescent="0.2">
      <c r="A3302" s="2" t="s">
        <v>2390</v>
      </c>
      <c r="B3302" s="2">
        <v>6538</v>
      </c>
      <c r="C3302" s="2">
        <v>0</v>
      </c>
      <c r="D3302" s="2" t="s">
        <v>2389</v>
      </c>
      <c r="E3302" s="2">
        <v>3832</v>
      </c>
      <c r="F3302" s="2" t="s">
        <v>2180</v>
      </c>
      <c r="G3302" s="2">
        <v>2738425.3309999998</v>
      </c>
      <c r="H3302" s="2">
        <v>1125249.817</v>
      </c>
      <c r="I3302" s="2" t="s">
        <v>4900</v>
      </c>
      <c r="J3302" s="4">
        <v>39630</v>
      </c>
      <c r="K3302" s="230">
        <f t="shared" si="253"/>
        <v>1</v>
      </c>
      <c r="L3302" s="2" t="str">
        <f>$B3302&amp;"-"&amp;COUNTIF($B$2:$B3302, $B3302)</f>
        <v>6538-2</v>
      </c>
    </row>
    <row r="3303" spans="1:12" x14ac:dyDescent="0.2">
      <c r="A3303" s="2" t="s">
        <v>2391</v>
      </c>
      <c r="B3303" s="2">
        <v>6556</v>
      </c>
      <c r="C3303" s="2">
        <v>0</v>
      </c>
      <c r="D3303" s="2" t="s">
        <v>2389</v>
      </c>
      <c r="E3303" s="2">
        <v>3832</v>
      </c>
      <c r="F3303" s="2" t="s">
        <v>2180</v>
      </c>
      <c r="G3303" s="2">
        <v>2734883.2919999999</v>
      </c>
      <c r="H3303" s="2">
        <v>1123545.571</v>
      </c>
      <c r="I3303" s="2" t="s">
        <v>4900</v>
      </c>
      <c r="J3303" s="4">
        <v>39630</v>
      </c>
      <c r="K3303" s="230">
        <f t="shared" si="253"/>
        <v>1</v>
      </c>
      <c r="L3303" s="2" t="str">
        <f>$B3303&amp;"-"&amp;COUNTIF($B$2:$B3303, $B3303)</f>
        <v>6556-1</v>
      </c>
    </row>
    <row r="3304" spans="1:12" x14ac:dyDescent="0.2">
      <c r="A3304" s="2" t="s">
        <v>2388</v>
      </c>
      <c r="B3304" s="2">
        <v>6557</v>
      </c>
      <c r="C3304" s="2">
        <v>0</v>
      </c>
      <c r="D3304" s="2" t="s">
        <v>2389</v>
      </c>
      <c r="E3304" s="2">
        <v>3832</v>
      </c>
      <c r="F3304" s="2" t="s">
        <v>2180</v>
      </c>
      <c r="G3304" s="2">
        <v>2733718.71</v>
      </c>
      <c r="H3304" s="2">
        <v>1127555.7409999999</v>
      </c>
      <c r="I3304" s="2" t="s">
        <v>4900</v>
      </c>
      <c r="J3304" s="4">
        <v>39630</v>
      </c>
      <c r="K3304" s="230">
        <f t="shared" si="253"/>
        <v>1</v>
      </c>
      <c r="L3304" s="2" t="str">
        <f>$B3304&amp;"-"&amp;COUNTIF($B$2:$B3304, $B3304)</f>
        <v>6557-2</v>
      </c>
    </row>
    <row r="3305" spans="1:12" x14ac:dyDescent="0.2">
      <c r="A3305" s="2" t="s">
        <v>2392</v>
      </c>
      <c r="B3305" s="2">
        <v>6535</v>
      </c>
      <c r="C3305" s="2">
        <v>0</v>
      </c>
      <c r="D3305" s="2" t="s">
        <v>2393</v>
      </c>
      <c r="E3305" s="2">
        <v>3834</v>
      </c>
      <c r="F3305" s="2" t="s">
        <v>2180</v>
      </c>
      <c r="G3305" s="2">
        <v>2732140.7990000001</v>
      </c>
      <c r="H3305" s="2">
        <v>1118092.102</v>
      </c>
      <c r="I3305" s="2" t="s">
        <v>4900</v>
      </c>
      <c r="J3305" s="4">
        <v>39630</v>
      </c>
      <c r="K3305" s="230">
        <f t="shared" si="253"/>
        <v>1</v>
      </c>
      <c r="L3305" s="2" t="str">
        <f>$B3305&amp;"-"&amp;COUNTIF($B$2:$B3305, $B3305)</f>
        <v>6535-1</v>
      </c>
    </row>
    <row r="3306" spans="1:12" x14ac:dyDescent="0.2">
      <c r="A3306" s="2" t="s">
        <v>2394</v>
      </c>
      <c r="B3306" s="2">
        <v>6549</v>
      </c>
      <c r="C3306" s="2">
        <v>0</v>
      </c>
      <c r="D3306" s="2" t="s">
        <v>2393</v>
      </c>
      <c r="E3306" s="2">
        <v>3834</v>
      </c>
      <c r="F3306" s="2" t="s">
        <v>2180</v>
      </c>
      <c r="G3306" s="2">
        <v>2728525.0869999998</v>
      </c>
      <c r="H3306" s="2">
        <v>1118990.6170000001</v>
      </c>
      <c r="I3306" s="2" t="s">
        <v>4900</v>
      </c>
      <c r="J3306" s="4">
        <v>39630</v>
      </c>
      <c r="K3306" s="230">
        <f t="shared" si="253"/>
        <v>1</v>
      </c>
      <c r="L3306" s="2" t="str">
        <f>$B3306&amp;"-"&amp;COUNTIF($B$2:$B3306, $B3306)</f>
        <v>6549-1</v>
      </c>
    </row>
    <row r="3307" spans="1:12" x14ac:dyDescent="0.2">
      <c r="A3307" s="2" t="s">
        <v>3037</v>
      </c>
      <c r="B3307" s="2">
        <v>6533</v>
      </c>
      <c r="C3307" s="2">
        <v>0</v>
      </c>
      <c r="D3307" s="2" t="s">
        <v>2396</v>
      </c>
      <c r="E3307" s="2">
        <v>3835</v>
      </c>
      <c r="F3307" s="2" t="s">
        <v>2180</v>
      </c>
      <c r="G3307" s="2">
        <v>2726257.9580000001</v>
      </c>
      <c r="H3307" s="2">
        <v>1121706.3829999999</v>
      </c>
      <c r="I3307" s="2" t="s">
        <v>4900</v>
      </c>
      <c r="J3307" s="4">
        <v>39630</v>
      </c>
      <c r="K3307" s="230">
        <f t="shared" si="253"/>
        <v>1</v>
      </c>
      <c r="L3307" s="2" t="str">
        <f>$B3307&amp;"-"&amp;COUNTIF($B$2:$B3307, $B3307)</f>
        <v>6533-1</v>
      </c>
    </row>
    <row r="3308" spans="1:12" x14ac:dyDescent="0.2">
      <c r="A3308" s="2" t="s">
        <v>2395</v>
      </c>
      <c r="B3308" s="2">
        <v>6534</v>
      </c>
      <c r="C3308" s="2">
        <v>0</v>
      </c>
      <c r="D3308" s="2" t="s">
        <v>2396</v>
      </c>
      <c r="E3308" s="2">
        <v>3835</v>
      </c>
      <c r="F3308" s="2" t="s">
        <v>2180</v>
      </c>
      <c r="G3308" s="2">
        <v>2733265.0989999999</v>
      </c>
      <c r="H3308" s="2">
        <v>1116904.014</v>
      </c>
      <c r="I3308" s="2" t="s">
        <v>4900</v>
      </c>
      <c r="J3308" s="4">
        <v>39630</v>
      </c>
      <c r="K3308" s="230">
        <f t="shared" si="253"/>
        <v>1</v>
      </c>
      <c r="L3308" s="2" t="str">
        <f>$B3308&amp;"-"&amp;COUNTIF($B$2:$B3308, $B3308)</f>
        <v>6534-1</v>
      </c>
    </row>
    <row r="3309" spans="1:12" x14ac:dyDescent="0.2">
      <c r="A3309" s="2" t="s">
        <v>2395</v>
      </c>
      <c r="B3309" s="2">
        <v>6534</v>
      </c>
      <c r="C3309" s="2">
        <v>0</v>
      </c>
      <c r="D3309" s="2" t="s">
        <v>2396</v>
      </c>
      <c r="E3309" s="2">
        <v>3835</v>
      </c>
      <c r="F3309" s="2" t="s">
        <v>2180</v>
      </c>
      <c r="G3309" s="2">
        <v>2727225.787</v>
      </c>
      <c r="H3309" s="2">
        <v>1122440.3370000001</v>
      </c>
      <c r="I3309" s="2" t="s">
        <v>4900</v>
      </c>
      <c r="J3309" s="4">
        <v>39630</v>
      </c>
      <c r="K3309" s="230">
        <f t="shared" si="253"/>
        <v>1</v>
      </c>
      <c r="L3309" s="2" t="str">
        <f>$B3309&amp;"-"&amp;COUNTIF($B$2:$B3309, $B3309)</f>
        <v>6534-2</v>
      </c>
    </row>
    <row r="3310" spans="1:12" x14ac:dyDescent="0.2">
      <c r="A3310" s="2" t="s">
        <v>2397</v>
      </c>
      <c r="B3310" s="2">
        <v>6543</v>
      </c>
      <c r="C3310" s="2">
        <v>0</v>
      </c>
      <c r="D3310" s="2" t="s">
        <v>2398</v>
      </c>
      <c r="E3310" s="2">
        <v>3837</v>
      </c>
      <c r="F3310" s="2" t="s">
        <v>2180</v>
      </c>
      <c r="G3310" s="2">
        <v>2727553.21</v>
      </c>
      <c r="H3310" s="2">
        <v>1129077.5260000001</v>
      </c>
      <c r="I3310" s="2" t="s">
        <v>4900</v>
      </c>
      <c r="J3310" s="4">
        <v>39630</v>
      </c>
      <c r="K3310" s="230">
        <f t="shared" si="253"/>
        <v>1</v>
      </c>
      <c r="L3310" s="2" t="str">
        <f>$B3310&amp;"-"&amp;COUNTIF($B$2:$B3310, $B3310)</f>
        <v>6543-1</v>
      </c>
    </row>
    <row r="3311" spans="1:12" x14ac:dyDescent="0.2">
      <c r="A3311" s="2" t="s">
        <v>2399</v>
      </c>
      <c r="B3311" s="2">
        <v>6544</v>
      </c>
      <c r="C3311" s="2">
        <v>0</v>
      </c>
      <c r="D3311" s="2" t="s">
        <v>2398</v>
      </c>
      <c r="E3311" s="2">
        <v>3837</v>
      </c>
      <c r="F3311" s="2" t="s">
        <v>2180</v>
      </c>
      <c r="G3311" s="2">
        <v>2730580.4550000001</v>
      </c>
      <c r="H3311" s="2">
        <v>1129126.5989999999</v>
      </c>
      <c r="I3311" s="2" t="s">
        <v>4900</v>
      </c>
      <c r="J3311" s="4">
        <v>39630</v>
      </c>
      <c r="K3311" s="230">
        <f t="shared" si="253"/>
        <v>1</v>
      </c>
      <c r="L3311" s="2" t="str">
        <f>$B3311&amp;"-"&amp;COUNTIF($B$2:$B3311, $B3311)</f>
        <v>6544-1</v>
      </c>
    </row>
    <row r="3312" spans="1:12" x14ac:dyDescent="0.2">
      <c r="A3312" s="2" t="s">
        <v>2400</v>
      </c>
      <c r="B3312" s="2">
        <v>6545</v>
      </c>
      <c r="C3312" s="2">
        <v>0</v>
      </c>
      <c r="D3312" s="2" t="s">
        <v>2398</v>
      </c>
      <c r="E3312" s="2">
        <v>3837</v>
      </c>
      <c r="F3312" s="2" t="s">
        <v>2180</v>
      </c>
      <c r="G3312" s="2">
        <v>2728488.341</v>
      </c>
      <c r="H3312" s="2">
        <v>1131385.203</v>
      </c>
      <c r="I3312" s="2" t="s">
        <v>4900</v>
      </c>
      <c r="J3312" s="4">
        <v>39630</v>
      </c>
      <c r="K3312" s="230">
        <f t="shared" si="253"/>
        <v>1</v>
      </c>
      <c r="L3312" s="2" t="str">
        <f>$B3312&amp;"-"&amp;COUNTIF($B$2:$B3312, $B3312)</f>
        <v>6545-1</v>
      </c>
    </row>
    <row r="3313" spans="1:12" x14ac:dyDescent="0.2">
      <c r="A3313" s="2" t="s">
        <v>2401</v>
      </c>
      <c r="B3313" s="2">
        <v>6546</v>
      </c>
      <c r="C3313" s="2">
        <v>0</v>
      </c>
      <c r="D3313" s="2" t="s">
        <v>2398</v>
      </c>
      <c r="E3313" s="2">
        <v>3837</v>
      </c>
      <c r="F3313" s="2" t="s">
        <v>2180</v>
      </c>
      <c r="G3313" s="2">
        <v>2730438.514</v>
      </c>
      <c r="H3313" s="2">
        <v>1132544.169</v>
      </c>
      <c r="I3313" s="2" t="s">
        <v>4900</v>
      </c>
      <c r="J3313" s="4">
        <v>39630</v>
      </c>
      <c r="K3313" s="230">
        <f t="shared" si="253"/>
        <v>1</v>
      </c>
      <c r="L3313" s="2" t="str">
        <f>$B3313&amp;"-"&amp;COUNTIF($B$2:$B3313, $B3313)</f>
        <v>6546-1</v>
      </c>
    </row>
    <row r="3314" spans="1:12" x14ac:dyDescent="0.2">
      <c r="A3314" s="2" t="s">
        <v>2402</v>
      </c>
      <c r="B3314" s="2">
        <v>7532</v>
      </c>
      <c r="C3314" s="2">
        <v>0</v>
      </c>
      <c r="D3314" s="2" t="s">
        <v>2403</v>
      </c>
      <c r="E3314" s="2">
        <v>3847</v>
      </c>
      <c r="F3314" s="2" t="s">
        <v>2180</v>
      </c>
      <c r="G3314" s="2">
        <v>2818964.5240000002</v>
      </c>
      <c r="H3314" s="2">
        <v>1169640.4850000001</v>
      </c>
      <c r="I3314" s="2" t="s">
        <v>4899</v>
      </c>
      <c r="J3314" s="4">
        <v>39630</v>
      </c>
      <c r="K3314" s="230">
        <f t="shared" si="253"/>
        <v>3</v>
      </c>
      <c r="L3314" s="2" t="str">
        <f>$B3314&amp;"-"&amp;COUNTIF($B$2:$B3314, $B3314)</f>
        <v>7532-1</v>
      </c>
    </row>
    <row r="3315" spans="1:12" x14ac:dyDescent="0.2">
      <c r="A3315" s="2" t="s">
        <v>2404</v>
      </c>
      <c r="B3315" s="2">
        <v>7533</v>
      </c>
      <c r="C3315" s="2">
        <v>0</v>
      </c>
      <c r="D3315" s="2" t="s">
        <v>2403</v>
      </c>
      <c r="E3315" s="2">
        <v>3847</v>
      </c>
      <c r="F3315" s="2" t="s">
        <v>2180</v>
      </c>
      <c r="G3315" s="2">
        <v>2822605.72</v>
      </c>
      <c r="H3315" s="2">
        <v>1165362.449</v>
      </c>
      <c r="I3315" s="2" t="s">
        <v>4899</v>
      </c>
      <c r="J3315" s="4">
        <v>39630</v>
      </c>
      <c r="K3315" s="230">
        <f t="shared" si="253"/>
        <v>3</v>
      </c>
      <c r="L3315" s="2" t="str">
        <f>$B3315&amp;"-"&amp;COUNTIF($B$2:$B3315, $B3315)</f>
        <v>7533-1</v>
      </c>
    </row>
    <row r="3316" spans="1:12" x14ac:dyDescent="0.2">
      <c r="A3316" s="2" t="s">
        <v>2405</v>
      </c>
      <c r="B3316" s="2">
        <v>7534</v>
      </c>
      <c r="C3316" s="2">
        <v>0</v>
      </c>
      <c r="D3316" s="2" t="s">
        <v>2403</v>
      </c>
      <c r="E3316" s="2">
        <v>3847</v>
      </c>
      <c r="F3316" s="2" t="s">
        <v>2180</v>
      </c>
      <c r="G3316" s="2">
        <v>2824346.3190000001</v>
      </c>
      <c r="H3316" s="2">
        <v>1168884.4609999999</v>
      </c>
      <c r="I3316" s="2" t="s">
        <v>4899</v>
      </c>
      <c r="J3316" s="4">
        <v>39630</v>
      </c>
      <c r="K3316" s="230">
        <f t="shared" si="253"/>
        <v>3</v>
      </c>
      <c r="L3316" s="2" t="str">
        <f>$B3316&amp;"-"&amp;COUNTIF($B$2:$B3316, $B3316)</f>
        <v>7534-1</v>
      </c>
    </row>
    <row r="3317" spans="1:12" x14ac:dyDescent="0.2">
      <c r="A3317" s="2" t="s">
        <v>2406</v>
      </c>
      <c r="B3317" s="2">
        <v>7535</v>
      </c>
      <c r="C3317" s="2">
        <v>0</v>
      </c>
      <c r="D3317" s="2" t="s">
        <v>2403</v>
      </c>
      <c r="E3317" s="2">
        <v>3847</v>
      </c>
      <c r="F3317" s="2" t="s">
        <v>2180</v>
      </c>
      <c r="G3317" s="2">
        <v>2826183.1290000002</v>
      </c>
      <c r="H3317" s="2">
        <v>1165074.6140000001</v>
      </c>
      <c r="I3317" s="2" t="s">
        <v>4899</v>
      </c>
      <c r="J3317" s="4">
        <v>39630</v>
      </c>
      <c r="K3317" s="230">
        <f t="shared" si="253"/>
        <v>3</v>
      </c>
      <c r="L3317" s="2" t="str">
        <f>$B3317&amp;"-"&amp;COUNTIF($B$2:$B3317, $B3317)</f>
        <v>7535-1</v>
      </c>
    </row>
    <row r="3318" spans="1:12" x14ac:dyDescent="0.2">
      <c r="A3318" s="2" t="s">
        <v>2407</v>
      </c>
      <c r="B3318" s="2">
        <v>7536</v>
      </c>
      <c r="C3318" s="2">
        <v>0</v>
      </c>
      <c r="D3318" s="2" t="s">
        <v>2403</v>
      </c>
      <c r="E3318" s="2">
        <v>3847</v>
      </c>
      <c r="F3318" s="2" t="s">
        <v>2180</v>
      </c>
      <c r="G3318" s="2">
        <v>2818299.216</v>
      </c>
      <c r="H3318" s="2">
        <v>1163622.422</v>
      </c>
      <c r="I3318" s="2" t="s">
        <v>4899</v>
      </c>
      <c r="J3318" s="4">
        <v>39630</v>
      </c>
      <c r="K3318" s="230">
        <f t="shared" si="253"/>
        <v>3</v>
      </c>
      <c r="L3318" s="2" t="str">
        <f>$B3318&amp;"-"&amp;COUNTIF($B$2:$B3318, $B3318)</f>
        <v>7536-1</v>
      </c>
    </row>
    <row r="3319" spans="1:12" x14ac:dyDescent="0.2">
      <c r="A3319" s="2" t="s">
        <v>2408</v>
      </c>
      <c r="B3319" s="2">
        <v>7537</v>
      </c>
      <c r="C3319" s="2">
        <v>0</v>
      </c>
      <c r="D3319" s="2" t="s">
        <v>2403</v>
      </c>
      <c r="E3319" s="2">
        <v>3847</v>
      </c>
      <c r="F3319" s="2" t="s">
        <v>2180</v>
      </c>
      <c r="G3319" s="2">
        <v>2830367.3960000002</v>
      </c>
      <c r="H3319" s="2">
        <v>1168408.196</v>
      </c>
      <c r="I3319" s="2" t="s">
        <v>4899</v>
      </c>
      <c r="J3319" s="4">
        <v>39630</v>
      </c>
      <c r="K3319" s="230">
        <f t="shared" si="253"/>
        <v>3</v>
      </c>
      <c r="L3319" s="2" t="str">
        <f>$B3319&amp;"-"&amp;COUNTIF($B$2:$B3319, $B3319)</f>
        <v>7537-1</v>
      </c>
    </row>
    <row r="3320" spans="1:12" x14ac:dyDescent="0.2">
      <c r="A3320" s="2" t="s">
        <v>2409</v>
      </c>
      <c r="B3320" s="2">
        <v>7260</v>
      </c>
      <c r="C3320" s="2">
        <v>0</v>
      </c>
      <c r="D3320" s="2" t="s">
        <v>2410</v>
      </c>
      <c r="E3320" s="2">
        <v>3851</v>
      </c>
      <c r="F3320" s="2" t="s">
        <v>2180</v>
      </c>
      <c r="G3320" s="2">
        <v>2786344.4780000001</v>
      </c>
      <c r="H3320" s="2">
        <v>1183486.2849999999</v>
      </c>
      <c r="I3320" s="2" t="s">
        <v>4896</v>
      </c>
      <c r="J3320" s="4">
        <v>39630</v>
      </c>
      <c r="K3320" s="230">
        <f t="shared" si="253"/>
        <v>3</v>
      </c>
      <c r="L3320" s="2" t="str">
        <f>$B3320&amp;"-"&amp;COUNTIF($B$2:$B3320, $B3320)</f>
        <v>7260-1</v>
      </c>
    </row>
    <row r="3321" spans="1:12" x14ac:dyDescent="0.2">
      <c r="A3321" s="2" t="s">
        <v>2411</v>
      </c>
      <c r="B3321" s="2">
        <v>7265</v>
      </c>
      <c r="C3321" s="2">
        <v>0</v>
      </c>
      <c r="D3321" s="2" t="s">
        <v>2410</v>
      </c>
      <c r="E3321" s="2">
        <v>3851</v>
      </c>
      <c r="F3321" s="2" t="s">
        <v>2180</v>
      </c>
      <c r="G3321" s="2">
        <v>2784479.9580000001</v>
      </c>
      <c r="H3321" s="2">
        <v>1190149.375</v>
      </c>
      <c r="I3321" s="2" t="s">
        <v>4896</v>
      </c>
      <c r="J3321" s="4">
        <v>39630</v>
      </c>
      <c r="K3321" s="230">
        <f t="shared" si="253"/>
        <v>3</v>
      </c>
      <c r="L3321" s="2" t="str">
        <f>$B3321&amp;"-"&amp;COUNTIF($B$2:$B3321, $B3321)</f>
        <v>7265-1</v>
      </c>
    </row>
    <row r="3322" spans="1:12" x14ac:dyDescent="0.2">
      <c r="A3322" s="2" t="s">
        <v>2412</v>
      </c>
      <c r="B3322" s="2">
        <v>7270</v>
      </c>
      <c r="C3322" s="2">
        <v>0</v>
      </c>
      <c r="D3322" s="2" t="s">
        <v>2410</v>
      </c>
      <c r="E3322" s="2">
        <v>3851</v>
      </c>
      <c r="F3322" s="2" t="s">
        <v>2180</v>
      </c>
      <c r="G3322" s="2">
        <v>2781300.5260000001</v>
      </c>
      <c r="H3322" s="2">
        <v>1184333.95</v>
      </c>
      <c r="I3322" s="2" t="s">
        <v>4896</v>
      </c>
      <c r="J3322" s="4">
        <v>39630</v>
      </c>
      <c r="K3322" s="230">
        <f t="shared" si="253"/>
        <v>3</v>
      </c>
      <c r="L3322" s="2" t="str">
        <f>$B3322&amp;"-"&amp;COUNTIF($B$2:$B3322, $B3322)</f>
        <v>7270-1</v>
      </c>
    </row>
    <row r="3323" spans="1:12" x14ac:dyDescent="0.2">
      <c r="A3323" s="2" t="s">
        <v>2413</v>
      </c>
      <c r="B3323" s="2">
        <v>7272</v>
      </c>
      <c r="C3323" s="2">
        <v>0</v>
      </c>
      <c r="D3323" s="2" t="s">
        <v>2410</v>
      </c>
      <c r="E3323" s="2">
        <v>3851</v>
      </c>
      <c r="F3323" s="2" t="s">
        <v>2180</v>
      </c>
      <c r="G3323" s="2">
        <v>2784206.9619999998</v>
      </c>
      <c r="H3323" s="2">
        <v>1177311.3640000001</v>
      </c>
      <c r="I3323" s="2" t="s">
        <v>4896</v>
      </c>
      <c r="J3323" s="4">
        <v>39630</v>
      </c>
      <c r="K3323" s="230">
        <f t="shared" si="253"/>
        <v>3</v>
      </c>
      <c r="L3323" s="2" t="str">
        <f>$B3323&amp;"-"&amp;COUNTIF($B$2:$B3323, $B3323)</f>
        <v>7272-1</v>
      </c>
    </row>
    <row r="3324" spans="1:12" x14ac:dyDescent="0.2">
      <c r="A3324" s="2" t="s">
        <v>2414</v>
      </c>
      <c r="B3324" s="2">
        <v>7276</v>
      </c>
      <c r="C3324" s="2">
        <v>0</v>
      </c>
      <c r="D3324" s="2" t="s">
        <v>2410</v>
      </c>
      <c r="E3324" s="2">
        <v>3851</v>
      </c>
      <c r="F3324" s="2" t="s">
        <v>2180</v>
      </c>
      <c r="G3324" s="2">
        <v>2777963.6630000002</v>
      </c>
      <c r="H3324" s="2">
        <v>1183658.7180000001</v>
      </c>
      <c r="I3324" s="2" t="s">
        <v>4896</v>
      </c>
      <c r="J3324" s="4">
        <v>39630</v>
      </c>
      <c r="K3324" s="230">
        <f t="shared" si="253"/>
        <v>3</v>
      </c>
      <c r="L3324" s="2" t="str">
        <f>$B3324&amp;"-"&amp;COUNTIF($B$2:$B3324, $B3324)</f>
        <v>7276-1</v>
      </c>
    </row>
    <row r="3325" spans="1:12" x14ac:dyDescent="0.2">
      <c r="A3325" s="2" t="s">
        <v>2415</v>
      </c>
      <c r="B3325" s="2">
        <v>7277</v>
      </c>
      <c r="C3325" s="2">
        <v>0</v>
      </c>
      <c r="D3325" s="2" t="s">
        <v>2410</v>
      </c>
      <c r="E3325" s="2">
        <v>3851</v>
      </c>
      <c r="F3325" s="2" t="s">
        <v>2180</v>
      </c>
      <c r="G3325" s="2">
        <v>2779434.3739999998</v>
      </c>
      <c r="H3325" s="2">
        <v>1178407.94</v>
      </c>
      <c r="I3325" s="2" t="s">
        <v>4896</v>
      </c>
      <c r="J3325" s="4">
        <v>39630</v>
      </c>
      <c r="K3325" s="230">
        <f t="shared" si="253"/>
        <v>3</v>
      </c>
      <c r="L3325" s="2" t="str">
        <f>$B3325&amp;"-"&amp;COUNTIF($B$2:$B3325, $B3325)</f>
        <v>7277-1</v>
      </c>
    </row>
    <row r="3326" spans="1:12" x14ac:dyDescent="0.2">
      <c r="A3326" s="2" t="s">
        <v>2416</v>
      </c>
      <c r="B3326" s="2">
        <v>7278</v>
      </c>
      <c r="C3326" s="2">
        <v>0</v>
      </c>
      <c r="D3326" s="2" t="s">
        <v>2410</v>
      </c>
      <c r="E3326" s="2">
        <v>3851</v>
      </c>
      <c r="F3326" s="2" t="s">
        <v>2180</v>
      </c>
      <c r="G3326" s="2">
        <v>2779159.5649999999</v>
      </c>
      <c r="H3326" s="2">
        <v>1174639.0560000001</v>
      </c>
      <c r="I3326" s="2" t="s">
        <v>4896</v>
      </c>
      <c r="J3326" s="4">
        <v>39630</v>
      </c>
      <c r="K3326" s="230">
        <f t="shared" si="253"/>
        <v>3</v>
      </c>
      <c r="L3326" s="2" t="str">
        <f>$B3326&amp;"-"&amp;COUNTIF($B$2:$B3326, $B3326)</f>
        <v>7278-1</v>
      </c>
    </row>
    <row r="3327" spans="1:12" x14ac:dyDescent="0.2">
      <c r="A3327" s="2" t="s">
        <v>2417</v>
      </c>
      <c r="B3327" s="2">
        <v>7494</v>
      </c>
      <c r="C3327" s="2">
        <v>0</v>
      </c>
      <c r="D3327" s="2" t="s">
        <v>2410</v>
      </c>
      <c r="E3327" s="2">
        <v>3851</v>
      </c>
      <c r="F3327" s="2" t="s">
        <v>2180</v>
      </c>
      <c r="G3327" s="2">
        <v>2774306.63</v>
      </c>
      <c r="H3327" s="2">
        <v>1176225.1040000001</v>
      </c>
      <c r="I3327" s="2" t="s">
        <v>4896</v>
      </c>
      <c r="J3327" s="4">
        <v>40544</v>
      </c>
      <c r="K3327" s="230">
        <f t="shared" si="253"/>
        <v>3</v>
      </c>
      <c r="L3327" s="2" t="str">
        <f>$B3327&amp;"-"&amp;COUNTIF($B$2:$B3327, $B3327)</f>
        <v>7494-2</v>
      </c>
    </row>
    <row r="3328" spans="1:12" x14ac:dyDescent="0.2">
      <c r="A3328" s="2" t="s">
        <v>2418</v>
      </c>
      <c r="B3328" s="2">
        <v>7235</v>
      </c>
      <c r="C3328" s="2">
        <v>0</v>
      </c>
      <c r="D3328" s="2" t="s">
        <v>2418</v>
      </c>
      <c r="E3328" s="2">
        <v>3861</v>
      </c>
      <c r="F3328" s="2" t="s">
        <v>2180</v>
      </c>
      <c r="G3328" s="2">
        <v>2775136.0869999998</v>
      </c>
      <c r="H3328" s="2">
        <v>1195545.29</v>
      </c>
      <c r="I3328" s="2" t="s">
        <v>4896</v>
      </c>
      <c r="J3328" s="4">
        <v>39630</v>
      </c>
      <c r="K3328" s="230">
        <f t="shared" si="253"/>
        <v>3</v>
      </c>
      <c r="L3328" s="2" t="str">
        <f>$B3328&amp;"-"&amp;COUNTIF($B$2:$B3328, $B3328)</f>
        <v>7235-1</v>
      </c>
    </row>
    <row r="3329" spans="1:12" x14ac:dyDescent="0.2">
      <c r="A3329" s="2" t="s">
        <v>2419</v>
      </c>
      <c r="B3329" s="2">
        <v>7232</v>
      </c>
      <c r="C3329" s="2">
        <v>0</v>
      </c>
      <c r="D3329" s="2" t="s">
        <v>2419</v>
      </c>
      <c r="E3329" s="2">
        <v>3862</v>
      </c>
      <c r="F3329" s="2" t="s">
        <v>2180</v>
      </c>
      <c r="G3329" s="2">
        <v>2769238.125</v>
      </c>
      <c r="H3329" s="2">
        <v>1197999.3130000001</v>
      </c>
      <c r="I3329" s="2" t="s">
        <v>4896</v>
      </c>
      <c r="J3329" s="4">
        <v>39630</v>
      </c>
      <c r="K3329" s="230">
        <f t="shared" si="253"/>
        <v>3</v>
      </c>
      <c r="L3329" s="2" t="str">
        <f>$B3329&amp;"-"&amp;COUNTIF($B$2:$B3329, $B3329)</f>
        <v>7232-1</v>
      </c>
    </row>
    <row r="3330" spans="1:12" x14ac:dyDescent="0.2">
      <c r="A3330" s="2" t="s">
        <v>2420</v>
      </c>
      <c r="B3330" s="2">
        <v>7231</v>
      </c>
      <c r="C3330" s="2">
        <v>0</v>
      </c>
      <c r="D3330" s="2" t="s">
        <v>2421</v>
      </c>
      <c r="E3330" s="2">
        <v>3863</v>
      </c>
      <c r="F3330" s="2" t="s">
        <v>2180</v>
      </c>
      <c r="G3330" s="2">
        <v>2771916.3640000001</v>
      </c>
      <c r="H3330" s="2">
        <v>1201459.996</v>
      </c>
      <c r="I3330" s="2" t="s">
        <v>4896</v>
      </c>
      <c r="J3330" s="4">
        <v>39630</v>
      </c>
      <c r="K3330" s="230">
        <f t="shared" si="253"/>
        <v>3</v>
      </c>
      <c r="L3330" s="2" t="str">
        <f>$B3330&amp;"-"&amp;COUNTIF($B$2:$B3330, $B3330)</f>
        <v>7231-1</v>
      </c>
    </row>
    <row r="3331" spans="1:12" x14ac:dyDescent="0.2">
      <c r="A3331" s="2" t="s">
        <v>2419</v>
      </c>
      <c r="B3331" s="2">
        <v>7232</v>
      </c>
      <c r="C3331" s="2">
        <v>0</v>
      </c>
      <c r="D3331" s="2" t="s">
        <v>2421</v>
      </c>
      <c r="E3331" s="2">
        <v>3863</v>
      </c>
      <c r="F3331" s="2" t="s">
        <v>2180</v>
      </c>
      <c r="G3331" s="2">
        <v>2771120.6510000001</v>
      </c>
      <c r="H3331" s="2">
        <v>1201786.655</v>
      </c>
      <c r="I3331" s="2" t="s">
        <v>4896</v>
      </c>
      <c r="J3331" s="4">
        <v>39630</v>
      </c>
      <c r="K3331" s="230">
        <f t="shared" ref="K3331:K3394" si="254">IF(I3331="it", 1, IF(I3331="fr", 2, 3))</f>
        <v>3</v>
      </c>
      <c r="L3331" s="2" t="str">
        <f>$B3331&amp;"-"&amp;COUNTIF($B$2:$B3331, $B3331)</f>
        <v>7232-2</v>
      </c>
    </row>
    <row r="3332" spans="1:12" x14ac:dyDescent="0.2">
      <c r="A3332" s="2" t="s">
        <v>2421</v>
      </c>
      <c r="B3332" s="2">
        <v>7233</v>
      </c>
      <c r="C3332" s="2">
        <v>0</v>
      </c>
      <c r="D3332" s="2" t="s">
        <v>2421</v>
      </c>
      <c r="E3332" s="2">
        <v>3863</v>
      </c>
      <c r="F3332" s="2" t="s">
        <v>2180</v>
      </c>
      <c r="G3332" s="2">
        <v>2772709.0809999998</v>
      </c>
      <c r="H3332" s="2">
        <v>1196598.3870000001</v>
      </c>
      <c r="I3332" s="2" t="s">
        <v>4896</v>
      </c>
      <c r="J3332" s="4">
        <v>39630</v>
      </c>
      <c r="K3332" s="230">
        <f t="shared" si="254"/>
        <v>3</v>
      </c>
      <c r="L3332" s="2" t="str">
        <f>$B3332&amp;"-"&amp;COUNTIF($B$2:$B3332, $B3332)</f>
        <v>7233-1</v>
      </c>
    </row>
    <row r="3333" spans="1:12" x14ac:dyDescent="0.2">
      <c r="A3333" s="2" t="s">
        <v>2422</v>
      </c>
      <c r="B3333" s="2">
        <v>7247</v>
      </c>
      <c r="C3333" s="2">
        <v>0</v>
      </c>
      <c r="D3333" s="2" t="s">
        <v>2423</v>
      </c>
      <c r="E3333" s="2">
        <v>3871</v>
      </c>
      <c r="F3333" s="2" t="s">
        <v>2180</v>
      </c>
      <c r="G3333" s="2">
        <v>2783367.3330000001</v>
      </c>
      <c r="H3333" s="2">
        <v>1198916.6270000001</v>
      </c>
      <c r="I3333" s="2" t="s">
        <v>4896</v>
      </c>
      <c r="J3333" s="4">
        <v>39630</v>
      </c>
      <c r="K3333" s="230">
        <f t="shared" si="254"/>
        <v>3</v>
      </c>
      <c r="L3333" s="2" t="str">
        <f>$B3333&amp;"-"&amp;COUNTIF($B$2:$B3333, $B3333)</f>
        <v>7247-1</v>
      </c>
    </row>
    <row r="3334" spans="1:12" x14ac:dyDescent="0.2">
      <c r="A3334" s="2" t="s">
        <v>2424</v>
      </c>
      <c r="B3334" s="2">
        <v>7249</v>
      </c>
      <c r="C3334" s="2">
        <v>0</v>
      </c>
      <c r="D3334" s="2" t="s">
        <v>2423</v>
      </c>
      <c r="E3334" s="2">
        <v>3871</v>
      </c>
      <c r="F3334" s="2" t="s">
        <v>2180</v>
      </c>
      <c r="G3334" s="2">
        <v>2782614.1009999998</v>
      </c>
      <c r="H3334" s="2">
        <v>1195808.8759999999</v>
      </c>
      <c r="I3334" s="2" t="s">
        <v>4896</v>
      </c>
      <c r="J3334" s="4">
        <v>39630</v>
      </c>
      <c r="K3334" s="230">
        <f t="shared" si="254"/>
        <v>3</v>
      </c>
      <c r="L3334" s="2" t="str">
        <f>$B3334&amp;"-"&amp;COUNTIF($B$2:$B3334, $B3334)</f>
        <v>7249-1</v>
      </c>
    </row>
    <row r="3335" spans="1:12" x14ac:dyDescent="0.2">
      <c r="A3335" s="2" t="s">
        <v>2423</v>
      </c>
      <c r="B3335" s="2">
        <v>7250</v>
      </c>
      <c r="C3335" s="2">
        <v>0</v>
      </c>
      <c r="D3335" s="2" t="s">
        <v>2423</v>
      </c>
      <c r="E3335" s="2">
        <v>3871</v>
      </c>
      <c r="F3335" s="2" t="s">
        <v>2180</v>
      </c>
      <c r="G3335" s="2">
        <v>2793572.9249999998</v>
      </c>
      <c r="H3335" s="2">
        <v>1190413.949</v>
      </c>
      <c r="I3335" s="2" t="s">
        <v>4896</v>
      </c>
      <c r="J3335" s="4">
        <v>39630</v>
      </c>
      <c r="K3335" s="230">
        <f t="shared" si="254"/>
        <v>3</v>
      </c>
      <c r="L3335" s="2" t="str">
        <f>$B3335&amp;"-"&amp;COUNTIF($B$2:$B3335, $B3335)</f>
        <v>7250-1</v>
      </c>
    </row>
    <row r="3336" spans="1:12" x14ac:dyDescent="0.2">
      <c r="A3336" s="2" t="s">
        <v>2425</v>
      </c>
      <c r="B3336" s="2">
        <v>7252</v>
      </c>
      <c r="C3336" s="2">
        <v>0</v>
      </c>
      <c r="D3336" s="2" t="s">
        <v>2423</v>
      </c>
      <c r="E3336" s="2">
        <v>3871</v>
      </c>
      <c r="F3336" s="2" t="s">
        <v>2180</v>
      </c>
      <c r="G3336" s="2">
        <v>2789972.4040000001</v>
      </c>
      <c r="H3336" s="2">
        <v>1197161.4210000001</v>
      </c>
      <c r="I3336" s="2" t="s">
        <v>4896</v>
      </c>
      <c r="J3336" s="4">
        <v>39630</v>
      </c>
      <c r="K3336" s="230">
        <f t="shared" si="254"/>
        <v>3</v>
      </c>
      <c r="L3336" s="2" t="str">
        <f>$B3336&amp;"-"&amp;COUNTIF($B$2:$B3336, $B3336)</f>
        <v>7252-1</v>
      </c>
    </row>
    <row r="3337" spans="1:12" x14ac:dyDescent="0.2">
      <c r="A3337" s="2" t="s">
        <v>2411</v>
      </c>
      <c r="B3337" s="2">
        <v>7265</v>
      </c>
      <c r="C3337" s="2">
        <v>0</v>
      </c>
      <c r="D3337" s="2" t="s">
        <v>2423</v>
      </c>
      <c r="E3337" s="2">
        <v>3871</v>
      </c>
      <c r="F3337" s="2" t="s">
        <v>2180</v>
      </c>
      <c r="G3337" s="2">
        <v>2785723.8429999999</v>
      </c>
      <c r="H3337" s="2">
        <v>1191819.7930000001</v>
      </c>
      <c r="I3337" s="2" t="s">
        <v>4896</v>
      </c>
      <c r="J3337" s="4">
        <v>39630</v>
      </c>
      <c r="K3337" s="230">
        <f t="shared" si="254"/>
        <v>3</v>
      </c>
      <c r="L3337" s="2" t="str">
        <f>$B3337&amp;"-"&amp;COUNTIF($B$2:$B3337, $B3337)</f>
        <v>7265-2</v>
      </c>
    </row>
    <row r="3338" spans="1:12" x14ac:dyDescent="0.2">
      <c r="A3338" s="2" t="s">
        <v>2426</v>
      </c>
      <c r="B3338" s="2">
        <v>7241</v>
      </c>
      <c r="C3338" s="2">
        <v>0</v>
      </c>
      <c r="D3338" s="2" t="s">
        <v>2426</v>
      </c>
      <c r="E3338" s="2">
        <v>3881</v>
      </c>
      <c r="F3338" s="2" t="s">
        <v>2180</v>
      </c>
      <c r="G3338" s="2">
        <v>2778991.0019999999</v>
      </c>
      <c r="H3338" s="2">
        <v>1195286.53</v>
      </c>
      <c r="I3338" s="2" t="s">
        <v>4896</v>
      </c>
      <c r="J3338" s="4">
        <v>39630</v>
      </c>
      <c r="K3338" s="230">
        <f t="shared" si="254"/>
        <v>3</v>
      </c>
      <c r="L3338" s="2" t="str">
        <f>$B3338&amp;"-"&amp;COUNTIF($B$2:$B3338, $B3338)</f>
        <v>7241-1</v>
      </c>
    </row>
    <row r="3339" spans="1:12" x14ac:dyDescent="0.2">
      <c r="A3339" s="2" t="s">
        <v>2427</v>
      </c>
      <c r="B3339" s="2">
        <v>7240</v>
      </c>
      <c r="C3339" s="2">
        <v>0</v>
      </c>
      <c r="D3339" s="2" t="s">
        <v>2427</v>
      </c>
      <c r="E3339" s="2">
        <v>3882</v>
      </c>
      <c r="F3339" s="2" t="s">
        <v>2180</v>
      </c>
      <c r="G3339" s="2">
        <v>2779294.6910000001</v>
      </c>
      <c r="H3339" s="2">
        <v>1199742.2</v>
      </c>
      <c r="I3339" s="2" t="s">
        <v>4896</v>
      </c>
      <c r="J3339" s="4">
        <v>39630</v>
      </c>
      <c r="K3339" s="230">
        <f t="shared" si="254"/>
        <v>3</v>
      </c>
      <c r="L3339" s="2" t="str">
        <f>$B3339&amp;"-"&amp;COUNTIF($B$2:$B3339, $B3339)</f>
        <v>7240-1</v>
      </c>
    </row>
    <row r="3340" spans="1:12" x14ac:dyDescent="0.2">
      <c r="A3340" s="2" t="s">
        <v>2471</v>
      </c>
      <c r="B3340" s="2">
        <v>7222</v>
      </c>
      <c r="C3340" s="2">
        <v>0</v>
      </c>
      <c r="D3340" s="2" t="s">
        <v>2429</v>
      </c>
      <c r="E3340" s="2">
        <v>3891</v>
      </c>
      <c r="F3340" s="2" t="s">
        <v>2180</v>
      </c>
      <c r="G3340" s="2">
        <v>2774840.4339999999</v>
      </c>
      <c r="H3340" s="2">
        <v>1202502.601</v>
      </c>
      <c r="I3340" s="2" t="s">
        <v>4896</v>
      </c>
      <c r="J3340" s="4">
        <v>42125</v>
      </c>
      <c r="K3340" s="230">
        <f t="shared" si="254"/>
        <v>3</v>
      </c>
      <c r="L3340" s="2" t="str">
        <f>$B3340&amp;"-"&amp;COUNTIF($B$2:$B3340, $B3340)</f>
        <v>7222-1</v>
      </c>
    </row>
    <row r="3341" spans="1:12" x14ac:dyDescent="0.2">
      <c r="A3341" s="2" t="s">
        <v>2428</v>
      </c>
      <c r="B3341" s="2">
        <v>7223</v>
      </c>
      <c r="C3341" s="2">
        <v>0</v>
      </c>
      <c r="D3341" s="2" t="s">
        <v>2429</v>
      </c>
      <c r="E3341" s="2">
        <v>3891</v>
      </c>
      <c r="F3341" s="2" t="s">
        <v>2180</v>
      </c>
      <c r="G3341" s="2">
        <v>2773997.1009999998</v>
      </c>
      <c r="H3341" s="2">
        <v>1201063.882</v>
      </c>
      <c r="I3341" s="2" t="s">
        <v>4896</v>
      </c>
      <c r="J3341" s="4">
        <v>39630</v>
      </c>
      <c r="K3341" s="230">
        <f t="shared" si="254"/>
        <v>3</v>
      </c>
      <c r="L3341" s="2" t="str">
        <f>$B3341&amp;"-"&amp;COUNTIF($B$2:$B3341, $B3341)</f>
        <v>7223-1</v>
      </c>
    </row>
    <row r="3342" spans="1:12" x14ac:dyDescent="0.2">
      <c r="A3342" s="2" t="s">
        <v>2430</v>
      </c>
      <c r="B3342" s="2">
        <v>7224</v>
      </c>
      <c r="C3342" s="2">
        <v>0</v>
      </c>
      <c r="D3342" s="2" t="s">
        <v>2429</v>
      </c>
      <c r="E3342" s="2">
        <v>3891</v>
      </c>
      <c r="F3342" s="2" t="s">
        <v>2180</v>
      </c>
      <c r="G3342" s="2">
        <v>2775462.077</v>
      </c>
      <c r="H3342" s="2">
        <v>1199910.3859999999</v>
      </c>
      <c r="I3342" s="2" t="s">
        <v>4896</v>
      </c>
      <c r="J3342" s="4">
        <v>39630</v>
      </c>
      <c r="K3342" s="230">
        <f t="shared" si="254"/>
        <v>3</v>
      </c>
      <c r="L3342" s="2" t="str">
        <f>$B3342&amp;"-"&amp;COUNTIF($B$2:$B3342, $B3342)</f>
        <v>7224-1</v>
      </c>
    </row>
    <row r="3343" spans="1:12" x14ac:dyDescent="0.2">
      <c r="A3343" s="2" t="s">
        <v>2472</v>
      </c>
      <c r="B3343" s="2">
        <v>7226</v>
      </c>
      <c r="C3343" s="2">
        <v>0</v>
      </c>
      <c r="D3343" s="2" t="s">
        <v>2429</v>
      </c>
      <c r="E3343" s="2">
        <v>3891</v>
      </c>
      <c r="F3343" s="2" t="s">
        <v>2180</v>
      </c>
      <c r="G3343" s="2">
        <v>2775880.1189999999</v>
      </c>
      <c r="H3343" s="2">
        <v>1203662.4080000001</v>
      </c>
      <c r="I3343" s="2" t="s">
        <v>4896</v>
      </c>
      <c r="J3343" s="4">
        <v>39630</v>
      </c>
      <c r="K3343" s="230">
        <f t="shared" si="254"/>
        <v>3</v>
      </c>
      <c r="L3343" s="2" t="str">
        <f>$B3343&amp;"-"&amp;COUNTIF($B$2:$B3343, $B3343)</f>
        <v>7226-1</v>
      </c>
    </row>
    <row r="3344" spans="1:12" x14ac:dyDescent="0.2">
      <c r="A3344" s="2" t="s">
        <v>2427</v>
      </c>
      <c r="B3344" s="2">
        <v>7240</v>
      </c>
      <c r="C3344" s="2">
        <v>0</v>
      </c>
      <c r="D3344" s="2" t="s">
        <v>2429</v>
      </c>
      <c r="E3344" s="2">
        <v>3891</v>
      </c>
      <c r="F3344" s="2" t="s">
        <v>2180</v>
      </c>
      <c r="G3344" s="2">
        <v>2777131.27</v>
      </c>
      <c r="H3344" s="2">
        <v>1198460.872</v>
      </c>
      <c r="I3344" s="2" t="s">
        <v>4896</v>
      </c>
      <c r="J3344" s="4">
        <v>39630</v>
      </c>
      <c r="K3344" s="230">
        <f t="shared" si="254"/>
        <v>3</v>
      </c>
      <c r="L3344" s="2" t="str">
        <f>$B3344&amp;"-"&amp;COUNTIF($B$2:$B3344, $B3344)</f>
        <v>7240-2</v>
      </c>
    </row>
    <row r="3345" spans="1:12" x14ac:dyDescent="0.2">
      <c r="A3345" s="2" t="s">
        <v>2429</v>
      </c>
      <c r="B3345" s="2">
        <v>7242</v>
      </c>
      <c r="C3345" s="2">
        <v>0</v>
      </c>
      <c r="D3345" s="2" t="s">
        <v>2429</v>
      </c>
      <c r="E3345" s="2">
        <v>3891</v>
      </c>
      <c r="F3345" s="2" t="s">
        <v>2180</v>
      </c>
      <c r="G3345" s="2">
        <v>2776982.4440000001</v>
      </c>
      <c r="H3345" s="2">
        <v>1199241.9110000001</v>
      </c>
      <c r="I3345" s="2" t="s">
        <v>4896</v>
      </c>
      <c r="J3345" s="4">
        <v>39630</v>
      </c>
      <c r="K3345" s="230">
        <f t="shared" si="254"/>
        <v>3</v>
      </c>
      <c r="L3345" s="2" t="str">
        <f>$B3345&amp;"-"&amp;COUNTIF($B$2:$B3345, $B3345)</f>
        <v>7242-1</v>
      </c>
    </row>
    <row r="3346" spans="1:12" x14ac:dyDescent="0.2">
      <c r="A3346" s="2" t="s">
        <v>2431</v>
      </c>
      <c r="B3346" s="2">
        <v>7243</v>
      </c>
      <c r="C3346" s="2">
        <v>0</v>
      </c>
      <c r="D3346" s="2" t="s">
        <v>2429</v>
      </c>
      <c r="E3346" s="2">
        <v>3891</v>
      </c>
      <c r="F3346" s="2" t="s">
        <v>2180</v>
      </c>
      <c r="G3346" s="2">
        <v>2777480.6830000002</v>
      </c>
      <c r="H3346" s="2">
        <v>1202404.368</v>
      </c>
      <c r="I3346" s="2" t="s">
        <v>4896</v>
      </c>
      <c r="J3346" s="4">
        <v>39630</v>
      </c>
      <c r="K3346" s="230">
        <f t="shared" si="254"/>
        <v>3</v>
      </c>
      <c r="L3346" s="2" t="str">
        <f>$B3346&amp;"-"&amp;COUNTIF($B$2:$B3346, $B3346)</f>
        <v>7243-1</v>
      </c>
    </row>
    <row r="3347" spans="1:12" x14ac:dyDescent="0.2">
      <c r="A3347" s="2" t="s">
        <v>2432</v>
      </c>
      <c r="B3347" s="2">
        <v>7244</v>
      </c>
      <c r="C3347" s="2">
        <v>0</v>
      </c>
      <c r="D3347" s="2" t="s">
        <v>2429</v>
      </c>
      <c r="E3347" s="2">
        <v>3891</v>
      </c>
      <c r="F3347" s="2" t="s">
        <v>2180</v>
      </c>
      <c r="G3347" s="2">
        <v>2779109.7650000001</v>
      </c>
      <c r="H3347" s="2">
        <v>1201891.43</v>
      </c>
      <c r="I3347" s="2" t="s">
        <v>4896</v>
      </c>
      <c r="J3347" s="4">
        <v>39630</v>
      </c>
      <c r="K3347" s="230">
        <f t="shared" si="254"/>
        <v>3</v>
      </c>
      <c r="L3347" s="2" t="str">
        <f>$B3347&amp;"-"&amp;COUNTIF($B$2:$B3347, $B3347)</f>
        <v>7244-1</v>
      </c>
    </row>
    <row r="3348" spans="1:12" x14ac:dyDescent="0.2">
      <c r="A3348" s="2" t="s">
        <v>2433</v>
      </c>
      <c r="B3348" s="2">
        <v>7245</v>
      </c>
      <c r="C3348" s="2">
        <v>0</v>
      </c>
      <c r="D3348" s="2" t="s">
        <v>2429</v>
      </c>
      <c r="E3348" s="2">
        <v>3891</v>
      </c>
      <c r="F3348" s="2" t="s">
        <v>2180</v>
      </c>
      <c r="G3348" s="2">
        <v>2781266.321</v>
      </c>
      <c r="H3348" s="2">
        <v>1202592.8829999999</v>
      </c>
      <c r="I3348" s="2" t="s">
        <v>4896</v>
      </c>
      <c r="J3348" s="4">
        <v>39630</v>
      </c>
      <c r="K3348" s="230">
        <f t="shared" si="254"/>
        <v>3</v>
      </c>
      <c r="L3348" s="2" t="str">
        <f>$B3348&amp;"-"&amp;COUNTIF($B$2:$B3348, $B3348)</f>
        <v>7245-1</v>
      </c>
    </row>
    <row r="3349" spans="1:12" x14ac:dyDescent="0.2">
      <c r="A3349" s="2" t="s">
        <v>2434</v>
      </c>
      <c r="B3349" s="2">
        <v>7246</v>
      </c>
      <c r="C3349" s="2">
        <v>0</v>
      </c>
      <c r="D3349" s="2" t="s">
        <v>2429</v>
      </c>
      <c r="E3349" s="2">
        <v>3891</v>
      </c>
      <c r="F3349" s="2" t="s">
        <v>2180</v>
      </c>
      <c r="G3349" s="2">
        <v>2781889.9419999998</v>
      </c>
      <c r="H3349" s="2">
        <v>1205759.371</v>
      </c>
      <c r="I3349" s="2" t="s">
        <v>4896</v>
      </c>
      <c r="J3349" s="4">
        <v>39630</v>
      </c>
      <c r="K3349" s="230">
        <f t="shared" si="254"/>
        <v>3</v>
      </c>
      <c r="L3349" s="2" t="str">
        <f>$B3349&amp;"-"&amp;COUNTIF($B$2:$B3349, $B3349)</f>
        <v>7246-1</v>
      </c>
    </row>
    <row r="3350" spans="1:12" x14ac:dyDescent="0.2">
      <c r="A3350" s="2" t="s">
        <v>2435</v>
      </c>
      <c r="B3350" s="2">
        <v>7000</v>
      </c>
      <c r="C3350" s="2">
        <v>0</v>
      </c>
      <c r="D3350" s="2" t="s">
        <v>2435</v>
      </c>
      <c r="E3350" s="2">
        <v>3901</v>
      </c>
      <c r="F3350" s="2" t="s">
        <v>2180</v>
      </c>
      <c r="G3350" s="2">
        <v>2759666.0639999998</v>
      </c>
      <c r="H3350" s="2">
        <v>1191898.3640000001</v>
      </c>
      <c r="I3350" s="2" t="s">
        <v>4896</v>
      </c>
      <c r="J3350" s="4">
        <v>39630</v>
      </c>
      <c r="K3350" s="230">
        <f t="shared" si="254"/>
        <v>3</v>
      </c>
      <c r="L3350" s="2" t="str">
        <f>$B3350&amp;"-"&amp;COUNTIF($B$2:$B3350, $B3350)</f>
        <v>7000-1</v>
      </c>
    </row>
    <row r="3351" spans="1:12" x14ac:dyDescent="0.2">
      <c r="A3351" s="2" t="s">
        <v>2436</v>
      </c>
      <c r="B3351" s="2">
        <v>7023</v>
      </c>
      <c r="C3351" s="2">
        <v>0</v>
      </c>
      <c r="D3351" s="2" t="s">
        <v>2435</v>
      </c>
      <c r="E3351" s="2">
        <v>3901</v>
      </c>
      <c r="F3351" s="2" t="s">
        <v>2180</v>
      </c>
      <c r="G3351" s="2">
        <v>2757008.3670000001</v>
      </c>
      <c r="H3351" s="2">
        <v>1194057.0209999999</v>
      </c>
      <c r="I3351" s="2" t="s">
        <v>4896</v>
      </c>
      <c r="J3351" s="4">
        <v>39630</v>
      </c>
      <c r="K3351" s="230">
        <f t="shared" si="254"/>
        <v>3</v>
      </c>
      <c r="L3351" s="2" t="str">
        <f>$B3351&amp;"-"&amp;COUNTIF($B$2:$B3351, $B3351)</f>
        <v>7023-1</v>
      </c>
    </row>
    <row r="3352" spans="1:12" x14ac:dyDescent="0.2">
      <c r="A3352" s="2" t="s">
        <v>2437</v>
      </c>
      <c r="B3352" s="2">
        <v>7026</v>
      </c>
      <c r="C3352" s="2">
        <v>0</v>
      </c>
      <c r="D3352" s="2" t="s">
        <v>2435</v>
      </c>
      <c r="E3352" s="2">
        <v>3901</v>
      </c>
      <c r="F3352" s="2" t="s">
        <v>2180</v>
      </c>
      <c r="G3352" s="2">
        <v>2762551.335</v>
      </c>
      <c r="H3352" s="2">
        <v>1190282.2709999999</v>
      </c>
      <c r="I3352" s="2" t="s">
        <v>4896</v>
      </c>
      <c r="J3352" s="4">
        <v>39630</v>
      </c>
      <c r="K3352" s="230">
        <f t="shared" si="254"/>
        <v>3</v>
      </c>
      <c r="L3352" s="2" t="str">
        <f>$B3352&amp;"-"&amp;COUNTIF($B$2:$B3352, $B3352)</f>
        <v>7026-1</v>
      </c>
    </row>
    <row r="3353" spans="1:12" x14ac:dyDescent="0.2">
      <c r="A3353" s="2" t="s">
        <v>2440</v>
      </c>
      <c r="B3353" s="2">
        <v>7074</v>
      </c>
      <c r="C3353" s="2">
        <v>0</v>
      </c>
      <c r="D3353" s="2" t="s">
        <v>2435</v>
      </c>
      <c r="E3353" s="2">
        <v>3901</v>
      </c>
      <c r="F3353" s="2" t="s">
        <v>2180</v>
      </c>
      <c r="G3353" s="2">
        <v>2759185.574</v>
      </c>
      <c r="H3353" s="2">
        <v>1189145.22</v>
      </c>
      <c r="I3353" s="2" t="s">
        <v>4896</v>
      </c>
      <c r="J3353" s="4">
        <v>39630</v>
      </c>
      <c r="K3353" s="230">
        <f t="shared" si="254"/>
        <v>3</v>
      </c>
      <c r="L3353" s="2" t="str">
        <f>$B3353&amp;"-"&amp;COUNTIF($B$2:$B3353, $B3353)</f>
        <v>7074-1</v>
      </c>
    </row>
    <row r="3354" spans="1:12" x14ac:dyDescent="0.2">
      <c r="A3354" s="2" t="s">
        <v>2435</v>
      </c>
      <c r="B3354" s="2">
        <v>7000</v>
      </c>
      <c r="C3354" s="2">
        <v>0</v>
      </c>
      <c r="D3354" s="2" t="s">
        <v>2439</v>
      </c>
      <c r="E3354" s="2">
        <v>3911</v>
      </c>
      <c r="F3354" s="2" t="s">
        <v>2180</v>
      </c>
      <c r="G3354" s="2">
        <v>2760842.6630000002</v>
      </c>
      <c r="H3354" s="2">
        <v>1188991.196</v>
      </c>
      <c r="I3354" s="2" t="s">
        <v>4896</v>
      </c>
      <c r="J3354" s="4">
        <v>39630</v>
      </c>
      <c r="K3354" s="230">
        <f t="shared" si="254"/>
        <v>3</v>
      </c>
      <c r="L3354" s="2" t="str">
        <f>$B3354&amp;"-"&amp;COUNTIF($B$2:$B3354, $B3354)</f>
        <v>7000-2</v>
      </c>
    </row>
    <row r="3355" spans="1:12" x14ac:dyDescent="0.2">
      <c r="A3355" s="2" t="s">
        <v>2438</v>
      </c>
      <c r="B3355" s="2">
        <v>7062</v>
      </c>
      <c r="C3355" s="2">
        <v>0</v>
      </c>
      <c r="D3355" s="2" t="s">
        <v>2439</v>
      </c>
      <c r="E3355" s="2">
        <v>3911</v>
      </c>
      <c r="F3355" s="2" t="s">
        <v>2180</v>
      </c>
      <c r="G3355" s="2">
        <v>2761555.6460000002</v>
      </c>
      <c r="H3355" s="2">
        <v>1187748.19</v>
      </c>
      <c r="I3355" s="2" t="s">
        <v>4896</v>
      </c>
      <c r="J3355" s="4">
        <v>41730</v>
      </c>
      <c r="K3355" s="230">
        <f t="shared" si="254"/>
        <v>3</v>
      </c>
      <c r="L3355" s="2" t="str">
        <f>$B3355&amp;"-"&amp;COUNTIF($B$2:$B3355, $B3355)</f>
        <v>7062-1</v>
      </c>
    </row>
    <row r="3356" spans="1:12" x14ac:dyDescent="0.2">
      <c r="A3356" s="2" t="s">
        <v>2440</v>
      </c>
      <c r="B3356" s="2">
        <v>7074</v>
      </c>
      <c r="C3356" s="2">
        <v>0</v>
      </c>
      <c r="D3356" s="2" t="s">
        <v>2439</v>
      </c>
      <c r="E3356" s="2">
        <v>3911</v>
      </c>
      <c r="F3356" s="2" t="s">
        <v>2180</v>
      </c>
      <c r="G3356" s="2">
        <v>2758677.0120000001</v>
      </c>
      <c r="H3356" s="2">
        <v>1186760.169</v>
      </c>
      <c r="I3356" s="2" t="s">
        <v>4896</v>
      </c>
      <c r="J3356" s="4">
        <v>39630</v>
      </c>
      <c r="K3356" s="230">
        <f t="shared" si="254"/>
        <v>3</v>
      </c>
      <c r="L3356" s="2" t="str">
        <f>$B3356&amp;"-"&amp;COUNTIF($B$2:$B3356, $B3356)</f>
        <v>7074-2</v>
      </c>
    </row>
    <row r="3357" spans="1:12" x14ac:dyDescent="0.2">
      <c r="A3357" s="2" t="s">
        <v>2439</v>
      </c>
      <c r="B3357" s="2">
        <v>7075</v>
      </c>
      <c r="C3357" s="2">
        <v>0</v>
      </c>
      <c r="D3357" s="2" t="s">
        <v>2439</v>
      </c>
      <c r="E3357" s="2">
        <v>3911</v>
      </c>
      <c r="F3357" s="2" t="s">
        <v>2180</v>
      </c>
      <c r="G3357" s="2">
        <v>2759723.46</v>
      </c>
      <c r="H3357" s="2">
        <v>1182861.885</v>
      </c>
      <c r="I3357" s="2" t="s">
        <v>4896</v>
      </c>
      <c r="J3357" s="4">
        <v>39630</v>
      </c>
      <c r="K3357" s="230">
        <f t="shared" si="254"/>
        <v>3</v>
      </c>
      <c r="L3357" s="2" t="str">
        <f>$B3357&amp;"-"&amp;COUNTIF($B$2:$B3357, $B3357)</f>
        <v>7075-1</v>
      </c>
    </row>
    <row r="3358" spans="1:12" x14ac:dyDescent="0.2">
      <c r="A3358" s="2" t="s">
        <v>2441</v>
      </c>
      <c r="B3358" s="2">
        <v>7076</v>
      </c>
      <c r="C3358" s="2">
        <v>0</v>
      </c>
      <c r="D3358" s="2" t="s">
        <v>2439</v>
      </c>
      <c r="E3358" s="2">
        <v>3911</v>
      </c>
      <c r="F3358" s="2" t="s">
        <v>2180</v>
      </c>
      <c r="G3358" s="2">
        <v>2762662.68</v>
      </c>
      <c r="H3358" s="2">
        <v>1183133.524</v>
      </c>
      <c r="I3358" s="2" t="s">
        <v>4896</v>
      </c>
      <c r="J3358" s="4">
        <v>39630</v>
      </c>
      <c r="K3358" s="230">
        <f t="shared" si="254"/>
        <v>3</v>
      </c>
      <c r="L3358" s="2" t="str">
        <f>$B3358&amp;"-"&amp;COUNTIF($B$2:$B3358, $B3358)</f>
        <v>7076-1</v>
      </c>
    </row>
    <row r="3359" spans="1:12" x14ac:dyDescent="0.2">
      <c r="A3359" s="2" t="s">
        <v>2442</v>
      </c>
      <c r="B3359" s="2">
        <v>7027</v>
      </c>
      <c r="C3359" s="2">
        <v>0</v>
      </c>
      <c r="D3359" s="2" t="s">
        <v>2443</v>
      </c>
      <c r="E3359" s="2">
        <v>3921</v>
      </c>
      <c r="F3359" s="2" t="s">
        <v>2180</v>
      </c>
      <c r="G3359" s="2">
        <v>2766033.452</v>
      </c>
      <c r="H3359" s="2">
        <v>1191022.196</v>
      </c>
      <c r="I3359" s="2" t="s">
        <v>4896</v>
      </c>
      <c r="J3359" s="4">
        <v>39630</v>
      </c>
      <c r="K3359" s="230">
        <f t="shared" si="254"/>
        <v>3</v>
      </c>
      <c r="L3359" s="2" t="str">
        <f>$B3359&amp;"-"&amp;COUNTIF($B$2:$B3359, $B3359)</f>
        <v>7027-1</v>
      </c>
    </row>
    <row r="3360" spans="1:12" x14ac:dyDescent="0.2">
      <c r="A3360" s="2" t="s">
        <v>2444</v>
      </c>
      <c r="B3360" s="2">
        <v>7027</v>
      </c>
      <c r="C3360" s="2">
        <v>1</v>
      </c>
      <c r="D3360" s="2" t="s">
        <v>2443</v>
      </c>
      <c r="E3360" s="2">
        <v>3921</v>
      </c>
      <c r="F3360" s="2" t="s">
        <v>2180</v>
      </c>
      <c r="G3360" s="2">
        <v>2766586.4010000001</v>
      </c>
      <c r="H3360" s="2">
        <v>1189572.699</v>
      </c>
      <c r="I3360" s="2" t="s">
        <v>4896</v>
      </c>
      <c r="J3360" s="4">
        <v>39630</v>
      </c>
      <c r="K3360" s="230">
        <f t="shared" si="254"/>
        <v>3</v>
      </c>
      <c r="L3360" s="2" t="str">
        <f>$B3360&amp;"-"&amp;COUNTIF($B$2:$B3360, $B3360)</f>
        <v>7027-2</v>
      </c>
    </row>
    <row r="3361" spans="1:12" x14ac:dyDescent="0.2">
      <c r="A3361" s="2" t="s">
        <v>2445</v>
      </c>
      <c r="B3361" s="2">
        <v>7027</v>
      </c>
      <c r="C3361" s="2">
        <v>3</v>
      </c>
      <c r="D3361" s="2" t="s">
        <v>2443</v>
      </c>
      <c r="E3361" s="2">
        <v>3921</v>
      </c>
      <c r="F3361" s="2" t="s">
        <v>2180</v>
      </c>
      <c r="G3361" s="2">
        <v>2764951.3480000002</v>
      </c>
      <c r="H3361" s="2">
        <v>1191854.9950000001</v>
      </c>
      <c r="I3361" s="2" t="s">
        <v>4896</v>
      </c>
      <c r="J3361" s="4">
        <v>39630</v>
      </c>
      <c r="K3361" s="230">
        <f t="shared" si="254"/>
        <v>3</v>
      </c>
      <c r="L3361" s="2" t="str">
        <f>$B3361&amp;"-"&amp;COUNTIF($B$2:$B3361, $B3361)</f>
        <v>7027-3</v>
      </c>
    </row>
    <row r="3362" spans="1:12" x14ac:dyDescent="0.2">
      <c r="A3362" s="2" t="s">
        <v>2446</v>
      </c>
      <c r="B3362" s="2">
        <v>7028</v>
      </c>
      <c r="C3362" s="2">
        <v>0</v>
      </c>
      <c r="D3362" s="2" t="s">
        <v>2443</v>
      </c>
      <c r="E3362" s="2">
        <v>3921</v>
      </c>
      <c r="F3362" s="2" t="s">
        <v>2180</v>
      </c>
      <c r="G3362" s="2">
        <v>2769053.7149999999</v>
      </c>
      <c r="H3362" s="2">
        <v>1190854.7549999999</v>
      </c>
      <c r="I3362" s="2" t="s">
        <v>4896</v>
      </c>
      <c r="J3362" s="4">
        <v>39630</v>
      </c>
      <c r="K3362" s="230">
        <f t="shared" si="254"/>
        <v>3</v>
      </c>
      <c r="L3362" s="2" t="str">
        <f>$B3362&amp;"-"&amp;COUNTIF($B$2:$B3362, $B3362)</f>
        <v>7028-1</v>
      </c>
    </row>
    <row r="3363" spans="1:12" x14ac:dyDescent="0.2">
      <c r="A3363" s="2" t="s">
        <v>2447</v>
      </c>
      <c r="B3363" s="2">
        <v>7028</v>
      </c>
      <c r="C3363" s="2">
        <v>1</v>
      </c>
      <c r="D3363" s="2" t="s">
        <v>2443</v>
      </c>
      <c r="E3363" s="2">
        <v>3921</v>
      </c>
      <c r="F3363" s="2" t="s">
        <v>2180</v>
      </c>
      <c r="G3363" s="2">
        <v>2767638.7779999999</v>
      </c>
      <c r="H3363" s="2">
        <v>1190128.277</v>
      </c>
      <c r="I3363" s="2" t="s">
        <v>4896</v>
      </c>
      <c r="J3363" s="4">
        <v>39630</v>
      </c>
      <c r="K3363" s="230">
        <f t="shared" si="254"/>
        <v>3</v>
      </c>
      <c r="L3363" s="2" t="str">
        <f>$B3363&amp;"-"&amp;COUNTIF($B$2:$B3363, $B3363)</f>
        <v>7028-2</v>
      </c>
    </row>
    <row r="3364" spans="1:12" x14ac:dyDescent="0.2">
      <c r="A3364" s="2" t="s">
        <v>2448</v>
      </c>
      <c r="B3364" s="2">
        <v>7029</v>
      </c>
      <c r="C3364" s="2">
        <v>0</v>
      </c>
      <c r="D3364" s="2" t="s">
        <v>2443</v>
      </c>
      <c r="E3364" s="2">
        <v>3921</v>
      </c>
      <c r="F3364" s="2" t="s">
        <v>2180</v>
      </c>
      <c r="G3364" s="2">
        <v>2771833.7510000002</v>
      </c>
      <c r="H3364" s="2">
        <v>1190969.9879999999</v>
      </c>
      <c r="I3364" s="2" t="s">
        <v>4896</v>
      </c>
      <c r="J3364" s="4">
        <v>39630</v>
      </c>
      <c r="K3364" s="230">
        <f t="shared" si="254"/>
        <v>3</v>
      </c>
      <c r="L3364" s="2" t="str">
        <f>$B3364&amp;"-"&amp;COUNTIF($B$2:$B3364, $B3364)</f>
        <v>7029-1</v>
      </c>
    </row>
    <row r="3365" spans="1:12" x14ac:dyDescent="0.2">
      <c r="A3365" s="2" t="s">
        <v>2443</v>
      </c>
      <c r="B3365" s="2">
        <v>7050</v>
      </c>
      <c r="C3365" s="2">
        <v>0</v>
      </c>
      <c r="D3365" s="2" t="s">
        <v>2443</v>
      </c>
      <c r="E3365" s="2">
        <v>3921</v>
      </c>
      <c r="F3365" s="2" t="s">
        <v>2180</v>
      </c>
      <c r="G3365" s="2">
        <v>2770813.96</v>
      </c>
      <c r="H3365" s="2">
        <v>1182490.3929999999</v>
      </c>
      <c r="I3365" s="2" t="s">
        <v>4896</v>
      </c>
      <c r="J3365" s="4">
        <v>39630</v>
      </c>
      <c r="K3365" s="230">
        <f t="shared" si="254"/>
        <v>3</v>
      </c>
      <c r="L3365" s="2" t="str">
        <f>$B3365&amp;"-"&amp;COUNTIF($B$2:$B3365, $B3365)</f>
        <v>7050-1</v>
      </c>
    </row>
    <row r="3366" spans="1:12" x14ac:dyDescent="0.2">
      <c r="A3366" s="2" t="s">
        <v>2449</v>
      </c>
      <c r="B3366" s="2">
        <v>7056</v>
      </c>
      <c r="C3366" s="2">
        <v>0</v>
      </c>
      <c r="D3366" s="2" t="s">
        <v>2443</v>
      </c>
      <c r="E3366" s="2">
        <v>3921</v>
      </c>
      <c r="F3366" s="2" t="s">
        <v>2180</v>
      </c>
      <c r="G3366" s="2">
        <v>2768466.2710000002</v>
      </c>
      <c r="H3366" s="2">
        <v>1186920.281</v>
      </c>
      <c r="I3366" s="2" t="s">
        <v>4896</v>
      </c>
      <c r="J3366" s="4">
        <v>39630</v>
      </c>
      <c r="K3366" s="230">
        <f t="shared" si="254"/>
        <v>3</v>
      </c>
      <c r="L3366" s="2" t="str">
        <f>$B3366&amp;"-"&amp;COUNTIF($B$2:$B3366, $B3366)</f>
        <v>7056-1</v>
      </c>
    </row>
    <row r="3367" spans="1:12" x14ac:dyDescent="0.2">
      <c r="A3367" s="2" t="s">
        <v>2450</v>
      </c>
      <c r="B3367" s="2">
        <v>7057</v>
      </c>
      <c r="C3367" s="2">
        <v>0</v>
      </c>
      <c r="D3367" s="2" t="s">
        <v>2443</v>
      </c>
      <c r="E3367" s="2">
        <v>3921</v>
      </c>
      <c r="F3367" s="2" t="s">
        <v>2180</v>
      </c>
      <c r="G3367" s="2">
        <v>2776165.2340000002</v>
      </c>
      <c r="H3367" s="2">
        <v>1188092.7679999999</v>
      </c>
      <c r="I3367" s="2" t="s">
        <v>4896</v>
      </c>
      <c r="J3367" s="4">
        <v>39630</v>
      </c>
      <c r="K3367" s="230">
        <f t="shared" si="254"/>
        <v>3</v>
      </c>
      <c r="L3367" s="2" t="str">
        <f>$B3367&amp;"-"&amp;COUNTIF($B$2:$B3367, $B3367)</f>
        <v>7057-1</v>
      </c>
    </row>
    <row r="3368" spans="1:12" x14ac:dyDescent="0.2">
      <c r="A3368" s="2" t="s">
        <v>2451</v>
      </c>
      <c r="B3368" s="2">
        <v>7058</v>
      </c>
      <c r="C3368" s="2">
        <v>0</v>
      </c>
      <c r="D3368" s="2" t="s">
        <v>2443</v>
      </c>
      <c r="E3368" s="2">
        <v>3921</v>
      </c>
      <c r="F3368" s="2" t="s">
        <v>2180</v>
      </c>
      <c r="G3368" s="2">
        <v>2772717.9580000001</v>
      </c>
      <c r="H3368" s="2">
        <v>1185558.3149999999</v>
      </c>
      <c r="I3368" s="2" t="s">
        <v>4896</v>
      </c>
      <c r="J3368" s="4">
        <v>39630</v>
      </c>
      <c r="K3368" s="230">
        <f t="shared" si="254"/>
        <v>3</v>
      </c>
      <c r="L3368" s="2" t="str">
        <f>$B3368&amp;"-"&amp;COUNTIF($B$2:$B3368, $B3368)</f>
        <v>7058-1</v>
      </c>
    </row>
    <row r="3369" spans="1:12" x14ac:dyDescent="0.2">
      <c r="A3369" s="2" t="s">
        <v>2452</v>
      </c>
      <c r="B3369" s="2">
        <v>7063</v>
      </c>
      <c r="C3369" s="2">
        <v>0</v>
      </c>
      <c r="D3369" s="2" t="s">
        <v>2453</v>
      </c>
      <c r="E3369" s="2">
        <v>3932</v>
      </c>
      <c r="F3369" s="2" t="s">
        <v>2180</v>
      </c>
      <c r="G3369" s="2">
        <v>2763704.1230000001</v>
      </c>
      <c r="H3369" s="2">
        <v>1187722.0279999999</v>
      </c>
      <c r="I3369" s="2" t="s">
        <v>4896</v>
      </c>
      <c r="J3369" s="4">
        <v>39630</v>
      </c>
      <c r="K3369" s="230">
        <f t="shared" si="254"/>
        <v>3</v>
      </c>
      <c r="L3369" s="2" t="str">
        <f>$B3369&amp;"-"&amp;COUNTIF($B$2:$B3369, $B3369)</f>
        <v>7063-1</v>
      </c>
    </row>
    <row r="3370" spans="1:12" x14ac:dyDescent="0.2">
      <c r="A3370" s="2" t="s">
        <v>2454</v>
      </c>
      <c r="B3370" s="2">
        <v>7064</v>
      </c>
      <c r="C3370" s="2">
        <v>0</v>
      </c>
      <c r="D3370" s="2" t="s">
        <v>2453</v>
      </c>
      <c r="E3370" s="2">
        <v>3932</v>
      </c>
      <c r="F3370" s="2" t="s">
        <v>2180</v>
      </c>
      <c r="G3370" s="2">
        <v>2765534.8739999998</v>
      </c>
      <c r="H3370" s="2">
        <v>1184836.416</v>
      </c>
      <c r="I3370" s="2" t="s">
        <v>4896</v>
      </c>
      <c r="J3370" s="4">
        <v>39630</v>
      </c>
      <c r="K3370" s="230">
        <f t="shared" si="254"/>
        <v>3</v>
      </c>
      <c r="L3370" s="2" t="str">
        <f>$B3370&amp;"-"&amp;COUNTIF($B$2:$B3370, $B3370)</f>
        <v>7064-1</v>
      </c>
    </row>
    <row r="3371" spans="1:12" x14ac:dyDescent="0.2">
      <c r="A3371" s="2" t="s">
        <v>2455</v>
      </c>
      <c r="B3371" s="2">
        <v>7202</v>
      </c>
      <c r="C3371" s="2">
        <v>0</v>
      </c>
      <c r="D3371" s="2" t="s">
        <v>2456</v>
      </c>
      <c r="E3371" s="2">
        <v>3945</v>
      </c>
      <c r="F3371" s="2" t="s">
        <v>2180</v>
      </c>
      <c r="G3371" s="2">
        <v>2764216.7579999999</v>
      </c>
      <c r="H3371" s="2">
        <v>1197187.594</v>
      </c>
      <c r="I3371" s="2" t="s">
        <v>4896</v>
      </c>
      <c r="J3371" s="4">
        <v>39630</v>
      </c>
      <c r="K3371" s="230">
        <f t="shared" si="254"/>
        <v>3</v>
      </c>
      <c r="L3371" s="2" t="str">
        <f>$B3371&amp;"-"&amp;COUNTIF($B$2:$B3371, $B3371)</f>
        <v>7202-1</v>
      </c>
    </row>
    <row r="3372" spans="1:12" x14ac:dyDescent="0.2">
      <c r="A3372" s="2" t="s">
        <v>2456</v>
      </c>
      <c r="B3372" s="2">
        <v>7203</v>
      </c>
      <c r="C3372" s="2">
        <v>0</v>
      </c>
      <c r="D3372" s="2" t="s">
        <v>2456</v>
      </c>
      <c r="E3372" s="2">
        <v>3945</v>
      </c>
      <c r="F3372" s="2" t="s">
        <v>2180</v>
      </c>
      <c r="G3372" s="2">
        <v>2762178.659</v>
      </c>
      <c r="H3372" s="2">
        <v>1195397.4779999999</v>
      </c>
      <c r="I3372" s="2" t="s">
        <v>4896</v>
      </c>
      <c r="J3372" s="4">
        <v>39630</v>
      </c>
      <c r="K3372" s="230">
        <f t="shared" si="254"/>
        <v>3</v>
      </c>
      <c r="L3372" s="2" t="str">
        <f>$B3372&amp;"-"&amp;COUNTIF($B$2:$B3372, $B3372)</f>
        <v>7203-1</v>
      </c>
    </row>
    <row r="3373" spans="1:12" x14ac:dyDescent="0.2">
      <c r="A3373" s="2" t="s">
        <v>2467</v>
      </c>
      <c r="B3373" s="2">
        <v>7213</v>
      </c>
      <c r="C3373" s="2">
        <v>0</v>
      </c>
      <c r="D3373" s="2" t="s">
        <v>2456</v>
      </c>
      <c r="E3373" s="2">
        <v>3945</v>
      </c>
      <c r="F3373" s="2" t="s">
        <v>2180</v>
      </c>
      <c r="G3373" s="2">
        <v>2766483.33</v>
      </c>
      <c r="H3373" s="2">
        <v>1196952.4369999999</v>
      </c>
      <c r="I3373" s="2" t="s">
        <v>4896</v>
      </c>
      <c r="J3373" s="4">
        <v>39630</v>
      </c>
      <c r="K3373" s="230">
        <f t="shared" si="254"/>
        <v>3</v>
      </c>
      <c r="L3373" s="2" t="str">
        <f>$B3373&amp;"-"&amp;COUNTIF($B$2:$B3373, $B3373)</f>
        <v>7213-1</v>
      </c>
    </row>
    <row r="3374" spans="1:12" x14ac:dyDescent="0.2">
      <c r="A3374" s="2" t="s">
        <v>2457</v>
      </c>
      <c r="B3374" s="2">
        <v>7204</v>
      </c>
      <c r="C3374" s="2">
        <v>0</v>
      </c>
      <c r="D3374" s="2" t="s">
        <v>2457</v>
      </c>
      <c r="E3374" s="2">
        <v>3946</v>
      </c>
      <c r="F3374" s="2" t="s">
        <v>2180</v>
      </c>
      <c r="G3374" s="2">
        <v>2758340.8560000001</v>
      </c>
      <c r="H3374" s="2">
        <v>1198794.267</v>
      </c>
      <c r="I3374" s="2" t="s">
        <v>4896</v>
      </c>
      <c r="J3374" s="4">
        <v>39630</v>
      </c>
      <c r="K3374" s="230">
        <f t="shared" si="254"/>
        <v>3</v>
      </c>
      <c r="L3374" s="2" t="str">
        <f>$B3374&amp;"-"&amp;COUNTIF($B$2:$B3374, $B3374)</f>
        <v>7204-1</v>
      </c>
    </row>
    <row r="3375" spans="1:12" x14ac:dyDescent="0.2">
      <c r="A3375" s="2" t="s">
        <v>2458</v>
      </c>
      <c r="B3375" s="2">
        <v>7205</v>
      </c>
      <c r="C3375" s="2">
        <v>0</v>
      </c>
      <c r="D3375" s="2" t="s">
        <v>2458</v>
      </c>
      <c r="E3375" s="2">
        <v>3947</v>
      </c>
      <c r="F3375" s="2" t="s">
        <v>2180</v>
      </c>
      <c r="G3375" s="2">
        <v>2761566.18</v>
      </c>
      <c r="H3375" s="2">
        <v>1200936.699</v>
      </c>
      <c r="I3375" s="2" t="s">
        <v>4896</v>
      </c>
      <c r="J3375" s="4">
        <v>39630</v>
      </c>
      <c r="K3375" s="230">
        <f t="shared" si="254"/>
        <v>3</v>
      </c>
      <c r="L3375" s="2" t="str">
        <f>$B3375&amp;"-"&amp;COUNTIF($B$2:$B3375, $B3375)</f>
        <v>7205-1</v>
      </c>
    </row>
    <row r="3376" spans="1:12" x14ac:dyDescent="0.2">
      <c r="A3376" s="2" t="s">
        <v>2465</v>
      </c>
      <c r="B3376" s="2">
        <v>7302</v>
      </c>
      <c r="C3376" s="2">
        <v>0</v>
      </c>
      <c r="D3376" s="2" t="s">
        <v>2458</v>
      </c>
      <c r="E3376" s="2">
        <v>3947</v>
      </c>
      <c r="F3376" s="2" t="s">
        <v>2180</v>
      </c>
      <c r="G3376" s="2">
        <v>2760774.4309999999</v>
      </c>
      <c r="H3376" s="2">
        <v>1203549.449</v>
      </c>
      <c r="I3376" s="2" t="s">
        <v>4896</v>
      </c>
      <c r="J3376" s="4">
        <v>39630</v>
      </c>
      <c r="K3376" s="230">
        <f t="shared" si="254"/>
        <v>3</v>
      </c>
      <c r="L3376" s="2" t="str">
        <f>$B3376&amp;"-"&amp;COUNTIF($B$2:$B3376, $B3376)</f>
        <v>7302-1</v>
      </c>
    </row>
    <row r="3377" spans="1:12" x14ac:dyDescent="0.2">
      <c r="A3377" s="2" t="s">
        <v>2461</v>
      </c>
      <c r="B3377" s="2">
        <v>7304</v>
      </c>
      <c r="C3377" s="2">
        <v>0</v>
      </c>
      <c r="D3377" s="2" t="s">
        <v>2459</v>
      </c>
      <c r="E3377" s="2">
        <v>3951</v>
      </c>
      <c r="F3377" s="2" t="s">
        <v>2180</v>
      </c>
      <c r="G3377" s="2">
        <v>2762450.142</v>
      </c>
      <c r="H3377" s="2">
        <v>1212294.601</v>
      </c>
      <c r="I3377" s="2" t="s">
        <v>4896</v>
      </c>
      <c r="J3377" s="4">
        <v>39630</v>
      </c>
      <c r="K3377" s="230">
        <f t="shared" si="254"/>
        <v>3</v>
      </c>
      <c r="L3377" s="2" t="str">
        <f>$B3377&amp;"-"&amp;COUNTIF($B$2:$B3377, $B3377)</f>
        <v>7304-1</v>
      </c>
    </row>
    <row r="3378" spans="1:12" x14ac:dyDescent="0.2">
      <c r="A3378" s="2" t="s">
        <v>2459</v>
      </c>
      <c r="B3378" s="2">
        <v>7306</v>
      </c>
      <c r="C3378" s="2">
        <v>0</v>
      </c>
      <c r="D3378" s="2" t="s">
        <v>2459</v>
      </c>
      <c r="E3378" s="2">
        <v>3951</v>
      </c>
      <c r="F3378" s="2" t="s">
        <v>2180</v>
      </c>
      <c r="G3378" s="2">
        <v>2756837.926</v>
      </c>
      <c r="H3378" s="2">
        <v>1211906.9890000001</v>
      </c>
      <c r="I3378" s="2" t="s">
        <v>4896</v>
      </c>
      <c r="J3378" s="4">
        <v>39630</v>
      </c>
      <c r="K3378" s="230">
        <f t="shared" si="254"/>
        <v>3</v>
      </c>
      <c r="L3378" s="2" t="str">
        <f>$B3378&amp;"-"&amp;COUNTIF($B$2:$B3378, $B3378)</f>
        <v>7306-1</v>
      </c>
    </row>
    <row r="3379" spans="1:12" x14ac:dyDescent="0.2">
      <c r="A3379" s="2" t="s">
        <v>2460</v>
      </c>
      <c r="B3379" s="2">
        <v>7307</v>
      </c>
      <c r="C3379" s="2">
        <v>0</v>
      </c>
      <c r="D3379" s="2" t="s">
        <v>2460</v>
      </c>
      <c r="E3379" s="2">
        <v>3952</v>
      </c>
      <c r="F3379" s="2" t="s">
        <v>2180</v>
      </c>
      <c r="G3379" s="2">
        <v>2761726.8849999998</v>
      </c>
      <c r="H3379" s="2">
        <v>1208495.487</v>
      </c>
      <c r="I3379" s="2" t="s">
        <v>4896</v>
      </c>
      <c r="J3379" s="4">
        <v>39630</v>
      </c>
      <c r="K3379" s="230">
        <f t="shared" si="254"/>
        <v>3</v>
      </c>
      <c r="L3379" s="2" t="str">
        <f>$B3379&amp;"-"&amp;COUNTIF($B$2:$B3379, $B3379)</f>
        <v>7307-1</v>
      </c>
    </row>
    <row r="3380" spans="1:12" x14ac:dyDescent="0.2">
      <c r="A3380" s="2" t="s">
        <v>2465</v>
      </c>
      <c r="B3380" s="2">
        <v>7302</v>
      </c>
      <c r="C3380" s="2">
        <v>0</v>
      </c>
      <c r="D3380" s="2" t="s">
        <v>2461</v>
      </c>
      <c r="E3380" s="2">
        <v>3953</v>
      </c>
      <c r="F3380" s="2" t="s">
        <v>2180</v>
      </c>
      <c r="G3380" s="2">
        <v>2761094.2570000002</v>
      </c>
      <c r="H3380" s="2">
        <v>1204263.237</v>
      </c>
      <c r="I3380" s="2" t="s">
        <v>4896</v>
      </c>
      <c r="J3380" s="4">
        <v>39630</v>
      </c>
      <c r="K3380" s="230">
        <f t="shared" si="254"/>
        <v>3</v>
      </c>
      <c r="L3380" s="2" t="str">
        <f>$B3380&amp;"-"&amp;COUNTIF($B$2:$B3380, $B3380)</f>
        <v>7302-2</v>
      </c>
    </row>
    <row r="3381" spans="1:12" x14ac:dyDescent="0.2">
      <c r="A3381" s="2" t="s">
        <v>2461</v>
      </c>
      <c r="B3381" s="2">
        <v>7304</v>
      </c>
      <c r="C3381" s="2">
        <v>0</v>
      </c>
      <c r="D3381" s="2" t="s">
        <v>2461</v>
      </c>
      <c r="E3381" s="2">
        <v>3953</v>
      </c>
      <c r="F3381" s="2" t="s">
        <v>2180</v>
      </c>
      <c r="G3381" s="2">
        <v>2759734.8330000001</v>
      </c>
      <c r="H3381" s="2">
        <v>1209710.4809999999</v>
      </c>
      <c r="I3381" s="2" t="s">
        <v>4896</v>
      </c>
      <c r="J3381" s="4">
        <v>39630</v>
      </c>
      <c r="K3381" s="230">
        <f t="shared" si="254"/>
        <v>3</v>
      </c>
      <c r="L3381" s="2" t="str">
        <f>$B3381&amp;"-"&amp;COUNTIF($B$2:$B3381, $B3381)</f>
        <v>7304-2</v>
      </c>
    </row>
    <row r="3382" spans="1:12" x14ac:dyDescent="0.2">
      <c r="A3382" s="2" t="s">
        <v>2462</v>
      </c>
      <c r="B3382" s="2">
        <v>7208</v>
      </c>
      <c r="C3382" s="2">
        <v>0</v>
      </c>
      <c r="D3382" s="2" t="s">
        <v>2463</v>
      </c>
      <c r="E3382" s="2">
        <v>3954</v>
      </c>
      <c r="F3382" s="2" t="s">
        <v>2180</v>
      </c>
      <c r="G3382" s="2">
        <v>2763014.8810000001</v>
      </c>
      <c r="H3382" s="2">
        <v>1206503.7120000001</v>
      </c>
      <c r="I3382" s="2" t="s">
        <v>4896</v>
      </c>
      <c r="J3382" s="4">
        <v>39630</v>
      </c>
      <c r="K3382" s="230">
        <f t="shared" si="254"/>
        <v>3</v>
      </c>
      <c r="L3382" s="2" t="str">
        <f>$B3382&amp;"-"&amp;COUNTIF($B$2:$B3382, $B3382)</f>
        <v>7208-1</v>
      </c>
    </row>
    <row r="3383" spans="1:12" x14ac:dyDescent="0.2">
      <c r="A3383" s="2" t="s">
        <v>2457</v>
      </c>
      <c r="B3383" s="2">
        <v>7204</v>
      </c>
      <c r="C3383" s="2">
        <v>0</v>
      </c>
      <c r="D3383" s="2" t="s">
        <v>2465</v>
      </c>
      <c r="E3383" s="2">
        <v>3955</v>
      </c>
      <c r="F3383" s="2" t="s">
        <v>2180</v>
      </c>
      <c r="G3383" s="2">
        <v>2760048.6359999999</v>
      </c>
      <c r="H3383" s="2">
        <v>1201814.8049999999</v>
      </c>
      <c r="I3383" s="2" t="s">
        <v>4896</v>
      </c>
      <c r="J3383" s="4">
        <v>39630</v>
      </c>
      <c r="K3383" s="230">
        <f t="shared" si="254"/>
        <v>3</v>
      </c>
      <c r="L3383" s="2" t="str">
        <f>$B3383&amp;"-"&amp;COUNTIF($B$2:$B3383, $B3383)</f>
        <v>7204-2</v>
      </c>
    </row>
    <row r="3384" spans="1:12" x14ac:dyDescent="0.2">
      <c r="A3384" s="2" t="s">
        <v>2464</v>
      </c>
      <c r="B3384" s="2">
        <v>7206</v>
      </c>
      <c r="C3384" s="2">
        <v>0</v>
      </c>
      <c r="D3384" s="2" t="s">
        <v>2465</v>
      </c>
      <c r="E3384" s="2">
        <v>3955</v>
      </c>
      <c r="F3384" s="2" t="s">
        <v>2180</v>
      </c>
      <c r="G3384" s="2">
        <v>2763040.8939999999</v>
      </c>
      <c r="H3384" s="2">
        <v>1201588.53</v>
      </c>
      <c r="I3384" s="2" t="s">
        <v>4896</v>
      </c>
      <c r="J3384" s="4">
        <v>39630</v>
      </c>
      <c r="K3384" s="230">
        <f t="shared" si="254"/>
        <v>3</v>
      </c>
      <c r="L3384" s="2" t="str">
        <f>$B3384&amp;"-"&amp;COUNTIF($B$2:$B3384, $B3384)</f>
        <v>7206-1</v>
      </c>
    </row>
    <row r="3385" spans="1:12" x14ac:dyDescent="0.2">
      <c r="A3385" s="2" t="s">
        <v>2465</v>
      </c>
      <c r="B3385" s="2">
        <v>7302</v>
      </c>
      <c r="C3385" s="2">
        <v>0</v>
      </c>
      <c r="D3385" s="2" t="s">
        <v>2465</v>
      </c>
      <c r="E3385" s="2">
        <v>3955</v>
      </c>
      <c r="F3385" s="2" t="s">
        <v>2180</v>
      </c>
      <c r="G3385" s="2">
        <v>2762579.7609999999</v>
      </c>
      <c r="H3385" s="2">
        <v>1203368.0260000001</v>
      </c>
      <c r="I3385" s="2" t="s">
        <v>4896</v>
      </c>
      <c r="J3385" s="4">
        <v>39630</v>
      </c>
      <c r="K3385" s="230">
        <f t="shared" si="254"/>
        <v>3</v>
      </c>
      <c r="L3385" s="2" t="str">
        <f>$B3385&amp;"-"&amp;COUNTIF($B$2:$B3385, $B3385)</f>
        <v>7302-3</v>
      </c>
    </row>
    <row r="3386" spans="1:12" x14ac:dyDescent="0.2">
      <c r="A3386" s="2" t="s">
        <v>2466</v>
      </c>
      <c r="B3386" s="2">
        <v>7303</v>
      </c>
      <c r="C3386" s="2">
        <v>0</v>
      </c>
      <c r="D3386" s="2" t="s">
        <v>2465</v>
      </c>
      <c r="E3386" s="2">
        <v>3955</v>
      </c>
      <c r="F3386" s="2" t="s">
        <v>2180</v>
      </c>
      <c r="G3386" s="2">
        <v>2759658.8939999999</v>
      </c>
      <c r="H3386" s="2">
        <v>1203144.2239999999</v>
      </c>
      <c r="I3386" s="2" t="s">
        <v>4896</v>
      </c>
      <c r="J3386" s="4">
        <v>39630</v>
      </c>
      <c r="K3386" s="230">
        <f t="shared" si="254"/>
        <v>3</v>
      </c>
      <c r="L3386" s="2" t="str">
        <f>$B3386&amp;"-"&amp;COUNTIF($B$2:$B3386, $B3386)</f>
        <v>7303-1</v>
      </c>
    </row>
    <row r="3387" spans="1:12" x14ac:dyDescent="0.2">
      <c r="A3387" s="2" t="s">
        <v>2044</v>
      </c>
      <c r="B3387" s="2">
        <v>7313</v>
      </c>
      <c r="C3387" s="2">
        <v>0</v>
      </c>
      <c r="D3387" s="2" t="s">
        <v>2465</v>
      </c>
      <c r="E3387" s="2">
        <v>3955</v>
      </c>
      <c r="F3387" s="2" t="s">
        <v>2180</v>
      </c>
      <c r="G3387" s="2">
        <v>2758549.193</v>
      </c>
      <c r="H3387" s="2">
        <v>1203135.327</v>
      </c>
      <c r="I3387" s="2" t="s">
        <v>4896</v>
      </c>
      <c r="J3387" s="4">
        <v>39630</v>
      </c>
      <c r="K3387" s="230">
        <f t="shared" si="254"/>
        <v>3</v>
      </c>
      <c r="L3387" s="2" t="str">
        <f>$B3387&amp;"-"&amp;COUNTIF($B$2:$B3387, $B3387)</f>
        <v>7313-2</v>
      </c>
    </row>
    <row r="3388" spans="1:12" x14ac:dyDescent="0.2">
      <c r="A3388" s="2" t="s">
        <v>2467</v>
      </c>
      <c r="B3388" s="2">
        <v>7213</v>
      </c>
      <c r="C3388" s="2">
        <v>0</v>
      </c>
      <c r="D3388" s="2" t="s">
        <v>2468</v>
      </c>
      <c r="E3388" s="2">
        <v>3961</v>
      </c>
      <c r="F3388" s="2" t="s">
        <v>2180</v>
      </c>
      <c r="G3388" s="2">
        <v>2765686.7319999998</v>
      </c>
      <c r="H3388" s="2">
        <v>1204137.7949999999</v>
      </c>
      <c r="I3388" s="2" t="s">
        <v>4896</v>
      </c>
      <c r="J3388" s="4">
        <v>39630</v>
      </c>
      <c r="K3388" s="230">
        <f t="shared" si="254"/>
        <v>3</v>
      </c>
      <c r="L3388" s="2" t="str">
        <f>$B3388&amp;"-"&amp;COUNTIF($B$2:$B3388, $B3388)</f>
        <v>7213-2</v>
      </c>
    </row>
    <row r="3389" spans="1:12" x14ac:dyDescent="0.2">
      <c r="A3389" s="2" t="s">
        <v>2468</v>
      </c>
      <c r="B3389" s="2">
        <v>7214</v>
      </c>
      <c r="C3389" s="2">
        <v>0</v>
      </c>
      <c r="D3389" s="2" t="s">
        <v>2468</v>
      </c>
      <c r="E3389" s="2">
        <v>3961</v>
      </c>
      <c r="F3389" s="2" t="s">
        <v>2180</v>
      </c>
      <c r="G3389" s="2">
        <v>2767756.4920000001</v>
      </c>
      <c r="H3389" s="2">
        <v>1203386.932</v>
      </c>
      <c r="I3389" s="2" t="s">
        <v>4896</v>
      </c>
      <c r="J3389" s="4">
        <v>39630</v>
      </c>
      <c r="K3389" s="230">
        <f t="shared" si="254"/>
        <v>3</v>
      </c>
      <c r="L3389" s="2" t="str">
        <f>$B3389&amp;"-"&amp;COUNTIF($B$2:$B3389, $B3389)</f>
        <v>7214-1</v>
      </c>
    </row>
    <row r="3390" spans="1:12" x14ac:dyDescent="0.2">
      <c r="A3390" s="2" t="s">
        <v>2469</v>
      </c>
      <c r="B3390" s="2">
        <v>7215</v>
      </c>
      <c r="C3390" s="2">
        <v>0</v>
      </c>
      <c r="D3390" s="2" t="s">
        <v>2468</v>
      </c>
      <c r="E3390" s="2">
        <v>3961</v>
      </c>
      <c r="F3390" s="2" t="s">
        <v>2180</v>
      </c>
      <c r="G3390" s="2">
        <v>2770465.8020000001</v>
      </c>
      <c r="H3390" s="2">
        <v>1208291.1429999999</v>
      </c>
      <c r="I3390" s="2" t="s">
        <v>4896</v>
      </c>
      <c r="J3390" s="4">
        <v>39630</v>
      </c>
      <c r="K3390" s="230">
        <f t="shared" si="254"/>
        <v>3</v>
      </c>
      <c r="L3390" s="2" t="str">
        <f>$B3390&amp;"-"&amp;COUNTIF($B$2:$B3390, $B3390)</f>
        <v>7215-1</v>
      </c>
    </row>
    <row r="3391" spans="1:12" x14ac:dyDescent="0.2">
      <c r="A3391" s="2" t="s">
        <v>2468</v>
      </c>
      <c r="B3391" s="2">
        <v>7214</v>
      </c>
      <c r="C3391" s="2">
        <v>0</v>
      </c>
      <c r="D3391" s="2" t="s">
        <v>2470</v>
      </c>
      <c r="E3391" s="2">
        <v>3962</v>
      </c>
      <c r="F3391" s="2" t="s">
        <v>2180</v>
      </c>
      <c r="G3391" s="2">
        <v>2769244.3760000002</v>
      </c>
      <c r="H3391" s="2">
        <v>1205193.801</v>
      </c>
      <c r="I3391" s="2" t="s">
        <v>4896</v>
      </c>
      <c r="J3391" s="4">
        <v>39630</v>
      </c>
      <c r="K3391" s="230">
        <f t="shared" si="254"/>
        <v>3</v>
      </c>
      <c r="L3391" s="2" t="str">
        <f>$B3391&amp;"-"&amp;COUNTIF($B$2:$B3391, $B3391)</f>
        <v>7214-2</v>
      </c>
    </row>
    <row r="3392" spans="1:12" x14ac:dyDescent="0.2">
      <c r="A3392" s="2" t="s">
        <v>2470</v>
      </c>
      <c r="B3392" s="2">
        <v>7220</v>
      </c>
      <c r="C3392" s="2">
        <v>0</v>
      </c>
      <c r="D3392" s="2" t="s">
        <v>2470</v>
      </c>
      <c r="E3392" s="2">
        <v>3962</v>
      </c>
      <c r="F3392" s="2" t="s">
        <v>2180</v>
      </c>
      <c r="G3392" s="2">
        <v>2770878.8390000002</v>
      </c>
      <c r="H3392" s="2">
        <v>1204625.872</v>
      </c>
      <c r="I3392" s="2" t="s">
        <v>4896</v>
      </c>
      <c r="J3392" s="4">
        <v>39630</v>
      </c>
      <c r="K3392" s="230">
        <f t="shared" si="254"/>
        <v>3</v>
      </c>
      <c r="L3392" s="2" t="str">
        <f>$B3392&amp;"-"&amp;COUNTIF($B$2:$B3392, $B3392)</f>
        <v>7220-1</v>
      </c>
    </row>
    <row r="3393" spans="1:12" x14ac:dyDescent="0.2">
      <c r="A3393" s="2" t="s">
        <v>2470</v>
      </c>
      <c r="B3393" s="2">
        <v>7220</v>
      </c>
      <c r="C3393" s="2">
        <v>0</v>
      </c>
      <c r="D3393" s="2" t="s">
        <v>2470</v>
      </c>
      <c r="E3393" s="2">
        <v>3962</v>
      </c>
      <c r="F3393" s="2" t="s">
        <v>2180</v>
      </c>
      <c r="G3393" s="2">
        <v>2777310.432</v>
      </c>
      <c r="H3393" s="2">
        <v>1207552.077</v>
      </c>
      <c r="I3393" s="2" t="s">
        <v>4896</v>
      </c>
      <c r="J3393" s="4">
        <v>39630</v>
      </c>
      <c r="K3393" s="230">
        <f t="shared" si="254"/>
        <v>3</v>
      </c>
      <c r="L3393" s="2" t="str">
        <f>$B3393&amp;"-"&amp;COUNTIF($B$2:$B3393, $B3393)</f>
        <v>7220-2</v>
      </c>
    </row>
    <row r="3394" spans="1:12" x14ac:dyDescent="0.2">
      <c r="A3394" s="2" t="s">
        <v>2471</v>
      </c>
      <c r="B3394" s="2">
        <v>7222</v>
      </c>
      <c r="C3394" s="2">
        <v>0</v>
      </c>
      <c r="D3394" s="2" t="s">
        <v>2470</v>
      </c>
      <c r="E3394" s="2">
        <v>3962</v>
      </c>
      <c r="F3394" s="2" t="s">
        <v>2180</v>
      </c>
      <c r="G3394" s="2">
        <v>2773057.18</v>
      </c>
      <c r="H3394" s="2">
        <v>1202738.382</v>
      </c>
      <c r="I3394" s="2" t="s">
        <v>4896</v>
      </c>
      <c r="J3394" s="4">
        <v>42125</v>
      </c>
      <c r="K3394" s="230">
        <f t="shared" si="254"/>
        <v>3</v>
      </c>
      <c r="L3394" s="2" t="str">
        <f>$B3394&amp;"-"&amp;COUNTIF($B$2:$B3394, $B3394)</f>
        <v>7222-2</v>
      </c>
    </row>
    <row r="3395" spans="1:12" x14ac:dyDescent="0.2">
      <c r="A3395" s="2" t="s">
        <v>2472</v>
      </c>
      <c r="B3395" s="2">
        <v>7226</v>
      </c>
      <c r="C3395" s="2">
        <v>0</v>
      </c>
      <c r="D3395" s="2" t="s">
        <v>2470</v>
      </c>
      <c r="E3395" s="2">
        <v>3962</v>
      </c>
      <c r="F3395" s="2" t="s">
        <v>2180</v>
      </c>
      <c r="G3395" s="2">
        <v>2779220.0269999998</v>
      </c>
      <c r="H3395" s="2">
        <v>1209132.976</v>
      </c>
      <c r="I3395" s="2" t="s">
        <v>4896</v>
      </c>
      <c r="J3395" s="4">
        <v>39630</v>
      </c>
      <c r="K3395" s="230">
        <f t="shared" ref="K3395:K3458" si="255">IF(I3395="it", 1, IF(I3395="fr", 2, 3))</f>
        <v>3</v>
      </c>
      <c r="L3395" s="2" t="str">
        <f>$B3395&amp;"-"&amp;COUNTIF($B$2:$B3395, $B3395)</f>
        <v>7226-2</v>
      </c>
    </row>
    <row r="3396" spans="1:12" x14ac:dyDescent="0.2">
      <c r="A3396" s="2" t="s">
        <v>2472</v>
      </c>
      <c r="B3396" s="2">
        <v>7226</v>
      </c>
      <c r="C3396" s="2">
        <v>0</v>
      </c>
      <c r="D3396" s="2" t="s">
        <v>2470</v>
      </c>
      <c r="E3396" s="2">
        <v>3962</v>
      </c>
      <c r="F3396" s="2" t="s">
        <v>2180</v>
      </c>
      <c r="G3396" s="2">
        <v>2774812.4870000002</v>
      </c>
      <c r="H3396" s="2">
        <v>1204549.797</v>
      </c>
      <c r="I3396" s="2" t="s">
        <v>4896</v>
      </c>
      <c r="J3396" s="4">
        <v>39630</v>
      </c>
      <c r="K3396" s="230">
        <f t="shared" si="255"/>
        <v>3</v>
      </c>
      <c r="L3396" s="2" t="str">
        <f>$B3396&amp;"-"&amp;COUNTIF($B$2:$B3396, $B3396)</f>
        <v>7226-3</v>
      </c>
    </row>
    <row r="3397" spans="1:12" x14ac:dyDescent="0.2">
      <c r="A3397" s="2" t="s">
        <v>2473</v>
      </c>
      <c r="B3397" s="2">
        <v>7226</v>
      </c>
      <c r="C3397" s="2">
        <v>2</v>
      </c>
      <c r="D3397" s="2" t="s">
        <v>2470</v>
      </c>
      <c r="E3397" s="2">
        <v>3962</v>
      </c>
      <c r="F3397" s="2" t="s">
        <v>2180</v>
      </c>
      <c r="G3397" s="2">
        <v>2772148.159</v>
      </c>
      <c r="H3397" s="2">
        <v>1204575.8729999999</v>
      </c>
      <c r="I3397" s="2" t="s">
        <v>4896</v>
      </c>
      <c r="J3397" s="4">
        <v>39630</v>
      </c>
      <c r="K3397" s="230">
        <f t="shared" si="255"/>
        <v>3</v>
      </c>
      <c r="L3397" s="2" t="str">
        <f>$B3397&amp;"-"&amp;COUNTIF($B$2:$B3397, $B3397)</f>
        <v>7226-4</v>
      </c>
    </row>
    <row r="3398" spans="1:12" x14ac:dyDescent="0.2">
      <c r="A3398" s="2" t="s">
        <v>2474</v>
      </c>
      <c r="B3398" s="2">
        <v>7228</v>
      </c>
      <c r="C3398" s="2">
        <v>0</v>
      </c>
      <c r="D3398" s="2" t="s">
        <v>2470</v>
      </c>
      <c r="E3398" s="2">
        <v>3962</v>
      </c>
      <c r="F3398" s="2" t="s">
        <v>2180</v>
      </c>
      <c r="G3398" s="2">
        <v>2775766.9980000001</v>
      </c>
      <c r="H3398" s="2">
        <v>1209394.628</v>
      </c>
      <c r="I3398" s="2" t="s">
        <v>4896</v>
      </c>
      <c r="J3398" s="4">
        <v>39630</v>
      </c>
      <c r="K3398" s="230">
        <f t="shared" si="255"/>
        <v>3</v>
      </c>
      <c r="L3398" s="2" t="str">
        <f>$B3398&amp;"-"&amp;COUNTIF($B$2:$B3398, $B3398)</f>
        <v>7228-1</v>
      </c>
    </row>
    <row r="3399" spans="1:12" x14ac:dyDescent="0.2">
      <c r="A3399" s="2" t="s">
        <v>2475</v>
      </c>
      <c r="B3399" s="2">
        <v>7228</v>
      </c>
      <c r="C3399" s="2">
        <v>1</v>
      </c>
      <c r="D3399" s="2" t="s">
        <v>2470</v>
      </c>
      <c r="E3399" s="2">
        <v>3962</v>
      </c>
      <c r="F3399" s="2" t="s">
        <v>2180</v>
      </c>
      <c r="G3399" s="2">
        <v>2772982.798</v>
      </c>
      <c r="H3399" s="2">
        <v>1206938.2760000001</v>
      </c>
      <c r="I3399" s="2" t="s">
        <v>4896</v>
      </c>
      <c r="J3399" s="4">
        <v>39630</v>
      </c>
      <c r="K3399" s="230">
        <f t="shared" si="255"/>
        <v>3</v>
      </c>
      <c r="L3399" s="2" t="str">
        <f>$B3399&amp;"-"&amp;COUNTIF($B$2:$B3399, $B3399)</f>
        <v>7228-2</v>
      </c>
    </row>
    <row r="3400" spans="1:12" x14ac:dyDescent="0.2">
      <c r="A3400" s="2" t="s">
        <v>2476</v>
      </c>
      <c r="B3400" s="2">
        <v>7212</v>
      </c>
      <c r="C3400" s="2">
        <v>0</v>
      </c>
      <c r="D3400" s="2" t="s">
        <v>2477</v>
      </c>
      <c r="E3400" s="2">
        <v>3972</v>
      </c>
      <c r="F3400" s="2" t="s">
        <v>2180</v>
      </c>
      <c r="G3400" s="2">
        <v>2766880.7930000001</v>
      </c>
      <c r="H3400" s="2">
        <v>1209785.186</v>
      </c>
      <c r="I3400" s="2" t="s">
        <v>4896</v>
      </c>
      <c r="J3400" s="4">
        <v>39630</v>
      </c>
      <c r="K3400" s="230">
        <f t="shared" si="255"/>
        <v>3</v>
      </c>
      <c r="L3400" s="2" t="str">
        <f>$B3400&amp;"-"&amp;COUNTIF($B$2:$B3400, $B3400)</f>
        <v>7212-1</v>
      </c>
    </row>
    <row r="3401" spans="1:12" x14ac:dyDescent="0.2">
      <c r="A3401" s="2" t="s">
        <v>2478</v>
      </c>
      <c r="B3401" s="2">
        <v>7212</v>
      </c>
      <c r="C3401" s="2">
        <v>1</v>
      </c>
      <c r="D3401" s="2" t="s">
        <v>2477</v>
      </c>
      <c r="E3401" s="2">
        <v>3972</v>
      </c>
      <c r="F3401" s="2" t="s">
        <v>2180</v>
      </c>
      <c r="G3401" s="2">
        <v>2767178.1749999998</v>
      </c>
      <c r="H3401" s="2">
        <v>1205482.1640000001</v>
      </c>
      <c r="I3401" s="2" t="s">
        <v>4896</v>
      </c>
      <c r="J3401" s="4">
        <v>39630</v>
      </c>
      <c r="K3401" s="230">
        <f t="shared" si="255"/>
        <v>3</v>
      </c>
      <c r="L3401" s="2" t="str">
        <f>$B3401&amp;"-"&amp;COUNTIF($B$2:$B3401, $B3401)</f>
        <v>7212-2</v>
      </c>
    </row>
    <row r="3402" spans="1:12" x14ac:dyDescent="0.2">
      <c r="A3402" s="2" t="s">
        <v>2479</v>
      </c>
      <c r="B3402" s="2">
        <v>7212</v>
      </c>
      <c r="C3402" s="2">
        <v>2</v>
      </c>
      <c r="D3402" s="2" t="s">
        <v>2477</v>
      </c>
      <c r="E3402" s="2">
        <v>3972</v>
      </c>
      <c r="F3402" s="2" t="s">
        <v>2180</v>
      </c>
      <c r="G3402" s="2">
        <v>2767617.0750000002</v>
      </c>
      <c r="H3402" s="2">
        <v>1205720.0390000001</v>
      </c>
      <c r="I3402" s="2" t="s">
        <v>4896</v>
      </c>
      <c r="J3402" s="4">
        <v>39630</v>
      </c>
      <c r="K3402" s="230">
        <f t="shared" si="255"/>
        <v>3</v>
      </c>
      <c r="L3402" s="2" t="str">
        <f>$B3402&amp;"-"&amp;COUNTIF($B$2:$B3402, $B3402)</f>
        <v>7212-3</v>
      </c>
    </row>
    <row r="3403" spans="1:12" x14ac:dyDescent="0.2">
      <c r="A3403" s="2" t="s">
        <v>2469</v>
      </c>
      <c r="B3403" s="2">
        <v>7215</v>
      </c>
      <c r="C3403" s="2">
        <v>0</v>
      </c>
      <c r="D3403" s="2" t="s">
        <v>2477</v>
      </c>
      <c r="E3403" s="2">
        <v>3972</v>
      </c>
      <c r="F3403" s="2" t="s">
        <v>2180</v>
      </c>
      <c r="G3403" s="2">
        <v>2768604.9539999999</v>
      </c>
      <c r="H3403" s="2">
        <v>1209583.733</v>
      </c>
      <c r="I3403" s="2" t="s">
        <v>4896</v>
      </c>
      <c r="J3403" s="4">
        <v>39630</v>
      </c>
      <c r="K3403" s="230">
        <f t="shared" si="255"/>
        <v>3</v>
      </c>
      <c r="L3403" s="2" t="str">
        <f>$B3403&amp;"-"&amp;COUNTIF($B$2:$B3403, $B3403)</f>
        <v>7215-2</v>
      </c>
    </row>
    <row r="3404" spans="1:12" x14ac:dyDescent="0.2">
      <c r="A3404" s="2" t="s">
        <v>2505</v>
      </c>
      <c r="B3404" s="2">
        <v>7134</v>
      </c>
      <c r="C3404" s="2">
        <v>0</v>
      </c>
      <c r="D3404" s="2" t="s">
        <v>2481</v>
      </c>
      <c r="E3404" s="2">
        <v>3981</v>
      </c>
      <c r="F3404" s="2" t="s">
        <v>2180</v>
      </c>
      <c r="G3404" s="2">
        <v>2721832.12</v>
      </c>
      <c r="H3404" s="2">
        <v>1178075.54</v>
      </c>
      <c r="I3404" s="2" t="s">
        <v>4896</v>
      </c>
      <c r="J3404" s="4">
        <v>42125</v>
      </c>
      <c r="K3404" s="230">
        <f t="shared" si="255"/>
        <v>3</v>
      </c>
      <c r="L3404" s="2" t="str">
        <f>$B3404&amp;"-"&amp;COUNTIF($B$2:$B3404, $B3404)</f>
        <v>7134-1</v>
      </c>
    </row>
    <row r="3405" spans="1:12" x14ac:dyDescent="0.2">
      <c r="A3405" s="2" t="s">
        <v>2480</v>
      </c>
      <c r="B3405" s="2">
        <v>7158</v>
      </c>
      <c r="C3405" s="2">
        <v>0</v>
      </c>
      <c r="D3405" s="2" t="s">
        <v>2481</v>
      </c>
      <c r="E3405" s="2">
        <v>3981</v>
      </c>
      <c r="F3405" s="2" t="s">
        <v>2180</v>
      </c>
      <c r="G3405" s="2">
        <v>2725806.477</v>
      </c>
      <c r="H3405" s="2">
        <v>1184630.5079999999</v>
      </c>
      <c r="I3405" s="2" t="s">
        <v>4897</v>
      </c>
      <c r="J3405" s="4">
        <v>39630</v>
      </c>
      <c r="K3405" s="230">
        <f t="shared" si="255"/>
        <v>3</v>
      </c>
      <c r="L3405" s="2" t="str">
        <f>$B3405&amp;"-"&amp;COUNTIF($B$2:$B3405, $B3405)</f>
        <v>7158-1</v>
      </c>
    </row>
    <row r="3406" spans="1:12" x14ac:dyDescent="0.2">
      <c r="A3406" s="2" t="s">
        <v>2482</v>
      </c>
      <c r="B3406" s="2">
        <v>7159</v>
      </c>
      <c r="C3406" s="2">
        <v>0</v>
      </c>
      <c r="D3406" s="2" t="s">
        <v>2481</v>
      </c>
      <c r="E3406" s="2">
        <v>3981</v>
      </c>
      <c r="F3406" s="2" t="s">
        <v>2180</v>
      </c>
      <c r="G3406" s="2">
        <v>2726246.4640000002</v>
      </c>
      <c r="H3406" s="2">
        <v>1187182.9099999999</v>
      </c>
      <c r="I3406" s="2" t="s">
        <v>4899</v>
      </c>
      <c r="J3406" s="4">
        <v>39630</v>
      </c>
      <c r="K3406" s="230">
        <f t="shared" si="255"/>
        <v>3</v>
      </c>
      <c r="L3406" s="2" t="str">
        <f>$B3406&amp;"-"&amp;COUNTIF($B$2:$B3406, $B3406)</f>
        <v>7159-1</v>
      </c>
    </row>
    <row r="3407" spans="1:12" x14ac:dyDescent="0.2">
      <c r="A3407" s="2" t="s">
        <v>2483</v>
      </c>
      <c r="B3407" s="2">
        <v>7162</v>
      </c>
      <c r="C3407" s="2">
        <v>0</v>
      </c>
      <c r="D3407" s="2" t="s">
        <v>2481</v>
      </c>
      <c r="E3407" s="2">
        <v>3981</v>
      </c>
      <c r="F3407" s="2" t="s">
        <v>2180</v>
      </c>
      <c r="G3407" s="2">
        <v>2725218.18</v>
      </c>
      <c r="H3407" s="2">
        <v>1179776.199</v>
      </c>
      <c r="I3407" s="2" t="s">
        <v>4899</v>
      </c>
      <c r="J3407" s="4">
        <v>39630</v>
      </c>
      <c r="K3407" s="230">
        <f t="shared" si="255"/>
        <v>3</v>
      </c>
      <c r="L3407" s="2" t="str">
        <f>$B3407&amp;"-"&amp;COUNTIF($B$2:$B3407, $B3407)</f>
        <v>7162-1</v>
      </c>
    </row>
    <row r="3408" spans="1:12" x14ac:dyDescent="0.2">
      <c r="A3408" s="2" t="s">
        <v>2484</v>
      </c>
      <c r="B3408" s="2">
        <v>7163</v>
      </c>
      <c r="C3408" s="2">
        <v>0</v>
      </c>
      <c r="D3408" s="2" t="s">
        <v>2481</v>
      </c>
      <c r="E3408" s="2">
        <v>3981</v>
      </c>
      <c r="F3408" s="2" t="s">
        <v>2180</v>
      </c>
      <c r="G3408" s="2">
        <v>2723545.9759999998</v>
      </c>
      <c r="H3408" s="2">
        <v>1179573.463</v>
      </c>
      <c r="I3408" s="2" t="s">
        <v>4899</v>
      </c>
      <c r="J3408" s="4">
        <v>39630</v>
      </c>
      <c r="K3408" s="230">
        <f t="shared" si="255"/>
        <v>3</v>
      </c>
      <c r="L3408" s="2" t="str">
        <f>$B3408&amp;"-"&amp;COUNTIF($B$2:$B3408, $B3408)</f>
        <v>7163-1</v>
      </c>
    </row>
    <row r="3409" spans="1:12" x14ac:dyDescent="0.2">
      <c r="A3409" s="2" t="s">
        <v>2485</v>
      </c>
      <c r="B3409" s="2">
        <v>7164</v>
      </c>
      <c r="C3409" s="2">
        <v>0</v>
      </c>
      <c r="D3409" s="2" t="s">
        <v>2481</v>
      </c>
      <c r="E3409" s="2">
        <v>3981</v>
      </c>
      <c r="F3409" s="2" t="s">
        <v>2180</v>
      </c>
      <c r="G3409" s="2">
        <v>2722101.8369999998</v>
      </c>
      <c r="H3409" s="2">
        <v>1179772.3959999999</v>
      </c>
      <c r="I3409" s="2" t="s">
        <v>4899</v>
      </c>
      <c r="J3409" s="4">
        <v>39630</v>
      </c>
      <c r="K3409" s="230">
        <f t="shared" si="255"/>
        <v>3</v>
      </c>
      <c r="L3409" s="2" t="str">
        <f>$B3409&amp;"-"&amp;COUNTIF($B$2:$B3409, $B3409)</f>
        <v>7164-1</v>
      </c>
    </row>
    <row r="3410" spans="1:12" x14ac:dyDescent="0.2">
      <c r="A3410" s="2" t="s">
        <v>2481</v>
      </c>
      <c r="B3410" s="2">
        <v>7165</v>
      </c>
      <c r="C3410" s="2">
        <v>0</v>
      </c>
      <c r="D3410" s="2" t="s">
        <v>2481</v>
      </c>
      <c r="E3410" s="2">
        <v>3981</v>
      </c>
      <c r="F3410" s="2" t="s">
        <v>2180</v>
      </c>
      <c r="G3410" s="2">
        <v>2720134.1749999998</v>
      </c>
      <c r="H3410" s="2">
        <v>1184221.514</v>
      </c>
      <c r="I3410" s="2" t="s">
        <v>4897</v>
      </c>
      <c r="J3410" s="4">
        <v>39630</v>
      </c>
      <c r="K3410" s="230">
        <f t="shared" si="255"/>
        <v>3</v>
      </c>
      <c r="L3410" s="2" t="str">
        <f>$B3410&amp;"-"&amp;COUNTIF($B$2:$B3410, $B3410)</f>
        <v>7165-1</v>
      </c>
    </row>
    <row r="3411" spans="1:12" x14ac:dyDescent="0.2">
      <c r="A3411" s="2" t="s">
        <v>2486</v>
      </c>
      <c r="B3411" s="2">
        <v>7180</v>
      </c>
      <c r="C3411" s="2">
        <v>0</v>
      </c>
      <c r="D3411" s="2" t="s">
        <v>2486</v>
      </c>
      <c r="E3411" s="2">
        <v>3982</v>
      </c>
      <c r="F3411" s="2" t="s">
        <v>2180</v>
      </c>
      <c r="G3411" s="2">
        <v>2707288.6940000001</v>
      </c>
      <c r="H3411" s="2">
        <v>1178100.7849999999</v>
      </c>
      <c r="I3411" s="2" t="s">
        <v>4897</v>
      </c>
      <c r="J3411" s="4">
        <v>39630</v>
      </c>
      <c r="K3411" s="230">
        <f t="shared" si="255"/>
        <v>3</v>
      </c>
      <c r="L3411" s="2" t="str">
        <f>$B3411&amp;"-"&amp;COUNTIF($B$2:$B3411, $B3411)</f>
        <v>7180-1</v>
      </c>
    </row>
    <row r="3412" spans="1:12" x14ac:dyDescent="0.2">
      <c r="A3412" s="2" t="s">
        <v>2487</v>
      </c>
      <c r="B3412" s="2">
        <v>7182</v>
      </c>
      <c r="C3412" s="2">
        <v>0</v>
      </c>
      <c r="D3412" s="2" t="s">
        <v>2486</v>
      </c>
      <c r="E3412" s="2">
        <v>3982</v>
      </c>
      <c r="F3412" s="2" t="s">
        <v>2180</v>
      </c>
      <c r="G3412" s="2">
        <v>2710488.9920000001</v>
      </c>
      <c r="H3412" s="2">
        <v>1173089.77</v>
      </c>
      <c r="I3412" s="2" t="s">
        <v>4899</v>
      </c>
      <c r="J3412" s="4">
        <v>39630</v>
      </c>
      <c r="K3412" s="230">
        <f t="shared" si="255"/>
        <v>3</v>
      </c>
      <c r="L3412" s="2" t="str">
        <f>$B3412&amp;"-"&amp;COUNTIF($B$2:$B3412, $B3412)</f>
        <v>7182-1</v>
      </c>
    </row>
    <row r="3413" spans="1:12" x14ac:dyDescent="0.2">
      <c r="A3413" s="2" t="s">
        <v>2488</v>
      </c>
      <c r="B3413" s="2">
        <v>7183</v>
      </c>
      <c r="C3413" s="2">
        <v>0</v>
      </c>
      <c r="D3413" s="2" t="s">
        <v>2486</v>
      </c>
      <c r="E3413" s="2">
        <v>3982</v>
      </c>
      <c r="F3413" s="2" t="s">
        <v>2180</v>
      </c>
      <c r="G3413" s="2">
        <v>2707215.608</v>
      </c>
      <c r="H3413" s="2">
        <v>1171099.0519999999</v>
      </c>
      <c r="I3413" s="2" t="s">
        <v>4899</v>
      </c>
      <c r="J3413" s="4">
        <v>40210</v>
      </c>
      <c r="K3413" s="230">
        <f t="shared" si="255"/>
        <v>3</v>
      </c>
      <c r="L3413" s="2" t="str">
        <f>$B3413&amp;"-"&amp;COUNTIF($B$2:$B3413, $B3413)</f>
        <v>7183-1</v>
      </c>
    </row>
    <row r="3414" spans="1:12" x14ac:dyDescent="0.2">
      <c r="A3414" s="2" t="s">
        <v>2489</v>
      </c>
      <c r="B3414" s="2">
        <v>7186</v>
      </c>
      <c r="C3414" s="2">
        <v>0</v>
      </c>
      <c r="D3414" s="2" t="s">
        <v>2486</v>
      </c>
      <c r="E3414" s="2">
        <v>3982</v>
      </c>
      <c r="F3414" s="2" t="s">
        <v>2180</v>
      </c>
      <c r="G3414" s="2">
        <v>2705383.2489999998</v>
      </c>
      <c r="H3414" s="2">
        <v>1172370.169</v>
      </c>
      <c r="I3414" s="2" t="s">
        <v>4899</v>
      </c>
      <c r="J3414" s="4">
        <v>39630</v>
      </c>
      <c r="K3414" s="230">
        <f t="shared" si="255"/>
        <v>3</v>
      </c>
      <c r="L3414" s="2" t="str">
        <f>$B3414&amp;"-"&amp;COUNTIF($B$2:$B3414, $B3414)</f>
        <v>7186-1</v>
      </c>
    </row>
    <row r="3415" spans="1:12" x14ac:dyDescent="0.2">
      <c r="A3415" s="2" t="s">
        <v>2490</v>
      </c>
      <c r="B3415" s="2">
        <v>7184</v>
      </c>
      <c r="C3415" s="2">
        <v>0</v>
      </c>
      <c r="D3415" s="2" t="s">
        <v>2491</v>
      </c>
      <c r="E3415" s="2">
        <v>3983</v>
      </c>
      <c r="F3415" s="2" t="s">
        <v>2180</v>
      </c>
      <c r="G3415" s="2">
        <v>2710170.3390000002</v>
      </c>
      <c r="H3415" s="2">
        <v>1169743.8230000001</v>
      </c>
      <c r="I3415" s="2" t="s">
        <v>4899</v>
      </c>
      <c r="J3415" s="4">
        <v>39630</v>
      </c>
      <c r="K3415" s="230">
        <f t="shared" si="255"/>
        <v>3</v>
      </c>
      <c r="L3415" s="2" t="str">
        <f>$B3415&amp;"-"&amp;COUNTIF($B$2:$B3415, $B3415)</f>
        <v>7184-1</v>
      </c>
    </row>
    <row r="3416" spans="1:12" x14ac:dyDescent="0.2">
      <c r="A3416" s="2" t="s">
        <v>2492</v>
      </c>
      <c r="B3416" s="2">
        <v>7185</v>
      </c>
      <c r="C3416" s="2">
        <v>0</v>
      </c>
      <c r="D3416" s="2" t="s">
        <v>2491</v>
      </c>
      <c r="E3416" s="2">
        <v>3983</v>
      </c>
      <c r="F3416" s="2" t="s">
        <v>2180</v>
      </c>
      <c r="G3416" s="2">
        <v>2706917.3960000002</v>
      </c>
      <c r="H3416" s="2">
        <v>1163142.077</v>
      </c>
      <c r="I3416" s="2" t="s">
        <v>4899</v>
      </c>
      <c r="J3416" s="4">
        <v>39630</v>
      </c>
      <c r="K3416" s="230">
        <f t="shared" si="255"/>
        <v>3</v>
      </c>
      <c r="L3416" s="2" t="str">
        <f>$B3416&amp;"-"&amp;COUNTIF($B$2:$B3416, $B3416)</f>
        <v>7185-1</v>
      </c>
    </row>
    <row r="3417" spans="1:12" x14ac:dyDescent="0.2">
      <c r="A3417" s="2" t="s">
        <v>2493</v>
      </c>
      <c r="B3417" s="2">
        <v>7172</v>
      </c>
      <c r="C3417" s="2">
        <v>0</v>
      </c>
      <c r="D3417" s="2" t="s">
        <v>2494</v>
      </c>
      <c r="E3417" s="2">
        <v>3985</v>
      </c>
      <c r="F3417" s="2" t="s">
        <v>2180</v>
      </c>
      <c r="G3417" s="2">
        <v>2715854.108</v>
      </c>
      <c r="H3417" s="2">
        <v>1178077.7050000001</v>
      </c>
      <c r="I3417" s="2" t="s">
        <v>4899</v>
      </c>
      <c r="J3417" s="4">
        <v>39630</v>
      </c>
      <c r="K3417" s="230">
        <f t="shared" si="255"/>
        <v>3</v>
      </c>
      <c r="L3417" s="2" t="str">
        <f>$B3417&amp;"-"&amp;COUNTIF($B$2:$B3417, $B3417)</f>
        <v>7172-1</v>
      </c>
    </row>
    <row r="3418" spans="1:12" x14ac:dyDescent="0.2">
      <c r="A3418" s="2" t="s">
        <v>2495</v>
      </c>
      <c r="B3418" s="2">
        <v>7173</v>
      </c>
      <c r="C3418" s="2">
        <v>0</v>
      </c>
      <c r="D3418" s="2" t="s">
        <v>2494</v>
      </c>
      <c r="E3418" s="2">
        <v>3985</v>
      </c>
      <c r="F3418" s="2" t="s">
        <v>2180</v>
      </c>
      <c r="G3418" s="2">
        <v>2716478.27</v>
      </c>
      <c r="H3418" s="2">
        <v>1170827.496</v>
      </c>
      <c r="I3418" s="2" t="s">
        <v>4899</v>
      </c>
      <c r="J3418" s="4">
        <v>39630</v>
      </c>
      <c r="K3418" s="230">
        <f t="shared" si="255"/>
        <v>3</v>
      </c>
      <c r="L3418" s="2" t="str">
        <f>$B3418&amp;"-"&amp;COUNTIF($B$2:$B3418, $B3418)</f>
        <v>7173-1</v>
      </c>
    </row>
    <row r="3419" spans="1:12" x14ac:dyDescent="0.2">
      <c r="A3419" s="2" t="s">
        <v>2496</v>
      </c>
      <c r="B3419" s="2">
        <v>7174</v>
      </c>
      <c r="C3419" s="2">
        <v>0</v>
      </c>
      <c r="D3419" s="2" t="s">
        <v>2494</v>
      </c>
      <c r="E3419" s="2">
        <v>3985</v>
      </c>
      <c r="F3419" s="2" t="s">
        <v>2180</v>
      </c>
      <c r="G3419" s="2">
        <v>2715188.298</v>
      </c>
      <c r="H3419" s="2">
        <v>1177358.135</v>
      </c>
      <c r="I3419" s="2" t="s">
        <v>4899</v>
      </c>
      <c r="J3419" s="4">
        <v>39630</v>
      </c>
      <c r="K3419" s="230">
        <f t="shared" si="255"/>
        <v>3</v>
      </c>
      <c r="L3419" s="2" t="str">
        <f>$B3419&amp;"-"&amp;COUNTIF($B$2:$B3419, $B3419)</f>
        <v>7174-1</v>
      </c>
    </row>
    <row r="3420" spans="1:12" x14ac:dyDescent="0.2">
      <c r="A3420" s="2" t="s">
        <v>2494</v>
      </c>
      <c r="B3420" s="2">
        <v>7175</v>
      </c>
      <c r="C3420" s="2">
        <v>0</v>
      </c>
      <c r="D3420" s="2" t="s">
        <v>2494</v>
      </c>
      <c r="E3420" s="2">
        <v>3985</v>
      </c>
      <c r="F3420" s="2" t="s">
        <v>2180</v>
      </c>
      <c r="G3420" s="2">
        <v>2712915.2940000002</v>
      </c>
      <c r="H3420" s="2">
        <v>1180021.3540000001</v>
      </c>
      <c r="I3420" s="2" t="s">
        <v>4899</v>
      </c>
      <c r="J3420" s="4">
        <v>39630</v>
      </c>
      <c r="K3420" s="230">
        <f t="shared" si="255"/>
        <v>3</v>
      </c>
      <c r="L3420" s="2" t="str">
        <f>$B3420&amp;"-"&amp;COUNTIF($B$2:$B3420, $B3420)</f>
        <v>7175-1</v>
      </c>
    </row>
    <row r="3421" spans="1:12" x14ac:dyDescent="0.2">
      <c r="A3421" s="2" t="s">
        <v>2497</v>
      </c>
      <c r="B3421" s="2">
        <v>7176</v>
      </c>
      <c r="C3421" s="2">
        <v>0</v>
      </c>
      <c r="D3421" s="2" t="s">
        <v>2494</v>
      </c>
      <c r="E3421" s="2">
        <v>3985</v>
      </c>
      <c r="F3421" s="2" t="s">
        <v>2180</v>
      </c>
      <c r="G3421" s="2">
        <v>2713125.4879999999</v>
      </c>
      <c r="H3421" s="2">
        <v>1174224.1229999999</v>
      </c>
      <c r="I3421" s="2" t="s">
        <v>4899</v>
      </c>
      <c r="J3421" s="4">
        <v>39630</v>
      </c>
      <c r="K3421" s="230">
        <f t="shared" si="255"/>
        <v>3</v>
      </c>
      <c r="L3421" s="2" t="str">
        <f>$B3421&amp;"-"&amp;COUNTIF($B$2:$B3421, $B3421)</f>
        <v>7176-1</v>
      </c>
    </row>
    <row r="3422" spans="1:12" x14ac:dyDescent="0.2">
      <c r="A3422" s="2" t="s">
        <v>2486</v>
      </c>
      <c r="B3422" s="2">
        <v>7180</v>
      </c>
      <c r="C3422" s="2">
        <v>0</v>
      </c>
      <c r="D3422" s="2" t="s">
        <v>2494</v>
      </c>
      <c r="E3422" s="2">
        <v>3985</v>
      </c>
      <c r="F3422" s="2" t="s">
        <v>2180</v>
      </c>
      <c r="G3422" s="2">
        <v>2711732.909</v>
      </c>
      <c r="H3422" s="2">
        <v>1175183.1710000001</v>
      </c>
      <c r="I3422" s="2" t="s">
        <v>4897</v>
      </c>
      <c r="J3422" s="4">
        <v>39630</v>
      </c>
      <c r="K3422" s="230">
        <f t="shared" si="255"/>
        <v>3</v>
      </c>
      <c r="L3422" s="2" t="str">
        <f>$B3422&amp;"-"&amp;COUNTIF($B$2:$B3422, $B3422)</f>
        <v>7180-2</v>
      </c>
    </row>
    <row r="3423" spans="1:12" x14ac:dyDescent="0.2">
      <c r="A3423" s="2" t="s">
        <v>2498</v>
      </c>
      <c r="B3423" s="2">
        <v>7187</v>
      </c>
      <c r="C3423" s="2">
        <v>0</v>
      </c>
      <c r="D3423" s="2" t="s">
        <v>2499</v>
      </c>
      <c r="E3423" s="2">
        <v>3986</v>
      </c>
      <c r="F3423" s="2" t="s">
        <v>2180</v>
      </c>
      <c r="G3423" s="2">
        <v>2701173.0559999999</v>
      </c>
      <c r="H3423" s="2">
        <v>1170839.754</v>
      </c>
      <c r="I3423" s="2" t="s">
        <v>4899</v>
      </c>
      <c r="J3423" s="4">
        <v>39630</v>
      </c>
      <c r="K3423" s="230">
        <f t="shared" si="255"/>
        <v>3</v>
      </c>
      <c r="L3423" s="2" t="str">
        <f>$B3423&amp;"-"&amp;COUNTIF($B$2:$B3423, $B3423)</f>
        <v>7187-1</v>
      </c>
    </row>
    <row r="3424" spans="1:12" x14ac:dyDescent="0.2">
      <c r="A3424" s="2" t="s">
        <v>2500</v>
      </c>
      <c r="B3424" s="2">
        <v>7188</v>
      </c>
      <c r="C3424" s="2">
        <v>0</v>
      </c>
      <c r="D3424" s="2" t="s">
        <v>2499</v>
      </c>
      <c r="E3424" s="2">
        <v>3986</v>
      </c>
      <c r="F3424" s="2" t="s">
        <v>2180</v>
      </c>
      <c r="G3424" s="2">
        <v>2700306.6430000002</v>
      </c>
      <c r="H3424" s="2">
        <v>1164271.7309999999</v>
      </c>
      <c r="I3424" s="2" t="s">
        <v>4899</v>
      </c>
      <c r="J3424" s="4">
        <v>39630</v>
      </c>
      <c r="K3424" s="230">
        <f t="shared" si="255"/>
        <v>3</v>
      </c>
      <c r="L3424" s="2" t="str">
        <f>$B3424&amp;"-"&amp;COUNTIF($B$2:$B3424, $B3424)</f>
        <v>7188-1</v>
      </c>
    </row>
    <row r="3425" spans="1:12" x14ac:dyDescent="0.2">
      <c r="A3425" s="2" t="s">
        <v>2501</v>
      </c>
      <c r="B3425" s="2">
        <v>7189</v>
      </c>
      <c r="C3425" s="2">
        <v>0</v>
      </c>
      <c r="D3425" s="2" t="s">
        <v>2499</v>
      </c>
      <c r="E3425" s="2">
        <v>3986</v>
      </c>
      <c r="F3425" s="2" t="s">
        <v>2180</v>
      </c>
      <c r="G3425" s="2">
        <v>2697511.6189999999</v>
      </c>
      <c r="H3425" s="2">
        <v>1170323.0149999999</v>
      </c>
      <c r="I3425" s="2" t="s">
        <v>4899</v>
      </c>
      <c r="J3425" s="4">
        <v>39630</v>
      </c>
      <c r="K3425" s="230">
        <f t="shared" si="255"/>
        <v>3</v>
      </c>
      <c r="L3425" s="2" t="str">
        <f>$B3425&amp;"-"&amp;COUNTIF($B$2:$B3425, $B3425)</f>
        <v>7189-1</v>
      </c>
    </row>
    <row r="3426" spans="1:12" x14ac:dyDescent="0.2">
      <c r="A3426" s="2" t="s">
        <v>2502</v>
      </c>
      <c r="B3426" s="2">
        <v>7166</v>
      </c>
      <c r="C3426" s="2">
        <v>0</v>
      </c>
      <c r="D3426" s="2" t="s">
        <v>2502</v>
      </c>
      <c r="E3426" s="2">
        <v>3987</v>
      </c>
      <c r="F3426" s="2" t="s">
        <v>2180</v>
      </c>
      <c r="G3426" s="2">
        <v>2717818.639</v>
      </c>
      <c r="H3426" s="2">
        <v>1176469.118</v>
      </c>
      <c r="I3426" s="2" t="s">
        <v>4899</v>
      </c>
      <c r="J3426" s="4">
        <v>39630</v>
      </c>
      <c r="K3426" s="230">
        <f t="shared" si="255"/>
        <v>3</v>
      </c>
      <c r="L3426" s="2" t="str">
        <f>$B3426&amp;"-"&amp;COUNTIF($B$2:$B3426, $B3426)</f>
        <v>7166-1</v>
      </c>
    </row>
    <row r="3427" spans="1:12" x14ac:dyDescent="0.2">
      <c r="A3427" s="2" t="s">
        <v>2503</v>
      </c>
      <c r="B3427" s="2">
        <v>7167</v>
      </c>
      <c r="C3427" s="2">
        <v>0</v>
      </c>
      <c r="D3427" s="2" t="s">
        <v>2502</v>
      </c>
      <c r="E3427" s="2">
        <v>3987</v>
      </c>
      <c r="F3427" s="2" t="s">
        <v>2180</v>
      </c>
      <c r="G3427" s="2">
        <v>2719957.36</v>
      </c>
      <c r="H3427" s="2">
        <v>1176860.3430000001</v>
      </c>
      <c r="I3427" s="2" t="s">
        <v>4899</v>
      </c>
      <c r="J3427" s="4">
        <v>39630</v>
      </c>
      <c r="K3427" s="230">
        <f t="shared" si="255"/>
        <v>3</v>
      </c>
      <c r="L3427" s="2" t="str">
        <f>$B3427&amp;"-"&amp;COUNTIF($B$2:$B3427, $B3427)</f>
        <v>7167-1</v>
      </c>
    </row>
    <row r="3428" spans="1:12" x14ac:dyDescent="0.2">
      <c r="A3428" s="2" t="s">
        <v>2504</v>
      </c>
      <c r="B3428" s="2">
        <v>7168</v>
      </c>
      <c r="C3428" s="2">
        <v>0</v>
      </c>
      <c r="D3428" s="2" t="s">
        <v>2502</v>
      </c>
      <c r="E3428" s="2">
        <v>3987</v>
      </c>
      <c r="F3428" s="2" t="s">
        <v>2180</v>
      </c>
      <c r="G3428" s="2">
        <v>2719399.7179999999</v>
      </c>
      <c r="H3428" s="2">
        <v>1180660.077</v>
      </c>
      <c r="I3428" s="2" t="s">
        <v>4899</v>
      </c>
      <c r="J3428" s="4">
        <v>39630</v>
      </c>
      <c r="K3428" s="230">
        <f t="shared" si="255"/>
        <v>3</v>
      </c>
      <c r="L3428" s="2" t="str">
        <f>$B3428&amp;"-"&amp;COUNTIF($B$2:$B3428, $B3428)</f>
        <v>7168-1</v>
      </c>
    </row>
    <row r="3429" spans="1:12" x14ac:dyDescent="0.2">
      <c r="A3429" s="2" t="s">
        <v>2493</v>
      </c>
      <c r="B3429" s="2">
        <v>7172</v>
      </c>
      <c r="C3429" s="2">
        <v>0</v>
      </c>
      <c r="D3429" s="2" t="s">
        <v>2502</v>
      </c>
      <c r="E3429" s="2">
        <v>3987</v>
      </c>
      <c r="F3429" s="2" t="s">
        <v>2180</v>
      </c>
      <c r="G3429" s="2">
        <v>2716592.6869999999</v>
      </c>
      <c r="H3429" s="2">
        <v>1177631.058</v>
      </c>
      <c r="I3429" s="2" t="s">
        <v>4899</v>
      </c>
      <c r="J3429" s="4">
        <v>39630</v>
      </c>
      <c r="K3429" s="230">
        <f t="shared" si="255"/>
        <v>3</v>
      </c>
      <c r="L3429" s="2" t="str">
        <f>$B3429&amp;"-"&amp;COUNTIF($B$2:$B3429, $B3429)</f>
        <v>7172-2</v>
      </c>
    </row>
    <row r="3430" spans="1:12" x14ac:dyDescent="0.2">
      <c r="A3430" s="2" t="s">
        <v>2505</v>
      </c>
      <c r="B3430" s="2">
        <v>7134</v>
      </c>
      <c r="C3430" s="2">
        <v>0</v>
      </c>
      <c r="D3430" s="2" t="s">
        <v>2506</v>
      </c>
      <c r="E3430" s="2">
        <v>3988</v>
      </c>
      <c r="F3430" s="2" t="s">
        <v>2180</v>
      </c>
      <c r="G3430" s="2">
        <v>2724557.2829999998</v>
      </c>
      <c r="H3430" s="2">
        <v>1175652.5</v>
      </c>
      <c r="I3430" s="2" t="s">
        <v>4896</v>
      </c>
      <c r="J3430" s="4">
        <v>42125</v>
      </c>
      <c r="K3430" s="230">
        <f t="shared" si="255"/>
        <v>3</v>
      </c>
      <c r="L3430" s="2" t="str">
        <f>$B3430&amp;"-"&amp;COUNTIF($B$2:$B3430, $B3430)</f>
        <v>7134-2</v>
      </c>
    </row>
    <row r="3431" spans="1:12" x14ac:dyDescent="0.2">
      <c r="A3431" s="2" t="s">
        <v>2507</v>
      </c>
      <c r="B3431" s="2">
        <v>7137</v>
      </c>
      <c r="C3431" s="2">
        <v>0</v>
      </c>
      <c r="D3431" s="2" t="s">
        <v>2506</v>
      </c>
      <c r="E3431" s="2">
        <v>3988</v>
      </c>
      <c r="F3431" s="2" t="s">
        <v>2180</v>
      </c>
      <c r="G3431" s="2">
        <v>2731469.9109999998</v>
      </c>
      <c r="H3431" s="2">
        <v>1180932.145</v>
      </c>
      <c r="I3431" s="2" t="s">
        <v>4899</v>
      </c>
      <c r="J3431" s="4">
        <v>39630</v>
      </c>
      <c r="K3431" s="230">
        <f t="shared" si="255"/>
        <v>3</v>
      </c>
      <c r="L3431" s="2" t="str">
        <f>$B3431&amp;"-"&amp;COUNTIF($B$2:$B3431, $B3431)</f>
        <v>7137-1</v>
      </c>
    </row>
    <row r="3432" spans="1:12" x14ac:dyDescent="0.2">
      <c r="A3432" s="2" t="s">
        <v>2508</v>
      </c>
      <c r="B3432" s="2">
        <v>7138</v>
      </c>
      <c r="C3432" s="2">
        <v>0</v>
      </c>
      <c r="D3432" s="2" t="s">
        <v>2506</v>
      </c>
      <c r="E3432" s="2">
        <v>3988</v>
      </c>
      <c r="F3432" s="2" t="s">
        <v>2180</v>
      </c>
      <c r="G3432" s="2">
        <v>2730929.923</v>
      </c>
      <c r="H3432" s="2">
        <v>1179395.118</v>
      </c>
      <c r="I3432" s="2" t="s">
        <v>4899</v>
      </c>
      <c r="J3432" s="4">
        <v>39630</v>
      </c>
      <c r="K3432" s="230">
        <f t="shared" si="255"/>
        <v>3</v>
      </c>
      <c r="L3432" s="2" t="str">
        <f>$B3432&amp;"-"&amp;COUNTIF($B$2:$B3432, $B3432)</f>
        <v>7138-1</v>
      </c>
    </row>
    <row r="3433" spans="1:12" x14ac:dyDescent="0.2">
      <c r="A3433" s="2" t="s">
        <v>2509</v>
      </c>
      <c r="B3433" s="2">
        <v>5000</v>
      </c>
      <c r="C3433" s="2">
        <v>0</v>
      </c>
      <c r="D3433" s="2" t="s">
        <v>2509</v>
      </c>
      <c r="E3433" s="2">
        <v>4001</v>
      </c>
      <c r="F3433" s="2" t="s">
        <v>2510</v>
      </c>
      <c r="G3433" s="2">
        <v>2646060.838</v>
      </c>
      <c r="H3433" s="2">
        <v>1248866.1429999999</v>
      </c>
      <c r="I3433" s="2" t="s">
        <v>4896</v>
      </c>
      <c r="J3433" s="4">
        <v>39630</v>
      </c>
      <c r="K3433" s="230">
        <f t="shared" si="255"/>
        <v>3</v>
      </c>
      <c r="L3433" s="2" t="str">
        <f>$B3433&amp;"-"&amp;COUNTIF($B$2:$B3433, $B3433)</f>
        <v>5000-1</v>
      </c>
    </row>
    <row r="3434" spans="1:12" x14ac:dyDescent="0.2">
      <c r="A3434" s="2" t="s">
        <v>2509</v>
      </c>
      <c r="B3434" s="2">
        <v>5004</v>
      </c>
      <c r="C3434" s="2">
        <v>0</v>
      </c>
      <c r="D3434" s="2" t="s">
        <v>2509</v>
      </c>
      <c r="E3434" s="2">
        <v>4001</v>
      </c>
      <c r="F3434" s="2" t="s">
        <v>2510</v>
      </c>
      <c r="G3434" s="2">
        <v>2646950.6660000002</v>
      </c>
      <c r="H3434" s="2">
        <v>1250196.996</v>
      </c>
      <c r="I3434" s="2" t="s">
        <v>4896</v>
      </c>
      <c r="J3434" s="4">
        <v>39630</v>
      </c>
      <c r="K3434" s="230">
        <f t="shared" si="255"/>
        <v>3</v>
      </c>
      <c r="L3434" s="2" t="str">
        <f>$B3434&amp;"-"&amp;COUNTIF($B$2:$B3434, $B3434)</f>
        <v>5004-1</v>
      </c>
    </row>
    <row r="3435" spans="1:12" x14ac:dyDescent="0.2">
      <c r="A3435" s="2" t="s">
        <v>2511</v>
      </c>
      <c r="B3435" s="2">
        <v>5032</v>
      </c>
      <c r="C3435" s="2">
        <v>0</v>
      </c>
      <c r="D3435" s="2" t="s">
        <v>2509</v>
      </c>
      <c r="E3435" s="2">
        <v>4001</v>
      </c>
      <c r="F3435" s="2" t="s">
        <v>2510</v>
      </c>
      <c r="G3435" s="2">
        <v>2648486.5320000001</v>
      </c>
      <c r="H3435" s="2">
        <v>1250602.774</v>
      </c>
      <c r="I3435" s="2" t="s">
        <v>4896</v>
      </c>
      <c r="J3435" s="4">
        <v>40179</v>
      </c>
      <c r="K3435" s="230">
        <f t="shared" si="255"/>
        <v>3</v>
      </c>
      <c r="L3435" s="2" t="str">
        <f>$B3435&amp;"-"&amp;COUNTIF($B$2:$B3435, $B3435)</f>
        <v>5032-1</v>
      </c>
    </row>
    <row r="3436" spans="1:12" x14ac:dyDescent="0.2">
      <c r="A3436" s="2" t="s">
        <v>2512</v>
      </c>
      <c r="B3436" s="2">
        <v>5023</v>
      </c>
      <c r="C3436" s="2">
        <v>0</v>
      </c>
      <c r="D3436" s="2" t="s">
        <v>2512</v>
      </c>
      <c r="E3436" s="2">
        <v>4002</v>
      </c>
      <c r="F3436" s="2" t="s">
        <v>2510</v>
      </c>
      <c r="G3436" s="2">
        <v>2648607.3709999998</v>
      </c>
      <c r="H3436" s="2">
        <v>1252275.7720000001</v>
      </c>
      <c r="I3436" s="2" t="s">
        <v>4896</v>
      </c>
      <c r="J3436" s="4">
        <v>39630</v>
      </c>
      <c r="K3436" s="230">
        <f t="shared" si="255"/>
        <v>3</v>
      </c>
      <c r="L3436" s="2" t="str">
        <f>$B3436&amp;"-"&amp;COUNTIF($B$2:$B3436, $B3436)</f>
        <v>5023-1</v>
      </c>
    </row>
    <row r="3437" spans="1:12" x14ac:dyDescent="0.2">
      <c r="A3437" s="2" t="s">
        <v>2513</v>
      </c>
      <c r="B3437" s="2">
        <v>5033</v>
      </c>
      <c r="C3437" s="2">
        <v>0</v>
      </c>
      <c r="D3437" s="2" t="s">
        <v>2514</v>
      </c>
      <c r="E3437" s="2">
        <v>4003</v>
      </c>
      <c r="F3437" s="2" t="s">
        <v>2510</v>
      </c>
      <c r="G3437" s="2">
        <v>2648090.9959999998</v>
      </c>
      <c r="H3437" s="2">
        <v>1249336.9580000001</v>
      </c>
      <c r="I3437" s="2" t="s">
        <v>4896</v>
      </c>
      <c r="J3437" s="4">
        <v>39630</v>
      </c>
      <c r="K3437" s="230">
        <f t="shared" si="255"/>
        <v>3</v>
      </c>
      <c r="L3437" s="2" t="str">
        <f>$B3437&amp;"-"&amp;COUNTIF($B$2:$B3437, $B3437)</f>
        <v>5033-1</v>
      </c>
    </row>
    <row r="3438" spans="1:12" x14ac:dyDescent="0.2">
      <c r="A3438" s="2" t="s">
        <v>2515</v>
      </c>
      <c r="B3438" s="2">
        <v>5025</v>
      </c>
      <c r="C3438" s="2">
        <v>0</v>
      </c>
      <c r="D3438" s="2" t="s">
        <v>2516</v>
      </c>
      <c r="E3438" s="2">
        <v>4004</v>
      </c>
      <c r="F3438" s="2" t="s">
        <v>2510</v>
      </c>
      <c r="G3438" s="2">
        <v>2646410.84</v>
      </c>
      <c r="H3438" s="2">
        <v>1254736.7279999999</v>
      </c>
      <c r="I3438" s="2" t="s">
        <v>4896</v>
      </c>
      <c r="J3438" s="4">
        <v>39630</v>
      </c>
      <c r="K3438" s="230">
        <f t="shared" si="255"/>
        <v>3</v>
      </c>
      <c r="L3438" s="2" t="str">
        <f>$B3438&amp;"-"&amp;COUNTIF($B$2:$B3438, $B3438)</f>
        <v>5025-1</v>
      </c>
    </row>
    <row r="3439" spans="1:12" x14ac:dyDescent="0.2">
      <c r="A3439" s="2" t="s">
        <v>2516</v>
      </c>
      <c r="B3439" s="2">
        <v>5026</v>
      </c>
      <c r="C3439" s="2">
        <v>0</v>
      </c>
      <c r="D3439" s="2" t="s">
        <v>2516</v>
      </c>
      <c r="E3439" s="2">
        <v>4004</v>
      </c>
      <c r="F3439" s="2" t="s">
        <v>2510</v>
      </c>
      <c r="G3439" s="2">
        <v>2646645.923</v>
      </c>
      <c r="H3439" s="2">
        <v>1256263.3700000001</v>
      </c>
      <c r="I3439" s="2" t="s">
        <v>4896</v>
      </c>
      <c r="J3439" s="4">
        <v>39630</v>
      </c>
      <c r="K3439" s="230">
        <f t="shared" si="255"/>
        <v>3</v>
      </c>
      <c r="L3439" s="2" t="str">
        <f>$B3439&amp;"-"&amp;COUNTIF($B$2:$B3439, $B3439)</f>
        <v>5026-1</v>
      </c>
    </row>
    <row r="3440" spans="1:12" x14ac:dyDescent="0.2">
      <c r="A3440" s="2" t="s">
        <v>2517</v>
      </c>
      <c r="B3440" s="2">
        <v>5017</v>
      </c>
      <c r="C3440" s="2">
        <v>0</v>
      </c>
      <c r="D3440" s="2" t="s">
        <v>2518</v>
      </c>
      <c r="E3440" s="2">
        <v>4005</v>
      </c>
      <c r="F3440" s="2" t="s">
        <v>2510</v>
      </c>
      <c r="G3440" s="2">
        <v>2640395.2340000002</v>
      </c>
      <c r="H3440" s="2">
        <v>1252538.514</v>
      </c>
      <c r="I3440" s="2" t="s">
        <v>4896</v>
      </c>
      <c r="J3440" s="4">
        <v>39630</v>
      </c>
      <c r="K3440" s="230">
        <f t="shared" si="255"/>
        <v>3</v>
      </c>
      <c r="L3440" s="2" t="str">
        <f>$B3440&amp;"-"&amp;COUNTIF($B$2:$B3440, $B3440)</f>
        <v>5017-2</v>
      </c>
    </row>
    <row r="3441" spans="1:12" x14ac:dyDescent="0.2">
      <c r="A3441" s="2" t="s">
        <v>2519</v>
      </c>
      <c r="B3441" s="2">
        <v>5018</v>
      </c>
      <c r="C3441" s="2">
        <v>0</v>
      </c>
      <c r="D3441" s="2" t="s">
        <v>2518</v>
      </c>
      <c r="E3441" s="2">
        <v>4005</v>
      </c>
      <c r="F3441" s="2" t="s">
        <v>2510</v>
      </c>
      <c r="G3441" s="2">
        <v>2643039.6609999998</v>
      </c>
      <c r="H3441" s="2">
        <v>1251462.456</v>
      </c>
      <c r="I3441" s="2" t="s">
        <v>4896</v>
      </c>
      <c r="J3441" s="4">
        <v>39630</v>
      </c>
      <c r="K3441" s="230">
        <f t="shared" si="255"/>
        <v>3</v>
      </c>
      <c r="L3441" s="2" t="str">
        <f>$B3441&amp;"-"&amp;COUNTIF($B$2:$B3441, $B3441)</f>
        <v>5018-1</v>
      </c>
    </row>
    <row r="3442" spans="1:12" x14ac:dyDescent="0.2">
      <c r="A3442" s="2" t="s">
        <v>2520</v>
      </c>
      <c r="B3442" s="2">
        <v>5722</v>
      </c>
      <c r="C3442" s="2">
        <v>0</v>
      </c>
      <c r="D3442" s="2" t="s">
        <v>2520</v>
      </c>
      <c r="E3442" s="2">
        <v>4006</v>
      </c>
      <c r="F3442" s="2" t="s">
        <v>2510</v>
      </c>
      <c r="G3442" s="2">
        <v>2650396.8339999998</v>
      </c>
      <c r="H3442" s="2">
        <v>1245041.949</v>
      </c>
      <c r="I3442" s="2" t="s">
        <v>4896</v>
      </c>
      <c r="J3442" s="4">
        <v>39630</v>
      </c>
      <c r="K3442" s="230">
        <f t="shared" si="255"/>
        <v>3</v>
      </c>
      <c r="L3442" s="2" t="str">
        <f>$B3442&amp;"-"&amp;COUNTIF($B$2:$B3442, $B3442)</f>
        <v>5722-1</v>
      </c>
    </row>
    <row r="3443" spans="1:12" x14ac:dyDescent="0.2">
      <c r="A3443" s="2" t="s">
        <v>2646</v>
      </c>
      <c r="B3443" s="2">
        <v>5723</v>
      </c>
      <c r="C3443" s="2">
        <v>0</v>
      </c>
      <c r="D3443" s="2" t="s">
        <v>2520</v>
      </c>
      <c r="E3443" s="2">
        <v>4006</v>
      </c>
      <c r="F3443" s="2" t="s">
        <v>2510</v>
      </c>
      <c r="G3443" s="2">
        <v>2650924.8339999998</v>
      </c>
      <c r="H3443" s="2">
        <v>1242936.443</v>
      </c>
      <c r="I3443" s="2" t="s">
        <v>4896</v>
      </c>
      <c r="J3443" s="4">
        <v>39630</v>
      </c>
      <c r="K3443" s="230">
        <f t="shared" si="255"/>
        <v>3</v>
      </c>
      <c r="L3443" s="2" t="str">
        <f>$B3443&amp;"-"&amp;COUNTIF($B$2:$B3443, $B3443)</f>
        <v>5723-1</v>
      </c>
    </row>
    <row r="3444" spans="1:12" x14ac:dyDescent="0.2">
      <c r="A3444" s="2" t="s">
        <v>2521</v>
      </c>
      <c r="B3444" s="2">
        <v>5042</v>
      </c>
      <c r="C3444" s="2">
        <v>0</v>
      </c>
      <c r="D3444" s="2" t="s">
        <v>2521</v>
      </c>
      <c r="E3444" s="2">
        <v>4007</v>
      </c>
      <c r="F3444" s="2" t="s">
        <v>2510</v>
      </c>
      <c r="G3444" s="2">
        <v>2647571.3620000002</v>
      </c>
      <c r="H3444" s="2">
        <v>1240931.325</v>
      </c>
      <c r="I3444" s="2" t="s">
        <v>4896</v>
      </c>
      <c r="J3444" s="4">
        <v>39630</v>
      </c>
      <c r="K3444" s="230">
        <f t="shared" si="255"/>
        <v>3</v>
      </c>
      <c r="L3444" s="2" t="str">
        <f>$B3444&amp;"-"&amp;COUNTIF($B$2:$B3444, $B3444)</f>
        <v>5042-1</v>
      </c>
    </row>
    <row r="3445" spans="1:12" x14ac:dyDescent="0.2">
      <c r="A3445" s="2" t="s">
        <v>2522</v>
      </c>
      <c r="B3445" s="2">
        <v>5022</v>
      </c>
      <c r="C3445" s="2">
        <v>0</v>
      </c>
      <c r="D3445" s="2" t="s">
        <v>2523</v>
      </c>
      <c r="E3445" s="2">
        <v>4008</v>
      </c>
      <c r="F3445" s="2" t="s">
        <v>2510</v>
      </c>
      <c r="G3445" s="2">
        <v>2645695.977</v>
      </c>
      <c r="H3445" s="2">
        <v>1250642.42</v>
      </c>
      <c r="I3445" s="2" t="s">
        <v>4896</v>
      </c>
      <c r="J3445" s="4">
        <v>39630</v>
      </c>
      <c r="K3445" s="230">
        <f t="shared" si="255"/>
        <v>3</v>
      </c>
      <c r="L3445" s="2" t="str">
        <f>$B3445&amp;"-"&amp;COUNTIF($B$2:$B3445, $B3445)</f>
        <v>5022-1</v>
      </c>
    </row>
    <row r="3446" spans="1:12" x14ac:dyDescent="0.2">
      <c r="A3446" s="2" t="s">
        <v>2523</v>
      </c>
      <c r="B3446" s="2">
        <v>5024</v>
      </c>
      <c r="C3446" s="2">
        <v>0</v>
      </c>
      <c r="D3446" s="2" t="s">
        <v>2523</v>
      </c>
      <c r="E3446" s="2">
        <v>4008</v>
      </c>
      <c r="F3446" s="2" t="s">
        <v>2510</v>
      </c>
      <c r="G3446" s="2">
        <v>2645844.0299999998</v>
      </c>
      <c r="H3446" s="2">
        <v>1252359.111</v>
      </c>
      <c r="I3446" s="2" t="s">
        <v>4896</v>
      </c>
      <c r="J3446" s="4">
        <v>39630</v>
      </c>
      <c r="K3446" s="230">
        <f t="shared" si="255"/>
        <v>3</v>
      </c>
      <c r="L3446" s="2" t="str">
        <f>$B3446&amp;"-"&amp;COUNTIF($B$2:$B3446, $B3446)</f>
        <v>5024-1</v>
      </c>
    </row>
    <row r="3447" spans="1:12" x14ac:dyDescent="0.2">
      <c r="A3447" s="2" t="s">
        <v>2524</v>
      </c>
      <c r="B3447" s="2">
        <v>5037</v>
      </c>
      <c r="C3447" s="2">
        <v>0</v>
      </c>
      <c r="D3447" s="2" t="s">
        <v>2524</v>
      </c>
      <c r="E3447" s="2">
        <v>4009</v>
      </c>
      <c r="F3447" s="2" t="s">
        <v>2510</v>
      </c>
      <c r="G3447" s="2">
        <v>2647208.7000000002</v>
      </c>
      <c r="H3447" s="2">
        <v>1242769.1089999999</v>
      </c>
      <c r="I3447" s="2" t="s">
        <v>4896</v>
      </c>
      <c r="J3447" s="4">
        <v>39630</v>
      </c>
      <c r="K3447" s="230">
        <f t="shared" si="255"/>
        <v>3</v>
      </c>
      <c r="L3447" s="2" t="str">
        <f>$B3447&amp;"-"&amp;COUNTIF($B$2:$B3447, $B3447)</f>
        <v>5037-1</v>
      </c>
    </row>
    <row r="3448" spans="1:12" x14ac:dyDescent="0.2">
      <c r="A3448" s="2" t="s">
        <v>2525</v>
      </c>
      <c r="B3448" s="2">
        <v>5036</v>
      </c>
      <c r="C3448" s="2">
        <v>0</v>
      </c>
      <c r="D3448" s="2" t="s">
        <v>2525</v>
      </c>
      <c r="E3448" s="2">
        <v>4010</v>
      </c>
      <c r="F3448" s="2" t="s">
        <v>2510</v>
      </c>
      <c r="G3448" s="2">
        <v>2645405.2880000002</v>
      </c>
      <c r="H3448" s="2">
        <v>1244979.192</v>
      </c>
      <c r="I3448" s="2" t="s">
        <v>4896</v>
      </c>
      <c r="J3448" s="4">
        <v>39630</v>
      </c>
      <c r="K3448" s="230">
        <f t="shared" si="255"/>
        <v>3</v>
      </c>
      <c r="L3448" s="2" t="str">
        <f>$B3448&amp;"-"&amp;COUNTIF($B$2:$B3448, $B3448)</f>
        <v>5036-1</v>
      </c>
    </row>
    <row r="3449" spans="1:12" x14ac:dyDescent="0.2">
      <c r="A3449" s="2" t="s">
        <v>2509</v>
      </c>
      <c r="B3449" s="2">
        <v>5000</v>
      </c>
      <c r="C3449" s="2">
        <v>0</v>
      </c>
      <c r="D3449" s="2" t="s">
        <v>2526</v>
      </c>
      <c r="E3449" s="2">
        <v>4012</v>
      </c>
      <c r="F3449" s="2" t="s">
        <v>2510</v>
      </c>
      <c r="G3449" s="2">
        <v>2646962.6510000001</v>
      </c>
      <c r="H3449" s="2">
        <v>1248036.675</v>
      </c>
      <c r="I3449" s="2" t="s">
        <v>4896</v>
      </c>
      <c r="J3449" s="4">
        <v>39630</v>
      </c>
      <c r="K3449" s="230">
        <f t="shared" si="255"/>
        <v>3</v>
      </c>
      <c r="L3449" s="2" t="str">
        <f>$B3449&amp;"-"&amp;COUNTIF($B$2:$B3449, $B3449)</f>
        <v>5000-2</v>
      </c>
    </row>
    <row r="3450" spans="1:12" x14ac:dyDescent="0.2">
      <c r="A3450" s="2" t="s">
        <v>2526</v>
      </c>
      <c r="B3450" s="2">
        <v>5034</v>
      </c>
      <c r="C3450" s="2">
        <v>0</v>
      </c>
      <c r="D3450" s="2" t="s">
        <v>2526</v>
      </c>
      <c r="E3450" s="2">
        <v>4012</v>
      </c>
      <c r="F3450" s="2" t="s">
        <v>2510</v>
      </c>
      <c r="G3450" s="2">
        <v>2648882.6880000001</v>
      </c>
      <c r="H3450" s="2">
        <v>1247293.169</v>
      </c>
      <c r="I3450" s="2" t="s">
        <v>4896</v>
      </c>
      <c r="J3450" s="4">
        <v>39630</v>
      </c>
      <c r="K3450" s="230">
        <f t="shared" si="255"/>
        <v>3</v>
      </c>
      <c r="L3450" s="2" t="str">
        <f>$B3450&amp;"-"&amp;COUNTIF($B$2:$B3450, $B3450)</f>
        <v>5034-1</v>
      </c>
    </row>
    <row r="3451" spans="1:12" x14ac:dyDescent="0.2">
      <c r="A3451" s="2" t="s">
        <v>2527</v>
      </c>
      <c r="B3451" s="2">
        <v>5035</v>
      </c>
      <c r="C3451" s="2">
        <v>0</v>
      </c>
      <c r="D3451" s="2" t="s">
        <v>2527</v>
      </c>
      <c r="E3451" s="2">
        <v>4013</v>
      </c>
      <c r="F3451" s="2" t="s">
        <v>2510</v>
      </c>
      <c r="G3451" s="2">
        <v>2645514.1630000002</v>
      </c>
      <c r="H3451" s="2">
        <v>1246594.159</v>
      </c>
      <c r="I3451" s="2" t="s">
        <v>4896</v>
      </c>
      <c r="J3451" s="4">
        <v>39630</v>
      </c>
      <c r="K3451" s="230">
        <f t="shared" si="255"/>
        <v>3</v>
      </c>
      <c r="L3451" s="2" t="str">
        <f>$B3451&amp;"-"&amp;COUNTIF($B$2:$B3451, $B3451)</f>
        <v>5035-1</v>
      </c>
    </row>
    <row r="3452" spans="1:12" x14ac:dyDescent="0.2">
      <c r="A3452" s="2" t="s">
        <v>2556</v>
      </c>
      <c r="B3452" s="2">
        <v>5300</v>
      </c>
      <c r="C3452" s="2">
        <v>0</v>
      </c>
      <c r="D3452" s="2" t="s">
        <v>2528</v>
      </c>
      <c r="E3452" s="2">
        <v>4021</v>
      </c>
      <c r="F3452" s="2" t="s">
        <v>2510</v>
      </c>
      <c r="G3452" s="2">
        <v>2661614.6090000002</v>
      </c>
      <c r="H3452" s="2">
        <v>1260233.8600000001</v>
      </c>
      <c r="I3452" s="2" t="s">
        <v>4896</v>
      </c>
      <c r="J3452" s="4">
        <v>39630</v>
      </c>
      <c r="K3452" s="230">
        <f t="shared" si="255"/>
        <v>3</v>
      </c>
      <c r="L3452" s="2" t="str">
        <f>$B3452&amp;"-"&amp;COUNTIF($B$2:$B3452, $B3452)</f>
        <v>5300-1</v>
      </c>
    </row>
    <row r="3453" spans="1:12" x14ac:dyDescent="0.2">
      <c r="A3453" s="2" t="s">
        <v>2528</v>
      </c>
      <c r="B3453" s="2">
        <v>5400</v>
      </c>
      <c r="C3453" s="2">
        <v>0</v>
      </c>
      <c r="D3453" s="2" t="s">
        <v>2528</v>
      </c>
      <c r="E3453" s="2">
        <v>4021</v>
      </c>
      <c r="F3453" s="2" t="s">
        <v>2510</v>
      </c>
      <c r="G3453" s="2">
        <v>2664344.7110000001</v>
      </c>
      <c r="H3453" s="2">
        <v>1258027.6029999999</v>
      </c>
      <c r="I3453" s="2" t="s">
        <v>4896</v>
      </c>
      <c r="J3453" s="4">
        <v>39630</v>
      </c>
      <c r="K3453" s="230">
        <f t="shared" si="255"/>
        <v>3</v>
      </c>
      <c r="L3453" s="2" t="str">
        <f>$B3453&amp;"-"&amp;COUNTIF($B$2:$B3453, $B3453)</f>
        <v>5400-1</v>
      </c>
    </row>
    <row r="3454" spans="1:12" x14ac:dyDescent="0.2">
      <c r="A3454" s="2" t="s">
        <v>2528</v>
      </c>
      <c r="B3454" s="2">
        <v>5404</v>
      </c>
      <c r="C3454" s="2">
        <v>0</v>
      </c>
      <c r="D3454" s="2" t="s">
        <v>2528</v>
      </c>
      <c r="E3454" s="2">
        <v>4021</v>
      </c>
      <c r="F3454" s="2" t="s">
        <v>2510</v>
      </c>
      <c r="G3454" s="2">
        <v>2663330.7549999999</v>
      </c>
      <c r="H3454" s="2">
        <v>1256360.351</v>
      </c>
      <c r="I3454" s="2" t="s">
        <v>4896</v>
      </c>
      <c r="J3454" s="4">
        <v>39630</v>
      </c>
      <c r="K3454" s="230">
        <f t="shared" si="255"/>
        <v>3</v>
      </c>
      <c r="L3454" s="2" t="str">
        <f>$B3454&amp;"-"&amp;COUNTIF($B$2:$B3454, $B3454)</f>
        <v>5404-1</v>
      </c>
    </row>
    <row r="3455" spans="1:12" x14ac:dyDescent="0.2">
      <c r="A3455" s="2" t="s">
        <v>2529</v>
      </c>
      <c r="B3455" s="2">
        <v>5405</v>
      </c>
      <c r="C3455" s="2">
        <v>2</v>
      </c>
      <c r="D3455" s="2" t="s">
        <v>2528</v>
      </c>
      <c r="E3455" s="2">
        <v>4021</v>
      </c>
      <c r="F3455" s="2" t="s">
        <v>2510</v>
      </c>
      <c r="G3455" s="2">
        <v>2664388.3330000001</v>
      </c>
      <c r="H3455" s="2">
        <v>1256226.42</v>
      </c>
      <c r="I3455" s="2" t="s">
        <v>4896</v>
      </c>
      <c r="J3455" s="4">
        <v>39630</v>
      </c>
      <c r="K3455" s="230">
        <f t="shared" si="255"/>
        <v>3</v>
      </c>
      <c r="L3455" s="2" t="str">
        <f>$B3455&amp;"-"&amp;COUNTIF($B$2:$B3455, $B3455)</f>
        <v>5405-1</v>
      </c>
    </row>
    <row r="3456" spans="1:12" x14ac:dyDescent="0.2">
      <c r="A3456" s="2" t="s">
        <v>2530</v>
      </c>
      <c r="B3456" s="2">
        <v>5406</v>
      </c>
      <c r="C3456" s="2">
        <v>2</v>
      </c>
      <c r="D3456" s="2" t="s">
        <v>2528</v>
      </c>
      <c r="E3456" s="2">
        <v>4021</v>
      </c>
      <c r="F3456" s="2" t="s">
        <v>2510</v>
      </c>
      <c r="G3456" s="2">
        <v>2662399.9649999999</v>
      </c>
      <c r="H3456" s="2">
        <v>1254493.291</v>
      </c>
      <c r="I3456" s="2" t="s">
        <v>4896</v>
      </c>
      <c r="J3456" s="4">
        <v>39630</v>
      </c>
      <c r="K3456" s="230">
        <f t="shared" si="255"/>
        <v>3</v>
      </c>
      <c r="L3456" s="2" t="str">
        <f>$B3456&amp;"-"&amp;COUNTIF($B$2:$B3456, $B3456)</f>
        <v>5406-1</v>
      </c>
    </row>
    <row r="3457" spans="1:12" x14ac:dyDescent="0.2">
      <c r="A3457" s="2" t="s">
        <v>2531</v>
      </c>
      <c r="B3457" s="2">
        <v>5454</v>
      </c>
      <c r="C3457" s="2">
        <v>0</v>
      </c>
      <c r="D3457" s="2" t="s">
        <v>2531</v>
      </c>
      <c r="E3457" s="2">
        <v>4022</v>
      </c>
      <c r="F3457" s="2" t="s">
        <v>2510</v>
      </c>
      <c r="G3457" s="2">
        <v>2668683.855</v>
      </c>
      <c r="H3457" s="2">
        <v>1249405.5759999999</v>
      </c>
      <c r="I3457" s="2" t="s">
        <v>4896</v>
      </c>
      <c r="J3457" s="4">
        <v>39630</v>
      </c>
      <c r="K3457" s="230">
        <f t="shared" si="255"/>
        <v>3</v>
      </c>
      <c r="L3457" s="2" t="str">
        <f>$B3457&amp;"-"&amp;COUNTIF($B$2:$B3457, $B3457)</f>
        <v>5454-1</v>
      </c>
    </row>
    <row r="3458" spans="1:12" x14ac:dyDescent="0.2">
      <c r="A3458" s="2" t="s">
        <v>2591</v>
      </c>
      <c r="B3458" s="2">
        <v>8967</v>
      </c>
      <c r="C3458" s="2">
        <v>0</v>
      </c>
      <c r="D3458" s="2" t="s">
        <v>2531</v>
      </c>
      <c r="E3458" s="2">
        <v>4022</v>
      </c>
      <c r="F3458" s="2" t="s">
        <v>2510</v>
      </c>
      <c r="G3458" s="2">
        <v>2669232.3280000002</v>
      </c>
      <c r="H3458" s="2">
        <v>1247755.8910000001</v>
      </c>
      <c r="I3458" s="2" t="s">
        <v>4896</v>
      </c>
      <c r="J3458" s="4">
        <v>39630</v>
      </c>
      <c r="K3458" s="230">
        <f t="shared" si="255"/>
        <v>3</v>
      </c>
      <c r="L3458" s="2" t="str">
        <f>$B3458&amp;"-"&amp;COUNTIF($B$2:$B3458, $B3458)</f>
        <v>8967-1</v>
      </c>
    </row>
    <row r="3459" spans="1:12" x14ac:dyDescent="0.2">
      <c r="A3459" s="2" t="s">
        <v>2532</v>
      </c>
      <c r="B3459" s="2">
        <v>8962</v>
      </c>
      <c r="C3459" s="2">
        <v>0</v>
      </c>
      <c r="D3459" s="2" t="s">
        <v>2532</v>
      </c>
      <c r="E3459" s="2">
        <v>4023</v>
      </c>
      <c r="F3459" s="2" t="s">
        <v>2510</v>
      </c>
      <c r="G3459" s="2">
        <v>2671022.2880000002</v>
      </c>
      <c r="H3459" s="2">
        <v>1249051.844</v>
      </c>
      <c r="I3459" s="2" t="s">
        <v>4896</v>
      </c>
      <c r="J3459" s="4">
        <v>39630</v>
      </c>
      <c r="K3459" s="230">
        <f t="shared" ref="K3459:K3522" si="256">IF(I3459="it", 1, IF(I3459="fr", 2, 3))</f>
        <v>3</v>
      </c>
      <c r="L3459" s="2" t="str">
        <f>$B3459&amp;"-"&amp;COUNTIF($B$2:$B3459, $B3459)</f>
        <v>8962-1</v>
      </c>
    </row>
    <row r="3460" spans="1:12" x14ac:dyDescent="0.2">
      <c r="A3460" s="2" t="s">
        <v>2591</v>
      </c>
      <c r="B3460" s="2">
        <v>8967</v>
      </c>
      <c r="C3460" s="2">
        <v>0</v>
      </c>
      <c r="D3460" s="2" t="s">
        <v>2532</v>
      </c>
      <c r="E3460" s="2">
        <v>4023</v>
      </c>
      <c r="F3460" s="2" t="s">
        <v>2510</v>
      </c>
      <c r="G3460" s="2">
        <v>2669922.568</v>
      </c>
      <c r="H3460" s="2">
        <v>1248626.5160000001</v>
      </c>
      <c r="I3460" s="2" t="s">
        <v>4896</v>
      </c>
      <c r="J3460" s="4">
        <v>39630</v>
      </c>
      <c r="K3460" s="230">
        <f t="shared" si="256"/>
        <v>3</v>
      </c>
      <c r="L3460" s="2" t="str">
        <f>$B3460&amp;"-"&amp;COUNTIF($B$2:$B3460, $B3460)</f>
        <v>8967-2</v>
      </c>
    </row>
    <row r="3461" spans="1:12" x14ac:dyDescent="0.2">
      <c r="A3461" s="2" t="s">
        <v>2530</v>
      </c>
      <c r="B3461" s="2">
        <v>5406</v>
      </c>
      <c r="C3461" s="2">
        <v>2</v>
      </c>
      <c r="D3461" s="2" t="s">
        <v>2534</v>
      </c>
      <c r="E3461" s="2">
        <v>4024</v>
      </c>
      <c r="F3461" s="2" t="s">
        <v>2510</v>
      </c>
      <c r="G3461" s="2">
        <v>2662025.7140000002</v>
      </c>
      <c r="H3461" s="2">
        <v>1254450.179</v>
      </c>
      <c r="I3461" s="2" t="s">
        <v>4896</v>
      </c>
      <c r="J3461" s="4">
        <v>39630</v>
      </c>
      <c r="K3461" s="230">
        <f t="shared" si="256"/>
        <v>3</v>
      </c>
      <c r="L3461" s="2" t="str">
        <f>$B3461&amp;"-"&amp;COUNTIF($B$2:$B3461, $B3461)</f>
        <v>5406-2</v>
      </c>
    </row>
    <row r="3462" spans="1:12" x14ac:dyDescent="0.2">
      <c r="A3462" s="2" t="s">
        <v>2533</v>
      </c>
      <c r="B3462" s="2">
        <v>5413</v>
      </c>
      <c r="C3462" s="2">
        <v>0</v>
      </c>
      <c r="D3462" s="2" t="s">
        <v>2534</v>
      </c>
      <c r="E3462" s="2">
        <v>4024</v>
      </c>
      <c r="F3462" s="2" t="s">
        <v>2510</v>
      </c>
      <c r="G3462" s="2">
        <v>2662456.9849999999</v>
      </c>
      <c r="H3462" s="2">
        <v>1255987.7150000001</v>
      </c>
      <c r="I3462" s="2" t="s">
        <v>4896</v>
      </c>
      <c r="J3462" s="4">
        <v>39630</v>
      </c>
      <c r="K3462" s="230">
        <f t="shared" si="256"/>
        <v>3</v>
      </c>
      <c r="L3462" s="2" t="str">
        <f>$B3462&amp;"-"&amp;COUNTIF($B$2:$B3462, $B3462)</f>
        <v>5413-1</v>
      </c>
    </row>
    <row r="3463" spans="1:12" x14ac:dyDescent="0.2">
      <c r="A3463" s="2" t="s">
        <v>2535</v>
      </c>
      <c r="B3463" s="2">
        <v>5408</v>
      </c>
      <c r="C3463" s="2">
        <v>0</v>
      </c>
      <c r="D3463" s="2" t="s">
        <v>2535</v>
      </c>
      <c r="E3463" s="2">
        <v>4026</v>
      </c>
      <c r="F3463" s="2" t="s">
        <v>2510</v>
      </c>
      <c r="G3463" s="2">
        <v>2667012.1609999998</v>
      </c>
      <c r="H3463" s="2">
        <v>1259161.6059999999</v>
      </c>
      <c r="I3463" s="2" t="s">
        <v>4896</v>
      </c>
      <c r="J3463" s="4">
        <v>39630</v>
      </c>
      <c r="K3463" s="230">
        <f t="shared" si="256"/>
        <v>3</v>
      </c>
      <c r="L3463" s="2" t="str">
        <f>$B3463&amp;"-"&amp;COUNTIF($B$2:$B3463, $B3463)</f>
        <v>5408-1</v>
      </c>
    </row>
    <row r="3464" spans="1:12" x14ac:dyDescent="0.2">
      <c r="A3464" s="2" t="s">
        <v>2529</v>
      </c>
      <c r="B3464" s="2">
        <v>5405</v>
      </c>
      <c r="C3464" s="2">
        <v>2</v>
      </c>
      <c r="D3464" s="2" t="s">
        <v>2536</v>
      </c>
      <c r="E3464" s="2">
        <v>4027</v>
      </c>
      <c r="F3464" s="2" t="s">
        <v>2510</v>
      </c>
      <c r="G3464" s="2">
        <v>2664627.3769999999</v>
      </c>
      <c r="H3464" s="2">
        <v>1255314.2779999999</v>
      </c>
      <c r="I3464" s="2" t="s">
        <v>4896</v>
      </c>
      <c r="J3464" s="4">
        <v>39630</v>
      </c>
      <c r="K3464" s="230">
        <f t="shared" si="256"/>
        <v>3</v>
      </c>
      <c r="L3464" s="2" t="str">
        <f>$B3464&amp;"-"&amp;COUNTIF($B$2:$B3464, $B3464)</f>
        <v>5405-2</v>
      </c>
    </row>
    <row r="3465" spans="1:12" x14ac:dyDescent="0.2">
      <c r="A3465" s="2" t="s">
        <v>2536</v>
      </c>
      <c r="B3465" s="2">
        <v>5442</v>
      </c>
      <c r="C3465" s="2">
        <v>0</v>
      </c>
      <c r="D3465" s="2" t="s">
        <v>2536</v>
      </c>
      <c r="E3465" s="2">
        <v>4027</v>
      </c>
      <c r="F3465" s="2" t="s">
        <v>2510</v>
      </c>
      <c r="G3465" s="2">
        <v>2664268.1460000002</v>
      </c>
      <c r="H3465" s="2">
        <v>1254300.395</v>
      </c>
      <c r="I3465" s="2" t="s">
        <v>4896</v>
      </c>
      <c r="J3465" s="4">
        <v>39630</v>
      </c>
      <c r="K3465" s="230">
        <f t="shared" si="256"/>
        <v>3</v>
      </c>
      <c r="L3465" s="2" t="str">
        <f>$B3465&amp;"-"&amp;COUNTIF($B$2:$B3465, $B3465)</f>
        <v>5442-1</v>
      </c>
    </row>
    <row r="3466" spans="1:12" x14ac:dyDescent="0.2">
      <c r="A3466" s="2" t="s">
        <v>2537</v>
      </c>
      <c r="B3466" s="2">
        <v>5423</v>
      </c>
      <c r="C3466" s="2">
        <v>0</v>
      </c>
      <c r="D3466" s="2" t="s">
        <v>2537</v>
      </c>
      <c r="E3466" s="2">
        <v>4028</v>
      </c>
      <c r="F3466" s="2" t="s">
        <v>2510</v>
      </c>
      <c r="G3466" s="2">
        <v>2666449.6009999998</v>
      </c>
      <c r="H3466" s="2">
        <v>1261222.294</v>
      </c>
      <c r="I3466" s="2" t="s">
        <v>4896</v>
      </c>
      <c r="J3466" s="4">
        <v>39630</v>
      </c>
      <c r="K3466" s="230">
        <f t="shared" si="256"/>
        <v>3</v>
      </c>
      <c r="L3466" s="2" t="str">
        <f>$B3466&amp;"-"&amp;COUNTIF($B$2:$B3466, $B3466)</f>
        <v>5423-1</v>
      </c>
    </row>
    <row r="3467" spans="1:12" x14ac:dyDescent="0.2">
      <c r="A3467" s="2" t="s">
        <v>2538</v>
      </c>
      <c r="B3467" s="2">
        <v>5412</v>
      </c>
      <c r="C3467" s="2">
        <v>0</v>
      </c>
      <c r="D3467" s="2" t="s">
        <v>2538</v>
      </c>
      <c r="E3467" s="2">
        <v>4029</v>
      </c>
      <c r="F3467" s="2" t="s">
        <v>2510</v>
      </c>
      <c r="G3467" s="2">
        <v>2660706.7510000002</v>
      </c>
      <c r="H3467" s="2">
        <v>1259110.835</v>
      </c>
      <c r="I3467" s="2" t="s">
        <v>4896</v>
      </c>
      <c r="J3467" s="4">
        <v>39630</v>
      </c>
      <c r="K3467" s="230">
        <f t="shared" si="256"/>
        <v>3</v>
      </c>
      <c r="L3467" s="2" t="str">
        <f>$B3467&amp;"-"&amp;COUNTIF($B$2:$B3467, $B3467)</f>
        <v>5412-1</v>
      </c>
    </row>
    <row r="3468" spans="1:12" x14ac:dyDescent="0.2">
      <c r="A3468" s="2" t="s">
        <v>2539</v>
      </c>
      <c r="B3468" s="2">
        <v>5412</v>
      </c>
      <c r="C3468" s="2">
        <v>1</v>
      </c>
      <c r="D3468" s="2" t="s">
        <v>2538</v>
      </c>
      <c r="E3468" s="2">
        <v>4029</v>
      </c>
      <c r="F3468" s="2" t="s">
        <v>2510</v>
      </c>
      <c r="G3468" s="2">
        <v>2660443.8810000001</v>
      </c>
      <c r="H3468" s="2">
        <v>1260935.42</v>
      </c>
      <c r="I3468" s="2" t="s">
        <v>4896</v>
      </c>
      <c r="J3468" s="4">
        <v>40544</v>
      </c>
      <c r="K3468" s="230">
        <f t="shared" si="256"/>
        <v>3</v>
      </c>
      <c r="L3468" s="2" t="str">
        <f>$B3468&amp;"-"&amp;COUNTIF($B$2:$B3468, $B3468)</f>
        <v>5412-2</v>
      </c>
    </row>
    <row r="3469" spans="1:12" x14ac:dyDescent="0.2">
      <c r="A3469" s="2" t="s">
        <v>2540</v>
      </c>
      <c r="B3469" s="2">
        <v>8956</v>
      </c>
      <c r="C3469" s="2">
        <v>0</v>
      </c>
      <c r="D3469" s="2" t="s">
        <v>2540</v>
      </c>
      <c r="E3469" s="2">
        <v>4030</v>
      </c>
      <c r="F3469" s="2" t="s">
        <v>2510</v>
      </c>
      <c r="G3469" s="2">
        <v>2668074.2080000001</v>
      </c>
      <c r="H3469" s="2">
        <v>1253355.618</v>
      </c>
      <c r="I3469" s="2" t="s">
        <v>4896</v>
      </c>
      <c r="J3469" s="4">
        <v>39630</v>
      </c>
      <c r="K3469" s="230">
        <f t="shared" si="256"/>
        <v>3</v>
      </c>
      <c r="L3469" s="2" t="str">
        <f>$B3469&amp;"-"&amp;COUNTIF($B$2:$B3469, $B3469)</f>
        <v>8956-1</v>
      </c>
    </row>
    <row r="3470" spans="1:12" x14ac:dyDescent="0.2">
      <c r="A3470" s="2" t="s">
        <v>2541</v>
      </c>
      <c r="B3470" s="2">
        <v>5444</v>
      </c>
      <c r="C3470" s="2">
        <v>0</v>
      </c>
      <c r="D3470" s="2" t="s">
        <v>2541</v>
      </c>
      <c r="E3470" s="2">
        <v>4031</v>
      </c>
      <c r="F3470" s="2" t="s">
        <v>2510</v>
      </c>
      <c r="G3470" s="2">
        <v>2667031.017</v>
      </c>
      <c r="H3470" s="2">
        <v>1249074.1259999999</v>
      </c>
      <c r="I3470" s="2" t="s">
        <v>4896</v>
      </c>
      <c r="J3470" s="4">
        <v>39630</v>
      </c>
      <c r="K3470" s="230">
        <f t="shared" si="256"/>
        <v>3</v>
      </c>
      <c r="L3470" s="2" t="str">
        <f>$B3470&amp;"-"&amp;COUNTIF($B$2:$B3470, $B3470)</f>
        <v>5444-1</v>
      </c>
    </row>
    <row r="3471" spans="1:12" x14ac:dyDescent="0.2">
      <c r="A3471" s="2" t="s">
        <v>2542</v>
      </c>
      <c r="B3471" s="2">
        <v>5506</v>
      </c>
      <c r="C3471" s="2">
        <v>0</v>
      </c>
      <c r="D3471" s="2" t="s">
        <v>2542</v>
      </c>
      <c r="E3471" s="2">
        <v>4032</v>
      </c>
      <c r="F3471" s="2" t="s">
        <v>2510</v>
      </c>
      <c r="G3471" s="2">
        <v>2659988.7370000002</v>
      </c>
      <c r="H3471" s="2">
        <v>1251744.1769999999</v>
      </c>
      <c r="I3471" s="2" t="s">
        <v>4896</v>
      </c>
      <c r="J3471" s="4">
        <v>39630</v>
      </c>
      <c r="K3471" s="230">
        <f t="shared" si="256"/>
        <v>3</v>
      </c>
      <c r="L3471" s="2" t="str">
        <f>$B3471&amp;"-"&amp;COUNTIF($B$2:$B3471, $B3471)</f>
        <v>5506-1</v>
      </c>
    </row>
    <row r="3472" spans="1:12" x14ac:dyDescent="0.2">
      <c r="A3472" s="2" t="s">
        <v>2543</v>
      </c>
      <c r="B3472" s="2">
        <v>5507</v>
      </c>
      <c r="C3472" s="2">
        <v>0</v>
      </c>
      <c r="D3472" s="2" t="s">
        <v>2543</v>
      </c>
      <c r="E3472" s="2">
        <v>4033</v>
      </c>
      <c r="F3472" s="2" t="s">
        <v>2510</v>
      </c>
      <c r="G3472" s="2">
        <v>2662936.3029999998</v>
      </c>
      <c r="H3472" s="2">
        <v>1252517.777</v>
      </c>
      <c r="I3472" s="2" t="s">
        <v>4896</v>
      </c>
      <c r="J3472" s="4">
        <v>39630</v>
      </c>
      <c r="K3472" s="230">
        <f t="shared" si="256"/>
        <v>3</v>
      </c>
      <c r="L3472" s="2" t="str">
        <f>$B3472&amp;"-"&amp;COUNTIF($B$2:$B3472, $B3472)</f>
        <v>5507-1</v>
      </c>
    </row>
    <row r="3473" spans="1:12" x14ac:dyDescent="0.2">
      <c r="A3473" s="2" t="s">
        <v>2544</v>
      </c>
      <c r="B3473" s="2">
        <v>5432</v>
      </c>
      <c r="C3473" s="2">
        <v>0</v>
      </c>
      <c r="D3473" s="2" t="s">
        <v>2544</v>
      </c>
      <c r="E3473" s="2">
        <v>4034</v>
      </c>
      <c r="F3473" s="2" t="s">
        <v>2510</v>
      </c>
      <c r="G3473" s="2">
        <v>2666876.9240000001</v>
      </c>
      <c r="H3473" s="2">
        <v>1255248.145</v>
      </c>
      <c r="I3473" s="2" t="s">
        <v>4896</v>
      </c>
      <c r="J3473" s="4">
        <v>39630</v>
      </c>
      <c r="K3473" s="230">
        <f t="shared" si="256"/>
        <v>3</v>
      </c>
      <c r="L3473" s="2" t="str">
        <f>$B3473&amp;"-"&amp;COUNTIF($B$2:$B3473, $B3473)</f>
        <v>5432-1</v>
      </c>
    </row>
    <row r="3474" spans="1:12" x14ac:dyDescent="0.2">
      <c r="A3474" s="2" t="s">
        <v>2545</v>
      </c>
      <c r="B3474" s="2">
        <v>5443</v>
      </c>
      <c r="C3474" s="2">
        <v>0</v>
      </c>
      <c r="D3474" s="2" t="s">
        <v>2545</v>
      </c>
      <c r="E3474" s="2">
        <v>4035</v>
      </c>
      <c r="F3474" s="2" t="s">
        <v>2510</v>
      </c>
      <c r="G3474" s="2">
        <v>2665136.824</v>
      </c>
      <c r="H3474" s="2">
        <v>1252797.9790000001</v>
      </c>
      <c r="I3474" s="2" t="s">
        <v>4896</v>
      </c>
      <c r="J3474" s="4">
        <v>39630</v>
      </c>
      <c r="K3474" s="230">
        <f t="shared" si="256"/>
        <v>3</v>
      </c>
      <c r="L3474" s="2" t="str">
        <f>$B3474&amp;"-"&amp;COUNTIF($B$2:$B3474, $B3474)</f>
        <v>5443-1</v>
      </c>
    </row>
    <row r="3475" spans="1:12" x14ac:dyDescent="0.2">
      <c r="A3475" s="2" t="s">
        <v>2546</v>
      </c>
      <c r="B3475" s="2">
        <v>5452</v>
      </c>
      <c r="C3475" s="2">
        <v>0</v>
      </c>
      <c r="D3475" s="2" t="s">
        <v>2546</v>
      </c>
      <c r="E3475" s="2">
        <v>4037</v>
      </c>
      <c r="F3475" s="2" t="s">
        <v>2510</v>
      </c>
      <c r="G3475" s="2">
        <v>2666717.8849999998</v>
      </c>
      <c r="H3475" s="2">
        <v>1252939.476</v>
      </c>
      <c r="I3475" s="2" t="s">
        <v>4896</v>
      </c>
      <c r="J3475" s="4">
        <v>39630</v>
      </c>
      <c r="K3475" s="230">
        <f t="shared" si="256"/>
        <v>3</v>
      </c>
      <c r="L3475" s="2" t="str">
        <f>$B3475&amp;"-"&amp;COUNTIF($B$2:$B3475, $B3475)</f>
        <v>5452-1</v>
      </c>
    </row>
    <row r="3476" spans="1:12" x14ac:dyDescent="0.2">
      <c r="A3476" s="2" t="s">
        <v>2547</v>
      </c>
      <c r="B3476" s="2">
        <v>5415</v>
      </c>
      <c r="C3476" s="2">
        <v>0</v>
      </c>
      <c r="D3476" s="2" t="s">
        <v>2548</v>
      </c>
      <c r="E3476" s="2">
        <v>4038</v>
      </c>
      <c r="F3476" s="2" t="s">
        <v>2510</v>
      </c>
      <c r="G3476" s="2">
        <v>2664580.65</v>
      </c>
      <c r="H3476" s="2">
        <v>1260863.676</v>
      </c>
      <c r="I3476" s="2" t="s">
        <v>4896</v>
      </c>
      <c r="J3476" s="4">
        <v>39630</v>
      </c>
      <c r="K3476" s="230">
        <f t="shared" si="256"/>
        <v>3</v>
      </c>
      <c r="L3476" s="2" t="str">
        <f>$B3476&amp;"-"&amp;COUNTIF($B$2:$B3476, $B3476)</f>
        <v>5415-1</v>
      </c>
    </row>
    <row r="3477" spans="1:12" x14ac:dyDescent="0.2">
      <c r="A3477" s="2" t="s">
        <v>2549</v>
      </c>
      <c r="B3477" s="2">
        <v>5415</v>
      </c>
      <c r="C3477" s="2">
        <v>1</v>
      </c>
      <c r="D3477" s="2" t="s">
        <v>2548</v>
      </c>
      <c r="E3477" s="2">
        <v>4038</v>
      </c>
      <c r="F3477" s="2" t="s">
        <v>2510</v>
      </c>
      <c r="G3477" s="2">
        <v>2666212.477</v>
      </c>
      <c r="H3477" s="2">
        <v>1260179.3419999999</v>
      </c>
      <c r="I3477" s="2" t="s">
        <v>4896</v>
      </c>
      <c r="J3477" s="4">
        <v>39630</v>
      </c>
      <c r="K3477" s="230">
        <f t="shared" si="256"/>
        <v>3</v>
      </c>
      <c r="L3477" s="2" t="str">
        <f>$B3477&amp;"-"&amp;COUNTIF($B$2:$B3477, $B3477)</f>
        <v>5415-2</v>
      </c>
    </row>
    <row r="3478" spans="1:12" x14ac:dyDescent="0.2">
      <c r="A3478" s="2" t="s">
        <v>2550</v>
      </c>
      <c r="B3478" s="2">
        <v>5415</v>
      </c>
      <c r="C3478" s="2">
        <v>2</v>
      </c>
      <c r="D3478" s="2" t="s">
        <v>2548</v>
      </c>
      <c r="E3478" s="2">
        <v>4038</v>
      </c>
      <c r="F3478" s="2" t="s">
        <v>2510</v>
      </c>
      <c r="G3478" s="2">
        <v>2665168.4739999999</v>
      </c>
      <c r="H3478" s="2">
        <v>1259612.4639999999</v>
      </c>
      <c r="I3478" s="2" t="s">
        <v>4896</v>
      </c>
      <c r="J3478" s="4">
        <v>39630</v>
      </c>
      <c r="K3478" s="230">
        <f t="shared" si="256"/>
        <v>3</v>
      </c>
      <c r="L3478" s="2" t="str">
        <f>$B3478&amp;"-"&amp;COUNTIF($B$2:$B3478, $B3478)</f>
        <v>5415-3</v>
      </c>
    </row>
    <row r="3479" spans="1:12" x14ac:dyDescent="0.2">
      <c r="A3479" s="2" t="s">
        <v>2551</v>
      </c>
      <c r="B3479" s="2">
        <v>5416</v>
      </c>
      <c r="C3479" s="2">
        <v>0</v>
      </c>
      <c r="D3479" s="2" t="s">
        <v>2548</v>
      </c>
      <c r="E3479" s="2">
        <v>4038</v>
      </c>
      <c r="F3479" s="2" t="s">
        <v>2510</v>
      </c>
      <c r="G3479" s="2">
        <v>2663379.5860000001</v>
      </c>
      <c r="H3479" s="2">
        <v>1261311.548</v>
      </c>
      <c r="I3479" s="2" t="s">
        <v>4896</v>
      </c>
      <c r="J3479" s="4">
        <v>39630</v>
      </c>
      <c r="K3479" s="230">
        <f t="shared" si="256"/>
        <v>3</v>
      </c>
      <c r="L3479" s="2" t="str">
        <f>$B3479&amp;"-"&amp;COUNTIF($B$2:$B3479, $B3479)</f>
        <v>5416-1</v>
      </c>
    </row>
    <row r="3480" spans="1:12" x14ac:dyDescent="0.2">
      <c r="A3480" s="2" t="s">
        <v>2552</v>
      </c>
      <c r="B3480" s="2">
        <v>5453</v>
      </c>
      <c r="C3480" s="2">
        <v>0</v>
      </c>
      <c r="D3480" s="2" t="s">
        <v>2552</v>
      </c>
      <c r="E3480" s="2">
        <v>4039</v>
      </c>
      <c r="F3480" s="2" t="s">
        <v>2510</v>
      </c>
      <c r="G3480" s="2">
        <v>2667623.7850000001</v>
      </c>
      <c r="H3480" s="2">
        <v>1251174.517</v>
      </c>
      <c r="I3480" s="2" t="s">
        <v>4896</v>
      </c>
      <c r="J3480" s="4">
        <v>39630</v>
      </c>
      <c r="K3480" s="230">
        <f t="shared" si="256"/>
        <v>3</v>
      </c>
      <c r="L3480" s="2" t="str">
        <f>$B3480&amp;"-"&amp;COUNTIF($B$2:$B3480, $B3480)</f>
        <v>5453-1</v>
      </c>
    </row>
    <row r="3481" spans="1:12" x14ac:dyDescent="0.2">
      <c r="A3481" s="2" t="s">
        <v>262</v>
      </c>
      <c r="B3481" s="2">
        <v>8953</v>
      </c>
      <c r="C3481" s="2">
        <v>0</v>
      </c>
      <c r="D3481" s="2" t="s">
        <v>2553</v>
      </c>
      <c r="E3481" s="2">
        <v>4040</v>
      </c>
      <c r="F3481" s="2" t="s">
        <v>2510</v>
      </c>
      <c r="G3481" s="2">
        <v>2671199.5320000001</v>
      </c>
      <c r="H3481" s="2">
        <v>1250877.9680000001</v>
      </c>
      <c r="I3481" s="2" t="s">
        <v>4896</v>
      </c>
      <c r="J3481" s="4">
        <v>39630</v>
      </c>
      <c r="K3481" s="230">
        <f t="shared" si="256"/>
        <v>3</v>
      </c>
      <c r="L3481" s="2" t="str">
        <f>$B3481&amp;"-"&amp;COUNTIF($B$2:$B3481, $B3481)</f>
        <v>8953-2</v>
      </c>
    </row>
    <row r="3482" spans="1:12" x14ac:dyDescent="0.2">
      <c r="A3482" s="2" t="s">
        <v>2553</v>
      </c>
      <c r="B3482" s="2">
        <v>8957</v>
      </c>
      <c r="C3482" s="2">
        <v>0</v>
      </c>
      <c r="D3482" s="2" t="s">
        <v>2553</v>
      </c>
      <c r="E3482" s="2">
        <v>4040</v>
      </c>
      <c r="F3482" s="2" t="s">
        <v>2510</v>
      </c>
      <c r="G3482" s="2">
        <v>2670032.554</v>
      </c>
      <c r="H3482" s="2">
        <v>1252260.125</v>
      </c>
      <c r="I3482" s="2" t="s">
        <v>4896</v>
      </c>
      <c r="J3482" s="4">
        <v>39630</v>
      </c>
      <c r="K3482" s="230">
        <f t="shared" si="256"/>
        <v>3</v>
      </c>
      <c r="L3482" s="2" t="str">
        <f>$B3482&amp;"-"&amp;COUNTIF($B$2:$B3482, $B3482)</f>
        <v>8957-1</v>
      </c>
    </row>
    <row r="3483" spans="1:12" x14ac:dyDescent="0.2">
      <c r="A3483" s="2" t="s">
        <v>2554</v>
      </c>
      <c r="B3483" s="2">
        <v>5608</v>
      </c>
      <c r="C3483" s="2">
        <v>0</v>
      </c>
      <c r="D3483" s="2" t="s">
        <v>2555</v>
      </c>
      <c r="E3483" s="2">
        <v>4041</v>
      </c>
      <c r="F3483" s="2" t="s">
        <v>2510</v>
      </c>
      <c r="G3483" s="2">
        <v>2665278.3250000002</v>
      </c>
      <c r="H3483" s="2">
        <v>1250664.8929999999</v>
      </c>
      <c r="I3483" s="2" t="s">
        <v>4896</v>
      </c>
      <c r="J3483" s="4">
        <v>39630</v>
      </c>
      <c r="K3483" s="230">
        <f t="shared" si="256"/>
        <v>3</v>
      </c>
      <c r="L3483" s="2" t="str">
        <f>$B3483&amp;"-"&amp;COUNTIF($B$2:$B3483, $B3483)</f>
        <v>5608-1</v>
      </c>
    </row>
    <row r="3484" spans="1:12" x14ac:dyDescent="0.2">
      <c r="A3484" s="2" t="s">
        <v>2556</v>
      </c>
      <c r="B3484" s="2">
        <v>5300</v>
      </c>
      <c r="C3484" s="2">
        <v>0</v>
      </c>
      <c r="D3484" s="2" t="s">
        <v>2558</v>
      </c>
      <c r="E3484" s="2">
        <v>4044</v>
      </c>
      <c r="F3484" s="2" t="s">
        <v>2510</v>
      </c>
      <c r="G3484" s="2">
        <v>2661073.202</v>
      </c>
      <c r="H3484" s="2">
        <v>1261032.277</v>
      </c>
      <c r="I3484" s="2" t="s">
        <v>4896</v>
      </c>
      <c r="J3484" s="4">
        <v>39630</v>
      </c>
      <c r="K3484" s="230">
        <f t="shared" si="256"/>
        <v>3</v>
      </c>
      <c r="L3484" s="2" t="str">
        <f>$B3484&amp;"-"&amp;COUNTIF($B$2:$B3484, $B3484)</f>
        <v>5300-2</v>
      </c>
    </row>
    <row r="3485" spans="1:12" x14ac:dyDescent="0.2">
      <c r="A3485" s="2" t="s">
        <v>2557</v>
      </c>
      <c r="B3485" s="2">
        <v>5301</v>
      </c>
      <c r="C3485" s="2">
        <v>0</v>
      </c>
      <c r="D3485" s="2" t="s">
        <v>2558</v>
      </c>
      <c r="E3485" s="2">
        <v>4044</v>
      </c>
      <c r="F3485" s="2" t="s">
        <v>2510</v>
      </c>
      <c r="G3485" s="2">
        <v>2660432.861</v>
      </c>
      <c r="H3485" s="2">
        <v>1262980.2150000001</v>
      </c>
      <c r="I3485" s="2" t="s">
        <v>4896</v>
      </c>
      <c r="J3485" s="4">
        <v>39630</v>
      </c>
      <c r="K3485" s="230">
        <f t="shared" si="256"/>
        <v>3</v>
      </c>
      <c r="L3485" s="2" t="str">
        <f>$B3485&amp;"-"&amp;COUNTIF($B$2:$B3485, $B3485)</f>
        <v>5301-1</v>
      </c>
    </row>
    <row r="3486" spans="1:12" x14ac:dyDescent="0.2">
      <c r="A3486" s="2" t="s">
        <v>2551</v>
      </c>
      <c r="B3486" s="2">
        <v>5416</v>
      </c>
      <c r="C3486" s="2">
        <v>0</v>
      </c>
      <c r="D3486" s="2" t="s">
        <v>2558</v>
      </c>
      <c r="E3486" s="2">
        <v>4044</v>
      </c>
      <c r="F3486" s="2" t="s">
        <v>2510</v>
      </c>
      <c r="G3486" s="2">
        <v>2662696.1409999998</v>
      </c>
      <c r="H3486" s="2">
        <v>1261507.4909999999</v>
      </c>
      <c r="I3486" s="2" t="s">
        <v>4896</v>
      </c>
      <c r="J3486" s="4">
        <v>39630</v>
      </c>
      <c r="K3486" s="230">
        <f t="shared" si="256"/>
        <v>3</v>
      </c>
      <c r="L3486" s="2" t="str">
        <f>$B3486&amp;"-"&amp;COUNTIF($B$2:$B3486, $B3486)</f>
        <v>5416-2</v>
      </c>
    </row>
    <row r="3487" spans="1:12" x14ac:dyDescent="0.2">
      <c r="A3487" s="2" t="s">
        <v>2558</v>
      </c>
      <c r="B3487" s="2">
        <v>5417</v>
      </c>
      <c r="C3487" s="2">
        <v>0</v>
      </c>
      <c r="D3487" s="2" t="s">
        <v>2558</v>
      </c>
      <c r="E3487" s="2">
        <v>4044</v>
      </c>
      <c r="F3487" s="2" t="s">
        <v>2510</v>
      </c>
      <c r="G3487" s="2">
        <v>2661600.1039999998</v>
      </c>
      <c r="H3487" s="2">
        <v>1261774.794</v>
      </c>
      <c r="I3487" s="2" t="s">
        <v>4896</v>
      </c>
      <c r="J3487" s="4">
        <v>39630</v>
      </c>
      <c r="K3487" s="230">
        <f t="shared" si="256"/>
        <v>3</v>
      </c>
      <c r="L3487" s="2" t="str">
        <f>$B3487&amp;"-"&amp;COUNTIF($B$2:$B3487, $B3487)</f>
        <v>5417-1</v>
      </c>
    </row>
    <row r="3488" spans="1:12" x14ac:dyDescent="0.2">
      <c r="A3488" s="2" t="s">
        <v>2559</v>
      </c>
      <c r="B3488" s="2">
        <v>5430</v>
      </c>
      <c r="C3488" s="2">
        <v>0</v>
      </c>
      <c r="D3488" s="2" t="s">
        <v>2559</v>
      </c>
      <c r="E3488" s="2">
        <v>4045</v>
      </c>
      <c r="F3488" s="2" t="s">
        <v>2510</v>
      </c>
      <c r="G3488" s="2">
        <v>2668100.9369999999</v>
      </c>
      <c r="H3488" s="2">
        <v>1257270.3430000001</v>
      </c>
      <c r="I3488" s="2" t="s">
        <v>4896</v>
      </c>
      <c r="J3488" s="4">
        <v>39630</v>
      </c>
      <c r="K3488" s="230">
        <f t="shared" si="256"/>
        <v>3</v>
      </c>
      <c r="L3488" s="2" t="str">
        <f>$B3488&amp;"-"&amp;COUNTIF($B$2:$B3488, $B3488)</f>
        <v>5430-1</v>
      </c>
    </row>
    <row r="3489" spans="1:12" x14ac:dyDescent="0.2">
      <c r="A3489" s="2" t="s">
        <v>2542</v>
      </c>
      <c r="B3489" s="2">
        <v>5506</v>
      </c>
      <c r="C3489" s="2">
        <v>0</v>
      </c>
      <c r="D3489" s="2" t="s">
        <v>2560</v>
      </c>
      <c r="E3489" s="2">
        <v>4046</v>
      </c>
      <c r="F3489" s="2" t="s">
        <v>2510</v>
      </c>
      <c r="G3489" s="2">
        <v>2660516.0580000002</v>
      </c>
      <c r="H3489" s="2">
        <v>1252384.558</v>
      </c>
      <c r="I3489" s="2" t="s">
        <v>4896</v>
      </c>
      <c r="J3489" s="4">
        <v>39630</v>
      </c>
      <c r="K3489" s="230">
        <f t="shared" si="256"/>
        <v>3</v>
      </c>
      <c r="L3489" s="2" t="str">
        <f>$B3489&amp;"-"&amp;COUNTIF($B$2:$B3489, $B3489)</f>
        <v>5506-2</v>
      </c>
    </row>
    <row r="3490" spans="1:12" x14ac:dyDescent="0.2">
      <c r="A3490" s="2" t="s">
        <v>2560</v>
      </c>
      <c r="B3490" s="2">
        <v>5512</v>
      </c>
      <c r="C3490" s="2">
        <v>0</v>
      </c>
      <c r="D3490" s="2" t="s">
        <v>2560</v>
      </c>
      <c r="E3490" s="2">
        <v>4046</v>
      </c>
      <c r="F3490" s="2" t="s">
        <v>2510</v>
      </c>
      <c r="G3490" s="2">
        <v>2661448.926</v>
      </c>
      <c r="H3490" s="2">
        <v>1252255.2339999999</v>
      </c>
      <c r="I3490" s="2" t="s">
        <v>4896</v>
      </c>
      <c r="J3490" s="4">
        <v>39630</v>
      </c>
      <c r="K3490" s="230">
        <f t="shared" si="256"/>
        <v>3</v>
      </c>
      <c r="L3490" s="2" t="str">
        <f>$B3490&amp;"-"&amp;COUNTIF($B$2:$B3490, $B3490)</f>
        <v>5512-1</v>
      </c>
    </row>
    <row r="3491" spans="1:12" x14ac:dyDescent="0.2">
      <c r="A3491" s="2" t="s">
        <v>2561</v>
      </c>
      <c r="B3491" s="2">
        <v>5303</v>
      </c>
      <c r="C3491" s="2">
        <v>0</v>
      </c>
      <c r="D3491" s="2" t="s">
        <v>2561</v>
      </c>
      <c r="E3491" s="2">
        <v>4047</v>
      </c>
      <c r="F3491" s="2" t="s">
        <v>2510</v>
      </c>
      <c r="G3491" s="2">
        <v>2660923.1639999999</v>
      </c>
      <c r="H3491" s="2">
        <v>1264785.727</v>
      </c>
      <c r="I3491" s="2" t="s">
        <v>4896</v>
      </c>
      <c r="J3491" s="4">
        <v>39630</v>
      </c>
      <c r="K3491" s="230">
        <f t="shared" si="256"/>
        <v>3</v>
      </c>
      <c r="L3491" s="2" t="str">
        <f>$B3491&amp;"-"&amp;COUNTIF($B$2:$B3491, $B3491)</f>
        <v>5303-1</v>
      </c>
    </row>
    <row r="3492" spans="1:12" x14ac:dyDescent="0.2">
      <c r="A3492" s="2" t="s">
        <v>2559</v>
      </c>
      <c r="B3492" s="2">
        <v>5430</v>
      </c>
      <c r="C3492" s="2">
        <v>0</v>
      </c>
      <c r="D3492" s="2" t="s">
        <v>2562</v>
      </c>
      <c r="E3492" s="2">
        <v>4048</v>
      </c>
      <c r="F3492" s="2" t="s">
        <v>2510</v>
      </c>
      <c r="G3492" s="2">
        <v>2668029.5649999999</v>
      </c>
      <c r="H3492" s="2">
        <v>1255525.9990000001</v>
      </c>
      <c r="I3492" s="2" t="s">
        <v>4896</v>
      </c>
      <c r="J3492" s="4">
        <v>39630</v>
      </c>
      <c r="K3492" s="230">
        <f t="shared" si="256"/>
        <v>3</v>
      </c>
      <c r="L3492" s="2" t="str">
        <f>$B3492&amp;"-"&amp;COUNTIF($B$2:$B3492, $B3492)</f>
        <v>5430-2</v>
      </c>
    </row>
    <row r="3493" spans="1:12" x14ac:dyDescent="0.2">
      <c r="A3493" s="2" t="s">
        <v>2562</v>
      </c>
      <c r="B3493" s="2">
        <v>5436</v>
      </c>
      <c r="C3493" s="2">
        <v>0</v>
      </c>
      <c r="D3493" s="2" t="s">
        <v>2562</v>
      </c>
      <c r="E3493" s="2">
        <v>4048</v>
      </c>
      <c r="F3493" s="2" t="s">
        <v>2510</v>
      </c>
      <c r="G3493" s="2">
        <v>2669653.8539999998</v>
      </c>
      <c r="H3493" s="2">
        <v>1255587.0919999999</v>
      </c>
      <c r="I3493" s="2" t="s">
        <v>4896</v>
      </c>
      <c r="J3493" s="4">
        <v>39630</v>
      </c>
      <c r="K3493" s="230">
        <f t="shared" si="256"/>
        <v>3</v>
      </c>
      <c r="L3493" s="2" t="str">
        <f>$B3493&amp;"-"&amp;COUNTIF($B$2:$B3493, $B3493)</f>
        <v>5436-1</v>
      </c>
    </row>
    <row r="3494" spans="1:12" x14ac:dyDescent="0.2">
      <c r="A3494" s="2" t="s">
        <v>2563</v>
      </c>
      <c r="B3494" s="2">
        <v>8109</v>
      </c>
      <c r="C3494" s="2">
        <v>0</v>
      </c>
      <c r="D3494" s="2" t="s">
        <v>2562</v>
      </c>
      <c r="E3494" s="2">
        <v>4048</v>
      </c>
      <c r="F3494" s="2" t="s">
        <v>2510</v>
      </c>
      <c r="G3494" s="2">
        <v>2675514.358</v>
      </c>
      <c r="H3494" s="2">
        <v>1251314.3189999999</v>
      </c>
      <c r="I3494" s="2" t="s">
        <v>4896</v>
      </c>
      <c r="J3494" s="4">
        <v>39630</v>
      </c>
      <c r="K3494" s="230">
        <f t="shared" si="256"/>
        <v>3</v>
      </c>
      <c r="L3494" s="2" t="str">
        <f>$B3494&amp;"-"&amp;COUNTIF($B$2:$B3494, $B3494)</f>
        <v>8109-1</v>
      </c>
    </row>
    <row r="3495" spans="1:12" x14ac:dyDescent="0.2">
      <c r="A3495" s="2" t="s">
        <v>2564</v>
      </c>
      <c r="B3495" s="2">
        <v>5420</v>
      </c>
      <c r="C3495" s="2">
        <v>0</v>
      </c>
      <c r="D3495" s="2" t="s">
        <v>2564</v>
      </c>
      <c r="E3495" s="2">
        <v>4049</v>
      </c>
      <c r="F3495" s="2" t="s">
        <v>2510</v>
      </c>
      <c r="G3495" s="2">
        <v>2668268.6009999998</v>
      </c>
      <c r="H3495" s="2">
        <v>1260930.02</v>
      </c>
      <c r="I3495" s="2" t="s">
        <v>4896</v>
      </c>
      <c r="J3495" s="4">
        <v>39630</v>
      </c>
      <c r="K3495" s="230">
        <f t="shared" si="256"/>
        <v>3</v>
      </c>
      <c r="L3495" s="2" t="str">
        <f>$B3495&amp;"-"&amp;COUNTIF($B$2:$B3495, $B3495)</f>
        <v>5420-1</v>
      </c>
    </row>
    <row r="3496" spans="1:12" x14ac:dyDescent="0.2">
      <c r="A3496" s="2" t="s">
        <v>2565</v>
      </c>
      <c r="B3496" s="2">
        <v>8905</v>
      </c>
      <c r="C3496" s="2">
        <v>3</v>
      </c>
      <c r="D3496" s="2" t="s">
        <v>2566</v>
      </c>
      <c r="E3496" s="2">
        <v>4061</v>
      </c>
      <c r="F3496" s="2" t="s">
        <v>2510</v>
      </c>
      <c r="G3496" s="2">
        <v>2674169.2039999999</v>
      </c>
      <c r="H3496" s="2">
        <v>1240970.1629999999</v>
      </c>
      <c r="I3496" s="2" t="s">
        <v>4896</v>
      </c>
      <c r="J3496" s="4">
        <v>39630</v>
      </c>
      <c r="K3496" s="230">
        <f t="shared" si="256"/>
        <v>3</v>
      </c>
      <c r="L3496" s="2" t="str">
        <f>$B3496&amp;"-"&amp;COUNTIF($B$2:$B3496, $B3496)</f>
        <v>8905-1</v>
      </c>
    </row>
    <row r="3497" spans="1:12" x14ac:dyDescent="0.2">
      <c r="A3497" s="2" t="s">
        <v>2583</v>
      </c>
      <c r="B3497" s="2">
        <v>8964</v>
      </c>
      <c r="C3497" s="2">
        <v>0</v>
      </c>
      <c r="D3497" s="2" t="s">
        <v>2567</v>
      </c>
      <c r="E3497" s="2">
        <v>4062</v>
      </c>
      <c r="F3497" s="2" t="s">
        <v>2510</v>
      </c>
      <c r="G3497" s="2">
        <v>2671688.074</v>
      </c>
      <c r="H3497" s="2">
        <v>1245739.064</v>
      </c>
      <c r="I3497" s="2" t="s">
        <v>4896</v>
      </c>
      <c r="J3497" s="4">
        <v>39630</v>
      </c>
      <c r="K3497" s="230">
        <f t="shared" si="256"/>
        <v>3</v>
      </c>
      <c r="L3497" s="2" t="str">
        <f>$B3497&amp;"-"&amp;COUNTIF($B$2:$B3497, $B3497)</f>
        <v>8964-1</v>
      </c>
    </row>
    <row r="3498" spans="1:12" x14ac:dyDescent="0.2">
      <c r="A3498" s="2" t="s">
        <v>2567</v>
      </c>
      <c r="B3498" s="2">
        <v>8965</v>
      </c>
      <c r="C3498" s="2">
        <v>0</v>
      </c>
      <c r="D3498" s="2" t="s">
        <v>2567</v>
      </c>
      <c r="E3498" s="2">
        <v>4062</v>
      </c>
      <c r="F3498" s="2" t="s">
        <v>2510</v>
      </c>
      <c r="G3498" s="2">
        <v>2671647.98</v>
      </c>
      <c r="H3498" s="2">
        <v>1245126.5460000001</v>
      </c>
      <c r="I3498" s="2" t="s">
        <v>4896</v>
      </c>
      <c r="J3498" s="4">
        <v>39630</v>
      </c>
      <c r="K3498" s="230">
        <f t="shared" si="256"/>
        <v>3</v>
      </c>
      <c r="L3498" s="2" t="str">
        <f>$B3498&amp;"-"&amp;COUNTIF($B$2:$B3498, $B3498)</f>
        <v>8965-1</v>
      </c>
    </row>
    <row r="3499" spans="1:12" x14ac:dyDescent="0.2">
      <c r="A3499" s="2" t="s">
        <v>2568</v>
      </c>
      <c r="B3499" s="2">
        <v>5620</v>
      </c>
      <c r="C3499" s="2">
        <v>0</v>
      </c>
      <c r="D3499" s="2" t="s">
        <v>2569</v>
      </c>
      <c r="E3499" s="2">
        <v>4063</v>
      </c>
      <c r="F3499" s="2" t="s">
        <v>2510</v>
      </c>
      <c r="G3499" s="2">
        <v>2667303.2960000001</v>
      </c>
      <c r="H3499" s="2">
        <v>1245289.0379999999</v>
      </c>
      <c r="I3499" s="2" t="s">
        <v>4896</v>
      </c>
      <c r="J3499" s="4">
        <v>39630</v>
      </c>
      <c r="K3499" s="230">
        <f t="shared" si="256"/>
        <v>3</v>
      </c>
      <c r="L3499" s="2" t="str">
        <f>$B3499&amp;"-"&amp;COUNTIF($B$2:$B3499, $B3499)</f>
        <v>5620-1</v>
      </c>
    </row>
    <row r="3500" spans="1:12" x14ac:dyDescent="0.2">
      <c r="A3500" s="2" t="s">
        <v>2570</v>
      </c>
      <c r="B3500" s="2">
        <v>5626</v>
      </c>
      <c r="C3500" s="2">
        <v>0</v>
      </c>
      <c r="D3500" s="2" t="s">
        <v>2569</v>
      </c>
      <c r="E3500" s="2">
        <v>4063</v>
      </c>
      <c r="F3500" s="2" t="s">
        <v>2510</v>
      </c>
      <c r="G3500" s="2">
        <v>2668644.3849999998</v>
      </c>
      <c r="H3500" s="2">
        <v>1242509.328</v>
      </c>
      <c r="I3500" s="2" t="s">
        <v>4896</v>
      </c>
      <c r="J3500" s="4">
        <v>39630</v>
      </c>
      <c r="K3500" s="230">
        <f t="shared" si="256"/>
        <v>3</v>
      </c>
      <c r="L3500" s="2" t="str">
        <f>$B3500&amp;"-"&amp;COUNTIF($B$2:$B3500, $B3500)</f>
        <v>5626-1</v>
      </c>
    </row>
    <row r="3501" spans="1:12" x14ac:dyDescent="0.2">
      <c r="A3501" s="2" t="s">
        <v>2571</v>
      </c>
      <c r="B3501" s="2">
        <v>5619</v>
      </c>
      <c r="C3501" s="2">
        <v>0</v>
      </c>
      <c r="D3501" s="2" t="s">
        <v>2572</v>
      </c>
      <c r="E3501" s="2">
        <v>4064</v>
      </c>
      <c r="F3501" s="2" t="s">
        <v>2510</v>
      </c>
      <c r="G3501" s="2">
        <v>2662697.6230000001</v>
      </c>
      <c r="H3501" s="2">
        <v>1242287.4140000001</v>
      </c>
      <c r="I3501" s="2" t="s">
        <v>4896</v>
      </c>
      <c r="J3501" s="4">
        <v>39630</v>
      </c>
      <c r="K3501" s="230">
        <f t="shared" si="256"/>
        <v>3</v>
      </c>
      <c r="L3501" s="2" t="str">
        <f>$B3501&amp;"-"&amp;COUNTIF($B$2:$B3501, $B3501)</f>
        <v>5619-1</v>
      </c>
    </row>
    <row r="3502" spans="1:12" x14ac:dyDescent="0.2">
      <c r="A3502" s="2" t="s">
        <v>2690</v>
      </c>
      <c r="B3502" s="2">
        <v>5604</v>
      </c>
      <c r="C3502" s="2">
        <v>0</v>
      </c>
      <c r="D3502" s="2" t="s">
        <v>2573</v>
      </c>
      <c r="E3502" s="2">
        <v>4065</v>
      </c>
      <c r="F3502" s="2" t="s">
        <v>2510</v>
      </c>
      <c r="G3502" s="2">
        <v>2659580.25</v>
      </c>
      <c r="H3502" s="2">
        <v>1249500.1969999999</v>
      </c>
      <c r="I3502" s="2" t="s">
        <v>4896</v>
      </c>
      <c r="J3502" s="4">
        <v>39630</v>
      </c>
      <c r="K3502" s="230">
        <f t="shared" si="256"/>
        <v>3</v>
      </c>
      <c r="L3502" s="2" t="str">
        <f>$B3502&amp;"-"&amp;COUNTIF($B$2:$B3502, $B3502)</f>
        <v>5604-1</v>
      </c>
    </row>
    <row r="3503" spans="1:12" x14ac:dyDescent="0.2">
      <c r="A3503" s="2" t="s">
        <v>2573</v>
      </c>
      <c r="B3503" s="2">
        <v>5605</v>
      </c>
      <c r="C3503" s="2">
        <v>0</v>
      </c>
      <c r="D3503" s="2" t="s">
        <v>2573</v>
      </c>
      <c r="E3503" s="2">
        <v>4065</v>
      </c>
      <c r="F3503" s="2" t="s">
        <v>2510</v>
      </c>
      <c r="G3503" s="2">
        <v>2660930.074</v>
      </c>
      <c r="H3503" s="2">
        <v>1247411.32</v>
      </c>
      <c r="I3503" s="2" t="s">
        <v>4896</v>
      </c>
      <c r="J3503" s="4">
        <v>39630</v>
      </c>
      <c r="K3503" s="230">
        <f t="shared" si="256"/>
        <v>3</v>
      </c>
      <c r="L3503" s="2" t="str">
        <f>$B3503&amp;"-"&amp;COUNTIF($B$2:$B3503, $B3503)</f>
        <v>5605-1</v>
      </c>
    </row>
    <row r="3504" spans="1:12" x14ac:dyDescent="0.2">
      <c r="A3504" s="2" t="s">
        <v>2574</v>
      </c>
      <c r="B3504" s="2">
        <v>5445</v>
      </c>
      <c r="C3504" s="2">
        <v>0</v>
      </c>
      <c r="D3504" s="2" t="s">
        <v>2574</v>
      </c>
      <c r="E3504" s="2">
        <v>4066</v>
      </c>
      <c r="F3504" s="2" t="s">
        <v>2510</v>
      </c>
      <c r="G3504" s="2">
        <v>2667931.665</v>
      </c>
      <c r="H3504" s="2">
        <v>1247087.821</v>
      </c>
      <c r="I3504" s="2" t="s">
        <v>4896</v>
      </c>
      <c r="J3504" s="4">
        <v>39630</v>
      </c>
      <c r="K3504" s="230">
        <f t="shared" si="256"/>
        <v>3</v>
      </c>
      <c r="L3504" s="2" t="str">
        <f>$B3504&amp;"-"&amp;COUNTIF($B$2:$B3504, $B3504)</f>
        <v>5445-1</v>
      </c>
    </row>
    <row r="3505" spans="1:12" x14ac:dyDescent="0.2">
      <c r="A3505" s="2" t="s">
        <v>2575</v>
      </c>
      <c r="B3505" s="2">
        <v>5525</v>
      </c>
      <c r="C3505" s="2">
        <v>0</v>
      </c>
      <c r="D3505" s="2" t="s">
        <v>2575</v>
      </c>
      <c r="E3505" s="2">
        <v>4067</v>
      </c>
      <c r="F3505" s="2" t="s">
        <v>2510</v>
      </c>
      <c r="G3505" s="2">
        <v>2665980.3130000001</v>
      </c>
      <c r="H3505" s="2">
        <v>1246799.4879999999</v>
      </c>
      <c r="I3505" s="2" t="s">
        <v>4896</v>
      </c>
      <c r="J3505" s="4">
        <v>39630</v>
      </c>
      <c r="K3505" s="230">
        <f t="shared" si="256"/>
        <v>3</v>
      </c>
      <c r="L3505" s="2" t="str">
        <f>$B3505&amp;"-"&amp;COUNTIF($B$2:$B3505, $B3505)</f>
        <v>5525-1</v>
      </c>
    </row>
    <row r="3506" spans="1:12" x14ac:dyDescent="0.2">
      <c r="A3506" s="2" t="s">
        <v>2586</v>
      </c>
      <c r="B3506" s="2">
        <v>5522</v>
      </c>
      <c r="C3506" s="2">
        <v>0</v>
      </c>
      <c r="D3506" s="2" t="s">
        <v>2576</v>
      </c>
      <c r="E3506" s="2">
        <v>4068</v>
      </c>
      <c r="F3506" s="2" t="s">
        <v>2510</v>
      </c>
      <c r="G3506" s="2">
        <v>2663224.139</v>
      </c>
      <c r="H3506" s="2">
        <v>1248958.95</v>
      </c>
      <c r="I3506" s="2" t="s">
        <v>4896</v>
      </c>
      <c r="J3506" s="4">
        <v>39630</v>
      </c>
      <c r="K3506" s="230">
        <f t="shared" si="256"/>
        <v>3</v>
      </c>
      <c r="L3506" s="2" t="str">
        <f>$B3506&amp;"-"&amp;COUNTIF($B$2:$B3506, $B3506)</f>
        <v>5522-1</v>
      </c>
    </row>
    <row r="3507" spans="1:12" x14ac:dyDescent="0.2">
      <c r="A3507" s="2" t="s">
        <v>2576</v>
      </c>
      <c r="B3507" s="2">
        <v>5607</v>
      </c>
      <c r="C3507" s="2">
        <v>0</v>
      </c>
      <c r="D3507" s="2" t="s">
        <v>2576</v>
      </c>
      <c r="E3507" s="2">
        <v>4068</v>
      </c>
      <c r="F3507" s="2" t="s">
        <v>2510</v>
      </c>
      <c r="G3507" s="2">
        <v>2661779.7650000001</v>
      </c>
      <c r="H3507" s="2">
        <v>1249212.493</v>
      </c>
      <c r="I3507" s="2" t="s">
        <v>4896</v>
      </c>
      <c r="J3507" s="4">
        <v>39630</v>
      </c>
      <c r="K3507" s="230">
        <f t="shared" si="256"/>
        <v>3</v>
      </c>
      <c r="L3507" s="2" t="str">
        <f>$B3507&amp;"-"&amp;COUNTIF($B$2:$B3507, $B3507)</f>
        <v>5607-1</v>
      </c>
    </row>
    <row r="3508" spans="1:12" x14ac:dyDescent="0.2">
      <c r="A3508" s="2" t="s">
        <v>2577</v>
      </c>
      <c r="B3508" s="2">
        <v>8916</v>
      </c>
      <c r="C3508" s="2">
        <v>0</v>
      </c>
      <c r="D3508" s="2" t="s">
        <v>2577</v>
      </c>
      <c r="E3508" s="2">
        <v>4071</v>
      </c>
      <c r="F3508" s="2" t="s">
        <v>2510</v>
      </c>
      <c r="G3508" s="2">
        <v>2672771.4890000001</v>
      </c>
      <c r="H3508" s="2">
        <v>1239207.58</v>
      </c>
      <c r="I3508" s="2" t="s">
        <v>4896</v>
      </c>
      <c r="J3508" s="4">
        <v>39630</v>
      </c>
      <c r="K3508" s="230">
        <f t="shared" si="256"/>
        <v>3</v>
      </c>
      <c r="L3508" s="2" t="str">
        <f>$B3508&amp;"-"&amp;COUNTIF($B$2:$B3508, $B3508)</f>
        <v>8916-1</v>
      </c>
    </row>
    <row r="3509" spans="1:12" x14ac:dyDescent="0.2">
      <c r="A3509" s="2" t="s">
        <v>2578</v>
      </c>
      <c r="B3509" s="2">
        <v>5524</v>
      </c>
      <c r="C3509" s="2">
        <v>0</v>
      </c>
      <c r="D3509" s="2" t="s">
        <v>2579</v>
      </c>
      <c r="E3509" s="2">
        <v>4072</v>
      </c>
      <c r="F3509" s="2" t="s">
        <v>2510</v>
      </c>
      <c r="G3509" s="2">
        <v>2664462.2629999998</v>
      </c>
      <c r="H3509" s="2">
        <v>1247427.129</v>
      </c>
      <c r="I3509" s="2" t="s">
        <v>4896</v>
      </c>
      <c r="J3509" s="4">
        <v>39630</v>
      </c>
      <c r="K3509" s="230">
        <f t="shared" si="256"/>
        <v>3</v>
      </c>
      <c r="L3509" s="2" t="str">
        <f>$B3509&amp;"-"&amp;COUNTIF($B$2:$B3509, $B3509)</f>
        <v>5524-1</v>
      </c>
    </row>
    <row r="3510" spans="1:12" x14ac:dyDescent="0.2">
      <c r="A3510" s="2" t="s">
        <v>2580</v>
      </c>
      <c r="B3510" s="2">
        <v>5524</v>
      </c>
      <c r="C3510" s="2">
        <v>2</v>
      </c>
      <c r="D3510" s="2" t="s">
        <v>2579</v>
      </c>
      <c r="E3510" s="2">
        <v>4072</v>
      </c>
      <c r="F3510" s="2" t="s">
        <v>2510</v>
      </c>
      <c r="G3510" s="2">
        <v>2664804.4079999998</v>
      </c>
      <c r="H3510" s="2">
        <v>1249343.855</v>
      </c>
      <c r="I3510" s="2" t="s">
        <v>4896</v>
      </c>
      <c r="J3510" s="4">
        <v>39630</v>
      </c>
      <c r="K3510" s="230">
        <f t="shared" si="256"/>
        <v>3</v>
      </c>
      <c r="L3510" s="2" t="str">
        <f>$B3510&amp;"-"&amp;COUNTIF($B$2:$B3510, $B3510)</f>
        <v>5524-2</v>
      </c>
    </row>
    <row r="3511" spans="1:12" x14ac:dyDescent="0.2">
      <c r="A3511" s="2" t="s">
        <v>2581</v>
      </c>
      <c r="B3511" s="2">
        <v>8917</v>
      </c>
      <c r="C3511" s="2">
        <v>0</v>
      </c>
      <c r="D3511" s="2" t="s">
        <v>2581</v>
      </c>
      <c r="E3511" s="2">
        <v>4073</v>
      </c>
      <c r="F3511" s="2" t="s">
        <v>2510</v>
      </c>
      <c r="G3511" s="2">
        <v>2672698.5410000002</v>
      </c>
      <c r="H3511" s="2">
        <v>1240698.969</v>
      </c>
      <c r="I3511" s="2" t="s">
        <v>4896</v>
      </c>
      <c r="J3511" s="4">
        <v>39630</v>
      </c>
      <c r="K3511" s="230">
        <f t="shared" si="256"/>
        <v>3</v>
      </c>
      <c r="L3511" s="2" t="str">
        <f>$B3511&amp;"-"&amp;COUNTIF($B$2:$B3511, $B3511)</f>
        <v>8917-1</v>
      </c>
    </row>
    <row r="3512" spans="1:12" x14ac:dyDescent="0.2">
      <c r="A3512" s="2" t="s">
        <v>2582</v>
      </c>
      <c r="B3512" s="2">
        <v>8966</v>
      </c>
      <c r="C3512" s="2">
        <v>0</v>
      </c>
      <c r="D3512" s="2" t="s">
        <v>2582</v>
      </c>
      <c r="E3512" s="2">
        <v>4074</v>
      </c>
      <c r="F3512" s="2" t="s">
        <v>2510</v>
      </c>
      <c r="G3512" s="2">
        <v>2672012.5690000001</v>
      </c>
      <c r="H3512" s="2">
        <v>1243649.841</v>
      </c>
      <c r="I3512" s="2" t="s">
        <v>4896</v>
      </c>
      <c r="J3512" s="4">
        <v>39630</v>
      </c>
      <c r="K3512" s="230">
        <f t="shared" si="256"/>
        <v>3</v>
      </c>
      <c r="L3512" s="2" t="str">
        <f>$B3512&amp;"-"&amp;COUNTIF($B$2:$B3512, $B3512)</f>
        <v>8966-1</v>
      </c>
    </row>
    <row r="3513" spans="1:12" x14ac:dyDescent="0.2">
      <c r="A3513" s="2" t="s">
        <v>2583</v>
      </c>
      <c r="B3513" s="2">
        <v>8964</v>
      </c>
      <c r="C3513" s="2">
        <v>0</v>
      </c>
      <c r="D3513" s="2" t="s">
        <v>2584</v>
      </c>
      <c r="E3513" s="2">
        <v>4075</v>
      </c>
      <c r="F3513" s="2" t="s">
        <v>2510</v>
      </c>
      <c r="G3513" s="2">
        <v>2671683.9240000001</v>
      </c>
      <c r="H3513" s="2">
        <v>1246820.673</v>
      </c>
      <c r="I3513" s="2" t="s">
        <v>4896</v>
      </c>
      <c r="J3513" s="4">
        <v>39630</v>
      </c>
      <c r="K3513" s="230">
        <f t="shared" si="256"/>
        <v>3</v>
      </c>
      <c r="L3513" s="2" t="str">
        <f>$B3513&amp;"-"&amp;COUNTIF($B$2:$B3513, $B3513)</f>
        <v>8964-2</v>
      </c>
    </row>
    <row r="3514" spans="1:12" x14ac:dyDescent="0.2">
      <c r="A3514" s="2" t="s">
        <v>2585</v>
      </c>
      <c r="B3514" s="2">
        <v>5614</v>
      </c>
      <c r="C3514" s="2">
        <v>0</v>
      </c>
      <c r="D3514" s="2" t="s">
        <v>2585</v>
      </c>
      <c r="E3514" s="2">
        <v>4076</v>
      </c>
      <c r="F3514" s="2" t="s">
        <v>2510</v>
      </c>
      <c r="G3514" s="2">
        <v>2661419.4670000002</v>
      </c>
      <c r="H3514" s="2">
        <v>1240350.0900000001</v>
      </c>
      <c r="I3514" s="2" t="s">
        <v>4896</v>
      </c>
      <c r="J3514" s="4">
        <v>39630</v>
      </c>
      <c r="K3514" s="230">
        <f t="shared" si="256"/>
        <v>3</v>
      </c>
      <c r="L3514" s="2" t="str">
        <f>$B3514&amp;"-"&amp;COUNTIF($B$2:$B3514, $B3514)</f>
        <v>5614-1</v>
      </c>
    </row>
    <row r="3515" spans="1:12" x14ac:dyDescent="0.2">
      <c r="A3515" s="2" t="s">
        <v>2713</v>
      </c>
      <c r="B3515" s="2">
        <v>5618</v>
      </c>
      <c r="C3515" s="2">
        <v>0</v>
      </c>
      <c r="D3515" s="2" t="s">
        <v>2585</v>
      </c>
      <c r="E3515" s="2">
        <v>4076</v>
      </c>
      <c r="F3515" s="2" t="s">
        <v>2510</v>
      </c>
      <c r="G3515" s="2">
        <v>2662309.1880000001</v>
      </c>
      <c r="H3515" s="2">
        <v>1239312.8700000001</v>
      </c>
      <c r="I3515" s="2" t="s">
        <v>4896</v>
      </c>
      <c r="J3515" s="4">
        <v>39630</v>
      </c>
      <c r="K3515" s="230">
        <f t="shared" si="256"/>
        <v>3</v>
      </c>
      <c r="L3515" s="2" t="str">
        <f>$B3515&amp;"-"&amp;COUNTIF($B$2:$B3515, $B3515)</f>
        <v>5618-1</v>
      </c>
    </row>
    <row r="3516" spans="1:12" x14ac:dyDescent="0.2">
      <c r="A3516" s="2" t="s">
        <v>2586</v>
      </c>
      <c r="B3516" s="2">
        <v>5522</v>
      </c>
      <c r="C3516" s="2">
        <v>0</v>
      </c>
      <c r="D3516" s="2" t="s">
        <v>2586</v>
      </c>
      <c r="E3516" s="2">
        <v>4077</v>
      </c>
      <c r="F3516" s="2" t="s">
        <v>2510</v>
      </c>
      <c r="G3516" s="2">
        <v>2663431.3760000002</v>
      </c>
      <c r="H3516" s="2">
        <v>1249977.013</v>
      </c>
      <c r="I3516" s="2" t="s">
        <v>4896</v>
      </c>
      <c r="J3516" s="4">
        <v>39630</v>
      </c>
      <c r="K3516" s="230">
        <f t="shared" si="256"/>
        <v>3</v>
      </c>
      <c r="L3516" s="2" t="str">
        <f>$B3516&amp;"-"&amp;COUNTIF($B$2:$B3516, $B3516)</f>
        <v>5522-2</v>
      </c>
    </row>
    <row r="3517" spans="1:12" x14ac:dyDescent="0.2">
      <c r="A3517" s="2" t="s">
        <v>2587</v>
      </c>
      <c r="B3517" s="2">
        <v>5619</v>
      </c>
      <c r="C3517" s="2">
        <v>2</v>
      </c>
      <c r="D3517" s="2" t="s">
        <v>2587</v>
      </c>
      <c r="E3517" s="2">
        <v>4078</v>
      </c>
      <c r="F3517" s="2" t="s">
        <v>2510</v>
      </c>
      <c r="G3517" s="2">
        <v>2663404.105</v>
      </c>
      <c r="H3517" s="2">
        <v>1240771.5460000001</v>
      </c>
      <c r="I3517" s="2" t="s">
        <v>4896</v>
      </c>
      <c r="J3517" s="4">
        <v>39630</v>
      </c>
      <c r="K3517" s="230">
        <f t="shared" si="256"/>
        <v>3</v>
      </c>
      <c r="L3517" s="2" t="str">
        <f>$B3517&amp;"-"&amp;COUNTIF($B$2:$B3517, $B3517)</f>
        <v>5619-2</v>
      </c>
    </row>
    <row r="3518" spans="1:12" x14ac:dyDescent="0.2">
      <c r="A3518" s="2" t="s">
        <v>2588</v>
      </c>
      <c r="B3518" s="2">
        <v>8918</v>
      </c>
      <c r="C3518" s="2">
        <v>0</v>
      </c>
      <c r="D3518" s="2" t="s">
        <v>2588</v>
      </c>
      <c r="E3518" s="2">
        <v>4079</v>
      </c>
      <c r="F3518" s="2" t="s">
        <v>2510</v>
      </c>
      <c r="G3518" s="2">
        <v>2672044.2620000001</v>
      </c>
      <c r="H3518" s="2">
        <v>1241737.355</v>
      </c>
      <c r="I3518" s="2" t="s">
        <v>4896</v>
      </c>
      <c r="J3518" s="4">
        <v>39630</v>
      </c>
      <c r="K3518" s="230">
        <f t="shared" si="256"/>
        <v>3</v>
      </c>
      <c r="L3518" s="2" t="str">
        <f>$B3518&amp;"-"&amp;COUNTIF($B$2:$B3518, $B3518)</f>
        <v>8918-1</v>
      </c>
    </row>
    <row r="3519" spans="1:12" x14ac:dyDescent="0.2">
      <c r="A3519" s="2" t="s">
        <v>2573</v>
      </c>
      <c r="B3519" s="2">
        <v>5605</v>
      </c>
      <c r="C3519" s="2">
        <v>0</v>
      </c>
      <c r="D3519" s="2" t="s">
        <v>2589</v>
      </c>
      <c r="E3519" s="2">
        <v>4080</v>
      </c>
      <c r="F3519" s="2" t="s">
        <v>2510</v>
      </c>
      <c r="G3519" s="2">
        <v>2660399.7149999999</v>
      </c>
      <c r="H3519" s="2">
        <v>1246717.166</v>
      </c>
      <c r="I3519" s="2" t="s">
        <v>4896</v>
      </c>
      <c r="J3519" s="4">
        <v>39630</v>
      </c>
      <c r="K3519" s="230">
        <f t="shared" si="256"/>
        <v>3</v>
      </c>
      <c r="L3519" s="2" t="str">
        <f>$B3519&amp;"-"&amp;COUNTIF($B$2:$B3519, $B3519)</f>
        <v>5605-2</v>
      </c>
    </row>
    <row r="3520" spans="1:12" x14ac:dyDescent="0.2">
      <c r="A3520" s="2" t="s">
        <v>2592</v>
      </c>
      <c r="B3520" s="2">
        <v>5610</v>
      </c>
      <c r="C3520" s="2">
        <v>0</v>
      </c>
      <c r="D3520" s="2" t="s">
        <v>2589</v>
      </c>
      <c r="E3520" s="2">
        <v>4080</v>
      </c>
      <c r="F3520" s="2" t="s">
        <v>2510</v>
      </c>
      <c r="G3520" s="2">
        <v>2661981.176</v>
      </c>
      <c r="H3520" s="2">
        <v>1244659.696</v>
      </c>
      <c r="I3520" s="2" t="s">
        <v>4896</v>
      </c>
      <c r="J3520" s="4">
        <v>39630</v>
      </c>
      <c r="K3520" s="230">
        <f t="shared" si="256"/>
        <v>3</v>
      </c>
      <c r="L3520" s="2" t="str">
        <f>$B3520&amp;"-"&amp;COUNTIF($B$2:$B3520, $B3520)</f>
        <v>5610-1</v>
      </c>
    </row>
    <row r="3521" spans="1:12" x14ac:dyDescent="0.2">
      <c r="A3521" s="2" t="s">
        <v>2594</v>
      </c>
      <c r="B3521" s="2">
        <v>5611</v>
      </c>
      <c r="C3521" s="2">
        <v>0</v>
      </c>
      <c r="D3521" s="2" t="s">
        <v>2589</v>
      </c>
      <c r="E3521" s="2">
        <v>4080</v>
      </c>
      <c r="F3521" s="2" t="s">
        <v>2510</v>
      </c>
      <c r="G3521" s="2">
        <v>2661624.7239999999</v>
      </c>
      <c r="H3521" s="2">
        <v>1245944.0009999999</v>
      </c>
      <c r="I3521" s="2" t="s">
        <v>4896</v>
      </c>
      <c r="J3521" s="4">
        <v>39630</v>
      </c>
      <c r="K3521" s="230">
        <f t="shared" si="256"/>
        <v>3</v>
      </c>
      <c r="L3521" s="2" t="str">
        <f>$B3521&amp;"-"&amp;COUNTIF($B$2:$B3521, $B3521)</f>
        <v>5611-1</v>
      </c>
    </row>
    <row r="3522" spans="1:12" x14ac:dyDescent="0.2">
      <c r="A3522" s="2" t="s">
        <v>2589</v>
      </c>
      <c r="B3522" s="2">
        <v>5612</v>
      </c>
      <c r="C3522" s="2">
        <v>0</v>
      </c>
      <c r="D3522" s="2" t="s">
        <v>2589</v>
      </c>
      <c r="E3522" s="2">
        <v>4080</v>
      </c>
      <c r="F3522" s="2" t="s">
        <v>2510</v>
      </c>
      <c r="G3522" s="2">
        <v>2660455.4709999999</v>
      </c>
      <c r="H3522" s="2">
        <v>1244422.5249999999</v>
      </c>
      <c r="I3522" s="2" t="s">
        <v>4896</v>
      </c>
      <c r="J3522" s="4">
        <v>39630</v>
      </c>
      <c r="K3522" s="230">
        <f t="shared" si="256"/>
        <v>3</v>
      </c>
      <c r="L3522" s="2" t="str">
        <f>$B3522&amp;"-"&amp;COUNTIF($B$2:$B3522, $B3522)</f>
        <v>5612-1</v>
      </c>
    </row>
    <row r="3523" spans="1:12" x14ac:dyDescent="0.2">
      <c r="A3523" s="2" t="s">
        <v>2590</v>
      </c>
      <c r="B3523" s="2">
        <v>5613</v>
      </c>
      <c r="C3523" s="2">
        <v>0</v>
      </c>
      <c r="D3523" s="2" t="s">
        <v>2589</v>
      </c>
      <c r="E3523" s="2">
        <v>4080</v>
      </c>
      <c r="F3523" s="2" t="s">
        <v>2510</v>
      </c>
      <c r="G3523" s="2">
        <v>2660849.4369999999</v>
      </c>
      <c r="H3523" s="2">
        <v>1242521.905</v>
      </c>
      <c r="I3523" s="2" t="s">
        <v>4896</v>
      </c>
      <c r="J3523" s="4">
        <v>39630</v>
      </c>
      <c r="K3523" s="230">
        <f t="shared" ref="K3523:K3586" si="257">IF(I3523="it", 1, IF(I3523="fr", 2, 3))</f>
        <v>3</v>
      </c>
      <c r="L3523" s="2" t="str">
        <f>$B3523&amp;"-"&amp;COUNTIF($B$2:$B3523, $B3523)</f>
        <v>5613-1</v>
      </c>
    </row>
    <row r="3524" spans="1:12" x14ac:dyDescent="0.2">
      <c r="A3524" s="2" t="s">
        <v>2591</v>
      </c>
      <c r="B3524" s="2">
        <v>8967</v>
      </c>
      <c r="C3524" s="2">
        <v>0</v>
      </c>
      <c r="D3524" s="2" t="s">
        <v>2591</v>
      </c>
      <c r="E3524" s="2">
        <v>4081</v>
      </c>
      <c r="F3524" s="2" t="s">
        <v>2510</v>
      </c>
      <c r="G3524" s="2">
        <v>2669352.3730000001</v>
      </c>
      <c r="H3524" s="2">
        <v>1246898.6569999999</v>
      </c>
      <c r="I3524" s="2" t="s">
        <v>4896</v>
      </c>
      <c r="J3524" s="4">
        <v>39630</v>
      </c>
      <c r="K3524" s="230">
        <f t="shared" si="257"/>
        <v>3</v>
      </c>
      <c r="L3524" s="2" t="str">
        <f>$B3524&amp;"-"&amp;COUNTIF($B$2:$B3524, $B3524)</f>
        <v>8967-3</v>
      </c>
    </row>
    <row r="3525" spans="1:12" x14ac:dyDescent="0.2">
      <c r="A3525" s="2" t="s">
        <v>2592</v>
      </c>
      <c r="B3525" s="2">
        <v>5610</v>
      </c>
      <c r="C3525" s="2">
        <v>0</v>
      </c>
      <c r="D3525" s="2" t="s">
        <v>2593</v>
      </c>
      <c r="E3525" s="2">
        <v>4082</v>
      </c>
      <c r="F3525" s="2" t="s">
        <v>2510</v>
      </c>
      <c r="G3525" s="2">
        <v>2664008.5419999999</v>
      </c>
      <c r="H3525" s="2">
        <v>1244771.673</v>
      </c>
      <c r="I3525" s="2" t="s">
        <v>4896</v>
      </c>
      <c r="J3525" s="4">
        <v>39630</v>
      </c>
      <c r="K3525" s="230">
        <f t="shared" si="257"/>
        <v>3</v>
      </c>
      <c r="L3525" s="2" t="str">
        <f>$B3525&amp;"-"&amp;COUNTIF($B$2:$B3525, $B3525)</f>
        <v>5610-2</v>
      </c>
    </row>
    <row r="3526" spans="1:12" x14ac:dyDescent="0.2">
      <c r="A3526" s="2" t="s">
        <v>2594</v>
      </c>
      <c r="B3526" s="2">
        <v>5611</v>
      </c>
      <c r="C3526" s="2">
        <v>0</v>
      </c>
      <c r="D3526" s="2" t="s">
        <v>2593</v>
      </c>
      <c r="E3526" s="2">
        <v>4082</v>
      </c>
      <c r="F3526" s="2" t="s">
        <v>2510</v>
      </c>
      <c r="G3526" s="2">
        <v>2662178.5499999998</v>
      </c>
      <c r="H3526" s="2">
        <v>1246354.4280000001</v>
      </c>
      <c r="I3526" s="2" t="s">
        <v>4896</v>
      </c>
      <c r="J3526" s="4">
        <v>39630</v>
      </c>
      <c r="K3526" s="230">
        <f t="shared" si="257"/>
        <v>3</v>
      </c>
      <c r="L3526" s="2" t="str">
        <f>$B3526&amp;"-"&amp;COUNTIF($B$2:$B3526, $B3526)</f>
        <v>5611-2</v>
      </c>
    </row>
    <row r="3527" spans="1:12" x14ac:dyDescent="0.2">
      <c r="A3527" s="2" t="s">
        <v>2589</v>
      </c>
      <c r="B3527" s="2">
        <v>5612</v>
      </c>
      <c r="C3527" s="2">
        <v>0</v>
      </c>
      <c r="D3527" s="2" t="s">
        <v>2593</v>
      </c>
      <c r="E3527" s="2">
        <v>4082</v>
      </c>
      <c r="F3527" s="2" t="s">
        <v>2510</v>
      </c>
      <c r="G3527" s="2">
        <v>2662010.5159999998</v>
      </c>
      <c r="H3527" s="2">
        <v>1244964.3670000001</v>
      </c>
      <c r="I3527" s="2" t="s">
        <v>4896</v>
      </c>
      <c r="J3527" s="4">
        <v>39630</v>
      </c>
      <c r="K3527" s="230">
        <f t="shared" si="257"/>
        <v>3</v>
      </c>
      <c r="L3527" s="2" t="str">
        <f>$B3527&amp;"-"&amp;COUNTIF($B$2:$B3527, $B3527)</f>
        <v>5612-2</v>
      </c>
    </row>
    <row r="3528" spans="1:12" x14ac:dyDescent="0.2">
      <c r="A3528" s="2" t="s">
        <v>2595</v>
      </c>
      <c r="B3528" s="2">
        <v>5621</v>
      </c>
      <c r="C3528" s="2">
        <v>0</v>
      </c>
      <c r="D3528" s="2" t="s">
        <v>2595</v>
      </c>
      <c r="E3528" s="2">
        <v>4083</v>
      </c>
      <c r="F3528" s="2" t="s">
        <v>2510</v>
      </c>
      <c r="G3528" s="2">
        <v>2669369.4810000001</v>
      </c>
      <c r="H3528" s="2">
        <v>1244429.4650000001</v>
      </c>
      <c r="I3528" s="2" t="s">
        <v>4896</v>
      </c>
      <c r="J3528" s="4">
        <v>39630</v>
      </c>
      <c r="K3528" s="230">
        <f t="shared" si="257"/>
        <v>3</v>
      </c>
      <c r="L3528" s="2" t="str">
        <f>$B3528&amp;"-"&amp;COUNTIF($B$2:$B3528, $B3528)</f>
        <v>5621-1</v>
      </c>
    </row>
    <row r="3529" spans="1:12" x14ac:dyDescent="0.2">
      <c r="A3529" s="2" t="s">
        <v>2596</v>
      </c>
      <c r="B3529" s="2">
        <v>8905</v>
      </c>
      <c r="C3529" s="2">
        <v>2</v>
      </c>
      <c r="D3529" s="2" t="s">
        <v>2596</v>
      </c>
      <c r="E3529" s="2">
        <v>4084</v>
      </c>
      <c r="F3529" s="2" t="s">
        <v>2510</v>
      </c>
      <c r="G3529" s="2">
        <v>2675742.7179999999</v>
      </c>
      <c r="H3529" s="2">
        <v>1242043.3840000001</v>
      </c>
      <c r="I3529" s="2" t="s">
        <v>4896</v>
      </c>
      <c r="J3529" s="4">
        <v>39630</v>
      </c>
      <c r="K3529" s="230">
        <f t="shared" si="257"/>
        <v>3</v>
      </c>
      <c r="L3529" s="2" t="str">
        <f>$B3529&amp;"-"&amp;COUNTIF($B$2:$B3529, $B3529)</f>
        <v>8905-2</v>
      </c>
    </row>
    <row r="3530" spans="1:12" x14ac:dyDescent="0.2">
      <c r="A3530" s="2" t="s">
        <v>2597</v>
      </c>
      <c r="B3530" s="2">
        <v>5105</v>
      </c>
      <c r="C3530" s="2">
        <v>0</v>
      </c>
      <c r="D3530" s="2" t="s">
        <v>2597</v>
      </c>
      <c r="E3530" s="2">
        <v>4091</v>
      </c>
      <c r="F3530" s="2" t="s">
        <v>2510</v>
      </c>
      <c r="G3530" s="2">
        <v>2652093.9470000002</v>
      </c>
      <c r="H3530" s="2">
        <v>1252202.132</v>
      </c>
      <c r="I3530" s="2" t="s">
        <v>4896</v>
      </c>
      <c r="J3530" s="4">
        <v>39630</v>
      </c>
      <c r="K3530" s="230">
        <f t="shared" si="257"/>
        <v>3</v>
      </c>
      <c r="L3530" s="2" t="str">
        <f>$B3530&amp;"-"&amp;COUNTIF($B$2:$B3530, $B3530)</f>
        <v>5105-1</v>
      </c>
    </row>
    <row r="3531" spans="1:12" x14ac:dyDescent="0.2">
      <c r="A3531" s="2" t="s">
        <v>2598</v>
      </c>
      <c r="B3531" s="2">
        <v>5242</v>
      </c>
      <c r="C3531" s="2">
        <v>1</v>
      </c>
      <c r="D3531" s="2" t="s">
        <v>2598</v>
      </c>
      <c r="E3531" s="2">
        <v>4092</v>
      </c>
      <c r="F3531" s="2" t="s">
        <v>2510</v>
      </c>
      <c r="G3531" s="2">
        <v>2658273.5320000001</v>
      </c>
      <c r="H3531" s="2">
        <v>1253775.3740000001</v>
      </c>
      <c r="I3531" s="2" t="s">
        <v>4896</v>
      </c>
      <c r="J3531" s="4">
        <v>39630</v>
      </c>
      <c r="K3531" s="230">
        <f t="shared" si="257"/>
        <v>3</v>
      </c>
      <c r="L3531" s="2" t="str">
        <f>$B3531&amp;"-"&amp;COUNTIF($B$2:$B3531, $B3531)</f>
        <v>5242-1</v>
      </c>
    </row>
    <row r="3532" spans="1:12" x14ac:dyDescent="0.2">
      <c r="A3532" s="2" t="s">
        <v>2599</v>
      </c>
      <c r="B3532" s="2">
        <v>5244</v>
      </c>
      <c r="C3532" s="2">
        <v>0</v>
      </c>
      <c r="D3532" s="2" t="s">
        <v>2599</v>
      </c>
      <c r="E3532" s="2">
        <v>4093</v>
      </c>
      <c r="F3532" s="2" t="s">
        <v>2510</v>
      </c>
      <c r="G3532" s="2">
        <v>2660687.0819999999</v>
      </c>
      <c r="H3532" s="2">
        <v>1254198.9790000001</v>
      </c>
      <c r="I3532" s="2" t="s">
        <v>4896</v>
      </c>
      <c r="J3532" s="4">
        <v>39630</v>
      </c>
      <c r="K3532" s="230">
        <f t="shared" si="257"/>
        <v>3</v>
      </c>
      <c r="L3532" s="2" t="str">
        <f>$B3532&amp;"-"&amp;COUNTIF($B$2:$B3532, $B3532)</f>
        <v>5244-1</v>
      </c>
    </row>
    <row r="3533" spans="1:12" x14ac:dyDescent="0.2">
      <c r="A3533" s="2" t="s">
        <v>2600</v>
      </c>
      <c r="B3533" s="2">
        <v>5116</v>
      </c>
      <c r="C3533" s="2">
        <v>0</v>
      </c>
      <c r="D3533" s="2" t="s">
        <v>2601</v>
      </c>
      <c r="E3533" s="2">
        <v>4095</v>
      </c>
      <c r="F3533" s="2" t="s">
        <v>2510</v>
      </c>
      <c r="G3533" s="2">
        <v>2655138.2009999999</v>
      </c>
      <c r="H3533" s="2">
        <v>1256127.4069999999</v>
      </c>
      <c r="I3533" s="2" t="s">
        <v>4896</v>
      </c>
      <c r="J3533" s="4">
        <v>39630</v>
      </c>
      <c r="K3533" s="230">
        <f t="shared" si="257"/>
        <v>3</v>
      </c>
      <c r="L3533" s="2" t="str">
        <f>$B3533&amp;"-"&amp;COUNTIF($B$2:$B3533, $B3533)</f>
        <v>5116-1</v>
      </c>
    </row>
    <row r="3534" spans="1:12" x14ac:dyDescent="0.2">
      <c r="A3534" s="2" t="s">
        <v>2602</v>
      </c>
      <c r="B3534" s="2">
        <v>5200</v>
      </c>
      <c r="C3534" s="2">
        <v>0</v>
      </c>
      <c r="D3534" s="2" t="s">
        <v>2601</v>
      </c>
      <c r="E3534" s="2">
        <v>4095</v>
      </c>
      <c r="F3534" s="2" t="s">
        <v>2510</v>
      </c>
      <c r="G3534" s="2">
        <v>2657667.8909999998</v>
      </c>
      <c r="H3534" s="2">
        <v>1259391.3899999999</v>
      </c>
      <c r="I3534" s="2" t="s">
        <v>4896</v>
      </c>
      <c r="J3534" s="4">
        <v>39630</v>
      </c>
      <c r="K3534" s="230">
        <f t="shared" si="257"/>
        <v>3</v>
      </c>
      <c r="L3534" s="2" t="str">
        <f>$B3534&amp;"-"&amp;COUNTIF($B$2:$B3534, $B3534)</f>
        <v>5200-1</v>
      </c>
    </row>
    <row r="3535" spans="1:12" x14ac:dyDescent="0.2">
      <c r="A3535" s="2" t="s">
        <v>2623</v>
      </c>
      <c r="B3535" s="2">
        <v>5210</v>
      </c>
      <c r="C3535" s="2">
        <v>0</v>
      </c>
      <c r="D3535" s="2" t="s">
        <v>2601</v>
      </c>
      <c r="E3535" s="2">
        <v>4095</v>
      </c>
      <c r="F3535" s="2" t="s">
        <v>2510</v>
      </c>
      <c r="G3535" s="2">
        <v>2657971.42</v>
      </c>
      <c r="H3535" s="2">
        <v>1258865.389</v>
      </c>
      <c r="I3535" s="2" t="s">
        <v>4896</v>
      </c>
      <c r="J3535" s="4">
        <v>39630</v>
      </c>
      <c r="K3535" s="230">
        <f t="shared" si="257"/>
        <v>3</v>
      </c>
      <c r="L3535" s="2" t="str">
        <f>$B3535&amp;"-"&amp;COUNTIF($B$2:$B3535, $B3535)</f>
        <v>5210-1</v>
      </c>
    </row>
    <row r="3536" spans="1:12" x14ac:dyDescent="0.2">
      <c r="A3536" s="2" t="s">
        <v>2603</v>
      </c>
      <c r="B3536" s="2">
        <v>5222</v>
      </c>
      <c r="C3536" s="2">
        <v>0</v>
      </c>
      <c r="D3536" s="2" t="s">
        <v>2601</v>
      </c>
      <c r="E3536" s="2">
        <v>4095</v>
      </c>
      <c r="F3536" s="2" t="s">
        <v>2510</v>
      </c>
      <c r="G3536" s="2">
        <v>2656267.0240000002</v>
      </c>
      <c r="H3536" s="2">
        <v>1259155.9350000001</v>
      </c>
      <c r="I3536" s="2" t="s">
        <v>4896</v>
      </c>
      <c r="J3536" s="4">
        <v>39630</v>
      </c>
      <c r="K3536" s="230">
        <f t="shared" si="257"/>
        <v>3</v>
      </c>
      <c r="L3536" s="2" t="str">
        <f>$B3536&amp;"-"&amp;COUNTIF($B$2:$B3536, $B3536)</f>
        <v>5222-1</v>
      </c>
    </row>
    <row r="3537" spans="1:12" x14ac:dyDescent="0.2">
      <c r="A3537" s="2" t="s">
        <v>2604</v>
      </c>
      <c r="B3537" s="2">
        <v>5245</v>
      </c>
      <c r="C3537" s="2">
        <v>0</v>
      </c>
      <c r="D3537" s="2" t="s">
        <v>2604</v>
      </c>
      <c r="E3537" s="2">
        <v>4099</v>
      </c>
      <c r="F3537" s="2" t="s">
        <v>2510</v>
      </c>
      <c r="G3537" s="2">
        <v>2656335.088</v>
      </c>
      <c r="H3537" s="2">
        <v>1257043.54</v>
      </c>
      <c r="I3537" s="2" t="s">
        <v>4896</v>
      </c>
      <c r="J3537" s="4">
        <v>39630</v>
      </c>
      <c r="K3537" s="230">
        <f t="shared" si="257"/>
        <v>3</v>
      </c>
      <c r="L3537" s="2" t="str">
        <f>$B3537&amp;"-"&amp;COUNTIF($B$2:$B3537, $B3537)</f>
        <v>5245-1</v>
      </c>
    </row>
    <row r="3538" spans="1:12" x14ac:dyDescent="0.2">
      <c r="A3538" s="2" t="s">
        <v>2623</v>
      </c>
      <c r="B3538" s="2">
        <v>5210</v>
      </c>
      <c r="C3538" s="2">
        <v>0</v>
      </c>
      <c r="D3538" s="2" t="s">
        <v>2606</v>
      </c>
      <c r="E3538" s="2">
        <v>4100</v>
      </c>
      <c r="F3538" s="2" t="s">
        <v>2510</v>
      </c>
      <c r="G3538" s="2">
        <v>2658037.8629999999</v>
      </c>
      <c r="H3538" s="2">
        <v>1258195.4979999999</v>
      </c>
      <c r="I3538" s="2" t="s">
        <v>4896</v>
      </c>
      <c r="J3538" s="4">
        <v>39630</v>
      </c>
      <c r="K3538" s="230">
        <f t="shared" si="257"/>
        <v>3</v>
      </c>
      <c r="L3538" s="2" t="str">
        <f>$B3538&amp;"-"&amp;COUNTIF($B$2:$B3538, $B3538)</f>
        <v>5210-2</v>
      </c>
    </row>
    <row r="3539" spans="1:12" x14ac:dyDescent="0.2">
      <c r="A3539" s="2" t="s">
        <v>2605</v>
      </c>
      <c r="B3539" s="2">
        <v>5212</v>
      </c>
      <c r="C3539" s="2">
        <v>0</v>
      </c>
      <c r="D3539" s="2" t="s">
        <v>2606</v>
      </c>
      <c r="E3539" s="2">
        <v>4100</v>
      </c>
      <c r="F3539" s="2" t="s">
        <v>2510</v>
      </c>
      <c r="G3539" s="2">
        <v>2658031.1919999998</v>
      </c>
      <c r="H3539" s="2">
        <v>1257153.753</v>
      </c>
      <c r="I3539" s="2" t="s">
        <v>4896</v>
      </c>
      <c r="J3539" s="4">
        <v>39630</v>
      </c>
      <c r="K3539" s="230">
        <f t="shared" si="257"/>
        <v>3</v>
      </c>
      <c r="L3539" s="2" t="str">
        <f>$B3539&amp;"-"&amp;COUNTIF($B$2:$B3539, $B3539)</f>
        <v>5212-1</v>
      </c>
    </row>
    <row r="3540" spans="1:12" x14ac:dyDescent="0.2">
      <c r="A3540" s="2" t="s">
        <v>2605</v>
      </c>
      <c r="B3540" s="2">
        <v>5212</v>
      </c>
      <c r="C3540" s="2">
        <v>0</v>
      </c>
      <c r="D3540" s="2" t="s">
        <v>2607</v>
      </c>
      <c r="E3540" s="2">
        <v>4104</v>
      </c>
      <c r="F3540" s="2" t="s">
        <v>2510</v>
      </c>
      <c r="G3540" s="2">
        <v>2658497.716</v>
      </c>
      <c r="H3540" s="2">
        <v>1256100.8370000001</v>
      </c>
      <c r="I3540" s="2" t="s">
        <v>4896</v>
      </c>
      <c r="J3540" s="4">
        <v>39630</v>
      </c>
      <c r="K3540" s="230">
        <f t="shared" si="257"/>
        <v>3</v>
      </c>
      <c r="L3540" s="2" t="str">
        <f>$B3540&amp;"-"&amp;COUNTIF($B$2:$B3540, $B3540)</f>
        <v>5212-2</v>
      </c>
    </row>
    <row r="3541" spans="1:12" x14ac:dyDescent="0.2">
      <c r="A3541" s="2" t="s">
        <v>2607</v>
      </c>
      <c r="B3541" s="2">
        <v>5242</v>
      </c>
      <c r="C3541" s="2">
        <v>2</v>
      </c>
      <c r="D3541" s="2" t="s">
        <v>2607</v>
      </c>
      <c r="E3541" s="2">
        <v>4104</v>
      </c>
      <c r="F3541" s="2" t="s">
        <v>2510</v>
      </c>
      <c r="G3541" s="2">
        <v>2657671.9950000001</v>
      </c>
      <c r="H3541" s="2">
        <v>1254764.682</v>
      </c>
      <c r="I3541" s="2" t="s">
        <v>4896</v>
      </c>
      <c r="J3541" s="4">
        <v>39630</v>
      </c>
      <c r="K3541" s="230">
        <f t="shared" si="257"/>
        <v>3</v>
      </c>
      <c r="L3541" s="2" t="str">
        <f>$B3541&amp;"-"&amp;COUNTIF($B$2:$B3541, $B3541)</f>
        <v>5242-2</v>
      </c>
    </row>
    <row r="3542" spans="1:12" x14ac:dyDescent="0.2">
      <c r="A3542" s="2" t="s">
        <v>2608</v>
      </c>
      <c r="B3542" s="2">
        <v>5246</v>
      </c>
      <c r="C3542" s="2">
        <v>0</v>
      </c>
      <c r="D3542" s="2" t="s">
        <v>2607</v>
      </c>
      <c r="E3542" s="2">
        <v>4104</v>
      </c>
      <c r="F3542" s="2" t="s">
        <v>2510</v>
      </c>
      <c r="G3542" s="2">
        <v>2656496.267</v>
      </c>
      <c r="H3542" s="2">
        <v>1255581.003</v>
      </c>
      <c r="I3542" s="2" t="s">
        <v>4896</v>
      </c>
      <c r="J3542" s="4">
        <v>39630</v>
      </c>
      <c r="K3542" s="230">
        <f t="shared" si="257"/>
        <v>3</v>
      </c>
      <c r="L3542" s="2" t="str">
        <f>$B3542&amp;"-"&amp;COUNTIF($B$2:$B3542, $B3542)</f>
        <v>5246-1</v>
      </c>
    </row>
    <row r="3543" spans="1:12" x14ac:dyDescent="0.2">
      <c r="A3543" s="2" t="s">
        <v>2609</v>
      </c>
      <c r="B3543" s="2">
        <v>5318</v>
      </c>
      <c r="C3543" s="2">
        <v>0</v>
      </c>
      <c r="D3543" s="2" t="s">
        <v>2609</v>
      </c>
      <c r="E3543" s="2">
        <v>4105</v>
      </c>
      <c r="F3543" s="2" t="s">
        <v>2510</v>
      </c>
      <c r="G3543" s="2">
        <v>2656446.2400000002</v>
      </c>
      <c r="H3543" s="2">
        <v>1267053.4639999999</v>
      </c>
      <c r="I3543" s="2" t="s">
        <v>4896</v>
      </c>
      <c r="J3543" s="4">
        <v>39630</v>
      </c>
      <c r="K3543" s="230">
        <f t="shared" si="257"/>
        <v>3</v>
      </c>
      <c r="L3543" s="2" t="str">
        <f>$B3543&amp;"-"&amp;COUNTIF($B$2:$B3543, $B3543)</f>
        <v>5318-1</v>
      </c>
    </row>
    <row r="3544" spans="1:12" x14ac:dyDescent="0.2">
      <c r="A3544" s="2" t="s">
        <v>2681</v>
      </c>
      <c r="B3544" s="2">
        <v>5078</v>
      </c>
      <c r="C3544" s="2">
        <v>0</v>
      </c>
      <c r="D3544" s="2" t="s">
        <v>2610</v>
      </c>
      <c r="E3544" s="2">
        <v>4106</v>
      </c>
      <c r="F3544" s="2" t="s">
        <v>2510</v>
      </c>
      <c r="G3544" s="2">
        <v>2651361.3530000001</v>
      </c>
      <c r="H3544" s="2">
        <v>1262831.7549999999</v>
      </c>
      <c r="I3544" s="2" t="s">
        <v>4896</v>
      </c>
      <c r="J3544" s="4">
        <v>39630</v>
      </c>
      <c r="K3544" s="230">
        <f t="shared" si="257"/>
        <v>3</v>
      </c>
      <c r="L3544" s="2" t="str">
        <f>$B3544&amp;"-"&amp;COUNTIF($B$2:$B3544, $B3544)</f>
        <v>5078-1</v>
      </c>
    </row>
    <row r="3545" spans="1:12" x14ac:dyDescent="0.2">
      <c r="A3545" s="2" t="s">
        <v>2610</v>
      </c>
      <c r="B3545" s="2">
        <v>5237</v>
      </c>
      <c r="C3545" s="2">
        <v>0</v>
      </c>
      <c r="D3545" s="2" t="s">
        <v>2610</v>
      </c>
      <c r="E3545" s="2">
        <v>4106</v>
      </c>
      <c r="F3545" s="2" t="s">
        <v>2510</v>
      </c>
      <c r="G3545" s="2">
        <v>2652502.7680000002</v>
      </c>
      <c r="H3545" s="2">
        <v>1262977.344</v>
      </c>
      <c r="I3545" s="2" t="s">
        <v>4896</v>
      </c>
      <c r="J3545" s="4">
        <v>39630</v>
      </c>
      <c r="K3545" s="230">
        <f t="shared" si="257"/>
        <v>3</v>
      </c>
      <c r="L3545" s="2" t="str">
        <f>$B3545&amp;"-"&amp;COUNTIF($B$2:$B3545, $B3545)</f>
        <v>5237-1</v>
      </c>
    </row>
    <row r="3546" spans="1:12" x14ac:dyDescent="0.2">
      <c r="A3546" s="2" t="s">
        <v>2611</v>
      </c>
      <c r="B3546" s="2">
        <v>5243</v>
      </c>
      <c r="C3546" s="2">
        <v>0</v>
      </c>
      <c r="D3546" s="2" t="s">
        <v>2611</v>
      </c>
      <c r="E3546" s="2">
        <v>4107</v>
      </c>
      <c r="F3546" s="2" t="s">
        <v>2510</v>
      </c>
      <c r="G3546" s="2">
        <v>2660480.7059999998</v>
      </c>
      <c r="H3546" s="2">
        <v>1256039.8840000001</v>
      </c>
      <c r="I3546" s="2" t="s">
        <v>4896</v>
      </c>
      <c r="J3546" s="4">
        <v>39630</v>
      </c>
      <c r="K3546" s="230">
        <f t="shared" si="257"/>
        <v>3</v>
      </c>
      <c r="L3546" s="2" t="str">
        <f>$B3546&amp;"-"&amp;COUNTIF($B$2:$B3546, $B3546)</f>
        <v>5243-1</v>
      </c>
    </row>
    <row r="3547" spans="1:12" x14ac:dyDescent="0.2">
      <c r="A3547" s="2" t="s">
        <v>2612</v>
      </c>
      <c r="B3547" s="2">
        <v>5236</v>
      </c>
      <c r="C3547" s="2">
        <v>0</v>
      </c>
      <c r="D3547" s="2" t="s">
        <v>2612</v>
      </c>
      <c r="E3547" s="2">
        <v>4110</v>
      </c>
      <c r="F3547" s="2" t="s">
        <v>2510</v>
      </c>
      <c r="G3547" s="2">
        <v>2655806.8119999999</v>
      </c>
      <c r="H3547" s="2">
        <v>1263165.5460000001</v>
      </c>
      <c r="I3547" s="2" t="s">
        <v>4896</v>
      </c>
      <c r="J3547" s="4">
        <v>39630</v>
      </c>
      <c r="K3547" s="230">
        <f t="shared" si="257"/>
        <v>3</v>
      </c>
      <c r="L3547" s="2" t="str">
        <f>$B3547&amp;"-"&amp;COUNTIF($B$2:$B3547, $B3547)</f>
        <v>5236-1</v>
      </c>
    </row>
    <row r="3548" spans="1:12" x14ac:dyDescent="0.2">
      <c r="A3548" s="2" t="s">
        <v>2613</v>
      </c>
      <c r="B3548" s="2">
        <v>5223</v>
      </c>
      <c r="C3548" s="2">
        <v>0</v>
      </c>
      <c r="D3548" s="2" t="s">
        <v>2613</v>
      </c>
      <c r="E3548" s="2">
        <v>4111</v>
      </c>
      <c r="F3548" s="2" t="s">
        <v>2510</v>
      </c>
      <c r="G3548" s="2">
        <v>2656342.5079999999</v>
      </c>
      <c r="H3548" s="2">
        <v>1260704.936</v>
      </c>
      <c r="I3548" s="2" t="s">
        <v>4896</v>
      </c>
      <c r="J3548" s="4">
        <v>39630</v>
      </c>
      <c r="K3548" s="230">
        <f t="shared" si="257"/>
        <v>3</v>
      </c>
      <c r="L3548" s="2" t="str">
        <f>$B3548&amp;"-"&amp;COUNTIF($B$2:$B3548, $B3548)</f>
        <v>5223-1</v>
      </c>
    </row>
    <row r="3549" spans="1:12" x14ac:dyDescent="0.2">
      <c r="A3549" s="2" t="s">
        <v>2602</v>
      </c>
      <c r="B3549" s="2">
        <v>5200</v>
      </c>
      <c r="C3549" s="2">
        <v>0</v>
      </c>
      <c r="D3549" s="2" t="s">
        <v>2615</v>
      </c>
      <c r="E3549" s="2">
        <v>4112</v>
      </c>
      <c r="F3549" s="2" t="s">
        <v>2510</v>
      </c>
      <c r="G3549" s="2">
        <v>2659714.804</v>
      </c>
      <c r="H3549" s="2">
        <v>1261922.398</v>
      </c>
      <c r="I3549" s="2" t="s">
        <v>4896</v>
      </c>
      <c r="J3549" s="4">
        <v>39630</v>
      </c>
      <c r="K3549" s="230">
        <f t="shared" si="257"/>
        <v>3</v>
      </c>
      <c r="L3549" s="2" t="str">
        <f>$B3549&amp;"-"&amp;COUNTIF($B$2:$B3549, $B3549)</f>
        <v>5200-2</v>
      </c>
    </row>
    <row r="3550" spans="1:12" x14ac:dyDescent="0.2">
      <c r="A3550" s="2" t="s">
        <v>2614</v>
      </c>
      <c r="B3550" s="2">
        <v>5235</v>
      </c>
      <c r="C3550" s="2">
        <v>0</v>
      </c>
      <c r="D3550" s="2" t="s">
        <v>2615</v>
      </c>
      <c r="E3550" s="2">
        <v>4112</v>
      </c>
      <c r="F3550" s="2" t="s">
        <v>2510</v>
      </c>
      <c r="G3550" s="2">
        <v>2658206.395</v>
      </c>
      <c r="H3550" s="2">
        <v>1261637.331</v>
      </c>
      <c r="I3550" s="2" t="s">
        <v>4896</v>
      </c>
      <c r="J3550" s="4">
        <v>39630</v>
      </c>
      <c r="K3550" s="230">
        <f t="shared" si="257"/>
        <v>3</v>
      </c>
      <c r="L3550" s="2" t="str">
        <f>$B3550&amp;"-"&amp;COUNTIF($B$2:$B3550, $B3550)</f>
        <v>5235-1</v>
      </c>
    </row>
    <row r="3551" spans="1:12" x14ac:dyDescent="0.2">
      <c r="A3551" s="2" t="s">
        <v>2616</v>
      </c>
      <c r="B3551" s="2">
        <v>5112</v>
      </c>
      <c r="C3551" s="2">
        <v>0</v>
      </c>
      <c r="D3551" s="2" t="s">
        <v>2617</v>
      </c>
      <c r="E3551" s="2">
        <v>4117</v>
      </c>
      <c r="F3551" s="2" t="s">
        <v>2510</v>
      </c>
      <c r="G3551" s="2">
        <v>2649190.148</v>
      </c>
      <c r="H3551" s="2">
        <v>1254652.8230000001</v>
      </c>
      <c r="I3551" s="2" t="s">
        <v>4896</v>
      </c>
      <c r="J3551" s="4">
        <v>39630</v>
      </c>
      <c r="K3551" s="230">
        <f t="shared" si="257"/>
        <v>3</v>
      </c>
      <c r="L3551" s="2" t="str">
        <f>$B3551&amp;"-"&amp;COUNTIF($B$2:$B3551, $B3551)</f>
        <v>5112-1</v>
      </c>
    </row>
    <row r="3552" spans="1:12" x14ac:dyDescent="0.2">
      <c r="A3552" s="2" t="s">
        <v>2618</v>
      </c>
      <c r="B3552" s="2">
        <v>5106</v>
      </c>
      <c r="C3552" s="2">
        <v>0</v>
      </c>
      <c r="D3552" s="2" t="s">
        <v>2619</v>
      </c>
      <c r="E3552" s="2">
        <v>4120</v>
      </c>
      <c r="F3552" s="2" t="s">
        <v>2510</v>
      </c>
      <c r="G3552" s="2">
        <v>2653331.7069999999</v>
      </c>
      <c r="H3552" s="2">
        <v>1253511.148</v>
      </c>
      <c r="I3552" s="2" t="s">
        <v>4896</v>
      </c>
      <c r="J3552" s="4">
        <v>39630</v>
      </c>
      <c r="K3552" s="230">
        <f t="shared" si="257"/>
        <v>3</v>
      </c>
      <c r="L3552" s="2" t="str">
        <f>$B3552&amp;"-"&amp;COUNTIF($B$2:$B3552, $B3552)</f>
        <v>5106-1</v>
      </c>
    </row>
    <row r="3553" spans="1:12" x14ac:dyDescent="0.2">
      <c r="A3553" s="2" t="s">
        <v>2620</v>
      </c>
      <c r="B3553" s="2">
        <v>5233</v>
      </c>
      <c r="C3553" s="2">
        <v>0</v>
      </c>
      <c r="D3553" s="2" t="s">
        <v>2621</v>
      </c>
      <c r="E3553" s="2">
        <v>4121</v>
      </c>
      <c r="F3553" s="2" t="s">
        <v>2510</v>
      </c>
      <c r="G3553" s="2">
        <v>2659702.81</v>
      </c>
      <c r="H3553" s="2">
        <v>1263390.0919999999</v>
      </c>
      <c r="I3553" s="2" t="s">
        <v>4896</v>
      </c>
      <c r="J3553" s="4">
        <v>39630</v>
      </c>
      <c r="K3553" s="230">
        <f t="shared" si="257"/>
        <v>3</v>
      </c>
      <c r="L3553" s="2" t="str">
        <f>$B3553&amp;"-"&amp;COUNTIF($B$2:$B3553, $B3553)</f>
        <v>5233-1</v>
      </c>
    </row>
    <row r="3554" spans="1:12" x14ac:dyDescent="0.2">
      <c r="A3554" s="2" t="s">
        <v>2621</v>
      </c>
      <c r="B3554" s="2">
        <v>5234</v>
      </c>
      <c r="C3554" s="2">
        <v>0</v>
      </c>
      <c r="D3554" s="2" t="s">
        <v>2621</v>
      </c>
      <c r="E3554" s="2">
        <v>4121</v>
      </c>
      <c r="F3554" s="2" t="s">
        <v>2510</v>
      </c>
      <c r="G3554" s="2">
        <v>2657136.8190000001</v>
      </c>
      <c r="H3554" s="2">
        <v>1264568.9669999999</v>
      </c>
      <c r="I3554" s="2" t="s">
        <v>4896</v>
      </c>
      <c r="J3554" s="4">
        <v>39630</v>
      </c>
      <c r="K3554" s="230">
        <f t="shared" si="257"/>
        <v>3</v>
      </c>
      <c r="L3554" s="2" t="str">
        <f>$B3554&amp;"-"&amp;COUNTIF($B$2:$B3554, $B3554)</f>
        <v>5234-1</v>
      </c>
    </row>
    <row r="3555" spans="1:12" x14ac:dyDescent="0.2">
      <c r="A3555" s="2" t="s">
        <v>2625</v>
      </c>
      <c r="B3555" s="2">
        <v>5107</v>
      </c>
      <c r="C3555" s="2">
        <v>0</v>
      </c>
      <c r="D3555" s="2" t="s">
        <v>2622</v>
      </c>
      <c r="E3555" s="2">
        <v>4122</v>
      </c>
      <c r="F3555" s="2" t="s">
        <v>2510</v>
      </c>
      <c r="G3555" s="2">
        <v>2654261.1830000002</v>
      </c>
      <c r="H3555" s="2">
        <v>1257323.98</v>
      </c>
      <c r="I3555" s="2" t="s">
        <v>4896</v>
      </c>
      <c r="J3555" s="4">
        <v>39630</v>
      </c>
      <c r="K3555" s="230">
        <f t="shared" si="257"/>
        <v>3</v>
      </c>
      <c r="L3555" s="2" t="str">
        <f>$B3555&amp;"-"&amp;COUNTIF($B$2:$B3555, $B3555)</f>
        <v>5107-1</v>
      </c>
    </row>
    <row r="3556" spans="1:12" x14ac:dyDescent="0.2">
      <c r="A3556" s="2" t="s">
        <v>2622</v>
      </c>
      <c r="B3556" s="2">
        <v>5213</v>
      </c>
      <c r="C3556" s="2">
        <v>0</v>
      </c>
      <c r="D3556" s="2" t="s">
        <v>2622</v>
      </c>
      <c r="E3556" s="2">
        <v>4122</v>
      </c>
      <c r="F3556" s="2" t="s">
        <v>2510</v>
      </c>
      <c r="G3556" s="2">
        <v>2654198.5649999999</v>
      </c>
      <c r="H3556" s="2">
        <v>1258021.652</v>
      </c>
      <c r="I3556" s="2" t="s">
        <v>4896</v>
      </c>
      <c r="J3556" s="4">
        <v>39630</v>
      </c>
      <c r="K3556" s="230">
        <f t="shared" si="257"/>
        <v>3</v>
      </c>
      <c r="L3556" s="2" t="str">
        <f>$B3556&amp;"-"&amp;COUNTIF($B$2:$B3556, $B3556)</f>
        <v>5213-1</v>
      </c>
    </row>
    <row r="3557" spans="1:12" x14ac:dyDescent="0.2">
      <c r="A3557" s="2" t="s">
        <v>2603</v>
      </c>
      <c r="B3557" s="2">
        <v>5222</v>
      </c>
      <c r="C3557" s="2">
        <v>0</v>
      </c>
      <c r="D3557" s="2" t="s">
        <v>2622</v>
      </c>
      <c r="E3557" s="2">
        <v>4122</v>
      </c>
      <c r="F3557" s="2" t="s">
        <v>2510</v>
      </c>
      <c r="G3557" s="2">
        <v>2656560.1690000002</v>
      </c>
      <c r="H3557" s="2">
        <v>1258986.6359999999</v>
      </c>
      <c r="I3557" s="2" t="s">
        <v>4896</v>
      </c>
      <c r="J3557" s="4">
        <v>39630</v>
      </c>
      <c r="K3557" s="230">
        <f t="shared" si="257"/>
        <v>3</v>
      </c>
      <c r="L3557" s="2" t="str">
        <f>$B3557&amp;"-"&amp;COUNTIF($B$2:$B3557, $B3557)</f>
        <v>5222-2</v>
      </c>
    </row>
    <row r="3558" spans="1:12" x14ac:dyDescent="0.2">
      <c r="A3558" s="2" t="s">
        <v>2624</v>
      </c>
      <c r="B3558" s="2">
        <v>5225</v>
      </c>
      <c r="C3558" s="2">
        <v>1</v>
      </c>
      <c r="D3558" s="2" t="s">
        <v>2622</v>
      </c>
      <c r="E3558" s="2">
        <v>4122</v>
      </c>
      <c r="F3558" s="2" t="s">
        <v>2510</v>
      </c>
      <c r="G3558" s="2">
        <v>2654944.7510000002</v>
      </c>
      <c r="H3558" s="2">
        <v>1258921.98</v>
      </c>
      <c r="I3558" s="2" t="s">
        <v>4896</v>
      </c>
      <c r="J3558" s="4">
        <v>39630</v>
      </c>
      <c r="K3558" s="230">
        <f t="shared" si="257"/>
        <v>3</v>
      </c>
      <c r="L3558" s="2" t="str">
        <f>$B3558&amp;"-"&amp;COUNTIF($B$2:$B3558, $B3558)</f>
        <v>5225-1</v>
      </c>
    </row>
    <row r="3559" spans="1:12" x14ac:dyDescent="0.2">
      <c r="A3559" s="2" t="s">
        <v>2623</v>
      </c>
      <c r="B3559" s="2">
        <v>5210</v>
      </c>
      <c r="C3559" s="2">
        <v>0</v>
      </c>
      <c r="D3559" s="2" t="s">
        <v>2623</v>
      </c>
      <c r="E3559" s="2">
        <v>4123</v>
      </c>
      <c r="F3559" s="2" t="s">
        <v>2510</v>
      </c>
      <c r="G3559" s="2">
        <v>2658916.8689999999</v>
      </c>
      <c r="H3559" s="2">
        <v>1258697.922</v>
      </c>
      <c r="I3559" s="2" t="s">
        <v>4896</v>
      </c>
      <c r="J3559" s="4">
        <v>39630</v>
      </c>
      <c r="K3559" s="230">
        <f t="shared" si="257"/>
        <v>3</v>
      </c>
      <c r="L3559" s="2" t="str">
        <f>$B3559&amp;"-"&amp;COUNTIF($B$2:$B3559, $B3559)</f>
        <v>5210-3</v>
      </c>
    </row>
    <row r="3560" spans="1:12" x14ac:dyDescent="0.2">
      <c r="A3560" s="2" t="s">
        <v>2624</v>
      </c>
      <c r="B3560" s="2">
        <v>5225</v>
      </c>
      <c r="C3560" s="2">
        <v>1</v>
      </c>
      <c r="D3560" s="2" t="s">
        <v>2624</v>
      </c>
      <c r="E3560" s="2">
        <v>4124</v>
      </c>
      <c r="F3560" s="2" t="s">
        <v>2510</v>
      </c>
      <c r="G3560" s="2">
        <v>2653693.2110000001</v>
      </c>
      <c r="H3560" s="2">
        <v>1259647.4950000001</v>
      </c>
      <c r="I3560" s="2" t="s">
        <v>4896</v>
      </c>
      <c r="J3560" s="4">
        <v>39630</v>
      </c>
      <c r="K3560" s="230">
        <f t="shared" si="257"/>
        <v>3</v>
      </c>
      <c r="L3560" s="2" t="str">
        <f>$B3560&amp;"-"&amp;COUNTIF($B$2:$B3560, $B3560)</f>
        <v>5225-2</v>
      </c>
    </row>
    <row r="3561" spans="1:12" x14ac:dyDescent="0.2">
      <c r="A3561" s="2" t="s">
        <v>2612</v>
      </c>
      <c r="B3561" s="2">
        <v>5236</v>
      </c>
      <c r="C3561" s="2">
        <v>0</v>
      </c>
      <c r="D3561" s="2" t="s">
        <v>2624</v>
      </c>
      <c r="E3561" s="2">
        <v>4124</v>
      </c>
      <c r="F3561" s="2" t="s">
        <v>2510</v>
      </c>
      <c r="G3561" s="2">
        <v>2655715.3220000002</v>
      </c>
      <c r="H3561" s="2">
        <v>1261517.966</v>
      </c>
      <c r="I3561" s="2" t="s">
        <v>4896</v>
      </c>
      <c r="J3561" s="4">
        <v>39630</v>
      </c>
      <c r="K3561" s="230">
        <f t="shared" si="257"/>
        <v>3</v>
      </c>
      <c r="L3561" s="2" t="str">
        <f>$B3561&amp;"-"&amp;COUNTIF($B$2:$B3561, $B3561)</f>
        <v>5236-2</v>
      </c>
    </row>
    <row r="3562" spans="1:12" x14ac:dyDescent="0.2">
      <c r="A3562" s="2" t="s">
        <v>2610</v>
      </c>
      <c r="B3562" s="2">
        <v>5237</v>
      </c>
      <c r="C3562" s="2">
        <v>0</v>
      </c>
      <c r="D3562" s="2" t="s">
        <v>2624</v>
      </c>
      <c r="E3562" s="2">
        <v>4124</v>
      </c>
      <c r="F3562" s="2" t="s">
        <v>2510</v>
      </c>
      <c r="G3562" s="2">
        <v>2653798.1269999999</v>
      </c>
      <c r="H3562" s="2">
        <v>1262177.7949999999</v>
      </c>
      <c r="I3562" s="2" t="s">
        <v>4896</v>
      </c>
      <c r="J3562" s="4">
        <v>39630</v>
      </c>
      <c r="K3562" s="230">
        <f t="shared" si="257"/>
        <v>3</v>
      </c>
      <c r="L3562" s="2" t="str">
        <f>$B3562&amp;"-"&amp;COUNTIF($B$2:$B3562, $B3562)</f>
        <v>5237-2</v>
      </c>
    </row>
    <row r="3563" spans="1:12" x14ac:dyDescent="0.2">
      <c r="A3563" s="2" t="s">
        <v>2625</v>
      </c>
      <c r="B3563" s="2">
        <v>5107</v>
      </c>
      <c r="C3563" s="2">
        <v>0</v>
      </c>
      <c r="D3563" s="2" t="s">
        <v>2626</v>
      </c>
      <c r="E3563" s="2">
        <v>4125</v>
      </c>
      <c r="F3563" s="2" t="s">
        <v>2510</v>
      </c>
      <c r="G3563" s="2">
        <v>2652332.602</v>
      </c>
      <c r="H3563" s="2">
        <v>1256253.2819999999</v>
      </c>
      <c r="I3563" s="2" t="s">
        <v>4896</v>
      </c>
      <c r="J3563" s="4">
        <v>39630</v>
      </c>
      <c r="K3563" s="230">
        <f t="shared" si="257"/>
        <v>3</v>
      </c>
      <c r="L3563" s="2" t="str">
        <f>$B3563&amp;"-"&amp;COUNTIF($B$2:$B3563, $B3563)</f>
        <v>5107-2</v>
      </c>
    </row>
    <row r="3564" spans="1:12" x14ac:dyDescent="0.2">
      <c r="A3564" s="2" t="s">
        <v>2627</v>
      </c>
      <c r="B3564" s="2">
        <v>5108</v>
      </c>
      <c r="C3564" s="2">
        <v>0</v>
      </c>
      <c r="D3564" s="2" t="s">
        <v>2626</v>
      </c>
      <c r="E3564" s="2">
        <v>4125</v>
      </c>
      <c r="F3564" s="2" t="s">
        <v>2510</v>
      </c>
      <c r="G3564" s="2">
        <v>2651652.7999999998</v>
      </c>
      <c r="H3564" s="2">
        <v>1254311.3589999999</v>
      </c>
      <c r="I3564" s="2" t="s">
        <v>4896</v>
      </c>
      <c r="J3564" s="4">
        <v>39630</v>
      </c>
      <c r="K3564" s="230">
        <f t="shared" si="257"/>
        <v>3</v>
      </c>
      <c r="L3564" s="2" t="str">
        <f>$B3564&amp;"-"&amp;COUNTIF($B$2:$B3564, $B3564)</f>
        <v>5108-1</v>
      </c>
    </row>
    <row r="3565" spans="1:12" x14ac:dyDescent="0.2">
      <c r="A3565" s="2" t="s">
        <v>2628</v>
      </c>
      <c r="B3565" s="2">
        <v>5712</v>
      </c>
      <c r="C3565" s="2">
        <v>0</v>
      </c>
      <c r="D3565" s="2" t="s">
        <v>2628</v>
      </c>
      <c r="E3565" s="2">
        <v>4131</v>
      </c>
      <c r="F3565" s="2" t="s">
        <v>2510</v>
      </c>
      <c r="G3565" s="2">
        <v>2658066.9640000002</v>
      </c>
      <c r="H3565" s="2">
        <v>1235207.8840000001</v>
      </c>
      <c r="I3565" s="2" t="s">
        <v>4896</v>
      </c>
      <c r="J3565" s="4">
        <v>39630</v>
      </c>
      <c r="K3565" s="230">
        <f t="shared" si="257"/>
        <v>3</v>
      </c>
      <c r="L3565" s="2" t="str">
        <f>$B3565&amp;"-"&amp;COUNTIF($B$2:$B3565, $B3565)</f>
        <v>5712-1</v>
      </c>
    </row>
    <row r="3566" spans="1:12" x14ac:dyDescent="0.2">
      <c r="A3566" s="2" t="s">
        <v>2629</v>
      </c>
      <c r="B3566" s="2">
        <v>5708</v>
      </c>
      <c r="C3566" s="2">
        <v>0</v>
      </c>
      <c r="D3566" s="2" t="s">
        <v>2629</v>
      </c>
      <c r="E3566" s="2">
        <v>4132</v>
      </c>
      <c r="F3566" s="2" t="s">
        <v>2510</v>
      </c>
      <c r="G3566" s="2">
        <v>2656982.0869999998</v>
      </c>
      <c r="H3566" s="2">
        <v>1238191.08</v>
      </c>
      <c r="I3566" s="2" t="s">
        <v>4896</v>
      </c>
      <c r="J3566" s="4">
        <v>39630</v>
      </c>
      <c r="K3566" s="230">
        <f t="shared" si="257"/>
        <v>3</v>
      </c>
      <c r="L3566" s="2" t="str">
        <f>$B3566&amp;"-"&amp;COUNTIF($B$2:$B3566, $B3566)</f>
        <v>5708-1</v>
      </c>
    </row>
    <row r="3567" spans="1:12" x14ac:dyDescent="0.2">
      <c r="A3567" s="2" t="s">
        <v>2632</v>
      </c>
      <c r="B3567" s="2">
        <v>5724</v>
      </c>
      <c r="C3567" s="2">
        <v>0</v>
      </c>
      <c r="D3567" s="2" t="s">
        <v>2632</v>
      </c>
      <c r="E3567" s="2">
        <v>4134</v>
      </c>
      <c r="F3567" s="2" t="s">
        <v>2510</v>
      </c>
      <c r="G3567" s="2">
        <v>2653980.679</v>
      </c>
      <c r="H3567" s="2">
        <v>1241169.426</v>
      </c>
      <c r="I3567" s="2" t="s">
        <v>4896</v>
      </c>
      <c r="J3567" s="4">
        <v>39630</v>
      </c>
      <c r="K3567" s="230">
        <f t="shared" si="257"/>
        <v>3</v>
      </c>
      <c r="L3567" s="2" t="str">
        <f>$B3567&amp;"-"&amp;COUNTIF($B$2:$B3567, $B3567)</f>
        <v>5724-1</v>
      </c>
    </row>
    <row r="3568" spans="1:12" x14ac:dyDescent="0.2">
      <c r="A3568" s="2" t="s">
        <v>2648</v>
      </c>
      <c r="B3568" s="2">
        <v>5726</v>
      </c>
      <c r="C3568" s="2">
        <v>0</v>
      </c>
      <c r="D3568" s="2" t="s">
        <v>2632</v>
      </c>
      <c r="E3568" s="2">
        <v>4134</v>
      </c>
      <c r="F3568" s="2" t="s">
        <v>2510</v>
      </c>
      <c r="G3568" s="2">
        <v>2652338.7170000002</v>
      </c>
      <c r="H3568" s="2">
        <v>1241072.4720000001</v>
      </c>
      <c r="I3568" s="2" t="s">
        <v>4896</v>
      </c>
      <c r="J3568" s="4">
        <v>39630</v>
      </c>
      <c r="K3568" s="230">
        <f t="shared" si="257"/>
        <v>3</v>
      </c>
      <c r="L3568" s="2" t="str">
        <f>$B3568&amp;"-"&amp;COUNTIF($B$2:$B3568, $B3568)</f>
        <v>5726-1</v>
      </c>
    </row>
    <row r="3569" spans="1:12" x14ac:dyDescent="0.2">
      <c r="A3569" s="2" t="s">
        <v>2643</v>
      </c>
      <c r="B3569" s="2">
        <v>5046</v>
      </c>
      <c r="C3569" s="2">
        <v>1</v>
      </c>
      <c r="D3569" s="2" t="s">
        <v>2633</v>
      </c>
      <c r="E3569" s="2">
        <v>4135</v>
      </c>
      <c r="F3569" s="2" t="s">
        <v>2510</v>
      </c>
      <c r="G3569" s="2">
        <v>2651698.7680000002</v>
      </c>
      <c r="H3569" s="2">
        <v>1235212.2250000001</v>
      </c>
      <c r="I3569" s="2" t="s">
        <v>4896</v>
      </c>
      <c r="J3569" s="4">
        <v>39630</v>
      </c>
      <c r="K3569" s="230">
        <f t="shared" si="257"/>
        <v>3</v>
      </c>
      <c r="L3569" s="2" t="str">
        <f>$B3569&amp;"-"&amp;COUNTIF($B$2:$B3569, $B3569)</f>
        <v>5046-1</v>
      </c>
    </row>
    <row r="3570" spans="1:12" x14ac:dyDescent="0.2">
      <c r="A3570" s="2" t="s">
        <v>2644</v>
      </c>
      <c r="B3570" s="2">
        <v>5046</v>
      </c>
      <c r="C3570" s="2">
        <v>2</v>
      </c>
      <c r="D3570" s="2" t="s">
        <v>2633</v>
      </c>
      <c r="E3570" s="2">
        <v>4135</v>
      </c>
      <c r="F3570" s="2" t="s">
        <v>2510</v>
      </c>
      <c r="G3570" s="2">
        <v>2652434.9</v>
      </c>
      <c r="H3570" s="2">
        <v>1233221.5209999999</v>
      </c>
      <c r="I3570" s="2" t="s">
        <v>4896</v>
      </c>
      <c r="J3570" s="4">
        <v>39630</v>
      </c>
      <c r="K3570" s="230">
        <f t="shared" si="257"/>
        <v>3</v>
      </c>
      <c r="L3570" s="2" t="str">
        <f>$B3570&amp;"-"&amp;COUNTIF($B$2:$B3570, $B3570)</f>
        <v>5046-2</v>
      </c>
    </row>
    <row r="3571" spans="1:12" x14ac:dyDescent="0.2">
      <c r="A3571" s="2" t="s">
        <v>2633</v>
      </c>
      <c r="B3571" s="2">
        <v>5728</v>
      </c>
      <c r="C3571" s="2">
        <v>0</v>
      </c>
      <c r="D3571" s="2" t="s">
        <v>2633</v>
      </c>
      <c r="E3571" s="2">
        <v>4135</v>
      </c>
      <c r="F3571" s="2" t="s">
        <v>2510</v>
      </c>
      <c r="G3571" s="2">
        <v>2653308.8709999998</v>
      </c>
      <c r="H3571" s="2">
        <v>1235437.139</v>
      </c>
      <c r="I3571" s="2" t="s">
        <v>4896</v>
      </c>
      <c r="J3571" s="4">
        <v>39630</v>
      </c>
      <c r="K3571" s="230">
        <f t="shared" si="257"/>
        <v>3</v>
      </c>
      <c r="L3571" s="2" t="str">
        <f>$B3571&amp;"-"&amp;COUNTIF($B$2:$B3571, $B3571)</f>
        <v>5728-1</v>
      </c>
    </row>
    <row r="3572" spans="1:12" x14ac:dyDescent="0.2">
      <c r="A3572" s="2" t="s">
        <v>2634</v>
      </c>
      <c r="B3572" s="2">
        <v>5043</v>
      </c>
      <c r="C3572" s="2">
        <v>0</v>
      </c>
      <c r="D3572" s="2" t="s">
        <v>2634</v>
      </c>
      <c r="E3572" s="2">
        <v>4136</v>
      </c>
      <c r="F3572" s="2" t="s">
        <v>2510</v>
      </c>
      <c r="G3572" s="2">
        <v>2644965.2609999999</v>
      </c>
      <c r="H3572" s="2">
        <v>1241159.977</v>
      </c>
      <c r="I3572" s="2" t="s">
        <v>4896</v>
      </c>
      <c r="J3572" s="4">
        <v>39630</v>
      </c>
      <c r="K3572" s="230">
        <f t="shared" si="257"/>
        <v>3</v>
      </c>
      <c r="L3572" s="2" t="str">
        <f>$B3572&amp;"-"&amp;COUNTIF($B$2:$B3572, $B3572)</f>
        <v>5043-1</v>
      </c>
    </row>
    <row r="3573" spans="1:12" x14ac:dyDescent="0.2">
      <c r="A3573" s="2" t="s">
        <v>2635</v>
      </c>
      <c r="B3573" s="2">
        <v>5733</v>
      </c>
      <c r="C3573" s="2">
        <v>0</v>
      </c>
      <c r="D3573" s="2" t="s">
        <v>2636</v>
      </c>
      <c r="E3573" s="2">
        <v>4137</v>
      </c>
      <c r="F3573" s="2" t="s">
        <v>2510</v>
      </c>
      <c r="G3573" s="2">
        <v>2655186.6770000001</v>
      </c>
      <c r="H3573" s="2">
        <v>1236222.1780000001</v>
      </c>
      <c r="I3573" s="2" t="s">
        <v>4896</v>
      </c>
      <c r="J3573" s="4">
        <v>39630</v>
      </c>
      <c r="K3573" s="230">
        <f t="shared" si="257"/>
        <v>3</v>
      </c>
      <c r="L3573" s="2" t="str">
        <f>$B3573&amp;"-"&amp;COUNTIF($B$2:$B3573, $B3573)</f>
        <v>5733-1</v>
      </c>
    </row>
    <row r="3574" spans="1:12" x14ac:dyDescent="0.2">
      <c r="A3574" s="2" t="s">
        <v>2684</v>
      </c>
      <c r="B3574" s="2">
        <v>5706</v>
      </c>
      <c r="C3574" s="2">
        <v>0</v>
      </c>
      <c r="D3574" s="2" t="s">
        <v>2637</v>
      </c>
      <c r="E3574" s="2">
        <v>4138</v>
      </c>
      <c r="F3574" s="2" t="s">
        <v>2510</v>
      </c>
      <c r="G3574" s="2">
        <v>2655974.1770000001</v>
      </c>
      <c r="H3574" s="2">
        <v>1240656.9890000001</v>
      </c>
      <c r="I3574" s="2" t="s">
        <v>4896</v>
      </c>
      <c r="J3574" s="4">
        <v>39630</v>
      </c>
      <c r="K3574" s="230">
        <f t="shared" si="257"/>
        <v>3</v>
      </c>
      <c r="L3574" s="2" t="str">
        <f>$B3574&amp;"-"&amp;COUNTIF($B$2:$B3574, $B3574)</f>
        <v>5706-1</v>
      </c>
    </row>
    <row r="3575" spans="1:12" x14ac:dyDescent="0.2">
      <c r="A3575" s="2" t="s">
        <v>2637</v>
      </c>
      <c r="B3575" s="2">
        <v>5725</v>
      </c>
      <c r="C3575" s="2">
        <v>0</v>
      </c>
      <c r="D3575" s="2" t="s">
        <v>2637</v>
      </c>
      <c r="E3575" s="2">
        <v>4138</v>
      </c>
      <c r="F3575" s="2" t="s">
        <v>2510</v>
      </c>
      <c r="G3575" s="2">
        <v>2655605.6609999998</v>
      </c>
      <c r="H3575" s="2">
        <v>1239910.057</v>
      </c>
      <c r="I3575" s="2" t="s">
        <v>4896</v>
      </c>
      <c r="J3575" s="4">
        <v>39630</v>
      </c>
      <c r="K3575" s="230">
        <f t="shared" si="257"/>
        <v>3</v>
      </c>
      <c r="L3575" s="2" t="str">
        <f>$B3575&amp;"-"&amp;COUNTIF($B$2:$B3575, $B3575)</f>
        <v>5725-1</v>
      </c>
    </row>
    <row r="3576" spans="1:12" x14ac:dyDescent="0.2">
      <c r="A3576" s="2" t="s">
        <v>2630</v>
      </c>
      <c r="B3576" s="2">
        <v>5736</v>
      </c>
      <c r="C3576" s="2">
        <v>0</v>
      </c>
      <c r="D3576" s="2" t="s">
        <v>2638</v>
      </c>
      <c r="E3576" s="2">
        <v>4139</v>
      </c>
      <c r="F3576" s="2" t="s">
        <v>2510</v>
      </c>
      <c r="G3576" s="2">
        <v>2656045.5099999998</v>
      </c>
      <c r="H3576" s="2">
        <v>1231743.246</v>
      </c>
      <c r="I3576" s="2" t="s">
        <v>4896</v>
      </c>
      <c r="J3576" s="4">
        <v>39630</v>
      </c>
      <c r="K3576" s="230">
        <f t="shared" si="257"/>
        <v>3</v>
      </c>
      <c r="L3576" s="2" t="str">
        <f>$B3576&amp;"-"&amp;COUNTIF($B$2:$B3576, $B3576)</f>
        <v>5736-1</v>
      </c>
    </row>
    <row r="3577" spans="1:12" x14ac:dyDescent="0.2">
      <c r="A3577" s="2" t="s">
        <v>2638</v>
      </c>
      <c r="B3577" s="2">
        <v>5737</v>
      </c>
      <c r="C3577" s="2">
        <v>0</v>
      </c>
      <c r="D3577" s="2" t="s">
        <v>2638</v>
      </c>
      <c r="E3577" s="2">
        <v>4139</v>
      </c>
      <c r="F3577" s="2" t="s">
        <v>2510</v>
      </c>
      <c r="G3577" s="2">
        <v>2657177.7250000001</v>
      </c>
      <c r="H3577" s="2">
        <v>1231936.183</v>
      </c>
      <c r="I3577" s="2" t="s">
        <v>4896</v>
      </c>
      <c r="J3577" s="4">
        <v>39630</v>
      </c>
      <c r="K3577" s="230">
        <f t="shared" si="257"/>
        <v>3</v>
      </c>
      <c r="L3577" s="2" t="str">
        <f>$B3577&amp;"-"&amp;COUNTIF($B$2:$B3577, $B3577)</f>
        <v>5737-1</v>
      </c>
    </row>
    <row r="3578" spans="1:12" x14ac:dyDescent="0.2">
      <c r="A3578" s="2" t="s">
        <v>2639</v>
      </c>
      <c r="B3578" s="2">
        <v>5727</v>
      </c>
      <c r="C3578" s="2">
        <v>0</v>
      </c>
      <c r="D3578" s="2" t="s">
        <v>2639</v>
      </c>
      <c r="E3578" s="2">
        <v>4140</v>
      </c>
      <c r="F3578" s="2" t="s">
        <v>2510</v>
      </c>
      <c r="G3578" s="2">
        <v>2651854.4190000002</v>
      </c>
      <c r="H3578" s="2">
        <v>1238688.9180000001</v>
      </c>
      <c r="I3578" s="2" t="s">
        <v>4896</v>
      </c>
      <c r="J3578" s="4">
        <v>39630</v>
      </c>
      <c r="K3578" s="230">
        <f t="shared" si="257"/>
        <v>3</v>
      </c>
      <c r="L3578" s="2" t="str">
        <f>$B3578&amp;"-"&amp;COUNTIF($B$2:$B3578, $B3578)</f>
        <v>5727-1</v>
      </c>
    </row>
    <row r="3579" spans="1:12" x14ac:dyDescent="0.2">
      <c r="A3579" s="2" t="s">
        <v>2640</v>
      </c>
      <c r="B3579" s="2">
        <v>5734</v>
      </c>
      <c r="C3579" s="2">
        <v>0</v>
      </c>
      <c r="D3579" s="2" t="s">
        <v>2641</v>
      </c>
      <c r="E3579" s="2">
        <v>4141</v>
      </c>
      <c r="F3579" s="2" t="s">
        <v>2510</v>
      </c>
      <c r="G3579" s="2">
        <v>2655717.0589999999</v>
      </c>
      <c r="H3579" s="2">
        <v>1234995.1880000001</v>
      </c>
      <c r="I3579" s="2" t="s">
        <v>4896</v>
      </c>
      <c r="J3579" s="4">
        <v>39630</v>
      </c>
      <c r="K3579" s="230">
        <f t="shared" si="257"/>
        <v>3</v>
      </c>
      <c r="L3579" s="2" t="str">
        <f>$B3579&amp;"-"&amp;COUNTIF($B$2:$B3579, $B3579)</f>
        <v>5734-1</v>
      </c>
    </row>
    <row r="3580" spans="1:12" x14ac:dyDescent="0.2">
      <c r="A3580" s="2" t="s">
        <v>2642</v>
      </c>
      <c r="B3580" s="2">
        <v>5044</v>
      </c>
      <c r="C3580" s="2">
        <v>0</v>
      </c>
      <c r="D3580" s="2" t="s">
        <v>2642</v>
      </c>
      <c r="E3580" s="2">
        <v>4142</v>
      </c>
      <c r="F3580" s="2" t="s">
        <v>2510</v>
      </c>
      <c r="G3580" s="2">
        <v>2649326.7760000001</v>
      </c>
      <c r="H3580" s="2">
        <v>1237586.5660000001</v>
      </c>
      <c r="I3580" s="2" t="s">
        <v>4896</v>
      </c>
      <c r="J3580" s="4">
        <v>39630</v>
      </c>
      <c r="K3580" s="230">
        <f t="shared" si="257"/>
        <v>3</v>
      </c>
      <c r="L3580" s="2" t="str">
        <f>$B3580&amp;"-"&amp;COUNTIF($B$2:$B3580, $B3580)</f>
        <v>5044-1</v>
      </c>
    </row>
    <row r="3581" spans="1:12" x14ac:dyDescent="0.2">
      <c r="A3581" s="2" t="s">
        <v>2643</v>
      </c>
      <c r="B3581" s="2">
        <v>5046</v>
      </c>
      <c r="C3581" s="2">
        <v>1</v>
      </c>
      <c r="D3581" s="2" t="s">
        <v>2643</v>
      </c>
      <c r="E3581" s="2">
        <v>4143</v>
      </c>
      <c r="F3581" s="2" t="s">
        <v>2510</v>
      </c>
      <c r="G3581" s="2">
        <v>2650835.6839999999</v>
      </c>
      <c r="H3581" s="2">
        <v>1235747.2379999999</v>
      </c>
      <c r="I3581" s="2" t="s">
        <v>4896</v>
      </c>
      <c r="J3581" s="4">
        <v>39630</v>
      </c>
      <c r="K3581" s="230">
        <f t="shared" si="257"/>
        <v>3</v>
      </c>
      <c r="L3581" s="2" t="str">
        <f>$B3581&amp;"-"&amp;COUNTIF($B$2:$B3581, $B3581)</f>
        <v>5046-3</v>
      </c>
    </row>
    <row r="3582" spans="1:12" x14ac:dyDescent="0.2">
      <c r="A3582" s="2" t="s">
        <v>2644</v>
      </c>
      <c r="B3582" s="2">
        <v>5046</v>
      </c>
      <c r="C3582" s="2">
        <v>2</v>
      </c>
      <c r="D3582" s="2" t="s">
        <v>2643</v>
      </c>
      <c r="E3582" s="2">
        <v>4143</v>
      </c>
      <c r="F3582" s="2" t="s">
        <v>2510</v>
      </c>
      <c r="G3582" s="2">
        <v>2651304.0759999999</v>
      </c>
      <c r="H3582" s="2">
        <v>1233903.32</v>
      </c>
      <c r="I3582" s="2" t="s">
        <v>4896</v>
      </c>
      <c r="J3582" s="4">
        <v>39630</v>
      </c>
      <c r="K3582" s="230">
        <f t="shared" si="257"/>
        <v>3</v>
      </c>
      <c r="L3582" s="2" t="str">
        <f>$B3582&amp;"-"&amp;COUNTIF($B$2:$B3582, $B3582)</f>
        <v>5046-4</v>
      </c>
    </row>
    <row r="3583" spans="1:12" x14ac:dyDescent="0.2">
      <c r="A3583" s="2" t="s">
        <v>2645</v>
      </c>
      <c r="B3583" s="2">
        <v>5040</v>
      </c>
      <c r="C3583" s="2">
        <v>0</v>
      </c>
      <c r="D3583" s="2" t="s">
        <v>2645</v>
      </c>
      <c r="E3583" s="2">
        <v>4144</v>
      </c>
      <c r="F3583" s="2" t="s">
        <v>2510</v>
      </c>
      <c r="G3583" s="2">
        <v>2646941.0869999998</v>
      </c>
      <c r="H3583" s="2">
        <v>1239658.6640000001</v>
      </c>
      <c r="I3583" s="2" t="s">
        <v>4896</v>
      </c>
      <c r="J3583" s="4">
        <v>39630</v>
      </c>
      <c r="K3583" s="230">
        <f t="shared" si="257"/>
        <v>3</v>
      </c>
      <c r="L3583" s="2" t="str">
        <f>$B3583&amp;"-"&amp;COUNTIF($B$2:$B3583, $B3583)</f>
        <v>5040-1</v>
      </c>
    </row>
    <row r="3584" spans="1:12" x14ac:dyDescent="0.2">
      <c r="A3584" s="2" t="s">
        <v>2646</v>
      </c>
      <c r="B3584" s="2">
        <v>5723</v>
      </c>
      <c r="C3584" s="2">
        <v>0</v>
      </c>
      <c r="D3584" s="2" t="s">
        <v>2647</v>
      </c>
      <c r="E3584" s="2">
        <v>4145</v>
      </c>
      <c r="F3584" s="2" t="s">
        <v>2510</v>
      </c>
      <c r="G3584" s="2">
        <v>2652148.9369999999</v>
      </c>
      <c r="H3584" s="2">
        <v>1242196.872</v>
      </c>
      <c r="I3584" s="2" t="s">
        <v>4896</v>
      </c>
      <c r="J3584" s="4">
        <v>39630</v>
      </c>
      <c r="K3584" s="230">
        <f t="shared" si="257"/>
        <v>3</v>
      </c>
      <c r="L3584" s="2" t="str">
        <f>$B3584&amp;"-"&amp;COUNTIF($B$2:$B3584, $B3584)</f>
        <v>5723-2</v>
      </c>
    </row>
    <row r="3585" spans="1:12" x14ac:dyDescent="0.2">
      <c r="A3585" s="2" t="s">
        <v>2632</v>
      </c>
      <c r="B3585" s="2">
        <v>5724</v>
      </c>
      <c r="C3585" s="2">
        <v>0</v>
      </c>
      <c r="D3585" s="2" t="s">
        <v>2647</v>
      </c>
      <c r="E3585" s="2">
        <v>4145</v>
      </c>
      <c r="F3585" s="2" t="s">
        <v>2510</v>
      </c>
      <c r="G3585" s="2">
        <v>2653376.0449999999</v>
      </c>
      <c r="H3585" s="2">
        <v>1242643.416</v>
      </c>
      <c r="I3585" s="2" t="s">
        <v>4896</v>
      </c>
      <c r="J3585" s="4">
        <v>39630</v>
      </c>
      <c r="K3585" s="230">
        <f t="shared" si="257"/>
        <v>3</v>
      </c>
      <c r="L3585" s="2" t="str">
        <f>$B3585&amp;"-"&amp;COUNTIF($B$2:$B3585, $B3585)</f>
        <v>5724-2</v>
      </c>
    </row>
    <row r="3586" spans="1:12" x14ac:dyDescent="0.2">
      <c r="A3586" s="2" t="s">
        <v>2520</v>
      </c>
      <c r="B3586" s="2">
        <v>5722</v>
      </c>
      <c r="C3586" s="2">
        <v>0</v>
      </c>
      <c r="D3586" s="2" t="s">
        <v>2648</v>
      </c>
      <c r="E3586" s="2">
        <v>4146</v>
      </c>
      <c r="F3586" s="2" t="s">
        <v>2510</v>
      </c>
      <c r="G3586" s="2">
        <v>2650166.8870000001</v>
      </c>
      <c r="H3586" s="2">
        <v>1242993.2579999999</v>
      </c>
      <c r="I3586" s="2" t="s">
        <v>4896</v>
      </c>
      <c r="J3586" s="4">
        <v>39630</v>
      </c>
      <c r="K3586" s="230">
        <f t="shared" si="257"/>
        <v>3</v>
      </c>
      <c r="L3586" s="2" t="str">
        <f>$B3586&amp;"-"&amp;COUNTIF($B$2:$B3586, $B3586)</f>
        <v>5722-2</v>
      </c>
    </row>
    <row r="3587" spans="1:12" x14ac:dyDescent="0.2">
      <c r="A3587" s="2" t="s">
        <v>2646</v>
      </c>
      <c r="B3587" s="2">
        <v>5723</v>
      </c>
      <c r="C3587" s="2">
        <v>0</v>
      </c>
      <c r="D3587" s="2" t="s">
        <v>2648</v>
      </c>
      <c r="E3587" s="2">
        <v>4146</v>
      </c>
      <c r="F3587" s="2" t="s">
        <v>2510</v>
      </c>
      <c r="G3587" s="2">
        <v>2650452.2990000001</v>
      </c>
      <c r="H3587" s="2">
        <v>1242887.287</v>
      </c>
      <c r="I3587" s="2" t="s">
        <v>4896</v>
      </c>
      <c r="J3587" s="4">
        <v>39630</v>
      </c>
      <c r="K3587" s="230">
        <f t="shared" ref="K3587:K3650" si="258">IF(I3587="it", 1, IF(I3587="fr", 2, 3))</f>
        <v>3</v>
      </c>
      <c r="L3587" s="2" t="str">
        <f>$B3587&amp;"-"&amp;COUNTIF($B$2:$B3587, $B3587)</f>
        <v>5723-3</v>
      </c>
    </row>
    <row r="3588" spans="1:12" x14ac:dyDescent="0.2">
      <c r="A3588" s="2" t="s">
        <v>2648</v>
      </c>
      <c r="B3588" s="2">
        <v>5726</v>
      </c>
      <c r="C3588" s="2">
        <v>0</v>
      </c>
      <c r="D3588" s="2" t="s">
        <v>2648</v>
      </c>
      <c r="E3588" s="2">
        <v>4146</v>
      </c>
      <c r="F3588" s="2" t="s">
        <v>2510</v>
      </c>
      <c r="G3588" s="2">
        <v>2650705.4079999998</v>
      </c>
      <c r="H3588" s="2">
        <v>1241115.7220000001</v>
      </c>
      <c r="I3588" s="2" t="s">
        <v>4896</v>
      </c>
      <c r="J3588" s="4">
        <v>39630</v>
      </c>
      <c r="K3588" s="230">
        <f t="shared" si="258"/>
        <v>3</v>
      </c>
      <c r="L3588" s="2" t="str">
        <f>$B3588&amp;"-"&amp;COUNTIF($B$2:$B3588, $B3588)</f>
        <v>5726-2</v>
      </c>
    </row>
    <row r="3589" spans="1:12" x14ac:dyDescent="0.2">
      <c r="A3589" s="2" t="s">
        <v>2649</v>
      </c>
      <c r="B3589" s="2">
        <v>5732</v>
      </c>
      <c r="C3589" s="2">
        <v>0</v>
      </c>
      <c r="D3589" s="2" t="s">
        <v>2649</v>
      </c>
      <c r="E3589" s="2">
        <v>4147</v>
      </c>
      <c r="F3589" s="2" t="s">
        <v>2510</v>
      </c>
      <c r="G3589" s="2">
        <v>2654527.2420000001</v>
      </c>
      <c r="H3589" s="2">
        <v>1237794.277</v>
      </c>
      <c r="I3589" s="2" t="s">
        <v>4896</v>
      </c>
      <c r="J3589" s="4">
        <v>39630</v>
      </c>
      <c r="K3589" s="230">
        <f t="shared" si="258"/>
        <v>3</v>
      </c>
      <c r="L3589" s="2" t="str">
        <f>$B3589&amp;"-"&amp;COUNTIF($B$2:$B3589, $B3589)</f>
        <v>5732-1</v>
      </c>
    </row>
    <row r="3590" spans="1:12" x14ac:dyDescent="0.2">
      <c r="A3590" s="2" t="s">
        <v>2650</v>
      </c>
      <c r="B3590" s="2">
        <v>5074</v>
      </c>
      <c r="C3590" s="2">
        <v>0</v>
      </c>
      <c r="D3590" s="2" t="s">
        <v>2650</v>
      </c>
      <c r="E3590" s="2">
        <v>4161</v>
      </c>
      <c r="F3590" s="2" t="s">
        <v>2510</v>
      </c>
      <c r="G3590" s="2">
        <v>2641509.4509999999</v>
      </c>
      <c r="H3590" s="2">
        <v>1265472.0290000001</v>
      </c>
      <c r="I3590" s="2" t="s">
        <v>4896</v>
      </c>
      <c r="J3590" s="4">
        <v>39630</v>
      </c>
      <c r="K3590" s="230">
        <f t="shared" si="258"/>
        <v>3</v>
      </c>
      <c r="L3590" s="2" t="str">
        <f>$B3590&amp;"-"&amp;COUNTIF($B$2:$B3590, $B3590)</f>
        <v>5074-1</v>
      </c>
    </row>
    <row r="3591" spans="1:12" x14ac:dyDescent="0.2">
      <c r="A3591" s="2" t="s">
        <v>2651</v>
      </c>
      <c r="B3591" s="2">
        <v>5070</v>
      </c>
      <c r="C3591" s="2">
        <v>0</v>
      </c>
      <c r="D3591" s="2" t="s">
        <v>2651</v>
      </c>
      <c r="E3591" s="2">
        <v>4163</v>
      </c>
      <c r="F3591" s="2" t="s">
        <v>2510</v>
      </c>
      <c r="G3591" s="2">
        <v>2643194.3569999998</v>
      </c>
      <c r="H3591" s="2">
        <v>1262058.7220000001</v>
      </c>
      <c r="I3591" s="2" t="s">
        <v>4896</v>
      </c>
      <c r="J3591" s="4">
        <v>39630</v>
      </c>
      <c r="K3591" s="230">
        <f t="shared" si="258"/>
        <v>3</v>
      </c>
      <c r="L3591" s="2" t="str">
        <f>$B3591&amp;"-"&amp;COUNTIF($B$2:$B3591, $B3591)</f>
        <v>5070-1</v>
      </c>
    </row>
    <row r="3592" spans="1:12" x14ac:dyDescent="0.2">
      <c r="A3592" s="2" t="s">
        <v>2652</v>
      </c>
      <c r="B3592" s="2">
        <v>5272</v>
      </c>
      <c r="C3592" s="2">
        <v>0</v>
      </c>
      <c r="D3592" s="2" t="s">
        <v>2652</v>
      </c>
      <c r="E3592" s="2">
        <v>4164</v>
      </c>
      <c r="F3592" s="2" t="s">
        <v>2510</v>
      </c>
      <c r="G3592" s="2">
        <v>2652187.835</v>
      </c>
      <c r="H3592" s="2">
        <v>1265582.5830000001</v>
      </c>
      <c r="I3592" s="2" t="s">
        <v>4896</v>
      </c>
      <c r="J3592" s="4">
        <v>39630</v>
      </c>
      <c r="K3592" s="230">
        <f t="shared" si="258"/>
        <v>3</v>
      </c>
      <c r="L3592" s="2" t="str">
        <f>$B3592&amp;"-"&amp;COUNTIF($B$2:$B3592, $B3592)</f>
        <v>5272-1</v>
      </c>
    </row>
    <row r="3593" spans="1:12" x14ac:dyDescent="0.2">
      <c r="A3593" s="2" t="s">
        <v>2669</v>
      </c>
      <c r="B3593" s="2">
        <v>5063</v>
      </c>
      <c r="C3593" s="2">
        <v>0</v>
      </c>
      <c r="D3593" s="2" t="s">
        <v>2653</v>
      </c>
      <c r="E3593" s="2">
        <v>4165</v>
      </c>
      <c r="F3593" s="2" t="s">
        <v>2510</v>
      </c>
      <c r="G3593" s="2">
        <v>2642370.0440000002</v>
      </c>
      <c r="H3593" s="2">
        <v>1259013.277</v>
      </c>
      <c r="I3593" s="2" t="s">
        <v>4896</v>
      </c>
      <c r="J3593" s="4">
        <v>39630</v>
      </c>
      <c r="K3593" s="230">
        <f t="shared" si="258"/>
        <v>3</v>
      </c>
      <c r="L3593" s="2" t="str">
        <f>$B3593&amp;"-"&amp;COUNTIF($B$2:$B3593, $B3593)</f>
        <v>5063-1</v>
      </c>
    </row>
    <row r="3594" spans="1:12" x14ac:dyDescent="0.2">
      <c r="A3594" s="2" t="s">
        <v>2653</v>
      </c>
      <c r="B3594" s="2">
        <v>5073</v>
      </c>
      <c r="C3594" s="2">
        <v>0</v>
      </c>
      <c r="D3594" s="2" t="s">
        <v>2653</v>
      </c>
      <c r="E3594" s="2">
        <v>4165</v>
      </c>
      <c r="F3594" s="2" t="s">
        <v>2510</v>
      </c>
      <c r="G3594" s="2">
        <v>2642803.0060000001</v>
      </c>
      <c r="H3594" s="2">
        <v>1260033.727</v>
      </c>
      <c r="I3594" s="2" t="s">
        <v>4896</v>
      </c>
      <c r="J3594" s="4">
        <v>39630</v>
      </c>
      <c r="K3594" s="230">
        <f t="shared" si="258"/>
        <v>3</v>
      </c>
      <c r="L3594" s="2" t="str">
        <f>$B3594&amp;"-"&amp;COUNTIF($B$2:$B3594, $B3594)</f>
        <v>5073-1</v>
      </c>
    </row>
    <row r="3595" spans="1:12" x14ac:dyDescent="0.2">
      <c r="A3595" s="2" t="s">
        <v>2657</v>
      </c>
      <c r="B3595" s="2">
        <v>5080</v>
      </c>
      <c r="C3595" s="2">
        <v>0</v>
      </c>
      <c r="D3595" s="2" t="s">
        <v>2655</v>
      </c>
      <c r="E3595" s="2">
        <v>4169</v>
      </c>
      <c r="F3595" s="2" t="s">
        <v>2510</v>
      </c>
      <c r="G3595" s="2">
        <v>2646282.8450000002</v>
      </c>
      <c r="H3595" s="2">
        <v>1267035.192</v>
      </c>
      <c r="I3595" s="2" t="s">
        <v>4896</v>
      </c>
      <c r="J3595" s="4">
        <v>39630</v>
      </c>
      <c r="K3595" s="230">
        <f t="shared" si="258"/>
        <v>3</v>
      </c>
      <c r="L3595" s="2" t="str">
        <f>$B3595&amp;"-"&amp;COUNTIF($B$2:$B3595, $B3595)</f>
        <v>5080-1</v>
      </c>
    </row>
    <row r="3596" spans="1:12" x14ac:dyDescent="0.2">
      <c r="A3596" s="2" t="s">
        <v>2655</v>
      </c>
      <c r="B3596" s="2">
        <v>5082</v>
      </c>
      <c r="C3596" s="2">
        <v>0</v>
      </c>
      <c r="D3596" s="2" t="s">
        <v>2655</v>
      </c>
      <c r="E3596" s="2">
        <v>4169</v>
      </c>
      <c r="F3596" s="2" t="s">
        <v>2510</v>
      </c>
      <c r="G3596" s="2">
        <v>2645519.1239999998</v>
      </c>
      <c r="H3596" s="2">
        <v>1265316.3149999999</v>
      </c>
      <c r="I3596" s="2" t="s">
        <v>4896</v>
      </c>
      <c r="J3596" s="4">
        <v>39630</v>
      </c>
      <c r="K3596" s="230">
        <f t="shared" si="258"/>
        <v>3</v>
      </c>
      <c r="L3596" s="2" t="str">
        <f>$B3596&amp;"-"&amp;COUNTIF($B$2:$B3596, $B3596)</f>
        <v>5082-1</v>
      </c>
    </row>
    <row r="3597" spans="1:12" x14ac:dyDescent="0.2">
      <c r="A3597" s="2" t="s">
        <v>2656</v>
      </c>
      <c r="B3597" s="2">
        <v>5083</v>
      </c>
      <c r="C3597" s="2">
        <v>0</v>
      </c>
      <c r="D3597" s="2" t="s">
        <v>2655</v>
      </c>
      <c r="E3597" s="2">
        <v>4169</v>
      </c>
      <c r="F3597" s="2" t="s">
        <v>2510</v>
      </c>
      <c r="G3597" s="2">
        <v>2646868.395</v>
      </c>
      <c r="H3597" s="2">
        <v>1263213.6459999999</v>
      </c>
      <c r="I3597" s="2" t="s">
        <v>4896</v>
      </c>
      <c r="J3597" s="4">
        <v>39630</v>
      </c>
      <c r="K3597" s="230">
        <f t="shared" si="258"/>
        <v>3</v>
      </c>
      <c r="L3597" s="2" t="str">
        <f>$B3597&amp;"-"&amp;COUNTIF($B$2:$B3597, $B3597)</f>
        <v>5083-1</v>
      </c>
    </row>
    <row r="3598" spans="1:12" x14ac:dyDescent="0.2">
      <c r="A3598" s="2" t="s">
        <v>2657</v>
      </c>
      <c r="B3598" s="2">
        <v>5080</v>
      </c>
      <c r="C3598" s="2">
        <v>0</v>
      </c>
      <c r="D3598" s="2" t="s">
        <v>2657</v>
      </c>
      <c r="E3598" s="2">
        <v>4170</v>
      </c>
      <c r="F3598" s="2" t="s">
        <v>2510</v>
      </c>
      <c r="G3598" s="2">
        <v>2646761.0920000002</v>
      </c>
      <c r="H3598" s="2">
        <v>1267487.3119999999</v>
      </c>
      <c r="I3598" s="2" t="s">
        <v>4896</v>
      </c>
      <c r="J3598" s="4">
        <v>39630</v>
      </c>
      <c r="K3598" s="230">
        <f t="shared" si="258"/>
        <v>3</v>
      </c>
      <c r="L3598" s="2" t="str">
        <f>$B3598&amp;"-"&amp;COUNTIF($B$2:$B3598, $B3598)</f>
        <v>5080-2</v>
      </c>
    </row>
    <row r="3599" spans="1:12" x14ac:dyDescent="0.2">
      <c r="A3599" s="2" t="s">
        <v>2658</v>
      </c>
      <c r="B3599" s="2">
        <v>5084</v>
      </c>
      <c r="C3599" s="2">
        <v>0</v>
      </c>
      <c r="D3599" s="2" t="s">
        <v>2657</v>
      </c>
      <c r="E3599" s="2">
        <v>4170</v>
      </c>
      <c r="F3599" s="2" t="s">
        <v>2510</v>
      </c>
      <c r="G3599" s="2">
        <v>2648727.1719999998</v>
      </c>
      <c r="H3599" s="2">
        <v>1267139.8840000001</v>
      </c>
      <c r="I3599" s="2" t="s">
        <v>4896</v>
      </c>
      <c r="J3599" s="4">
        <v>39630</v>
      </c>
      <c r="K3599" s="230">
        <f t="shared" si="258"/>
        <v>3</v>
      </c>
      <c r="L3599" s="2" t="str">
        <f>$B3599&amp;"-"&amp;COUNTIF($B$2:$B3599, $B3599)</f>
        <v>5084-1</v>
      </c>
    </row>
    <row r="3600" spans="1:12" x14ac:dyDescent="0.2">
      <c r="A3600" s="2" t="s">
        <v>2659</v>
      </c>
      <c r="B3600" s="2">
        <v>5085</v>
      </c>
      <c r="C3600" s="2">
        <v>0</v>
      </c>
      <c r="D3600" s="2" t="s">
        <v>2657</v>
      </c>
      <c r="E3600" s="2">
        <v>4170</v>
      </c>
      <c r="F3600" s="2" t="s">
        <v>2510</v>
      </c>
      <c r="G3600" s="2">
        <v>2649723.4509999999</v>
      </c>
      <c r="H3600" s="2">
        <v>1265122.3729999999</v>
      </c>
      <c r="I3600" s="2" t="s">
        <v>4896</v>
      </c>
      <c r="J3600" s="4">
        <v>39630</v>
      </c>
      <c r="K3600" s="230">
        <f t="shared" si="258"/>
        <v>3</v>
      </c>
      <c r="L3600" s="2" t="str">
        <f>$B3600&amp;"-"&amp;COUNTIF($B$2:$B3600, $B3600)</f>
        <v>5085-1</v>
      </c>
    </row>
    <row r="3601" spans="1:12" x14ac:dyDescent="0.2">
      <c r="A3601" s="2" t="s">
        <v>2660</v>
      </c>
      <c r="B3601" s="2">
        <v>4333</v>
      </c>
      <c r="C3601" s="2">
        <v>0</v>
      </c>
      <c r="D3601" s="2" t="s">
        <v>2661</v>
      </c>
      <c r="E3601" s="2">
        <v>4172</v>
      </c>
      <c r="F3601" s="2" t="s">
        <v>2510</v>
      </c>
      <c r="G3601" s="2">
        <v>2639434.6690000002</v>
      </c>
      <c r="H3601" s="2">
        <v>1265096.8030000001</v>
      </c>
      <c r="I3601" s="2" t="s">
        <v>4896</v>
      </c>
      <c r="J3601" s="4">
        <v>39630</v>
      </c>
      <c r="K3601" s="230">
        <f t="shared" si="258"/>
        <v>3</v>
      </c>
      <c r="L3601" s="2" t="str">
        <f>$B3601&amp;"-"&amp;COUNTIF($B$2:$B3601, $B3601)</f>
        <v>4333-1</v>
      </c>
    </row>
    <row r="3602" spans="1:12" x14ac:dyDescent="0.2">
      <c r="A3602" s="2" t="s">
        <v>2662</v>
      </c>
      <c r="B3602" s="2">
        <v>5062</v>
      </c>
      <c r="C3602" s="2">
        <v>0</v>
      </c>
      <c r="D3602" s="2" t="s">
        <v>2662</v>
      </c>
      <c r="E3602" s="2">
        <v>4173</v>
      </c>
      <c r="F3602" s="2" t="s">
        <v>2510</v>
      </c>
      <c r="G3602" s="2">
        <v>2642969.642</v>
      </c>
      <c r="H3602" s="2">
        <v>1254742.844</v>
      </c>
      <c r="I3602" s="2" t="s">
        <v>4896</v>
      </c>
      <c r="J3602" s="4">
        <v>39630</v>
      </c>
      <c r="K3602" s="230">
        <f t="shared" si="258"/>
        <v>3</v>
      </c>
      <c r="L3602" s="2" t="str">
        <f>$B3602&amp;"-"&amp;COUNTIF($B$2:$B3602, $B3602)</f>
        <v>5062-1</v>
      </c>
    </row>
    <row r="3603" spans="1:12" x14ac:dyDescent="0.2">
      <c r="A3603" s="2" t="s">
        <v>2663</v>
      </c>
      <c r="B3603" s="2">
        <v>5072</v>
      </c>
      <c r="C3603" s="2">
        <v>0</v>
      </c>
      <c r="D3603" s="2" t="s">
        <v>2663</v>
      </c>
      <c r="E3603" s="2">
        <v>4175</v>
      </c>
      <c r="F3603" s="2" t="s">
        <v>2510</v>
      </c>
      <c r="G3603" s="2">
        <v>2643613.625</v>
      </c>
      <c r="H3603" s="2">
        <v>1263956.7009999999</v>
      </c>
      <c r="I3603" s="2" t="s">
        <v>4896</v>
      </c>
      <c r="J3603" s="4">
        <v>39630</v>
      </c>
      <c r="K3603" s="230">
        <f t="shared" si="258"/>
        <v>3</v>
      </c>
      <c r="L3603" s="2" t="str">
        <f>$B3603&amp;"-"&amp;COUNTIF($B$2:$B3603, $B3603)</f>
        <v>5072-1</v>
      </c>
    </row>
    <row r="3604" spans="1:12" x14ac:dyDescent="0.2">
      <c r="A3604" s="2" t="s">
        <v>2664</v>
      </c>
      <c r="B3604" s="2">
        <v>5326</v>
      </c>
      <c r="C3604" s="2">
        <v>0</v>
      </c>
      <c r="D3604" s="2" t="s">
        <v>2664</v>
      </c>
      <c r="E3604" s="2">
        <v>4176</v>
      </c>
      <c r="F3604" s="2" t="s">
        <v>2510</v>
      </c>
      <c r="G3604" s="2">
        <v>2652963.5550000002</v>
      </c>
      <c r="H3604" s="2">
        <v>1270625.2660000001</v>
      </c>
      <c r="I3604" s="2" t="s">
        <v>4896</v>
      </c>
      <c r="J3604" s="4">
        <v>39630</v>
      </c>
      <c r="K3604" s="230">
        <f t="shared" si="258"/>
        <v>3</v>
      </c>
      <c r="L3604" s="2" t="str">
        <f>$B3604&amp;"-"&amp;COUNTIF($B$2:$B3604, $B3604)</f>
        <v>5326-1</v>
      </c>
    </row>
    <row r="3605" spans="1:12" x14ac:dyDescent="0.2">
      <c r="A3605" s="2" t="s">
        <v>2665</v>
      </c>
      <c r="B3605" s="2">
        <v>4334</v>
      </c>
      <c r="C3605" s="2">
        <v>0</v>
      </c>
      <c r="D3605" s="2" t="s">
        <v>2666</v>
      </c>
      <c r="E3605" s="2">
        <v>4177</v>
      </c>
      <c r="F3605" s="2" t="s">
        <v>2510</v>
      </c>
      <c r="G3605" s="2">
        <v>2641065.6120000002</v>
      </c>
      <c r="H3605" s="2">
        <v>1266920.308</v>
      </c>
      <c r="I3605" s="2" t="s">
        <v>4896</v>
      </c>
      <c r="J3605" s="4">
        <v>39630</v>
      </c>
      <c r="K3605" s="230">
        <f t="shared" si="258"/>
        <v>3</v>
      </c>
      <c r="L3605" s="2" t="str">
        <f>$B3605&amp;"-"&amp;COUNTIF($B$2:$B3605, $B3605)</f>
        <v>4334-1</v>
      </c>
    </row>
    <row r="3606" spans="1:12" x14ac:dyDescent="0.2">
      <c r="A3606" s="2" t="s">
        <v>2668</v>
      </c>
      <c r="B3606" s="2">
        <v>5064</v>
      </c>
      <c r="C3606" s="2">
        <v>0</v>
      </c>
      <c r="D3606" s="2" t="s">
        <v>2668</v>
      </c>
      <c r="E3606" s="2">
        <v>4181</v>
      </c>
      <c r="F3606" s="2" t="s">
        <v>2510</v>
      </c>
      <c r="G3606" s="2">
        <v>2639919.4679999999</v>
      </c>
      <c r="H3606" s="2">
        <v>1258630.2919999999</v>
      </c>
      <c r="I3606" s="2" t="s">
        <v>4896</v>
      </c>
      <c r="J3606" s="4">
        <v>39630</v>
      </c>
      <c r="K3606" s="230">
        <f t="shared" si="258"/>
        <v>3</v>
      </c>
      <c r="L3606" s="2" t="str">
        <f>$B3606&amp;"-"&amp;COUNTIF($B$2:$B3606, $B3606)</f>
        <v>5064-1</v>
      </c>
    </row>
    <row r="3607" spans="1:12" x14ac:dyDescent="0.2">
      <c r="A3607" s="2" t="s">
        <v>2516</v>
      </c>
      <c r="B3607" s="2">
        <v>5026</v>
      </c>
      <c r="C3607" s="2">
        <v>0</v>
      </c>
      <c r="D3607" s="2" t="s">
        <v>2669</v>
      </c>
      <c r="E3607" s="2">
        <v>4182</v>
      </c>
      <c r="F3607" s="2" t="s">
        <v>2510</v>
      </c>
      <c r="G3607" s="2">
        <v>2644329.2540000002</v>
      </c>
      <c r="H3607" s="2">
        <v>1257011.5889999999</v>
      </c>
      <c r="I3607" s="2" t="s">
        <v>4896</v>
      </c>
      <c r="J3607" s="4">
        <v>39630</v>
      </c>
      <c r="K3607" s="230">
        <f t="shared" si="258"/>
        <v>3</v>
      </c>
      <c r="L3607" s="2" t="str">
        <f>$B3607&amp;"-"&amp;COUNTIF($B$2:$B3607, $B3607)</f>
        <v>5026-2</v>
      </c>
    </row>
    <row r="3608" spans="1:12" x14ac:dyDescent="0.2">
      <c r="A3608" s="2" t="s">
        <v>2669</v>
      </c>
      <c r="B3608" s="2">
        <v>5063</v>
      </c>
      <c r="C3608" s="2">
        <v>0</v>
      </c>
      <c r="D3608" s="2" t="s">
        <v>2669</v>
      </c>
      <c r="E3608" s="2">
        <v>4182</v>
      </c>
      <c r="F3608" s="2" t="s">
        <v>2510</v>
      </c>
      <c r="G3608" s="2">
        <v>2642486.54</v>
      </c>
      <c r="H3608" s="2">
        <v>1257215.1059999999</v>
      </c>
      <c r="I3608" s="2" t="s">
        <v>4896</v>
      </c>
      <c r="J3608" s="4">
        <v>39630</v>
      </c>
      <c r="K3608" s="230">
        <f t="shared" si="258"/>
        <v>3</v>
      </c>
      <c r="L3608" s="2" t="str">
        <f>$B3608&amp;"-"&amp;COUNTIF($B$2:$B3608, $B3608)</f>
        <v>5063-2</v>
      </c>
    </row>
    <row r="3609" spans="1:12" x14ac:dyDescent="0.2">
      <c r="A3609" s="2" t="s">
        <v>2670</v>
      </c>
      <c r="B3609" s="2">
        <v>5079</v>
      </c>
      <c r="C3609" s="2">
        <v>0</v>
      </c>
      <c r="D3609" s="2" t="s">
        <v>2670</v>
      </c>
      <c r="E3609" s="2">
        <v>4183</v>
      </c>
      <c r="F3609" s="2" t="s">
        <v>2510</v>
      </c>
      <c r="G3609" s="2">
        <v>2649350.352</v>
      </c>
      <c r="H3609" s="2">
        <v>1257796.8929999999</v>
      </c>
      <c r="I3609" s="2" t="s">
        <v>4896</v>
      </c>
      <c r="J3609" s="4">
        <v>39630</v>
      </c>
      <c r="K3609" s="230">
        <f t="shared" si="258"/>
        <v>3</v>
      </c>
      <c r="L3609" s="2" t="str">
        <f>$B3609&amp;"-"&amp;COUNTIF($B$2:$B3609, $B3609)</f>
        <v>5079-1</v>
      </c>
    </row>
    <row r="3610" spans="1:12" x14ac:dyDescent="0.2">
      <c r="A3610" s="2" t="s">
        <v>2671</v>
      </c>
      <c r="B3610" s="2">
        <v>5273</v>
      </c>
      <c r="C3610" s="2">
        <v>0</v>
      </c>
      <c r="D3610" s="2" t="s">
        <v>2672</v>
      </c>
      <c r="E3610" s="2">
        <v>4184</v>
      </c>
      <c r="F3610" s="2" t="s">
        <v>2510</v>
      </c>
      <c r="G3610" s="2">
        <v>2651806.3879999998</v>
      </c>
      <c r="H3610" s="2">
        <v>1267517.0460000001</v>
      </c>
      <c r="I3610" s="2" t="s">
        <v>4896</v>
      </c>
      <c r="J3610" s="4">
        <v>39630</v>
      </c>
      <c r="K3610" s="230">
        <f t="shared" si="258"/>
        <v>3</v>
      </c>
      <c r="L3610" s="2" t="str">
        <f>$B3610&amp;"-"&amp;COUNTIF($B$2:$B3610, $B3610)</f>
        <v>5273-1</v>
      </c>
    </row>
    <row r="3611" spans="1:12" x14ac:dyDescent="0.2">
      <c r="A3611" s="2" t="s">
        <v>2673</v>
      </c>
      <c r="B3611" s="2">
        <v>5274</v>
      </c>
      <c r="C3611" s="2">
        <v>0</v>
      </c>
      <c r="D3611" s="2" t="s">
        <v>2672</v>
      </c>
      <c r="E3611" s="2">
        <v>4184</v>
      </c>
      <c r="F3611" s="2" t="s">
        <v>2510</v>
      </c>
      <c r="G3611" s="2">
        <v>2651773.673</v>
      </c>
      <c r="H3611" s="2">
        <v>1268984.2</v>
      </c>
      <c r="I3611" s="2" t="s">
        <v>4896</v>
      </c>
      <c r="J3611" s="4">
        <v>39630</v>
      </c>
      <c r="K3611" s="230">
        <f t="shared" si="258"/>
        <v>3</v>
      </c>
      <c r="L3611" s="2" t="str">
        <f>$B3611&amp;"-"&amp;COUNTIF($B$2:$B3611, $B3611)</f>
        <v>5274-1</v>
      </c>
    </row>
    <row r="3612" spans="1:12" x14ac:dyDescent="0.2">
      <c r="A3612" s="2" t="s">
        <v>2674</v>
      </c>
      <c r="B3612" s="2">
        <v>5275</v>
      </c>
      <c r="C3612" s="2">
        <v>0</v>
      </c>
      <c r="D3612" s="2" t="s">
        <v>2672</v>
      </c>
      <c r="E3612" s="2">
        <v>4184</v>
      </c>
      <c r="F3612" s="2" t="s">
        <v>2510</v>
      </c>
      <c r="G3612" s="2">
        <v>2650909.6069999998</v>
      </c>
      <c r="H3612" s="2">
        <v>1269591.1240000001</v>
      </c>
      <c r="I3612" s="2" t="s">
        <v>4896</v>
      </c>
      <c r="J3612" s="4">
        <v>39630</v>
      </c>
      <c r="K3612" s="230">
        <f t="shared" si="258"/>
        <v>3</v>
      </c>
      <c r="L3612" s="2" t="str">
        <f>$B3612&amp;"-"&amp;COUNTIF($B$2:$B3612, $B3612)</f>
        <v>5275-1</v>
      </c>
    </row>
    <row r="3613" spans="1:12" x14ac:dyDescent="0.2">
      <c r="A3613" s="2" t="s">
        <v>2675</v>
      </c>
      <c r="B3613" s="2">
        <v>5276</v>
      </c>
      <c r="C3613" s="2">
        <v>0</v>
      </c>
      <c r="D3613" s="2" t="s">
        <v>2672</v>
      </c>
      <c r="E3613" s="2">
        <v>4184</v>
      </c>
      <c r="F3613" s="2" t="s">
        <v>2510</v>
      </c>
      <c r="G3613" s="2">
        <v>2654085.111</v>
      </c>
      <c r="H3613" s="2">
        <v>1268895.382</v>
      </c>
      <c r="I3613" s="2" t="s">
        <v>4896</v>
      </c>
      <c r="J3613" s="4">
        <v>39630</v>
      </c>
      <c r="K3613" s="230">
        <f t="shared" si="258"/>
        <v>3</v>
      </c>
      <c r="L3613" s="2" t="str">
        <f>$B3613&amp;"-"&amp;COUNTIF($B$2:$B3613, $B3613)</f>
        <v>5276-1</v>
      </c>
    </row>
    <row r="3614" spans="1:12" x14ac:dyDescent="0.2">
      <c r="A3614" s="2" t="s">
        <v>2676</v>
      </c>
      <c r="B3614" s="2">
        <v>5277</v>
      </c>
      <c r="C3614" s="2">
        <v>0</v>
      </c>
      <c r="D3614" s="2" t="s">
        <v>2672</v>
      </c>
      <c r="E3614" s="2">
        <v>4184</v>
      </c>
      <c r="F3614" s="2" t="s">
        <v>2510</v>
      </c>
      <c r="G3614" s="2">
        <v>2654693.577</v>
      </c>
      <c r="H3614" s="2">
        <v>1266175.763</v>
      </c>
      <c r="I3614" s="2" t="s">
        <v>4896</v>
      </c>
      <c r="J3614" s="4">
        <v>39630</v>
      </c>
      <c r="K3614" s="230">
        <f t="shared" si="258"/>
        <v>3</v>
      </c>
      <c r="L3614" s="2" t="str">
        <f>$B3614&amp;"-"&amp;COUNTIF($B$2:$B3614, $B3614)</f>
        <v>5277-1</v>
      </c>
    </row>
    <row r="3615" spans="1:12" x14ac:dyDescent="0.2">
      <c r="A3615" s="2" t="s">
        <v>2677</v>
      </c>
      <c r="B3615" s="2">
        <v>5075</v>
      </c>
      <c r="C3615" s="2">
        <v>0</v>
      </c>
      <c r="D3615" s="2" t="s">
        <v>2678</v>
      </c>
      <c r="E3615" s="2">
        <v>4185</v>
      </c>
      <c r="F3615" s="2" t="s">
        <v>2510</v>
      </c>
      <c r="G3615" s="2">
        <v>2647315.1970000002</v>
      </c>
      <c r="H3615" s="2">
        <v>1261185.4839999999</v>
      </c>
      <c r="I3615" s="2" t="s">
        <v>4896</v>
      </c>
      <c r="J3615" s="4">
        <v>39630</v>
      </c>
      <c r="K3615" s="230">
        <f t="shared" si="258"/>
        <v>3</v>
      </c>
      <c r="L3615" s="2" t="str">
        <f>$B3615&amp;"-"&amp;COUNTIF($B$2:$B3615, $B3615)</f>
        <v>5075-1</v>
      </c>
    </row>
    <row r="3616" spans="1:12" x14ac:dyDescent="0.2">
      <c r="A3616" s="2" t="s">
        <v>2679</v>
      </c>
      <c r="B3616" s="2">
        <v>5076</v>
      </c>
      <c r="C3616" s="2">
        <v>0</v>
      </c>
      <c r="D3616" s="2" t="s">
        <v>2678</v>
      </c>
      <c r="E3616" s="2">
        <v>4185</v>
      </c>
      <c r="F3616" s="2" t="s">
        <v>2510</v>
      </c>
      <c r="G3616" s="2">
        <v>2649014.8739999998</v>
      </c>
      <c r="H3616" s="2">
        <v>1260758.1359999999</v>
      </c>
      <c r="I3616" s="2" t="s">
        <v>4896</v>
      </c>
      <c r="J3616" s="4">
        <v>39630</v>
      </c>
      <c r="K3616" s="230">
        <f t="shared" si="258"/>
        <v>3</v>
      </c>
      <c r="L3616" s="2" t="str">
        <f>$B3616&amp;"-"&amp;COUNTIF($B$2:$B3616, $B3616)</f>
        <v>5076-1</v>
      </c>
    </row>
    <row r="3617" spans="1:12" x14ac:dyDescent="0.2">
      <c r="A3617" s="2" t="s">
        <v>2680</v>
      </c>
      <c r="B3617" s="2">
        <v>5077</v>
      </c>
      <c r="C3617" s="2">
        <v>0</v>
      </c>
      <c r="D3617" s="2" t="s">
        <v>2678</v>
      </c>
      <c r="E3617" s="2">
        <v>4185</v>
      </c>
      <c r="F3617" s="2" t="s">
        <v>2510</v>
      </c>
      <c r="G3617" s="2">
        <v>2650022.1740000001</v>
      </c>
      <c r="H3617" s="2">
        <v>1262365.22</v>
      </c>
      <c r="I3617" s="2" t="s">
        <v>4896</v>
      </c>
      <c r="J3617" s="4">
        <v>39630</v>
      </c>
      <c r="K3617" s="230">
        <f t="shared" si="258"/>
        <v>3</v>
      </c>
      <c r="L3617" s="2" t="str">
        <f>$B3617&amp;"-"&amp;COUNTIF($B$2:$B3617, $B3617)</f>
        <v>5077-1</v>
      </c>
    </row>
    <row r="3618" spans="1:12" x14ac:dyDescent="0.2">
      <c r="A3618" s="2" t="s">
        <v>2681</v>
      </c>
      <c r="B3618" s="2">
        <v>5078</v>
      </c>
      <c r="C3618" s="2">
        <v>0</v>
      </c>
      <c r="D3618" s="2" t="s">
        <v>2678</v>
      </c>
      <c r="E3618" s="2">
        <v>4185</v>
      </c>
      <c r="F3618" s="2" t="s">
        <v>2510</v>
      </c>
      <c r="G3618" s="2">
        <v>2650797.2310000001</v>
      </c>
      <c r="H3618" s="2">
        <v>1260516.0930000001</v>
      </c>
      <c r="I3618" s="2" t="s">
        <v>4896</v>
      </c>
      <c r="J3618" s="4">
        <v>39630</v>
      </c>
      <c r="K3618" s="230">
        <f t="shared" si="258"/>
        <v>3</v>
      </c>
      <c r="L3618" s="2" t="str">
        <f>$B3618&amp;"-"&amp;COUNTIF($B$2:$B3618, $B3618)</f>
        <v>5078-2</v>
      </c>
    </row>
    <row r="3619" spans="1:12" x14ac:dyDescent="0.2">
      <c r="A3619" s="2" t="s">
        <v>2654</v>
      </c>
      <c r="B3619" s="2">
        <v>5027</v>
      </c>
      <c r="C3619" s="2">
        <v>0</v>
      </c>
      <c r="D3619" s="2" t="s">
        <v>4920</v>
      </c>
      <c r="E3619" s="2">
        <v>4186</v>
      </c>
      <c r="F3619" s="2" t="s">
        <v>2510</v>
      </c>
      <c r="G3619" s="2">
        <v>2645914.432</v>
      </c>
      <c r="H3619" s="2">
        <v>1258059.6240000001</v>
      </c>
      <c r="I3619" s="2" t="s">
        <v>4896</v>
      </c>
      <c r="J3619" s="4">
        <v>39630</v>
      </c>
      <c r="K3619" s="230">
        <f t="shared" si="258"/>
        <v>3</v>
      </c>
      <c r="L3619" s="2" t="str">
        <f>$B3619&amp;"-"&amp;COUNTIF($B$2:$B3619, $B3619)</f>
        <v>5027-1</v>
      </c>
    </row>
    <row r="3620" spans="1:12" x14ac:dyDescent="0.2">
      <c r="A3620" s="2" t="s">
        <v>2667</v>
      </c>
      <c r="B3620" s="2">
        <v>5028</v>
      </c>
      <c r="C3620" s="2">
        <v>0</v>
      </c>
      <c r="D3620" s="2" t="s">
        <v>4920</v>
      </c>
      <c r="E3620" s="2">
        <v>4186</v>
      </c>
      <c r="F3620" s="2" t="s">
        <v>2510</v>
      </c>
      <c r="G3620" s="2">
        <v>2645652.2170000002</v>
      </c>
      <c r="H3620" s="2">
        <v>1259714.8959999999</v>
      </c>
      <c r="I3620" s="2" t="s">
        <v>4896</v>
      </c>
      <c r="J3620" s="4">
        <v>39630</v>
      </c>
      <c r="K3620" s="230">
        <f t="shared" si="258"/>
        <v>3</v>
      </c>
      <c r="L3620" s="2" t="str">
        <f>$B3620&amp;"-"&amp;COUNTIF($B$2:$B3620, $B3620)</f>
        <v>5028-1</v>
      </c>
    </row>
    <row r="3621" spans="1:12" x14ac:dyDescent="0.2">
      <c r="A3621" s="2" t="s">
        <v>2682</v>
      </c>
      <c r="B3621" s="2">
        <v>5600</v>
      </c>
      <c r="C3621" s="2">
        <v>3</v>
      </c>
      <c r="D3621" s="2" t="s">
        <v>2683</v>
      </c>
      <c r="E3621" s="2">
        <v>4191</v>
      </c>
      <c r="F3621" s="2" t="s">
        <v>2510</v>
      </c>
      <c r="G3621" s="2">
        <v>2657981.1370000001</v>
      </c>
      <c r="H3621" s="2">
        <v>1246643.6780000001</v>
      </c>
      <c r="I3621" s="2" t="s">
        <v>4896</v>
      </c>
      <c r="J3621" s="4">
        <v>39630</v>
      </c>
      <c r="K3621" s="230">
        <f t="shared" si="258"/>
        <v>3</v>
      </c>
      <c r="L3621" s="2" t="str">
        <f>$B3621&amp;"-"&amp;COUNTIF($B$2:$B3621, $B3621)</f>
        <v>5600-1</v>
      </c>
    </row>
    <row r="3622" spans="1:12" x14ac:dyDescent="0.2">
      <c r="A3622" s="2" t="s">
        <v>2684</v>
      </c>
      <c r="B3622" s="2">
        <v>5706</v>
      </c>
      <c r="C3622" s="2">
        <v>0</v>
      </c>
      <c r="D3622" s="2" t="s">
        <v>2684</v>
      </c>
      <c r="E3622" s="2">
        <v>4192</v>
      </c>
      <c r="F3622" s="2" t="s">
        <v>2510</v>
      </c>
      <c r="G3622" s="2">
        <v>2656816.7259999998</v>
      </c>
      <c r="H3622" s="2">
        <v>1240332.4850000001</v>
      </c>
      <c r="I3622" s="2" t="s">
        <v>4896</v>
      </c>
      <c r="J3622" s="4">
        <v>39630</v>
      </c>
      <c r="K3622" s="230">
        <f t="shared" si="258"/>
        <v>3</v>
      </c>
      <c r="L3622" s="2" t="str">
        <f>$B3622&amp;"-"&amp;COUNTIF($B$2:$B3622, $B3622)</f>
        <v>5706-2</v>
      </c>
    </row>
    <row r="3623" spans="1:12" x14ac:dyDescent="0.2">
      <c r="A3623" s="2" t="s">
        <v>2629</v>
      </c>
      <c r="B3623" s="2">
        <v>5708</v>
      </c>
      <c r="C3623" s="2">
        <v>0</v>
      </c>
      <c r="D3623" s="2" t="s">
        <v>2684</v>
      </c>
      <c r="E3623" s="2">
        <v>4192</v>
      </c>
      <c r="F3623" s="2" t="s">
        <v>2510</v>
      </c>
      <c r="G3623" s="2">
        <v>2657225.452</v>
      </c>
      <c r="H3623" s="2">
        <v>1239009.4040000001</v>
      </c>
      <c r="I3623" s="2" t="s">
        <v>4896</v>
      </c>
      <c r="J3623" s="4">
        <v>39630</v>
      </c>
      <c r="K3623" s="230">
        <f t="shared" si="258"/>
        <v>3</v>
      </c>
      <c r="L3623" s="2" t="str">
        <f>$B3623&amp;"-"&amp;COUNTIF($B$2:$B3623, $B3623)</f>
        <v>5708-2</v>
      </c>
    </row>
    <row r="3624" spans="1:12" x14ac:dyDescent="0.2">
      <c r="A3624" s="2" t="s">
        <v>2685</v>
      </c>
      <c r="B3624" s="2">
        <v>5505</v>
      </c>
      <c r="C3624" s="2">
        <v>0</v>
      </c>
      <c r="D3624" s="2" t="s">
        <v>2685</v>
      </c>
      <c r="E3624" s="2">
        <v>4193</v>
      </c>
      <c r="F3624" s="2" t="s">
        <v>2510</v>
      </c>
      <c r="G3624" s="2">
        <v>2658855.5699999998</v>
      </c>
      <c r="H3624" s="2">
        <v>1252549.0970000001</v>
      </c>
      <c r="I3624" s="2" t="s">
        <v>4896</v>
      </c>
      <c r="J3624" s="4">
        <v>39630</v>
      </c>
      <c r="K3624" s="230">
        <f t="shared" si="258"/>
        <v>3</v>
      </c>
      <c r="L3624" s="2" t="str">
        <f>$B3624&amp;"-"&amp;COUNTIF($B$2:$B3624, $B3624)</f>
        <v>5505-1</v>
      </c>
    </row>
    <row r="3625" spans="1:12" x14ac:dyDescent="0.2">
      <c r="A3625" s="2" t="s">
        <v>2686</v>
      </c>
      <c r="B3625" s="2">
        <v>5606</v>
      </c>
      <c r="C3625" s="2">
        <v>0</v>
      </c>
      <c r="D3625" s="2" t="s">
        <v>2686</v>
      </c>
      <c r="E3625" s="2">
        <v>4194</v>
      </c>
      <c r="F3625" s="2" t="s">
        <v>2510</v>
      </c>
      <c r="G3625" s="2">
        <v>2659144.6209999998</v>
      </c>
      <c r="H3625" s="2">
        <v>1245875.8689999999</v>
      </c>
      <c r="I3625" s="2" t="s">
        <v>4896</v>
      </c>
      <c r="J3625" s="4">
        <v>39630</v>
      </c>
      <c r="K3625" s="230">
        <f t="shared" si="258"/>
        <v>3</v>
      </c>
      <c r="L3625" s="2" t="str">
        <f>$B3625&amp;"-"&amp;COUNTIF($B$2:$B3625, $B3625)</f>
        <v>5606-1</v>
      </c>
    </row>
    <row r="3626" spans="1:12" x14ac:dyDescent="0.2">
      <c r="A3626" s="2" t="s">
        <v>2705</v>
      </c>
      <c r="B3626" s="2">
        <v>5703</v>
      </c>
      <c r="C3626" s="2">
        <v>0</v>
      </c>
      <c r="D3626" s="2" t="s">
        <v>2687</v>
      </c>
      <c r="E3626" s="2">
        <v>4195</v>
      </c>
      <c r="F3626" s="2" t="s">
        <v>2510</v>
      </c>
      <c r="G3626" s="2">
        <v>2655388.7089999998</v>
      </c>
      <c r="H3626" s="2">
        <v>1245114.379</v>
      </c>
      <c r="I3626" s="2" t="s">
        <v>4896</v>
      </c>
      <c r="J3626" s="4">
        <v>39630</v>
      </c>
      <c r="K3626" s="230">
        <f t="shared" si="258"/>
        <v>3</v>
      </c>
      <c r="L3626" s="2" t="str">
        <f>$B3626&amp;"-"&amp;COUNTIF($B$2:$B3626, $B3626)</f>
        <v>5703-1</v>
      </c>
    </row>
    <row r="3627" spans="1:12" x14ac:dyDescent="0.2">
      <c r="A3627" s="2" t="s">
        <v>2687</v>
      </c>
      <c r="B3627" s="2">
        <v>5704</v>
      </c>
      <c r="C3627" s="2">
        <v>0</v>
      </c>
      <c r="D3627" s="2" t="s">
        <v>2687</v>
      </c>
      <c r="E3627" s="2">
        <v>4195</v>
      </c>
      <c r="F3627" s="2" t="s">
        <v>2510</v>
      </c>
      <c r="G3627" s="2">
        <v>2656928.3709999998</v>
      </c>
      <c r="H3627" s="2">
        <v>1244808.9650000001</v>
      </c>
      <c r="I3627" s="2" t="s">
        <v>4896</v>
      </c>
      <c r="J3627" s="4">
        <v>39630</v>
      </c>
      <c r="K3627" s="230">
        <f t="shared" si="258"/>
        <v>3</v>
      </c>
      <c r="L3627" s="2" t="str">
        <f>$B3627&amp;"-"&amp;COUNTIF($B$2:$B3627, $B3627)</f>
        <v>5704-1</v>
      </c>
    </row>
    <row r="3628" spans="1:12" x14ac:dyDescent="0.2">
      <c r="A3628" s="2" t="s">
        <v>2688</v>
      </c>
      <c r="B3628" s="2">
        <v>5615</v>
      </c>
      <c r="C3628" s="2">
        <v>0</v>
      </c>
      <c r="D3628" s="2" t="s">
        <v>2688</v>
      </c>
      <c r="E3628" s="2">
        <v>4196</v>
      </c>
      <c r="F3628" s="2" t="s">
        <v>2510</v>
      </c>
      <c r="G3628" s="2">
        <v>2660879.9720000001</v>
      </c>
      <c r="H3628" s="2">
        <v>1238024.7050000001</v>
      </c>
      <c r="I3628" s="2" t="s">
        <v>4896</v>
      </c>
      <c r="J3628" s="4">
        <v>39630</v>
      </c>
      <c r="K3628" s="230">
        <f t="shared" si="258"/>
        <v>3</v>
      </c>
      <c r="L3628" s="2" t="str">
        <f>$B3628&amp;"-"&amp;COUNTIF($B$2:$B3628, $B3628)</f>
        <v>5615-1</v>
      </c>
    </row>
    <row r="3629" spans="1:12" x14ac:dyDescent="0.2">
      <c r="A3629" s="2" t="s">
        <v>2689</v>
      </c>
      <c r="B3629" s="2">
        <v>5705</v>
      </c>
      <c r="C3629" s="2">
        <v>0</v>
      </c>
      <c r="D3629" s="2" t="s">
        <v>2689</v>
      </c>
      <c r="E3629" s="2">
        <v>4197</v>
      </c>
      <c r="F3629" s="2" t="s">
        <v>2510</v>
      </c>
      <c r="G3629" s="2">
        <v>2655787.09</v>
      </c>
      <c r="H3629" s="2">
        <v>1242168.79</v>
      </c>
      <c r="I3629" s="2" t="s">
        <v>4896</v>
      </c>
      <c r="J3629" s="4">
        <v>39630</v>
      </c>
      <c r="K3629" s="230">
        <f t="shared" si="258"/>
        <v>3</v>
      </c>
      <c r="L3629" s="2" t="str">
        <f>$B3629&amp;"-"&amp;COUNTIF($B$2:$B3629, $B3629)</f>
        <v>5705-1</v>
      </c>
    </row>
    <row r="3630" spans="1:12" x14ac:dyDescent="0.2">
      <c r="A3630" s="2" t="s">
        <v>2690</v>
      </c>
      <c r="B3630" s="2">
        <v>5604</v>
      </c>
      <c r="C3630" s="2">
        <v>0</v>
      </c>
      <c r="D3630" s="2" t="s">
        <v>2690</v>
      </c>
      <c r="E3630" s="2">
        <v>4198</v>
      </c>
      <c r="F3630" s="2" t="s">
        <v>2510</v>
      </c>
      <c r="G3630" s="2">
        <v>2658733.4730000002</v>
      </c>
      <c r="H3630" s="2">
        <v>1248490.1470000001</v>
      </c>
      <c r="I3630" s="2" t="s">
        <v>4896</v>
      </c>
      <c r="J3630" s="4">
        <v>39630</v>
      </c>
      <c r="K3630" s="230">
        <f t="shared" si="258"/>
        <v>3</v>
      </c>
      <c r="L3630" s="2" t="str">
        <f>$B3630&amp;"-"&amp;COUNTIF($B$2:$B3630, $B3630)</f>
        <v>5604-2</v>
      </c>
    </row>
    <row r="3631" spans="1:12" x14ac:dyDescent="0.2">
      <c r="A3631" s="2" t="s">
        <v>2691</v>
      </c>
      <c r="B3631" s="2">
        <v>5113</v>
      </c>
      <c r="C3631" s="2">
        <v>0</v>
      </c>
      <c r="D3631" s="2" t="s">
        <v>2692</v>
      </c>
      <c r="E3631" s="2">
        <v>4199</v>
      </c>
      <c r="F3631" s="2" t="s">
        <v>2510</v>
      </c>
      <c r="G3631" s="2">
        <v>2655445.3560000001</v>
      </c>
      <c r="H3631" s="2">
        <v>1253554.672</v>
      </c>
      <c r="I3631" s="2" t="s">
        <v>4896</v>
      </c>
      <c r="J3631" s="4">
        <v>39630</v>
      </c>
      <c r="K3631" s="230">
        <f t="shared" si="258"/>
        <v>3</v>
      </c>
      <c r="L3631" s="2" t="str">
        <f>$B3631&amp;"-"&amp;COUNTIF($B$2:$B3631, $B3631)</f>
        <v>5113-1</v>
      </c>
    </row>
    <row r="3632" spans="1:12" x14ac:dyDescent="0.2">
      <c r="A3632" s="2" t="s">
        <v>2693</v>
      </c>
      <c r="B3632" s="2">
        <v>5502</v>
      </c>
      <c r="C3632" s="2">
        <v>0</v>
      </c>
      <c r="D3632" s="2" t="s">
        <v>2693</v>
      </c>
      <c r="E3632" s="2">
        <v>4200</v>
      </c>
      <c r="F3632" s="2" t="s">
        <v>2510</v>
      </c>
      <c r="G3632" s="2">
        <v>2651578.1009999998</v>
      </c>
      <c r="H3632" s="2">
        <v>1248215.6059999999</v>
      </c>
      <c r="I3632" s="2" t="s">
        <v>4896</v>
      </c>
      <c r="J3632" s="4">
        <v>39630</v>
      </c>
      <c r="K3632" s="230">
        <f t="shared" si="258"/>
        <v>3</v>
      </c>
      <c r="L3632" s="2" t="str">
        <f>$B3632&amp;"-"&amp;COUNTIF($B$2:$B3632, $B3632)</f>
        <v>5502-1</v>
      </c>
    </row>
    <row r="3633" spans="1:12" x14ac:dyDescent="0.2">
      <c r="A3633" s="2" t="s">
        <v>2694</v>
      </c>
      <c r="B3633" s="2">
        <v>5600</v>
      </c>
      <c r="C3633" s="2">
        <v>0</v>
      </c>
      <c r="D3633" s="2" t="s">
        <v>2694</v>
      </c>
      <c r="E3633" s="2">
        <v>4201</v>
      </c>
      <c r="F3633" s="2" t="s">
        <v>2510</v>
      </c>
      <c r="G3633" s="2">
        <v>2655562.057</v>
      </c>
      <c r="H3633" s="2">
        <v>1247985.763</v>
      </c>
      <c r="I3633" s="2" t="s">
        <v>4896</v>
      </c>
      <c r="J3633" s="4">
        <v>39630</v>
      </c>
      <c r="K3633" s="230">
        <f t="shared" si="258"/>
        <v>3</v>
      </c>
      <c r="L3633" s="2" t="str">
        <f>$B3633&amp;"-"&amp;COUNTIF($B$2:$B3633, $B3633)</f>
        <v>5600-2</v>
      </c>
    </row>
    <row r="3634" spans="1:12" x14ac:dyDescent="0.2">
      <c r="A3634" s="2" t="s">
        <v>2688</v>
      </c>
      <c r="B3634" s="2">
        <v>5615</v>
      </c>
      <c r="C3634" s="2">
        <v>0</v>
      </c>
      <c r="D3634" s="2" t="s">
        <v>2695</v>
      </c>
      <c r="E3634" s="2">
        <v>4202</v>
      </c>
      <c r="F3634" s="2" t="s">
        <v>2510</v>
      </c>
      <c r="G3634" s="2">
        <v>2660220.1809999999</v>
      </c>
      <c r="H3634" s="2">
        <v>1238696.8359999999</v>
      </c>
      <c r="I3634" s="2" t="s">
        <v>4896</v>
      </c>
      <c r="J3634" s="4">
        <v>39630</v>
      </c>
      <c r="K3634" s="230">
        <f t="shared" si="258"/>
        <v>3</v>
      </c>
      <c r="L3634" s="2" t="str">
        <f>$B3634&amp;"-"&amp;COUNTIF($B$2:$B3634, $B3634)</f>
        <v>5615-2</v>
      </c>
    </row>
    <row r="3635" spans="1:12" x14ac:dyDescent="0.2">
      <c r="A3635" s="2" t="s">
        <v>2695</v>
      </c>
      <c r="B3635" s="2">
        <v>5616</v>
      </c>
      <c r="C3635" s="2">
        <v>0</v>
      </c>
      <c r="D3635" s="2" t="s">
        <v>2695</v>
      </c>
      <c r="E3635" s="2">
        <v>4202</v>
      </c>
      <c r="F3635" s="2" t="s">
        <v>2510</v>
      </c>
      <c r="G3635" s="2">
        <v>2659736.1209999998</v>
      </c>
      <c r="H3635" s="2">
        <v>1237988.655</v>
      </c>
      <c r="I3635" s="2" t="s">
        <v>4896</v>
      </c>
      <c r="J3635" s="4">
        <v>39630</v>
      </c>
      <c r="K3635" s="230">
        <f t="shared" si="258"/>
        <v>3</v>
      </c>
      <c r="L3635" s="2" t="str">
        <f>$B3635&amp;"-"&amp;COUNTIF($B$2:$B3635, $B3635)</f>
        <v>5616-1</v>
      </c>
    </row>
    <row r="3636" spans="1:12" x14ac:dyDescent="0.2">
      <c r="A3636" s="2" t="s">
        <v>2696</v>
      </c>
      <c r="B3636" s="2">
        <v>5617</v>
      </c>
      <c r="C3636" s="2">
        <v>0</v>
      </c>
      <c r="D3636" s="2" t="s">
        <v>2695</v>
      </c>
      <c r="E3636" s="2">
        <v>4202</v>
      </c>
      <c r="F3636" s="2" t="s">
        <v>2510</v>
      </c>
      <c r="G3636" s="2">
        <v>2659538.1340000001</v>
      </c>
      <c r="H3636" s="2">
        <v>1239898.307</v>
      </c>
      <c r="I3636" s="2" t="s">
        <v>4896</v>
      </c>
      <c r="J3636" s="4">
        <v>39630</v>
      </c>
      <c r="K3636" s="230">
        <f t="shared" si="258"/>
        <v>3</v>
      </c>
      <c r="L3636" s="2" t="str">
        <f>$B3636&amp;"-"&amp;COUNTIF($B$2:$B3636, $B3636)</f>
        <v>5617-1</v>
      </c>
    </row>
    <row r="3637" spans="1:12" x14ac:dyDescent="0.2">
      <c r="A3637" s="2" t="s">
        <v>2697</v>
      </c>
      <c r="B3637" s="2">
        <v>5103</v>
      </c>
      <c r="C3637" s="2">
        <v>0</v>
      </c>
      <c r="D3637" s="2" t="s">
        <v>2698</v>
      </c>
      <c r="E3637" s="2">
        <v>4203</v>
      </c>
      <c r="F3637" s="2" t="s">
        <v>2510</v>
      </c>
      <c r="G3637" s="2">
        <v>2654667.1660000002</v>
      </c>
      <c r="H3637" s="2">
        <v>1252013.9779999999</v>
      </c>
      <c r="I3637" s="2" t="s">
        <v>4896</v>
      </c>
      <c r="J3637" s="4">
        <v>39630</v>
      </c>
      <c r="K3637" s="230">
        <f t="shared" si="258"/>
        <v>3</v>
      </c>
      <c r="L3637" s="2" t="str">
        <f>$B3637&amp;"-"&amp;COUNTIF($B$2:$B3637, $B3637)</f>
        <v>5103-1</v>
      </c>
    </row>
    <row r="3638" spans="1:12" x14ac:dyDescent="0.2">
      <c r="A3638" s="2" t="s">
        <v>2699</v>
      </c>
      <c r="B3638" s="2">
        <v>5103</v>
      </c>
      <c r="C3638" s="2">
        <v>2</v>
      </c>
      <c r="D3638" s="2" t="s">
        <v>2698</v>
      </c>
      <c r="E3638" s="2">
        <v>4203</v>
      </c>
      <c r="F3638" s="2" t="s">
        <v>2510</v>
      </c>
      <c r="G3638" s="2">
        <v>2656890.6359999999</v>
      </c>
      <c r="H3638" s="2">
        <v>1251906.361</v>
      </c>
      <c r="I3638" s="2" t="s">
        <v>4896</v>
      </c>
      <c r="J3638" s="4">
        <v>39630</v>
      </c>
      <c r="K3638" s="230">
        <f t="shared" si="258"/>
        <v>3</v>
      </c>
      <c r="L3638" s="2" t="str">
        <f>$B3638&amp;"-"&amp;COUNTIF($B$2:$B3638, $B3638)</f>
        <v>5103-2</v>
      </c>
    </row>
    <row r="3639" spans="1:12" x14ac:dyDescent="0.2">
      <c r="A3639" s="2" t="s">
        <v>2697</v>
      </c>
      <c r="B3639" s="2">
        <v>5103</v>
      </c>
      <c r="C3639" s="2">
        <v>0</v>
      </c>
      <c r="D3639" s="2" t="s">
        <v>2700</v>
      </c>
      <c r="E3639" s="2">
        <v>4204</v>
      </c>
      <c r="F3639" s="2" t="s">
        <v>2510</v>
      </c>
      <c r="G3639" s="2">
        <v>2654881.341</v>
      </c>
      <c r="H3639" s="2">
        <v>1251470.013</v>
      </c>
      <c r="I3639" s="2" t="s">
        <v>4896</v>
      </c>
      <c r="J3639" s="4">
        <v>39630</v>
      </c>
      <c r="K3639" s="230">
        <f t="shared" si="258"/>
        <v>3</v>
      </c>
      <c r="L3639" s="2" t="str">
        <f>$B3639&amp;"-"&amp;COUNTIF($B$2:$B3639, $B3639)</f>
        <v>5103-3</v>
      </c>
    </row>
    <row r="3640" spans="1:12" x14ac:dyDescent="0.2">
      <c r="A3640" s="2" t="s">
        <v>2700</v>
      </c>
      <c r="B3640" s="2">
        <v>5702</v>
      </c>
      <c r="C3640" s="2">
        <v>0</v>
      </c>
      <c r="D3640" s="2" t="s">
        <v>2700</v>
      </c>
      <c r="E3640" s="2">
        <v>4204</v>
      </c>
      <c r="F3640" s="2" t="s">
        <v>2510</v>
      </c>
      <c r="G3640" s="2">
        <v>2655040.3339999998</v>
      </c>
      <c r="H3640" s="2">
        <v>1250678.2960000001</v>
      </c>
      <c r="I3640" s="2" t="s">
        <v>4896</v>
      </c>
      <c r="J3640" s="4">
        <v>39630</v>
      </c>
      <c r="K3640" s="230">
        <f t="shared" si="258"/>
        <v>3</v>
      </c>
      <c r="L3640" s="2" t="str">
        <f>$B3640&amp;"-"&amp;COUNTIF($B$2:$B3640, $B3640)</f>
        <v>5702-1</v>
      </c>
    </row>
    <row r="3641" spans="1:12" x14ac:dyDescent="0.2">
      <c r="A3641" s="2" t="s">
        <v>2701</v>
      </c>
      <c r="B3641" s="2">
        <v>5504</v>
      </c>
      <c r="C3641" s="2">
        <v>0</v>
      </c>
      <c r="D3641" s="2" t="s">
        <v>2701</v>
      </c>
      <c r="E3641" s="2">
        <v>4205</v>
      </c>
      <c r="F3641" s="2" t="s">
        <v>2510</v>
      </c>
      <c r="G3641" s="2">
        <v>2658671.13</v>
      </c>
      <c r="H3641" s="2">
        <v>1250519.8910000001</v>
      </c>
      <c r="I3641" s="2" t="s">
        <v>4896</v>
      </c>
      <c r="J3641" s="4">
        <v>39630</v>
      </c>
      <c r="K3641" s="230">
        <f t="shared" si="258"/>
        <v>3</v>
      </c>
      <c r="L3641" s="2" t="str">
        <f>$B3641&amp;"-"&amp;COUNTIF($B$2:$B3641, $B3641)</f>
        <v>5504-1</v>
      </c>
    </row>
    <row r="3642" spans="1:12" x14ac:dyDescent="0.2">
      <c r="A3642" s="2" t="s">
        <v>2690</v>
      </c>
      <c r="B3642" s="2">
        <v>5604</v>
      </c>
      <c r="C3642" s="2">
        <v>0</v>
      </c>
      <c r="D3642" s="2" t="s">
        <v>2701</v>
      </c>
      <c r="E3642" s="2">
        <v>4205</v>
      </c>
      <c r="F3642" s="2" t="s">
        <v>2510</v>
      </c>
      <c r="G3642" s="2">
        <v>2659410.4180000001</v>
      </c>
      <c r="H3642" s="2">
        <v>1249502.5689999999</v>
      </c>
      <c r="I3642" s="2" t="s">
        <v>4896</v>
      </c>
      <c r="J3642" s="4">
        <v>39630</v>
      </c>
      <c r="K3642" s="230">
        <f t="shared" si="258"/>
        <v>3</v>
      </c>
      <c r="L3642" s="2" t="str">
        <f>$B3642&amp;"-"&amp;COUNTIF($B$2:$B3642, $B3642)</f>
        <v>5604-3</v>
      </c>
    </row>
    <row r="3643" spans="1:12" x14ac:dyDescent="0.2">
      <c r="A3643" s="2" t="s">
        <v>2702</v>
      </c>
      <c r="B3643" s="2">
        <v>5102</v>
      </c>
      <c r="C3643" s="2">
        <v>0</v>
      </c>
      <c r="D3643" s="2" t="s">
        <v>2702</v>
      </c>
      <c r="E3643" s="2">
        <v>4206</v>
      </c>
      <c r="F3643" s="2" t="s">
        <v>2510</v>
      </c>
      <c r="G3643" s="2">
        <v>2652470.8259999999</v>
      </c>
      <c r="H3643" s="2">
        <v>1250484</v>
      </c>
      <c r="I3643" s="2" t="s">
        <v>4896</v>
      </c>
      <c r="J3643" s="4">
        <v>39630</v>
      </c>
      <c r="K3643" s="230">
        <f t="shared" si="258"/>
        <v>3</v>
      </c>
      <c r="L3643" s="2" t="str">
        <f>$B3643&amp;"-"&amp;COUNTIF($B$2:$B3643, $B3643)</f>
        <v>5102-1</v>
      </c>
    </row>
    <row r="3644" spans="1:12" x14ac:dyDescent="0.2">
      <c r="A3644" s="2" t="s">
        <v>2697</v>
      </c>
      <c r="B3644" s="2">
        <v>5103</v>
      </c>
      <c r="C3644" s="2">
        <v>0</v>
      </c>
      <c r="D3644" s="2" t="s">
        <v>2702</v>
      </c>
      <c r="E3644" s="2">
        <v>4206</v>
      </c>
      <c r="F3644" s="2" t="s">
        <v>2510</v>
      </c>
      <c r="G3644" s="2">
        <v>2653891.5240000002</v>
      </c>
      <c r="H3644" s="2">
        <v>1251469.594</v>
      </c>
      <c r="I3644" s="2" t="s">
        <v>4896</v>
      </c>
      <c r="J3644" s="4">
        <v>39630</v>
      </c>
      <c r="K3644" s="230">
        <f t="shared" si="258"/>
        <v>3</v>
      </c>
      <c r="L3644" s="2" t="str">
        <f>$B3644&amp;"-"&amp;COUNTIF($B$2:$B3644, $B3644)</f>
        <v>5103-4</v>
      </c>
    </row>
    <row r="3645" spans="1:12" x14ac:dyDescent="0.2">
      <c r="A3645" s="2" t="s">
        <v>2703</v>
      </c>
      <c r="B3645" s="2">
        <v>5503</v>
      </c>
      <c r="C3645" s="2">
        <v>0</v>
      </c>
      <c r="D3645" s="2" t="s">
        <v>2703</v>
      </c>
      <c r="E3645" s="2">
        <v>4207</v>
      </c>
      <c r="F3645" s="2" t="s">
        <v>2510</v>
      </c>
      <c r="G3645" s="2">
        <v>2652843.753</v>
      </c>
      <c r="H3645" s="2">
        <v>1247401.0560000001</v>
      </c>
      <c r="I3645" s="2" t="s">
        <v>4896</v>
      </c>
      <c r="J3645" s="4">
        <v>39630</v>
      </c>
      <c r="K3645" s="230">
        <f t="shared" si="258"/>
        <v>3</v>
      </c>
      <c r="L3645" s="2" t="str">
        <f>$B3645&amp;"-"&amp;COUNTIF($B$2:$B3645, $B3645)</f>
        <v>5503-1</v>
      </c>
    </row>
    <row r="3646" spans="1:12" x14ac:dyDescent="0.2">
      <c r="A3646" s="2" t="s">
        <v>2704</v>
      </c>
      <c r="B3646" s="2">
        <v>5707</v>
      </c>
      <c r="C3646" s="2">
        <v>0</v>
      </c>
      <c r="D3646" s="2" t="s">
        <v>2704</v>
      </c>
      <c r="E3646" s="2">
        <v>4208</v>
      </c>
      <c r="F3646" s="2" t="s">
        <v>2510</v>
      </c>
      <c r="G3646" s="2">
        <v>2658276.645</v>
      </c>
      <c r="H3646" s="2">
        <v>1242321.824</v>
      </c>
      <c r="I3646" s="2" t="s">
        <v>4896</v>
      </c>
      <c r="J3646" s="4">
        <v>39630</v>
      </c>
      <c r="K3646" s="230">
        <f t="shared" si="258"/>
        <v>3</v>
      </c>
      <c r="L3646" s="2" t="str">
        <f>$B3646&amp;"-"&amp;COUNTIF($B$2:$B3646, $B3646)</f>
        <v>5707-1</v>
      </c>
    </row>
    <row r="3647" spans="1:12" x14ac:dyDescent="0.2">
      <c r="A3647" s="2" t="s">
        <v>2705</v>
      </c>
      <c r="B3647" s="2">
        <v>5703</v>
      </c>
      <c r="C3647" s="2">
        <v>0</v>
      </c>
      <c r="D3647" s="2" t="s">
        <v>2705</v>
      </c>
      <c r="E3647" s="2">
        <v>4209</v>
      </c>
      <c r="F3647" s="2" t="s">
        <v>2510</v>
      </c>
      <c r="G3647" s="2">
        <v>2654425.3870000001</v>
      </c>
      <c r="H3647" s="2">
        <v>1244458.993</v>
      </c>
      <c r="I3647" s="2" t="s">
        <v>4896</v>
      </c>
      <c r="J3647" s="4">
        <v>39630</v>
      </c>
      <c r="K3647" s="230">
        <f t="shared" si="258"/>
        <v>3</v>
      </c>
      <c r="L3647" s="2" t="str">
        <f>$B3647&amp;"-"&amp;COUNTIF($B$2:$B3647, $B3647)</f>
        <v>5703-2</v>
      </c>
    </row>
    <row r="3648" spans="1:12" x14ac:dyDescent="0.2">
      <c r="A3648" s="2" t="s">
        <v>2706</v>
      </c>
      <c r="B3648" s="2">
        <v>5603</v>
      </c>
      <c r="C3648" s="2">
        <v>0</v>
      </c>
      <c r="D3648" s="2" t="s">
        <v>2706</v>
      </c>
      <c r="E3648" s="2">
        <v>4210</v>
      </c>
      <c r="F3648" s="2" t="s">
        <v>2510</v>
      </c>
      <c r="G3648" s="2">
        <v>2654404.665</v>
      </c>
      <c r="H3648" s="2">
        <v>1247484.1640000001</v>
      </c>
      <c r="I3648" s="2" t="s">
        <v>4896</v>
      </c>
      <c r="J3648" s="4">
        <v>39630</v>
      </c>
      <c r="K3648" s="230">
        <f t="shared" si="258"/>
        <v>3</v>
      </c>
      <c r="L3648" s="2" t="str">
        <f>$B3648&amp;"-"&amp;COUNTIF($B$2:$B3648, $B3648)</f>
        <v>5603-1</v>
      </c>
    </row>
    <row r="3649" spans="1:12" x14ac:dyDescent="0.2">
      <c r="A3649" s="2" t="s">
        <v>2707</v>
      </c>
      <c r="B3649" s="2">
        <v>5646</v>
      </c>
      <c r="C3649" s="2">
        <v>0</v>
      </c>
      <c r="D3649" s="2" t="s">
        <v>2708</v>
      </c>
      <c r="E3649" s="2">
        <v>4221</v>
      </c>
      <c r="F3649" s="2" t="s">
        <v>2510</v>
      </c>
      <c r="G3649" s="2">
        <v>2669298.2540000002</v>
      </c>
      <c r="H3649" s="2">
        <v>1225091.0830000001</v>
      </c>
      <c r="I3649" s="2" t="s">
        <v>4896</v>
      </c>
      <c r="J3649" s="4">
        <v>39630</v>
      </c>
      <c r="K3649" s="230">
        <f t="shared" si="258"/>
        <v>3</v>
      </c>
      <c r="L3649" s="2" t="str">
        <f>$B3649&amp;"-"&amp;COUNTIF($B$2:$B3649, $B3649)</f>
        <v>5646-1</v>
      </c>
    </row>
    <row r="3650" spans="1:12" x14ac:dyDescent="0.2">
      <c r="A3650" s="2" t="s">
        <v>2709</v>
      </c>
      <c r="B3650" s="2">
        <v>5628</v>
      </c>
      <c r="C3650" s="2">
        <v>0</v>
      </c>
      <c r="D3650" s="2" t="s">
        <v>2709</v>
      </c>
      <c r="E3650" s="2">
        <v>4222</v>
      </c>
      <c r="F3650" s="2" t="s">
        <v>2510</v>
      </c>
      <c r="G3650" s="2">
        <v>2670348.6320000002</v>
      </c>
      <c r="H3650" s="2">
        <v>1238167.4010000001</v>
      </c>
      <c r="I3650" s="2" t="s">
        <v>4896</v>
      </c>
      <c r="J3650" s="4">
        <v>39630</v>
      </c>
      <c r="K3650" s="230">
        <f t="shared" si="258"/>
        <v>3</v>
      </c>
      <c r="L3650" s="2" t="str">
        <f>$B3650&amp;"-"&amp;COUNTIF($B$2:$B3650, $B3650)</f>
        <v>5628-1</v>
      </c>
    </row>
    <row r="3651" spans="1:12" x14ac:dyDescent="0.2">
      <c r="A3651" s="2" t="s">
        <v>2724</v>
      </c>
      <c r="B3651" s="2">
        <v>5630</v>
      </c>
      <c r="C3651" s="2">
        <v>0</v>
      </c>
      <c r="D3651" s="2" t="s">
        <v>2709</v>
      </c>
      <c r="E3651" s="2">
        <v>4222</v>
      </c>
      <c r="F3651" s="2" t="s">
        <v>2510</v>
      </c>
      <c r="G3651" s="2">
        <v>2668169.2850000001</v>
      </c>
      <c r="H3651" s="2">
        <v>1238654.3629999999</v>
      </c>
      <c r="I3651" s="2" t="s">
        <v>4896</v>
      </c>
      <c r="J3651" s="4">
        <v>39630</v>
      </c>
      <c r="K3651" s="230">
        <f t="shared" ref="K3651:K3714" si="259">IF(I3651="it", 1, IF(I3651="fr", 2, 3))</f>
        <v>3</v>
      </c>
      <c r="L3651" s="2" t="str">
        <f>$B3651&amp;"-"&amp;COUNTIF($B$2:$B3651, $B3651)</f>
        <v>5630-1</v>
      </c>
    </row>
    <row r="3652" spans="1:12" x14ac:dyDescent="0.2">
      <c r="A3652" s="2" t="s">
        <v>2711</v>
      </c>
      <c r="B3652" s="2">
        <v>5637</v>
      </c>
      <c r="C3652" s="2">
        <v>0</v>
      </c>
      <c r="D3652" s="2" t="s">
        <v>2710</v>
      </c>
      <c r="E3652" s="2">
        <v>4223</v>
      </c>
      <c r="F3652" s="2" t="s">
        <v>2510</v>
      </c>
      <c r="G3652" s="2">
        <v>2668859.3160000001</v>
      </c>
      <c r="H3652" s="2">
        <v>1229640.7220000001</v>
      </c>
      <c r="I3652" s="2" t="s">
        <v>4896</v>
      </c>
      <c r="J3652" s="4">
        <v>39630</v>
      </c>
      <c r="K3652" s="230">
        <f t="shared" si="259"/>
        <v>3</v>
      </c>
      <c r="L3652" s="2" t="str">
        <f>$B3652&amp;"-"&amp;COUNTIF($B$2:$B3652, $B3652)</f>
        <v>5637-1</v>
      </c>
    </row>
    <row r="3653" spans="1:12" x14ac:dyDescent="0.2">
      <c r="A3653" s="2" t="s">
        <v>2723</v>
      </c>
      <c r="B3653" s="2">
        <v>5642</v>
      </c>
      <c r="C3653" s="2">
        <v>0</v>
      </c>
      <c r="D3653" s="2" t="s">
        <v>2710</v>
      </c>
      <c r="E3653" s="2">
        <v>4223</v>
      </c>
      <c r="F3653" s="2" t="s">
        <v>2510</v>
      </c>
      <c r="G3653" s="2">
        <v>2671070.3319999999</v>
      </c>
      <c r="H3653" s="2">
        <v>1230846.3330000001</v>
      </c>
      <c r="I3653" s="2" t="s">
        <v>4896</v>
      </c>
      <c r="J3653" s="4">
        <v>39630</v>
      </c>
      <c r="K3653" s="230">
        <f t="shared" si="259"/>
        <v>3</v>
      </c>
      <c r="L3653" s="2" t="str">
        <f>$B3653&amp;"-"&amp;COUNTIF($B$2:$B3653, $B3653)</f>
        <v>5642-2</v>
      </c>
    </row>
    <row r="3654" spans="1:12" x14ac:dyDescent="0.2">
      <c r="A3654" s="2" t="s">
        <v>2730</v>
      </c>
      <c r="B3654" s="2">
        <v>5643</v>
      </c>
      <c r="C3654" s="2">
        <v>3</v>
      </c>
      <c r="D3654" s="2" t="s">
        <v>2710</v>
      </c>
      <c r="E3654" s="2">
        <v>4223</v>
      </c>
      <c r="F3654" s="2" t="s">
        <v>2510</v>
      </c>
      <c r="G3654" s="2">
        <v>2670551.9840000002</v>
      </c>
      <c r="H3654" s="2">
        <v>1228540.3559999999</v>
      </c>
      <c r="I3654" s="2" t="s">
        <v>4896</v>
      </c>
      <c r="J3654" s="4">
        <v>39630</v>
      </c>
      <c r="K3654" s="230">
        <f t="shared" si="259"/>
        <v>3</v>
      </c>
      <c r="L3654" s="2" t="str">
        <f>$B3654&amp;"-"&amp;COUNTIF($B$2:$B3654, $B3654)</f>
        <v>5643-1</v>
      </c>
    </row>
    <row r="3655" spans="1:12" x14ac:dyDescent="0.2">
      <c r="A3655" s="2" t="s">
        <v>2710</v>
      </c>
      <c r="B3655" s="2">
        <v>5644</v>
      </c>
      <c r="C3655" s="2">
        <v>0</v>
      </c>
      <c r="D3655" s="2" t="s">
        <v>2710</v>
      </c>
      <c r="E3655" s="2">
        <v>4223</v>
      </c>
      <c r="F3655" s="2" t="s">
        <v>2510</v>
      </c>
      <c r="G3655" s="2">
        <v>2670443.1549999998</v>
      </c>
      <c r="H3655" s="2">
        <v>1229980.578</v>
      </c>
      <c r="I3655" s="2" t="s">
        <v>4896</v>
      </c>
      <c r="J3655" s="4">
        <v>39630</v>
      </c>
      <c r="K3655" s="230">
        <f t="shared" si="259"/>
        <v>3</v>
      </c>
      <c r="L3655" s="2" t="str">
        <f>$B3655&amp;"-"&amp;COUNTIF($B$2:$B3655, $B3655)</f>
        <v>5644-1</v>
      </c>
    </row>
    <row r="3656" spans="1:12" x14ac:dyDescent="0.2">
      <c r="A3656" s="2" t="s">
        <v>972</v>
      </c>
      <c r="B3656" s="2">
        <v>6277</v>
      </c>
      <c r="C3656" s="2">
        <v>0</v>
      </c>
      <c r="D3656" s="2" t="s">
        <v>2710</v>
      </c>
      <c r="E3656" s="2">
        <v>4223</v>
      </c>
      <c r="F3656" s="2" t="s">
        <v>2510</v>
      </c>
      <c r="G3656" s="2">
        <v>2667528.2280000001</v>
      </c>
      <c r="H3656" s="2">
        <v>1228571.6399999999</v>
      </c>
      <c r="I3656" s="2" t="s">
        <v>4896</v>
      </c>
      <c r="J3656" s="4">
        <v>39630</v>
      </c>
      <c r="K3656" s="230">
        <f t="shared" si="259"/>
        <v>3</v>
      </c>
      <c r="L3656" s="2" t="str">
        <f>$B3656&amp;"-"&amp;COUNTIF($B$2:$B3656, $B3656)</f>
        <v>6277-3</v>
      </c>
    </row>
    <row r="3657" spans="1:12" x14ac:dyDescent="0.2">
      <c r="A3657" s="2" t="s">
        <v>2711</v>
      </c>
      <c r="B3657" s="2">
        <v>5637</v>
      </c>
      <c r="C3657" s="2">
        <v>0</v>
      </c>
      <c r="D3657" s="2" t="s">
        <v>2711</v>
      </c>
      <c r="E3657" s="2">
        <v>4224</v>
      </c>
      <c r="F3657" s="2" t="s">
        <v>2510</v>
      </c>
      <c r="G3657" s="2">
        <v>2668551.8050000002</v>
      </c>
      <c r="H3657" s="2">
        <v>1231312.6129999999</v>
      </c>
      <c r="I3657" s="2" t="s">
        <v>4896</v>
      </c>
      <c r="J3657" s="4">
        <v>39630</v>
      </c>
      <c r="K3657" s="230">
        <f t="shared" si="259"/>
        <v>3</v>
      </c>
      <c r="L3657" s="2" t="str">
        <f>$B3657&amp;"-"&amp;COUNTIF($B$2:$B3657, $B3657)</f>
        <v>5637-2</v>
      </c>
    </row>
    <row r="3658" spans="1:12" x14ac:dyDescent="0.2">
      <c r="A3658" s="2" t="s">
        <v>2712</v>
      </c>
      <c r="B3658" s="2">
        <v>5627</v>
      </c>
      <c r="C3658" s="2">
        <v>0</v>
      </c>
      <c r="D3658" s="2" t="s">
        <v>2712</v>
      </c>
      <c r="E3658" s="2">
        <v>4226</v>
      </c>
      <c r="F3658" s="2" t="s">
        <v>2510</v>
      </c>
      <c r="G3658" s="2">
        <v>2668504.0189999999</v>
      </c>
      <c r="H3658" s="2">
        <v>1240517.1839999999</v>
      </c>
      <c r="I3658" s="2" t="s">
        <v>4896</v>
      </c>
      <c r="J3658" s="4">
        <v>39630</v>
      </c>
      <c r="K3658" s="230">
        <f t="shared" si="259"/>
        <v>3</v>
      </c>
      <c r="L3658" s="2" t="str">
        <f>$B3658&amp;"-"&amp;COUNTIF($B$2:$B3658, $B3658)</f>
        <v>5627-1</v>
      </c>
    </row>
    <row r="3659" spans="1:12" x14ac:dyDescent="0.2">
      <c r="A3659" s="2" t="s">
        <v>2713</v>
      </c>
      <c r="B3659" s="2">
        <v>5618</v>
      </c>
      <c r="C3659" s="2">
        <v>0</v>
      </c>
      <c r="D3659" s="2" t="s">
        <v>2713</v>
      </c>
      <c r="E3659" s="2">
        <v>4227</v>
      </c>
      <c r="F3659" s="2" t="s">
        <v>2510</v>
      </c>
      <c r="G3659" s="2">
        <v>2662947.7480000001</v>
      </c>
      <c r="H3659" s="2">
        <v>1238318.835</v>
      </c>
      <c r="I3659" s="2" t="s">
        <v>4896</v>
      </c>
      <c r="J3659" s="4">
        <v>39630</v>
      </c>
      <c r="K3659" s="230">
        <f t="shared" si="259"/>
        <v>3</v>
      </c>
      <c r="L3659" s="2" t="str">
        <f>$B3659&amp;"-"&amp;COUNTIF($B$2:$B3659, $B3659)</f>
        <v>5618-2</v>
      </c>
    </row>
    <row r="3660" spans="1:12" x14ac:dyDescent="0.2">
      <c r="A3660" s="2" t="s">
        <v>2717</v>
      </c>
      <c r="B3660" s="2">
        <v>5632</v>
      </c>
      <c r="C3660" s="2">
        <v>0</v>
      </c>
      <c r="D3660" s="2" t="s">
        <v>2713</v>
      </c>
      <c r="E3660" s="2">
        <v>4227</v>
      </c>
      <c r="F3660" s="2" t="s">
        <v>2510</v>
      </c>
      <c r="G3660" s="2">
        <v>2664564.8110000002</v>
      </c>
      <c r="H3660" s="2">
        <v>1236637.4010000001</v>
      </c>
      <c r="I3660" s="2" t="s">
        <v>4896</v>
      </c>
      <c r="J3660" s="4">
        <v>39630</v>
      </c>
      <c r="K3660" s="230">
        <f t="shared" si="259"/>
        <v>3</v>
      </c>
      <c r="L3660" s="2" t="str">
        <f>$B3660&amp;"-"&amp;COUNTIF($B$2:$B3660, $B3660)</f>
        <v>5632-1</v>
      </c>
    </row>
    <row r="3661" spans="1:12" x14ac:dyDescent="0.2">
      <c r="A3661" s="2" t="s">
        <v>2714</v>
      </c>
      <c r="B3661" s="2">
        <v>5623</v>
      </c>
      <c r="C3661" s="2">
        <v>0</v>
      </c>
      <c r="D3661" s="2" t="s">
        <v>2714</v>
      </c>
      <c r="E3661" s="2">
        <v>4228</v>
      </c>
      <c r="F3661" s="2" t="s">
        <v>2510</v>
      </c>
      <c r="G3661" s="2">
        <v>2666078.3810000001</v>
      </c>
      <c r="H3661" s="2">
        <v>1238996.4010000001</v>
      </c>
      <c r="I3661" s="2" t="s">
        <v>4896</v>
      </c>
      <c r="J3661" s="4">
        <v>39630</v>
      </c>
      <c r="K3661" s="230">
        <f t="shared" si="259"/>
        <v>3</v>
      </c>
      <c r="L3661" s="2" t="str">
        <f>$B3661&amp;"-"&amp;COUNTIF($B$2:$B3661, $B3661)</f>
        <v>5623-1</v>
      </c>
    </row>
    <row r="3662" spans="1:12" x14ac:dyDescent="0.2">
      <c r="A3662" s="2" t="s">
        <v>2724</v>
      </c>
      <c r="B3662" s="2">
        <v>5630</v>
      </c>
      <c r="C3662" s="2">
        <v>0</v>
      </c>
      <c r="D3662" s="2" t="s">
        <v>2714</v>
      </c>
      <c r="E3662" s="2">
        <v>4228</v>
      </c>
      <c r="F3662" s="2" t="s">
        <v>2510</v>
      </c>
      <c r="G3662" s="2">
        <v>2666568.375</v>
      </c>
      <c r="H3662" s="2">
        <v>1237281.9609999999</v>
      </c>
      <c r="I3662" s="2" t="s">
        <v>4896</v>
      </c>
      <c r="J3662" s="4">
        <v>39630</v>
      </c>
      <c r="K3662" s="230">
        <f t="shared" si="259"/>
        <v>3</v>
      </c>
      <c r="L3662" s="2" t="str">
        <f>$B3662&amp;"-"&amp;COUNTIF($B$2:$B3662, $B3662)</f>
        <v>5630-2</v>
      </c>
    </row>
    <row r="3663" spans="1:12" x14ac:dyDescent="0.2">
      <c r="A3663" s="2" t="s">
        <v>2717</v>
      </c>
      <c r="B3663" s="2">
        <v>5632</v>
      </c>
      <c r="C3663" s="2">
        <v>0</v>
      </c>
      <c r="D3663" s="2" t="s">
        <v>2714</v>
      </c>
      <c r="E3663" s="2">
        <v>4228</v>
      </c>
      <c r="F3663" s="2" t="s">
        <v>2510</v>
      </c>
      <c r="G3663" s="2">
        <v>2665330.8470000001</v>
      </c>
      <c r="H3663" s="2">
        <v>1237172.0090000001</v>
      </c>
      <c r="I3663" s="2" t="s">
        <v>4896</v>
      </c>
      <c r="J3663" s="4">
        <v>39630</v>
      </c>
      <c r="K3663" s="230">
        <f t="shared" si="259"/>
        <v>3</v>
      </c>
      <c r="L3663" s="2" t="str">
        <f>$B3663&amp;"-"&amp;COUNTIF($B$2:$B3663, $B3663)</f>
        <v>5632-2</v>
      </c>
    </row>
    <row r="3664" spans="1:12" x14ac:dyDescent="0.2">
      <c r="A3664" s="2" t="s">
        <v>2715</v>
      </c>
      <c r="B3664" s="2">
        <v>5624</v>
      </c>
      <c r="C3664" s="2">
        <v>0</v>
      </c>
      <c r="D3664" s="2" t="s">
        <v>2715</v>
      </c>
      <c r="E3664" s="2">
        <v>4229</v>
      </c>
      <c r="F3664" s="2" t="s">
        <v>2510</v>
      </c>
      <c r="G3664" s="2">
        <v>2667072.3620000002</v>
      </c>
      <c r="H3664" s="2">
        <v>1240931.8330000001</v>
      </c>
      <c r="I3664" s="2" t="s">
        <v>4896</v>
      </c>
      <c r="J3664" s="4">
        <v>39630</v>
      </c>
      <c r="K3664" s="230">
        <f t="shared" si="259"/>
        <v>3</v>
      </c>
      <c r="L3664" s="2" t="str">
        <f>$B3664&amp;"-"&amp;COUNTIF($B$2:$B3664, $B3664)</f>
        <v>5624-1</v>
      </c>
    </row>
    <row r="3665" spans="1:12" x14ac:dyDescent="0.2">
      <c r="A3665" s="2" t="s">
        <v>2716</v>
      </c>
      <c r="B3665" s="2">
        <v>5624</v>
      </c>
      <c r="C3665" s="2">
        <v>2</v>
      </c>
      <c r="D3665" s="2" t="s">
        <v>2715</v>
      </c>
      <c r="E3665" s="2">
        <v>4229</v>
      </c>
      <c r="F3665" s="2" t="s">
        <v>2510</v>
      </c>
      <c r="G3665" s="2">
        <v>2666482.4929999998</v>
      </c>
      <c r="H3665" s="2">
        <v>1242194.1429999999</v>
      </c>
      <c r="I3665" s="2" t="s">
        <v>4896</v>
      </c>
      <c r="J3665" s="4">
        <v>39630</v>
      </c>
      <c r="K3665" s="230">
        <f t="shared" si="259"/>
        <v>3</v>
      </c>
      <c r="L3665" s="2" t="str">
        <f>$B3665&amp;"-"&amp;COUNTIF($B$2:$B3665, $B3665)</f>
        <v>5624-2</v>
      </c>
    </row>
    <row r="3666" spans="1:12" x14ac:dyDescent="0.2">
      <c r="A3666" s="2" t="s">
        <v>2717</v>
      </c>
      <c r="B3666" s="2">
        <v>5632</v>
      </c>
      <c r="C3666" s="2">
        <v>0</v>
      </c>
      <c r="D3666" s="2" t="s">
        <v>2717</v>
      </c>
      <c r="E3666" s="2">
        <v>4230</v>
      </c>
      <c r="F3666" s="2" t="s">
        <v>2510</v>
      </c>
      <c r="G3666" s="2">
        <v>2665590.554</v>
      </c>
      <c r="H3666" s="2">
        <v>1235775.8149999999</v>
      </c>
      <c r="I3666" s="2" t="s">
        <v>4896</v>
      </c>
      <c r="J3666" s="4">
        <v>39630</v>
      </c>
      <c r="K3666" s="230">
        <f t="shared" si="259"/>
        <v>3</v>
      </c>
      <c r="L3666" s="2" t="str">
        <f>$B3666&amp;"-"&amp;COUNTIF($B$2:$B3666, $B3666)</f>
        <v>5632-3</v>
      </c>
    </row>
    <row r="3667" spans="1:12" x14ac:dyDescent="0.2">
      <c r="A3667" s="2" t="s">
        <v>974</v>
      </c>
      <c r="B3667" s="2">
        <v>6034</v>
      </c>
      <c r="C3667" s="2">
        <v>0</v>
      </c>
      <c r="D3667" s="2" t="s">
        <v>2718</v>
      </c>
      <c r="E3667" s="2">
        <v>4231</v>
      </c>
      <c r="F3667" s="2" t="s">
        <v>2510</v>
      </c>
      <c r="G3667" s="2">
        <v>2671400.5720000002</v>
      </c>
      <c r="H3667" s="2">
        <v>1221740.3770000001</v>
      </c>
      <c r="I3667" s="2" t="s">
        <v>4896</v>
      </c>
      <c r="J3667" s="4">
        <v>39630</v>
      </c>
      <c r="K3667" s="230">
        <f t="shared" si="259"/>
        <v>3</v>
      </c>
      <c r="L3667" s="2" t="str">
        <f>$B3667&amp;"-"&amp;COUNTIF($B$2:$B3667, $B3667)</f>
        <v>6034-4</v>
      </c>
    </row>
    <row r="3668" spans="1:12" x14ac:dyDescent="0.2">
      <c r="A3668" s="2" t="s">
        <v>2718</v>
      </c>
      <c r="B3668" s="2">
        <v>6042</v>
      </c>
      <c r="C3668" s="2">
        <v>0</v>
      </c>
      <c r="D3668" s="2" t="s">
        <v>2718</v>
      </c>
      <c r="E3668" s="2">
        <v>4231</v>
      </c>
      <c r="F3668" s="2" t="s">
        <v>2510</v>
      </c>
      <c r="G3668" s="2">
        <v>2672659.7050000001</v>
      </c>
      <c r="H3668" s="2">
        <v>1222512.023</v>
      </c>
      <c r="I3668" s="2" t="s">
        <v>4896</v>
      </c>
      <c r="J3668" s="4">
        <v>39630</v>
      </c>
      <c r="K3668" s="230">
        <f t="shared" si="259"/>
        <v>3</v>
      </c>
      <c r="L3668" s="2" t="str">
        <f>$B3668&amp;"-"&amp;COUNTIF($B$2:$B3668, $B3668)</f>
        <v>6042-1</v>
      </c>
    </row>
    <row r="3669" spans="1:12" x14ac:dyDescent="0.2">
      <c r="A3669" s="2" t="s">
        <v>2719</v>
      </c>
      <c r="B3669" s="2">
        <v>5637</v>
      </c>
      <c r="C3669" s="2">
        <v>2</v>
      </c>
      <c r="D3669" s="2" t="s">
        <v>2719</v>
      </c>
      <c r="E3669" s="2">
        <v>4232</v>
      </c>
      <c r="F3669" s="2" t="s">
        <v>2510</v>
      </c>
      <c r="G3669" s="2">
        <v>2667171.804</v>
      </c>
      <c r="H3669" s="2">
        <v>1233541.3640000001</v>
      </c>
      <c r="I3669" s="2" t="s">
        <v>4896</v>
      </c>
      <c r="J3669" s="4">
        <v>39630</v>
      </c>
      <c r="K3669" s="230">
        <f t="shared" si="259"/>
        <v>3</v>
      </c>
      <c r="L3669" s="2" t="str">
        <f>$B3669&amp;"-"&amp;COUNTIF($B$2:$B3669, $B3669)</f>
        <v>5637-3</v>
      </c>
    </row>
    <row r="3670" spans="1:12" x14ac:dyDescent="0.2">
      <c r="A3670" s="2" t="s">
        <v>2720</v>
      </c>
      <c r="B3670" s="2">
        <v>5625</v>
      </c>
      <c r="C3670" s="2">
        <v>0</v>
      </c>
      <c r="D3670" s="2" t="s">
        <v>2720</v>
      </c>
      <c r="E3670" s="2">
        <v>4233</v>
      </c>
      <c r="F3670" s="2" t="s">
        <v>2510</v>
      </c>
      <c r="G3670" s="2">
        <v>2664355.7050000001</v>
      </c>
      <c r="H3670" s="2">
        <v>1240477.5870000001</v>
      </c>
      <c r="I3670" s="2" t="s">
        <v>4896</v>
      </c>
      <c r="J3670" s="4">
        <v>39630</v>
      </c>
      <c r="K3670" s="230">
        <f t="shared" si="259"/>
        <v>3</v>
      </c>
      <c r="L3670" s="2" t="str">
        <f>$B3670&amp;"-"&amp;COUNTIF($B$2:$B3670, $B3670)</f>
        <v>5625-1</v>
      </c>
    </row>
    <row r="3671" spans="1:12" x14ac:dyDescent="0.2">
      <c r="A3671" s="2" t="s">
        <v>2721</v>
      </c>
      <c r="B3671" s="2">
        <v>5634</v>
      </c>
      <c r="C3671" s="2">
        <v>0</v>
      </c>
      <c r="D3671" s="2" t="s">
        <v>2721</v>
      </c>
      <c r="E3671" s="2">
        <v>4234</v>
      </c>
      <c r="F3671" s="2" t="s">
        <v>2510</v>
      </c>
      <c r="G3671" s="2">
        <v>2671574.568</v>
      </c>
      <c r="H3671" s="2">
        <v>1235219.7830000001</v>
      </c>
      <c r="I3671" s="2" t="s">
        <v>4896</v>
      </c>
      <c r="J3671" s="4">
        <v>39630</v>
      </c>
      <c r="K3671" s="230">
        <f t="shared" si="259"/>
        <v>3</v>
      </c>
      <c r="L3671" s="2" t="str">
        <f>$B3671&amp;"-"&amp;COUNTIF($B$2:$B3671, $B3671)</f>
        <v>5634-1</v>
      </c>
    </row>
    <row r="3672" spans="1:12" x14ac:dyDescent="0.2">
      <c r="A3672" s="2" t="s">
        <v>2722</v>
      </c>
      <c r="B3672" s="2">
        <v>5636</v>
      </c>
      <c r="C3672" s="2">
        <v>0</v>
      </c>
      <c r="D3672" s="2" t="s">
        <v>2721</v>
      </c>
      <c r="E3672" s="2">
        <v>4234</v>
      </c>
      <c r="F3672" s="2" t="s">
        <v>2510</v>
      </c>
      <c r="G3672" s="2">
        <v>2670101.446</v>
      </c>
      <c r="H3672" s="2">
        <v>1233261.514</v>
      </c>
      <c r="I3672" s="2" t="s">
        <v>4896</v>
      </c>
      <c r="J3672" s="4">
        <v>39630</v>
      </c>
      <c r="K3672" s="230">
        <f t="shared" si="259"/>
        <v>3</v>
      </c>
      <c r="L3672" s="2" t="str">
        <f>$B3672&amp;"-"&amp;COUNTIF($B$2:$B3672, $B3672)</f>
        <v>5636-1</v>
      </c>
    </row>
    <row r="3673" spans="1:12" x14ac:dyDescent="0.2">
      <c r="A3673" s="2" t="s">
        <v>2723</v>
      </c>
      <c r="B3673" s="2">
        <v>5642</v>
      </c>
      <c r="C3673" s="2">
        <v>0</v>
      </c>
      <c r="D3673" s="2" t="s">
        <v>2723</v>
      </c>
      <c r="E3673" s="2">
        <v>4235</v>
      </c>
      <c r="F3673" s="2" t="s">
        <v>2510</v>
      </c>
      <c r="G3673" s="2">
        <v>2672061.2059999998</v>
      </c>
      <c r="H3673" s="2">
        <v>1231764.057</v>
      </c>
      <c r="I3673" s="2" t="s">
        <v>4896</v>
      </c>
      <c r="J3673" s="4">
        <v>39630</v>
      </c>
      <c r="K3673" s="230">
        <f t="shared" si="259"/>
        <v>3</v>
      </c>
      <c r="L3673" s="2" t="str">
        <f>$B3673&amp;"-"&amp;COUNTIF($B$2:$B3673, $B3673)</f>
        <v>5642-3</v>
      </c>
    </row>
    <row r="3674" spans="1:12" x14ac:dyDescent="0.2">
      <c r="A3674" s="2" t="s">
        <v>2724</v>
      </c>
      <c r="B3674" s="2">
        <v>5630</v>
      </c>
      <c r="C3674" s="2">
        <v>0</v>
      </c>
      <c r="D3674" s="2" t="s">
        <v>2725</v>
      </c>
      <c r="E3674" s="2">
        <v>4236</v>
      </c>
      <c r="F3674" s="2" t="s">
        <v>2510</v>
      </c>
      <c r="G3674" s="2">
        <v>2668097.0649999999</v>
      </c>
      <c r="H3674" s="2">
        <v>1236586.983</v>
      </c>
      <c r="I3674" s="2" t="s">
        <v>4896</v>
      </c>
      <c r="J3674" s="4">
        <v>39630</v>
      </c>
      <c r="K3674" s="230">
        <f t="shared" si="259"/>
        <v>3</v>
      </c>
      <c r="L3674" s="2" t="str">
        <f>$B3674&amp;"-"&amp;COUNTIF($B$2:$B3674, $B3674)</f>
        <v>5630-3</v>
      </c>
    </row>
    <row r="3675" spans="1:12" x14ac:dyDescent="0.2">
      <c r="A3675" s="2" t="s">
        <v>2726</v>
      </c>
      <c r="B3675" s="2">
        <v>5647</v>
      </c>
      <c r="C3675" s="2">
        <v>0</v>
      </c>
      <c r="D3675" s="2" t="s">
        <v>2726</v>
      </c>
      <c r="E3675" s="2">
        <v>4237</v>
      </c>
      <c r="F3675" s="2" t="s">
        <v>2510</v>
      </c>
      <c r="G3675" s="2">
        <v>2672639.3969999999</v>
      </c>
      <c r="H3675" s="2">
        <v>1224847.781</v>
      </c>
      <c r="I3675" s="2" t="s">
        <v>4896</v>
      </c>
      <c r="J3675" s="4">
        <v>39630</v>
      </c>
      <c r="K3675" s="230">
        <f t="shared" si="259"/>
        <v>3</v>
      </c>
      <c r="L3675" s="2" t="str">
        <f>$B3675&amp;"-"&amp;COUNTIF($B$2:$B3675, $B3675)</f>
        <v>5647-1</v>
      </c>
    </row>
    <row r="3676" spans="1:12" x14ac:dyDescent="0.2">
      <c r="A3676" s="2" t="s">
        <v>2727</v>
      </c>
      <c r="B3676" s="2">
        <v>8919</v>
      </c>
      <c r="C3676" s="2">
        <v>0</v>
      </c>
      <c r="D3676" s="2" t="s">
        <v>2727</v>
      </c>
      <c r="E3676" s="2">
        <v>4238</v>
      </c>
      <c r="F3676" s="2" t="s">
        <v>2510</v>
      </c>
      <c r="G3676" s="2">
        <v>2670107.21</v>
      </c>
      <c r="H3676" s="2">
        <v>1240840.125</v>
      </c>
      <c r="I3676" s="2" t="s">
        <v>4896</v>
      </c>
      <c r="J3676" s="4">
        <v>39630</v>
      </c>
      <c r="K3676" s="230">
        <f t="shared" si="259"/>
        <v>3</v>
      </c>
      <c r="L3676" s="2" t="str">
        <f>$B3676&amp;"-"&amp;COUNTIF($B$2:$B3676, $B3676)</f>
        <v>8919-1</v>
      </c>
    </row>
    <row r="3677" spans="1:12" x14ac:dyDescent="0.2">
      <c r="A3677" s="2" t="s">
        <v>2728</v>
      </c>
      <c r="B3677" s="2">
        <v>5643</v>
      </c>
      <c r="C3677" s="2">
        <v>0</v>
      </c>
      <c r="D3677" s="2" t="s">
        <v>2728</v>
      </c>
      <c r="E3677" s="2">
        <v>4239</v>
      </c>
      <c r="F3677" s="2" t="s">
        <v>2510</v>
      </c>
      <c r="G3677" s="2">
        <v>2672084.7480000001</v>
      </c>
      <c r="H3677" s="2">
        <v>1227758.3189999999</v>
      </c>
      <c r="I3677" s="2" t="s">
        <v>4896</v>
      </c>
      <c r="J3677" s="4">
        <v>39630</v>
      </c>
      <c r="K3677" s="230">
        <f t="shared" si="259"/>
        <v>3</v>
      </c>
      <c r="L3677" s="2" t="str">
        <f>$B3677&amp;"-"&amp;COUNTIF($B$2:$B3677, $B3677)</f>
        <v>5643-2</v>
      </c>
    </row>
    <row r="3678" spans="1:12" x14ac:dyDescent="0.2">
      <c r="A3678" s="2" t="s">
        <v>2728</v>
      </c>
      <c r="B3678" s="2">
        <v>5643</v>
      </c>
      <c r="C3678" s="2">
        <v>0</v>
      </c>
      <c r="D3678" s="2" t="s">
        <v>2728</v>
      </c>
      <c r="E3678" s="2">
        <v>4239</v>
      </c>
      <c r="F3678" s="2" t="s">
        <v>2510</v>
      </c>
      <c r="G3678" s="2">
        <v>2668795.9849999999</v>
      </c>
      <c r="H3678" s="2">
        <v>1226815.946</v>
      </c>
      <c r="I3678" s="2" t="s">
        <v>4896</v>
      </c>
      <c r="J3678" s="4">
        <v>39630</v>
      </c>
      <c r="K3678" s="230">
        <f t="shared" si="259"/>
        <v>3</v>
      </c>
      <c r="L3678" s="2" t="str">
        <f>$B3678&amp;"-"&amp;COUNTIF($B$2:$B3678, $B3678)</f>
        <v>5643-3</v>
      </c>
    </row>
    <row r="3679" spans="1:12" x14ac:dyDescent="0.2">
      <c r="A3679" s="2" t="s">
        <v>2729</v>
      </c>
      <c r="B3679" s="2">
        <v>5643</v>
      </c>
      <c r="C3679" s="2">
        <v>2</v>
      </c>
      <c r="D3679" s="2" t="s">
        <v>2728</v>
      </c>
      <c r="E3679" s="2">
        <v>4239</v>
      </c>
      <c r="F3679" s="2" t="s">
        <v>2510</v>
      </c>
      <c r="G3679" s="2">
        <v>2669099.0759999999</v>
      </c>
      <c r="H3679" s="2">
        <v>1227506.568</v>
      </c>
      <c r="I3679" s="2" t="s">
        <v>4896</v>
      </c>
      <c r="J3679" s="4">
        <v>39630</v>
      </c>
      <c r="K3679" s="230">
        <f t="shared" si="259"/>
        <v>3</v>
      </c>
      <c r="L3679" s="2" t="str">
        <f>$B3679&amp;"-"&amp;COUNTIF($B$2:$B3679, $B3679)</f>
        <v>5643-4</v>
      </c>
    </row>
    <row r="3680" spans="1:12" x14ac:dyDescent="0.2">
      <c r="A3680" s="2" t="s">
        <v>2730</v>
      </c>
      <c r="B3680" s="2">
        <v>5643</v>
      </c>
      <c r="C3680" s="2">
        <v>3</v>
      </c>
      <c r="D3680" s="2" t="s">
        <v>2728</v>
      </c>
      <c r="E3680" s="2">
        <v>4239</v>
      </c>
      <c r="F3680" s="2" t="s">
        <v>2510</v>
      </c>
      <c r="G3680" s="2">
        <v>2671080.1409999998</v>
      </c>
      <c r="H3680" s="2">
        <v>1227811.591</v>
      </c>
      <c r="I3680" s="2" t="s">
        <v>4896</v>
      </c>
      <c r="J3680" s="4">
        <v>39630</v>
      </c>
      <c r="K3680" s="230">
        <f t="shared" si="259"/>
        <v>3</v>
      </c>
      <c r="L3680" s="2" t="str">
        <f>$B3680&amp;"-"&amp;COUNTIF($B$2:$B3680, $B3680)</f>
        <v>5643-5</v>
      </c>
    </row>
    <row r="3681" spans="1:12" x14ac:dyDescent="0.2">
      <c r="A3681" s="2" t="s">
        <v>2731</v>
      </c>
      <c r="B3681" s="2">
        <v>5645</v>
      </c>
      <c r="C3681" s="2">
        <v>0</v>
      </c>
      <c r="D3681" s="2" t="s">
        <v>2728</v>
      </c>
      <c r="E3681" s="2">
        <v>4239</v>
      </c>
      <c r="F3681" s="2" t="s">
        <v>2510</v>
      </c>
      <c r="G3681" s="2">
        <v>2670849.7779999999</v>
      </c>
      <c r="H3681" s="2">
        <v>1226396.4839999999</v>
      </c>
      <c r="I3681" s="2" t="s">
        <v>4896</v>
      </c>
      <c r="J3681" s="4">
        <v>39630</v>
      </c>
      <c r="K3681" s="230">
        <f t="shared" si="259"/>
        <v>3</v>
      </c>
      <c r="L3681" s="2" t="str">
        <f>$B3681&amp;"-"&amp;COUNTIF($B$2:$B3681, $B3681)</f>
        <v>5645-1</v>
      </c>
    </row>
    <row r="3682" spans="1:12" x14ac:dyDescent="0.2">
      <c r="A3682" s="2" t="s">
        <v>2732</v>
      </c>
      <c r="B3682" s="2">
        <v>5645</v>
      </c>
      <c r="C3682" s="2">
        <v>2</v>
      </c>
      <c r="D3682" s="2" t="s">
        <v>2728</v>
      </c>
      <c r="E3682" s="2">
        <v>4239</v>
      </c>
      <c r="F3682" s="2" t="s">
        <v>2510</v>
      </c>
      <c r="G3682" s="2">
        <v>2670685.3930000002</v>
      </c>
      <c r="H3682" s="2">
        <v>1223538.8230000001</v>
      </c>
      <c r="I3682" s="2" t="s">
        <v>4896</v>
      </c>
      <c r="J3682" s="4">
        <v>39630</v>
      </c>
      <c r="K3682" s="230">
        <f t="shared" si="259"/>
        <v>3</v>
      </c>
      <c r="L3682" s="2" t="str">
        <f>$B3682&amp;"-"&amp;COUNTIF($B$2:$B3682, $B3682)</f>
        <v>5645-2</v>
      </c>
    </row>
    <row r="3683" spans="1:12" x14ac:dyDescent="0.2">
      <c r="A3683" s="2" t="s">
        <v>974</v>
      </c>
      <c r="B3683" s="2">
        <v>6034</v>
      </c>
      <c r="C3683" s="2">
        <v>0</v>
      </c>
      <c r="D3683" s="2" t="s">
        <v>2728</v>
      </c>
      <c r="E3683" s="2">
        <v>4239</v>
      </c>
      <c r="F3683" s="2" t="s">
        <v>2510</v>
      </c>
      <c r="G3683" s="2">
        <v>2670925.0639999998</v>
      </c>
      <c r="H3683" s="2">
        <v>1221949.4639999999</v>
      </c>
      <c r="I3683" s="2" t="s">
        <v>4896</v>
      </c>
      <c r="J3683" s="4">
        <v>39630</v>
      </c>
      <c r="K3683" s="230">
        <f t="shared" si="259"/>
        <v>3</v>
      </c>
      <c r="L3683" s="2" t="str">
        <f>$B3683&amp;"-"&amp;COUNTIF($B$2:$B3683, $B3683)</f>
        <v>6034-5</v>
      </c>
    </row>
    <row r="3684" spans="1:12" x14ac:dyDescent="0.2">
      <c r="A3684" s="2" t="s">
        <v>954</v>
      </c>
      <c r="B3684" s="2">
        <v>6275</v>
      </c>
      <c r="C3684" s="2">
        <v>0</v>
      </c>
      <c r="D3684" s="2" t="s">
        <v>2728</v>
      </c>
      <c r="E3684" s="2">
        <v>4239</v>
      </c>
      <c r="F3684" s="2" t="s">
        <v>2510</v>
      </c>
      <c r="G3684" s="2">
        <v>2670196.0789999999</v>
      </c>
      <c r="H3684" s="2">
        <v>1222362.469</v>
      </c>
      <c r="I3684" s="2" t="s">
        <v>4896</v>
      </c>
      <c r="J3684" s="4">
        <v>39630</v>
      </c>
      <c r="K3684" s="230">
        <f t="shared" si="259"/>
        <v>3</v>
      </c>
      <c r="L3684" s="2" t="str">
        <f>$B3684&amp;"-"&amp;COUNTIF($B$2:$B3684, $B3684)</f>
        <v>6275-4</v>
      </c>
    </row>
    <row r="3685" spans="1:12" x14ac:dyDescent="0.2">
      <c r="A3685" s="2" t="s">
        <v>2733</v>
      </c>
      <c r="B3685" s="2">
        <v>5622</v>
      </c>
      <c r="C3685" s="2">
        <v>0</v>
      </c>
      <c r="D3685" s="2" t="s">
        <v>2733</v>
      </c>
      <c r="E3685" s="2">
        <v>4240</v>
      </c>
      <c r="F3685" s="2" t="s">
        <v>2510</v>
      </c>
      <c r="G3685" s="2">
        <v>2664872.0690000001</v>
      </c>
      <c r="H3685" s="2">
        <v>1242931.037</v>
      </c>
      <c r="I3685" s="2" t="s">
        <v>4896</v>
      </c>
      <c r="J3685" s="4">
        <v>39630</v>
      </c>
      <c r="K3685" s="230">
        <f t="shared" si="259"/>
        <v>3</v>
      </c>
      <c r="L3685" s="2" t="str">
        <f>$B3685&amp;"-"&amp;COUNTIF($B$2:$B3685, $B3685)</f>
        <v>5622-1</v>
      </c>
    </row>
    <row r="3686" spans="1:12" x14ac:dyDescent="0.2">
      <c r="A3686" s="2" t="s">
        <v>2734</v>
      </c>
      <c r="B3686" s="2">
        <v>4316</v>
      </c>
      <c r="C3686" s="2">
        <v>0</v>
      </c>
      <c r="D3686" s="2" t="s">
        <v>2734</v>
      </c>
      <c r="E3686" s="2">
        <v>4251</v>
      </c>
      <c r="F3686" s="2" t="s">
        <v>2510</v>
      </c>
      <c r="G3686" s="2">
        <v>2636073.87</v>
      </c>
      <c r="H3686" s="2">
        <v>1262116.6599999999</v>
      </c>
      <c r="I3686" s="2" t="s">
        <v>4896</v>
      </c>
      <c r="J3686" s="4">
        <v>39630</v>
      </c>
      <c r="K3686" s="230">
        <f t="shared" si="259"/>
        <v>3</v>
      </c>
      <c r="L3686" s="2" t="str">
        <f>$B3686&amp;"-"&amp;COUNTIF($B$2:$B3686, $B3686)</f>
        <v>4316-2</v>
      </c>
    </row>
    <row r="3687" spans="1:12" x14ac:dyDescent="0.2">
      <c r="A3687" s="2" t="s">
        <v>1834</v>
      </c>
      <c r="B3687" s="2">
        <v>4465</v>
      </c>
      <c r="C3687" s="2">
        <v>0</v>
      </c>
      <c r="D3687" s="2" t="s">
        <v>2734</v>
      </c>
      <c r="E3687" s="2">
        <v>4251</v>
      </c>
      <c r="F3687" s="2" t="s">
        <v>2510</v>
      </c>
      <c r="G3687" s="2">
        <v>2635143.2659999998</v>
      </c>
      <c r="H3687" s="2">
        <v>1260468.514</v>
      </c>
      <c r="I3687" s="2" t="s">
        <v>4896</v>
      </c>
      <c r="J3687" s="4">
        <v>39630</v>
      </c>
      <c r="K3687" s="230">
        <f t="shared" si="259"/>
        <v>3</v>
      </c>
      <c r="L3687" s="2" t="str">
        <f>$B3687&amp;"-"&amp;COUNTIF($B$2:$B3687, $B3687)</f>
        <v>4465-3</v>
      </c>
    </row>
    <row r="3688" spans="1:12" x14ac:dyDescent="0.2">
      <c r="A3688" s="2" t="s">
        <v>2735</v>
      </c>
      <c r="B3688" s="2">
        <v>4303</v>
      </c>
      <c r="C3688" s="2">
        <v>0</v>
      </c>
      <c r="D3688" s="2" t="s">
        <v>2735</v>
      </c>
      <c r="E3688" s="2">
        <v>4252</v>
      </c>
      <c r="F3688" s="2" t="s">
        <v>2510</v>
      </c>
      <c r="G3688" s="2">
        <v>2622828.6159999999</v>
      </c>
      <c r="H3688" s="2">
        <v>1265037.8130000001</v>
      </c>
      <c r="I3688" s="2" t="s">
        <v>4896</v>
      </c>
      <c r="J3688" s="4">
        <v>39630</v>
      </c>
      <c r="K3688" s="230">
        <f t="shared" si="259"/>
        <v>3</v>
      </c>
      <c r="L3688" s="2" t="str">
        <f>$B3688&amp;"-"&amp;COUNTIF($B$2:$B3688, $B3688)</f>
        <v>4303-3</v>
      </c>
    </row>
    <row r="3689" spans="1:12" x14ac:dyDescent="0.2">
      <c r="A3689" s="2" t="s">
        <v>2740</v>
      </c>
      <c r="B3689" s="2">
        <v>4305</v>
      </c>
      <c r="C3689" s="2">
        <v>0</v>
      </c>
      <c r="D3689" s="2" t="s">
        <v>2736</v>
      </c>
      <c r="E3689" s="2">
        <v>4253</v>
      </c>
      <c r="F3689" s="2" t="s">
        <v>2510</v>
      </c>
      <c r="G3689" s="2">
        <v>2626863.1260000002</v>
      </c>
      <c r="H3689" s="2">
        <v>1263792.67</v>
      </c>
      <c r="I3689" s="2" t="s">
        <v>4896</v>
      </c>
      <c r="J3689" s="4">
        <v>39630</v>
      </c>
      <c r="K3689" s="230">
        <f t="shared" si="259"/>
        <v>3</v>
      </c>
      <c r="L3689" s="2" t="str">
        <f>$B3689&amp;"-"&amp;COUNTIF($B$2:$B3689, $B3689)</f>
        <v>4305-2</v>
      </c>
    </row>
    <row r="3690" spans="1:12" x14ac:dyDescent="0.2">
      <c r="A3690" s="2" t="s">
        <v>2736</v>
      </c>
      <c r="B3690" s="2">
        <v>4312</v>
      </c>
      <c r="C3690" s="2">
        <v>0</v>
      </c>
      <c r="D3690" s="2" t="s">
        <v>2736</v>
      </c>
      <c r="E3690" s="2">
        <v>4253</v>
      </c>
      <c r="F3690" s="2" t="s">
        <v>2510</v>
      </c>
      <c r="G3690" s="2">
        <v>2627904.585</v>
      </c>
      <c r="H3690" s="2">
        <v>1263172.929</v>
      </c>
      <c r="I3690" s="2" t="s">
        <v>4896</v>
      </c>
      <c r="J3690" s="4">
        <v>39630</v>
      </c>
      <c r="K3690" s="230">
        <f t="shared" si="259"/>
        <v>3</v>
      </c>
      <c r="L3690" s="2" t="str">
        <f>$B3690&amp;"-"&amp;COUNTIF($B$2:$B3690, $B3690)</f>
        <v>4312-1</v>
      </c>
    </row>
    <row r="3691" spans="1:12" x14ac:dyDescent="0.2">
      <c r="A3691" s="2" t="s">
        <v>2737</v>
      </c>
      <c r="B3691" s="2">
        <v>4313</v>
      </c>
      <c r="C3691" s="2">
        <v>0</v>
      </c>
      <c r="D3691" s="2" t="s">
        <v>2737</v>
      </c>
      <c r="E3691" s="2">
        <v>4254</v>
      </c>
      <c r="F3691" s="2" t="s">
        <v>2510</v>
      </c>
      <c r="G3691" s="2">
        <v>2631306.4500000002</v>
      </c>
      <c r="H3691" s="2">
        <v>1268532.5660000001</v>
      </c>
      <c r="I3691" s="2" t="s">
        <v>4896</v>
      </c>
      <c r="J3691" s="4">
        <v>39630</v>
      </c>
      <c r="K3691" s="230">
        <f t="shared" si="259"/>
        <v>3</v>
      </c>
      <c r="L3691" s="2" t="str">
        <f>$B3691&amp;"-"&amp;COUNTIF($B$2:$B3691, $B3691)</f>
        <v>4313-1</v>
      </c>
    </row>
    <row r="3692" spans="1:12" x14ac:dyDescent="0.2">
      <c r="A3692" s="2" t="s">
        <v>2738</v>
      </c>
      <c r="B3692" s="2">
        <v>4322</v>
      </c>
      <c r="C3692" s="2">
        <v>0</v>
      </c>
      <c r="D3692" s="2" t="s">
        <v>2738</v>
      </c>
      <c r="E3692" s="2">
        <v>4255</v>
      </c>
      <c r="F3692" s="2" t="s">
        <v>2510</v>
      </c>
      <c r="G3692" s="2">
        <v>2636085.5079999999</v>
      </c>
      <c r="H3692" s="2">
        <v>1266123.17</v>
      </c>
      <c r="I3692" s="2" t="s">
        <v>4896</v>
      </c>
      <c r="J3692" s="4">
        <v>39630</v>
      </c>
      <c r="K3692" s="230">
        <f t="shared" si="259"/>
        <v>3</v>
      </c>
      <c r="L3692" s="2" t="str">
        <f>$B3692&amp;"-"&amp;COUNTIF($B$2:$B3692, $B3692)</f>
        <v>4322-1</v>
      </c>
    </row>
    <row r="3693" spans="1:12" x14ac:dyDescent="0.2">
      <c r="A3693" s="2" t="s">
        <v>2739</v>
      </c>
      <c r="B3693" s="2">
        <v>4324</v>
      </c>
      <c r="C3693" s="2">
        <v>0</v>
      </c>
      <c r="D3693" s="2" t="s">
        <v>2739</v>
      </c>
      <c r="E3693" s="2">
        <v>4256</v>
      </c>
      <c r="F3693" s="2" t="s">
        <v>2510</v>
      </c>
      <c r="G3693" s="2">
        <v>2637662.2110000001</v>
      </c>
      <c r="H3693" s="2">
        <v>1264277.081</v>
      </c>
      <c r="I3693" s="2" t="s">
        <v>4896</v>
      </c>
      <c r="J3693" s="4">
        <v>39630</v>
      </c>
      <c r="K3693" s="230">
        <f t="shared" si="259"/>
        <v>3</v>
      </c>
      <c r="L3693" s="2" t="str">
        <f>$B3693&amp;"-"&amp;COUNTIF($B$2:$B3693, $B3693)</f>
        <v>4324-1</v>
      </c>
    </row>
    <row r="3694" spans="1:12" x14ac:dyDescent="0.2">
      <c r="A3694" s="2" t="s">
        <v>2740</v>
      </c>
      <c r="B3694" s="2">
        <v>4305</v>
      </c>
      <c r="C3694" s="2">
        <v>0</v>
      </c>
      <c r="D3694" s="2" t="s">
        <v>2740</v>
      </c>
      <c r="E3694" s="2">
        <v>4257</v>
      </c>
      <c r="F3694" s="2" t="s">
        <v>2510</v>
      </c>
      <c r="G3694" s="2">
        <v>2625270.6690000002</v>
      </c>
      <c r="H3694" s="2">
        <v>1264323.49</v>
      </c>
      <c r="I3694" s="2" t="s">
        <v>4896</v>
      </c>
      <c r="J3694" s="4">
        <v>39630</v>
      </c>
      <c r="K3694" s="230">
        <f t="shared" si="259"/>
        <v>3</v>
      </c>
      <c r="L3694" s="2" t="str">
        <f>$B3694&amp;"-"&amp;COUNTIF($B$2:$B3694, $B3694)</f>
        <v>4305-3</v>
      </c>
    </row>
    <row r="3695" spans="1:12" x14ac:dyDescent="0.2">
      <c r="A3695" s="2" t="s">
        <v>2735</v>
      </c>
      <c r="B3695" s="2">
        <v>4303</v>
      </c>
      <c r="C3695" s="2">
        <v>0</v>
      </c>
      <c r="D3695" s="2" t="s">
        <v>2741</v>
      </c>
      <c r="E3695" s="2">
        <v>4258</v>
      </c>
      <c r="F3695" s="2" t="s">
        <v>2510</v>
      </c>
      <c r="G3695" s="2">
        <v>2624378.0189999999</v>
      </c>
      <c r="H3695" s="2">
        <v>1265754.0859999999</v>
      </c>
      <c r="I3695" s="2" t="s">
        <v>4896</v>
      </c>
      <c r="J3695" s="4">
        <v>39630</v>
      </c>
      <c r="K3695" s="230">
        <f t="shared" si="259"/>
        <v>3</v>
      </c>
      <c r="L3695" s="2" t="str">
        <f>$B3695&amp;"-"&amp;COUNTIF($B$2:$B3695, $B3695)</f>
        <v>4303-4</v>
      </c>
    </row>
    <row r="3696" spans="1:12" x14ac:dyDescent="0.2">
      <c r="A3696" s="2" t="s">
        <v>2741</v>
      </c>
      <c r="B3696" s="2">
        <v>4310</v>
      </c>
      <c r="C3696" s="2">
        <v>0</v>
      </c>
      <c r="D3696" s="2" t="s">
        <v>2741</v>
      </c>
      <c r="E3696" s="2">
        <v>4258</v>
      </c>
      <c r="F3696" s="2" t="s">
        <v>2510</v>
      </c>
      <c r="G3696" s="2">
        <v>2627027.3149999999</v>
      </c>
      <c r="H3696" s="2">
        <v>1266751.3060000001</v>
      </c>
      <c r="I3696" s="2" t="s">
        <v>4896</v>
      </c>
      <c r="J3696" s="4">
        <v>39630</v>
      </c>
      <c r="K3696" s="230">
        <f t="shared" si="259"/>
        <v>3</v>
      </c>
      <c r="L3696" s="2" t="str">
        <f>$B3696&amp;"-"&amp;COUNTIF($B$2:$B3696, $B3696)</f>
        <v>4310-1</v>
      </c>
    </row>
    <row r="3697" spans="1:12" x14ac:dyDescent="0.2">
      <c r="A3697" s="2" t="s">
        <v>2737</v>
      </c>
      <c r="B3697" s="2">
        <v>4313</v>
      </c>
      <c r="C3697" s="2">
        <v>0</v>
      </c>
      <c r="D3697" s="2" t="s">
        <v>2741</v>
      </c>
      <c r="E3697" s="2">
        <v>4258</v>
      </c>
      <c r="F3697" s="2" t="s">
        <v>2510</v>
      </c>
      <c r="G3697" s="2">
        <v>2629069.3199999998</v>
      </c>
      <c r="H3697" s="2">
        <v>1269416.398</v>
      </c>
      <c r="I3697" s="2" t="s">
        <v>4896</v>
      </c>
      <c r="J3697" s="4">
        <v>39630</v>
      </c>
      <c r="K3697" s="230">
        <f t="shared" si="259"/>
        <v>3</v>
      </c>
      <c r="L3697" s="2" t="str">
        <f>$B3697&amp;"-"&amp;COUNTIF($B$2:$B3697, $B3697)</f>
        <v>4313-2</v>
      </c>
    </row>
    <row r="3698" spans="1:12" x14ac:dyDescent="0.2">
      <c r="A3698" s="2" t="s">
        <v>2742</v>
      </c>
      <c r="B3698" s="2">
        <v>4325</v>
      </c>
      <c r="C3698" s="2">
        <v>0</v>
      </c>
      <c r="D3698" s="2" t="s">
        <v>2742</v>
      </c>
      <c r="E3698" s="2">
        <v>4259</v>
      </c>
      <c r="F3698" s="2" t="s">
        <v>2510</v>
      </c>
      <c r="G3698" s="2">
        <v>2639507.04</v>
      </c>
      <c r="H3698" s="2">
        <v>1262709.8259999999</v>
      </c>
      <c r="I3698" s="2" t="s">
        <v>4896</v>
      </c>
      <c r="J3698" s="4">
        <v>39630</v>
      </c>
      <c r="K3698" s="230">
        <f t="shared" si="259"/>
        <v>3</v>
      </c>
      <c r="L3698" s="2" t="str">
        <f>$B3698&amp;"-"&amp;COUNTIF($B$2:$B3698, $B3698)</f>
        <v>4325-1</v>
      </c>
    </row>
    <row r="3699" spans="1:12" x14ac:dyDescent="0.2">
      <c r="A3699" s="2" t="s">
        <v>2743</v>
      </c>
      <c r="B3699" s="2">
        <v>4332</v>
      </c>
      <c r="C3699" s="2">
        <v>0</v>
      </c>
      <c r="D3699" s="2" t="s">
        <v>2744</v>
      </c>
      <c r="E3699" s="2">
        <v>4260</v>
      </c>
      <c r="F3699" s="2" t="s">
        <v>2510</v>
      </c>
      <c r="G3699" s="2">
        <v>2638490.0389999999</v>
      </c>
      <c r="H3699" s="2">
        <v>1265677.3640000001</v>
      </c>
      <c r="I3699" s="2" t="s">
        <v>4896</v>
      </c>
      <c r="J3699" s="4">
        <v>39630</v>
      </c>
      <c r="K3699" s="230">
        <f t="shared" si="259"/>
        <v>3</v>
      </c>
      <c r="L3699" s="2" t="str">
        <f>$B3699&amp;"-"&amp;COUNTIF($B$2:$B3699, $B3699)</f>
        <v>4332-1</v>
      </c>
    </row>
    <row r="3700" spans="1:12" x14ac:dyDescent="0.2">
      <c r="A3700" s="2" t="s">
        <v>2745</v>
      </c>
      <c r="B3700" s="2">
        <v>4323</v>
      </c>
      <c r="C3700" s="2">
        <v>0</v>
      </c>
      <c r="D3700" s="2" t="s">
        <v>2745</v>
      </c>
      <c r="E3700" s="2">
        <v>4261</v>
      </c>
      <c r="F3700" s="2" t="s">
        <v>2510</v>
      </c>
      <c r="G3700" s="2">
        <v>2634330.9619999998</v>
      </c>
      <c r="H3700" s="2">
        <v>1268867.1680000001</v>
      </c>
      <c r="I3700" s="2" t="s">
        <v>4896</v>
      </c>
      <c r="J3700" s="4">
        <v>39630</v>
      </c>
      <c r="K3700" s="230">
        <f t="shared" si="259"/>
        <v>3</v>
      </c>
      <c r="L3700" s="2" t="str">
        <f>$B3700&amp;"-"&amp;COUNTIF($B$2:$B3700, $B3700)</f>
        <v>4323-1</v>
      </c>
    </row>
    <row r="3701" spans="1:12" x14ac:dyDescent="0.2">
      <c r="A3701" s="2" t="s">
        <v>2746</v>
      </c>
      <c r="B3701" s="2">
        <v>4317</v>
      </c>
      <c r="C3701" s="2">
        <v>0</v>
      </c>
      <c r="D3701" s="2" t="s">
        <v>2746</v>
      </c>
      <c r="E3701" s="2">
        <v>4262</v>
      </c>
      <c r="F3701" s="2" t="s">
        <v>2510</v>
      </c>
      <c r="G3701" s="2">
        <v>2637330.625</v>
      </c>
      <c r="H3701" s="2">
        <v>1260748.7579999999</v>
      </c>
      <c r="I3701" s="2" t="s">
        <v>4896</v>
      </c>
      <c r="J3701" s="4">
        <v>39630</v>
      </c>
      <c r="K3701" s="230">
        <f t="shared" si="259"/>
        <v>3</v>
      </c>
      <c r="L3701" s="2" t="str">
        <f>$B3701&amp;"-"&amp;COUNTIF($B$2:$B3701, $B3701)</f>
        <v>4317-1</v>
      </c>
    </row>
    <row r="3702" spans="1:12" x14ac:dyDescent="0.2">
      <c r="A3702" s="2" t="s">
        <v>2747</v>
      </c>
      <c r="B3702" s="2">
        <v>4314</v>
      </c>
      <c r="C3702" s="2">
        <v>0</v>
      </c>
      <c r="D3702" s="2" t="s">
        <v>2747</v>
      </c>
      <c r="E3702" s="2">
        <v>4263</v>
      </c>
      <c r="F3702" s="2" t="s">
        <v>2510</v>
      </c>
      <c r="G3702" s="2">
        <v>2632943.284</v>
      </c>
      <c r="H3702" s="2">
        <v>1266073.811</v>
      </c>
      <c r="I3702" s="2" t="s">
        <v>4896</v>
      </c>
      <c r="J3702" s="4">
        <v>39630</v>
      </c>
      <c r="K3702" s="230">
        <f t="shared" si="259"/>
        <v>3</v>
      </c>
      <c r="L3702" s="2" t="str">
        <f>$B3702&amp;"-"&amp;COUNTIF($B$2:$B3702, $B3702)</f>
        <v>4314-1</v>
      </c>
    </row>
    <row r="3703" spans="1:12" x14ac:dyDescent="0.2">
      <c r="A3703" s="2" t="s">
        <v>2748</v>
      </c>
      <c r="B3703" s="2">
        <v>4315</v>
      </c>
      <c r="C3703" s="2">
        <v>0</v>
      </c>
      <c r="D3703" s="2" t="s">
        <v>2747</v>
      </c>
      <c r="E3703" s="2">
        <v>4263</v>
      </c>
      <c r="F3703" s="2" t="s">
        <v>2510</v>
      </c>
      <c r="G3703" s="2">
        <v>2633851.372</v>
      </c>
      <c r="H3703" s="2">
        <v>1264597.902</v>
      </c>
      <c r="I3703" s="2" t="s">
        <v>4896</v>
      </c>
      <c r="J3703" s="4">
        <v>39630</v>
      </c>
      <c r="K3703" s="230">
        <f t="shared" si="259"/>
        <v>3</v>
      </c>
      <c r="L3703" s="2" t="str">
        <f>$B3703&amp;"-"&amp;COUNTIF($B$2:$B3703, $B3703)</f>
        <v>4315-1</v>
      </c>
    </row>
    <row r="3704" spans="1:12" x14ac:dyDescent="0.2">
      <c r="A3704" s="2" t="s">
        <v>2745</v>
      </c>
      <c r="B3704" s="2">
        <v>4323</v>
      </c>
      <c r="C3704" s="2">
        <v>0</v>
      </c>
      <c r="D3704" s="2" t="s">
        <v>2747</v>
      </c>
      <c r="E3704" s="2">
        <v>4263</v>
      </c>
      <c r="F3704" s="2" t="s">
        <v>2510</v>
      </c>
      <c r="G3704" s="2">
        <v>2634358.4309999999</v>
      </c>
      <c r="H3704" s="2">
        <v>1267206.8330000001</v>
      </c>
      <c r="I3704" s="2" t="s">
        <v>4896</v>
      </c>
      <c r="J3704" s="4">
        <v>39630</v>
      </c>
      <c r="K3704" s="230">
        <f t="shared" si="259"/>
        <v>3</v>
      </c>
      <c r="L3704" s="2" t="str">
        <f>$B3704&amp;"-"&amp;COUNTIF($B$2:$B3704, $B3704)</f>
        <v>4323-2</v>
      </c>
    </row>
    <row r="3705" spans="1:12" x14ac:dyDescent="0.2">
      <c r="A3705" s="2" t="s">
        <v>2748</v>
      </c>
      <c r="B3705" s="2">
        <v>4315</v>
      </c>
      <c r="C3705" s="2">
        <v>0</v>
      </c>
      <c r="D3705" s="2" t="s">
        <v>2748</v>
      </c>
      <c r="E3705" s="2">
        <v>4264</v>
      </c>
      <c r="F3705" s="2" t="s">
        <v>2510</v>
      </c>
      <c r="G3705" s="2">
        <v>2635060.517</v>
      </c>
      <c r="H3705" s="2">
        <v>1263748.621</v>
      </c>
      <c r="I3705" s="2" t="s">
        <v>4896</v>
      </c>
      <c r="J3705" s="4">
        <v>39630</v>
      </c>
      <c r="K3705" s="230">
        <f t="shared" si="259"/>
        <v>3</v>
      </c>
      <c r="L3705" s="2" t="str">
        <f>$B3705&amp;"-"&amp;COUNTIF($B$2:$B3705, $B3705)</f>
        <v>4315-2</v>
      </c>
    </row>
    <row r="3706" spans="1:12" x14ac:dyDescent="0.2">
      <c r="A3706" s="2" t="s">
        <v>1749</v>
      </c>
      <c r="B3706" s="2">
        <v>4600</v>
      </c>
      <c r="C3706" s="2">
        <v>0</v>
      </c>
      <c r="D3706" s="2" t="s">
        <v>2749</v>
      </c>
      <c r="E3706" s="2">
        <v>4271</v>
      </c>
      <c r="F3706" s="2" t="s">
        <v>2510</v>
      </c>
      <c r="G3706" s="2">
        <v>2635515.7149999999</v>
      </c>
      <c r="H3706" s="2">
        <v>1243492.3470000001</v>
      </c>
      <c r="I3706" s="2" t="s">
        <v>4896</v>
      </c>
      <c r="J3706" s="4">
        <v>39630</v>
      </c>
      <c r="K3706" s="230">
        <f t="shared" si="259"/>
        <v>3</v>
      </c>
      <c r="L3706" s="2" t="str">
        <f>$B3706&amp;"-"&amp;COUNTIF($B$2:$B3706, $B3706)</f>
        <v>4600-4</v>
      </c>
    </row>
    <row r="3707" spans="1:12" x14ac:dyDescent="0.2">
      <c r="A3707" s="2" t="s">
        <v>2749</v>
      </c>
      <c r="B3707" s="2">
        <v>4663</v>
      </c>
      <c r="C3707" s="2">
        <v>0</v>
      </c>
      <c r="D3707" s="2" t="s">
        <v>2749</v>
      </c>
      <c r="E3707" s="2">
        <v>4271</v>
      </c>
      <c r="F3707" s="2" t="s">
        <v>2510</v>
      </c>
      <c r="G3707" s="2">
        <v>2635116.77</v>
      </c>
      <c r="H3707" s="2">
        <v>1241445.5989999999</v>
      </c>
      <c r="I3707" s="2" t="s">
        <v>4896</v>
      </c>
      <c r="J3707" s="4">
        <v>39630</v>
      </c>
      <c r="K3707" s="230">
        <f t="shared" si="259"/>
        <v>3</v>
      </c>
      <c r="L3707" s="2" t="str">
        <f>$B3707&amp;"-"&amp;COUNTIF($B$2:$B3707, $B3707)</f>
        <v>4663-3</v>
      </c>
    </row>
    <row r="3708" spans="1:12" x14ac:dyDescent="0.2">
      <c r="A3708" s="2" t="s">
        <v>2758</v>
      </c>
      <c r="B3708" s="2">
        <v>4665</v>
      </c>
      <c r="C3708" s="2">
        <v>0</v>
      </c>
      <c r="D3708" s="2" t="s">
        <v>2749</v>
      </c>
      <c r="E3708" s="2">
        <v>4271</v>
      </c>
      <c r="F3708" s="2" t="s">
        <v>2510</v>
      </c>
      <c r="G3708" s="2">
        <v>2635837.324</v>
      </c>
      <c r="H3708" s="2">
        <v>1240315.4839999999</v>
      </c>
      <c r="I3708" s="2" t="s">
        <v>4896</v>
      </c>
      <c r="J3708" s="4">
        <v>39630</v>
      </c>
      <c r="K3708" s="230">
        <f t="shared" si="259"/>
        <v>3</v>
      </c>
      <c r="L3708" s="2" t="str">
        <f>$B3708&amp;"-"&amp;COUNTIF($B$2:$B3708, $B3708)</f>
        <v>4665-1</v>
      </c>
    </row>
    <row r="3709" spans="1:12" x14ac:dyDescent="0.2">
      <c r="A3709" s="2" t="s">
        <v>2766</v>
      </c>
      <c r="B3709" s="2">
        <v>4813</v>
      </c>
      <c r="C3709" s="2">
        <v>0</v>
      </c>
      <c r="D3709" s="2" t="s">
        <v>2750</v>
      </c>
      <c r="E3709" s="2">
        <v>4273</v>
      </c>
      <c r="F3709" s="2" t="s">
        <v>2510</v>
      </c>
      <c r="G3709" s="2">
        <v>2642709.63</v>
      </c>
      <c r="H3709" s="2">
        <v>1238516.6610000001</v>
      </c>
      <c r="I3709" s="2" t="s">
        <v>4896</v>
      </c>
      <c r="J3709" s="4">
        <v>39630</v>
      </c>
      <c r="K3709" s="230">
        <f t="shared" si="259"/>
        <v>3</v>
      </c>
      <c r="L3709" s="2" t="str">
        <f>$B3709&amp;"-"&amp;COUNTIF($B$2:$B3709, $B3709)</f>
        <v>4813-1</v>
      </c>
    </row>
    <row r="3710" spans="1:12" x14ac:dyDescent="0.2">
      <c r="A3710" s="2" t="s">
        <v>2750</v>
      </c>
      <c r="B3710" s="2">
        <v>4814</v>
      </c>
      <c r="C3710" s="2">
        <v>0</v>
      </c>
      <c r="D3710" s="2" t="s">
        <v>2750</v>
      </c>
      <c r="E3710" s="2">
        <v>4273</v>
      </c>
      <c r="F3710" s="2" t="s">
        <v>2510</v>
      </c>
      <c r="G3710" s="2">
        <v>2642401.3870000001</v>
      </c>
      <c r="H3710" s="2">
        <v>1237084.571</v>
      </c>
      <c r="I3710" s="2" t="s">
        <v>4896</v>
      </c>
      <c r="J3710" s="4">
        <v>39630</v>
      </c>
      <c r="K3710" s="230">
        <f t="shared" si="259"/>
        <v>3</v>
      </c>
      <c r="L3710" s="2" t="str">
        <f>$B3710&amp;"-"&amp;COUNTIF($B$2:$B3710, $B3710)</f>
        <v>4814-1</v>
      </c>
    </row>
    <row r="3711" spans="1:12" x14ac:dyDescent="0.2">
      <c r="A3711" s="2" t="s">
        <v>2767</v>
      </c>
      <c r="B3711" s="2">
        <v>4803</v>
      </c>
      <c r="C3711" s="2">
        <v>0</v>
      </c>
      <c r="D3711" s="2" t="s">
        <v>2751</v>
      </c>
      <c r="E3711" s="2">
        <v>4274</v>
      </c>
      <c r="F3711" s="2" t="s">
        <v>2510</v>
      </c>
      <c r="G3711" s="2">
        <v>2634833.5729999999</v>
      </c>
      <c r="H3711" s="2">
        <v>1234464.703</v>
      </c>
      <c r="I3711" s="2" t="s">
        <v>4896</v>
      </c>
      <c r="J3711" s="4">
        <v>39630</v>
      </c>
      <c r="K3711" s="230">
        <f t="shared" si="259"/>
        <v>3</v>
      </c>
      <c r="L3711" s="2" t="str">
        <f>$B3711&amp;"-"&amp;COUNTIF($B$2:$B3711, $B3711)</f>
        <v>4803-1</v>
      </c>
    </row>
    <row r="3712" spans="1:12" x14ac:dyDescent="0.2">
      <c r="A3712" s="2" t="s">
        <v>2751</v>
      </c>
      <c r="B3712" s="2">
        <v>4805</v>
      </c>
      <c r="C3712" s="2">
        <v>0</v>
      </c>
      <c r="D3712" s="2" t="s">
        <v>2751</v>
      </c>
      <c r="E3712" s="2">
        <v>4274</v>
      </c>
      <c r="F3712" s="2" t="s">
        <v>2510</v>
      </c>
      <c r="G3712" s="2">
        <v>2637089.0240000002</v>
      </c>
      <c r="H3712" s="2">
        <v>1234028.666</v>
      </c>
      <c r="I3712" s="2" t="s">
        <v>4896</v>
      </c>
      <c r="J3712" s="4">
        <v>39630</v>
      </c>
      <c r="K3712" s="230">
        <f t="shared" si="259"/>
        <v>3</v>
      </c>
      <c r="L3712" s="2" t="str">
        <f>$B3712&amp;"-"&amp;COUNTIF($B$2:$B3712, $B3712)</f>
        <v>4805-1</v>
      </c>
    </row>
    <row r="3713" spans="1:12" x14ac:dyDescent="0.2">
      <c r="A3713" s="2" t="s">
        <v>1065</v>
      </c>
      <c r="B3713" s="2">
        <v>6264</v>
      </c>
      <c r="C3713" s="2">
        <v>0</v>
      </c>
      <c r="D3713" s="2" t="s">
        <v>2751</v>
      </c>
      <c r="E3713" s="2">
        <v>4274</v>
      </c>
      <c r="F3713" s="2" t="s">
        <v>2510</v>
      </c>
      <c r="G3713" s="2">
        <v>2635725.6529999999</v>
      </c>
      <c r="H3713" s="2">
        <v>1232737.844</v>
      </c>
      <c r="I3713" s="2" t="s">
        <v>4896</v>
      </c>
      <c r="J3713" s="4">
        <v>39630</v>
      </c>
      <c r="K3713" s="230">
        <f t="shared" si="259"/>
        <v>3</v>
      </c>
      <c r="L3713" s="2" t="str">
        <f>$B3713&amp;"-"&amp;COUNTIF($B$2:$B3713, $B3713)</f>
        <v>6264-2</v>
      </c>
    </row>
    <row r="3714" spans="1:12" x14ac:dyDescent="0.2">
      <c r="A3714" s="2" t="s">
        <v>2752</v>
      </c>
      <c r="B3714" s="2">
        <v>5054</v>
      </c>
      <c r="C3714" s="2">
        <v>1</v>
      </c>
      <c r="D3714" s="2" t="s">
        <v>2752</v>
      </c>
      <c r="E3714" s="2">
        <v>4275</v>
      </c>
      <c r="F3714" s="2" t="s">
        <v>2510</v>
      </c>
      <c r="G3714" s="2">
        <v>2648006.6970000002</v>
      </c>
      <c r="H3714" s="2">
        <v>1236409.1140000001</v>
      </c>
      <c r="I3714" s="2" t="s">
        <v>4896</v>
      </c>
      <c r="J3714" s="4">
        <v>39630</v>
      </c>
      <c r="K3714" s="230">
        <f t="shared" si="259"/>
        <v>3</v>
      </c>
      <c r="L3714" s="2" t="str">
        <f>$B3714&amp;"-"&amp;COUNTIF($B$2:$B3714, $B3714)</f>
        <v>5054-1</v>
      </c>
    </row>
    <row r="3715" spans="1:12" x14ac:dyDescent="0.2">
      <c r="A3715" s="2" t="s">
        <v>2766</v>
      </c>
      <c r="B3715" s="2">
        <v>4813</v>
      </c>
      <c r="C3715" s="2">
        <v>0</v>
      </c>
      <c r="D3715" s="2" t="s">
        <v>2753</v>
      </c>
      <c r="E3715" s="2">
        <v>4276</v>
      </c>
      <c r="F3715" s="2" t="s">
        <v>2510</v>
      </c>
      <c r="G3715" s="2">
        <v>2643875.5490000001</v>
      </c>
      <c r="H3715" s="2">
        <v>1240430.3799999999</v>
      </c>
      <c r="I3715" s="2" t="s">
        <v>4896</v>
      </c>
      <c r="J3715" s="4">
        <v>39630</v>
      </c>
      <c r="K3715" s="230">
        <f t="shared" ref="K3715:K3778" si="260">IF(I3715="it", 1, IF(I3715="fr", 2, 3))</f>
        <v>3</v>
      </c>
      <c r="L3715" s="2" t="str">
        <f>$B3715&amp;"-"&amp;COUNTIF($B$2:$B3715, $B3715)</f>
        <v>4813-2</v>
      </c>
    </row>
    <row r="3716" spans="1:12" x14ac:dyDescent="0.2">
      <c r="A3716" s="2" t="s">
        <v>2753</v>
      </c>
      <c r="B3716" s="2">
        <v>5742</v>
      </c>
      <c r="C3716" s="2">
        <v>0</v>
      </c>
      <c r="D3716" s="2" t="s">
        <v>2753</v>
      </c>
      <c r="E3716" s="2">
        <v>4276</v>
      </c>
      <c r="F3716" s="2" t="s">
        <v>2510</v>
      </c>
      <c r="G3716" s="2">
        <v>2644169.6320000002</v>
      </c>
      <c r="H3716" s="2">
        <v>1242732.2320000001</v>
      </c>
      <c r="I3716" s="2" t="s">
        <v>4896</v>
      </c>
      <c r="J3716" s="4">
        <v>39630</v>
      </c>
      <c r="K3716" s="230">
        <f t="shared" si="260"/>
        <v>3</v>
      </c>
      <c r="L3716" s="2" t="str">
        <f>$B3716&amp;"-"&amp;COUNTIF($B$2:$B3716, $B3716)</f>
        <v>5742-1</v>
      </c>
    </row>
    <row r="3717" spans="1:12" x14ac:dyDescent="0.2">
      <c r="A3717" s="2" t="s">
        <v>2754</v>
      </c>
      <c r="B3717" s="2">
        <v>5054</v>
      </c>
      <c r="C3717" s="2">
        <v>2</v>
      </c>
      <c r="D3717" s="2" t="s">
        <v>2754</v>
      </c>
      <c r="E3717" s="2">
        <v>4277</v>
      </c>
      <c r="F3717" s="2" t="s">
        <v>2510</v>
      </c>
      <c r="G3717" s="2">
        <v>2647652.2459999998</v>
      </c>
      <c r="H3717" s="2">
        <v>1235160.743</v>
      </c>
      <c r="I3717" s="2" t="s">
        <v>4896</v>
      </c>
      <c r="J3717" s="4">
        <v>39630</v>
      </c>
      <c r="K3717" s="230">
        <f t="shared" si="260"/>
        <v>3</v>
      </c>
      <c r="L3717" s="2" t="str">
        <f>$B3717&amp;"-"&amp;COUNTIF($B$2:$B3717, $B3717)</f>
        <v>5054-2</v>
      </c>
    </row>
    <row r="3718" spans="1:12" x14ac:dyDescent="0.2">
      <c r="A3718" s="2" t="s">
        <v>2755</v>
      </c>
      <c r="B3718" s="2">
        <v>4853</v>
      </c>
      <c r="C3718" s="2">
        <v>0</v>
      </c>
      <c r="D3718" s="2" t="s">
        <v>2755</v>
      </c>
      <c r="E3718" s="2">
        <v>4279</v>
      </c>
      <c r="F3718" s="2" t="s">
        <v>2510</v>
      </c>
      <c r="G3718" s="2">
        <v>2629922.5460000001</v>
      </c>
      <c r="H3718" s="2">
        <v>1235132.9110000001</v>
      </c>
      <c r="I3718" s="2" t="s">
        <v>4896</v>
      </c>
      <c r="J3718" s="4">
        <v>39630</v>
      </c>
      <c r="K3718" s="230">
        <f t="shared" si="260"/>
        <v>3</v>
      </c>
      <c r="L3718" s="2" t="str">
        <f>$B3718&amp;"-"&amp;COUNTIF($B$2:$B3718, $B3718)</f>
        <v>4853-1</v>
      </c>
    </row>
    <row r="3719" spans="1:12" x14ac:dyDescent="0.2">
      <c r="A3719" s="2" t="s">
        <v>2756</v>
      </c>
      <c r="B3719" s="2">
        <v>4853</v>
      </c>
      <c r="C3719" s="2">
        <v>2</v>
      </c>
      <c r="D3719" s="2" t="s">
        <v>2755</v>
      </c>
      <c r="E3719" s="2">
        <v>4279</v>
      </c>
      <c r="F3719" s="2" t="s">
        <v>2510</v>
      </c>
      <c r="G3719" s="2">
        <v>2631957.2719999999</v>
      </c>
      <c r="H3719" s="2">
        <v>1235976.476</v>
      </c>
      <c r="I3719" s="2" t="s">
        <v>4896</v>
      </c>
      <c r="J3719" s="4">
        <v>39630</v>
      </c>
      <c r="K3719" s="230">
        <f t="shared" si="260"/>
        <v>3</v>
      </c>
      <c r="L3719" s="2" t="str">
        <f>$B3719&amp;"-"&amp;COUNTIF($B$2:$B3719, $B3719)</f>
        <v>4853-2</v>
      </c>
    </row>
    <row r="3720" spans="1:12" x14ac:dyDescent="0.2">
      <c r="A3720" s="2" t="s">
        <v>2757</v>
      </c>
      <c r="B3720" s="2">
        <v>4856</v>
      </c>
      <c r="C3720" s="2">
        <v>0</v>
      </c>
      <c r="D3720" s="2" t="s">
        <v>2755</v>
      </c>
      <c r="E3720" s="2">
        <v>4279</v>
      </c>
      <c r="F3720" s="2" t="s">
        <v>2510</v>
      </c>
      <c r="G3720" s="2">
        <v>2631605.8229999999</v>
      </c>
      <c r="H3720" s="2">
        <v>1233328.2150000001</v>
      </c>
      <c r="I3720" s="2" t="s">
        <v>4896</v>
      </c>
      <c r="J3720" s="4">
        <v>39630</v>
      </c>
      <c r="K3720" s="230">
        <f t="shared" si="260"/>
        <v>3</v>
      </c>
      <c r="L3720" s="2" t="str">
        <f>$B3720&amp;"-"&amp;COUNTIF($B$2:$B3720, $B3720)</f>
        <v>4856-1</v>
      </c>
    </row>
    <row r="3721" spans="1:12" x14ac:dyDescent="0.2">
      <c r="A3721" s="2" t="s">
        <v>358</v>
      </c>
      <c r="B3721" s="2">
        <v>4914</v>
      </c>
      <c r="C3721" s="2">
        <v>0</v>
      </c>
      <c r="D3721" s="2" t="s">
        <v>2755</v>
      </c>
      <c r="E3721" s="2">
        <v>4279</v>
      </c>
      <c r="F3721" s="2" t="s">
        <v>2510</v>
      </c>
      <c r="G3721" s="2">
        <v>2629998.5210000002</v>
      </c>
      <c r="H3721" s="2">
        <v>1232078.608</v>
      </c>
      <c r="I3721" s="2" t="s">
        <v>4896</v>
      </c>
      <c r="J3721" s="4">
        <v>39630</v>
      </c>
      <c r="K3721" s="230">
        <f t="shared" si="260"/>
        <v>3</v>
      </c>
      <c r="L3721" s="2" t="str">
        <f>$B3721&amp;"-"&amp;COUNTIF($B$2:$B3721, $B3721)</f>
        <v>4914-2</v>
      </c>
    </row>
    <row r="3722" spans="1:12" x14ac:dyDescent="0.2">
      <c r="A3722" s="2" t="s">
        <v>1064</v>
      </c>
      <c r="B3722" s="2">
        <v>4915</v>
      </c>
      <c r="C3722" s="2">
        <v>0</v>
      </c>
      <c r="D3722" s="2" t="s">
        <v>2755</v>
      </c>
      <c r="E3722" s="2">
        <v>4279</v>
      </c>
      <c r="F3722" s="2" t="s">
        <v>2510</v>
      </c>
      <c r="G3722" s="2">
        <v>2631666.753</v>
      </c>
      <c r="H3722" s="2">
        <v>1231609.709</v>
      </c>
      <c r="I3722" s="2" t="s">
        <v>4896</v>
      </c>
      <c r="J3722" s="4">
        <v>39630</v>
      </c>
      <c r="K3722" s="230">
        <f t="shared" si="260"/>
        <v>3</v>
      </c>
      <c r="L3722" s="2" t="str">
        <f>$B3722&amp;"-"&amp;COUNTIF($B$2:$B3722, $B3722)</f>
        <v>4915-2</v>
      </c>
    </row>
    <row r="3723" spans="1:12" x14ac:dyDescent="0.2">
      <c r="A3723" s="2" t="s">
        <v>1753</v>
      </c>
      <c r="B3723" s="2">
        <v>4656</v>
      </c>
      <c r="C3723" s="2">
        <v>0</v>
      </c>
      <c r="D3723" s="2" t="s">
        <v>2758</v>
      </c>
      <c r="E3723" s="2">
        <v>4280</v>
      </c>
      <c r="F3723" s="2" t="s">
        <v>2510</v>
      </c>
      <c r="G3723" s="2">
        <v>2636611.335</v>
      </c>
      <c r="H3723" s="2">
        <v>1242544.254</v>
      </c>
      <c r="I3723" s="2" t="s">
        <v>4896</v>
      </c>
      <c r="J3723" s="4">
        <v>39630</v>
      </c>
      <c r="K3723" s="230">
        <f t="shared" si="260"/>
        <v>3</v>
      </c>
      <c r="L3723" s="2" t="str">
        <f>$B3723&amp;"-"&amp;COUNTIF($B$2:$B3723, $B3723)</f>
        <v>4656-2</v>
      </c>
    </row>
    <row r="3724" spans="1:12" x14ac:dyDescent="0.2">
      <c r="A3724" s="2" t="s">
        <v>2758</v>
      </c>
      <c r="B3724" s="2">
        <v>4665</v>
      </c>
      <c r="C3724" s="2">
        <v>0</v>
      </c>
      <c r="D3724" s="2" t="s">
        <v>2758</v>
      </c>
      <c r="E3724" s="2">
        <v>4280</v>
      </c>
      <c r="F3724" s="2" t="s">
        <v>2510</v>
      </c>
      <c r="G3724" s="2">
        <v>2638095.5550000002</v>
      </c>
      <c r="H3724" s="2">
        <v>1240373.149</v>
      </c>
      <c r="I3724" s="2" t="s">
        <v>4896</v>
      </c>
      <c r="J3724" s="4">
        <v>39630</v>
      </c>
      <c r="K3724" s="230">
        <f t="shared" si="260"/>
        <v>3</v>
      </c>
      <c r="L3724" s="2" t="str">
        <f>$B3724&amp;"-"&amp;COUNTIF($B$2:$B3724, $B3724)</f>
        <v>4665-2</v>
      </c>
    </row>
    <row r="3725" spans="1:12" x14ac:dyDescent="0.2">
      <c r="A3725" s="2" t="s">
        <v>2769</v>
      </c>
      <c r="B3725" s="2">
        <v>4800</v>
      </c>
      <c r="C3725" s="2">
        <v>0</v>
      </c>
      <c r="D3725" s="2" t="s">
        <v>2758</v>
      </c>
      <c r="E3725" s="2">
        <v>4280</v>
      </c>
      <c r="F3725" s="2" t="s">
        <v>2510</v>
      </c>
      <c r="G3725" s="2">
        <v>2639243.3089999999</v>
      </c>
      <c r="H3725" s="2">
        <v>1238790.476</v>
      </c>
      <c r="I3725" s="2" t="s">
        <v>4896</v>
      </c>
      <c r="J3725" s="4">
        <v>39630</v>
      </c>
      <c r="K3725" s="230">
        <f t="shared" si="260"/>
        <v>3</v>
      </c>
      <c r="L3725" s="2" t="str">
        <f>$B3725&amp;"-"&amp;COUNTIF($B$2:$B3725, $B3725)</f>
        <v>4800-1</v>
      </c>
    </row>
    <row r="3726" spans="1:12" x14ac:dyDescent="0.2">
      <c r="A3726" s="2" t="s">
        <v>2759</v>
      </c>
      <c r="B3726" s="2">
        <v>5056</v>
      </c>
      <c r="C3726" s="2">
        <v>0</v>
      </c>
      <c r="D3726" s="2" t="s">
        <v>2760</v>
      </c>
      <c r="E3726" s="2">
        <v>4281</v>
      </c>
      <c r="F3726" s="2" t="s">
        <v>2510</v>
      </c>
      <c r="G3726" s="2">
        <v>2645373.0440000002</v>
      </c>
      <c r="H3726" s="2">
        <v>1234840.7490000001</v>
      </c>
      <c r="I3726" s="2" t="s">
        <v>4896</v>
      </c>
      <c r="J3726" s="4">
        <v>39630</v>
      </c>
      <c r="K3726" s="230">
        <f t="shared" si="260"/>
        <v>3</v>
      </c>
      <c r="L3726" s="2" t="str">
        <f>$B3726&amp;"-"&amp;COUNTIF($B$2:$B3726, $B3726)</f>
        <v>5056-1</v>
      </c>
    </row>
    <row r="3727" spans="1:12" x14ac:dyDescent="0.2">
      <c r="A3727" s="2" t="s">
        <v>2760</v>
      </c>
      <c r="B3727" s="2">
        <v>5057</v>
      </c>
      <c r="C3727" s="2">
        <v>0</v>
      </c>
      <c r="D3727" s="2" t="s">
        <v>2760</v>
      </c>
      <c r="E3727" s="2">
        <v>4281</v>
      </c>
      <c r="F3727" s="2" t="s">
        <v>2510</v>
      </c>
      <c r="G3727" s="2">
        <v>2645300.392</v>
      </c>
      <c r="H3727" s="2">
        <v>1233624.0220000001</v>
      </c>
      <c r="I3727" s="2" t="s">
        <v>4896</v>
      </c>
      <c r="J3727" s="4">
        <v>39630</v>
      </c>
      <c r="K3727" s="230">
        <f t="shared" si="260"/>
        <v>3</v>
      </c>
      <c r="L3727" s="2" t="str">
        <f>$B3727&amp;"-"&amp;COUNTIF($B$2:$B3727, $B3727)</f>
        <v>5057-1</v>
      </c>
    </row>
    <row r="3728" spans="1:12" x14ac:dyDescent="0.2">
      <c r="A3728" s="2" t="s">
        <v>2765</v>
      </c>
      <c r="B3728" s="2">
        <v>4802</v>
      </c>
      <c r="C3728" s="2">
        <v>0</v>
      </c>
      <c r="D3728" s="2" t="s">
        <v>2761</v>
      </c>
      <c r="E3728" s="2">
        <v>4282</v>
      </c>
      <c r="F3728" s="2" t="s">
        <v>2510</v>
      </c>
      <c r="G3728" s="2">
        <v>2636415.423</v>
      </c>
      <c r="H3728" s="2">
        <v>1238883.2039999999</v>
      </c>
      <c r="I3728" s="2" t="s">
        <v>4896</v>
      </c>
      <c r="J3728" s="4">
        <v>39630</v>
      </c>
      <c r="K3728" s="230">
        <f t="shared" si="260"/>
        <v>3</v>
      </c>
      <c r="L3728" s="2" t="str">
        <f>$B3728&amp;"-"&amp;COUNTIF($B$2:$B3728, $B3728)</f>
        <v>4802-1</v>
      </c>
    </row>
    <row r="3729" spans="1:12" x14ac:dyDescent="0.2">
      <c r="A3729" s="2" t="s">
        <v>2761</v>
      </c>
      <c r="B3729" s="2">
        <v>4852</v>
      </c>
      <c r="C3729" s="2">
        <v>0</v>
      </c>
      <c r="D3729" s="2" t="s">
        <v>2761</v>
      </c>
      <c r="E3729" s="2">
        <v>4282</v>
      </c>
      <c r="F3729" s="2" t="s">
        <v>2510</v>
      </c>
      <c r="G3729" s="2">
        <v>2633814.6510000001</v>
      </c>
      <c r="H3729" s="2">
        <v>1238666.368</v>
      </c>
      <c r="I3729" s="2" t="s">
        <v>4896</v>
      </c>
      <c r="J3729" s="4">
        <v>39630</v>
      </c>
      <c r="K3729" s="230">
        <f t="shared" si="260"/>
        <v>3</v>
      </c>
      <c r="L3729" s="2" t="str">
        <f>$B3729&amp;"-"&amp;COUNTIF($B$2:$B3729, $B3729)</f>
        <v>4852-1</v>
      </c>
    </row>
    <row r="3730" spans="1:12" x14ac:dyDescent="0.2">
      <c r="A3730" s="2" t="s">
        <v>2762</v>
      </c>
      <c r="B3730" s="2">
        <v>5745</v>
      </c>
      <c r="C3730" s="2">
        <v>0</v>
      </c>
      <c r="D3730" s="2" t="s">
        <v>2762</v>
      </c>
      <c r="E3730" s="2">
        <v>4283</v>
      </c>
      <c r="F3730" s="2" t="s">
        <v>2510</v>
      </c>
      <c r="G3730" s="2">
        <v>2641402.7310000001</v>
      </c>
      <c r="H3730" s="2">
        <v>1241301.78</v>
      </c>
      <c r="I3730" s="2" t="s">
        <v>4896</v>
      </c>
      <c r="J3730" s="4">
        <v>39630</v>
      </c>
      <c r="K3730" s="230">
        <f t="shared" si="260"/>
        <v>3</v>
      </c>
      <c r="L3730" s="2" t="str">
        <f>$B3730&amp;"-"&amp;COUNTIF($B$2:$B3730, $B3730)</f>
        <v>5745-1</v>
      </c>
    </row>
    <row r="3731" spans="1:12" x14ac:dyDescent="0.2">
      <c r="A3731" s="2" t="s">
        <v>2763</v>
      </c>
      <c r="B3731" s="2">
        <v>5053</v>
      </c>
      <c r="C3731" s="2">
        <v>0</v>
      </c>
      <c r="D3731" s="2" t="s">
        <v>2763</v>
      </c>
      <c r="E3731" s="2">
        <v>4284</v>
      </c>
      <c r="F3731" s="2" t="s">
        <v>2510</v>
      </c>
      <c r="G3731" s="2">
        <v>2645264.8309999998</v>
      </c>
      <c r="H3731" s="2">
        <v>1236941.7779999999</v>
      </c>
      <c r="I3731" s="2" t="s">
        <v>4896</v>
      </c>
      <c r="J3731" s="4">
        <v>39630</v>
      </c>
      <c r="K3731" s="230">
        <f t="shared" si="260"/>
        <v>3</v>
      </c>
      <c r="L3731" s="2" t="str">
        <f>$B3731&amp;"-"&amp;COUNTIF($B$2:$B3731, $B3731)</f>
        <v>5053-1</v>
      </c>
    </row>
    <row r="3732" spans="1:12" x14ac:dyDescent="0.2">
      <c r="A3732" s="2" t="s">
        <v>2764</v>
      </c>
      <c r="B3732" s="2">
        <v>5053</v>
      </c>
      <c r="C3732" s="2">
        <v>2</v>
      </c>
      <c r="D3732" s="2" t="s">
        <v>2763</v>
      </c>
      <c r="E3732" s="2">
        <v>4284</v>
      </c>
      <c r="F3732" s="2" t="s">
        <v>2510</v>
      </c>
      <c r="G3732" s="2">
        <v>2645106.4730000002</v>
      </c>
      <c r="H3732" s="2">
        <v>1238038.459</v>
      </c>
      <c r="I3732" s="2" t="s">
        <v>4896</v>
      </c>
      <c r="J3732" s="4">
        <v>39630</v>
      </c>
      <c r="K3732" s="230">
        <f t="shared" si="260"/>
        <v>3</v>
      </c>
      <c r="L3732" s="2" t="str">
        <f>$B3732&amp;"-"&amp;COUNTIF($B$2:$B3732, $B3732)</f>
        <v>5053-2</v>
      </c>
    </row>
    <row r="3733" spans="1:12" x14ac:dyDescent="0.2">
      <c r="A3733" s="2" t="s">
        <v>2765</v>
      </c>
      <c r="B3733" s="2">
        <v>4802</v>
      </c>
      <c r="C3733" s="2">
        <v>0</v>
      </c>
      <c r="D3733" s="2" t="s">
        <v>2765</v>
      </c>
      <c r="E3733" s="2">
        <v>4285</v>
      </c>
      <c r="F3733" s="2" t="s">
        <v>2510</v>
      </c>
      <c r="G3733" s="2">
        <v>2636681.148</v>
      </c>
      <c r="H3733" s="2">
        <v>1237030.8959999999</v>
      </c>
      <c r="I3733" s="2" t="s">
        <v>4896</v>
      </c>
      <c r="J3733" s="4">
        <v>39630</v>
      </c>
      <c r="K3733" s="230">
        <f t="shared" si="260"/>
        <v>3</v>
      </c>
      <c r="L3733" s="2" t="str">
        <f>$B3733&amp;"-"&amp;COUNTIF($B$2:$B3733, $B3733)</f>
        <v>4802-2</v>
      </c>
    </row>
    <row r="3734" spans="1:12" x14ac:dyDescent="0.2">
      <c r="A3734" s="2" t="s">
        <v>2770</v>
      </c>
      <c r="B3734" s="2">
        <v>4812</v>
      </c>
      <c r="C3734" s="2">
        <v>0</v>
      </c>
      <c r="D3734" s="2" t="s">
        <v>2766</v>
      </c>
      <c r="E3734" s="2">
        <v>4286</v>
      </c>
      <c r="F3734" s="2" t="s">
        <v>2510</v>
      </c>
      <c r="G3734" s="2">
        <v>2641339.8990000002</v>
      </c>
      <c r="H3734" s="2">
        <v>1239350.844</v>
      </c>
      <c r="I3734" s="2" t="s">
        <v>4896</v>
      </c>
      <c r="J3734" s="4">
        <v>39630</v>
      </c>
      <c r="K3734" s="230">
        <f t="shared" si="260"/>
        <v>3</v>
      </c>
      <c r="L3734" s="2" t="str">
        <f>$B3734&amp;"-"&amp;COUNTIF($B$2:$B3734, $B3734)</f>
        <v>4812-1</v>
      </c>
    </row>
    <row r="3735" spans="1:12" x14ac:dyDescent="0.2">
      <c r="A3735" s="2" t="s">
        <v>2766</v>
      </c>
      <c r="B3735" s="2">
        <v>4813</v>
      </c>
      <c r="C3735" s="2">
        <v>0</v>
      </c>
      <c r="D3735" s="2" t="s">
        <v>2766</v>
      </c>
      <c r="E3735" s="2">
        <v>4286</v>
      </c>
      <c r="F3735" s="2" t="s">
        <v>2510</v>
      </c>
      <c r="G3735" s="2">
        <v>2643202.1869999999</v>
      </c>
      <c r="H3735" s="2">
        <v>1239325.425</v>
      </c>
      <c r="I3735" s="2" t="s">
        <v>4896</v>
      </c>
      <c r="J3735" s="4">
        <v>39630</v>
      </c>
      <c r="K3735" s="230">
        <f t="shared" si="260"/>
        <v>3</v>
      </c>
      <c r="L3735" s="2" t="str">
        <f>$B3735&amp;"-"&amp;COUNTIF($B$2:$B3735, $B3735)</f>
        <v>4813-3</v>
      </c>
    </row>
    <row r="3736" spans="1:12" x14ac:dyDescent="0.2">
      <c r="A3736" s="2" t="s">
        <v>2767</v>
      </c>
      <c r="B3736" s="2">
        <v>4803</v>
      </c>
      <c r="C3736" s="2">
        <v>0</v>
      </c>
      <c r="D3736" s="2" t="s">
        <v>2767</v>
      </c>
      <c r="E3736" s="2">
        <v>4287</v>
      </c>
      <c r="F3736" s="2" t="s">
        <v>2510</v>
      </c>
      <c r="G3736" s="2">
        <v>2634390.11</v>
      </c>
      <c r="H3736" s="2">
        <v>1235705.3259999999</v>
      </c>
      <c r="I3736" s="2" t="s">
        <v>4896</v>
      </c>
      <c r="J3736" s="4">
        <v>39630</v>
      </c>
      <c r="K3736" s="230">
        <f t="shared" si="260"/>
        <v>3</v>
      </c>
      <c r="L3736" s="2" t="str">
        <f>$B3736&amp;"-"&amp;COUNTIF($B$2:$B3736, $B3736)</f>
        <v>4803-2</v>
      </c>
    </row>
    <row r="3737" spans="1:12" x14ac:dyDescent="0.2">
      <c r="A3737" s="2" t="s">
        <v>2761</v>
      </c>
      <c r="B3737" s="2">
        <v>4852</v>
      </c>
      <c r="C3737" s="2">
        <v>0</v>
      </c>
      <c r="D3737" s="2" t="s">
        <v>2767</v>
      </c>
      <c r="E3737" s="2">
        <v>4287</v>
      </c>
      <c r="F3737" s="2" t="s">
        <v>2510</v>
      </c>
      <c r="G3737" s="2">
        <v>2635362.1179999998</v>
      </c>
      <c r="H3737" s="2">
        <v>1238285.807</v>
      </c>
      <c r="I3737" s="2" t="s">
        <v>4896</v>
      </c>
      <c r="J3737" s="4">
        <v>39630</v>
      </c>
      <c r="K3737" s="230">
        <f t="shared" si="260"/>
        <v>3</v>
      </c>
      <c r="L3737" s="2" t="str">
        <f>$B3737&amp;"-"&amp;COUNTIF($B$2:$B3737, $B3737)</f>
        <v>4852-2</v>
      </c>
    </row>
    <row r="3738" spans="1:12" x14ac:dyDescent="0.2">
      <c r="A3738" s="2" t="s">
        <v>2768</v>
      </c>
      <c r="B3738" s="2">
        <v>5058</v>
      </c>
      <c r="C3738" s="2">
        <v>0</v>
      </c>
      <c r="D3738" s="2" t="s">
        <v>2768</v>
      </c>
      <c r="E3738" s="2">
        <v>4288</v>
      </c>
      <c r="F3738" s="2" t="s">
        <v>2510</v>
      </c>
      <c r="G3738" s="2">
        <v>2643727.5669999998</v>
      </c>
      <c r="H3738" s="2">
        <v>1235204.531</v>
      </c>
      <c r="I3738" s="2" t="s">
        <v>4896</v>
      </c>
      <c r="J3738" s="4">
        <v>39630</v>
      </c>
      <c r="K3738" s="230">
        <f t="shared" si="260"/>
        <v>3</v>
      </c>
      <c r="L3738" s="2" t="str">
        <f>$B3738&amp;"-"&amp;COUNTIF($B$2:$B3738, $B3738)</f>
        <v>5058-1</v>
      </c>
    </row>
    <row r="3739" spans="1:12" x14ac:dyDescent="0.2">
      <c r="A3739" s="2" t="s">
        <v>2769</v>
      </c>
      <c r="B3739" s="2">
        <v>4800</v>
      </c>
      <c r="C3739" s="2">
        <v>0</v>
      </c>
      <c r="D3739" s="2" t="s">
        <v>2769</v>
      </c>
      <c r="E3739" s="2">
        <v>4289</v>
      </c>
      <c r="F3739" s="2" t="s">
        <v>2510</v>
      </c>
      <c r="G3739" s="2">
        <v>2639252.656</v>
      </c>
      <c r="H3739" s="2">
        <v>1237505.253</v>
      </c>
      <c r="I3739" s="2" t="s">
        <v>4896</v>
      </c>
      <c r="J3739" s="4">
        <v>39630</v>
      </c>
      <c r="K3739" s="230">
        <f t="shared" si="260"/>
        <v>3</v>
      </c>
      <c r="L3739" s="2" t="str">
        <f>$B3739&amp;"-"&amp;COUNTIF($B$2:$B3739, $B3739)</f>
        <v>4800-2</v>
      </c>
    </row>
    <row r="3740" spans="1:12" x14ac:dyDescent="0.2">
      <c r="A3740" s="2" t="s">
        <v>2770</v>
      </c>
      <c r="B3740" s="2">
        <v>4812</v>
      </c>
      <c r="C3740" s="2">
        <v>0</v>
      </c>
      <c r="D3740" s="2" t="s">
        <v>2769</v>
      </c>
      <c r="E3740" s="2">
        <v>4289</v>
      </c>
      <c r="F3740" s="2" t="s">
        <v>2510</v>
      </c>
      <c r="G3740" s="2">
        <v>2640655.7080000001</v>
      </c>
      <c r="H3740" s="2">
        <v>1238882.03</v>
      </c>
      <c r="I3740" s="2" t="s">
        <v>4896</v>
      </c>
      <c r="J3740" s="4">
        <v>39630</v>
      </c>
      <c r="K3740" s="230">
        <f t="shared" si="260"/>
        <v>3</v>
      </c>
      <c r="L3740" s="2" t="str">
        <f>$B3740&amp;"-"&amp;COUNTIF($B$2:$B3740, $B3740)</f>
        <v>4812-2</v>
      </c>
    </row>
    <row r="3741" spans="1:12" x14ac:dyDescent="0.2">
      <c r="A3741" s="2" t="s">
        <v>2750</v>
      </c>
      <c r="B3741" s="2">
        <v>4814</v>
      </c>
      <c r="C3741" s="2">
        <v>0</v>
      </c>
      <c r="D3741" s="2" t="s">
        <v>2769</v>
      </c>
      <c r="E3741" s="2">
        <v>4289</v>
      </c>
      <c r="F3741" s="2" t="s">
        <v>2510</v>
      </c>
      <c r="G3741" s="2">
        <v>2641607.781</v>
      </c>
      <c r="H3741" s="2">
        <v>1236719.537</v>
      </c>
      <c r="I3741" s="2" t="s">
        <v>4896</v>
      </c>
      <c r="J3741" s="4">
        <v>39630</v>
      </c>
      <c r="K3741" s="230">
        <f t="shared" si="260"/>
        <v>3</v>
      </c>
      <c r="L3741" s="2" t="str">
        <f>$B3741&amp;"-"&amp;COUNTIF($B$2:$B3741, $B3741)</f>
        <v>4814-2</v>
      </c>
    </row>
    <row r="3742" spans="1:12" x14ac:dyDescent="0.2">
      <c r="A3742" s="2" t="s">
        <v>2771</v>
      </c>
      <c r="B3742" s="2">
        <v>5314</v>
      </c>
      <c r="C3742" s="2">
        <v>0</v>
      </c>
      <c r="D3742" s="2" t="s">
        <v>2772</v>
      </c>
      <c r="E3742" s="2">
        <v>4303</v>
      </c>
      <c r="F3742" s="2" t="s">
        <v>2510</v>
      </c>
      <c r="G3742" s="2">
        <v>2660201.216</v>
      </c>
      <c r="H3742" s="2">
        <v>1269024.554</v>
      </c>
      <c r="I3742" s="2" t="s">
        <v>4896</v>
      </c>
      <c r="J3742" s="4">
        <v>39630</v>
      </c>
      <c r="K3742" s="230">
        <f t="shared" si="260"/>
        <v>3</v>
      </c>
      <c r="L3742" s="2" t="str">
        <f>$B3742&amp;"-"&amp;COUNTIF($B$2:$B3742, $B3742)</f>
        <v>5314-1</v>
      </c>
    </row>
    <row r="3743" spans="1:12" x14ac:dyDescent="0.2">
      <c r="A3743" s="2" t="s">
        <v>2772</v>
      </c>
      <c r="B3743" s="2">
        <v>5315</v>
      </c>
      <c r="C3743" s="2">
        <v>0</v>
      </c>
      <c r="D3743" s="2" t="s">
        <v>2772</v>
      </c>
      <c r="E3743" s="2">
        <v>4303</v>
      </c>
      <c r="F3743" s="2" t="s">
        <v>2510</v>
      </c>
      <c r="G3743" s="2">
        <v>2658667.3139999998</v>
      </c>
      <c r="H3743" s="2">
        <v>1267213.6040000001</v>
      </c>
      <c r="I3743" s="2" t="s">
        <v>4896</v>
      </c>
      <c r="J3743" s="4">
        <v>39630</v>
      </c>
      <c r="K3743" s="230">
        <f t="shared" si="260"/>
        <v>3</v>
      </c>
      <c r="L3743" s="2" t="str">
        <f>$B3743&amp;"-"&amp;COUNTIF($B$2:$B3743, $B3743)</f>
        <v>5315-1</v>
      </c>
    </row>
    <row r="3744" spans="1:12" x14ac:dyDescent="0.2">
      <c r="A3744" s="2" t="s">
        <v>2773</v>
      </c>
      <c r="B3744" s="2">
        <v>5312</v>
      </c>
      <c r="C3744" s="2">
        <v>0</v>
      </c>
      <c r="D3744" s="2" t="s">
        <v>2773</v>
      </c>
      <c r="E3744" s="2">
        <v>4304</v>
      </c>
      <c r="F3744" s="2" t="s">
        <v>2510</v>
      </c>
      <c r="G3744" s="2">
        <v>2661166.3229999999</v>
      </c>
      <c r="H3744" s="2">
        <v>1267422.95</v>
      </c>
      <c r="I3744" s="2" t="s">
        <v>4896</v>
      </c>
      <c r="J3744" s="4">
        <v>39630</v>
      </c>
      <c r="K3744" s="230">
        <f t="shared" si="260"/>
        <v>3</v>
      </c>
      <c r="L3744" s="2" t="str">
        <f>$B3744&amp;"-"&amp;COUNTIF($B$2:$B3744, $B3744)</f>
        <v>5312-1</v>
      </c>
    </row>
    <row r="3745" spans="1:12" x14ac:dyDescent="0.2">
      <c r="A3745" s="2" t="s">
        <v>2774</v>
      </c>
      <c r="B3745" s="2">
        <v>5304</v>
      </c>
      <c r="C3745" s="2">
        <v>0</v>
      </c>
      <c r="D3745" s="2" t="s">
        <v>2774</v>
      </c>
      <c r="E3745" s="2">
        <v>4305</v>
      </c>
      <c r="F3745" s="2" t="s">
        <v>2510</v>
      </c>
      <c r="G3745" s="2">
        <v>2664411.2829999998</v>
      </c>
      <c r="H3745" s="2">
        <v>1264418.067</v>
      </c>
      <c r="I3745" s="2" t="s">
        <v>4896</v>
      </c>
      <c r="J3745" s="4">
        <v>39630</v>
      </c>
      <c r="K3745" s="230">
        <f t="shared" si="260"/>
        <v>3</v>
      </c>
      <c r="L3745" s="2" t="str">
        <f>$B3745&amp;"-"&amp;COUNTIF($B$2:$B3745, $B3745)</f>
        <v>5304-1</v>
      </c>
    </row>
    <row r="3746" spans="1:12" x14ac:dyDescent="0.2">
      <c r="A3746" s="2" t="s">
        <v>2775</v>
      </c>
      <c r="B3746" s="2">
        <v>5305</v>
      </c>
      <c r="C3746" s="2">
        <v>0</v>
      </c>
      <c r="D3746" s="2" t="s">
        <v>2774</v>
      </c>
      <c r="E3746" s="2">
        <v>4305</v>
      </c>
      <c r="F3746" s="2" t="s">
        <v>2510</v>
      </c>
      <c r="G3746" s="2">
        <v>2664446.2450000001</v>
      </c>
      <c r="H3746" s="2">
        <v>1266474.1839999999</v>
      </c>
      <c r="I3746" s="2" t="s">
        <v>4896</v>
      </c>
      <c r="J3746" s="4">
        <v>39630</v>
      </c>
      <c r="K3746" s="230">
        <f t="shared" si="260"/>
        <v>3</v>
      </c>
      <c r="L3746" s="2" t="str">
        <f>$B3746&amp;"-"&amp;COUNTIF($B$2:$B3746, $B3746)</f>
        <v>5305-1</v>
      </c>
    </row>
    <row r="3747" spans="1:12" x14ac:dyDescent="0.2">
      <c r="A3747" s="2" t="s">
        <v>2776</v>
      </c>
      <c r="B3747" s="2">
        <v>5467</v>
      </c>
      <c r="C3747" s="2">
        <v>0</v>
      </c>
      <c r="D3747" s="2" t="s">
        <v>2776</v>
      </c>
      <c r="E3747" s="2">
        <v>4306</v>
      </c>
      <c r="F3747" s="2" t="s">
        <v>2510</v>
      </c>
      <c r="G3747" s="2">
        <v>2672746.639</v>
      </c>
      <c r="H3747" s="2">
        <v>1267848.7439999999</v>
      </c>
      <c r="I3747" s="2" t="s">
        <v>4896</v>
      </c>
      <c r="J3747" s="4">
        <v>39630</v>
      </c>
      <c r="K3747" s="230">
        <f t="shared" si="260"/>
        <v>3</v>
      </c>
      <c r="L3747" s="2" t="str">
        <f>$B3747&amp;"-"&amp;COUNTIF($B$2:$B3747, $B3747)</f>
        <v>5467-1</v>
      </c>
    </row>
    <row r="3748" spans="1:12" x14ac:dyDescent="0.2">
      <c r="A3748" s="2" t="s">
        <v>2777</v>
      </c>
      <c r="B3748" s="2">
        <v>5324</v>
      </c>
      <c r="C3748" s="2">
        <v>0</v>
      </c>
      <c r="D3748" s="2" t="s">
        <v>2777</v>
      </c>
      <c r="E3748" s="2">
        <v>4307</v>
      </c>
      <c r="F3748" s="2" t="s">
        <v>2510</v>
      </c>
      <c r="G3748" s="2">
        <v>2657470.281</v>
      </c>
      <c r="H3748" s="2">
        <v>1273266.9140000001</v>
      </c>
      <c r="I3748" s="2" t="s">
        <v>4896</v>
      </c>
      <c r="J3748" s="4">
        <v>39630</v>
      </c>
      <c r="K3748" s="230">
        <f t="shared" si="260"/>
        <v>3</v>
      </c>
      <c r="L3748" s="2" t="str">
        <f>$B3748&amp;"-"&amp;COUNTIF($B$2:$B3748, $B3748)</f>
        <v>5324-1</v>
      </c>
    </row>
    <row r="3749" spans="1:12" x14ac:dyDescent="0.2">
      <c r="A3749" s="2" t="s">
        <v>2778</v>
      </c>
      <c r="B3749" s="2">
        <v>5313</v>
      </c>
      <c r="C3749" s="2">
        <v>0</v>
      </c>
      <c r="D3749" s="2" t="s">
        <v>2778</v>
      </c>
      <c r="E3749" s="2">
        <v>4309</v>
      </c>
      <c r="F3749" s="2" t="s">
        <v>2510</v>
      </c>
      <c r="G3749" s="2">
        <v>2661013.182</v>
      </c>
      <c r="H3749" s="2">
        <v>1271217.622</v>
      </c>
      <c r="I3749" s="2" t="s">
        <v>4896</v>
      </c>
      <c r="J3749" s="4">
        <v>39630</v>
      </c>
      <c r="K3749" s="230">
        <f t="shared" si="260"/>
        <v>3</v>
      </c>
      <c r="L3749" s="2" t="str">
        <f>$B3749&amp;"-"&amp;COUNTIF($B$2:$B3749, $B3749)</f>
        <v>5313-1</v>
      </c>
    </row>
    <row r="3750" spans="1:12" x14ac:dyDescent="0.2">
      <c r="A3750" s="2" t="s">
        <v>2779</v>
      </c>
      <c r="B3750" s="2">
        <v>5322</v>
      </c>
      <c r="C3750" s="2">
        <v>0</v>
      </c>
      <c r="D3750" s="2" t="s">
        <v>2778</v>
      </c>
      <c r="E3750" s="2">
        <v>4309</v>
      </c>
      <c r="F3750" s="2" t="s">
        <v>2510</v>
      </c>
      <c r="G3750" s="2">
        <v>2659419.6630000002</v>
      </c>
      <c r="H3750" s="2">
        <v>1272074.1599999999</v>
      </c>
      <c r="I3750" s="2" t="s">
        <v>4896</v>
      </c>
      <c r="J3750" s="4">
        <v>39630</v>
      </c>
      <c r="K3750" s="230">
        <f t="shared" si="260"/>
        <v>3</v>
      </c>
      <c r="L3750" s="2" t="str">
        <f>$B3750&amp;"-"&amp;COUNTIF($B$2:$B3750, $B3750)</f>
        <v>5322-1</v>
      </c>
    </row>
    <row r="3751" spans="1:12" x14ac:dyDescent="0.2">
      <c r="A3751" s="2" t="s">
        <v>2779</v>
      </c>
      <c r="B3751" s="2">
        <v>5322</v>
      </c>
      <c r="C3751" s="2">
        <v>0</v>
      </c>
      <c r="D3751" s="2" t="s">
        <v>2779</v>
      </c>
      <c r="E3751" s="2">
        <v>4310</v>
      </c>
      <c r="F3751" s="2" t="s">
        <v>2510</v>
      </c>
      <c r="G3751" s="2">
        <v>2660659.3050000002</v>
      </c>
      <c r="H3751" s="2">
        <v>1273053.7919999999</v>
      </c>
      <c r="I3751" s="2" t="s">
        <v>4896</v>
      </c>
      <c r="J3751" s="4">
        <v>39630</v>
      </c>
      <c r="K3751" s="230">
        <f t="shared" si="260"/>
        <v>3</v>
      </c>
      <c r="L3751" s="2" t="str">
        <f>$B3751&amp;"-"&amp;COUNTIF($B$2:$B3751, $B3751)</f>
        <v>5322-2</v>
      </c>
    </row>
    <row r="3752" spans="1:12" x14ac:dyDescent="0.2">
      <c r="A3752" s="2" t="s">
        <v>2780</v>
      </c>
      <c r="B3752" s="2">
        <v>5325</v>
      </c>
      <c r="C3752" s="2">
        <v>0</v>
      </c>
      <c r="D3752" s="2" t="s">
        <v>2780</v>
      </c>
      <c r="E3752" s="2">
        <v>4311</v>
      </c>
      <c r="F3752" s="2" t="s">
        <v>2510</v>
      </c>
      <c r="G3752" s="2">
        <v>2655559.3319999999</v>
      </c>
      <c r="H3752" s="2">
        <v>1270977.7520000001</v>
      </c>
      <c r="I3752" s="2" t="s">
        <v>4896</v>
      </c>
      <c r="J3752" s="4">
        <v>39630</v>
      </c>
      <c r="K3752" s="230">
        <f t="shared" si="260"/>
        <v>3</v>
      </c>
      <c r="L3752" s="2" t="str">
        <f>$B3752&amp;"-"&amp;COUNTIF($B$2:$B3752, $B3752)</f>
        <v>5325-1</v>
      </c>
    </row>
    <row r="3753" spans="1:12" x14ac:dyDescent="0.2">
      <c r="A3753" s="2" t="s">
        <v>2781</v>
      </c>
      <c r="B3753" s="2">
        <v>5426</v>
      </c>
      <c r="C3753" s="2">
        <v>0</v>
      </c>
      <c r="D3753" s="2" t="s">
        <v>2782</v>
      </c>
      <c r="E3753" s="2">
        <v>4312</v>
      </c>
      <c r="F3753" s="2" t="s">
        <v>2510</v>
      </c>
      <c r="G3753" s="2">
        <v>2666516.0350000001</v>
      </c>
      <c r="H3753" s="2">
        <v>1264352.8929999999</v>
      </c>
      <c r="I3753" s="2" t="s">
        <v>4896</v>
      </c>
      <c r="J3753" s="4">
        <v>39630</v>
      </c>
      <c r="K3753" s="230">
        <f t="shared" si="260"/>
        <v>3</v>
      </c>
      <c r="L3753" s="2" t="str">
        <f>$B3753&amp;"-"&amp;COUNTIF($B$2:$B3753, $B3753)</f>
        <v>5426-1</v>
      </c>
    </row>
    <row r="3754" spans="1:12" x14ac:dyDescent="0.2">
      <c r="A3754" s="2" t="s">
        <v>2783</v>
      </c>
      <c r="B3754" s="2">
        <v>5316</v>
      </c>
      <c r="C3754" s="2">
        <v>0</v>
      </c>
      <c r="D3754" s="2" t="s">
        <v>2783</v>
      </c>
      <c r="E3754" s="2">
        <v>4313</v>
      </c>
      <c r="F3754" s="2" t="s">
        <v>2510</v>
      </c>
      <c r="G3754" s="2">
        <v>2658630.1290000002</v>
      </c>
      <c r="H3754" s="2">
        <v>1271037.3740000001</v>
      </c>
      <c r="I3754" s="2" t="s">
        <v>4896</v>
      </c>
      <c r="J3754" s="4">
        <v>39630</v>
      </c>
      <c r="K3754" s="230">
        <f t="shared" si="260"/>
        <v>3</v>
      </c>
      <c r="L3754" s="2" t="str">
        <f>$B3754&amp;"-"&amp;COUNTIF($B$2:$B3754, $B3754)</f>
        <v>5316-1</v>
      </c>
    </row>
    <row r="3755" spans="1:12" x14ac:dyDescent="0.2">
      <c r="A3755" s="2" t="s">
        <v>2784</v>
      </c>
      <c r="B3755" s="2">
        <v>5317</v>
      </c>
      <c r="C3755" s="2">
        <v>0</v>
      </c>
      <c r="D3755" s="2" t="s">
        <v>2783</v>
      </c>
      <c r="E3755" s="2">
        <v>4313</v>
      </c>
      <c r="F3755" s="2" t="s">
        <v>2510</v>
      </c>
      <c r="G3755" s="2">
        <v>2656735.7050000001</v>
      </c>
      <c r="H3755" s="2">
        <v>1269354.7350000001</v>
      </c>
      <c r="I3755" s="2" t="s">
        <v>4896</v>
      </c>
      <c r="J3755" s="4">
        <v>39630</v>
      </c>
      <c r="K3755" s="230">
        <f t="shared" si="260"/>
        <v>3</v>
      </c>
      <c r="L3755" s="2" t="str">
        <f>$B3755&amp;"-"&amp;COUNTIF($B$2:$B3755, $B3755)</f>
        <v>5317-1</v>
      </c>
    </row>
    <row r="3756" spans="1:12" x14ac:dyDescent="0.2">
      <c r="A3756" s="2" t="s">
        <v>2785</v>
      </c>
      <c r="B3756" s="2">
        <v>5465</v>
      </c>
      <c r="C3756" s="2">
        <v>0</v>
      </c>
      <c r="D3756" s="2" t="s">
        <v>2785</v>
      </c>
      <c r="E3756" s="2">
        <v>4314</v>
      </c>
      <c r="F3756" s="2" t="s">
        <v>2510</v>
      </c>
      <c r="G3756" s="2">
        <v>2668444.2850000001</v>
      </c>
      <c r="H3756" s="2">
        <v>1268337.4029999999</v>
      </c>
      <c r="I3756" s="2" t="s">
        <v>4896</v>
      </c>
      <c r="J3756" s="4">
        <v>39630</v>
      </c>
      <c r="K3756" s="230">
        <f t="shared" si="260"/>
        <v>3</v>
      </c>
      <c r="L3756" s="2" t="str">
        <f>$B3756&amp;"-"&amp;COUNTIF($B$2:$B3756, $B3756)</f>
        <v>5465-1</v>
      </c>
    </row>
    <row r="3757" spans="1:12" x14ac:dyDescent="0.2">
      <c r="A3757" s="2" t="s">
        <v>2786</v>
      </c>
      <c r="B3757" s="2">
        <v>5425</v>
      </c>
      <c r="C3757" s="2">
        <v>0</v>
      </c>
      <c r="D3757" s="2" t="s">
        <v>2786</v>
      </c>
      <c r="E3757" s="2">
        <v>4318</v>
      </c>
      <c r="F3757" s="2" t="s">
        <v>2510</v>
      </c>
      <c r="G3757" s="2">
        <v>2669881.7170000002</v>
      </c>
      <c r="H3757" s="2">
        <v>1264550.2220000001</v>
      </c>
      <c r="I3757" s="2" t="s">
        <v>4896</v>
      </c>
      <c r="J3757" s="4">
        <v>39630</v>
      </c>
      <c r="K3757" s="230">
        <f t="shared" si="260"/>
        <v>3</v>
      </c>
      <c r="L3757" s="2" t="str">
        <f>$B3757&amp;"-"&amp;COUNTIF($B$2:$B3757, $B3757)</f>
        <v>5425-1</v>
      </c>
    </row>
    <row r="3758" spans="1:12" x14ac:dyDescent="0.2">
      <c r="A3758" s="2" t="s">
        <v>2787</v>
      </c>
      <c r="B3758" s="2">
        <v>5462</v>
      </c>
      <c r="C3758" s="2">
        <v>0</v>
      </c>
      <c r="D3758" s="2" t="s">
        <v>2787</v>
      </c>
      <c r="E3758" s="2">
        <v>4319</v>
      </c>
      <c r="F3758" s="2" t="s">
        <v>2510</v>
      </c>
      <c r="G3758" s="2">
        <v>2671690.5699999998</v>
      </c>
      <c r="H3758" s="2">
        <v>1266004.7279999999</v>
      </c>
      <c r="I3758" s="2" t="s">
        <v>4896</v>
      </c>
      <c r="J3758" s="4">
        <v>39630</v>
      </c>
      <c r="K3758" s="230">
        <f t="shared" si="260"/>
        <v>3</v>
      </c>
      <c r="L3758" s="2" t="str">
        <f>$B3758&amp;"-"&amp;COUNTIF($B$2:$B3758, $B3758)</f>
        <v>5462-2</v>
      </c>
    </row>
    <row r="3759" spans="1:12" x14ac:dyDescent="0.2">
      <c r="A3759" s="2" t="s">
        <v>2788</v>
      </c>
      <c r="B3759" s="2">
        <v>5306</v>
      </c>
      <c r="C3759" s="2">
        <v>0</v>
      </c>
      <c r="D3759" s="2" t="s">
        <v>2788</v>
      </c>
      <c r="E3759" s="2">
        <v>4320</v>
      </c>
      <c r="F3759" s="2" t="s">
        <v>2510</v>
      </c>
      <c r="G3759" s="2">
        <v>2663742.2149999999</v>
      </c>
      <c r="H3759" s="2">
        <v>1268108.8489999999</v>
      </c>
      <c r="I3759" s="2" t="s">
        <v>4896</v>
      </c>
      <c r="J3759" s="4">
        <v>39630</v>
      </c>
      <c r="K3759" s="230">
        <f t="shared" si="260"/>
        <v>3</v>
      </c>
      <c r="L3759" s="2" t="str">
        <f>$B3759&amp;"-"&amp;COUNTIF($B$2:$B3759, $B3759)</f>
        <v>5306-1</v>
      </c>
    </row>
    <row r="3760" spans="1:12" x14ac:dyDescent="0.2">
      <c r="A3760" s="2" t="s">
        <v>2789</v>
      </c>
      <c r="B3760" s="2">
        <v>5323</v>
      </c>
      <c r="C3760" s="2">
        <v>0</v>
      </c>
      <c r="D3760" s="2" t="s">
        <v>2790</v>
      </c>
      <c r="E3760" s="2">
        <v>4324</v>
      </c>
      <c r="F3760" s="2" t="s">
        <v>2510</v>
      </c>
      <c r="G3760" s="2">
        <v>2662661.0070000002</v>
      </c>
      <c r="H3760" s="2">
        <v>1272360.9080000001</v>
      </c>
      <c r="I3760" s="2" t="s">
        <v>4896</v>
      </c>
      <c r="J3760" s="4">
        <v>39630</v>
      </c>
      <c r="K3760" s="230">
        <f t="shared" si="260"/>
        <v>3</v>
      </c>
      <c r="L3760" s="2" t="str">
        <f>$B3760&amp;"-"&amp;COUNTIF($B$2:$B3760, $B3760)</f>
        <v>5323-1</v>
      </c>
    </row>
    <row r="3761" spans="1:12" x14ac:dyDescent="0.2">
      <c r="A3761" s="2" t="s">
        <v>2791</v>
      </c>
      <c r="B3761" s="2">
        <v>5330</v>
      </c>
      <c r="C3761" s="2">
        <v>0</v>
      </c>
      <c r="D3761" s="2" t="s">
        <v>2790</v>
      </c>
      <c r="E3761" s="2">
        <v>4324</v>
      </c>
      <c r="F3761" s="2" t="s">
        <v>2510</v>
      </c>
      <c r="G3761" s="2">
        <v>2664402.4759999998</v>
      </c>
      <c r="H3761" s="2">
        <v>1271603.105</v>
      </c>
      <c r="I3761" s="2" t="s">
        <v>4896</v>
      </c>
      <c r="J3761" s="4">
        <v>39630</v>
      </c>
      <c r="K3761" s="230">
        <f t="shared" si="260"/>
        <v>3</v>
      </c>
      <c r="L3761" s="2" t="str">
        <f>$B3761&amp;"-"&amp;COUNTIF($B$2:$B3761, $B3761)</f>
        <v>5330-1</v>
      </c>
    </row>
    <row r="3762" spans="1:12" x14ac:dyDescent="0.2">
      <c r="A3762" s="2" t="s">
        <v>2792</v>
      </c>
      <c r="B3762" s="2">
        <v>5332</v>
      </c>
      <c r="C3762" s="2">
        <v>0</v>
      </c>
      <c r="D3762" s="2" t="s">
        <v>2790</v>
      </c>
      <c r="E3762" s="2">
        <v>4324</v>
      </c>
      <c r="F3762" s="2" t="s">
        <v>2510</v>
      </c>
      <c r="G3762" s="2">
        <v>2666430.7059999998</v>
      </c>
      <c r="H3762" s="2">
        <v>1268951.746</v>
      </c>
      <c r="I3762" s="2" t="s">
        <v>4896</v>
      </c>
      <c r="J3762" s="4">
        <v>39630</v>
      </c>
      <c r="K3762" s="230">
        <f t="shared" si="260"/>
        <v>3</v>
      </c>
      <c r="L3762" s="2" t="str">
        <f>$B3762&amp;"-"&amp;COUNTIF($B$2:$B3762, $B3762)</f>
        <v>5332-1</v>
      </c>
    </row>
    <row r="3763" spans="1:12" x14ac:dyDescent="0.2">
      <c r="A3763" s="2" t="s">
        <v>2793</v>
      </c>
      <c r="B3763" s="2">
        <v>5333</v>
      </c>
      <c r="C3763" s="2">
        <v>0</v>
      </c>
      <c r="D3763" s="2" t="s">
        <v>2790</v>
      </c>
      <c r="E3763" s="2">
        <v>4324</v>
      </c>
      <c r="F3763" s="2" t="s">
        <v>2510</v>
      </c>
      <c r="G3763" s="2">
        <v>2665843.9190000002</v>
      </c>
      <c r="H3763" s="2">
        <v>1267496.05</v>
      </c>
      <c r="I3763" s="2" t="s">
        <v>4896</v>
      </c>
      <c r="J3763" s="4">
        <v>39630</v>
      </c>
      <c r="K3763" s="230">
        <f t="shared" si="260"/>
        <v>3</v>
      </c>
      <c r="L3763" s="2" t="str">
        <f>$B3763&amp;"-"&amp;COUNTIF($B$2:$B3763, $B3763)</f>
        <v>5333-1</v>
      </c>
    </row>
    <row r="3764" spans="1:12" x14ac:dyDescent="0.2">
      <c r="A3764" s="2" t="s">
        <v>2794</v>
      </c>
      <c r="B3764" s="2">
        <v>5334</v>
      </c>
      <c r="C3764" s="2">
        <v>0</v>
      </c>
      <c r="D3764" s="2" t="s">
        <v>2790</v>
      </c>
      <c r="E3764" s="2">
        <v>4324</v>
      </c>
      <c r="F3764" s="2" t="s">
        <v>2510</v>
      </c>
      <c r="G3764" s="2">
        <v>2667575.861</v>
      </c>
      <c r="H3764" s="2">
        <v>1267172.523</v>
      </c>
      <c r="I3764" s="2" t="s">
        <v>4896</v>
      </c>
      <c r="J3764" s="4">
        <v>39630</v>
      </c>
      <c r="K3764" s="230">
        <f t="shared" si="260"/>
        <v>3</v>
      </c>
      <c r="L3764" s="2" t="str">
        <f>$B3764&amp;"-"&amp;COUNTIF($B$2:$B3764, $B3764)</f>
        <v>5334-1</v>
      </c>
    </row>
    <row r="3765" spans="1:12" x14ac:dyDescent="0.2">
      <c r="A3765" s="2" t="s">
        <v>2795</v>
      </c>
      <c r="B3765" s="2">
        <v>5463</v>
      </c>
      <c r="C3765" s="2">
        <v>0</v>
      </c>
      <c r="D3765" s="2" t="s">
        <v>2790</v>
      </c>
      <c r="E3765" s="2">
        <v>4324</v>
      </c>
      <c r="F3765" s="2" t="s">
        <v>2510</v>
      </c>
      <c r="G3765" s="2">
        <v>2669898.7719999999</v>
      </c>
      <c r="H3765" s="2">
        <v>1267342.3030000001</v>
      </c>
      <c r="I3765" s="2" t="s">
        <v>4896</v>
      </c>
      <c r="J3765" s="4">
        <v>39630</v>
      </c>
      <c r="K3765" s="230">
        <f t="shared" si="260"/>
        <v>3</v>
      </c>
      <c r="L3765" s="2" t="str">
        <f>$B3765&amp;"-"&amp;COUNTIF($B$2:$B3765, $B3765)</f>
        <v>5463-1</v>
      </c>
    </row>
    <row r="3766" spans="1:12" x14ac:dyDescent="0.2">
      <c r="A3766" s="2" t="s">
        <v>2796</v>
      </c>
      <c r="B3766" s="2">
        <v>5464</v>
      </c>
      <c r="C3766" s="2">
        <v>0</v>
      </c>
      <c r="D3766" s="2" t="s">
        <v>2790</v>
      </c>
      <c r="E3766" s="2">
        <v>4324</v>
      </c>
      <c r="F3766" s="2" t="s">
        <v>2510</v>
      </c>
      <c r="G3766" s="2">
        <v>2670601.679</v>
      </c>
      <c r="H3766" s="2">
        <v>1268752.318</v>
      </c>
      <c r="I3766" s="2" t="s">
        <v>4896</v>
      </c>
      <c r="J3766" s="4">
        <v>39630</v>
      </c>
      <c r="K3766" s="230">
        <f t="shared" si="260"/>
        <v>3</v>
      </c>
      <c r="L3766" s="2" t="str">
        <f>$B3766&amp;"-"&amp;COUNTIF($B$2:$B3766, $B3766)</f>
        <v>5464-1</v>
      </c>
    </row>
    <row r="3767" spans="1:12" x14ac:dyDescent="0.2">
      <c r="A3767" s="2" t="s">
        <v>2797</v>
      </c>
      <c r="B3767" s="2">
        <v>5466</v>
      </c>
      <c r="C3767" s="2">
        <v>0</v>
      </c>
      <c r="D3767" s="2" t="s">
        <v>2790</v>
      </c>
      <c r="E3767" s="2">
        <v>4324</v>
      </c>
      <c r="F3767" s="2" t="s">
        <v>2510</v>
      </c>
      <c r="G3767" s="2">
        <v>2673837.86</v>
      </c>
      <c r="H3767" s="2">
        <v>1269037.3060000001</v>
      </c>
      <c r="I3767" s="2" t="s">
        <v>4896</v>
      </c>
      <c r="J3767" s="4">
        <v>39630</v>
      </c>
      <c r="K3767" s="230">
        <f t="shared" si="260"/>
        <v>3</v>
      </c>
      <c r="L3767" s="2" t="str">
        <f>$B3767&amp;"-"&amp;COUNTIF($B$2:$B3767, $B3767)</f>
        <v>5466-1</v>
      </c>
    </row>
    <row r="3768" spans="1:12" x14ac:dyDescent="0.2">
      <c r="A3768" s="2" t="s">
        <v>2798</v>
      </c>
      <c r="B3768" s="2">
        <v>9320</v>
      </c>
      <c r="C3768" s="2">
        <v>0</v>
      </c>
      <c r="D3768" s="2" t="s">
        <v>2798</v>
      </c>
      <c r="E3768" s="2">
        <v>4401</v>
      </c>
      <c r="F3768" s="2" t="s">
        <v>2799</v>
      </c>
      <c r="G3768" s="2">
        <v>2749697.1290000002</v>
      </c>
      <c r="H3768" s="2">
        <v>1264193.139</v>
      </c>
      <c r="I3768" s="2" t="s">
        <v>4896</v>
      </c>
      <c r="J3768" s="4">
        <v>39630</v>
      </c>
      <c r="K3768" s="230">
        <f t="shared" si="260"/>
        <v>3</v>
      </c>
      <c r="L3768" s="2" t="str">
        <f>$B3768&amp;"-"&amp;COUNTIF($B$2:$B3768, $B3768)</f>
        <v>9320-1</v>
      </c>
    </row>
    <row r="3769" spans="1:12" x14ac:dyDescent="0.2">
      <c r="A3769" s="2" t="s">
        <v>2800</v>
      </c>
      <c r="B3769" s="2">
        <v>9320</v>
      </c>
      <c r="C3769" s="2">
        <v>2</v>
      </c>
      <c r="D3769" s="2" t="s">
        <v>2798</v>
      </c>
      <c r="E3769" s="2">
        <v>4401</v>
      </c>
      <c r="F3769" s="2" t="s">
        <v>2799</v>
      </c>
      <c r="G3769" s="2">
        <v>2748299.8220000002</v>
      </c>
      <c r="H3769" s="2">
        <v>1265673.2720000001</v>
      </c>
      <c r="I3769" s="2" t="s">
        <v>4896</v>
      </c>
      <c r="J3769" s="4">
        <v>39630</v>
      </c>
      <c r="K3769" s="230">
        <f t="shared" si="260"/>
        <v>3</v>
      </c>
      <c r="L3769" s="2" t="str">
        <f>$B3769&amp;"-"&amp;COUNTIF($B$2:$B3769, $B3769)</f>
        <v>9320-2</v>
      </c>
    </row>
    <row r="3770" spans="1:12" x14ac:dyDescent="0.2">
      <c r="A3770" s="2" t="s">
        <v>2801</v>
      </c>
      <c r="B3770" s="2">
        <v>9320</v>
      </c>
      <c r="C3770" s="2">
        <v>3</v>
      </c>
      <c r="D3770" s="2" t="s">
        <v>2798</v>
      </c>
      <c r="E3770" s="2">
        <v>4401</v>
      </c>
      <c r="F3770" s="2" t="s">
        <v>2799</v>
      </c>
      <c r="G3770" s="2">
        <v>2748592.0210000002</v>
      </c>
      <c r="H3770" s="2">
        <v>1263847.9310000001</v>
      </c>
      <c r="I3770" s="2" t="s">
        <v>4896</v>
      </c>
      <c r="J3770" s="4">
        <v>39630</v>
      </c>
      <c r="K3770" s="230">
        <f t="shared" si="260"/>
        <v>3</v>
      </c>
      <c r="L3770" s="2" t="str">
        <f>$B3770&amp;"-"&amp;COUNTIF($B$2:$B3770, $B3770)</f>
        <v>9320-3</v>
      </c>
    </row>
    <row r="3771" spans="1:12" x14ac:dyDescent="0.2">
      <c r="A3771" s="2" t="s">
        <v>2802</v>
      </c>
      <c r="B3771" s="2">
        <v>8582</v>
      </c>
      <c r="C3771" s="2">
        <v>0</v>
      </c>
      <c r="D3771" s="2" t="s">
        <v>2802</v>
      </c>
      <c r="E3771" s="2">
        <v>4406</v>
      </c>
      <c r="F3771" s="2" t="s">
        <v>2799</v>
      </c>
      <c r="G3771" s="2">
        <v>2741656.8339999998</v>
      </c>
      <c r="H3771" s="2">
        <v>1271130.9609999999</v>
      </c>
      <c r="I3771" s="2" t="s">
        <v>4896</v>
      </c>
      <c r="J3771" s="4">
        <v>39630</v>
      </c>
      <c r="K3771" s="230">
        <f t="shared" si="260"/>
        <v>3</v>
      </c>
      <c r="L3771" s="2" t="str">
        <f>$B3771&amp;"-"&amp;COUNTIF($B$2:$B3771, $B3771)</f>
        <v>8582-1</v>
      </c>
    </row>
    <row r="3772" spans="1:12" x14ac:dyDescent="0.2">
      <c r="A3772" s="2" t="s">
        <v>2803</v>
      </c>
      <c r="B3772" s="2">
        <v>9314</v>
      </c>
      <c r="C3772" s="2">
        <v>0</v>
      </c>
      <c r="D3772" s="2" t="s">
        <v>2804</v>
      </c>
      <c r="E3772" s="2">
        <v>4411</v>
      </c>
      <c r="F3772" s="2" t="s">
        <v>2799</v>
      </c>
      <c r="G3772" s="2">
        <v>2743258.2030000002</v>
      </c>
      <c r="H3772" s="2">
        <v>1266428.993</v>
      </c>
      <c r="I3772" s="2" t="s">
        <v>4896</v>
      </c>
      <c r="J3772" s="4">
        <v>39630</v>
      </c>
      <c r="K3772" s="230">
        <f t="shared" si="260"/>
        <v>3</v>
      </c>
      <c r="L3772" s="2" t="str">
        <f>$B3772&amp;"-"&amp;COUNTIF($B$2:$B3772, $B3772)</f>
        <v>9314-1</v>
      </c>
    </row>
    <row r="3773" spans="1:12" x14ac:dyDescent="0.2">
      <c r="A3773" s="2" t="s">
        <v>2805</v>
      </c>
      <c r="B3773" s="2">
        <v>9315</v>
      </c>
      <c r="C3773" s="2">
        <v>0</v>
      </c>
      <c r="D3773" s="2" t="s">
        <v>2804</v>
      </c>
      <c r="E3773" s="2">
        <v>4411</v>
      </c>
      <c r="F3773" s="2" t="s">
        <v>2799</v>
      </c>
      <c r="G3773" s="2">
        <v>2745397.6910000001</v>
      </c>
      <c r="H3773" s="2">
        <v>1265631.0079999999</v>
      </c>
      <c r="I3773" s="2" t="s">
        <v>4896</v>
      </c>
      <c r="J3773" s="4">
        <v>39630</v>
      </c>
      <c r="K3773" s="230">
        <f t="shared" si="260"/>
        <v>3</v>
      </c>
      <c r="L3773" s="2" t="str">
        <f>$B3773&amp;"-"&amp;COUNTIF($B$2:$B3773, $B3773)</f>
        <v>9315-2</v>
      </c>
    </row>
    <row r="3774" spans="1:12" x14ac:dyDescent="0.2">
      <c r="A3774" s="2" t="s">
        <v>2806</v>
      </c>
      <c r="B3774" s="2">
        <v>9315</v>
      </c>
      <c r="C3774" s="2">
        <v>2</v>
      </c>
      <c r="D3774" s="2" t="s">
        <v>2804</v>
      </c>
      <c r="E3774" s="2">
        <v>4411</v>
      </c>
      <c r="F3774" s="2" t="s">
        <v>2799</v>
      </c>
      <c r="G3774" s="2">
        <v>2744740.1860000002</v>
      </c>
      <c r="H3774" s="2">
        <v>1263924.2290000001</v>
      </c>
      <c r="I3774" s="2" t="s">
        <v>4896</v>
      </c>
      <c r="J3774" s="4">
        <v>39630</v>
      </c>
      <c r="K3774" s="230">
        <f t="shared" si="260"/>
        <v>3</v>
      </c>
      <c r="L3774" s="2" t="str">
        <f>$B3774&amp;"-"&amp;COUNTIF($B$2:$B3774, $B3774)</f>
        <v>9315-3</v>
      </c>
    </row>
    <row r="3775" spans="1:12" x14ac:dyDescent="0.2">
      <c r="A3775" s="2" t="s">
        <v>2804</v>
      </c>
      <c r="B3775" s="2">
        <v>9322</v>
      </c>
      <c r="C3775" s="2">
        <v>0</v>
      </c>
      <c r="D3775" s="2" t="s">
        <v>2804</v>
      </c>
      <c r="E3775" s="2">
        <v>4411</v>
      </c>
      <c r="F3775" s="2" t="s">
        <v>2799</v>
      </c>
      <c r="G3775" s="2">
        <v>2746326.3620000002</v>
      </c>
      <c r="H3775" s="2">
        <v>1267288.128</v>
      </c>
      <c r="I3775" s="2" t="s">
        <v>4896</v>
      </c>
      <c r="J3775" s="4">
        <v>39630</v>
      </c>
      <c r="K3775" s="230">
        <f t="shared" si="260"/>
        <v>3</v>
      </c>
      <c r="L3775" s="2" t="str">
        <f>$B3775&amp;"-"&amp;COUNTIF($B$2:$B3775, $B3775)</f>
        <v>9322-1</v>
      </c>
    </row>
    <row r="3776" spans="1:12" x14ac:dyDescent="0.2">
      <c r="A3776" s="2" t="s">
        <v>2807</v>
      </c>
      <c r="B3776" s="2">
        <v>8580</v>
      </c>
      <c r="C3776" s="2">
        <v>7</v>
      </c>
      <c r="D3776" s="2" t="s">
        <v>2807</v>
      </c>
      <c r="E3776" s="2">
        <v>4416</v>
      </c>
      <c r="F3776" s="2" t="s">
        <v>2799</v>
      </c>
      <c r="G3776" s="2">
        <v>2741132.202</v>
      </c>
      <c r="H3776" s="2">
        <v>1269250.0419999999</v>
      </c>
      <c r="I3776" s="2" t="s">
        <v>4896</v>
      </c>
      <c r="J3776" s="4">
        <v>39630</v>
      </c>
      <c r="K3776" s="230">
        <f t="shared" si="260"/>
        <v>3</v>
      </c>
      <c r="L3776" s="2" t="str">
        <f>$B3776&amp;"-"&amp;COUNTIF($B$2:$B3776, $B3776)</f>
        <v>8580-2</v>
      </c>
    </row>
    <row r="3777" spans="1:12" x14ac:dyDescent="0.2">
      <c r="A3777" s="2" t="s">
        <v>2808</v>
      </c>
      <c r="B3777" s="2">
        <v>9326</v>
      </c>
      <c r="C3777" s="2">
        <v>0</v>
      </c>
      <c r="D3777" s="2" t="s">
        <v>2808</v>
      </c>
      <c r="E3777" s="2">
        <v>4421</v>
      </c>
      <c r="F3777" s="2" t="s">
        <v>2799</v>
      </c>
      <c r="G3777" s="2">
        <v>2752337.307</v>
      </c>
      <c r="H3777" s="2">
        <v>1262180.3959999999</v>
      </c>
      <c r="I3777" s="2" t="s">
        <v>4896</v>
      </c>
      <c r="J3777" s="4">
        <v>39630</v>
      </c>
      <c r="K3777" s="230">
        <f t="shared" si="260"/>
        <v>3</v>
      </c>
      <c r="L3777" s="2" t="str">
        <f>$B3777&amp;"-"&amp;COUNTIF($B$2:$B3777, $B3777)</f>
        <v>9326-2</v>
      </c>
    </row>
    <row r="3778" spans="1:12" x14ac:dyDescent="0.2">
      <c r="A3778" s="2" t="s">
        <v>2809</v>
      </c>
      <c r="B3778" s="2">
        <v>8593</v>
      </c>
      <c r="C3778" s="2">
        <v>0</v>
      </c>
      <c r="D3778" s="2" t="s">
        <v>2809</v>
      </c>
      <c r="E3778" s="2">
        <v>4426</v>
      </c>
      <c r="F3778" s="2" t="s">
        <v>2799</v>
      </c>
      <c r="G3778" s="2">
        <v>2741110.6</v>
      </c>
      <c r="H3778" s="2">
        <v>1272660.422</v>
      </c>
      <c r="I3778" s="2" t="s">
        <v>4896</v>
      </c>
      <c r="J3778" s="4">
        <v>39630</v>
      </c>
      <c r="K3778" s="230">
        <f t="shared" si="260"/>
        <v>3</v>
      </c>
      <c r="L3778" s="2" t="str">
        <f>$B3778&amp;"-"&amp;COUNTIF($B$2:$B3778, $B3778)</f>
        <v>8593-1</v>
      </c>
    </row>
    <row r="3779" spans="1:12" x14ac:dyDescent="0.2">
      <c r="A3779" s="2" t="s">
        <v>2810</v>
      </c>
      <c r="B3779" s="2">
        <v>9306</v>
      </c>
      <c r="C3779" s="2">
        <v>0</v>
      </c>
      <c r="D3779" s="2" t="s">
        <v>2811</v>
      </c>
      <c r="E3779" s="2">
        <v>4431</v>
      </c>
      <c r="F3779" s="2" t="s">
        <v>2799</v>
      </c>
      <c r="G3779" s="2">
        <v>2746878.1170000001</v>
      </c>
      <c r="H3779" s="2">
        <v>1261184.4469999999</v>
      </c>
      <c r="I3779" s="2" t="s">
        <v>4896</v>
      </c>
      <c r="J3779" s="4">
        <v>39630</v>
      </c>
      <c r="K3779" s="230">
        <f t="shared" ref="K3779:K3842" si="261">IF(I3779="it", 1, IF(I3779="fr", 2, 3))</f>
        <v>3</v>
      </c>
      <c r="L3779" s="2" t="str">
        <f>$B3779&amp;"-"&amp;COUNTIF($B$2:$B3779, $B3779)</f>
        <v>9306-2</v>
      </c>
    </row>
    <row r="3780" spans="1:12" x14ac:dyDescent="0.2">
      <c r="A3780" s="2" t="s">
        <v>1964</v>
      </c>
      <c r="B3780" s="2">
        <v>9308</v>
      </c>
      <c r="C3780" s="2">
        <v>0</v>
      </c>
      <c r="D3780" s="2" t="s">
        <v>2811</v>
      </c>
      <c r="E3780" s="2">
        <v>4431</v>
      </c>
      <c r="F3780" s="2" t="s">
        <v>2799</v>
      </c>
      <c r="G3780" s="2">
        <v>2745564.73</v>
      </c>
      <c r="H3780" s="2">
        <v>1261548.986</v>
      </c>
      <c r="I3780" s="2" t="s">
        <v>4896</v>
      </c>
      <c r="J3780" s="4">
        <v>39630</v>
      </c>
      <c r="K3780" s="230">
        <f t="shared" si="261"/>
        <v>3</v>
      </c>
      <c r="L3780" s="2" t="str">
        <f>$B3780&amp;"-"&amp;COUNTIF($B$2:$B3780, $B3780)</f>
        <v>9308-4</v>
      </c>
    </row>
    <row r="3781" spans="1:12" x14ac:dyDescent="0.2">
      <c r="A3781" s="2" t="s">
        <v>2805</v>
      </c>
      <c r="B3781" s="2">
        <v>9315</v>
      </c>
      <c r="C3781" s="2">
        <v>0</v>
      </c>
      <c r="D3781" s="2" t="s">
        <v>2811</v>
      </c>
      <c r="E3781" s="2">
        <v>4431</v>
      </c>
      <c r="F3781" s="2" t="s">
        <v>2799</v>
      </c>
      <c r="G3781" s="2">
        <v>2746917.8289999999</v>
      </c>
      <c r="H3781" s="2">
        <v>1265578.3840000001</v>
      </c>
      <c r="I3781" s="2" t="s">
        <v>4896</v>
      </c>
      <c r="J3781" s="4">
        <v>39630</v>
      </c>
      <c r="K3781" s="230">
        <f t="shared" si="261"/>
        <v>3</v>
      </c>
      <c r="L3781" s="2" t="str">
        <f>$B3781&amp;"-"&amp;COUNTIF($B$2:$B3781, $B3781)</f>
        <v>9315-4</v>
      </c>
    </row>
    <row r="3782" spans="1:12" x14ac:dyDescent="0.2">
      <c r="A3782" s="2" t="s">
        <v>2800</v>
      </c>
      <c r="B3782" s="2">
        <v>9320</v>
      </c>
      <c r="C3782" s="2">
        <v>2</v>
      </c>
      <c r="D3782" s="2" t="s">
        <v>2811</v>
      </c>
      <c r="E3782" s="2">
        <v>4431</v>
      </c>
      <c r="F3782" s="2" t="s">
        <v>2799</v>
      </c>
      <c r="G3782" s="2">
        <v>2748366.0079999999</v>
      </c>
      <c r="H3782" s="2">
        <v>1264998.406</v>
      </c>
      <c r="I3782" s="2" t="s">
        <v>4896</v>
      </c>
      <c r="J3782" s="4">
        <v>39630</v>
      </c>
      <c r="K3782" s="230">
        <f t="shared" si="261"/>
        <v>3</v>
      </c>
      <c r="L3782" s="2" t="str">
        <f>$B3782&amp;"-"&amp;COUNTIF($B$2:$B3782, $B3782)</f>
        <v>9320-4</v>
      </c>
    </row>
    <row r="3783" spans="1:12" x14ac:dyDescent="0.2">
      <c r="A3783" s="2" t="s">
        <v>2801</v>
      </c>
      <c r="B3783" s="2">
        <v>9320</v>
      </c>
      <c r="C3783" s="2">
        <v>3</v>
      </c>
      <c r="D3783" s="2" t="s">
        <v>2811</v>
      </c>
      <c r="E3783" s="2">
        <v>4431</v>
      </c>
      <c r="F3783" s="2" t="s">
        <v>2799</v>
      </c>
      <c r="G3783" s="2">
        <v>2748343.9679999999</v>
      </c>
      <c r="H3783" s="2">
        <v>1264524.388</v>
      </c>
      <c r="I3783" s="2" t="s">
        <v>4896</v>
      </c>
      <c r="J3783" s="4">
        <v>39630</v>
      </c>
      <c r="K3783" s="230">
        <f t="shared" si="261"/>
        <v>3</v>
      </c>
      <c r="L3783" s="2" t="str">
        <f>$B3783&amp;"-"&amp;COUNTIF($B$2:$B3783, $B3783)</f>
        <v>9320-5</v>
      </c>
    </row>
    <row r="3784" spans="1:12" x14ac:dyDescent="0.2">
      <c r="A3784" s="2" t="s">
        <v>2812</v>
      </c>
      <c r="B3784" s="2">
        <v>9325</v>
      </c>
      <c r="C3784" s="2">
        <v>0</v>
      </c>
      <c r="D3784" s="2" t="s">
        <v>2811</v>
      </c>
      <c r="E3784" s="2">
        <v>4431</v>
      </c>
      <c r="F3784" s="2" t="s">
        <v>2799</v>
      </c>
      <c r="G3784" s="2">
        <v>2747172.6320000002</v>
      </c>
      <c r="H3784" s="2">
        <v>1263969.6640000001</v>
      </c>
      <c r="I3784" s="2" t="s">
        <v>4896</v>
      </c>
      <c r="J3784" s="4">
        <v>39630</v>
      </c>
      <c r="K3784" s="230">
        <f t="shared" si="261"/>
        <v>3</v>
      </c>
      <c r="L3784" s="2" t="str">
        <f>$B3784&amp;"-"&amp;COUNTIF($B$2:$B3784, $B3784)</f>
        <v>9325-1</v>
      </c>
    </row>
    <row r="3785" spans="1:12" x14ac:dyDescent="0.2">
      <c r="A3785" s="2" t="s">
        <v>2813</v>
      </c>
      <c r="B3785" s="2">
        <v>8590</v>
      </c>
      <c r="C3785" s="2">
        <v>0</v>
      </c>
      <c r="D3785" s="2" t="s">
        <v>2813</v>
      </c>
      <c r="E3785" s="2">
        <v>4436</v>
      </c>
      <c r="F3785" s="2" t="s">
        <v>2799</v>
      </c>
      <c r="G3785" s="2">
        <v>2744417.926</v>
      </c>
      <c r="H3785" s="2">
        <v>1270024.0630000001</v>
      </c>
      <c r="I3785" s="2" t="s">
        <v>4896</v>
      </c>
      <c r="J3785" s="4">
        <v>39630</v>
      </c>
      <c r="K3785" s="230">
        <f t="shared" si="261"/>
        <v>3</v>
      </c>
      <c r="L3785" s="2" t="str">
        <f>$B3785&amp;"-"&amp;COUNTIF($B$2:$B3785, $B3785)</f>
        <v>8590-1</v>
      </c>
    </row>
    <row r="3786" spans="1:12" x14ac:dyDescent="0.2">
      <c r="A3786" s="2" t="s">
        <v>2817</v>
      </c>
      <c r="B3786" s="2">
        <v>8580</v>
      </c>
      <c r="C3786" s="2">
        <v>0</v>
      </c>
      <c r="D3786" s="2" t="s">
        <v>2814</v>
      </c>
      <c r="E3786" s="2">
        <v>4441</v>
      </c>
      <c r="F3786" s="2" t="s">
        <v>2799</v>
      </c>
      <c r="G3786" s="2">
        <v>2742193.4139999999</v>
      </c>
      <c r="H3786" s="2">
        <v>1267773.02</v>
      </c>
      <c r="I3786" s="2" t="s">
        <v>4896</v>
      </c>
      <c r="J3786" s="4">
        <v>39630</v>
      </c>
      <c r="K3786" s="230">
        <f t="shared" si="261"/>
        <v>3</v>
      </c>
      <c r="L3786" s="2" t="str">
        <f>$B3786&amp;"-"&amp;COUNTIF($B$2:$B3786, $B3786)</f>
        <v>8580-3</v>
      </c>
    </row>
    <row r="3787" spans="1:12" x14ac:dyDescent="0.2">
      <c r="A3787" s="2" t="s">
        <v>2814</v>
      </c>
      <c r="B3787" s="2">
        <v>8599</v>
      </c>
      <c r="C3787" s="2">
        <v>0</v>
      </c>
      <c r="D3787" s="2" t="s">
        <v>2814</v>
      </c>
      <c r="E3787" s="2">
        <v>4441</v>
      </c>
      <c r="F3787" s="2" t="s">
        <v>2799</v>
      </c>
      <c r="G3787" s="2">
        <v>2744905.7919999999</v>
      </c>
      <c r="H3787" s="2">
        <v>1268458.3259999999</v>
      </c>
      <c r="I3787" s="2" t="s">
        <v>4896</v>
      </c>
      <c r="J3787" s="4">
        <v>39630</v>
      </c>
      <c r="K3787" s="230">
        <f t="shared" si="261"/>
        <v>3</v>
      </c>
      <c r="L3787" s="2" t="str">
        <f>$B3787&amp;"-"&amp;COUNTIF($B$2:$B3787, $B3787)</f>
        <v>8599-1</v>
      </c>
    </row>
    <row r="3788" spans="1:12" x14ac:dyDescent="0.2">
      <c r="A3788" s="2" t="s">
        <v>2804</v>
      </c>
      <c r="B3788" s="2">
        <v>9322</v>
      </c>
      <c r="C3788" s="2">
        <v>0</v>
      </c>
      <c r="D3788" s="2" t="s">
        <v>2814</v>
      </c>
      <c r="E3788" s="2">
        <v>4441</v>
      </c>
      <c r="F3788" s="2" t="s">
        <v>2799</v>
      </c>
      <c r="G3788" s="2">
        <v>2742648.2259999998</v>
      </c>
      <c r="H3788" s="2">
        <v>1267829.8929999999</v>
      </c>
      <c r="I3788" s="2" t="s">
        <v>4896</v>
      </c>
      <c r="J3788" s="4">
        <v>39630</v>
      </c>
      <c r="K3788" s="230">
        <f t="shared" si="261"/>
        <v>3</v>
      </c>
      <c r="L3788" s="2" t="str">
        <f>$B3788&amp;"-"&amp;COUNTIF($B$2:$B3788, $B3788)</f>
        <v>9322-2</v>
      </c>
    </row>
    <row r="3789" spans="1:12" x14ac:dyDescent="0.2">
      <c r="A3789" s="2" t="s">
        <v>2815</v>
      </c>
      <c r="B3789" s="2">
        <v>8580</v>
      </c>
      <c r="C3789" s="2">
        <v>3</v>
      </c>
      <c r="D3789" s="2" t="s">
        <v>2815</v>
      </c>
      <c r="E3789" s="2">
        <v>4446</v>
      </c>
      <c r="F3789" s="2" t="s">
        <v>2799</v>
      </c>
      <c r="G3789" s="2">
        <v>2738650.7960000001</v>
      </c>
      <c r="H3789" s="2">
        <v>1270472.52</v>
      </c>
      <c r="I3789" s="2" t="s">
        <v>4896</v>
      </c>
      <c r="J3789" s="4">
        <v>39630</v>
      </c>
      <c r="K3789" s="230">
        <f t="shared" si="261"/>
        <v>3</v>
      </c>
      <c r="L3789" s="2" t="str">
        <f>$B3789&amp;"-"&amp;COUNTIF($B$2:$B3789, $B3789)</f>
        <v>8580-4</v>
      </c>
    </row>
    <row r="3790" spans="1:12" x14ac:dyDescent="0.2">
      <c r="A3790" s="2" t="s">
        <v>2813</v>
      </c>
      <c r="B3790" s="2">
        <v>8590</v>
      </c>
      <c r="C3790" s="2">
        <v>0</v>
      </c>
      <c r="D3790" s="2" t="s">
        <v>2816</v>
      </c>
      <c r="E3790" s="2">
        <v>4451</v>
      </c>
      <c r="F3790" s="2" t="s">
        <v>2799</v>
      </c>
      <c r="G3790" s="2">
        <v>2744040.5070000002</v>
      </c>
      <c r="H3790" s="2">
        <v>1271244.5989999999</v>
      </c>
      <c r="I3790" s="2" t="s">
        <v>4896</v>
      </c>
      <c r="J3790" s="4">
        <v>39630</v>
      </c>
      <c r="K3790" s="230">
        <f t="shared" si="261"/>
        <v>3</v>
      </c>
      <c r="L3790" s="2" t="str">
        <f>$B3790&amp;"-"&amp;COUNTIF($B$2:$B3790, $B3790)</f>
        <v>8590-2</v>
      </c>
    </row>
    <row r="3791" spans="1:12" x14ac:dyDescent="0.2">
      <c r="A3791" s="2" t="s">
        <v>2816</v>
      </c>
      <c r="B3791" s="2">
        <v>8592</v>
      </c>
      <c r="C3791" s="2">
        <v>0</v>
      </c>
      <c r="D3791" s="2" t="s">
        <v>2816</v>
      </c>
      <c r="E3791" s="2">
        <v>4451</v>
      </c>
      <c r="F3791" s="2" t="s">
        <v>2799</v>
      </c>
      <c r="G3791" s="2">
        <v>2743081.628</v>
      </c>
      <c r="H3791" s="2">
        <v>1271400.0889999999</v>
      </c>
      <c r="I3791" s="2" t="s">
        <v>4896</v>
      </c>
      <c r="J3791" s="4">
        <v>39630</v>
      </c>
      <c r="K3791" s="230">
        <f t="shared" si="261"/>
        <v>3</v>
      </c>
      <c r="L3791" s="2" t="str">
        <f>$B3791&amp;"-"&amp;COUNTIF($B$2:$B3791, $B3791)</f>
        <v>8592-1</v>
      </c>
    </row>
    <row r="3792" spans="1:12" x14ac:dyDescent="0.2">
      <c r="A3792" s="2" t="s">
        <v>2817</v>
      </c>
      <c r="B3792" s="2">
        <v>8580</v>
      </c>
      <c r="C3792" s="2">
        <v>0</v>
      </c>
      <c r="D3792" s="2" t="s">
        <v>2817</v>
      </c>
      <c r="E3792" s="2">
        <v>4461</v>
      </c>
      <c r="F3792" s="2" t="s">
        <v>2799</v>
      </c>
      <c r="G3792" s="2">
        <v>2739884.6710000001</v>
      </c>
      <c r="H3792" s="2">
        <v>1267200.7279999999</v>
      </c>
      <c r="I3792" s="2" t="s">
        <v>4896</v>
      </c>
      <c r="J3792" s="4">
        <v>39630</v>
      </c>
      <c r="K3792" s="230">
        <f t="shared" si="261"/>
        <v>3</v>
      </c>
      <c r="L3792" s="2" t="str">
        <f>$B3792&amp;"-"&amp;COUNTIF($B$2:$B3792, $B3792)</f>
        <v>8580-5</v>
      </c>
    </row>
    <row r="3793" spans="1:12" x14ac:dyDescent="0.2">
      <c r="A3793" s="2" t="s">
        <v>2818</v>
      </c>
      <c r="B3793" s="2">
        <v>8580</v>
      </c>
      <c r="C3793" s="2">
        <v>5</v>
      </c>
      <c r="D3793" s="2" t="s">
        <v>2817</v>
      </c>
      <c r="E3793" s="2">
        <v>4461</v>
      </c>
      <c r="F3793" s="2" t="s">
        <v>2799</v>
      </c>
      <c r="G3793" s="2">
        <v>2740888.486</v>
      </c>
      <c r="H3793" s="2">
        <v>1265974.213</v>
      </c>
      <c r="I3793" s="2" t="s">
        <v>4896</v>
      </c>
      <c r="J3793" s="4">
        <v>39630</v>
      </c>
      <c r="K3793" s="230">
        <f t="shared" si="261"/>
        <v>3</v>
      </c>
      <c r="L3793" s="2" t="str">
        <f>$B3793&amp;"-"&amp;COUNTIF($B$2:$B3793, $B3793)</f>
        <v>8580-6</v>
      </c>
    </row>
    <row r="3794" spans="1:12" x14ac:dyDescent="0.2">
      <c r="A3794" s="2" t="s">
        <v>2819</v>
      </c>
      <c r="B3794" s="2">
        <v>8580</v>
      </c>
      <c r="C3794" s="2">
        <v>8</v>
      </c>
      <c r="D3794" s="2" t="s">
        <v>2817</v>
      </c>
      <c r="E3794" s="2">
        <v>4461</v>
      </c>
      <c r="F3794" s="2" t="s">
        <v>2799</v>
      </c>
      <c r="G3794" s="2">
        <v>2737011.9780000001</v>
      </c>
      <c r="H3794" s="2">
        <v>1267656.0360000001</v>
      </c>
      <c r="I3794" s="2" t="s">
        <v>4896</v>
      </c>
      <c r="J3794" s="4">
        <v>41671</v>
      </c>
      <c r="K3794" s="230">
        <f t="shared" si="261"/>
        <v>3</v>
      </c>
      <c r="L3794" s="2" t="str">
        <f>$B3794&amp;"-"&amp;COUNTIF($B$2:$B3794, $B3794)</f>
        <v>8580-7</v>
      </c>
    </row>
    <row r="3795" spans="1:12" x14ac:dyDescent="0.2">
      <c r="A3795" s="2" t="s">
        <v>2820</v>
      </c>
      <c r="B3795" s="2">
        <v>8581</v>
      </c>
      <c r="C3795" s="2">
        <v>0</v>
      </c>
      <c r="D3795" s="2" t="s">
        <v>2817</v>
      </c>
      <c r="E3795" s="2">
        <v>4461</v>
      </c>
      <c r="F3795" s="2" t="s">
        <v>2799</v>
      </c>
      <c r="G3795" s="2">
        <v>2737461.1439999999</v>
      </c>
      <c r="H3795" s="2">
        <v>1266705.2109999999</v>
      </c>
      <c r="I3795" s="2" t="s">
        <v>4896</v>
      </c>
      <c r="J3795" s="4">
        <v>39630</v>
      </c>
      <c r="K3795" s="230">
        <f t="shared" si="261"/>
        <v>3</v>
      </c>
      <c r="L3795" s="2" t="str">
        <f>$B3795&amp;"-"&amp;COUNTIF($B$2:$B3795, $B3795)</f>
        <v>8581-1</v>
      </c>
    </row>
    <row r="3796" spans="1:12" x14ac:dyDescent="0.2">
      <c r="A3796" s="2" t="s">
        <v>2821</v>
      </c>
      <c r="B3796" s="2">
        <v>8587</v>
      </c>
      <c r="C3796" s="2">
        <v>0</v>
      </c>
      <c r="D3796" s="2" t="s">
        <v>2817</v>
      </c>
      <c r="E3796" s="2">
        <v>4461</v>
      </c>
      <c r="F3796" s="2" t="s">
        <v>2799</v>
      </c>
      <c r="G3796" s="2">
        <v>2738208.574</v>
      </c>
      <c r="H3796" s="2">
        <v>1269338.3259999999</v>
      </c>
      <c r="I3796" s="2" t="s">
        <v>4896</v>
      </c>
      <c r="J3796" s="4">
        <v>39630</v>
      </c>
      <c r="K3796" s="230">
        <f t="shared" si="261"/>
        <v>3</v>
      </c>
      <c r="L3796" s="2" t="str">
        <f>$B3796&amp;"-"&amp;COUNTIF($B$2:$B3796, $B3796)</f>
        <v>8587-1</v>
      </c>
    </row>
    <row r="3797" spans="1:12" x14ac:dyDescent="0.2">
      <c r="A3797" s="2" t="s">
        <v>2822</v>
      </c>
      <c r="B3797" s="2">
        <v>9220</v>
      </c>
      <c r="C3797" s="2">
        <v>0</v>
      </c>
      <c r="D3797" s="2" t="s">
        <v>2822</v>
      </c>
      <c r="E3797" s="2">
        <v>4471</v>
      </c>
      <c r="F3797" s="2" t="s">
        <v>2799</v>
      </c>
      <c r="G3797" s="2">
        <v>2735840.9350000001</v>
      </c>
      <c r="H3797" s="2">
        <v>1262151.267</v>
      </c>
      <c r="I3797" s="2" t="s">
        <v>4896</v>
      </c>
      <c r="J3797" s="4">
        <v>39630</v>
      </c>
      <c r="K3797" s="230">
        <f t="shared" si="261"/>
        <v>3</v>
      </c>
      <c r="L3797" s="2" t="str">
        <f>$B3797&amp;"-"&amp;COUNTIF($B$2:$B3797, $B3797)</f>
        <v>9220-2</v>
      </c>
    </row>
    <row r="3798" spans="1:12" x14ac:dyDescent="0.2">
      <c r="A3798" s="2" t="s">
        <v>2823</v>
      </c>
      <c r="B3798" s="2">
        <v>9223</v>
      </c>
      <c r="C3798" s="2">
        <v>0</v>
      </c>
      <c r="D3798" s="2" t="s">
        <v>2822</v>
      </c>
      <c r="E3798" s="2">
        <v>4471</v>
      </c>
      <c r="F3798" s="2" t="s">
        <v>2799</v>
      </c>
      <c r="G3798" s="2">
        <v>2732464.9959999998</v>
      </c>
      <c r="H3798" s="2">
        <v>1262795.27</v>
      </c>
      <c r="I3798" s="2" t="s">
        <v>4896</v>
      </c>
      <c r="J3798" s="4">
        <v>39630</v>
      </c>
      <c r="K3798" s="230">
        <f t="shared" si="261"/>
        <v>3</v>
      </c>
      <c r="L3798" s="2" t="str">
        <f>$B3798&amp;"-"&amp;COUNTIF($B$2:$B3798, $B3798)</f>
        <v>9223-2</v>
      </c>
    </row>
    <row r="3799" spans="1:12" x14ac:dyDescent="0.2">
      <c r="A3799" s="2" t="s">
        <v>2824</v>
      </c>
      <c r="B3799" s="2">
        <v>9223</v>
      </c>
      <c r="C3799" s="2">
        <v>1</v>
      </c>
      <c r="D3799" s="2" t="s">
        <v>2822</v>
      </c>
      <c r="E3799" s="2">
        <v>4471</v>
      </c>
      <c r="F3799" s="2" t="s">
        <v>2799</v>
      </c>
      <c r="G3799" s="2">
        <v>2733213.861</v>
      </c>
      <c r="H3799" s="2">
        <v>1263031.6340000001</v>
      </c>
      <c r="I3799" s="2" t="s">
        <v>4896</v>
      </c>
      <c r="J3799" s="4">
        <v>39630</v>
      </c>
      <c r="K3799" s="230">
        <f t="shared" si="261"/>
        <v>3</v>
      </c>
      <c r="L3799" s="2" t="str">
        <f>$B3799&amp;"-"&amp;COUNTIF($B$2:$B3799, $B3799)</f>
        <v>9223-3</v>
      </c>
    </row>
    <row r="3800" spans="1:12" x14ac:dyDescent="0.2">
      <c r="A3800" s="2" t="s">
        <v>2825</v>
      </c>
      <c r="B3800" s="2">
        <v>8586</v>
      </c>
      <c r="C3800" s="2">
        <v>0</v>
      </c>
      <c r="D3800" s="2" t="s">
        <v>2825</v>
      </c>
      <c r="E3800" s="2">
        <v>4476</v>
      </c>
      <c r="F3800" s="2" t="s">
        <v>2799</v>
      </c>
      <c r="G3800" s="2">
        <v>2735140.2080000001</v>
      </c>
      <c r="H3800" s="2">
        <v>1268038.1299999999</v>
      </c>
      <c r="I3800" s="2" t="s">
        <v>4896</v>
      </c>
      <c r="J3800" s="4">
        <v>39630</v>
      </c>
      <c r="K3800" s="230">
        <f t="shared" si="261"/>
        <v>3</v>
      </c>
      <c r="L3800" s="2" t="str">
        <f>$B3800&amp;"-"&amp;COUNTIF($B$2:$B3800, $B3800)</f>
        <v>8586-1</v>
      </c>
    </row>
    <row r="3801" spans="1:12" x14ac:dyDescent="0.2">
      <c r="A3801" s="2" t="s">
        <v>2826</v>
      </c>
      <c r="B3801" s="2">
        <v>8586</v>
      </c>
      <c r="C3801" s="2">
        <v>3</v>
      </c>
      <c r="D3801" s="2" t="s">
        <v>2825</v>
      </c>
      <c r="E3801" s="2">
        <v>4476</v>
      </c>
      <c r="F3801" s="2" t="s">
        <v>2799</v>
      </c>
      <c r="G3801" s="2">
        <v>2735936.05</v>
      </c>
      <c r="H3801" s="2">
        <v>1269917.8389999999</v>
      </c>
      <c r="I3801" s="2" t="s">
        <v>4896</v>
      </c>
      <c r="J3801" s="4">
        <v>39630</v>
      </c>
      <c r="K3801" s="230">
        <f t="shared" si="261"/>
        <v>3</v>
      </c>
      <c r="L3801" s="2" t="str">
        <f>$B3801&amp;"-"&amp;COUNTIF($B$2:$B3801, $B3801)</f>
        <v>8586-2</v>
      </c>
    </row>
    <row r="3802" spans="1:12" x14ac:dyDescent="0.2">
      <c r="A3802" s="2" t="s">
        <v>2827</v>
      </c>
      <c r="B3802" s="2">
        <v>8586</v>
      </c>
      <c r="C3802" s="2">
        <v>5</v>
      </c>
      <c r="D3802" s="2" t="s">
        <v>2825</v>
      </c>
      <c r="E3802" s="2">
        <v>4476</v>
      </c>
      <c r="F3802" s="2" t="s">
        <v>2799</v>
      </c>
      <c r="G3802" s="2">
        <v>2733848.537</v>
      </c>
      <c r="H3802" s="2">
        <v>1267350.6780000001</v>
      </c>
      <c r="I3802" s="2" t="s">
        <v>4896</v>
      </c>
      <c r="J3802" s="4">
        <v>39630</v>
      </c>
      <c r="K3802" s="230">
        <f t="shared" si="261"/>
        <v>3</v>
      </c>
      <c r="L3802" s="2" t="str">
        <f>$B3802&amp;"-"&amp;COUNTIF($B$2:$B3802, $B3802)</f>
        <v>8586-3</v>
      </c>
    </row>
    <row r="3803" spans="1:12" x14ac:dyDescent="0.2">
      <c r="A3803" s="2" t="s">
        <v>2828</v>
      </c>
      <c r="B3803" s="2">
        <v>8586</v>
      </c>
      <c r="C3803" s="2">
        <v>7</v>
      </c>
      <c r="D3803" s="2" t="s">
        <v>2825</v>
      </c>
      <c r="E3803" s="2">
        <v>4476</v>
      </c>
      <c r="F3803" s="2" t="s">
        <v>2799</v>
      </c>
      <c r="G3803" s="2">
        <v>2735593.1910000001</v>
      </c>
      <c r="H3803" s="2">
        <v>1266588.638</v>
      </c>
      <c r="I3803" s="2" t="s">
        <v>4896</v>
      </c>
      <c r="J3803" s="4">
        <v>39630</v>
      </c>
      <c r="K3803" s="230">
        <f t="shared" si="261"/>
        <v>3</v>
      </c>
      <c r="L3803" s="2" t="str">
        <f>$B3803&amp;"-"&amp;COUNTIF($B$2:$B3803, $B3803)</f>
        <v>8586-4</v>
      </c>
    </row>
    <row r="3804" spans="1:12" x14ac:dyDescent="0.2">
      <c r="A3804" s="2" t="s">
        <v>2829</v>
      </c>
      <c r="B3804" s="2">
        <v>8586</v>
      </c>
      <c r="C3804" s="2">
        <v>8</v>
      </c>
      <c r="D3804" s="2" t="s">
        <v>2825</v>
      </c>
      <c r="E3804" s="2">
        <v>4476</v>
      </c>
      <c r="F3804" s="2" t="s">
        <v>2799</v>
      </c>
      <c r="G3804" s="2">
        <v>2736227.3089999999</v>
      </c>
      <c r="H3804" s="2">
        <v>1269008.2609999999</v>
      </c>
      <c r="I3804" s="2" t="s">
        <v>4896</v>
      </c>
      <c r="J3804" s="4">
        <v>39630</v>
      </c>
      <c r="K3804" s="230">
        <f t="shared" si="261"/>
        <v>3</v>
      </c>
      <c r="L3804" s="2" t="str">
        <f>$B3804&amp;"-"&amp;COUNTIF($B$2:$B3804, $B3804)</f>
        <v>8586-5</v>
      </c>
    </row>
    <row r="3805" spans="1:12" x14ac:dyDescent="0.2">
      <c r="A3805" s="2" t="s">
        <v>2830</v>
      </c>
      <c r="B3805" s="2">
        <v>8586</v>
      </c>
      <c r="C3805" s="2">
        <v>9</v>
      </c>
      <c r="D3805" s="2" t="s">
        <v>2825</v>
      </c>
      <c r="E3805" s="2">
        <v>4476</v>
      </c>
      <c r="F3805" s="2" t="s">
        <v>2799</v>
      </c>
      <c r="G3805" s="2">
        <v>2733714.676</v>
      </c>
      <c r="H3805" s="2">
        <v>1268412.324</v>
      </c>
      <c r="I3805" s="2" t="s">
        <v>4896</v>
      </c>
      <c r="J3805" s="4">
        <v>39630</v>
      </c>
      <c r="K3805" s="230">
        <f t="shared" si="261"/>
        <v>3</v>
      </c>
      <c r="L3805" s="2" t="str">
        <f>$B3805&amp;"-"&amp;COUNTIF($B$2:$B3805, $B3805)</f>
        <v>8586-6</v>
      </c>
    </row>
    <row r="3806" spans="1:12" x14ac:dyDescent="0.2">
      <c r="A3806" s="2" t="s">
        <v>2835</v>
      </c>
      <c r="B3806" s="2">
        <v>9216</v>
      </c>
      <c r="C3806" s="2">
        <v>0</v>
      </c>
      <c r="D3806" s="2" t="s">
        <v>2825</v>
      </c>
      <c r="E3806" s="2">
        <v>4476</v>
      </c>
      <c r="F3806" s="2" t="s">
        <v>2799</v>
      </c>
      <c r="G3806" s="2">
        <v>2734838.3470000001</v>
      </c>
      <c r="H3806" s="2">
        <v>1266415.368</v>
      </c>
      <c r="I3806" s="2" t="s">
        <v>4896</v>
      </c>
      <c r="J3806" s="4">
        <v>39630</v>
      </c>
      <c r="K3806" s="230">
        <f t="shared" si="261"/>
        <v>3</v>
      </c>
      <c r="L3806" s="2" t="str">
        <f>$B3806&amp;"-"&amp;COUNTIF($B$2:$B3806, $B3806)</f>
        <v>9216-1</v>
      </c>
    </row>
    <row r="3807" spans="1:12" x14ac:dyDescent="0.2">
      <c r="A3807" s="2" t="s">
        <v>2831</v>
      </c>
      <c r="B3807" s="2">
        <v>9213</v>
      </c>
      <c r="C3807" s="2">
        <v>0</v>
      </c>
      <c r="D3807" s="2" t="s">
        <v>2832</v>
      </c>
      <c r="E3807" s="2">
        <v>4486</v>
      </c>
      <c r="F3807" s="2" t="s">
        <v>2799</v>
      </c>
      <c r="G3807" s="2">
        <v>2736903.4589999998</v>
      </c>
      <c r="H3807" s="2">
        <v>1261078.577</v>
      </c>
      <c r="I3807" s="2" t="s">
        <v>4896</v>
      </c>
      <c r="J3807" s="4">
        <v>39630</v>
      </c>
      <c r="K3807" s="230">
        <f t="shared" si="261"/>
        <v>3</v>
      </c>
      <c r="L3807" s="2" t="str">
        <f>$B3807&amp;"-"&amp;COUNTIF($B$2:$B3807, $B3807)</f>
        <v>9213-2</v>
      </c>
    </row>
    <row r="3808" spans="1:12" x14ac:dyDescent="0.2">
      <c r="A3808" s="2" t="s">
        <v>2822</v>
      </c>
      <c r="B3808" s="2">
        <v>9220</v>
      </c>
      <c r="C3808" s="2">
        <v>0</v>
      </c>
      <c r="D3808" s="2" t="s">
        <v>2832</v>
      </c>
      <c r="E3808" s="2">
        <v>4486</v>
      </c>
      <c r="F3808" s="2" t="s">
        <v>2799</v>
      </c>
      <c r="G3808" s="2">
        <v>2738054.219</v>
      </c>
      <c r="H3808" s="2">
        <v>1262547.4269999999</v>
      </c>
      <c r="I3808" s="2" t="s">
        <v>4896</v>
      </c>
      <c r="J3808" s="4">
        <v>39630</v>
      </c>
      <c r="K3808" s="230">
        <f t="shared" si="261"/>
        <v>3</v>
      </c>
      <c r="L3808" s="2" t="str">
        <f>$B3808&amp;"-"&amp;COUNTIF($B$2:$B3808, $B3808)</f>
        <v>9220-3</v>
      </c>
    </row>
    <row r="3809" spans="1:12" x14ac:dyDescent="0.2">
      <c r="A3809" s="2" t="s">
        <v>2833</v>
      </c>
      <c r="B3809" s="2">
        <v>9225</v>
      </c>
      <c r="C3809" s="2">
        <v>0</v>
      </c>
      <c r="D3809" s="2" t="s">
        <v>2832</v>
      </c>
      <c r="E3809" s="2">
        <v>4486</v>
      </c>
      <c r="F3809" s="2" t="s">
        <v>2799</v>
      </c>
      <c r="G3809" s="2">
        <v>2738385.9939999999</v>
      </c>
      <c r="H3809" s="2">
        <v>1261346.2660000001</v>
      </c>
      <c r="I3809" s="2" t="s">
        <v>4896</v>
      </c>
      <c r="J3809" s="4">
        <v>39630</v>
      </c>
      <c r="K3809" s="230">
        <f t="shared" si="261"/>
        <v>3</v>
      </c>
      <c r="L3809" s="2" t="str">
        <f>$B3809&amp;"-"&amp;COUNTIF($B$2:$B3809, $B3809)</f>
        <v>9225-1</v>
      </c>
    </row>
    <row r="3810" spans="1:12" x14ac:dyDescent="0.2">
      <c r="A3810" s="2" t="s">
        <v>2834</v>
      </c>
      <c r="B3810" s="2">
        <v>9225</v>
      </c>
      <c r="C3810" s="2">
        <v>1</v>
      </c>
      <c r="D3810" s="2" t="s">
        <v>2832</v>
      </c>
      <c r="E3810" s="2">
        <v>4486</v>
      </c>
      <c r="F3810" s="2" t="s">
        <v>2799</v>
      </c>
      <c r="G3810" s="2">
        <v>2740662.3620000002</v>
      </c>
      <c r="H3810" s="2">
        <v>1261554.942</v>
      </c>
      <c r="I3810" s="2" t="s">
        <v>4896</v>
      </c>
      <c r="J3810" s="4">
        <v>39630</v>
      </c>
      <c r="K3810" s="230">
        <f t="shared" si="261"/>
        <v>3</v>
      </c>
      <c r="L3810" s="2" t="str">
        <f>$B3810&amp;"-"&amp;COUNTIF($B$2:$B3810, $B3810)</f>
        <v>9225-2</v>
      </c>
    </row>
    <row r="3811" spans="1:12" x14ac:dyDescent="0.2">
      <c r="A3811" s="2" t="s">
        <v>2835</v>
      </c>
      <c r="B3811" s="2">
        <v>9216</v>
      </c>
      <c r="C3811" s="2">
        <v>0</v>
      </c>
      <c r="D3811" s="2" t="s">
        <v>2836</v>
      </c>
      <c r="E3811" s="2">
        <v>4495</v>
      </c>
      <c r="F3811" s="2" t="s">
        <v>2799</v>
      </c>
      <c r="G3811" s="2">
        <v>2734654.5669999998</v>
      </c>
      <c r="H3811" s="2">
        <v>1265467.4779999999</v>
      </c>
      <c r="I3811" s="2" t="s">
        <v>4896</v>
      </c>
      <c r="J3811" s="4">
        <v>39630</v>
      </c>
      <c r="K3811" s="230">
        <f t="shared" si="261"/>
        <v>3</v>
      </c>
      <c r="L3811" s="2" t="str">
        <f>$B3811&amp;"-"&amp;COUNTIF($B$2:$B3811, $B3811)</f>
        <v>9216-2</v>
      </c>
    </row>
    <row r="3812" spans="1:12" x14ac:dyDescent="0.2">
      <c r="A3812" s="2" t="s">
        <v>2836</v>
      </c>
      <c r="B3812" s="2">
        <v>9216</v>
      </c>
      <c r="C3812" s="2">
        <v>2</v>
      </c>
      <c r="D3812" s="2" t="s">
        <v>2836</v>
      </c>
      <c r="E3812" s="2">
        <v>4495</v>
      </c>
      <c r="F3812" s="2" t="s">
        <v>2799</v>
      </c>
      <c r="G3812" s="2">
        <v>2734427.29</v>
      </c>
      <c r="H3812" s="2">
        <v>1263247.122</v>
      </c>
      <c r="I3812" s="2" t="s">
        <v>4896</v>
      </c>
      <c r="J3812" s="4">
        <v>39630</v>
      </c>
      <c r="K3812" s="230">
        <f t="shared" si="261"/>
        <v>3</v>
      </c>
      <c r="L3812" s="2" t="str">
        <f>$B3812&amp;"-"&amp;COUNTIF($B$2:$B3812, $B3812)</f>
        <v>9216-3</v>
      </c>
    </row>
    <row r="3813" spans="1:12" x14ac:dyDescent="0.2">
      <c r="A3813" s="2" t="s">
        <v>2837</v>
      </c>
      <c r="B3813" s="2">
        <v>9214</v>
      </c>
      <c r="C3813" s="2">
        <v>2</v>
      </c>
      <c r="D3813" s="2" t="s">
        <v>2838</v>
      </c>
      <c r="E3813" s="2">
        <v>4501</v>
      </c>
      <c r="F3813" s="2" t="s">
        <v>2799</v>
      </c>
      <c r="G3813" s="2">
        <v>2732306.7540000002</v>
      </c>
      <c r="H3813" s="2">
        <v>1265401.02</v>
      </c>
      <c r="I3813" s="2" t="s">
        <v>4896</v>
      </c>
      <c r="J3813" s="4">
        <v>39630</v>
      </c>
      <c r="K3813" s="230">
        <f t="shared" si="261"/>
        <v>3</v>
      </c>
      <c r="L3813" s="2" t="str">
        <f>$B3813&amp;"-"&amp;COUNTIF($B$2:$B3813, $B3813)</f>
        <v>9214-1</v>
      </c>
    </row>
    <row r="3814" spans="1:12" x14ac:dyDescent="0.2">
      <c r="A3814" s="2" t="s">
        <v>2839</v>
      </c>
      <c r="B3814" s="2">
        <v>9215</v>
      </c>
      <c r="C3814" s="2">
        <v>0</v>
      </c>
      <c r="D3814" s="2" t="s">
        <v>2838</v>
      </c>
      <c r="E3814" s="2">
        <v>4501</v>
      </c>
      <c r="F3814" s="2" t="s">
        <v>2799</v>
      </c>
      <c r="G3814" s="2">
        <v>2732577.6609999998</v>
      </c>
      <c r="H3814" s="2">
        <v>1264325.6129999999</v>
      </c>
      <c r="I3814" s="2" t="s">
        <v>4896</v>
      </c>
      <c r="J3814" s="4">
        <v>39630</v>
      </c>
      <c r="K3814" s="230">
        <f t="shared" si="261"/>
        <v>3</v>
      </c>
      <c r="L3814" s="2" t="str">
        <f>$B3814&amp;"-"&amp;COUNTIF($B$2:$B3814, $B3814)</f>
        <v>9215-1</v>
      </c>
    </row>
    <row r="3815" spans="1:12" x14ac:dyDescent="0.2">
      <c r="A3815" s="2" t="s">
        <v>2840</v>
      </c>
      <c r="B3815" s="2">
        <v>9215</v>
      </c>
      <c r="C3815" s="2">
        <v>2</v>
      </c>
      <c r="D3815" s="2" t="s">
        <v>2838</v>
      </c>
      <c r="E3815" s="2">
        <v>4501</v>
      </c>
      <c r="F3815" s="2" t="s">
        <v>2799</v>
      </c>
      <c r="G3815" s="2">
        <v>2730245.3480000002</v>
      </c>
      <c r="H3815" s="2">
        <v>1265521.368</v>
      </c>
      <c r="I3815" s="2" t="s">
        <v>4896</v>
      </c>
      <c r="J3815" s="4">
        <v>39630</v>
      </c>
      <c r="K3815" s="230">
        <f t="shared" si="261"/>
        <v>3</v>
      </c>
      <c r="L3815" s="2" t="str">
        <f>$B3815&amp;"-"&amp;COUNTIF($B$2:$B3815, $B3815)</f>
        <v>9215-2</v>
      </c>
    </row>
    <row r="3816" spans="1:12" x14ac:dyDescent="0.2">
      <c r="A3816" s="2" t="s">
        <v>2841</v>
      </c>
      <c r="B3816" s="2">
        <v>9217</v>
      </c>
      <c r="C3816" s="2">
        <v>0</v>
      </c>
      <c r="D3816" s="2" t="s">
        <v>2838</v>
      </c>
      <c r="E3816" s="2">
        <v>4501</v>
      </c>
      <c r="F3816" s="2" t="s">
        <v>2799</v>
      </c>
      <c r="G3816" s="2">
        <v>2730429.625</v>
      </c>
      <c r="H3816" s="2">
        <v>1263408.723</v>
      </c>
      <c r="I3816" s="2" t="s">
        <v>4896</v>
      </c>
      <c r="J3816" s="4">
        <v>39630</v>
      </c>
      <c r="K3816" s="230">
        <f t="shared" si="261"/>
        <v>3</v>
      </c>
      <c r="L3816" s="2" t="str">
        <f>$B3816&amp;"-"&amp;COUNTIF($B$2:$B3816, $B3816)</f>
        <v>9217-1</v>
      </c>
    </row>
    <row r="3817" spans="1:12" x14ac:dyDescent="0.2">
      <c r="A3817" s="2" t="s">
        <v>2842</v>
      </c>
      <c r="B3817" s="2">
        <v>8583</v>
      </c>
      <c r="C3817" s="2">
        <v>0</v>
      </c>
      <c r="D3817" s="2" t="s">
        <v>2842</v>
      </c>
      <c r="E3817" s="2">
        <v>4506</v>
      </c>
      <c r="F3817" s="2" t="s">
        <v>2799</v>
      </c>
      <c r="G3817" s="2">
        <v>2731778.895</v>
      </c>
      <c r="H3817" s="2">
        <v>1266845.2590000001</v>
      </c>
      <c r="I3817" s="2" t="s">
        <v>4896</v>
      </c>
      <c r="J3817" s="4">
        <v>39630</v>
      </c>
      <c r="K3817" s="230">
        <f t="shared" si="261"/>
        <v>3</v>
      </c>
      <c r="L3817" s="2" t="str">
        <f>$B3817&amp;"-"&amp;COUNTIF($B$2:$B3817, $B3817)</f>
        <v>8583-1</v>
      </c>
    </row>
    <row r="3818" spans="1:12" x14ac:dyDescent="0.2">
      <c r="A3818" s="2" t="s">
        <v>2843</v>
      </c>
      <c r="B3818" s="2">
        <v>8583</v>
      </c>
      <c r="C3818" s="2">
        <v>1</v>
      </c>
      <c r="D3818" s="2" t="s">
        <v>2842</v>
      </c>
      <c r="E3818" s="2">
        <v>4506</v>
      </c>
      <c r="F3818" s="2" t="s">
        <v>2799</v>
      </c>
      <c r="G3818" s="2">
        <v>2733675.6129999999</v>
      </c>
      <c r="H3818" s="2">
        <v>1266312.152</v>
      </c>
      <c r="I3818" s="2" t="s">
        <v>4896</v>
      </c>
      <c r="J3818" s="4">
        <v>39630</v>
      </c>
      <c r="K3818" s="230">
        <f t="shared" si="261"/>
        <v>3</v>
      </c>
      <c r="L3818" s="2" t="str">
        <f>$B3818&amp;"-"&amp;COUNTIF($B$2:$B3818, $B3818)</f>
        <v>8583-2</v>
      </c>
    </row>
    <row r="3819" spans="1:12" x14ac:dyDescent="0.2">
      <c r="A3819" s="2" t="s">
        <v>2844</v>
      </c>
      <c r="B3819" s="2">
        <v>8583</v>
      </c>
      <c r="C3819" s="2">
        <v>2</v>
      </c>
      <c r="D3819" s="2" t="s">
        <v>2842</v>
      </c>
      <c r="E3819" s="2">
        <v>4506</v>
      </c>
      <c r="F3819" s="2" t="s">
        <v>2799</v>
      </c>
      <c r="G3819" s="2">
        <v>2732396.8739999998</v>
      </c>
      <c r="H3819" s="2">
        <v>1268584.9380000001</v>
      </c>
      <c r="I3819" s="2" t="s">
        <v>4896</v>
      </c>
      <c r="J3819" s="4">
        <v>39630</v>
      </c>
      <c r="K3819" s="230">
        <f t="shared" si="261"/>
        <v>3</v>
      </c>
      <c r="L3819" s="2" t="str">
        <f>$B3819&amp;"-"&amp;COUNTIF($B$2:$B3819, $B3819)</f>
        <v>8583-3</v>
      </c>
    </row>
    <row r="3820" spans="1:12" x14ac:dyDescent="0.2">
      <c r="A3820" s="2" t="s">
        <v>2837</v>
      </c>
      <c r="B3820" s="2">
        <v>9214</v>
      </c>
      <c r="C3820" s="2">
        <v>2</v>
      </c>
      <c r="D3820" s="2" t="s">
        <v>2842</v>
      </c>
      <c r="E3820" s="2">
        <v>4506</v>
      </c>
      <c r="F3820" s="2" t="s">
        <v>2799</v>
      </c>
      <c r="G3820" s="2">
        <v>2732981.46</v>
      </c>
      <c r="H3820" s="2">
        <v>1265884.733</v>
      </c>
      <c r="I3820" s="2" t="s">
        <v>4896</v>
      </c>
      <c r="J3820" s="4">
        <v>39630</v>
      </c>
      <c r="K3820" s="230">
        <f t="shared" si="261"/>
        <v>3</v>
      </c>
      <c r="L3820" s="2" t="str">
        <f>$B3820&amp;"-"&amp;COUNTIF($B$2:$B3820, $B3820)</f>
        <v>9214-2</v>
      </c>
    </row>
    <row r="3821" spans="1:12" x14ac:dyDescent="0.2">
      <c r="A3821" s="2" t="s">
        <v>2845</v>
      </c>
      <c r="B3821" s="2">
        <v>8588</v>
      </c>
      <c r="C3821" s="2">
        <v>0</v>
      </c>
      <c r="D3821" s="2" t="s">
        <v>2846</v>
      </c>
      <c r="E3821" s="2">
        <v>4511</v>
      </c>
      <c r="F3821" s="2" t="s">
        <v>2799</v>
      </c>
      <c r="G3821" s="2">
        <v>2737283.355</v>
      </c>
      <c r="H3821" s="2">
        <v>1264926.2990000001</v>
      </c>
      <c r="I3821" s="2" t="s">
        <v>4896</v>
      </c>
      <c r="J3821" s="4">
        <v>39630</v>
      </c>
      <c r="K3821" s="230">
        <f t="shared" si="261"/>
        <v>3</v>
      </c>
      <c r="L3821" s="2" t="str">
        <f>$B3821&amp;"-"&amp;COUNTIF($B$2:$B3821, $B3821)</f>
        <v>8588-1</v>
      </c>
    </row>
    <row r="3822" spans="1:12" x14ac:dyDescent="0.2">
      <c r="A3822" s="2" t="s">
        <v>2847</v>
      </c>
      <c r="B3822" s="2">
        <v>8589</v>
      </c>
      <c r="C3822" s="2">
        <v>0</v>
      </c>
      <c r="D3822" s="2" t="s">
        <v>2846</v>
      </c>
      <c r="E3822" s="2">
        <v>4511</v>
      </c>
      <c r="F3822" s="2" t="s">
        <v>2799</v>
      </c>
      <c r="G3822" s="2">
        <v>2736252.5559999999</v>
      </c>
      <c r="H3822" s="2">
        <v>1263275.6780000001</v>
      </c>
      <c r="I3822" s="2" t="s">
        <v>4896</v>
      </c>
      <c r="J3822" s="4">
        <v>39630</v>
      </c>
      <c r="K3822" s="230">
        <f t="shared" si="261"/>
        <v>3</v>
      </c>
      <c r="L3822" s="2" t="str">
        <f>$B3822&amp;"-"&amp;COUNTIF($B$2:$B3822, $B3822)</f>
        <v>8589-1</v>
      </c>
    </row>
    <row r="3823" spans="1:12" x14ac:dyDescent="0.2">
      <c r="A3823" s="2" t="s">
        <v>2822</v>
      </c>
      <c r="B3823" s="2">
        <v>9220</v>
      </c>
      <c r="C3823" s="2">
        <v>0</v>
      </c>
      <c r="D3823" s="2" t="s">
        <v>2846</v>
      </c>
      <c r="E3823" s="2">
        <v>4511</v>
      </c>
      <c r="F3823" s="2" t="s">
        <v>2799</v>
      </c>
      <c r="G3823" s="2">
        <v>2739901.0120000001</v>
      </c>
      <c r="H3823" s="2">
        <v>1263144.3799999999</v>
      </c>
      <c r="I3823" s="2" t="s">
        <v>4896</v>
      </c>
      <c r="J3823" s="4">
        <v>39630</v>
      </c>
      <c r="K3823" s="230">
        <f t="shared" si="261"/>
        <v>3</v>
      </c>
      <c r="L3823" s="2" t="str">
        <f>$B3823&amp;"-"&amp;COUNTIF($B$2:$B3823, $B3823)</f>
        <v>9220-4</v>
      </c>
    </row>
    <row r="3824" spans="1:12" x14ac:dyDescent="0.2">
      <c r="A3824" s="2" t="s">
        <v>1967</v>
      </c>
      <c r="B3824" s="2">
        <v>9313</v>
      </c>
      <c r="C3824" s="2">
        <v>0</v>
      </c>
      <c r="D3824" s="2" t="s">
        <v>2846</v>
      </c>
      <c r="E3824" s="2">
        <v>4511</v>
      </c>
      <c r="F3824" s="2" t="s">
        <v>2799</v>
      </c>
      <c r="G3824" s="2">
        <v>2740623.5269999998</v>
      </c>
      <c r="H3824" s="2">
        <v>1263959.442</v>
      </c>
      <c r="I3824" s="2" t="s">
        <v>4896</v>
      </c>
      <c r="J3824" s="4">
        <v>39630</v>
      </c>
      <c r="K3824" s="230">
        <f t="shared" si="261"/>
        <v>3</v>
      </c>
      <c r="L3824" s="2" t="str">
        <f>$B3824&amp;"-"&amp;COUNTIF($B$2:$B3824, $B3824)</f>
        <v>9313-2</v>
      </c>
    </row>
    <row r="3825" spans="1:12" x14ac:dyDescent="0.2">
      <c r="A3825" s="2" t="s">
        <v>2848</v>
      </c>
      <c r="B3825" s="2">
        <v>8254</v>
      </c>
      <c r="C3825" s="2">
        <v>0</v>
      </c>
      <c r="D3825" s="2" t="s">
        <v>2849</v>
      </c>
      <c r="E3825" s="2">
        <v>4536</v>
      </c>
      <c r="F3825" s="2" t="s">
        <v>2799</v>
      </c>
      <c r="G3825" s="2">
        <v>2697725.0410000002</v>
      </c>
      <c r="H3825" s="2">
        <v>1279488.7420000001</v>
      </c>
      <c r="I3825" s="2" t="s">
        <v>4896</v>
      </c>
      <c r="J3825" s="4">
        <v>39630</v>
      </c>
      <c r="K3825" s="230">
        <f t="shared" si="261"/>
        <v>3</v>
      </c>
      <c r="L3825" s="2" t="str">
        <f>$B3825&amp;"-"&amp;COUNTIF($B$2:$B3825, $B3825)</f>
        <v>8254-1</v>
      </c>
    </row>
    <row r="3826" spans="1:12" x14ac:dyDescent="0.2">
      <c r="A3826" s="2" t="s">
        <v>2850</v>
      </c>
      <c r="B3826" s="2">
        <v>8255</v>
      </c>
      <c r="C3826" s="2">
        <v>0</v>
      </c>
      <c r="D3826" s="2" t="s">
        <v>2849</v>
      </c>
      <c r="E3826" s="2">
        <v>4536</v>
      </c>
      <c r="F3826" s="2" t="s">
        <v>2799</v>
      </c>
      <c r="G3826" s="2">
        <v>2700074.7829999998</v>
      </c>
      <c r="H3826" s="2">
        <v>1279788.1880000001</v>
      </c>
      <c r="I3826" s="2" t="s">
        <v>4896</v>
      </c>
      <c r="J3826" s="4">
        <v>39630</v>
      </c>
      <c r="K3826" s="230">
        <f t="shared" si="261"/>
        <v>3</v>
      </c>
      <c r="L3826" s="2" t="str">
        <f>$B3826&amp;"-"&amp;COUNTIF($B$2:$B3826, $B3826)</f>
        <v>8255-1</v>
      </c>
    </row>
    <row r="3827" spans="1:12" x14ac:dyDescent="0.2">
      <c r="A3827" s="2" t="s">
        <v>278</v>
      </c>
      <c r="B3827" s="2">
        <v>8476</v>
      </c>
      <c r="C3827" s="2">
        <v>0</v>
      </c>
      <c r="D3827" s="2" t="s">
        <v>2849</v>
      </c>
      <c r="E3827" s="2">
        <v>4536</v>
      </c>
      <c r="F3827" s="2" t="s">
        <v>2799</v>
      </c>
      <c r="G3827" s="2">
        <v>2700459.0789999999</v>
      </c>
      <c r="H3827" s="2">
        <v>1278544.226</v>
      </c>
      <c r="I3827" s="2" t="s">
        <v>4896</v>
      </c>
      <c r="J3827" s="4">
        <v>39630</v>
      </c>
      <c r="K3827" s="230">
        <f t="shared" si="261"/>
        <v>3</v>
      </c>
      <c r="L3827" s="2" t="str">
        <f>$B3827&amp;"-"&amp;COUNTIF($B$2:$B3827, $B3827)</f>
        <v>8476-2</v>
      </c>
    </row>
    <row r="3828" spans="1:12" x14ac:dyDescent="0.2">
      <c r="A3828" s="2" t="s">
        <v>2853</v>
      </c>
      <c r="B3828" s="2">
        <v>8252</v>
      </c>
      <c r="C3828" s="2">
        <v>0</v>
      </c>
      <c r="D3828" s="2" t="s">
        <v>2851</v>
      </c>
      <c r="E3828" s="2">
        <v>4545</v>
      </c>
      <c r="F3828" s="2" t="s">
        <v>2799</v>
      </c>
      <c r="G3828" s="2">
        <v>2695443.8280000002</v>
      </c>
      <c r="H3828" s="2">
        <v>1281688.483</v>
      </c>
      <c r="I3828" s="2" t="s">
        <v>4896</v>
      </c>
      <c r="J3828" s="4">
        <v>39630</v>
      </c>
      <c r="K3828" s="230">
        <f t="shared" si="261"/>
        <v>3</v>
      </c>
      <c r="L3828" s="2" t="str">
        <f>$B3828&amp;"-"&amp;COUNTIF($B$2:$B3828, $B3828)</f>
        <v>8252-1</v>
      </c>
    </row>
    <row r="3829" spans="1:12" x14ac:dyDescent="0.2">
      <c r="A3829" s="2" t="s">
        <v>2851</v>
      </c>
      <c r="B3829" s="2">
        <v>8253</v>
      </c>
      <c r="C3829" s="2">
        <v>0</v>
      </c>
      <c r="D3829" s="2" t="s">
        <v>2851</v>
      </c>
      <c r="E3829" s="2">
        <v>4545</v>
      </c>
      <c r="F3829" s="2" t="s">
        <v>2799</v>
      </c>
      <c r="G3829" s="2">
        <v>2696484.821</v>
      </c>
      <c r="H3829" s="2">
        <v>1281760.9890000001</v>
      </c>
      <c r="I3829" s="2" t="s">
        <v>4896</v>
      </c>
      <c r="J3829" s="4">
        <v>39630</v>
      </c>
      <c r="K3829" s="230">
        <f t="shared" si="261"/>
        <v>3</v>
      </c>
      <c r="L3829" s="2" t="str">
        <f>$B3829&amp;"-"&amp;COUNTIF($B$2:$B3829, $B3829)</f>
        <v>8253-1</v>
      </c>
    </row>
    <row r="3830" spans="1:12" x14ac:dyDescent="0.2">
      <c r="A3830" s="2" t="s">
        <v>2852</v>
      </c>
      <c r="B3830" s="2">
        <v>8253</v>
      </c>
      <c r="C3830" s="2">
        <v>2</v>
      </c>
      <c r="D3830" s="2" t="s">
        <v>2851</v>
      </c>
      <c r="E3830" s="2">
        <v>4545</v>
      </c>
      <c r="F3830" s="2" t="s">
        <v>2799</v>
      </c>
      <c r="G3830" s="2">
        <v>2697552.8790000002</v>
      </c>
      <c r="H3830" s="2">
        <v>1281818.389</v>
      </c>
      <c r="I3830" s="2" t="s">
        <v>4896</v>
      </c>
      <c r="J3830" s="4">
        <v>39630</v>
      </c>
      <c r="K3830" s="230">
        <f t="shared" si="261"/>
        <v>3</v>
      </c>
      <c r="L3830" s="2" t="str">
        <f>$B3830&amp;"-"&amp;COUNTIF($B$2:$B3830, $B3830)</f>
        <v>8253-2</v>
      </c>
    </row>
    <row r="3831" spans="1:12" x14ac:dyDescent="0.2">
      <c r="A3831" s="2" t="s">
        <v>2853</v>
      </c>
      <c r="B3831" s="2">
        <v>8252</v>
      </c>
      <c r="C3831" s="2">
        <v>0</v>
      </c>
      <c r="D3831" s="2" t="s">
        <v>2854</v>
      </c>
      <c r="E3831" s="2">
        <v>4546</v>
      </c>
      <c r="F3831" s="2" t="s">
        <v>2799</v>
      </c>
      <c r="G3831" s="2">
        <v>2694758.824</v>
      </c>
      <c r="H3831" s="2">
        <v>1280663.362</v>
      </c>
      <c r="I3831" s="2" t="s">
        <v>4896</v>
      </c>
      <c r="J3831" s="4">
        <v>39630</v>
      </c>
      <c r="K3831" s="230">
        <f t="shared" si="261"/>
        <v>3</v>
      </c>
      <c r="L3831" s="2" t="str">
        <f>$B3831&amp;"-"&amp;COUNTIF($B$2:$B3831, $B3831)</f>
        <v>8252-2</v>
      </c>
    </row>
    <row r="3832" spans="1:12" x14ac:dyDescent="0.2">
      <c r="A3832" s="2" t="s">
        <v>2855</v>
      </c>
      <c r="B3832" s="2">
        <v>8355</v>
      </c>
      <c r="C3832" s="2">
        <v>0</v>
      </c>
      <c r="D3832" s="2" t="s">
        <v>2855</v>
      </c>
      <c r="E3832" s="2">
        <v>4551</v>
      </c>
      <c r="F3832" s="2" t="s">
        <v>2799</v>
      </c>
      <c r="G3832" s="2">
        <v>2710458.301</v>
      </c>
      <c r="H3832" s="2">
        <v>1261292.3189999999</v>
      </c>
      <c r="I3832" s="2" t="s">
        <v>4896</v>
      </c>
      <c r="J3832" s="4">
        <v>39630</v>
      </c>
      <c r="K3832" s="230">
        <f t="shared" si="261"/>
        <v>3</v>
      </c>
      <c r="L3832" s="2" t="str">
        <f>$B3832&amp;"-"&amp;COUNTIF($B$2:$B3832, $B3832)</f>
        <v>8355-2</v>
      </c>
    </row>
    <row r="3833" spans="1:12" x14ac:dyDescent="0.2">
      <c r="A3833" s="2" t="s">
        <v>2856</v>
      </c>
      <c r="B3833" s="2">
        <v>8356</v>
      </c>
      <c r="C3833" s="2">
        <v>0</v>
      </c>
      <c r="D3833" s="2" t="s">
        <v>2855</v>
      </c>
      <c r="E3833" s="2">
        <v>4551</v>
      </c>
      <c r="F3833" s="2" t="s">
        <v>2799</v>
      </c>
      <c r="G3833" s="2">
        <v>2709808.34</v>
      </c>
      <c r="H3833" s="2">
        <v>1259125.53</v>
      </c>
      <c r="I3833" s="2" t="s">
        <v>4896</v>
      </c>
      <c r="J3833" s="4">
        <v>39630</v>
      </c>
      <c r="K3833" s="230">
        <f t="shared" si="261"/>
        <v>3</v>
      </c>
      <c r="L3833" s="2" t="str">
        <f>$B3833&amp;"-"&amp;COUNTIF($B$2:$B3833, $B3833)</f>
        <v>8356-1</v>
      </c>
    </row>
    <row r="3834" spans="1:12" x14ac:dyDescent="0.2">
      <c r="A3834" s="2" t="s">
        <v>2857</v>
      </c>
      <c r="B3834" s="2">
        <v>8357</v>
      </c>
      <c r="C3834" s="2">
        <v>0</v>
      </c>
      <c r="D3834" s="2" t="s">
        <v>2855</v>
      </c>
      <c r="E3834" s="2">
        <v>4551</v>
      </c>
      <c r="F3834" s="2" t="s">
        <v>2799</v>
      </c>
      <c r="G3834" s="2">
        <v>2711573.31</v>
      </c>
      <c r="H3834" s="2">
        <v>1258830.7490000001</v>
      </c>
      <c r="I3834" s="2" t="s">
        <v>4896</v>
      </c>
      <c r="J3834" s="4">
        <v>39630</v>
      </c>
      <c r="K3834" s="230">
        <f t="shared" si="261"/>
        <v>3</v>
      </c>
      <c r="L3834" s="2" t="str">
        <f>$B3834&amp;"-"&amp;COUNTIF($B$2:$B3834, $B3834)</f>
        <v>8357-1</v>
      </c>
    </row>
    <row r="3835" spans="1:12" x14ac:dyDescent="0.2">
      <c r="A3835" s="2" t="s">
        <v>2858</v>
      </c>
      <c r="B3835" s="2">
        <v>8522</v>
      </c>
      <c r="C3835" s="2">
        <v>0</v>
      </c>
      <c r="D3835" s="2" t="s">
        <v>2855</v>
      </c>
      <c r="E3835" s="2">
        <v>4551</v>
      </c>
      <c r="F3835" s="2" t="s">
        <v>2799</v>
      </c>
      <c r="G3835" s="2">
        <v>2710078.7880000002</v>
      </c>
      <c r="H3835" s="2">
        <v>1265160.7749999999</v>
      </c>
      <c r="I3835" s="2" t="s">
        <v>4896</v>
      </c>
      <c r="J3835" s="4">
        <v>39630</v>
      </c>
      <c r="K3835" s="230">
        <f t="shared" si="261"/>
        <v>3</v>
      </c>
      <c r="L3835" s="2" t="str">
        <f>$B3835&amp;"-"&amp;COUNTIF($B$2:$B3835, $B3835)</f>
        <v>8522-1</v>
      </c>
    </row>
    <row r="3836" spans="1:12" x14ac:dyDescent="0.2">
      <c r="A3836" s="2" t="s">
        <v>2859</v>
      </c>
      <c r="B3836" s="2">
        <v>8522</v>
      </c>
      <c r="C3836" s="2">
        <v>2</v>
      </c>
      <c r="D3836" s="2" t="s">
        <v>2855</v>
      </c>
      <c r="E3836" s="2">
        <v>4551</v>
      </c>
      <c r="F3836" s="2" t="s">
        <v>2799</v>
      </c>
      <c r="G3836" s="2">
        <v>2710441.9720000001</v>
      </c>
      <c r="H3836" s="2">
        <v>1263383.6410000001</v>
      </c>
      <c r="I3836" s="2" t="s">
        <v>4896</v>
      </c>
      <c r="J3836" s="4">
        <v>39630</v>
      </c>
      <c r="K3836" s="230">
        <f t="shared" si="261"/>
        <v>3</v>
      </c>
      <c r="L3836" s="2" t="str">
        <f>$B3836&amp;"-"&amp;COUNTIF($B$2:$B3836, $B3836)</f>
        <v>8522-2</v>
      </c>
    </row>
    <row r="3837" spans="1:12" x14ac:dyDescent="0.2">
      <c r="A3837" s="2" t="s">
        <v>2860</v>
      </c>
      <c r="B3837" s="2">
        <v>9547</v>
      </c>
      <c r="C3837" s="2">
        <v>0</v>
      </c>
      <c r="D3837" s="2" t="s">
        <v>2855</v>
      </c>
      <c r="E3837" s="2">
        <v>4551</v>
      </c>
      <c r="F3837" s="2" t="s">
        <v>2799</v>
      </c>
      <c r="G3837" s="2">
        <v>2712118.733</v>
      </c>
      <c r="H3837" s="2">
        <v>1262291.8130000001</v>
      </c>
      <c r="I3837" s="2" t="s">
        <v>4896</v>
      </c>
      <c r="J3837" s="4">
        <v>39630</v>
      </c>
      <c r="K3837" s="230">
        <f t="shared" si="261"/>
        <v>3</v>
      </c>
      <c r="L3837" s="2" t="str">
        <f>$B3837&amp;"-"&amp;COUNTIF($B$2:$B3837, $B3837)</f>
        <v>9547-1</v>
      </c>
    </row>
    <row r="3838" spans="1:12" x14ac:dyDescent="0.2">
      <c r="A3838" s="2" t="s">
        <v>2862</v>
      </c>
      <c r="B3838" s="2">
        <v>8500</v>
      </c>
      <c r="C3838" s="2">
        <v>0</v>
      </c>
      <c r="D3838" s="2" t="s">
        <v>2861</v>
      </c>
      <c r="E3838" s="2">
        <v>4561</v>
      </c>
      <c r="F3838" s="2" t="s">
        <v>2799</v>
      </c>
      <c r="G3838" s="2">
        <v>2713346.7140000002</v>
      </c>
      <c r="H3838" s="2">
        <v>1269356.628</v>
      </c>
      <c r="I3838" s="2" t="s">
        <v>4896</v>
      </c>
      <c r="J3838" s="4">
        <v>39630</v>
      </c>
      <c r="K3838" s="230">
        <f t="shared" si="261"/>
        <v>3</v>
      </c>
      <c r="L3838" s="2" t="str">
        <f>$B3838&amp;"-"&amp;COUNTIF($B$2:$B3838, $B3838)</f>
        <v>8500-2</v>
      </c>
    </row>
    <row r="3839" spans="1:12" x14ac:dyDescent="0.2">
      <c r="A3839" s="2" t="s">
        <v>2861</v>
      </c>
      <c r="B3839" s="2">
        <v>8552</v>
      </c>
      <c r="C3839" s="2">
        <v>0</v>
      </c>
      <c r="D3839" s="2" t="s">
        <v>2861</v>
      </c>
      <c r="E3839" s="2">
        <v>4561</v>
      </c>
      <c r="F3839" s="2" t="s">
        <v>2799</v>
      </c>
      <c r="G3839" s="2">
        <v>2712784.5410000002</v>
      </c>
      <c r="H3839" s="2">
        <v>1270580.5759999999</v>
      </c>
      <c r="I3839" s="2" t="s">
        <v>4896</v>
      </c>
      <c r="J3839" s="4">
        <v>39630</v>
      </c>
      <c r="K3839" s="230">
        <f t="shared" si="261"/>
        <v>3</v>
      </c>
      <c r="L3839" s="2" t="str">
        <f>$B3839&amp;"-"&amp;COUNTIF($B$2:$B3839, $B3839)</f>
        <v>8552-1</v>
      </c>
    </row>
    <row r="3840" spans="1:12" x14ac:dyDescent="0.2">
      <c r="A3840" s="2" t="s">
        <v>2862</v>
      </c>
      <c r="B3840" s="2">
        <v>8500</v>
      </c>
      <c r="C3840" s="2">
        <v>0</v>
      </c>
      <c r="D3840" s="2" t="s">
        <v>2862</v>
      </c>
      <c r="E3840" s="2">
        <v>4566</v>
      </c>
      <c r="F3840" s="2" t="s">
        <v>2799</v>
      </c>
      <c r="G3840" s="2">
        <v>2710269.7889999999</v>
      </c>
      <c r="H3840" s="2">
        <v>1268761.3629999999</v>
      </c>
      <c r="I3840" s="2" t="s">
        <v>4896</v>
      </c>
      <c r="J3840" s="4">
        <v>39630</v>
      </c>
      <c r="K3840" s="230">
        <f t="shared" si="261"/>
        <v>3</v>
      </c>
      <c r="L3840" s="2" t="str">
        <f>$B3840&amp;"-"&amp;COUNTIF($B$2:$B3840, $B3840)</f>
        <v>8500-3</v>
      </c>
    </row>
    <row r="3841" spans="1:12" x14ac:dyDescent="0.2">
      <c r="A3841" s="2" t="s">
        <v>2863</v>
      </c>
      <c r="B3841" s="2">
        <v>8500</v>
      </c>
      <c r="C3841" s="2">
        <v>4</v>
      </c>
      <c r="D3841" s="2" t="s">
        <v>2862</v>
      </c>
      <c r="E3841" s="2">
        <v>4566</v>
      </c>
      <c r="F3841" s="2" t="s">
        <v>2799</v>
      </c>
      <c r="G3841" s="2">
        <v>2708610.4849999999</v>
      </c>
      <c r="H3841" s="2">
        <v>1265890.335</v>
      </c>
      <c r="I3841" s="2" t="s">
        <v>4896</v>
      </c>
      <c r="J3841" s="4">
        <v>39630</v>
      </c>
      <c r="K3841" s="230">
        <f t="shared" si="261"/>
        <v>3</v>
      </c>
      <c r="L3841" s="2" t="str">
        <f>$B3841&amp;"-"&amp;COUNTIF($B$2:$B3841, $B3841)</f>
        <v>8500-4</v>
      </c>
    </row>
    <row r="3842" spans="1:12" x14ac:dyDescent="0.2">
      <c r="A3842" s="2" t="s">
        <v>2871</v>
      </c>
      <c r="B3842" s="2">
        <v>9548</v>
      </c>
      <c r="C3842" s="2">
        <v>0</v>
      </c>
      <c r="D3842" s="2" t="s">
        <v>2862</v>
      </c>
      <c r="E3842" s="2">
        <v>4566</v>
      </c>
      <c r="F3842" s="2" t="s">
        <v>2799</v>
      </c>
      <c r="G3842" s="2">
        <v>2711220.341</v>
      </c>
      <c r="H3842" s="2">
        <v>1265845.56</v>
      </c>
      <c r="I3842" s="2" t="s">
        <v>4896</v>
      </c>
      <c r="J3842" s="4">
        <v>39630</v>
      </c>
      <c r="K3842" s="230">
        <f t="shared" si="261"/>
        <v>3</v>
      </c>
      <c r="L3842" s="2" t="str">
        <f>$B3842&amp;"-"&amp;COUNTIF($B$2:$B3842, $B3842)</f>
        <v>9548-1</v>
      </c>
    </row>
    <row r="3843" spans="1:12" x14ac:dyDescent="0.2">
      <c r="A3843" s="2" t="s">
        <v>2862</v>
      </c>
      <c r="B3843" s="2">
        <v>8500</v>
      </c>
      <c r="C3843" s="2">
        <v>0</v>
      </c>
      <c r="D3843" s="2" t="s">
        <v>2865</v>
      </c>
      <c r="E3843" s="2">
        <v>4571</v>
      </c>
      <c r="F3843" s="2" t="s">
        <v>2799</v>
      </c>
      <c r="G3843" s="2">
        <v>2707387.9730000002</v>
      </c>
      <c r="H3843" s="2">
        <v>1267870.649</v>
      </c>
      <c r="I3843" s="2" t="s">
        <v>4896</v>
      </c>
      <c r="J3843" s="4">
        <v>39630</v>
      </c>
      <c r="K3843" s="230">
        <f t="shared" ref="K3843:K3906" si="262">IF(I3843="it", 1, IF(I3843="fr", 2, 3))</f>
        <v>3</v>
      </c>
      <c r="L3843" s="2" t="str">
        <f>$B3843&amp;"-"&amp;COUNTIF($B$2:$B3843, $B3843)</f>
        <v>8500-5</v>
      </c>
    </row>
    <row r="3844" spans="1:12" x14ac:dyDescent="0.2">
      <c r="A3844" s="2" t="s">
        <v>2864</v>
      </c>
      <c r="B3844" s="2">
        <v>8546</v>
      </c>
      <c r="C3844" s="2">
        <v>0</v>
      </c>
      <c r="D3844" s="2" t="s">
        <v>2865</v>
      </c>
      <c r="E3844" s="2">
        <v>4571</v>
      </c>
      <c r="F3844" s="2" t="s">
        <v>2799</v>
      </c>
      <c r="G3844" s="2">
        <v>2705958.54</v>
      </c>
      <c r="H3844" s="2">
        <v>1267789.1780000001</v>
      </c>
      <c r="I3844" s="2" t="s">
        <v>4896</v>
      </c>
      <c r="J3844" s="4">
        <v>39630</v>
      </c>
      <c r="K3844" s="230">
        <f t="shared" si="262"/>
        <v>3</v>
      </c>
      <c r="L3844" s="2" t="str">
        <f>$B3844&amp;"-"&amp;COUNTIF($B$2:$B3844, $B3844)</f>
        <v>8546-2</v>
      </c>
    </row>
    <row r="3845" spans="1:12" x14ac:dyDescent="0.2">
      <c r="A3845" s="2" t="s">
        <v>2866</v>
      </c>
      <c r="B3845" s="2">
        <v>8546</v>
      </c>
      <c r="C3845" s="2">
        <v>2</v>
      </c>
      <c r="D3845" s="2" t="s">
        <v>2865</v>
      </c>
      <c r="E3845" s="2">
        <v>4571</v>
      </c>
      <c r="F3845" s="2" t="s">
        <v>2799</v>
      </c>
      <c r="G3845" s="2">
        <v>2705147.7080000001</v>
      </c>
      <c r="H3845" s="2">
        <v>1267742.5819999999</v>
      </c>
      <c r="I3845" s="2" t="s">
        <v>4896</v>
      </c>
      <c r="J3845" s="4">
        <v>39630</v>
      </c>
      <c r="K3845" s="230">
        <f t="shared" si="262"/>
        <v>3</v>
      </c>
      <c r="L3845" s="2" t="str">
        <f>$B3845&amp;"-"&amp;COUNTIF($B$2:$B3845, $B3845)</f>
        <v>8546-3</v>
      </c>
    </row>
    <row r="3846" spans="1:12" x14ac:dyDescent="0.2">
      <c r="A3846" s="2" t="s">
        <v>2865</v>
      </c>
      <c r="B3846" s="2">
        <v>8547</v>
      </c>
      <c r="C3846" s="2">
        <v>0</v>
      </c>
      <c r="D3846" s="2" t="s">
        <v>2865</v>
      </c>
      <c r="E3846" s="2">
        <v>4571</v>
      </c>
      <c r="F3846" s="2" t="s">
        <v>2799</v>
      </c>
      <c r="G3846" s="2">
        <v>2706601.0780000002</v>
      </c>
      <c r="H3846" s="2">
        <v>1266304.747</v>
      </c>
      <c r="I3846" s="2" t="s">
        <v>4896</v>
      </c>
      <c r="J3846" s="4">
        <v>39630</v>
      </c>
      <c r="K3846" s="230">
        <f t="shared" si="262"/>
        <v>3</v>
      </c>
      <c r="L3846" s="2" t="str">
        <f>$B3846&amp;"-"&amp;COUNTIF($B$2:$B3846, $B3846)</f>
        <v>8547-1</v>
      </c>
    </row>
    <row r="3847" spans="1:12" x14ac:dyDescent="0.2">
      <c r="A3847" s="2" t="s">
        <v>2867</v>
      </c>
      <c r="B3847" s="2">
        <v>8553</v>
      </c>
      <c r="C3847" s="2">
        <v>2</v>
      </c>
      <c r="D3847" s="2" t="s">
        <v>2868</v>
      </c>
      <c r="E3847" s="2">
        <v>4590</v>
      </c>
      <c r="F3847" s="2" t="s">
        <v>2799</v>
      </c>
      <c r="G3847" s="2">
        <v>2717391.9759999998</v>
      </c>
      <c r="H3847" s="2">
        <v>1269780.372</v>
      </c>
      <c r="I3847" s="2" t="s">
        <v>4896</v>
      </c>
      <c r="J3847" s="4">
        <v>39630</v>
      </c>
      <c r="K3847" s="230">
        <f t="shared" si="262"/>
        <v>3</v>
      </c>
      <c r="L3847" s="2" t="str">
        <f>$B3847&amp;"-"&amp;COUNTIF($B$2:$B3847, $B3847)</f>
        <v>8553-1</v>
      </c>
    </row>
    <row r="3848" spans="1:12" x14ac:dyDescent="0.2">
      <c r="A3848" s="2" t="s">
        <v>2869</v>
      </c>
      <c r="B3848" s="2">
        <v>8553</v>
      </c>
      <c r="C3848" s="2">
        <v>3</v>
      </c>
      <c r="D3848" s="2" t="s">
        <v>2868</v>
      </c>
      <c r="E3848" s="2">
        <v>4590</v>
      </c>
      <c r="F3848" s="2" t="s">
        <v>2799</v>
      </c>
      <c r="G3848" s="2">
        <v>2714842.5970000001</v>
      </c>
      <c r="H3848" s="2">
        <v>1270842.794</v>
      </c>
      <c r="I3848" s="2" t="s">
        <v>4896</v>
      </c>
      <c r="J3848" s="4">
        <v>39630</v>
      </c>
      <c r="K3848" s="230">
        <f t="shared" si="262"/>
        <v>3</v>
      </c>
      <c r="L3848" s="2" t="str">
        <f>$B3848&amp;"-"&amp;COUNTIF($B$2:$B3848, $B3848)</f>
        <v>8553-2</v>
      </c>
    </row>
    <row r="3849" spans="1:12" x14ac:dyDescent="0.2">
      <c r="A3849" s="2" t="s">
        <v>2868</v>
      </c>
      <c r="B3849" s="2">
        <v>8553</v>
      </c>
      <c r="C3849" s="2">
        <v>4</v>
      </c>
      <c r="D3849" s="2" t="s">
        <v>2868</v>
      </c>
      <c r="E3849" s="2">
        <v>4590</v>
      </c>
      <c r="F3849" s="2" t="s">
        <v>2799</v>
      </c>
      <c r="G3849" s="2">
        <v>2716698.8939999999</v>
      </c>
      <c r="H3849" s="2">
        <v>1270732.888</v>
      </c>
      <c r="I3849" s="2" t="s">
        <v>4896</v>
      </c>
      <c r="J3849" s="4">
        <v>39630</v>
      </c>
      <c r="K3849" s="230">
        <f t="shared" si="262"/>
        <v>3</v>
      </c>
      <c r="L3849" s="2" t="str">
        <f>$B3849&amp;"-"&amp;COUNTIF($B$2:$B3849, $B3849)</f>
        <v>8553-3</v>
      </c>
    </row>
    <row r="3850" spans="1:12" x14ac:dyDescent="0.2">
      <c r="A3850" s="2" t="s">
        <v>2870</v>
      </c>
      <c r="B3850" s="2">
        <v>8553</v>
      </c>
      <c r="C3850" s="2">
        <v>5</v>
      </c>
      <c r="D3850" s="2" t="s">
        <v>2868</v>
      </c>
      <c r="E3850" s="2">
        <v>4590</v>
      </c>
      <c r="F3850" s="2" t="s">
        <v>2799</v>
      </c>
      <c r="G3850" s="2">
        <v>2717865.63</v>
      </c>
      <c r="H3850" s="2">
        <v>1271093.9240000001</v>
      </c>
      <c r="I3850" s="2" t="s">
        <v>4896</v>
      </c>
      <c r="J3850" s="4">
        <v>39630</v>
      </c>
      <c r="K3850" s="230">
        <f t="shared" si="262"/>
        <v>3</v>
      </c>
      <c r="L3850" s="2" t="str">
        <f>$B3850&amp;"-"&amp;COUNTIF($B$2:$B3850, $B3850)</f>
        <v>8553-4</v>
      </c>
    </row>
    <row r="3851" spans="1:12" x14ac:dyDescent="0.2">
      <c r="A3851" s="2" t="s">
        <v>2862</v>
      </c>
      <c r="B3851" s="2">
        <v>8500</v>
      </c>
      <c r="C3851" s="2">
        <v>0</v>
      </c>
      <c r="D3851" s="2" t="s">
        <v>2871</v>
      </c>
      <c r="E3851" s="2">
        <v>4591</v>
      </c>
      <c r="F3851" s="2" t="s">
        <v>2799</v>
      </c>
      <c r="G3851" s="2">
        <v>2712653.0520000001</v>
      </c>
      <c r="H3851" s="2">
        <v>1267278.665</v>
      </c>
      <c r="I3851" s="2" t="s">
        <v>4896</v>
      </c>
      <c r="J3851" s="4">
        <v>39630</v>
      </c>
      <c r="K3851" s="230">
        <f t="shared" si="262"/>
        <v>3</v>
      </c>
      <c r="L3851" s="2" t="str">
        <f>$B3851&amp;"-"&amp;COUNTIF($B$2:$B3851, $B3851)</f>
        <v>8500-6</v>
      </c>
    </row>
    <row r="3852" spans="1:12" x14ac:dyDescent="0.2">
      <c r="A3852" s="2" t="s">
        <v>2871</v>
      </c>
      <c r="B3852" s="2">
        <v>9548</v>
      </c>
      <c r="C3852" s="2">
        <v>0</v>
      </c>
      <c r="D3852" s="2" t="s">
        <v>2871</v>
      </c>
      <c r="E3852" s="2">
        <v>4591</v>
      </c>
      <c r="F3852" s="2" t="s">
        <v>2799</v>
      </c>
      <c r="G3852" s="2">
        <v>2712179.6430000002</v>
      </c>
      <c r="H3852" s="2">
        <v>1264824.456</v>
      </c>
      <c r="I3852" s="2" t="s">
        <v>4896</v>
      </c>
      <c r="J3852" s="4">
        <v>39630</v>
      </c>
      <c r="K3852" s="230">
        <f t="shared" si="262"/>
        <v>3</v>
      </c>
      <c r="L3852" s="2" t="str">
        <f>$B3852&amp;"-"&amp;COUNTIF($B$2:$B3852, $B3852)</f>
        <v>9548-2</v>
      </c>
    </row>
    <row r="3853" spans="1:12" x14ac:dyDescent="0.2">
      <c r="A3853" s="2" t="s">
        <v>2872</v>
      </c>
      <c r="B3853" s="2">
        <v>8525</v>
      </c>
      <c r="C3853" s="2">
        <v>0</v>
      </c>
      <c r="D3853" s="2" t="s">
        <v>2873</v>
      </c>
      <c r="E3853" s="2">
        <v>4601</v>
      </c>
      <c r="F3853" s="2" t="s">
        <v>2799</v>
      </c>
      <c r="G3853" s="2">
        <v>2700537.4550000001</v>
      </c>
      <c r="H3853" s="2">
        <v>1272218.575</v>
      </c>
      <c r="I3853" s="2" t="s">
        <v>4896</v>
      </c>
      <c r="J3853" s="4">
        <v>39630</v>
      </c>
      <c r="K3853" s="230">
        <f t="shared" si="262"/>
        <v>3</v>
      </c>
      <c r="L3853" s="2" t="str">
        <f>$B3853&amp;"-"&amp;COUNTIF($B$2:$B3853, $B3853)</f>
        <v>8525-2</v>
      </c>
    </row>
    <row r="3854" spans="1:12" x14ac:dyDescent="0.2">
      <c r="A3854" s="2" t="s">
        <v>280</v>
      </c>
      <c r="B3854" s="2">
        <v>8525</v>
      </c>
      <c r="C3854" s="2">
        <v>2</v>
      </c>
      <c r="D3854" s="2" t="s">
        <v>2873</v>
      </c>
      <c r="E3854" s="2">
        <v>4601</v>
      </c>
      <c r="F3854" s="2" t="s">
        <v>2799</v>
      </c>
      <c r="G3854" s="2">
        <v>2702068.8149999999</v>
      </c>
      <c r="H3854" s="2">
        <v>1273274.3770000001</v>
      </c>
      <c r="I3854" s="2" t="s">
        <v>4896</v>
      </c>
      <c r="J3854" s="4">
        <v>39630</v>
      </c>
      <c r="K3854" s="230">
        <f t="shared" si="262"/>
        <v>3</v>
      </c>
      <c r="L3854" s="2" t="str">
        <f>$B3854&amp;"-"&amp;COUNTIF($B$2:$B3854, $B3854)</f>
        <v>8525-3</v>
      </c>
    </row>
    <row r="3855" spans="1:12" x14ac:dyDescent="0.2">
      <c r="A3855" s="2" t="s">
        <v>2874</v>
      </c>
      <c r="B3855" s="2">
        <v>8526</v>
      </c>
      <c r="C3855" s="2">
        <v>0</v>
      </c>
      <c r="D3855" s="2" t="s">
        <v>2873</v>
      </c>
      <c r="E3855" s="2">
        <v>4601</v>
      </c>
      <c r="F3855" s="2" t="s">
        <v>2799</v>
      </c>
      <c r="G3855" s="2">
        <v>2699541.2779999999</v>
      </c>
      <c r="H3855" s="2">
        <v>1274155.798</v>
      </c>
      <c r="I3855" s="2" t="s">
        <v>4896</v>
      </c>
      <c r="J3855" s="4">
        <v>39630</v>
      </c>
      <c r="K3855" s="230">
        <f t="shared" si="262"/>
        <v>3</v>
      </c>
      <c r="L3855" s="2" t="str">
        <f>$B3855&amp;"-"&amp;COUNTIF($B$2:$B3855, $B3855)</f>
        <v>8526-1</v>
      </c>
    </row>
    <row r="3856" spans="1:12" x14ac:dyDescent="0.2">
      <c r="A3856" s="2" t="s">
        <v>2875</v>
      </c>
      <c r="B3856" s="2">
        <v>9507</v>
      </c>
      <c r="C3856" s="2">
        <v>0</v>
      </c>
      <c r="D3856" s="2" t="s">
        <v>2875</v>
      </c>
      <c r="E3856" s="2">
        <v>4606</v>
      </c>
      <c r="F3856" s="2" t="s">
        <v>2799</v>
      </c>
      <c r="G3856" s="2">
        <v>2714614.4380000001</v>
      </c>
      <c r="H3856" s="2">
        <v>1264922.591</v>
      </c>
      <c r="I3856" s="2" t="s">
        <v>4896</v>
      </c>
      <c r="J3856" s="4">
        <v>39630</v>
      </c>
      <c r="K3856" s="230">
        <f t="shared" si="262"/>
        <v>3</v>
      </c>
      <c r="L3856" s="2" t="str">
        <f>$B3856&amp;"-"&amp;COUNTIF($B$2:$B3856, $B3856)</f>
        <v>9507-1</v>
      </c>
    </row>
    <row r="3857" spans="1:12" x14ac:dyDescent="0.2">
      <c r="A3857" s="2" t="s">
        <v>2871</v>
      </c>
      <c r="B3857" s="2">
        <v>9548</v>
      </c>
      <c r="C3857" s="2">
        <v>0</v>
      </c>
      <c r="D3857" s="2" t="s">
        <v>2875</v>
      </c>
      <c r="E3857" s="2">
        <v>4606</v>
      </c>
      <c r="F3857" s="2" t="s">
        <v>2799</v>
      </c>
      <c r="G3857" s="2">
        <v>2713318.2110000001</v>
      </c>
      <c r="H3857" s="2">
        <v>1266321.7760000001</v>
      </c>
      <c r="I3857" s="2" t="s">
        <v>4896</v>
      </c>
      <c r="J3857" s="4">
        <v>39630</v>
      </c>
      <c r="K3857" s="230">
        <f t="shared" si="262"/>
        <v>3</v>
      </c>
      <c r="L3857" s="2" t="str">
        <f>$B3857&amp;"-"&amp;COUNTIF($B$2:$B3857, $B3857)</f>
        <v>9548-3</v>
      </c>
    </row>
    <row r="3858" spans="1:12" x14ac:dyDescent="0.2">
      <c r="A3858" s="2" t="s">
        <v>2862</v>
      </c>
      <c r="B3858" s="2">
        <v>8500</v>
      </c>
      <c r="C3858" s="2">
        <v>0</v>
      </c>
      <c r="D3858" s="2" t="s">
        <v>2876</v>
      </c>
      <c r="E3858" s="2">
        <v>4611</v>
      </c>
      <c r="F3858" s="2" t="s">
        <v>2799</v>
      </c>
      <c r="G3858" s="2">
        <v>2713654.5830000001</v>
      </c>
      <c r="H3858" s="2">
        <v>1268761.4939999999</v>
      </c>
      <c r="I3858" s="2" t="s">
        <v>4896</v>
      </c>
      <c r="J3858" s="4">
        <v>39630</v>
      </c>
      <c r="K3858" s="230">
        <f t="shared" si="262"/>
        <v>3</v>
      </c>
      <c r="L3858" s="2" t="str">
        <f>$B3858&amp;"-"&amp;COUNTIF($B$2:$B3858, $B3858)</f>
        <v>8500-7</v>
      </c>
    </row>
    <row r="3859" spans="1:12" x14ac:dyDescent="0.2">
      <c r="A3859" s="2" t="s">
        <v>2876</v>
      </c>
      <c r="B3859" s="2">
        <v>8512</v>
      </c>
      <c r="C3859" s="2">
        <v>0</v>
      </c>
      <c r="D3859" s="2" t="s">
        <v>2876</v>
      </c>
      <c r="E3859" s="2">
        <v>4611</v>
      </c>
      <c r="F3859" s="2" t="s">
        <v>2799</v>
      </c>
      <c r="G3859" s="2">
        <v>2714912.2940000002</v>
      </c>
      <c r="H3859" s="2">
        <v>1267607.3459999999</v>
      </c>
      <c r="I3859" s="2" t="s">
        <v>4896</v>
      </c>
      <c r="J3859" s="4">
        <v>39630</v>
      </c>
      <c r="K3859" s="230">
        <f t="shared" si="262"/>
        <v>3</v>
      </c>
      <c r="L3859" s="2" t="str">
        <f>$B3859&amp;"-"&amp;COUNTIF($B$2:$B3859, $B3859)</f>
        <v>8512-1</v>
      </c>
    </row>
    <row r="3860" spans="1:12" x14ac:dyDescent="0.2">
      <c r="A3860" s="2" t="s">
        <v>2877</v>
      </c>
      <c r="B3860" s="2">
        <v>8512</v>
      </c>
      <c r="C3860" s="2">
        <v>2</v>
      </c>
      <c r="D3860" s="2" t="s">
        <v>2876</v>
      </c>
      <c r="E3860" s="2">
        <v>4611</v>
      </c>
      <c r="F3860" s="2" t="s">
        <v>2799</v>
      </c>
      <c r="G3860" s="2">
        <v>2716339.9619999998</v>
      </c>
      <c r="H3860" s="2">
        <v>1268176.115</v>
      </c>
      <c r="I3860" s="2" t="s">
        <v>4896</v>
      </c>
      <c r="J3860" s="4">
        <v>39630</v>
      </c>
      <c r="K3860" s="230">
        <f t="shared" si="262"/>
        <v>3</v>
      </c>
      <c r="L3860" s="2" t="str">
        <f>$B3860&amp;"-"&amp;COUNTIF($B$2:$B3860, $B3860)</f>
        <v>8512-2</v>
      </c>
    </row>
    <row r="3861" spans="1:12" x14ac:dyDescent="0.2">
      <c r="A3861" s="2" t="s">
        <v>2878</v>
      </c>
      <c r="B3861" s="2">
        <v>8512</v>
      </c>
      <c r="C3861" s="2">
        <v>3</v>
      </c>
      <c r="D3861" s="2" t="s">
        <v>2876</v>
      </c>
      <c r="E3861" s="2">
        <v>4611</v>
      </c>
      <c r="F3861" s="2" t="s">
        <v>2799</v>
      </c>
      <c r="G3861" s="2">
        <v>2717529.06</v>
      </c>
      <c r="H3861" s="2">
        <v>1266435.0449999999</v>
      </c>
      <c r="I3861" s="2" t="s">
        <v>4896</v>
      </c>
      <c r="J3861" s="4">
        <v>39630</v>
      </c>
      <c r="K3861" s="230">
        <f t="shared" si="262"/>
        <v>3</v>
      </c>
      <c r="L3861" s="2" t="str">
        <f>$B3861&amp;"-"&amp;COUNTIF($B$2:$B3861, $B3861)</f>
        <v>8512-3</v>
      </c>
    </row>
    <row r="3862" spans="1:12" x14ac:dyDescent="0.2">
      <c r="A3862" s="2" t="s">
        <v>2879</v>
      </c>
      <c r="B3862" s="2">
        <v>8524</v>
      </c>
      <c r="C3862" s="2">
        <v>0</v>
      </c>
      <c r="D3862" s="2" t="s">
        <v>2880</v>
      </c>
      <c r="E3862" s="2">
        <v>4616</v>
      </c>
      <c r="F3862" s="2" t="s">
        <v>2799</v>
      </c>
      <c r="G3862" s="2">
        <v>2704563.531</v>
      </c>
      <c r="H3862" s="2">
        <v>1271089.7279999999</v>
      </c>
      <c r="I3862" s="2" t="s">
        <v>4896</v>
      </c>
      <c r="J3862" s="4">
        <v>39630</v>
      </c>
      <c r="K3862" s="230">
        <f t="shared" si="262"/>
        <v>3</v>
      </c>
      <c r="L3862" s="2" t="str">
        <f>$B3862&amp;"-"&amp;COUNTIF($B$2:$B3862, $B3862)</f>
        <v>8524-1</v>
      </c>
    </row>
    <row r="3863" spans="1:12" x14ac:dyDescent="0.2">
      <c r="A3863" s="2" t="s">
        <v>2881</v>
      </c>
      <c r="B3863" s="2">
        <v>8524</v>
      </c>
      <c r="C3863" s="2">
        <v>2</v>
      </c>
      <c r="D3863" s="2" t="s">
        <v>2880</v>
      </c>
      <c r="E3863" s="2">
        <v>4616</v>
      </c>
      <c r="F3863" s="2" t="s">
        <v>2799</v>
      </c>
      <c r="G3863" s="2">
        <v>2705240.35</v>
      </c>
      <c r="H3863" s="2">
        <v>1272942.1000000001</v>
      </c>
      <c r="I3863" s="2" t="s">
        <v>4896</v>
      </c>
      <c r="J3863" s="4">
        <v>39630</v>
      </c>
      <c r="K3863" s="230">
        <f t="shared" si="262"/>
        <v>3</v>
      </c>
      <c r="L3863" s="2" t="str">
        <f>$B3863&amp;"-"&amp;COUNTIF($B$2:$B3863, $B3863)</f>
        <v>8524-2</v>
      </c>
    </row>
    <row r="3864" spans="1:12" x14ac:dyDescent="0.2">
      <c r="A3864" s="2" t="s">
        <v>2882</v>
      </c>
      <c r="B3864" s="2">
        <v>8532</v>
      </c>
      <c r="C3864" s="2">
        <v>0</v>
      </c>
      <c r="D3864" s="2" t="s">
        <v>2883</v>
      </c>
      <c r="E3864" s="2">
        <v>4621</v>
      </c>
      <c r="F3864" s="2" t="s">
        <v>2799</v>
      </c>
      <c r="G3864" s="2">
        <v>2707545.8930000002</v>
      </c>
      <c r="H3864" s="2">
        <v>1271647.7590000001</v>
      </c>
      <c r="I3864" s="2" t="s">
        <v>4896</v>
      </c>
      <c r="J3864" s="4">
        <v>39630</v>
      </c>
      <c r="K3864" s="230">
        <f t="shared" si="262"/>
        <v>3</v>
      </c>
      <c r="L3864" s="2" t="str">
        <f>$B3864&amp;"-"&amp;COUNTIF($B$2:$B3864, $B3864)</f>
        <v>8532-1</v>
      </c>
    </row>
    <row r="3865" spans="1:12" x14ac:dyDescent="0.2">
      <c r="A3865" s="2" t="s">
        <v>2884</v>
      </c>
      <c r="B3865" s="2">
        <v>8532</v>
      </c>
      <c r="C3865" s="2">
        <v>2</v>
      </c>
      <c r="D3865" s="2" t="s">
        <v>2883</v>
      </c>
      <c r="E3865" s="2">
        <v>4621</v>
      </c>
      <c r="F3865" s="2" t="s">
        <v>2799</v>
      </c>
      <c r="G3865" s="2">
        <v>2709871.7379999999</v>
      </c>
      <c r="H3865" s="2">
        <v>1272051.7760000001</v>
      </c>
      <c r="I3865" s="2" t="s">
        <v>4896</v>
      </c>
      <c r="J3865" s="4">
        <v>39630</v>
      </c>
      <c r="K3865" s="230">
        <f t="shared" si="262"/>
        <v>3</v>
      </c>
      <c r="L3865" s="2" t="str">
        <f>$B3865&amp;"-"&amp;COUNTIF($B$2:$B3865, $B3865)</f>
        <v>8532-2</v>
      </c>
    </row>
    <row r="3866" spans="1:12" x14ac:dyDescent="0.2">
      <c r="A3866" s="2" t="s">
        <v>2962</v>
      </c>
      <c r="B3866" s="2">
        <v>8536</v>
      </c>
      <c r="C3866" s="2">
        <v>0</v>
      </c>
      <c r="D3866" s="2" t="s">
        <v>2883</v>
      </c>
      <c r="E3866" s="2">
        <v>4621</v>
      </c>
      <c r="F3866" s="2" t="s">
        <v>2799</v>
      </c>
      <c r="G3866" s="2">
        <v>2707841.7439999999</v>
      </c>
      <c r="H3866" s="2">
        <v>1272751.2990000001</v>
      </c>
      <c r="I3866" s="2" t="s">
        <v>4896</v>
      </c>
      <c r="J3866" s="4">
        <v>39630</v>
      </c>
      <c r="K3866" s="230">
        <f t="shared" si="262"/>
        <v>3</v>
      </c>
      <c r="L3866" s="2" t="str">
        <f>$B3866&amp;"-"&amp;COUNTIF($B$2:$B3866, $B3866)</f>
        <v>8536-1</v>
      </c>
    </row>
    <row r="3867" spans="1:12" x14ac:dyDescent="0.2">
      <c r="A3867" s="2" t="s">
        <v>2885</v>
      </c>
      <c r="B3867" s="2">
        <v>8595</v>
      </c>
      <c r="C3867" s="2">
        <v>0</v>
      </c>
      <c r="D3867" s="2" t="s">
        <v>2885</v>
      </c>
      <c r="E3867" s="2">
        <v>4641</v>
      </c>
      <c r="F3867" s="2" t="s">
        <v>2799</v>
      </c>
      <c r="G3867" s="2">
        <v>2736920.352</v>
      </c>
      <c r="H3867" s="2">
        <v>1274053.341</v>
      </c>
      <c r="I3867" s="2" t="s">
        <v>4896</v>
      </c>
      <c r="J3867" s="4">
        <v>39630</v>
      </c>
      <c r="K3867" s="230">
        <f t="shared" si="262"/>
        <v>3</v>
      </c>
      <c r="L3867" s="2" t="str">
        <f>$B3867&amp;"-"&amp;COUNTIF($B$2:$B3867, $B3867)</f>
        <v>8595-1</v>
      </c>
    </row>
    <row r="3868" spans="1:12" x14ac:dyDescent="0.2">
      <c r="A3868" s="2" t="s">
        <v>2900</v>
      </c>
      <c r="B3868" s="2">
        <v>8280</v>
      </c>
      <c r="C3868" s="2">
        <v>0</v>
      </c>
      <c r="D3868" s="2" t="s">
        <v>2886</v>
      </c>
      <c r="E3868" s="2">
        <v>4643</v>
      </c>
      <c r="F3868" s="2" t="s">
        <v>2799</v>
      </c>
      <c r="G3868" s="2">
        <v>2732697.6919999998</v>
      </c>
      <c r="H3868" s="2">
        <v>1278073.365</v>
      </c>
      <c r="I3868" s="2" t="s">
        <v>4896</v>
      </c>
      <c r="J3868" s="4">
        <v>39630</v>
      </c>
      <c r="K3868" s="230">
        <f t="shared" si="262"/>
        <v>3</v>
      </c>
      <c r="L3868" s="2" t="str">
        <f>$B3868&amp;"-"&amp;COUNTIF($B$2:$B3868, $B3868)</f>
        <v>8280-1</v>
      </c>
    </row>
    <row r="3869" spans="1:12" x14ac:dyDescent="0.2">
      <c r="A3869" s="2" t="s">
        <v>2886</v>
      </c>
      <c r="B3869" s="2">
        <v>8598</v>
      </c>
      <c r="C3869" s="2">
        <v>0</v>
      </c>
      <c r="D3869" s="2" t="s">
        <v>2886</v>
      </c>
      <c r="E3869" s="2">
        <v>4643</v>
      </c>
      <c r="F3869" s="2" t="s">
        <v>2799</v>
      </c>
      <c r="G3869" s="2">
        <v>2733071.8289999999</v>
      </c>
      <c r="H3869" s="2">
        <v>1277451.4369999999</v>
      </c>
      <c r="I3869" s="2" t="s">
        <v>4896</v>
      </c>
      <c r="J3869" s="4">
        <v>39630</v>
      </c>
      <c r="K3869" s="230">
        <f t="shared" si="262"/>
        <v>3</v>
      </c>
      <c r="L3869" s="2" t="str">
        <f>$B3869&amp;"-"&amp;COUNTIF($B$2:$B3869, $B3869)</f>
        <v>8598-1</v>
      </c>
    </row>
    <row r="3870" spans="1:12" x14ac:dyDescent="0.2">
      <c r="A3870" s="2" t="s">
        <v>2887</v>
      </c>
      <c r="B3870" s="2">
        <v>8272</v>
      </c>
      <c r="C3870" s="2">
        <v>0</v>
      </c>
      <c r="D3870" s="2" t="s">
        <v>2887</v>
      </c>
      <c r="E3870" s="2">
        <v>4646</v>
      </c>
      <c r="F3870" s="2" t="s">
        <v>2799</v>
      </c>
      <c r="G3870" s="2">
        <v>2723659.6809999999</v>
      </c>
      <c r="H3870" s="2">
        <v>1279802.0870000001</v>
      </c>
      <c r="I3870" s="2" t="s">
        <v>4896</v>
      </c>
      <c r="J3870" s="4">
        <v>39630</v>
      </c>
      <c r="K3870" s="230">
        <f t="shared" si="262"/>
        <v>3</v>
      </c>
      <c r="L3870" s="2" t="str">
        <f>$B3870&amp;"-"&amp;COUNTIF($B$2:$B3870, $B3870)</f>
        <v>8272-1</v>
      </c>
    </row>
    <row r="3871" spans="1:12" x14ac:dyDescent="0.2">
      <c r="A3871" s="2" t="s">
        <v>2888</v>
      </c>
      <c r="B3871" s="2">
        <v>8273</v>
      </c>
      <c r="C3871" s="2">
        <v>0</v>
      </c>
      <c r="D3871" s="2" t="s">
        <v>2887</v>
      </c>
      <c r="E3871" s="2">
        <v>4646</v>
      </c>
      <c r="F3871" s="2" t="s">
        <v>2799</v>
      </c>
      <c r="G3871" s="2">
        <v>2725495.548</v>
      </c>
      <c r="H3871" s="2">
        <v>1279612.773</v>
      </c>
      <c r="I3871" s="2" t="s">
        <v>4896</v>
      </c>
      <c r="J3871" s="4">
        <v>39630</v>
      </c>
      <c r="K3871" s="230">
        <f t="shared" si="262"/>
        <v>3</v>
      </c>
      <c r="L3871" s="2" t="str">
        <f>$B3871&amp;"-"&amp;COUNTIF($B$2:$B3871, $B3871)</f>
        <v>8273-1</v>
      </c>
    </row>
    <row r="3872" spans="1:12" x14ac:dyDescent="0.2">
      <c r="A3872" s="2" t="s">
        <v>2889</v>
      </c>
      <c r="B3872" s="2">
        <v>8274</v>
      </c>
      <c r="C3872" s="2">
        <v>2</v>
      </c>
      <c r="D3872" s="2" t="s">
        <v>2889</v>
      </c>
      <c r="E3872" s="2">
        <v>4651</v>
      </c>
      <c r="F3872" s="2" t="s">
        <v>2799</v>
      </c>
      <c r="G3872" s="2">
        <v>2726852.5279999999</v>
      </c>
      <c r="H3872" s="2">
        <v>1280727.3640000001</v>
      </c>
      <c r="I3872" s="2" t="s">
        <v>4896</v>
      </c>
      <c r="J3872" s="4">
        <v>39630</v>
      </c>
      <c r="K3872" s="230">
        <f t="shared" si="262"/>
        <v>3</v>
      </c>
      <c r="L3872" s="2" t="str">
        <f>$B3872&amp;"-"&amp;COUNTIF($B$2:$B3872, $B3872)</f>
        <v>8274-1</v>
      </c>
    </row>
    <row r="3873" spans="1:12" x14ac:dyDescent="0.2">
      <c r="A3873" s="2" t="s">
        <v>2890</v>
      </c>
      <c r="B3873" s="2">
        <v>8594</v>
      </c>
      <c r="C3873" s="2">
        <v>0</v>
      </c>
      <c r="D3873" s="2" t="s">
        <v>2890</v>
      </c>
      <c r="E3873" s="2">
        <v>4656</v>
      </c>
      <c r="F3873" s="2" t="s">
        <v>2799</v>
      </c>
      <c r="G3873" s="2">
        <v>2738990.159</v>
      </c>
      <c r="H3873" s="2">
        <v>1273596.8330000001</v>
      </c>
      <c r="I3873" s="2" t="s">
        <v>4896</v>
      </c>
      <c r="J3873" s="4">
        <v>39630</v>
      </c>
      <c r="K3873" s="230">
        <f t="shared" si="262"/>
        <v>3</v>
      </c>
      <c r="L3873" s="2" t="str">
        <f>$B3873&amp;"-"&amp;COUNTIF($B$2:$B3873, $B3873)</f>
        <v>8594-1</v>
      </c>
    </row>
    <row r="3874" spans="1:12" x14ac:dyDescent="0.2">
      <c r="A3874" s="2" t="s">
        <v>2891</v>
      </c>
      <c r="B3874" s="2">
        <v>8565</v>
      </c>
      <c r="C3874" s="2">
        <v>0</v>
      </c>
      <c r="D3874" s="2" t="s">
        <v>2892</v>
      </c>
      <c r="E3874" s="2">
        <v>4666</v>
      </c>
      <c r="F3874" s="2" t="s">
        <v>2799</v>
      </c>
      <c r="G3874" s="2">
        <v>2726153.7880000002</v>
      </c>
      <c r="H3874" s="2">
        <v>1272925.4169999999</v>
      </c>
      <c r="I3874" s="2" t="s">
        <v>4896</v>
      </c>
      <c r="J3874" s="4">
        <v>39630</v>
      </c>
      <c r="K3874" s="230">
        <f t="shared" si="262"/>
        <v>3</v>
      </c>
      <c r="L3874" s="2" t="str">
        <f>$B3874&amp;"-"&amp;COUNTIF($B$2:$B3874, $B3874)</f>
        <v>8565-1</v>
      </c>
    </row>
    <row r="3875" spans="1:12" x14ac:dyDescent="0.2">
      <c r="A3875" s="2" t="s">
        <v>2893</v>
      </c>
      <c r="B3875" s="2">
        <v>8566</v>
      </c>
      <c r="C3875" s="2">
        <v>0</v>
      </c>
      <c r="D3875" s="2" t="s">
        <v>2892</v>
      </c>
      <c r="E3875" s="2">
        <v>4666</v>
      </c>
      <c r="F3875" s="2" t="s">
        <v>2799</v>
      </c>
      <c r="G3875" s="2">
        <v>2727196.6770000001</v>
      </c>
      <c r="H3875" s="2">
        <v>1276149.7549999999</v>
      </c>
      <c r="I3875" s="2" t="s">
        <v>4896</v>
      </c>
      <c r="J3875" s="4">
        <v>39630</v>
      </c>
      <c r="K3875" s="230">
        <f t="shared" si="262"/>
        <v>3</v>
      </c>
      <c r="L3875" s="2" t="str">
        <f>$B3875&amp;"-"&amp;COUNTIF($B$2:$B3875, $B3875)</f>
        <v>8566-1</v>
      </c>
    </row>
    <row r="3876" spans="1:12" x14ac:dyDescent="0.2">
      <c r="A3876" s="2" t="s">
        <v>2894</v>
      </c>
      <c r="B3876" s="2">
        <v>8566</v>
      </c>
      <c r="C3876" s="2">
        <v>2</v>
      </c>
      <c r="D3876" s="2" t="s">
        <v>2892</v>
      </c>
      <c r="E3876" s="2">
        <v>4666</v>
      </c>
      <c r="F3876" s="2" t="s">
        <v>2799</v>
      </c>
      <c r="G3876" s="2">
        <v>2728172.9989999998</v>
      </c>
      <c r="H3876" s="2">
        <v>1273384.4099999999</v>
      </c>
      <c r="I3876" s="2" t="s">
        <v>4896</v>
      </c>
      <c r="J3876" s="4">
        <v>39630</v>
      </c>
      <c r="K3876" s="230">
        <f t="shared" si="262"/>
        <v>3</v>
      </c>
      <c r="L3876" s="2" t="str">
        <f>$B3876&amp;"-"&amp;COUNTIF($B$2:$B3876, $B3876)</f>
        <v>8566-2</v>
      </c>
    </row>
    <row r="3877" spans="1:12" x14ac:dyDescent="0.2">
      <c r="A3877" s="2" t="s">
        <v>2895</v>
      </c>
      <c r="B3877" s="2">
        <v>8566</v>
      </c>
      <c r="C3877" s="2">
        <v>4</v>
      </c>
      <c r="D3877" s="2" t="s">
        <v>2892</v>
      </c>
      <c r="E3877" s="2">
        <v>4666</v>
      </c>
      <c r="F3877" s="2" t="s">
        <v>2799</v>
      </c>
      <c r="G3877" s="2">
        <v>2727801.1940000001</v>
      </c>
      <c r="H3877" s="2">
        <v>1274822.672</v>
      </c>
      <c r="I3877" s="2" t="s">
        <v>4896</v>
      </c>
      <c r="J3877" s="4">
        <v>39630</v>
      </c>
      <c r="K3877" s="230">
        <f t="shared" si="262"/>
        <v>3</v>
      </c>
      <c r="L3877" s="2" t="str">
        <f>$B3877&amp;"-"&amp;COUNTIF($B$2:$B3877, $B3877)</f>
        <v>8566-3</v>
      </c>
    </row>
    <row r="3878" spans="1:12" x14ac:dyDescent="0.2">
      <c r="A3878" s="2" t="s">
        <v>2896</v>
      </c>
      <c r="B3878" s="2">
        <v>8566</v>
      </c>
      <c r="C3878" s="2">
        <v>5</v>
      </c>
      <c r="D3878" s="2" t="s">
        <v>2892</v>
      </c>
      <c r="E3878" s="2">
        <v>4666</v>
      </c>
      <c r="F3878" s="2" t="s">
        <v>2799</v>
      </c>
      <c r="G3878" s="2">
        <v>2726116.5610000002</v>
      </c>
      <c r="H3878" s="2">
        <v>1274762.629</v>
      </c>
      <c r="I3878" s="2" t="s">
        <v>4896</v>
      </c>
      <c r="J3878" s="4">
        <v>39630</v>
      </c>
      <c r="K3878" s="230">
        <f t="shared" si="262"/>
        <v>3</v>
      </c>
      <c r="L3878" s="2" t="str">
        <f>$B3878&amp;"-"&amp;COUNTIF($B$2:$B3878, $B3878)</f>
        <v>8566-4</v>
      </c>
    </row>
    <row r="3879" spans="1:12" x14ac:dyDescent="0.2">
      <c r="A3879" s="2" t="s">
        <v>2897</v>
      </c>
      <c r="B3879" s="2">
        <v>8573</v>
      </c>
      <c r="C3879" s="2">
        <v>0</v>
      </c>
      <c r="D3879" s="2" t="s">
        <v>2892</v>
      </c>
      <c r="E3879" s="2">
        <v>4666</v>
      </c>
      <c r="F3879" s="2" t="s">
        <v>2799</v>
      </c>
      <c r="G3879" s="2">
        <v>2730200.8020000001</v>
      </c>
      <c r="H3879" s="2">
        <v>1275729.173</v>
      </c>
      <c r="I3879" s="2" t="s">
        <v>4896</v>
      </c>
      <c r="J3879" s="4">
        <v>39630</v>
      </c>
      <c r="K3879" s="230">
        <f t="shared" si="262"/>
        <v>3</v>
      </c>
      <c r="L3879" s="2" t="str">
        <f>$B3879&amp;"-"&amp;COUNTIF($B$2:$B3879, $B3879)</f>
        <v>8573-1</v>
      </c>
    </row>
    <row r="3880" spans="1:12" x14ac:dyDescent="0.2">
      <c r="A3880" s="2" t="s">
        <v>2898</v>
      </c>
      <c r="B3880" s="2">
        <v>8573</v>
      </c>
      <c r="C3880" s="2">
        <v>2</v>
      </c>
      <c r="D3880" s="2" t="s">
        <v>2892</v>
      </c>
      <c r="E3880" s="2">
        <v>4666</v>
      </c>
      <c r="F3880" s="2" t="s">
        <v>2799</v>
      </c>
      <c r="G3880" s="2">
        <v>2728940.9920000001</v>
      </c>
      <c r="H3880" s="2">
        <v>1274580.628</v>
      </c>
      <c r="I3880" s="2" t="s">
        <v>4896</v>
      </c>
      <c r="J3880" s="4">
        <v>39630</v>
      </c>
      <c r="K3880" s="230">
        <f t="shared" si="262"/>
        <v>3</v>
      </c>
      <c r="L3880" s="2" t="str">
        <f>$B3880&amp;"-"&amp;COUNTIF($B$2:$B3880, $B3880)</f>
        <v>8573-2</v>
      </c>
    </row>
    <row r="3881" spans="1:12" x14ac:dyDescent="0.2">
      <c r="A3881" s="2" t="s">
        <v>2899</v>
      </c>
      <c r="B3881" s="2">
        <v>8573</v>
      </c>
      <c r="C3881" s="2">
        <v>3</v>
      </c>
      <c r="D3881" s="2" t="s">
        <v>2892</v>
      </c>
      <c r="E3881" s="2">
        <v>4666</v>
      </c>
      <c r="F3881" s="2" t="s">
        <v>2799</v>
      </c>
      <c r="G3881" s="2">
        <v>2730116.4210000001</v>
      </c>
      <c r="H3881" s="2">
        <v>1273360.9469999999</v>
      </c>
      <c r="I3881" s="2" t="s">
        <v>4896</v>
      </c>
      <c r="J3881" s="4">
        <v>39630</v>
      </c>
      <c r="K3881" s="230">
        <f t="shared" si="262"/>
        <v>3</v>
      </c>
      <c r="L3881" s="2" t="str">
        <f>$B3881&amp;"-"&amp;COUNTIF($B$2:$B3881, $B3881)</f>
        <v>8573-3</v>
      </c>
    </row>
    <row r="3882" spans="1:12" x14ac:dyDescent="0.2">
      <c r="A3882" s="2" t="s">
        <v>2900</v>
      </c>
      <c r="B3882" s="2">
        <v>8280</v>
      </c>
      <c r="C3882" s="2">
        <v>0</v>
      </c>
      <c r="D3882" s="2" t="s">
        <v>2900</v>
      </c>
      <c r="E3882" s="2">
        <v>4671</v>
      </c>
      <c r="F3882" s="2" t="s">
        <v>2799</v>
      </c>
      <c r="G3882" s="2">
        <v>2730515.5460000001</v>
      </c>
      <c r="H3882" s="2">
        <v>1278096.8089999999</v>
      </c>
      <c r="I3882" s="2" t="s">
        <v>4896</v>
      </c>
      <c r="J3882" s="4">
        <v>39630</v>
      </c>
      <c r="K3882" s="230">
        <f t="shared" si="262"/>
        <v>3</v>
      </c>
      <c r="L3882" s="2" t="str">
        <f>$B3882&amp;"-"&amp;COUNTIF($B$2:$B3882, $B3882)</f>
        <v>8280-2</v>
      </c>
    </row>
    <row r="3883" spans="1:12" x14ac:dyDescent="0.2">
      <c r="A3883" s="2" t="s">
        <v>2886</v>
      </c>
      <c r="B3883" s="2">
        <v>8598</v>
      </c>
      <c r="C3883" s="2">
        <v>0</v>
      </c>
      <c r="D3883" s="2" t="s">
        <v>2900</v>
      </c>
      <c r="E3883" s="2">
        <v>4671</v>
      </c>
      <c r="F3883" s="2" t="s">
        <v>2799</v>
      </c>
      <c r="G3883" s="2">
        <v>2732538.594</v>
      </c>
      <c r="H3883" s="2">
        <v>1277606.601</v>
      </c>
      <c r="I3883" s="2" t="s">
        <v>4896</v>
      </c>
      <c r="J3883" s="4">
        <v>39630</v>
      </c>
      <c r="K3883" s="230">
        <f t="shared" si="262"/>
        <v>3</v>
      </c>
      <c r="L3883" s="2" t="str">
        <f>$B3883&amp;"-"&amp;COUNTIF($B$2:$B3883, $B3883)</f>
        <v>8598-2</v>
      </c>
    </row>
    <row r="3884" spans="1:12" x14ac:dyDescent="0.2">
      <c r="A3884" s="2" t="s">
        <v>2901</v>
      </c>
      <c r="B3884" s="2">
        <v>8585</v>
      </c>
      <c r="C3884" s="2">
        <v>4</v>
      </c>
      <c r="D3884" s="2" t="s">
        <v>2901</v>
      </c>
      <c r="E3884" s="2">
        <v>4681</v>
      </c>
      <c r="F3884" s="2" t="s">
        <v>2799</v>
      </c>
      <c r="G3884" s="2">
        <v>2736057.3360000001</v>
      </c>
      <c r="H3884" s="2">
        <v>1271855.0260000001</v>
      </c>
      <c r="I3884" s="2" t="s">
        <v>4896</v>
      </c>
      <c r="J3884" s="4">
        <v>39630</v>
      </c>
      <c r="K3884" s="230">
        <f t="shared" si="262"/>
        <v>3</v>
      </c>
      <c r="L3884" s="2" t="str">
        <f>$B3884&amp;"-"&amp;COUNTIF($B$2:$B3884, $B3884)</f>
        <v>8585-1</v>
      </c>
    </row>
    <row r="3885" spans="1:12" x14ac:dyDescent="0.2">
      <c r="A3885" s="2" t="s">
        <v>2902</v>
      </c>
      <c r="B3885" s="2">
        <v>8585</v>
      </c>
      <c r="C3885" s="2">
        <v>5</v>
      </c>
      <c r="D3885" s="2" t="s">
        <v>2901</v>
      </c>
      <c r="E3885" s="2">
        <v>4681</v>
      </c>
      <c r="F3885" s="2" t="s">
        <v>2799</v>
      </c>
      <c r="G3885" s="2">
        <v>2734783.3859999999</v>
      </c>
      <c r="H3885" s="2">
        <v>1273982.818</v>
      </c>
      <c r="I3885" s="2" t="s">
        <v>4896</v>
      </c>
      <c r="J3885" s="4">
        <v>39630</v>
      </c>
      <c r="K3885" s="230">
        <f t="shared" si="262"/>
        <v>3</v>
      </c>
      <c r="L3885" s="2" t="str">
        <f>$B3885&amp;"-"&amp;COUNTIF($B$2:$B3885, $B3885)</f>
        <v>8585-2</v>
      </c>
    </row>
    <row r="3886" spans="1:12" x14ac:dyDescent="0.2">
      <c r="A3886" s="2" t="s">
        <v>2903</v>
      </c>
      <c r="B3886" s="2">
        <v>8585</v>
      </c>
      <c r="C3886" s="2">
        <v>7</v>
      </c>
      <c r="D3886" s="2" t="s">
        <v>2901</v>
      </c>
      <c r="E3886" s="2">
        <v>4681</v>
      </c>
      <c r="F3886" s="2" t="s">
        <v>2799</v>
      </c>
      <c r="G3886" s="2">
        <v>2734394.3539999998</v>
      </c>
      <c r="H3886" s="2">
        <v>1275045.892</v>
      </c>
      <c r="I3886" s="2" t="s">
        <v>4896</v>
      </c>
      <c r="J3886" s="4">
        <v>39630</v>
      </c>
      <c r="K3886" s="230">
        <f t="shared" si="262"/>
        <v>3</v>
      </c>
      <c r="L3886" s="2" t="str">
        <f>$B3886&amp;"-"&amp;COUNTIF($B$2:$B3886, $B3886)</f>
        <v>8585-3</v>
      </c>
    </row>
    <row r="3887" spans="1:12" x14ac:dyDescent="0.2">
      <c r="A3887" s="2" t="s">
        <v>2904</v>
      </c>
      <c r="B3887" s="2">
        <v>8585</v>
      </c>
      <c r="C3887" s="2">
        <v>8</v>
      </c>
      <c r="D3887" s="2" t="s">
        <v>2901</v>
      </c>
      <c r="E3887" s="2">
        <v>4681</v>
      </c>
      <c r="F3887" s="2" t="s">
        <v>2799</v>
      </c>
      <c r="G3887" s="2">
        <v>2735727.6719999998</v>
      </c>
      <c r="H3887" s="2">
        <v>1273470.7220000001</v>
      </c>
      <c r="I3887" s="2" t="s">
        <v>4896</v>
      </c>
      <c r="J3887" s="4">
        <v>39630</v>
      </c>
      <c r="K3887" s="230">
        <f t="shared" si="262"/>
        <v>3</v>
      </c>
      <c r="L3887" s="2" t="str">
        <f>$B3887&amp;"-"&amp;COUNTIF($B$2:$B3887, $B3887)</f>
        <v>8585-4</v>
      </c>
    </row>
    <row r="3888" spans="1:12" x14ac:dyDescent="0.2">
      <c r="A3888" s="2" t="s">
        <v>2826</v>
      </c>
      <c r="B3888" s="2">
        <v>8586</v>
      </c>
      <c r="C3888" s="2">
        <v>3</v>
      </c>
      <c r="D3888" s="2" t="s">
        <v>2901</v>
      </c>
      <c r="E3888" s="2">
        <v>4681</v>
      </c>
      <c r="F3888" s="2" t="s">
        <v>2799</v>
      </c>
      <c r="G3888" s="2">
        <v>2736795.852</v>
      </c>
      <c r="H3888" s="2">
        <v>1270578.4920000001</v>
      </c>
      <c r="I3888" s="2" t="s">
        <v>4896</v>
      </c>
      <c r="J3888" s="4">
        <v>39630</v>
      </c>
      <c r="K3888" s="230">
        <f t="shared" si="262"/>
        <v>3</v>
      </c>
      <c r="L3888" s="2" t="str">
        <f>$B3888&amp;"-"&amp;COUNTIF($B$2:$B3888, $B3888)</f>
        <v>8586-7</v>
      </c>
    </row>
    <row r="3889" spans="1:12" x14ac:dyDescent="0.2">
      <c r="A3889" s="2" t="s">
        <v>2905</v>
      </c>
      <c r="B3889" s="2">
        <v>8574</v>
      </c>
      <c r="C3889" s="2">
        <v>1</v>
      </c>
      <c r="D3889" s="2" t="s">
        <v>2906</v>
      </c>
      <c r="E3889" s="2">
        <v>4683</v>
      </c>
      <c r="F3889" s="2" t="s">
        <v>2799</v>
      </c>
      <c r="G3889" s="2">
        <v>2733165.0419999999</v>
      </c>
      <c r="H3889" s="2">
        <v>1273854.3529999999</v>
      </c>
      <c r="I3889" s="2" t="s">
        <v>4896</v>
      </c>
      <c r="J3889" s="4">
        <v>39630</v>
      </c>
      <c r="K3889" s="230">
        <f t="shared" si="262"/>
        <v>3</v>
      </c>
      <c r="L3889" s="2" t="str">
        <f>$B3889&amp;"-"&amp;COUNTIF($B$2:$B3889, $B3889)</f>
        <v>8574-1</v>
      </c>
    </row>
    <row r="3890" spans="1:12" x14ac:dyDescent="0.2">
      <c r="A3890" s="2" t="s">
        <v>2907</v>
      </c>
      <c r="B3890" s="2">
        <v>8574</v>
      </c>
      <c r="C3890" s="2">
        <v>2</v>
      </c>
      <c r="D3890" s="2" t="s">
        <v>2906</v>
      </c>
      <c r="E3890" s="2">
        <v>4683</v>
      </c>
      <c r="F3890" s="2" t="s">
        <v>2799</v>
      </c>
      <c r="G3890" s="2">
        <v>2731783.3990000002</v>
      </c>
      <c r="H3890" s="2">
        <v>1275012.838</v>
      </c>
      <c r="I3890" s="2" t="s">
        <v>4896</v>
      </c>
      <c r="J3890" s="4">
        <v>41122</v>
      </c>
      <c r="K3890" s="230">
        <f t="shared" si="262"/>
        <v>3</v>
      </c>
      <c r="L3890" s="2" t="str">
        <f>$B3890&amp;"-"&amp;COUNTIF($B$2:$B3890, $B3890)</f>
        <v>8574-2</v>
      </c>
    </row>
    <row r="3891" spans="1:12" x14ac:dyDescent="0.2">
      <c r="A3891" s="2" t="s">
        <v>2906</v>
      </c>
      <c r="B3891" s="2">
        <v>8574</v>
      </c>
      <c r="C3891" s="2">
        <v>3</v>
      </c>
      <c r="D3891" s="2" t="s">
        <v>2906</v>
      </c>
      <c r="E3891" s="2">
        <v>4683</v>
      </c>
      <c r="F3891" s="2" t="s">
        <v>2799</v>
      </c>
      <c r="G3891" s="2">
        <v>2731786.8029999998</v>
      </c>
      <c r="H3891" s="2">
        <v>1276432.909</v>
      </c>
      <c r="I3891" s="2" t="s">
        <v>4896</v>
      </c>
      <c r="J3891" s="4">
        <v>41122</v>
      </c>
      <c r="K3891" s="230">
        <f t="shared" si="262"/>
        <v>3</v>
      </c>
      <c r="L3891" s="2" t="str">
        <f>$B3891&amp;"-"&amp;COUNTIF($B$2:$B3891, $B3891)</f>
        <v>8574-3</v>
      </c>
    </row>
    <row r="3892" spans="1:12" x14ac:dyDescent="0.2">
      <c r="A3892" s="2" t="s">
        <v>2906</v>
      </c>
      <c r="B3892" s="2">
        <v>8574</v>
      </c>
      <c r="C3892" s="2">
        <v>3</v>
      </c>
      <c r="D3892" s="2" t="s">
        <v>2906</v>
      </c>
      <c r="E3892" s="2">
        <v>4683</v>
      </c>
      <c r="F3892" s="2" t="s">
        <v>2799</v>
      </c>
      <c r="G3892" s="2">
        <v>2733042.659</v>
      </c>
      <c r="H3892" s="2">
        <v>1275392.2709999999</v>
      </c>
      <c r="I3892" s="2" t="s">
        <v>4896</v>
      </c>
      <c r="J3892" s="4">
        <v>41122</v>
      </c>
      <c r="K3892" s="230">
        <f t="shared" si="262"/>
        <v>3</v>
      </c>
      <c r="L3892" s="2" t="str">
        <f>$B3892&amp;"-"&amp;COUNTIF($B$2:$B3892, $B3892)</f>
        <v>8574-4</v>
      </c>
    </row>
    <row r="3893" spans="1:12" x14ac:dyDescent="0.2">
      <c r="A3893" s="2" t="s">
        <v>2908</v>
      </c>
      <c r="B3893" s="2">
        <v>8574</v>
      </c>
      <c r="C3893" s="2">
        <v>4</v>
      </c>
      <c r="D3893" s="2" t="s">
        <v>2906</v>
      </c>
      <c r="E3893" s="2">
        <v>4683</v>
      </c>
      <c r="F3893" s="2" t="s">
        <v>2799</v>
      </c>
      <c r="G3893" s="2">
        <v>2732675.787</v>
      </c>
      <c r="H3893" s="2">
        <v>1276230.2009999999</v>
      </c>
      <c r="I3893" s="2" t="s">
        <v>4896</v>
      </c>
      <c r="J3893" s="4">
        <v>41122</v>
      </c>
      <c r="K3893" s="230">
        <f t="shared" si="262"/>
        <v>3</v>
      </c>
      <c r="L3893" s="2" t="str">
        <f>$B3893&amp;"-"&amp;COUNTIF($B$2:$B3893, $B3893)</f>
        <v>8574-5</v>
      </c>
    </row>
    <row r="3894" spans="1:12" x14ac:dyDescent="0.2">
      <c r="A3894" s="2" t="s">
        <v>2909</v>
      </c>
      <c r="B3894" s="2">
        <v>8596</v>
      </c>
      <c r="C3894" s="2">
        <v>0</v>
      </c>
      <c r="D3894" s="2" t="s">
        <v>2910</v>
      </c>
      <c r="E3894" s="2">
        <v>4691</v>
      </c>
      <c r="F3894" s="2" t="s">
        <v>2799</v>
      </c>
      <c r="G3894" s="2">
        <v>2734289.1669999999</v>
      </c>
      <c r="H3894" s="2">
        <v>1276546.47</v>
      </c>
      <c r="I3894" s="2" t="s">
        <v>4896</v>
      </c>
      <c r="J3894" s="4">
        <v>39630</v>
      </c>
      <c r="K3894" s="230">
        <f t="shared" si="262"/>
        <v>3</v>
      </c>
      <c r="L3894" s="2" t="str">
        <f>$B3894&amp;"-"&amp;COUNTIF($B$2:$B3894, $B3894)</f>
        <v>8596-1</v>
      </c>
    </row>
    <row r="3895" spans="1:12" x14ac:dyDescent="0.2">
      <c r="A3895" s="2" t="s">
        <v>2910</v>
      </c>
      <c r="B3895" s="2">
        <v>8596</v>
      </c>
      <c r="C3895" s="2">
        <v>1</v>
      </c>
      <c r="D3895" s="2" t="s">
        <v>2910</v>
      </c>
      <c r="E3895" s="2">
        <v>4691</v>
      </c>
      <c r="F3895" s="2" t="s">
        <v>2799</v>
      </c>
      <c r="G3895" s="2">
        <v>2735053.0989999999</v>
      </c>
      <c r="H3895" s="2">
        <v>1277123.5970000001</v>
      </c>
      <c r="I3895" s="2" t="s">
        <v>4896</v>
      </c>
      <c r="J3895" s="4">
        <v>39630</v>
      </c>
      <c r="K3895" s="230">
        <f t="shared" si="262"/>
        <v>3</v>
      </c>
      <c r="L3895" s="2" t="str">
        <f>$B3895&amp;"-"&amp;COUNTIF($B$2:$B3895, $B3895)</f>
        <v>8596-2</v>
      </c>
    </row>
    <row r="3896" spans="1:12" x14ac:dyDescent="0.2">
      <c r="A3896" s="2" t="s">
        <v>2911</v>
      </c>
      <c r="B3896" s="2">
        <v>8597</v>
      </c>
      <c r="C3896" s="2">
        <v>0</v>
      </c>
      <c r="D3896" s="2" t="s">
        <v>2910</v>
      </c>
      <c r="E3896" s="2">
        <v>4691</v>
      </c>
      <c r="F3896" s="2" t="s">
        <v>2799</v>
      </c>
      <c r="G3896" s="2">
        <v>2736225.8369999998</v>
      </c>
      <c r="H3896" s="2">
        <v>1276387.9450000001</v>
      </c>
      <c r="I3896" s="2" t="s">
        <v>4896</v>
      </c>
      <c r="J3896" s="4">
        <v>39630</v>
      </c>
      <c r="K3896" s="230">
        <f t="shared" si="262"/>
        <v>3</v>
      </c>
      <c r="L3896" s="2" t="str">
        <f>$B3896&amp;"-"&amp;COUNTIF($B$2:$B3896, $B3896)</f>
        <v>8597-1</v>
      </c>
    </row>
    <row r="3897" spans="1:12" x14ac:dyDescent="0.2">
      <c r="A3897" s="2" t="s">
        <v>2912</v>
      </c>
      <c r="B3897" s="2">
        <v>8274</v>
      </c>
      <c r="C3897" s="2">
        <v>0</v>
      </c>
      <c r="D3897" s="2" t="s">
        <v>2912</v>
      </c>
      <c r="E3897" s="2">
        <v>4696</v>
      </c>
      <c r="F3897" s="2" t="s">
        <v>2799</v>
      </c>
      <c r="G3897" s="2">
        <v>2727434.7420000001</v>
      </c>
      <c r="H3897" s="2">
        <v>1278836.7290000001</v>
      </c>
      <c r="I3897" s="2" t="s">
        <v>4896</v>
      </c>
      <c r="J3897" s="4">
        <v>39630</v>
      </c>
      <c r="K3897" s="230">
        <f t="shared" si="262"/>
        <v>3</v>
      </c>
      <c r="L3897" s="2" t="str">
        <f>$B3897&amp;"-"&amp;COUNTIF($B$2:$B3897, $B3897)</f>
        <v>8274-2</v>
      </c>
    </row>
    <row r="3898" spans="1:12" x14ac:dyDescent="0.2">
      <c r="A3898" s="2" t="s">
        <v>2900</v>
      </c>
      <c r="B3898" s="2">
        <v>8280</v>
      </c>
      <c r="C3898" s="2">
        <v>0</v>
      </c>
      <c r="D3898" s="2" t="s">
        <v>2912</v>
      </c>
      <c r="E3898" s="2">
        <v>4696</v>
      </c>
      <c r="F3898" s="2" t="s">
        <v>2799</v>
      </c>
      <c r="G3898" s="2">
        <v>2729239.48</v>
      </c>
      <c r="H3898" s="2">
        <v>1279517.9779999999</v>
      </c>
      <c r="I3898" s="2" t="s">
        <v>4896</v>
      </c>
      <c r="J3898" s="4">
        <v>39630</v>
      </c>
      <c r="K3898" s="230">
        <f t="shared" si="262"/>
        <v>3</v>
      </c>
      <c r="L3898" s="2" t="str">
        <f>$B3898&amp;"-"&amp;COUNTIF($B$2:$B3898, $B3898)</f>
        <v>8280-3</v>
      </c>
    </row>
    <row r="3899" spans="1:12" x14ac:dyDescent="0.2">
      <c r="A3899" s="2" t="s">
        <v>2970</v>
      </c>
      <c r="B3899" s="2">
        <v>8558</v>
      </c>
      <c r="C3899" s="2">
        <v>0</v>
      </c>
      <c r="D3899" s="2" t="s">
        <v>2914</v>
      </c>
      <c r="E3899" s="2">
        <v>4701</v>
      </c>
      <c r="F3899" s="2" t="s">
        <v>2799</v>
      </c>
      <c r="G3899" s="2">
        <v>2721773.1290000002</v>
      </c>
      <c r="H3899" s="2">
        <v>1277012.0260000001</v>
      </c>
      <c r="I3899" s="2" t="s">
        <v>4896</v>
      </c>
      <c r="J3899" s="4">
        <v>39630</v>
      </c>
      <c r="K3899" s="230">
        <f t="shared" si="262"/>
        <v>3</v>
      </c>
      <c r="L3899" s="2" t="str">
        <f>$B3899&amp;"-"&amp;COUNTIF($B$2:$B3899, $B3899)</f>
        <v>8558-1</v>
      </c>
    </row>
    <row r="3900" spans="1:12" x14ac:dyDescent="0.2">
      <c r="A3900" s="2" t="s">
        <v>2913</v>
      </c>
      <c r="B3900" s="2">
        <v>8564</v>
      </c>
      <c r="C3900" s="2">
        <v>0</v>
      </c>
      <c r="D3900" s="2" t="s">
        <v>2914</v>
      </c>
      <c r="E3900" s="2">
        <v>4701</v>
      </c>
      <c r="F3900" s="2" t="s">
        <v>2799</v>
      </c>
      <c r="G3900" s="2">
        <v>2722495.4720000001</v>
      </c>
      <c r="H3900" s="2">
        <v>1275235.0279999999</v>
      </c>
      <c r="I3900" s="2" t="s">
        <v>4896</v>
      </c>
      <c r="J3900" s="4">
        <v>39630</v>
      </c>
      <c r="K3900" s="230">
        <f t="shared" si="262"/>
        <v>3</v>
      </c>
      <c r="L3900" s="2" t="str">
        <f>$B3900&amp;"-"&amp;COUNTIF($B$2:$B3900, $B3900)</f>
        <v>8564-1</v>
      </c>
    </row>
    <row r="3901" spans="1:12" x14ac:dyDescent="0.2">
      <c r="A3901" s="2" t="s">
        <v>2915</v>
      </c>
      <c r="B3901" s="2">
        <v>8564</v>
      </c>
      <c r="C3901" s="2">
        <v>2</v>
      </c>
      <c r="D3901" s="2" t="s">
        <v>2914</v>
      </c>
      <c r="E3901" s="2">
        <v>4701</v>
      </c>
      <c r="F3901" s="2" t="s">
        <v>2799</v>
      </c>
      <c r="G3901" s="2">
        <v>2724686.392</v>
      </c>
      <c r="H3901" s="2">
        <v>1275223.852</v>
      </c>
      <c r="I3901" s="2" t="s">
        <v>4896</v>
      </c>
      <c r="J3901" s="4">
        <v>39630</v>
      </c>
      <c r="K3901" s="230">
        <f t="shared" si="262"/>
        <v>3</v>
      </c>
      <c r="L3901" s="2" t="str">
        <f>$B3901&amp;"-"&amp;COUNTIF($B$2:$B3901, $B3901)</f>
        <v>8564-2</v>
      </c>
    </row>
    <row r="3902" spans="1:12" x14ac:dyDescent="0.2">
      <c r="A3902" s="2" t="s">
        <v>2916</v>
      </c>
      <c r="B3902" s="2">
        <v>8564</v>
      </c>
      <c r="C3902" s="2">
        <v>3</v>
      </c>
      <c r="D3902" s="2" t="s">
        <v>2914</v>
      </c>
      <c r="E3902" s="2">
        <v>4701</v>
      </c>
      <c r="F3902" s="2" t="s">
        <v>2799</v>
      </c>
      <c r="G3902" s="2">
        <v>2723467.2119999998</v>
      </c>
      <c r="H3902" s="2">
        <v>1275970.831</v>
      </c>
      <c r="I3902" s="2" t="s">
        <v>4896</v>
      </c>
      <c r="J3902" s="4">
        <v>39630</v>
      </c>
      <c r="K3902" s="230">
        <f t="shared" si="262"/>
        <v>3</v>
      </c>
      <c r="L3902" s="2" t="str">
        <f>$B3902&amp;"-"&amp;COUNTIF($B$2:$B3902, $B3902)</f>
        <v>8564-3</v>
      </c>
    </row>
    <row r="3903" spans="1:12" x14ac:dyDescent="0.2">
      <c r="A3903" s="2" t="s">
        <v>2914</v>
      </c>
      <c r="B3903" s="2">
        <v>8564</v>
      </c>
      <c r="C3903" s="2">
        <v>4</v>
      </c>
      <c r="D3903" s="2" t="s">
        <v>2914</v>
      </c>
      <c r="E3903" s="2">
        <v>4701</v>
      </c>
      <c r="F3903" s="2" t="s">
        <v>2799</v>
      </c>
      <c r="G3903" s="2">
        <v>2724571.3640000001</v>
      </c>
      <c r="H3903" s="2">
        <v>1277035.0900000001</v>
      </c>
      <c r="I3903" s="2" t="s">
        <v>4896</v>
      </c>
      <c r="J3903" s="4">
        <v>39630</v>
      </c>
      <c r="K3903" s="230">
        <f t="shared" si="262"/>
        <v>3</v>
      </c>
      <c r="L3903" s="2" t="str">
        <f>$B3903&amp;"-"&amp;COUNTIF($B$2:$B3903, $B3903)</f>
        <v>8564-4</v>
      </c>
    </row>
    <row r="3904" spans="1:12" x14ac:dyDescent="0.2">
      <c r="A3904" s="2" t="s">
        <v>2917</v>
      </c>
      <c r="B3904" s="2">
        <v>8564</v>
      </c>
      <c r="C3904" s="2">
        <v>5</v>
      </c>
      <c r="D3904" s="2" t="s">
        <v>2914</v>
      </c>
      <c r="E3904" s="2">
        <v>4701</v>
      </c>
      <c r="F3904" s="2" t="s">
        <v>2799</v>
      </c>
      <c r="G3904" s="2">
        <v>2721440.3429999999</v>
      </c>
      <c r="H3904" s="2">
        <v>1275324.2080000001</v>
      </c>
      <c r="I3904" s="2" t="s">
        <v>4896</v>
      </c>
      <c r="J3904" s="4">
        <v>39630</v>
      </c>
      <c r="K3904" s="230">
        <f t="shared" si="262"/>
        <v>3</v>
      </c>
      <c r="L3904" s="2" t="str">
        <f>$B3904&amp;"-"&amp;COUNTIF($B$2:$B3904, $B3904)</f>
        <v>8564-5</v>
      </c>
    </row>
    <row r="3905" spans="1:12" x14ac:dyDescent="0.2">
      <c r="A3905" s="2" t="s">
        <v>2918</v>
      </c>
      <c r="B3905" s="2">
        <v>8564</v>
      </c>
      <c r="C3905" s="2">
        <v>7</v>
      </c>
      <c r="D3905" s="2" t="s">
        <v>2914</v>
      </c>
      <c r="E3905" s="2">
        <v>4701</v>
      </c>
      <c r="F3905" s="2" t="s">
        <v>2799</v>
      </c>
      <c r="G3905" s="2">
        <v>2722550.7990000001</v>
      </c>
      <c r="H3905" s="2">
        <v>1276478.852</v>
      </c>
      <c r="I3905" s="2" t="s">
        <v>4896</v>
      </c>
      <c r="J3905" s="4">
        <v>39630</v>
      </c>
      <c r="K3905" s="230">
        <f t="shared" si="262"/>
        <v>3</v>
      </c>
      <c r="L3905" s="2" t="str">
        <f>$B3905&amp;"-"&amp;COUNTIF($B$2:$B3905, $B3905)</f>
        <v>8564-6</v>
      </c>
    </row>
    <row r="3906" spans="1:12" x14ac:dyDescent="0.2">
      <c r="A3906" s="2" t="s">
        <v>2919</v>
      </c>
      <c r="B3906" s="2">
        <v>8564</v>
      </c>
      <c r="C3906" s="2">
        <v>8</v>
      </c>
      <c r="D3906" s="2" t="s">
        <v>2914</v>
      </c>
      <c r="E3906" s="2">
        <v>4701</v>
      </c>
      <c r="F3906" s="2" t="s">
        <v>2799</v>
      </c>
      <c r="G3906" s="2">
        <v>2723058.128</v>
      </c>
      <c r="H3906" s="2">
        <v>1277492.7649999999</v>
      </c>
      <c r="I3906" s="2" t="s">
        <v>4896</v>
      </c>
      <c r="J3906" s="4">
        <v>39630</v>
      </c>
      <c r="K3906" s="230">
        <f t="shared" si="262"/>
        <v>3</v>
      </c>
      <c r="L3906" s="2" t="str">
        <f>$B3906&amp;"-"&amp;COUNTIF($B$2:$B3906, $B3906)</f>
        <v>8564-7</v>
      </c>
    </row>
    <row r="3907" spans="1:12" x14ac:dyDescent="0.2">
      <c r="A3907" s="2" t="s">
        <v>2979</v>
      </c>
      <c r="B3907" s="2">
        <v>8514</v>
      </c>
      <c r="C3907" s="2">
        <v>0</v>
      </c>
      <c r="D3907" s="2" t="s">
        <v>2920</v>
      </c>
      <c r="E3907" s="2">
        <v>4711</v>
      </c>
      <c r="F3907" s="2" t="s">
        <v>2799</v>
      </c>
      <c r="G3907" s="2">
        <v>2720044.017</v>
      </c>
      <c r="H3907" s="2">
        <v>1266888.0149999999</v>
      </c>
      <c r="I3907" s="2" t="s">
        <v>4896</v>
      </c>
      <c r="J3907" s="4">
        <v>39630</v>
      </c>
      <c r="K3907" s="230">
        <f t="shared" ref="K3907:K3970" si="263">IF(I3907="it", 1, IF(I3907="fr", 2, 3))</f>
        <v>3</v>
      </c>
      <c r="L3907" s="2" t="str">
        <f>$B3907&amp;"-"&amp;COUNTIF($B$2:$B3907, $B3907)</f>
        <v>8514-1</v>
      </c>
    </row>
    <row r="3908" spans="1:12" x14ac:dyDescent="0.2">
      <c r="A3908" s="2" t="s">
        <v>2949</v>
      </c>
      <c r="B3908" s="2">
        <v>9555</v>
      </c>
      <c r="C3908" s="2">
        <v>0</v>
      </c>
      <c r="D3908" s="2" t="s">
        <v>2920</v>
      </c>
      <c r="E3908" s="2">
        <v>4711</v>
      </c>
      <c r="F3908" s="2" t="s">
        <v>2799</v>
      </c>
      <c r="G3908" s="2">
        <v>2719201.8489999999</v>
      </c>
      <c r="H3908" s="2">
        <v>1264370.399</v>
      </c>
      <c r="I3908" s="2" t="s">
        <v>4896</v>
      </c>
      <c r="J3908" s="4">
        <v>39630</v>
      </c>
      <c r="K3908" s="230">
        <f t="shared" si="263"/>
        <v>3</v>
      </c>
      <c r="L3908" s="2" t="str">
        <f>$B3908&amp;"-"&amp;COUNTIF($B$2:$B3908, $B3908)</f>
        <v>9555-1</v>
      </c>
    </row>
    <row r="3909" spans="1:12" x14ac:dyDescent="0.2">
      <c r="A3909" s="2" t="s">
        <v>2920</v>
      </c>
      <c r="B3909" s="2">
        <v>9556</v>
      </c>
      <c r="C3909" s="2">
        <v>0</v>
      </c>
      <c r="D3909" s="2" t="s">
        <v>2920</v>
      </c>
      <c r="E3909" s="2">
        <v>4711</v>
      </c>
      <c r="F3909" s="2" t="s">
        <v>2799</v>
      </c>
      <c r="G3909" s="2">
        <v>2719913.94</v>
      </c>
      <c r="H3909" s="2">
        <v>1265162.277</v>
      </c>
      <c r="I3909" s="2" t="s">
        <v>4896</v>
      </c>
      <c r="J3909" s="4">
        <v>39630</v>
      </c>
      <c r="K3909" s="230">
        <f t="shared" si="263"/>
        <v>3</v>
      </c>
      <c r="L3909" s="2" t="str">
        <f>$B3909&amp;"-"&amp;COUNTIF($B$2:$B3909, $B3909)</f>
        <v>9556-1</v>
      </c>
    </row>
    <row r="3910" spans="1:12" x14ac:dyDescent="0.2">
      <c r="A3910" s="2" t="s">
        <v>2921</v>
      </c>
      <c r="B3910" s="2">
        <v>9556</v>
      </c>
      <c r="C3910" s="2">
        <v>2</v>
      </c>
      <c r="D3910" s="2" t="s">
        <v>2920</v>
      </c>
      <c r="E3910" s="2">
        <v>4711</v>
      </c>
      <c r="F3910" s="2" t="s">
        <v>2799</v>
      </c>
      <c r="G3910" s="2">
        <v>2718860.8089999999</v>
      </c>
      <c r="H3910" s="2">
        <v>1266195.6329999999</v>
      </c>
      <c r="I3910" s="2" t="s">
        <v>4896</v>
      </c>
      <c r="J3910" s="4">
        <v>39630</v>
      </c>
      <c r="K3910" s="230">
        <f t="shared" si="263"/>
        <v>3</v>
      </c>
      <c r="L3910" s="2" t="str">
        <f>$B3910&amp;"-"&amp;COUNTIF($B$2:$B3910, $B3910)</f>
        <v>9556-2</v>
      </c>
    </row>
    <row r="3911" spans="1:12" x14ac:dyDescent="0.2">
      <c r="A3911" s="2" t="s">
        <v>2922</v>
      </c>
      <c r="B3911" s="2">
        <v>9562</v>
      </c>
      <c r="C3911" s="2">
        <v>0</v>
      </c>
      <c r="D3911" s="2" t="s">
        <v>2920</v>
      </c>
      <c r="E3911" s="2">
        <v>4711</v>
      </c>
      <c r="F3911" s="2" t="s">
        <v>2799</v>
      </c>
      <c r="G3911" s="2">
        <v>2722571.62</v>
      </c>
      <c r="H3911" s="2">
        <v>1265536.108</v>
      </c>
      <c r="I3911" s="2" t="s">
        <v>4896</v>
      </c>
      <c r="J3911" s="4">
        <v>39630</v>
      </c>
      <c r="K3911" s="230">
        <f t="shared" si="263"/>
        <v>3</v>
      </c>
      <c r="L3911" s="2" t="str">
        <f>$B3911&amp;"-"&amp;COUNTIF($B$2:$B3911, $B3911)</f>
        <v>9562-1</v>
      </c>
    </row>
    <row r="3912" spans="1:12" x14ac:dyDescent="0.2">
      <c r="A3912" s="2" t="s">
        <v>2923</v>
      </c>
      <c r="B3912" s="2">
        <v>9562</v>
      </c>
      <c r="C3912" s="2">
        <v>2</v>
      </c>
      <c r="D3912" s="2" t="s">
        <v>2920</v>
      </c>
      <c r="E3912" s="2">
        <v>4711</v>
      </c>
      <c r="F3912" s="2" t="s">
        <v>2799</v>
      </c>
      <c r="G3912" s="2">
        <v>2721730.554</v>
      </c>
      <c r="H3912" s="2">
        <v>1266394.6240000001</v>
      </c>
      <c r="I3912" s="2" t="s">
        <v>4896</v>
      </c>
      <c r="J3912" s="4">
        <v>39630</v>
      </c>
      <c r="K3912" s="230">
        <f t="shared" si="263"/>
        <v>3</v>
      </c>
      <c r="L3912" s="2" t="str">
        <f>$B3912&amp;"-"&amp;COUNTIF($B$2:$B3912, $B3912)</f>
        <v>9562-2</v>
      </c>
    </row>
    <row r="3913" spans="1:12" x14ac:dyDescent="0.2">
      <c r="A3913" s="2" t="s">
        <v>2924</v>
      </c>
      <c r="B3913" s="2">
        <v>9553</v>
      </c>
      <c r="C3913" s="2">
        <v>0</v>
      </c>
      <c r="D3913" s="2" t="s">
        <v>2924</v>
      </c>
      <c r="E3913" s="2">
        <v>4716</v>
      </c>
      <c r="F3913" s="2" t="s">
        <v>2799</v>
      </c>
      <c r="G3913" s="2">
        <v>2719481.733</v>
      </c>
      <c r="H3913" s="2">
        <v>1262005.781</v>
      </c>
      <c r="I3913" s="2" t="s">
        <v>4896</v>
      </c>
      <c r="J3913" s="4">
        <v>39630</v>
      </c>
      <c r="K3913" s="230">
        <f t="shared" si="263"/>
        <v>3</v>
      </c>
      <c r="L3913" s="2" t="str">
        <f>$B3913&amp;"-"&amp;COUNTIF($B$2:$B3913, $B3913)</f>
        <v>9553-1</v>
      </c>
    </row>
    <row r="3914" spans="1:12" x14ac:dyDescent="0.2">
      <c r="A3914" s="2" t="s">
        <v>2925</v>
      </c>
      <c r="B3914" s="2">
        <v>8362</v>
      </c>
      <c r="C3914" s="2">
        <v>0</v>
      </c>
      <c r="D3914" s="2" t="s">
        <v>2926</v>
      </c>
      <c r="E3914" s="2">
        <v>4721</v>
      </c>
      <c r="F3914" s="2" t="s">
        <v>2799</v>
      </c>
      <c r="G3914" s="2">
        <v>2713086.588</v>
      </c>
      <c r="H3914" s="2">
        <v>1256785.034</v>
      </c>
      <c r="I3914" s="2" t="s">
        <v>4896</v>
      </c>
      <c r="J3914" s="4">
        <v>39630</v>
      </c>
      <c r="K3914" s="230">
        <f t="shared" si="263"/>
        <v>3</v>
      </c>
      <c r="L3914" s="2" t="str">
        <f>$B3914&amp;"-"&amp;COUNTIF($B$2:$B3914, $B3914)</f>
        <v>8362-1</v>
      </c>
    </row>
    <row r="3915" spans="1:12" x14ac:dyDescent="0.2">
      <c r="A3915" s="2" t="s">
        <v>2927</v>
      </c>
      <c r="B3915" s="2">
        <v>8363</v>
      </c>
      <c r="C3915" s="2">
        <v>0</v>
      </c>
      <c r="D3915" s="2" t="s">
        <v>2926</v>
      </c>
      <c r="E3915" s="2">
        <v>4721</v>
      </c>
      <c r="F3915" s="2" t="s">
        <v>2799</v>
      </c>
      <c r="G3915" s="2">
        <v>2711512.7280000001</v>
      </c>
      <c r="H3915" s="2">
        <v>1255914.328</v>
      </c>
      <c r="I3915" s="2" t="s">
        <v>4896</v>
      </c>
      <c r="J3915" s="4">
        <v>39630</v>
      </c>
      <c r="K3915" s="230">
        <f t="shared" si="263"/>
        <v>3</v>
      </c>
      <c r="L3915" s="2" t="str">
        <f>$B3915&amp;"-"&amp;COUNTIF($B$2:$B3915, $B3915)</f>
        <v>8363-2</v>
      </c>
    </row>
    <row r="3916" spans="1:12" x14ac:dyDescent="0.2">
      <c r="A3916" s="2" t="s">
        <v>2928</v>
      </c>
      <c r="B3916" s="2">
        <v>9502</v>
      </c>
      <c r="C3916" s="2">
        <v>0</v>
      </c>
      <c r="D3916" s="2" t="s">
        <v>2928</v>
      </c>
      <c r="E3916" s="2">
        <v>4723</v>
      </c>
      <c r="F3916" s="2" t="s">
        <v>2799</v>
      </c>
      <c r="G3916" s="2">
        <v>2722865.483</v>
      </c>
      <c r="H3916" s="2">
        <v>1262753.821</v>
      </c>
      <c r="I3916" s="2" t="s">
        <v>4896</v>
      </c>
      <c r="J3916" s="4">
        <v>39630</v>
      </c>
      <c r="K3916" s="230">
        <f t="shared" si="263"/>
        <v>3</v>
      </c>
      <c r="L3916" s="2" t="str">
        <f>$B3916&amp;"-"&amp;COUNTIF($B$2:$B3916, $B3916)</f>
        <v>9502-1</v>
      </c>
    </row>
    <row r="3917" spans="1:12" x14ac:dyDescent="0.2">
      <c r="A3917" s="2" t="s">
        <v>2929</v>
      </c>
      <c r="B3917" s="2">
        <v>8360</v>
      </c>
      <c r="C3917" s="2">
        <v>0</v>
      </c>
      <c r="D3917" s="2" t="s">
        <v>2930</v>
      </c>
      <c r="E3917" s="2">
        <v>4724</v>
      </c>
      <c r="F3917" s="2" t="s">
        <v>2799</v>
      </c>
      <c r="G3917" s="2">
        <v>2715130.1159999999</v>
      </c>
      <c r="H3917" s="2">
        <v>1257708.2320000001</v>
      </c>
      <c r="I3917" s="2" t="s">
        <v>4896</v>
      </c>
      <c r="J3917" s="4">
        <v>39630</v>
      </c>
      <c r="K3917" s="230">
        <f t="shared" si="263"/>
        <v>3</v>
      </c>
      <c r="L3917" s="2" t="str">
        <f>$B3917&amp;"-"&amp;COUNTIF($B$2:$B3917, $B3917)</f>
        <v>8360-1</v>
      </c>
    </row>
    <row r="3918" spans="1:12" x14ac:dyDescent="0.2">
      <c r="A3918" s="2" t="s">
        <v>2931</v>
      </c>
      <c r="B3918" s="2">
        <v>8360</v>
      </c>
      <c r="C3918" s="2">
        <v>2</v>
      </c>
      <c r="D3918" s="2" t="s">
        <v>2930</v>
      </c>
      <c r="E3918" s="2">
        <v>4724</v>
      </c>
      <c r="F3918" s="2" t="s">
        <v>2799</v>
      </c>
      <c r="G3918" s="2">
        <v>2714289.358</v>
      </c>
      <c r="H3918" s="2">
        <v>1256906.1629999999</v>
      </c>
      <c r="I3918" s="2" t="s">
        <v>4896</v>
      </c>
      <c r="J3918" s="4">
        <v>39630</v>
      </c>
      <c r="K3918" s="230">
        <f t="shared" si="263"/>
        <v>3</v>
      </c>
      <c r="L3918" s="2" t="str">
        <f>$B3918&amp;"-"&amp;COUNTIF($B$2:$B3918, $B3918)</f>
        <v>8360-2</v>
      </c>
    </row>
    <row r="3919" spans="1:12" x14ac:dyDescent="0.2">
      <c r="A3919" s="2" t="s">
        <v>2943</v>
      </c>
      <c r="B3919" s="2">
        <v>8370</v>
      </c>
      <c r="C3919" s="2">
        <v>0</v>
      </c>
      <c r="D3919" s="2" t="s">
        <v>2930</v>
      </c>
      <c r="E3919" s="2">
        <v>4724</v>
      </c>
      <c r="F3919" s="2" t="s">
        <v>2799</v>
      </c>
      <c r="G3919" s="2">
        <v>2716415.17</v>
      </c>
      <c r="H3919" s="2">
        <v>1257788.595</v>
      </c>
      <c r="I3919" s="2" t="s">
        <v>4896</v>
      </c>
      <c r="J3919" s="4">
        <v>39630</v>
      </c>
      <c r="K3919" s="230">
        <f t="shared" si="263"/>
        <v>3</v>
      </c>
      <c r="L3919" s="2" t="str">
        <f>$B3919&amp;"-"&amp;COUNTIF($B$2:$B3919, $B3919)</f>
        <v>8370-1</v>
      </c>
    </row>
    <row r="3920" spans="1:12" x14ac:dyDescent="0.2">
      <c r="A3920" s="2" t="s">
        <v>2945</v>
      </c>
      <c r="B3920" s="2">
        <v>8372</v>
      </c>
      <c r="C3920" s="2">
        <v>0</v>
      </c>
      <c r="D3920" s="2" t="s">
        <v>2933</v>
      </c>
      <c r="E3920" s="2">
        <v>4726</v>
      </c>
      <c r="F3920" s="2" t="s">
        <v>2799</v>
      </c>
      <c r="G3920" s="2">
        <v>2716306.42</v>
      </c>
      <c r="H3920" s="2">
        <v>1255763.514</v>
      </c>
      <c r="I3920" s="2" t="s">
        <v>4896</v>
      </c>
      <c r="J3920" s="4">
        <v>39630</v>
      </c>
      <c r="K3920" s="230">
        <f t="shared" si="263"/>
        <v>3</v>
      </c>
      <c r="L3920" s="2" t="str">
        <f>$B3920&amp;"-"&amp;COUNTIF($B$2:$B3920, $B3920)</f>
        <v>8372-1</v>
      </c>
    </row>
    <row r="3921" spans="1:12" x14ac:dyDescent="0.2">
      <c r="A3921" s="2" t="s">
        <v>2932</v>
      </c>
      <c r="B3921" s="2">
        <v>8374</v>
      </c>
      <c r="C3921" s="2">
        <v>0</v>
      </c>
      <c r="D3921" s="2" t="s">
        <v>2933</v>
      </c>
      <c r="E3921" s="2">
        <v>4726</v>
      </c>
      <c r="F3921" s="2" t="s">
        <v>2799</v>
      </c>
      <c r="G3921" s="2">
        <v>2713631.7949999999</v>
      </c>
      <c r="H3921" s="2">
        <v>1253605.1299999999</v>
      </c>
      <c r="I3921" s="2" t="s">
        <v>4896</v>
      </c>
      <c r="J3921" s="4">
        <v>39630</v>
      </c>
      <c r="K3921" s="230">
        <f t="shared" si="263"/>
        <v>3</v>
      </c>
      <c r="L3921" s="2" t="str">
        <f>$B3921&amp;"-"&amp;COUNTIF($B$2:$B3921, $B3921)</f>
        <v>8374-1</v>
      </c>
    </row>
    <row r="3922" spans="1:12" x14ac:dyDescent="0.2">
      <c r="A3922" s="2" t="s">
        <v>2934</v>
      </c>
      <c r="B3922" s="2">
        <v>8374</v>
      </c>
      <c r="C3922" s="2">
        <v>2</v>
      </c>
      <c r="D3922" s="2" t="s">
        <v>2933</v>
      </c>
      <c r="E3922" s="2">
        <v>4726</v>
      </c>
      <c r="F3922" s="2" t="s">
        <v>2799</v>
      </c>
      <c r="G3922" s="2">
        <v>2716455.8569999998</v>
      </c>
      <c r="H3922" s="2">
        <v>1254535.0630000001</v>
      </c>
      <c r="I3922" s="2" t="s">
        <v>4896</v>
      </c>
      <c r="J3922" s="4">
        <v>39630</v>
      </c>
      <c r="K3922" s="230">
        <f t="shared" si="263"/>
        <v>3</v>
      </c>
      <c r="L3922" s="2" t="str">
        <f>$B3922&amp;"-"&amp;COUNTIF($B$2:$B3922, $B3922)</f>
        <v>8374-2</v>
      </c>
    </row>
    <row r="3923" spans="1:12" x14ac:dyDescent="0.2">
      <c r="A3923" s="2" t="s">
        <v>2933</v>
      </c>
      <c r="B3923" s="2">
        <v>8376</v>
      </c>
      <c r="C3923" s="2">
        <v>0</v>
      </c>
      <c r="D3923" s="2" t="s">
        <v>2933</v>
      </c>
      <c r="E3923" s="2">
        <v>4726</v>
      </c>
      <c r="F3923" s="2" t="s">
        <v>2799</v>
      </c>
      <c r="G3923" s="2">
        <v>2715768.7239999999</v>
      </c>
      <c r="H3923" s="2">
        <v>1252571.024</v>
      </c>
      <c r="I3923" s="2" t="s">
        <v>4896</v>
      </c>
      <c r="J3923" s="4">
        <v>39630</v>
      </c>
      <c r="K3923" s="230">
        <f t="shared" si="263"/>
        <v>3</v>
      </c>
      <c r="L3923" s="2" t="str">
        <f>$B3923&amp;"-"&amp;COUNTIF($B$2:$B3923, $B3923)</f>
        <v>8376-3</v>
      </c>
    </row>
    <row r="3924" spans="1:12" x14ac:dyDescent="0.2">
      <c r="A3924" s="2" t="s">
        <v>2935</v>
      </c>
      <c r="B3924" s="2">
        <v>8376</v>
      </c>
      <c r="C3924" s="2">
        <v>2</v>
      </c>
      <c r="D3924" s="2" t="s">
        <v>2933</v>
      </c>
      <c r="E3924" s="2">
        <v>4726</v>
      </c>
      <c r="F3924" s="2" t="s">
        <v>2799</v>
      </c>
      <c r="G3924" s="2">
        <v>2714267.5329999998</v>
      </c>
      <c r="H3924" s="2">
        <v>1250255.477</v>
      </c>
      <c r="I3924" s="2" t="s">
        <v>4896</v>
      </c>
      <c r="J3924" s="4">
        <v>39630</v>
      </c>
      <c r="K3924" s="230">
        <f t="shared" si="263"/>
        <v>3</v>
      </c>
      <c r="L3924" s="2" t="str">
        <f>$B3924&amp;"-"&amp;COUNTIF($B$2:$B3924, $B3924)</f>
        <v>8376-4</v>
      </c>
    </row>
    <row r="3925" spans="1:12" x14ac:dyDescent="0.2">
      <c r="A3925" s="2" t="s">
        <v>247</v>
      </c>
      <c r="B3925" s="2">
        <v>8495</v>
      </c>
      <c r="C3925" s="2">
        <v>0</v>
      </c>
      <c r="D3925" s="2" t="s">
        <v>2933</v>
      </c>
      <c r="E3925" s="2">
        <v>4726</v>
      </c>
      <c r="F3925" s="2" t="s">
        <v>2799</v>
      </c>
      <c r="G3925" s="2">
        <v>2711840.7570000002</v>
      </c>
      <c r="H3925" s="2">
        <v>1253935.138</v>
      </c>
      <c r="I3925" s="2" t="s">
        <v>4896</v>
      </c>
      <c r="J3925" s="4">
        <v>39630</v>
      </c>
      <c r="K3925" s="230">
        <f t="shared" si="263"/>
        <v>3</v>
      </c>
      <c r="L3925" s="2" t="str">
        <f>$B3925&amp;"-"&amp;COUNTIF($B$2:$B3925, $B3925)</f>
        <v>8495-2</v>
      </c>
    </row>
    <row r="3926" spans="1:12" x14ac:dyDescent="0.2">
      <c r="A3926" s="2" t="s">
        <v>301</v>
      </c>
      <c r="B3926" s="2">
        <v>8499</v>
      </c>
      <c r="C3926" s="2">
        <v>0</v>
      </c>
      <c r="D3926" s="2" t="s">
        <v>2933</v>
      </c>
      <c r="E3926" s="2">
        <v>4726</v>
      </c>
      <c r="F3926" s="2" t="s">
        <v>2799</v>
      </c>
      <c r="G3926" s="2">
        <v>2712389.8190000001</v>
      </c>
      <c r="H3926" s="2">
        <v>1250772.868</v>
      </c>
      <c r="I3926" s="2" t="s">
        <v>4896</v>
      </c>
      <c r="J3926" s="4">
        <v>39630</v>
      </c>
      <c r="K3926" s="230">
        <f t="shared" si="263"/>
        <v>3</v>
      </c>
      <c r="L3926" s="2" t="str">
        <f>$B3926&amp;"-"&amp;COUNTIF($B$2:$B3926, $B3926)</f>
        <v>8499-2</v>
      </c>
    </row>
    <row r="3927" spans="1:12" x14ac:dyDescent="0.2">
      <c r="A3927" s="2" t="s">
        <v>2936</v>
      </c>
      <c r="B3927" s="2">
        <v>9506</v>
      </c>
      <c r="C3927" s="2">
        <v>0</v>
      </c>
      <c r="D3927" s="2" t="s">
        <v>2936</v>
      </c>
      <c r="E3927" s="2">
        <v>4741</v>
      </c>
      <c r="F3927" s="2" t="s">
        <v>2799</v>
      </c>
      <c r="G3927" s="2">
        <v>2717354.5060000001</v>
      </c>
      <c r="H3927" s="2">
        <v>1263752.9920000001</v>
      </c>
      <c r="I3927" s="2" t="s">
        <v>4896</v>
      </c>
      <c r="J3927" s="4">
        <v>39630</v>
      </c>
      <c r="K3927" s="230">
        <f t="shared" si="263"/>
        <v>3</v>
      </c>
      <c r="L3927" s="2" t="str">
        <f>$B3927&amp;"-"&amp;COUNTIF($B$2:$B3927, $B3927)</f>
        <v>9506-1</v>
      </c>
    </row>
    <row r="3928" spans="1:12" x14ac:dyDescent="0.2">
      <c r="A3928" s="2" t="s">
        <v>2937</v>
      </c>
      <c r="B3928" s="2">
        <v>9508</v>
      </c>
      <c r="C3928" s="2">
        <v>0</v>
      </c>
      <c r="D3928" s="2" t="s">
        <v>2936</v>
      </c>
      <c r="E3928" s="2">
        <v>4741</v>
      </c>
      <c r="F3928" s="2" t="s">
        <v>2799</v>
      </c>
      <c r="G3928" s="2">
        <v>2716307.8560000001</v>
      </c>
      <c r="H3928" s="2">
        <v>1264796.466</v>
      </c>
      <c r="I3928" s="2" t="s">
        <v>4896</v>
      </c>
      <c r="J3928" s="4">
        <v>39630</v>
      </c>
      <c r="K3928" s="230">
        <f t="shared" si="263"/>
        <v>3</v>
      </c>
      <c r="L3928" s="2" t="str">
        <f>$B3928&amp;"-"&amp;COUNTIF($B$2:$B3928, $B3928)</f>
        <v>9508-1</v>
      </c>
    </row>
    <row r="3929" spans="1:12" x14ac:dyDescent="0.2">
      <c r="A3929" s="2" t="s">
        <v>2929</v>
      </c>
      <c r="B3929" s="2">
        <v>8360</v>
      </c>
      <c r="C3929" s="2">
        <v>0</v>
      </c>
      <c r="D3929" s="2" t="s">
        <v>2939</v>
      </c>
      <c r="E3929" s="2">
        <v>4746</v>
      </c>
      <c r="F3929" s="2" t="s">
        <v>2799</v>
      </c>
      <c r="G3929" s="2">
        <v>2715446.3870000001</v>
      </c>
      <c r="H3929" s="2">
        <v>1259537.5260000001</v>
      </c>
      <c r="I3929" s="2" t="s">
        <v>4896</v>
      </c>
      <c r="J3929" s="4">
        <v>39630</v>
      </c>
      <c r="K3929" s="230">
        <f t="shared" si="263"/>
        <v>3</v>
      </c>
      <c r="L3929" s="2" t="str">
        <f>$B3929&amp;"-"&amp;COUNTIF($B$2:$B3929, $B3929)</f>
        <v>8360-3</v>
      </c>
    </row>
    <row r="3930" spans="1:12" x14ac:dyDescent="0.2">
      <c r="A3930" s="2" t="s">
        <v>2119</v>
      </c>
      <c r="B3930" s="2">
        <v>9500</v>
      </c>
      <c r="C3930" s="2">
        <v>0</v>
      </c>
      <c r="D3930" s="2" t="s">
        <v>2939</v>
      </c>
      <c r="E3930" s="2">
        <v>4746</v>
      </c>
      <c r="F3930" s="2" t="s">
        <v>2799</v>
      </c>
      <c r="G3930" s="2">
        <v>2719588.72</v>
      </c>
      <c r="H3930" s="2">
        <v>1258465.0789999999</v>
      </c>
      <c r="I3930" s="2" t="s">
        <v>4896</v>
      </c>
      <c r="J3930" s="4">
        <v>39630</v>
      </c>
      <c r="K3930" s="230">
        <f t="shared" si="263"/>
        <v>3</v>
      </c>
      <c r="L3930" s="2" t="str">
        <f>$B3930&amp;"-"&amp;COUNTIF($B$2:$B3930, $B3930)</f>
        <v>9500-4</v>
      </c>
    </row>
    <row r="3931" spans="1:12" x14ac:dyDescent="0.2">
      <c r="A3931" s="2" t="s">
        <v>2938</v>
      </c>
      <c r="B3931" s="2">
        <v>9542</v>
      </c>
      <c r="C3931" s="2">
        <v>0</v>
      </c>
      <c r="D3931" s="2" t="s">
        <v>2939</v>
      </c>
      <c r="E3931" s="2">
        <v>4746</v>
      </c>
      <c r="F3931" s="2" t="s">
        <v>2799</v>
      </c>
      <c r="G3931" s="2">
        <v>2717043.7250000001</v>
      </c>
      <c r="H3931" s="2">
        <v>1260021.997</v>
      </c>
      <c r="I3931" s="2" t="s">
        <v>4896</v>
      </c>
      <c r="J3931" s="4">
        <v>39630</v>
      </c>
      <c r="K3931" s="230">
        <f t="shared" si="263"/>
        <v>3</v>
      </c>
      <c r="L3931" s="2" t="str">
        <f>$B3931&amp;"-"&amp;COUNTIF($B$2:$B3931, $B3931)</f>
        <v>9542-1</v>
      </c>
    </row>
    <row r="3932" spans="1:12" x14ac:dyDescent="0.2">
      <c r="A3932" s="2" t="s">
        <v>2940</v>
      </c>
      <c r="B3932" s="2">
        <v>9543</v>
      </c>
      <c r="C3932" s="2">
        <v>0</v>
      </c>
      <c r="D3932" s="2" t="s">
        <v>2939</v>
      </c>
      <c r="E3932" s="2">
        <v>4746</v>
      </c>
      <c r="F3932" s="2" t="s">
        <v>2799</v>
      </c>
      <c r="G3932" s="2">
        <v>2717789.003</v>
      </c>
      <c r="H3932" s="2">
        <v>1261098.611</v>
      </c>
      <c r="I3932" s="2" t="s">
        <v>4896</v>
      </c>
      <c r="J3932" s="4">
        <v>39630</v>
      </c>
      <c r="K3932" s="230">
        <f t="shared" si="263"/>
        <v>3</v>
      </c>
      <c r="L3932" s="2" t="str">
        <f>$B3932&amp;"-"&amp;COUNTIF($B$2:$B3932, $B3932)</f>
        <v>9543-2</v>
      </c>
    </row>
    <row r="3933" spans="1:12" x14ac:dyDescent="0.2">
      <c r="A3933" s="2" t="s">
        <v>2142</v>
      </c>
      <c r="B3933" s="2">
        <v>9532</v>
      </c>
      <c r="C3933" s="2">
        <v>0</v>
      </c>
      <c r="D3933" s="2" t="s">
        <v>2941</v>
      </c>
      <c r="E3933" s="2">
        <v>4751</v>
      </c>
      <c r="F3933" s="2" t="s">
        <v>2799</v>
      </c>
      <c r="G3933" s="2">
        <v>2721211.9509999999</v>
      </c>
      <c r="H3933" s="2">
        <v>1256523.841</v>
      </c>
      <c r="I3933" s="2" t="s">
        <v>4896</v>
      </c>
      <c r="J3933" s="4">
        <v>39630</v>
      </c>
      <c r="K3933" s="230">
        <f t="shared" si="263"/>
        <v>3</v>
      </c>
      <c r="L3933" s="2" t="str">
        <f>$B3933&amp;"-"&amp;COUNTIF($B$2:$B3933, $B3933)</f>
        <v>9532-3</v>
      </c>
    </row>
    <row r="3934" spans="1:12" x14ac:dyDescent="0.2">
      <c r="A3934" s="2" t="s">
        <v>2952</v>
      </c>
      <c r="B3934" s="2">
        <v>9535</v>
      </c>
      <c r="C3934" s="2">
        <v>0</v>
      </c>
      <c r="D3934" s="2" t="s">
        <v>2941</v>
      </c>
      <c r="E3934" s="2">
        <v>4751</v>
      </c>
      <c r="F3934" s="2" t="s">
        <v>2799</v>
      </c>
      <c r="G3934" s="2">
        <v>2720744.8080000002</v>
      </c>
      <c r="H3934" s="2">
        <v>1256477.68</v>
      </c>
      <c r="I3934" s="2" t="s">
        <v>4896</v>
      </c>
      <c r="J3934" s="4">
        <v>39630</v>
      </c>
      <c r="K3934" s="230">
        <f t="shared" si="263"/>
        <v>3</v>
      </c>
      <c r="L3934" s="2" t="str">
        <f>$B3934&amp;"-"&amp;COUNTIF($B$2:$B3934, $B3934)</f>
        <v>9535-1</v>
      </c>
    </row>
    <row r="3935" spans="1:12" x14ac:dyDescent="0.2">
      <c r="A3935" s="2" t="s">
        <v>2143</v>
      </c>
      <c r="B3935" s="2">
        <v>9536</v>
      </c>
      <c r="C3935" s="2">
        <v>0</v>
      </c>
      <c r="D3935" s="2" t="s">
        <v>2941</v>
      </c>
      <c r="E3935" s="2">
        <v>4751</v>
      </c>
      <c r="F3935" s="2" t="s">
        <v>2799</v>
      </c>
      <c r="G3935" s="2">
        <v>2721971.7250000001</v>
      </c>
      <c r="H3935" s="2">
        <v>1256247.014</v>
      </c>
      <c r="I3935" s="2" t="s">
        <v>4896</v>
      </c>
      <c r="J3935" s="4">
        <v>39630</v>
      </c>
      <c r="K3935" s="230">
        <f t="shared" si="263"/>
        <v>3</v>
      </c>
      <c r="L3935" s="2" t="str">
        <f>$B3935&amp;"-"&amp;COUNTIF($B$2:$B3935, $B3935)</f>
        <v>9536-4</v>
      </c>
    </row>
    <row r="3936" spans="1:12" x14ac:dyDescent="0.2">
      <c r="A3936" s="2" t="s">
        <v>2942</v>
      </c>
      <c r="B3936" s="2">
        <v>8577</v>
      </c>
      <c r="C3936" s="2">
        <v>0</v>
      </c>
      <c r="D3936" s="2" t="s">
        <v>2942</v>
      </c>
      <c r="E3936" s="2">
        <v>4756</v>
      </c>
      <c r="F3936" s="2" t="s">
        <v>2799</v>
      </c>
      <c r="G3936" s="2">
        <v>2727592.9670000002</v>
      </c>
      <c r="H3936" s="2">
        <v>1263946.074</v>
      </c>
      <c r="I3936" s="2" t="s">
        <v>4896</v>
      </c>
      <c r="J3936" s="4">
        <v>39630</v>
      </c>
      <c r="K3936" s="230">
        <f t="shared" si="263"/>
        <v>3</v>
      </c>
      <c r="L3936" s="2" t="str">
        <f>$B3936&amp;"-"&amp;COUNTIF($B$2:$B3936, $B3936)</f>
        <v>8577-1</v>
      </c>
    </row>
    <row r="3937" spans="1:12" x14ac:dyDescent="0.2">
      <c r="A3937" s="2" t="s">
        <v>2943</v>
      </c>
      <c r="B3937" s="2">
        <v>8370</v>
      </c>
      <c r="C3937" s="2">
        <v>0</v>
      </c>
      <c r="D3937" s="2" t="s">
        <v>2943</v>
      </c>
      <c r="E3937" s="2">
        <v>4761</v>
      </c>
      <c r="F3937" s="2" t="s">
        <v>2799</v>
      </c>
      <c r="G3937" s="2">
        <v>2717625.7250000001</v>
      </c>
      <c r="H3937" s="2">
        <v>1257924.2749999999</v>
      </c>
      <c r="I3937" s="2" t="s">
        <v>4896</v>
      </c>
      <c r="J3937" s="4">
        <v>39630</v>
      </c>
      <c r="K3937" s="230">
        <f t="shared" si="263"/>
        <v>3</v>
      </c>
      <c r="L3937" s="2" t="str">
        <f>$B3937&amp;"-"&amp;COUNTIF($B$2:$B3937, $B3937)</f>
        <v>8370-2</v>
      </c>
    </row>
    <row r="3938" spans="1:12" x14ac:dyDescent="0.2">
      <c r="A3938" s="2" t="s">
        <v>2944</v>
      </c>
      <c r="B3938" s="2">
        <v>8371</v>
      </c>
      <c r="C3938" s="2">
        <v>0</v>
      </c>
      <c r="D3938" s="2" t="s">
        <v>2943</v>
      </c>
      <c r="E3938" s="2">
        <v>4761</v>
      </c>
      <c r="F3938" s="2" t="s">
        <v>2799</v>
      </c>
      <c r="G3938" s="2">
        <v>2718985.699</v>
      </c>
      <c r="H3938" s="2">
        <v>1257117.398</v>
      </c>
      <c r="I3938" s="2" t="s">
        <v>4896</v>
      </c>
      <c r="J3938" s="4">
        <v>39630</v>
      </c>
      <c r="K3938" s="230">
        <f t="shared" si="263"/>
        <v>3</v>
      </c>
      <c r="L3938" s="2" t="str">
        <f>$B3938&amp;"-"&amp;COUNTIF($B$2:$B3938, $B3938)</f>
        <v>8371-1</v>
      </c>
    </row>
    <row r="3939" spans="1:12" x14ac:dyDescent="0.2">
      <c r="A3939" s="2" t="s">
        <v>2945</v>
      </c>
      <c r="B3939" s="2">
        <v>8372</v>
      </c>
      <c r="C3939" s="2">
        <v>0</v>
      </c>
      <c r="D3939" s="2" t="s">
        <v>2943</v>
      </c>
      <c r="E3939" s="2">
        <v>4761</v>
      </c>
      <c r="F3939" s="2" t="s">
        <v>2799</v>
      </c>
      <c r="G3939" s="2">
        <v>2716895.5490000001</v>
      </c>
      <c r="H3939" s="2">
        <v>1256214.923</v>
      </c>
      <c r="I3939" s="2" t="s">
        <v>4896</v>
      </c>
      <c r="J3939" s="4">
        <v>39630</v>
      </c>
      <c r="K3939" s="230">
        <f t="shared" si="263"/>
        <v>3</v>
      </c>
      <c r="L3939" s="2" t="str">
        <f>$B3939&amp;"-"&amp;COUNTIF($B$2:$B3939, $B3939)</f>
        <v>8372-2</v>
      </c>
    </row>
    <row r="3940" spans="1:12" x14ac:dyDescent="0.2">
      <c r="A3940" s="2" t="s">
        <v>2946</v>
      </c>
      <c r="B3940" s="2">
        <v>9573</v>
      </c>
      <c r="C3940" s="2">
        <v>0</v>
      </c>
      <c r="D3940" s="2" t="s">
        <v>2943</v>
      </c>
      <c r="E3940" s="2">
        <v>4761</v>
      </c>
      <c r="F3940" s="2" t="s">
        <v>2799</v>
      </c>
      <c r="G3940" s="2">
        <v>2718378.6690000002</v>
      </c>
      <c r="H3940" s="2">
        <v>1255735.277</v>
      </c>
      <c r="I3940" s="2" t="s">
        <v>4896</v>
      </c>
      <c r="J3940" s="4">
        <v>39630</v>
      </c>
      <c r="K3940" s="230">
        <f t="shared" si="263"/>
        <v>3</v>
      </c>
      <c r="L3940" s="2" t="str">
        <f>$B3940&amp;"-"&amp;COUNTIF($B$2:$B3940, $B3940)</f>
        <v>9573-1</v>
      </c>
    </row>
    <row r="3941" spans="1:12" x14ac:dyDescent="0.2">
      <c r="A3941" s="2" t="s">
        <v>2947</v>
      </c>
      <c r="B3941" s="2">
        <v>9554</v>
      </c>
      <c r="C3941" s="2">
        <v>0</v>
      </c>
      <c r="D3941" s="2" t="s">
        <v>2948</v>
      </c>
      <c r="E3941" s="2">
        <v>4776</v>
      </c>
      <c r="F3941" s="2" t="s">
        <v>2799</v>
      </c>
      <c r="G3941" s="2">
        <v>2719653.6570000001</v>
      </c>
      <c r="H3941" s="2">
        <v>1262796.557</v>
      </c>
      <c r="I3941" s="2" t="s">
        <v>4896</v>
      </c>
      <c r="J3941" s="4">
        <v>39630</v>
      </c>
      <c r="K3941" s="230">
        <f t="shared" si="263"/>
        <v>3</v>
      </c>
      <c r="L3941" s="2" t="str">
        <f>$B3941&amp;"-"&amp;COUNTIF($B$2:$B3941, $B3941)</f>
        <v>9554-1</v>
      </c>
    </row>
    <row r="3942" spans="1:12" x14ac:dyDescent="0.2">
      <c r="A3942" s="2" t="s">
        <v>2949</v>
      </c>
      <c r="B3942" s="2">
        <v>9555</v>
      </c>
      <c r="C3942" s="2">
        <v>0</v>
      </c>
      <c r="D3942" s="2" t="s">
        <v>2948</v>
      </c>
      <c r="E3942" s="2">
        <v>4776</v>
      </c>
      <c r="F3942" s="2" t="s">
        <v>2799</v>
      </c>
      <c r="G3942" s="2">
        <v>2721012.969</v>
      </c>
      <c r="H3942" s="2">
        <v>1264133.594</v>
      </c>
      <c r="I3942" s="2" t="s">
        <v>4896</v>
      </c>
      <c r="J3942" s="4">
        <v>39630</v>
      </c>
      <c r="K3942" s="230">
        <f t="shared" si="263"/>
        <v>3</v>
      </c>
      <c r="L3942" s="2" t="str">
        <f>$B3942&amp;"-"&amp;COUNTIF($B$2:$B3942, $B3942)</f>
        <v>9555-2</v>
      </c>
    </row>
    <row r="3943" spans="1:12" x14ac:dyDescent="0.2">
      <c r="A3943" s="2" t="s">
        <v>2950</v>
      </c>
      <c r="B3943" s="2">
        <v>9545</v>
      </c>
      <c r="C3943" s="2">
        <v>0</v>
      </c>
      <c r="D3943" s="2" t="s">
        <v>2950</v>
      </c>
      <c r="E3943" s="2">
        <v>4781</v>
      </c>
      <c r="F3943" s="2" t="s">
        <v>2799</v>
      </c>
      <c r="G3943" s="2">
        <v>2715188.8769999999</v>
      </c>
      <c r="H3943" s="2">
        <v>1261894.5959999999</v>
      </c>
      <c r="I3943" s="2" t="s">
        <v>4896</v>
      </c>
      <c r="J3943" s="4">
        <v>39630</v>
      </c>
      <c r="K3943" s="230">
        <f t="shared" si="263"/>
        <v>3</v>
      </c>
      <c r="L3943" s="2" t="str">
        <f>$B3943&amp;"-"&amp;COUNTIF($B$2:$B3943, $B3943)</f>
        <v>9545-1</v>
      </c>
    </row>
    <row r="3944" spans="1:12" x14ac:dyDescent="0.2">
      <c r="A3944" s="2" t="s">
        <v>2951</v>
      </c>
      <c r="B3944" s="2">
        <v>9546</v>
      </c>
      <c r="C3944" s="2">
        <v>0</v>
      </c>
      <c r="D3944" s="2" t="s">
        <v>2950</v>
      </c>
      <c r="E3944" s="2">
        <v>4781</v>
      </c>
      <c r="F3944" s="2" t="s">
        <v>2799</v>
      </c>
      <c r="G3944" s="2">
        <v>2713772.9309999999</v>
      </c>
      <c r="H3944" s="2">
        <v>1259935.308</v>
      </c>
      <c r="I3944" s="2" t="s">
        <v>4896</v>
      </c>
      <c r="J3944" s="4">
        <v>39630</v>
      </c>
      <c r="K3944" s="230">
        <f t="shared" si="263"/>
        <v>3</v>
      </c>
      <c r="L3944" s="2" t="str">
        <f>$B3944&amp;"-"&amp;COUNTIF($B$2:$B3944, $B3944)</f>
        <v>9546-1</v>
      </c>
    </row>
    <row r="3945" spans="1:12" x14ac:dyDescent="0.2">
      <c r="A3945" s="2" t="s">
        <v>2952</v>
      </c>
      <c r="B3945" s="2">
        <v>9535</v>
      </c>
      <c r="C3945" s="2">
        <v>0</v>
      </c>
      <c r="D3945" s="2" t="s">
        <v>2953</v>
      </c>
      <c r="E3945" s="2">
        <v>4786</v>
      </c>
      <c r="F3945" s="2" t="s">
        <v>2799</v>
      </c>
      <c r="G3945" s="2">
        <v>2720168.9270000001</v>
      </c>
      <c r="H3945" s="2">
        <v>1256364.3430000001</v>
      </c>
      <c r="I3945" s="2" t="s">
        <v>4896</v>
      </c>
      <c r="J3945" s="4">
        <v>39630</v>
      </c>
      <c r="K3945" s="230">
        <f t="shared" si="263"/>
        <v>3</v>
      </c>
      <c r="L3945" s="2" t="str">
        <f>$B3945&amp;"-"&amp;COUNTIF($B$2:$B3945, $B3945)</f>
        <v>9535-2</v>
      </c>
    </row>
    <row r="3946" spans="1:12" x14ac:dyDescent="0.2">
      <c r="A3946" s="2" t="s">
        <v>2954</v>
      </c>
      <c r="B3946" s="2">
        <v>9514</v>
      </c>
      <c r="C3946" s="2">
        <v>0</v>
      </c>
      <c r="D3946" s="2" t="s">
        <v>2954</v>
      </c>
      <c r="E3946" s="2">
        <v>4791</v>
      </c>
      <c r="F3946" s="2" t="s">
        <v>2799</v>
      </c>
      <c r="G3946" s="2">
        <v>2725846.1320000002</v>
      </c>
      <c r="H3946" s="2">
        <v>1262193.568</v>
      </c>
      <c r="I3946" s="2" t="s">
        <v>4896</v>
      </c>
      <c r="J3946" s="4">
        <v>39630</v>
      </c>
      <c r="K3946" s="230">
        <f t="shared" si="263"/>
        <v>3</v>
      </c>
      <c r="L3946" s="2" t="str">
        <f>$B3946&amp;"-"&amp;COUNTIF($B$2:$B3946, $B3946)</f>
        <v>9514-2</v>
      </c>
    </row>
    <row r="3947" spans="1:12" x14ac:dyDescent="0.2">
      <c r="A3947" s="2" t="s">
        <v>2955</v>
      </c>
      <c r="B3947" s="2">
        <v>9515</v>
      </c>
      <c r="C3947" s="2">
        <v>0</v>
      </c>
      <c r="D3947" s="2" t="s">
        <v>2954</v>
      </c>
      <c r="E3947" s="2">
        <v>4791</v>
      </c>
      <c r="F3947" s="2" t="s">
        <v>2799</v>
      </c>
      <c r="G3947" s="2">
        <v>2728080.307</v>
      </c>
      <c r="H3947" s="2">
        <v>1261535.7180000001</v>
      </c>
      <c r="I3947" s="2" t="s">
        <v>4896</v>
      </c>
      <c r="J3947" s="4">
        <v>39630</v>
      </c>
      <c r="K3947" s="230">
        <f t="shared" si="263"/>
        <v>3</v>
      </c>
      <c r="L3947" s="2" t="str">
        <f>$B3947&amp;"-"&amp;COUNTIF($B$2:$B3947, $B3947)</f>
        <v>9515-2</v>
      </c>
    </row>
    <row r="3948" spans="1:12" x14ac:dyDescent="0.2">
      <c r="A3948" s="2" t="s">
        <v>2956</v>
      </c>
      <c r="B3948" s="2">
        <v>8267</v>
      </c>
      <c r="C3948" s="2">
        <v>0</v>
      </c>
      <c r="D3948" s="2" t="s">
        <v>2956</v>
      </c>
      <c r="E3948" s="2">
        <v>4801</v>
      </c>
      <c r="F3948" s="2" t="s">
        <v>2799</v>
      </c>
      <c r="G3948" s="2">
        <v>2719485.1310000001</v>
      </c>
      <c r="H3948" s="2">
        <v>1280593.851</v>
      </c>
      <c r="I3948" s="2" t="s">
        <v>4896</v>
      </c>
      <c r="J3948" s="4">
        <v>39630</v>
      </c>
      <c r="K3948" s="230">
        <f t="shared" si="263"/>
        <v>3</v>
      </c>
      <c r="L3948" s="2" t="str">
        <f>$B3948&amp;"-"&amp;COUNTIF($B$2:$B3948, $B3948)</f>
        <v>8267-1</v>
      </c>
    </row>
    <row r="3949" spans="1:12" x14ac:dyDescent="0.2">
      <c r="A3949" s="2" t="s">
        <v>2957</v>
      </c>
      <c r="B3949" s="2">
        <v>8264</v>
      </c>
      <c r="C3949" s="2">
        <v>0</v>
      </c>
      <c r="D3949" s="2" t="s">
        <v>2957</v>
      </c>
      <c r="E3949" s="2">
        <v>4806</v>
      </c>
      <c r="F3949" s="2" t="s">
        <v>2799</v>
      </c>
      <c r="G3949" s="2">
        <v>2708445.9679999999</v>
      </c>
      <c r="H3949" s="2">
        <v>1277128.4210000001</v>
      </c>
      <c r="I3949" s="2" t="s">
        <v>4896</v>
      </c>
      <c r="J3949" s="4">
        <v>39630</v>
      </c>
      <c r="K3949" s="230">
        <f t="shared" si="263"/>
        <v>3</v>
      </c>
      <c r="L3949" s="2" t="str">
        <f>$B3949&amp;"-"&amp;COUNTIF($B$2:$B3949, $B3949)</f>
        <v>8264-1</v>
      </c>
    </row>
    <row r="3950" spans="1:12" x14ac:dyDescent="0.2">
      <c r="A3950" s="2" t="s">
        <v>2958</v>
      </c>
      <c r="B3950" s="2">
        <v>8506</v>
      </c>
      <c r="C3950" s="2">
        <v>0</v>
      </c>
      <c r="D3950" s="2" t="s">
        <v>2959</v>
      </c>
      <c r="E3950" s="2">
        <v>4811</v>
      </c>
      <c r="F3950" s="2" t="s">
        <v>2799</v>
      </c>
      <c r="G3950" s="2">
        <v>2712236.818</v>
      </c>
      <c r="H3950" s="2">
        <v>1275670.334</v>
      </c>
      <c r="I3950" s="2" t="s">
        <v>4896</v>
      </c>
      <c r="J3950" s="4">
        <v>39630</v>
      </c>
      <c r="K3950" s="230">
        <f t="shared" si="263"/>
        <v>3</v>
      </c>
      <c r="L3950" s="2" t="str">
        <f>$B3950&amp;"-"&amp;COUNTIF($B$2:$B3950, $B3950)</f>
        <v>8506-1</v>
      </c>
    </row>
    <row r="3951" spans="1:12" x14ac:dyDescent="0.2">
      <c r="A3951" s="2" t="s">
        <v>2884</v>
      </c>
      <c r="B3951" s="2">
        <v>8532</v>
      </c>
      <c r="C3951" s="2">
        <v>2</v>
      </c>
      <c r="D3951" s="2" t="s">
        <v>2959</v>
      </c>
      <c r="E3951" s="2">
        <v>4811</v>
      </c>
      <c r="F3951" s="2" t="s">
        <v>2799</v>
      </c>
      <c r="G3951" s="2">
        <v>2710520.6269999999</v>
      </c>
      <c r="H3951" s="2">
        <v>1272783.8130000001</v>
      </c>
      <c r="I3951" s="2" t="s">
        <v>4896</v>
      </c>
      <c r="J3951" s="4">
        <v>39630</v>
      </c>
      <c r="K3951" s="230">
        <f t="shared" si="263"/>
        <v>3</v>
      </c>
      <c r="L3951" s="2" t="str">
        <f>$B3951&amp;"-"&amp;COUNTIF($B$2:$B3951, $B3951)</f>
        <v>8532-3</v>
      </c>
    </row>
    <row r="3952" spans="1:12" x14ac:dyDescent="0.2">
      <c r="A3952" s="2" t="s">
        <v>2959</v>
      </c>
      <c r="B3952" s="2">
        <v>8535</v>
      </c>
      <c r="C3952" s="2">
        <v>0</v>
      </c>
      <c r="D3952" s="2" t="s">
        <v>2959</v>
      </c>
      <c r="E3952" s="2">
        <v>4811</v>
      </c>
      <c r="F3952" s="2" t="s">
        <v>2799</v>
      </c>
      <c r="G3952" s="2">
        <v>2710531.48</v>
      </c>
      <c r="H3952" s="2">
        <v>1274717.3659999999</v>
      </c>
      <c r="I3952" s="2" t="s">
        <v>4896</v>
      </c>
      <c r="J3952" s="4">
        <v>39630</v>
      </c>
      <c r="K3952" s="230">
        <f t="shared" si="263"/>
        <v>3</v>
      </c>
      <c r="L3952" s="2" t="str">
        <f>$B3952&amp;"-"&amp;COUNTIF($B$2:$B3952, $B3952)</f>
        <v>8535-1</v>
      </c>
    </row>
    <row r="3953" spans="1:12" x14ac:dyDescent="0.2">
      <c r="A3953" s="2" t="s">
        <v>2962</v>
      </c>
      <c r="B3953" s="2">
        <v>8536</v>
      </c>
      <c r="C3953" s="2">
        <v>0</v>
      </c>
      <c r="D3953" s="2" t="s">
        <v>2959</v>
      </c>
      <c r="E3953" s="2">
        <v>4811</v>
      </c>
      <c r="F3953" s="2" t="s">
        <v>2799</v>
      </c>
      <c r="G3953" s="2">
        <v>2709234.5449999999</v>
      </c>
      <c r="H3953" s="2">
        <v>1273458.1969999999</v>
      </c>
      <c r="I3953" s="2" t="s">
        <v>4896</v>
      </c>
      <c r="J3953" s="4">
        <v>39630</v>
      </c>
      <c r="K3953" s="230">
        <f t="shared" si="263"/>
        <v>3</v>
      </c>
      <c r="L3953" s="2" t="str">
        <f>$B3953&amp;"-"&amp;COUNTIF($B$2:$B3953, $B3953)</f>
        <v>8536-2</v>
      </c>
    </row>
    <row r="3954" spans="1:12" x14ac:dyDescent="0.2">
      <c r="A3954" s="2" t="s">
        <v>2960</v>
      </c>
      <c r="B3954" s="2">
        <v>8507</v>
      </c>
      <c r="C3954" s="2">
        <v>0</v>
      </c>
      <c r="D3954" s="2" t="s">
        <v>2961</v>
      </c>
      <c r="E3954" s="2">
        <v>4816</v>
      </c>
      <c r="F3954" s="2" t="s">
        <v>2799</v>
      </c>
      <c r="G3954" s="2">
        <v>2713705.7629999998</v>
      </c>
      <c r="H3954" s="2">
        <v>1277513.702</v>
      </c>
      <c r="I3954" s="2" t="s">
        <v>4896</v>
      </c>
      <c r="J3954" s="4">
        <v>39630</v>
      </c>
      <c r="K3954" s="230">
        <f t="shared" si="263"/>
        <v>3</v>
      </c>
      <c r="L3954" s="2" t="str">
        <f>$B3954&amp;"-"&amp;COUNTIF($B$2:$B3954, $B3954)</f>
        <v>8507-1</v>
      </c>
    </row>
    <row r="3955" spans="1:12" x14ac:dyDescent="0.2">
      <c r="A3955" s="2" t="s">
        <v>2961</v>
      </c>
      <c r="B3955" s="2">
        <v>8508</v>
      </c>
      <c r="C3955" s="2">
        <v>0</v>
      </c>
      <c r="D3955" s="2" t="s">
        <v>2961</v>
      </c>
      <c r="E3955" s="2">
        <v>4816</v>
      </c>
      <c r="F3955" s="2" t="s">
        <v>2799</v>
      </c>
      <c r="G3955" s="2">
        <v>2717460.0890000002</v>
      </c>
      <c r="H3955" s="2">
        <v>1276533.2350000001</v>
      </c>
      <c r="I3955" s="2" t="s">
        <v>4896</v>
      </c>
      <c r="J3955" s="4">
        <v>39630</v>
      </c>
      <c r="K3955" s="230">
        <f t="shared" si="263"/>
        <v>3</v>
      </c>
      <c r="L3955" s="2" t="str">
        <f>$B3955&amp;"-"&amp;COUNTIF($B$2:$B3955, $B3955)</f>
        <v>8508-1</v>
      </c>
    </row>
    <row r="3956" spans="1:12" x14ac:dyDescent="0.2">
      <c r="A3956" s="2" t="s">
        <v>2959</v>
      </c>
      <c r="B3956" s="2">
        <v>8535</v>
      </c>
      <c r="C3956" s="2">
        <v>0</v>
      </c>
      <c r="D3956" s="2" t="s">
        <v>2962</v>
      </c>
      <c r="E3956" s="2">
        <v>4821</v>
      </c>
      <c r="F3956" s="2" t="s">
        <v>2799</v>
      </c>
      <c r="G3956" s="2">
        <v>2710138.2409999999</v>
      </c>
      <c r="H3956" s="2">
        <v>1276027.442</v>
      </c>
      <c r="I3956" s="2" t="s">
        <v>4896</v>
      </c>
      <c r="J3956" s="4">
        <v>39630</v>
      </c>
      <c r="K3956" s="230">
        <f t="shared" si="263"/>
        <v>3</v>
      </c>
      <c r="L3956" s="2" t="str">
        <f>$B3956&amp;"-"&amp;COUNTIF($B$2:$B3956, $B3956)</f>
        <v>8535-2</v>
      </c>
    </row>
    <row r="3957" spans="1:12" x14ac:dyDescent="0.2">
      <c r="A3957" s="2" t="s">
        <v>2962</v>
      </c>
      <c r="B3957" s="2">
        <v>8536</v>
      </c>
      <c r="C3957" s="2">
        <v>0</v>
      </c>
      <c r="D3957" s="2" t="s">
        <v>2962</v>
      </c>
      <c r="E3957" s="2">
        <v>4821</v>
      </c>
      <c r="F3957" s="2" t="s">
        <v>2799</v>
      </c>
      <c r="G3957" s="2">
        <v>2707553.4139999999</v>
      </c>
      <c r="H3957" s="2">
        <v>1274293.121</v>
      </c>
      <c r="I3957" s="2" t="s">
        <v>4896</v>
      </c>
      <c r="J3957" s="4">
        <v>39630</v>
      </c>
      <c r="K3957" s="230">
        <f t="shared" si="263"/>
        <v>3</v>
      </c>
      <c r="L3957" s="2" t="str">
        <f>$B3957&amp;"-"&amp;COUNTIF($B$2:$B3957, $B3957)</f>
        <v>8536-3</v>
      </c>
    </row>
    <row r="3958" spans="1:12" x14ac:dyDescent="0.2">
      <c r="A3958" s="2" t="s">
        <v>2963</v>
      </c>
      <c r="B3958" s="2">
        <v>8537</v>
      </c>
      <c r="C3958" s="2">
        <v>0</v>
      </c>
      <c r="D3958" s="2" t="s">
        <v>2962</v>
      </c>
      <c r="E3958" s="2">
        <v>4821</v>
      </c>
      <c r="F3958" s="2" t="s">
        <v>2799</v>
      </c>
      <c r="G3958" s="2">
        <v>2704602.01</v>
      </c>
      <c r="H3958" s="2">
        <v>1275817.675</v>
      </c>
      <c r="I3958" s="2" t="s">
        <v>4896</v>
      </c>
      <c r="J3958" s="4">
        <v>39630</v>
      </c>
      <c r="K3958" s="230">
        <f t="shared" si="263"/>
        <v>3</v>
      </c>
      <c r="L3958" s="2" t="str">
        <f>$B3958&amp;"-"&amp;COUNTIF($B$2:$B3958, $B3958)</f>
        <v>8537-1</v>
      </c>
    </row>
    <row r="3959" spans="1:12" x14ac:dyDescent="0.2">
      <c r="A3959" s="2" t="s">
        <v>2964</v>
      </c>
      <c r="B3959" s="2">
        <v>8537</v>
      </c>
      <c r="C3959" s="2">
        <v>2</v>
      </c>
      <c r="D3959" s="2" t="s">
        <v>2962</v>
      </c>
      <c r="E3959" s="2">
        <v>4821</v>
      </c>
      <c r="F3959" s="2" t="s">
        <v>2799</v>
      </c>
      <c r="G3959" s="2">
        <v>2703521.47</v>
      </c>
      <c r="H3959" s="2">
        <v>1273918.8370000001</v>
      </c>
      <c r="I3959" s="2" t="s">
        <v>4896</v>
      </c>
      <c r="J3959" s="4">
        <v>39630</v>
      </c>
      <c r="K3959" s="230">
        <f t="shared" si="263"/>
        <v>3</v>
      </c>
      <c r="L3959" s="2" t="str">
        <f>$B3959&amp;"-"&amp;COUNTIF($B$2:$B3959, $B3959)</f>
        <v>8537-2</v>
      </c>
    </row>
    <row r="3960" spans="1:12" x14ac:dyDescent="0.2">
      <c r="A3960" s="2" t="s">
        <v>2957</v>
      </c>
      <c r="B3960" s="2">
        <v>8264</v>
      </c>
      <c r="C3960" s="2">
        <v>0</v>
      </c>
      <c r="D3960" s="2" t="s">
        <v>2965</v>
      </c>
      <c r="E3960" s="2">
        <v>4826</v>
      </c>
      <c r="F3960" s="2" t="s">
        <v>2799</v>
      </c>
      <c r="G3960" s="2">
        <v>2710249.199</v>
      </c>
      <c r="H3960" s="2">
        <v>1276874.0009999999</v>
      </c>
      <c r="I3960" s="2" t="s">
        <v>4896</v>
      </c>
      <c r="J3960" s="4">
        <v>39630</v>
      </c>
      <c r="K3960" s="230">
        <f t="shared" si="263"/>
        <v>3</v>
      </c>
      <c r="L3960" s="2" t="str">
        <f>$B3960&amp;"-"&amp;COUNTIF($B$2:$B3960, $B3960)</f>
        <v>8264-2</v>
      </c>
    </row>
    <row r="3961" spans="1:12" x14ac:dyDescent="0.2">
      <c r="A3961" s="2" t="s">
        <v>2965</v>
      </c>
      <c r="B3961" s="2">
        <v>8265</v>
      </c>
      <c r="C3961" s="2">
        <v>0</v>
      </c>
      <c r="D3961" s="2" t="s">
        <v>2965</v>
      </c>
      <c r="E3961" s="2">
        <v>4826</v>
      </c>
      <c r="F3961" s="2" t="s">
        <v>2799</v>
      </c>
      <c r="G3961" s="2">
        <v>2711273.6549999998</v>
      </c>
      <c r="H3961" s="2">
        <v>1278114.7549999999</v>
      </c>
      <c r="I3961" s="2" t="s">
        <v>4896</v>
      </c>
      <c r="J3961" s="4">
        <v>39630</v>
      </c>
      <c r="K3961" s="230">
        <f t="shared" si="263"/>
        <v>3</v>
      </c>
      <c r="L3961" s="2" t="str">
        <f>$B3961&amp;"-"&amp;COUNTIF($B$2:$B3961, $B3961)</f>
        <v>8265-1</v>
      </c>
    </row>
    <row r="3962" spans="1:12" x14ac:dyDescent="0.2">
      <c r="A3962" s="2" t="s">
        <v>2960</v>
      </c>
      <c r="B3962" s="2">
        <v>8507</v>
      </c>
      <c r="C3962" s="2">
        <v>0</v>
      </c>
      <c r="D3962" s="2" t="s">
        <v>2965</v>
      </c>
      <c r="E3962" s="2">
        <v>4826</v>
      </c>
      <c r="F3962" s="2" t="s">
        <v>2799</v>
      </c>
      <c r="G3962" s="2">
        <v>2712349.892</v>
      </c>
      <c r="H3962" s="2">
        <v>1277957.1810000001</v>
      </c>
      <c r="I3962" s="2" t="s">
        <v>4896</v>
      </c>
      <c r="J3962" s="4">
        <v>39630</v>
      </c>
      <c r="K3962" s="230">
        <f t="shared" si="263"/>
        <v>3</v>
      </c>
      <c r="L3962" s="2" t="str">
        <f>$B3962&amp;"-"&amp;COUNTIF($B$2:$B3962, $B3962)</f>
        <v>8507-2</v>
      </c>
    </row>
    <row r="3963" spans="1:12" x14ac:dyDescent="0.2">
      <c r="A3963" s="2" t="s">
        <v>2966</v>
      </c>
      <c r="B3963" s="2">
        <v>8555</v>
      </c>
      <c r="C3963" s="2">
        <v>0</v>
      </c>
      <c r="D3963" s="2" t="s">
        <v>2967</v>
      </c>
      <c r="E3963" s="2">
        <v>4831</v>
      </c>
      <c r="F3963" s="2" t="s">
        <v>2799</v>
      </c>
      <c r="G3963" s="2">
        <v>2717824.41</v>
      </c>
      <c r="H3963" s="2">
        <v>1273457.385</v>
      </c>
      <c r="I3963" s="2" t="s">
        <v>4896</v>
      </c>
      <c r="J3963" s="4">
        <v>39630</v>
      </c>
      <c r="K3963" s="230">
        <f t="shared" si="263"/>
        <v>3</v>
      </c>
      <c r="L3963" s="2" t="str">
        <f>$B3963&amp;"-"&amp;COUNTIF($B$2:$B3963, $B3963)</f>
        <v>8555-1</v>
      </c>
    </row>
    <row r="3964" spans="1:12" x14ac:dyDescent="0.2">
      <c r="A3964" s="2" t="s">
        <v>2968</v>
      </c>
      <c r="B3964" s="2">
        <v>8505</v>
      </c>
      <c r="C3964" s="2">
        <v>0</v>
      </c>
      <c r="D3964" s="2" t="s">
        <v>2968</v>
      </c>
      <c r="E3964" s="2">
        <v>4841</v>
      </c>
      <c r="F3964" s="2" t="s">
        <v>2799</v>
      </c>
      <c r="G3964" s="2">
        <v>2714037.28</v>
      </c>
      <c r="H3964" s="2">
        <v>1273186.676</v>
      </c>
      <c r="I3964" s="2" t="s">
        <v>4896</v>
      </c>
      <c r="J3964" s="4">
        <v>39630</v>
      </c>
      <c r="K3964" s="230">
        <f t="shared" si="263"/>
        <v>3</v>
      </c>
      <c r="L3964" s="2" t="str">
        <f>$B3964&amp;"-"&amp;COUNTIF($B$2:$B3964, $B3964)</f>
        <v>8505-1</v>
      </c>
    </row>
    <row r="3965" spans="1:12" x14ac:dyDescent="0.2">
      <c r="A3965" s="2" t="s">
        <v>2969</v>
      </c>
      <c r="B3965" s="2">
        <v>8505</v>
      </c>
      <c r="C3965" s="2">
        <v>2</v>
      </c>
      <c r="D3965" s="2" t="s">
        <v>2968</v>
      </c>
      <c r="E3965" s="2">
        <v>4841</v>
      </c>
      <c r="F3965" s="2" t="s">
        <v>2799</v>
      </c>
      <c r="G3965" s="2">
        <v>2713936.6979999999</v>
      </c>
      <c r="H3965" s="2">
        <v>1275374.577</v>
      </c>
      <c r="I3965" s="2" t="s">
        <v>4896</v>
      </c>
      <c r="J3965" s="4">
        <v>39630</v>
      </c>
      <c r="K3965" s="230">
        <f t="shared" si="263"/>
        <v>3</v>
      </c>
      <c r="L3965" s="2" t="str">
        <f>$B3965&amp;"-"&amp;COUNTIF($B$2:$B3965, $B3965)</f>
        <v>8505-2</v>
      </c>
    </row>
    <row r="3966" spans="1:12" x14ac:dyDescent="0.2">
      <c r="A3966" s="2" t="s">
        <v>2961</v>
      </c>
      <c r="B3966" s="2">
        <v>8508</v>
      </c>
      <c r="C3966" s="2">
        <v>0</v>
      </c>
      <c r="D3966" s="2" t="s">
        <v>2968</v>
      </c>
      <c r="E3966" s="2">
        <v>4841</v>
      </c>
      <c r="F3966" s="2" t="s">
        <v>2799</v>
      </c>
      <c r="G3966" s="2">
        <v>2714441.9169999999</v>
      </c>
      <c r="H3966" s="2">
        <v>1274588.8189999999</v>
      </c>
      <c r="I3966" s="2" t="s">
        <v>4896</v>
      </c>
      <c r="J3966" s="4">
        <v>39630</v>
      </c>
      <c r="K3966" s="230">
        <f t="shared" si="263"/>
        <v>3</v>
      </c>
      <c r="L3966" s="2" t="str">
        <f>$B3966&amp;"-"&amp;COUNTIF($B$2:$B3966, $B3966)</f>
        <v>8508-2</v>
      </c>
    </row>
    <row r="3967" spans="1:12" x14ac:dyDescent="0.2">
      <c r="A3967" s="2" t="s">
        <v>2970</v>
      </c>
      <c r="B3967" s="2">
        <v>8558</v>
      </c>
      <c r="C3967" s="2">
        <v>0</v>
      </c>
      <c r="D3967" s="2" t="s">
        <v>2970</v>
      </c>
      <c r="E3967" s="2">
        <v>4846</v>
      </c>
      <c r="F3967" s="2" t="s">
        <v>2799</v>
      </c>
      <c r="G3967" s="2">
        <v>2720856.0920000002</v>
      </c>
      <c r="H3967" s="2">
        <v>1277645.635</v>
      </c>
      <c r="I3967" s="2" t="s">
        <v>4896</v>
      </c>
      <c r="J3967" s="4">
        <v>39630</v>
      </c>
      <c r="K3967" s="230">
        <f t="shared" si="263"/>
        <v>3</v>
      </c>
      <c r="L3967" s="2" t="str">
        <f>$B3967&amp;"-"&amp;COUNTIF($B$2:$B3967, $B3967)</f>
        <v>8558-2</v>
      </c>
    </row>
    <row r="3968" spans="1:12" x14ac:dyDescent="0.2">
      <c r="A3968" s="2" t="s">
        <v>2971</v>
      </c>
      <c r="B3968" s="2">
        <v>8268</v>
      </c>
      <c r="C3968" s="2">
        <v>0</v>
      </c>
      <c r="D3968" s="2" t="s">
        <v>2972</v>
      </c>
      <c r="E3968" s="2">
        <v>4851</v>
      </c>
      <c r="F3968" s="2" t="s">
        <v>2799</v>
      </c>
      <c r="G3968" s="2">
        <v>2720811.4070000001</v>
      </c>
      <c r="H3968" s="2">
        <v>1281253.074</v>
      </c>
      <c r="I3968" s="2" t="s">
        <v>4896</v>
      </c>
      <c r="J3968" s="4">
        <v>39630</v>
      </c>
      <c r="K3968" s="230">
        <f t="shared" si="263"/>
        <v>3</v>
      </c>
      <c r="L3968" s="2" t="str">
        <f>$B3968&amp;"-"&amp;COUNTIF($B$2:$B3968, $B3968)</f>
        <v>8268-1</v>
      </c>
    </row>
    <row r="3969" spans="1:12" x14ac:dyDescent="0.2">
      <c r="A3969" s="2" t="s">
        <v>2972</v>
      </c>
      <c r="B3969" s="2">
        <v>8268</v>
      </c>
      <c r="C3969" s="2">
        <v>2</v>
      </c>
      <c r="D3969" s="2" t="s">
        <v>2972</v>
      </c>
      <c r="E3969" s="2">
        <v>4851</v>
      </c>
      <c r="F3969" s="2" t="s">
        <v>2799</v>
      </c>
      <c r="G3969" s="2">
        <v>2721027.8130000001</v>
      </c>
      <c r="H3969" s="2">
        <v>1280033.612</v>
      </c>
      <c r="I3969" s="2" t="s">
        <v>4896</v>
      </c>
      <c r="J3969" s="4">
        <v>39630</v>
      </c>
      <c r="K3969" s="230">
        <f t="shared" si="263"/>
        <v>3</v>
      </c>
      <c r="L3969" s="2" t="str">
        <f>$B3969&amp;"-"&amp;COUNTIF($B$2:$B3969, $B3969)</f>
        <v>8268-2</v>
      </c>
    </row>
    <row r="3970" spans="1:12" x14ac:dyDescent="0.2">
      <c r="A3970" s="2" t="s">
        <v>2973</v>
      </c>
      <c r="B3970" s="2">
        <v>8269</v>
      </c>
      <c r="C3970" s="2">
        <v>0</v>
      </c>
      <c r="D3970" s="2" t="s">
        <v>2972</v>
      </c>
      <c r="E3970" s="2">
        <v>4851</v>
      </c>
      <c r="F3970" s="2" t="s">
        <v>2799</v>
      </c>
      <c r="G3970" s="2">
        <v>2722124.89</v>
      </c>
      <c r="H3970" s="2">
        <v>1279691.379</v>
      </c>
      <c r="I3970" s="2" t="s">
        <v>4896</v>
      </c>
      <c r="J3970" s="4">
        <v>39630</v>
      </c>
      <c r="K3970" s="230">
        <f t="shared" si="263"/>
        <v>3</v>
      </c>
      <c r="L3970" s="2" t="str">
        <f>$B3970&amp;"-"&amp;COUNTIF($B$2:$B3970, $B3970)</f>
        <v>8269-1</v>
      </c>
    </row>
    <row r="3971" spans="1:12" x14ac:dyDescent="0.2">
      <c r="A3971" s="2" t="s">
        <v>2974</v>
      </c>
      <c r="B3971" s="2">
        <v>8266</v>
      </c>
      <c r="C3971" s="2">
        <v>0</v>
      </c>
      <c r="D3971" s="2" t="s">
        <v>2974</v>
      </c>
      <c r="E3971" s="2">
        <v>4864</v>
      </c>
      <c r="F3971" s="2" t="s">
        <v>2799</v>
      </c>
      <c r="G3971" s="2">
        <v>2717225.3969999999</v>
      </c>
      <c r="H3971" s="2">
        <v>1279837.03</v>
      </c>
      <c r="I3971" s="2" t="s">
        <v>4896</v>
      </c>
      <c r="J3971" s="4">
        <v>39630</v>
      </c>
      <c r="K3971" s="230">
        <f t="shared" ref="K3971:K4034" si="264">IF(I3971="it", 1, IF(I3971="fr", 2, 3))</f>
        <v>3</v>
      </c>
      <c r="L3971" s="2" t="str">
        <f>$B3971&amp;"-"&amp;COUNTIF($B$2:$B3971, $B3971)</f>
        <v>8266-1</v>
      </c>
    </row>
    <row r="3972" spans="1:12" x14ac:dyDescent="0.2">
      <c r="A3972" s="2" t="s">
        <v>2975</v>
      </c>
      <c r="B3972" s="2">
        <v>8259</v>
      </c>
      <c r="C3972" s="2">
        <v>0</v>
      </c>
      <c r="D3972" s="2" t="s">
        <v>2976</v>
      </c>
      <c r="E3972" s="2">
        <v>4871</v>
      </c>
      <c r="F3972" s="2" t="s">
        <v>2799</v>
      </c>
      <c r="G3972" s="2">
        <v>2705125.4410000001</v>
      </c>
      <c r="H3972" s="2">
        <v>1278140.0630000001</v>
      </c>
      <c r="I3972" s="2" t="s">
        <v>4896</v>
      </c>
      <c r="J3972" s="4">
        <v>39630</v>
      </c>
      <c r="K3972" s="230">
        <f t="shared" si="264"/>
        <v>3</v>
      </c>
      <c r="L3972" s="2" t="str">
        <f>$B3972&amp;"-"&amp;COUNTIF($B$2:$B3972, $B3972)</f>
        <v>8259-1</v>
      </c>
    </row>
    <row r="3973" spans="1:12" x14ac:dyDescent="0.2">
      <c r="A3973" s="2" t="s">
        <v>2977</v>
      </c>
      <c r="B3973" s="2">
        <v>8259</v>
      </c>
      <c r="C3973" s="2">
        <v>2</v>
      </c>
      <c r="D3973" s="2" t="s">
        <v>2976</v>
      </c>
      <c r="E3973" s="2">
        <v>4871</v>
      </c>
      <c r="F3973" s="2" t="s">
        <v>2799</v>
      </c>
      <c r="G3973" s="2">
        <v>2703556.7609999999</v>
      </c>
      <c r="H3973" s="2">
        <v>1279393.936</v>
      </c>
      <c r="I3973" s="2" t="s">
        <v>4896</v>
      </c>
      <c r="J3973" s="4">
        <v>39630</v>
      </c>
      <c r="K3973" s="230">
        <f t="shared" si="264"/>
        <v>3</v>
      </c>
      <c r="L3973" s="2" t="str">
        <f>$B3973&amp;"-"&amp;COUNTIF($B$2:$B3973, $B3973)</f>
        <v>8259-2</v>
      </c>
    </row>
    <row r="3974" spans="1:12" x14ac:dyDescent="0.2">
      <c r="A3974" s="2" t="s">
        <v>2978</v>
      </c>
      <c r="B3974" s="2">
        <v>8259</v>
      </c>
      <c r="C3974" s="2">
        <v>3</v>
      </c>
      <c r="D3974" s="2" t="s">
        <v>2976</v>
      </c>
      <c r="E3974" s="2">
        <v>4871</v>
      </c>
      <c r="F3974" s="2" t="s">
        <v>2799</v>
      </c>
      <c r="G3974" s="2">
        <v>2703280.8569999998</v>
      </c>
      <c r="H3974" s="2">
        <v>1280856.588</v>
      </c>
      <c r="I3974" s="2" t="s">
        <v>4896</v>
      </c>
      <c r="J3974" s="4">
        <v>39630</v>
      </c>
      <c r="K3974" s="230">
        <f t="shared" si="264"/>
        <v>3</v>
      </c>
      <c r="L3974" s="2" t="str">
        <f>$B3974&amp;"-"&amp;COUNTIF($B$2:$B3974, $B3974)</f>
        <v>8259-3</v>
      </c>
    </row>
    <row r="3975" spans="1:12" x14ac:dyDescent="0.2">
      <c r="A3975" s="2" t="s">
        <v>2976</v>
      </c>
      <c r="B3975" s="2">
        <v>8259</v>
      </c>
      <c r="C3975" s="2">
        <v>4</v>
      </c>
      <c r="D3975" s="2" t="s">
        <v>2976</v>
      </c>
      <c r="E3975" s="2">
        <v>4871</v>
      </c>
      <c r="F3975" s="2" t="s">
        <v>2799</v>
      </c>
      <c r="G3975" s="2">
        <v>2704914.9049999998</v>
      </c>
      <c r="H3975" s="2">
        <v>1280143.4439999999</v>
      </c>
      <c r="I3975" s="2" t="s">
        <v>4896</v>
      </c>
      <c r="J3975" s="4">
        <v>39630</v>
      </c>
      <c r="K3975" s="230">
        <f t="shared" si="264"/>
        <v>3</v>
      </c>
      <c r="L3975" s="2" t="str">
        <f>$B3975&amp;"-"&amp;COUNTIF($B$2:$B3975, $B3975)</f>
        <v>8259-4</v>
      </c>
    </row>
    <row r="3976" spans="1:12" x14ac:dyDescent="0.2">
      <c r="A3976" s="2" t="s">
        <v>2979</v>
      </c>
      <c r="B3976" s="2">
        <v>8514</v>
      </c>
      <c r="C3976" s="2">
        <v>0</v>
      </c>
      <c r="D3976" s="2" t="s">
        <v>2979</v>
      </c>
      <c r="E3976" s="2">
        <v>4881</v>
      </c>
      <c r="F3976" s="2" t="s">
        <v>2799</v>
      </c>
      <c r="G3976" s="2">
        <v>2720265.0920000002</v>
      </c>
      <c r="H3976" s="2">
        <v>1268427.0490000001</v>
      </c>
      <c r="I3976" s="2" t="s">
        <v>4896</v>
      </c>
      <c r="J3976" s="4">
        <v>39630</v>
      </c>
      <c r="K3976" s="230">
        <f t="shared" si="264"/>
        <v>3</v>
      </c>
      <c r="L3976" s="2" t="str">
        <f>$B3976&amp;"-"&amp;COUNTIF($B$2:$B3976, $B3976)</f>
        <v>8514-2</v>
      </c>
    </row>
    <row r="3977" spans="1:12" x14ac:dyDescent="0.2">
      <c r="A3977" s="2" t="s">
        <v>3011</v>
      </c>
      <c r="B3977" s="2">
        <v>8554</v>
      </c>
      <c r="C3977" s="2">
        <v>3</v>
      </c>
      <c r="D3977" s="2" t="s">
        <v>2979</v>
      </c>
      <c r="E3977" s="2">
        <v>4881</v>
      </c>
      <c r="F3977" s="2" t="s">
        <v>2799</v>
      </c>
      <c r="G3977" s="2">
        <v>2719471.611</v>
      </c>
      <c r="H3977" s="2">
        <v>1270921.202</v>
      </c>
      <c r="I3977" s="2" t="s">
        <v>4896</v>
      </c>
      <c r="J3977" s="4">
        <v>39630</v>
      </c>
      <c r="K3977" s="230">
        <f t="shared" si="264"/>
        <v>3</v>
      </c>
      <c r="L3977" s="2" t="str">
        <f>$B3977&amp;"-"&amp;COUNTIF($B$2:$B3977, $B3977)</f>
        <v>8554-1</v>
      </c>
    </row>
    <row r="3978" spans="1:12" x14ac:dyDescent="0.2">
      <c r="A3978" s="2" t="s">
        <v>3008</v>
      </c>
      <c r="B3978" s="2">
        <v>8570</v>
      </c>
      <c r="C3978" s="2">
        <v>0</v>
      </c>
      <c r="D3978" s="2" t="s">
        <v>2981</v>
      </c>
      <c r="E3978" s="2">
        <v>4891</v>
      </c>
      <c r="F3978" s="2" t="s">
        <v>2799</v>
      </c>
      <c r="G3978" s="2">
        <v>2728109.1039999998</v>
      </c>
      <c r="H3978" s="2">
        <v>1270197.1640000001</v>
      </c>
      <c r="I3978" s="2" t="s">
        <v>4896</v>
      </c>
      <c r="J3978" s="4">
        <v>39630</v>
      </c>
      <c r="K3978" s="230">
        <f t="shared" si="264"/>
        <v>3</v>
      </c>
      <c r="L3978" s="2" t="str">
        <f>$B3978&amp;"-"&amp;COUNTIF($B$2:$B3978, $B3978)</f>
        <v>8570-1</v>
      </c>
    </row>
    <row r="3979" spans="1:12" x14ac:dyDescent="0.2">
      <c r="A3979" s="2" t="s">
        <v>2980</v>
      </c>
      <c r="B3979" s="2">
        <v>8572</v>
      </c>
      <c r="C3979" s="2">
        <v>0</v>
      </c>
      <c r="D3979" s="2" t="s">
        <v>2981</v>
      </c>
      <c r="E3979" s="2">
        <v>4891</v>
      </c>
      <c r="F3979" s="2" t="s">
        <v>2799</v>
      </c>
      <c r="G3979" s="2">
        <v>2732154.7170000002</v>
      </c>
      <c r="H3979" s="2">
        <v>1273529.794</v>
      </c>
      <c r="I3979" s="2" t="s">
        <v>4896</v>
      </c>
      <c r="J3979" s="4">
        <v>39630</v>
      </c>
      <c r="K3979" s="230">
        <f t="shared" si="264"/>
        <v>3</v>
      </c>
      <c r="L3979" s="2" t="str">
        <f>$B3979&amp;"-"&amp;COUNTIF($B$2:$B3979, $B3979)</f>
        <v>8572-1</v>
      </c>
    </row>
    <row r="3980" spans="1:12" x14ac:dyDescent="0.2">
      <c r="A3980" s="2" t="s">
        <v>2980</v>
      </c>
      <c r="B3980" s="2">
        <v>8572</v>
      </c>
      <c r="C3980" s="2">
        <v>0</v>
      </c>
      <c r="D3980" s="2" t="s">
        <v>2981</v>
      </c>
      <c r="E3980" s="2">
        <v>4891</v>
      </c>
      <c r="F3980" s="2" t="s">
        <v>2799</v>
      </c>
      <c r="G3980" s="2">
        <v>2729547.4840000002</v>
      </c>
      <c r="H3980" s="2">
        <v>1271427.2879999999</v>
      </c>
      <c r="I3980" s="2" t="s">
        <v>4896</v>
      </c>
      <c r="J3980" s="4">
        <v>39630</v>
      </c>
      <c r="K3980" s="230">
        <f t="shared" si="264"/>
        <v>3</v>
      </c>
      <c r="L3980" s="2" t="str">
        <f>$B3980&amp;"-"&amp;COUNTIF($B$2:$B3980, $B3980)</f>
        <v>8572-2</v>
      </c>
    </row>
    <row r="3981" spans="1:12" x14ac:dyDescent="0.2">
      <c r="A3981" s="2" t="s">
        <v>2982</v>
      </c>
      <c r="B3981" s="2">
        <v>8572</v>
      </c>
      <c r="C3981" s="2">
        <v>2</v>
      </c>
      <c r="D3981" s="2" t="s">
        <v>2981</v>
      </c>
      <c r="E3981" s="2">
        <v>4891</v>
      </c>
      <c r="F3981" s="2" t="s">
        <v>2799</v>
      </c>
      <c r="G3981" s="2">
        <v>2730975.1030000001</v>
      </c>
      <c r="H3981" s="2">
        <v>1271103.402</v>
      </c>
      <c r="I3981" s="2" t="s">
        <v>4896</v>
      </c>
      <c r="J3981" s="4">
        <v>39630</v>
      </c>
      <c r="K3981" s="230">
        <f t="shared" si="264"/>
        <v>3</v>
      </c>
      <c r="L3981" s="2" t="str">
        <f>$B3981&amp;"-"&amp;COUNTIF($B$2:$B3981, $B3981)</f>
        <v>8572-3</v>
      </c>
    </row>
    <row r="3982" spans="1:12" x14ac:dyDescent="0.2">
      <c r="A3982" s="2" t="s">
        <v>2983</v>
      </c>
      <c r="B3982" s="2">
        <v>8572</v>
      </c>
      <c r="C3982" s="2">
        <v>3</v>
      </c>
      <c r="D3982" s="2" t="s">
        <v>2981</v>
      </c>
      <c r="E3982" s="2">
        <v>4891</v>
      </c>
      <c r="F3982" s="2" t="s">
        <v>2799</v>
      </c>
      <c r="G3982" s="2">
        <v>2731227.764</v>
      </c>
      <c r="H3982" s="2">
        <v>1273388.179</v>
      </c>
      <c r="I3982" s="2" t="s">
        <v>4896</v>
      </c>
      <c r="J3982" s="4">
        <v>39630</v>
      </c>
      <c r="K3982" s="230">
        <f t="shared" si="264"/>
        <v>3</v>
      </c>
      <c r="L3982" s="2" t="str">
        <f>$B3982&amp;"-"&amp;COUNTIF($B$2:$B3982, $B3982)</f>
        <v>8572-4</v>
      </c>
    </row>
    <row r="3983" spans="1:12" x14ac:dyDescent="0.2">
      <c r="A3983" s="2" t="s">
        <v>2984</v>
      </c>
      <c r="B3983" s="2">
        <v>8572</v>
      </c>
      <c r="C3983" s="2">
        <v>4</v>
      </c>
      <c r="D3983" s="2" t="s">
        <v>2981</v>
      </c>
      <c r="E3983" s="2">
        <v>4891</v>
      </c>
      <c r="F3983" s="2" t="s">
        <v>2799</v>
      </c>
      <c r="G3983" s="2">
        <v>2731464.1150000002</v>
      </c>
      <c r="H3983" s="2">
        <v>1270662.6529999999</v>
      </c>
      <c r="I3983" s="2" t="s">
        <v>4896</v>
      </c>
      <c r="J3983" s="4">
        <v>39630</v>
      </c>
      <c r="K3983" s="230">
        <f t="shared" si="264"/>
        <v>3</v>
      </c>
      <c r="L3983" s="2" t="str">
        <f>$B3983&amp;"-"&amp;COUNTIF($B$2:$B3983, $B3983)</f>
        <v>8572-5</v>
      </c>
    </row>
    <row r="3984" spans="1:12" x14ac:dyDescent="0.2">
      <c r="A3984" s="2" t="s">
        <v>2985</v>
      </c>
      <c r="B3984" s="2">
        <v>8576</v>
      </c>
      <c r="C3984" s="2">
        <v>0</v>
      </c>
      <c r="D3984" s="2" t="s">
        <v>2981</v>
      </c>
      <c r="E3984" s="2">
        <v>4891</v>
      </c>
      <c r="F3984" s="2" t="s">
        <v>2799</v>
      </c>
      <c r="G3984" s="2">
        <v>2729009.176</v>
      </c>
      <c r="H3984" s="2">
        <v>1269716.784</v>
      </c>
      <c r="I3984" s="2" t="s">
        <v>4896</v>
      </c>
      <c r="J3984" s="4">
        <v>39630</v>
      </c>
      <c r="K3984" s="230">
        <f t="shared" si="264"/>
        <v>3</v>
      </c>
      <c r="L3984" s="2" t="str">
        <f>$B3984&amp;"-"&amp;COUNTIF($B$2:$B3984, $B3984)</f>
        <v>8576-1</v>
      </c>
    </row>
    <row r="3985" spans="1:12" x14ac:dyDescent="0.2">
      <c r="A3985" s="2" t="s">
        <v>2996</v>
      </c>
      <c r="B3985" s="2">
        <v>8584</v>
      </c>
      <c r="C3985" s="2">
        <v>1</v>
      </c>
      <c r="D3985" s="2" t="s">
        <v>2981</v>
      </c>
      <c r="E3985" s="2">
        <v>4891</v>
      </c>
      <c r="F3985" s="2" t="s">
        <v>2799</v>
      </c>
      <c r="G3985" s="2">
        <v>2730357.2080000001</v>
      </c>
      <c r="H3985" s="2">
        <v>1269665.0589999999</v>
      </c>
      <c r="I3985" s="2" t="s">
        <v>4896</v>
      </c>
      <c r="J3985" s="4">
        <v>39630</v>
      </c>
      <c r="K3985" s="230">
        <f t="shared" si="264"/>
        <v>3</v>
      </c>
      <c r="L3985" s="2" t="str">
        <f>$B3985&amp;"-"&amp;COUNTIF($B$2:$B3985, $B3985)</f>
        <v>8584-1</v>
      </c>
    </row>
    <row r="3986" spans="1:12" x14ac:dyDescent="0.2">
      <c r="A3986" s="2" t="s">
        <v>2986</v>
      </c>
      <c r="B3986" s="2">
        <v>8585</v>
      </c>
      <c r="C3986" s="2">
        <v>1</v>
      </c>
      <c r="D3986" s="2" t="s">
        <v>2987</v>
      </c>
      <c r="E3986" s="2">
        <v>4901</v>
      </c>
      <c r="F3986" s="2" t="s">
        <v>2799</v>
      </c>
      <c r="G3986" s="2">
        <v>2733192.8369999998</v>
      </c>
      <c r="H3986" s="2">
        <v>1271187.895</v>
      </c>
      <c r="I3986" s="2" t="s">
        <v>4896</v>
      </c>
      <c r="J3986" s="4">
        <v>39630</v>
      </c>
      <c r="K3986" s="230">
        <f t="shared" si="264"/>
        <v>3</v>
      </c>
      <c r="L3986" s="2" t="str">
        <f>$B3986&amp;"-"&amp;COUNTIF($B$2:$B3986, $B3986)</f>
        <v>8585-5</v>
      </c>
    </row>
    <row r="3987" spans="1:12" x14ac:dyDescent="0.2">
      <c r="A3987" s="2" t="s">
        <v>2988</v>
      </c>
      <c r="B3987" s="2">
        <v>8585</v>
      </c>
      <c r="C3987" s="2">
        <v>2</v>
      </c>
      <c r="D3987" s="2" t="s">
        <v>2987</v>
      </c>
      <c r="E3987" s="2">
        <v>4901</v>
      </c>
      <c r="F3987" s="2" t="s">
        <v>2799</v>
      </c>
      <c r="G3987" s="2">
        <v>2734465.6329999999</v>
      </c>
      <c r="H3987" s="2">
        <v>1271357.889</v>
      </c>
      <c r="I3987" s="2" t="s">
        <v>4896</v>
      </c>
      <c r="J3987" s="4">
        <v>39630</v>
      </c>
      <c r="K3987" s="230">
        <f t="shared" si="264"/>
        <v>3</v>
      </c>
      <c r="L3987" s="2" t="str">
        <f>$B3987&amp;"-"&amp;COUNTIF($B$2:$B3987, $B3987)</f>
        <v>8585-6</v>
      </c>
    </row>
    <row r="3988" spans="1:12" x14ac:dyDescent="0.2">
      <c r="A3988" s="2" t="s">
        <v>2987</v>
      </c>
      <c r="B3988" s="2">
        <v>8585</v>
      </c>
      <c r="C3988" s="2">
        <v>9</v>
      </c>
      <c r="D3988" s="2" t="s">
        <v>2987</v>
      </c>
      <c r="E3988" s="2">
        <v>4901</v>
      </c>
      <c r="F3988" s="2" t="s">
        <v>2799</v>
      </c>
      <c r="G3988" s="2">
        <v>2732268.3879999998</v>
      </c>
      <c r="H3988" s="2">
        <v>1271858.318</v>
      </c>
      <c r="I3988" s="2" t="s">
        <v>4896</v>
      </c>
      <c r="J3988" s="4">
        <v>39630</v>
      </c>
      <c r="K3988" s="230">
        <f t="shared" si="264"/>
        <v>3</v>
      </c>
      <c r="L3988" s="2" t="str">
        <f>$B3988&amp;"-"&amp;COUNTIF($B$2:$B3988, $B3988)</f>
        <v>8585-7</v>
      </c>
    </row>
    <row r="3989" spans="1:12" x14ac:dyDescent="0.2">
      <c r="A3989" s="2" t="s">
        <v>2989</v>
      </c>
      <c r="B3989" s="2">
        <v>8585</v>
      </c>
      <c r="C3989" s="2">
        <v>10</v>
      </c>
      <c r="D3989" s="2" t="s">
        <v>2987</v>
      </c>
      <c r="E3989" s="2">
        <v>4901</v>
      </c>
      <c r="F3989" s="2" t="s">
        <v>2799</v>
      </c>
      <c r="G3989" s="2">
        <v>2733767.594</v>
      </c>
      <c r="H3989" s="2">
        <v>1272283.6229999999</v>
      </c>
      <c r="I3989" s="2" t="s">
        <v>4896</v>
      </c>
      <c r="J3989" s="4">
        <v>39630</v>
      </c>
      <c r="K3989" s="230">
        <f t="shared" si="264"/>
        <v>3</v>
      </c>
      <c r="L3989" s="2" t="str">
        <f>$B3989&amp;"-"&amp;COUNTIF($B$2:$B3989, $B3989)</f>
        <v>8585-8</v>
      </c>
    </row>
    <row r="3990" spans="1:12" x14ac:dyDescent="0.2">
      <c r="A3990" s="2" t="s">
        <v>2990</v>
      </c>
      <c r="B3990" s="2">
        <v>8586</v>
      </c>
      <c r="C3990" s="2">
        <v>2</v>
      </c>
      <c r="D3990" s="2" t="s">
        <v>2987</v>
      </c>
      <c r="E3990" s="2">
        <v>4901</v>
      </c>
      <c r="F3990" s="2" t="s">
        <v>2799</v>
      </c>
      <c r="G3990" s="2">
        <v>2733671.452</v>
      </c>
      <c r="H3990" s="2">
        <v>1269901.844</v>
      </c>
      <c r="I3990" s="2" t="s">
        <v>4896</v>
      </c>
      <c r="J3990" s="4">
        <v>39630</v>
      </c>
      <c r="K3990" s="230">
        <f t="shared" si="264"/>
        <v>3</v>
      </c>
      <c r="L3990" s="2" t="str">
        <f>$B3990&amp;"-"&amp;COUNTIF($B$2:$B3990, $B3990)</f>
        <v>8586-8</v>
      </c>
    </row>
    <row r="3991" spans="1:12" x14ac:dyDescent="0.2">
      <c r="A3991" s="2" t="s">
        <v>2991</v>
      </c>
      <c r="B3991" s="2">
        <v>8586</v>
      </c>
      <c r="C3991" s="2">
        <v>10</v>
      </c>
      <c r="D3991" s="2" t="s">
        <v>2987</v>
      </c>
      <c r="E3991" s="2">
        <v>4901</v>
      </c>
      <c r="F3991" s="2" t="s">
        <v>2799</v>
      </c>
      <c r="G3991" s="2">
        <v>2735147.04</v>
      </c>
      <c r="H3991" s="2">
        <v>1270479.882</v>
      </c>
      <c r="I3991" s="2" t="s">
        <v>4896</v>
      </c>
      <c r="J3991" s="4">
        <v>39630</v>
      </c>
      <c r="K3991" s="230">
        <f t="shared" si="264"/>
        <v>3</v>
      </c>
      <c r="L3991" s="2" t="str">
        <f>$B3991&amp;"-"&amp;COUNTIF($B$2:$B3991, $B3991)</f>
        <v>8586-9</v>
      </c>
    </row>
    <row r="3992" spans="1:12" x14ac:dyDescent="0.2">
      <c r="A3992" s="2" t="s">
        <v>2992</v>
      </c>
      <c r="B3992" s="2">
        <v>8575</v>
      </c>
      <c r="C3992" s="2">
        <v>0</v>
      </c>
      <c r="D3992" s="2" t="s">
        <v>2993</v>
      </c>
      <c r="E3992" s="2">
        <v>4911</v>
      </c>
      <c r="F3992" s="2" t="s">
        <v>2799</v>
      </c>
      <c r="G3992" s="2">
        <v>2728903.2779999999</v>
      </c>
      <c r="H3992" s="2">
        <v>1268333.4709999999</v>
      </c>
      <c r="I3992" s="2" t="s">
        <v>4896</v>
      </c>
      <c r="J3992" s="4">
        <v>39630</v>
      </c>
      <c r="K3992" s="230">
        <f t="shared" si="264"/>
        <v>3</v>
      </c>
      <c r="L3992" s="2" t="str">
        <f>$B3992&amp;"-"&amp;COUNTIF($B$2:$B3992, $B3992)</f>
        <v>8575-1</v>
      </c>
    </row>
    <row r="3993" spans="1:12" x14ac:dyDescent="0.2">
      <c r="A3993" s="2" t="s">
        <v>2994</v>
      </c>
      <c r="B3993" s="2">
        <v>8575</v>
      </c>
      <c r="C3993" s="2">
        <v>1</v>
      </c>
      <c r="D3993" s="2" t="s">
        <v>2993</v>
      </c>
      <c r="E3993" s="2">
        <v>4911</v>
      </c>
      <c r="F3993" s="2" t="s">
        <v>2799</v>
      </c>
      <c r="G3993" s="2">
        <v>2728608.9160000002</v>
      </c>
      <c r="H3993" s="2">
        <v>1266757.1129999999</v>
      </c>
      <c r="I3993" s="2" t="s">
        <v>4896</v>
      </c>
      <c r="J3993" s="4">
        <v>39630</v>
      </c>
      <c r="K3993" s="230">
        <f t="shared" si="264"/>
        <v>3</v>
      </c>
      <c r="L3993" s="2" t="str">
        <f>$B3993&amp;"-"&amp;COUNTIF($B$2:$B3993, $B3993)</f>
        <v>8575-2</v>
      </c>
    </row>
    <row r="3994" spans="1:12" x14ac:dyDescent="0.2">
      <c r="A3994" s="2" t="s">
        <v>2995</v>
      </c>
      <c r="B3994" s="2">
        <v>8584</v>
      </c>
      <c r="C3994" s="2">
        <v>0</v>
      </c>
      <c r="D3994" s="2" t="s">
        <v>2993</v>
      </c>
      <c r="E3994" s="2">
        <v>4911</v>
      </c>
      <c r="F3994" s="2" t="s">
        <v>2799</v>
      </c>
      <c r="G3994" s="2">
        <v>2731834.8730000001</v>
      </c>
      <c r="H3994" s="2">
        <v>1269518.5519999999</v>
      </c>
      <c r="I3994" s="2" t="s">
        <v>4896</v>
      </c>
      <c r="J3994" s="4">
        <v>39630</v>
      </c>
      <c r="K3994" s="230">
        <f t="shared" si="264"/>
        <v>3</v>
      </c>
      <c r="L3994" s="2" t="str">
        <f>$B3994&amp;"-"&amp;COUNTIF($B$2:$B3994, $B3994)</f>
        <v>8584-2</v>
      </c>
    </row>
    <row r="3995" spans="1:12" x14ac:dyDescent="0.2">
      <c r="A3995" s="2" t="s">
        <v>2996</v>
      </c>
      <c r="B3995" s="2">
        <v>8584</v>
      </c>
      <c r="C3995" s="2">
        <v>1</v>
      </c>
      <c r="D3995" s="2" t="s">
        <v>2993</v>
      </c>
      <c r="E3995" s="2">
        <v>4911</v>
      </c>
      <c r="F3995" s="2" t="s">
        <v>2799</v>
      </c>
      <c r="G3995" s="2">
        <v>2730585.932</v>
      </c>
      <c r="H3995" s="2">
        <v>1269317.517</v>
      </c>
      <c r="I3995" s="2" t="s">
        <v>4896</v>
      </c>
      <c r="J3995" s="4">
        <v>39630</v>
      </c>
      <c r="K3995" s="230">
        <f t="shared" si="264"/>
        <v>3</v>
      </c>
      <c r="L3995" s="2" t="str">
        <f>$B3995&amp;"-"&amp;COUNTIF($B$2:$B3995, $B3995)</f>
        <v>8584-3</v>
      </c>
    </row>
    <row r="3996" spans="1:12" x14ac:dyDescent="0.2">
      <c r="A3996" s="2" t="s">
        <v>2992</v>
      </c>
      <c r="B3996" s="2">
        <v>8575</v>
      </c>
      <c r="C3996" s="2">
        <v>0</v>
      </c>
      <c r="D3996" s="2" t="s">
        <v>2998</v>
      </c>
      <c r="E3996" s="2">
        <v>4921</v>
      </c>
      <c r="F3996" s="2" t="s">
        <v>2799</v>
      </c>
      <c r="G3996" s="2">
        <v>2727624.1349999998</v>
      </c>
      <c r="H3996" s="2">
        <v>1266464.399</v>
      </c>
      <c r="I3996" s="2" t="s">
        <v>4896</v>
      </c>
      <c r="J3996" s="4">
        <v>39630</v>
      </c>
      <c r="K3996" s="230">
        <f t="shared" si="264"/>
        <v>3</v>
      </c>
      <c r="L3996" s="2" t="str">
        <f>$B3996&amp;"-"&amp;COUNTIF($B$2:$B3996, $B3996)</f>
        <v>8575-3</v>
      </c>
    </row>
    <row r="3997" spans="1:12" x14ac:dyDescent="0.2">
      <c r="A3997" s="2" t="s">
        <v>2997</v>
      </c>
      <c r="B3997" s="2">
        <v>9503</v>
      </c>
      <c r="C3997" s="2">
        <v>0</v>
      </c>
      <c r="D3997" s="2" t="s">
        <v>2998</v>
      </c>
      <c r="E3997" s="2">
        <v>4921</v>
      </c>
      <c r="F3997" s="2" t="s">
        <v>2799</v>
      </c>
      <c r="G3997" s="2">
        <v>2724436.6170000001</v>
      </c>
      <c r="H3997" s="2">
        <v>1264795.1810000001</v>
      </c>
      <c r="I3997" s="2" t="s">
        <v>4896</v>
      </c>
      <c r="J3997" s="4">
        <v>39630</v>
      </c>
      <c r="K3997" s="230">
        <f t="shared" si="264"/>
        <v>3</v>
      </c>
      <c r="L3997" s="2" t="str">
        <f>$B3997&amp;"-"&amp;COUNTIF($B$2:$B3997, $B3997)</f>
        <v>9503-1</v>
      </c>
    </row>
    <row r="3998" spans="1:12" x14ac:dyDescent="0.2">
      <c r="A3998" s="2" t="s">
        <v>2999</v>
      </c>
      <c r="B3998" s="2">
        <v>9503</v>
      </c>
      <c r="C3998" s="2">
        <v>2</v>
      </c>
      <c r="D3998" s="2" t="s">
        <v>2998</v>
      </c>
      <c r="E3998" s="2">
        <v>4921</v>
      </c>
      <c r="F3998" s="2" t="s">
        <v>2799</v>
      </c>
      <c r="G3998" s="2">
        <v>2724914.6269999999</v>
      </c>
      <c r="H3998" s="2">
        <v>1264144.551</v>
      </c>
      <c r="I3998" s="2" t="s">
        <v>4896</v>
      </c>
      <c r="J3998" s="4">
        <v>39630</v>
      </c>
      <c r="K3998" s="230">
        <f t="shared" si="264"/>
        <v>3</v>
      </c>
      <c r="L3998" s="2" t="str">
        <f>$B3998&amp;"-"&amp;COUNTIF($B$2:$B3998, $B3998)</f>
        <v>9503-2</v>
      </c>
    </row>
    <row r="3999" spans="1:12" x14ac:dyDescent="0.2">
      <c r="A3999" s="2" t="s">
        <v>3000</v>
      </c>
      <c r="B3999" s="2">
        <v>9504</v>
      </c>
      <c r="C3999" s="2">
        <v>0</v>
      </c>
      <c r="D3999" s="2" t="s">
        <v>2998</v>
      </c>
      <c r="E3999" s="2">
        <v>4921</v>
      </c>
      <c r="F3999" s="2" t="s">
        <v>2799</v>
      </c>
      <c r="G3999" s="2">
        <v>2724517.9109999998</v>
      </c>
      <c r="H3999" s="2">
        <v>1266224.2520000001</v>
      </c>
      <c r="I3999" s="2" t="s">
        <v>4896</v>
      </c>
      <c r="J3999" s="4">
        <v>39630</v>
      </c>
      <c r="K3999" s="230">
        <f t="shared" si="264"/>
        <v>3</v>
      </c>
      <c r="L3999" s="2" t="str">
        <f>$B3999&amp;"-"&amp;COUNTIF($B$2:$B3999, $B3999)</f>
        <v>9504-1</v>
      </c>
    </row>
    <row r="4000" spans="1:12" x14ac:dyDescent="0.2">
      <c r="A4000" s="2" t="s">
        <v>3001</v>
      </c>
      <c r="B4000" s="2">
        <v>9517</v>
      </c>
      <c r="C4000" s="2">
        <v>0</v>
      </c>
      <c r="D4000" s="2" t="s">
        <v>2998</v>
      </c>
      <c r="E4000" s="2">
        <v>4921</v>
      </c>
      <c r="F4000" s="2" t="s">
        <v>2799</v>
      </c>
      <c r="G4000" s="2">
        <v>2726525.9449999998</v>
      </c>
      <c r="H4000" s="2">
        <v>1266425.726</v>
      </c>
      <c r="I4000" s="2" t="s">
        <v>4896</v>
      </c>
      <c r="J4000" s="4">
        <v>39630</v>
      </c>
      <c r="K4000" s="230">
        <f t="shared" si="264"/>
        <v>3</v>
      </c>
      <c r="L4000" s="2" t="str">
        <f>$B4000&amp;"-"&amp;COUNTIF($B$2:$B4000, $B4000)</f>
        <v>9517-1</v>
      </c>
    </row>
    <row r="4001" spans="1:12" x14ac:dyDescent="0.2">
      <c r="A4001" s="2" t="s">
        <v>2922</v>
      </c>
      <c r="B4001" s="2">
        <v>9562</v>
      </c>
      <c r="C4001" s="2">
        <v>0</v>
      </c>
      <c r="D4001" s="2" t="s">
        <v>2998</v>
      </c>
      <c r="E4001" s="2">
        <v>4921</v>
      </c>
      <c r="F4001" s="2" t="s">
        <v>2799</v>
      </c>
      <c r="G4001" s="2">
        <v>2723099.787</v>
      </c>
      <c r="H4001" s="2">
        <v>1267458.2509999999</v>
      </c>
      <c r="I4001" s="2" t="s">
        <v>4896</v>
      </c>
      <c r="J4001" s="4">
        <v>39630</v>
      </c>
      <c r="K4001" s="230">
        <f t="shared" si="264"/>
        <v>3</v>
      </c>
      <c r="L4001" s="2" t="str">
        <f>$B4001&amp;"-"&amp;COUNTIF($B$2:$B4001, $B4001)</f>
        <v>9562-3</v>
      </c>
    </row>
    <row r="4002" spans="1:12" x14ac:dyDescent="0.2">
      <c r="A4002" s="2" t="s">
        <v>2998</v>
      </c>
      <c r="B4002" s="2">
        <v>9565</v>
      </c>
      <c r="C4002" s="2">
        <v>0</v>
      </c>
      <c r="D4002" s="2" t="s">
        <v>2998</v>
      </c>
      <c r="E4002" s="2">
        <v>4921</v>
      </c>
      <c r="F4002" s="2" t="s">
        <v>2799</v>
      </c>
      <c r="G4002" s="2">
        <v>2723761.4169999999</v>
      </c>
      <c r="H4002" s="2">
        <v>1268547.584</v>
      </c>
      <c r="I4002" s="2" t="s">
        <v>4896</v>
      </c>
      <c r="J4002" s="4">
        <v>39630</v>
      </c>
      <c r="K4002" s="230">
        <f t="shared" si="264"/>
        <v>3</v>
      </c>
      <c r="L4002" s="2" t="str">
        <f>$B4002&amp;"-"&amp;COUNTIF($B$2:$B4002, $B4002)</f>
        <v>9565-1</v>
      </c>
    </row>
    <row r="4003" spans="1:12" x14ac:dyDescent="0.2">
      <c r="A4003" s="2" t="s">
        <v>3002</v>
      </c>
      <c r="B4003" s="2">
        <v>9565</v>
      </c>
      <c r="C4003" s="2">
        <v>2</v>
      </c>
      <c r="D4003" s="2" t="s">
        <v>2998</v>
      </c>
      <c r="E4003" s="2">
        <v>4921</v>
      </c>
      <c r="F4003" s="2" t="s">
        <v>2799</v>
      </c>
      <c r="G4003" s="2">
        <v>2724032.6349999998</v>
      </c>
      <c r="H4003" s="2">
        <v>1267258.5220000001</v>
      </c>
      <c r="I4003" s="2" t="s">
        <v>4896</v>
      </c>
      <c r="J4003" s="4">
        <v>39630</v>
      </c>
      <c r="K4003" s="230">
        <f t="shared" si="264"/>
        <v>3</v>
      </c>
      <c r="L4003" s="2" t="str">
        <f>$B4003&amp;"-"&amp;COUNTIF($B$2:$B4003, $B4003)</f>
        <v>9565-2</v>
      </c>
    </row>
    <row r="4004" spans="1:12" x14ac:dyDescent="0.2">
      <c r="A4004" s="2" t="s">
        <v>3003</v>
      </c>
      <c r="B4004" s="2">
        <v>9565</v>
      </c>
      <c r="C4004" s="2">
        <v>3</v>
      </c>
      <c r="D4004" s="2" t="s">
        <v>2998</v>
      </c>
      <c r="E4004" s="2">
        <v>4921</v>
      </c>
      <c r="F4004" s="2" t="s">
        <v>2799</v>
      </c>
      <c r="G4004" s="2">
        <v>2722340.443</v>
      </c>
      <c r="H4004" s="2">
        <v>1267784.7590000001</v>
      </c>
      <c r="I4004" s="2" t="s">
        <v>4896</v>
      </c>
      <c r="J4004" s="4">
        <v>39630</v>
      </c>
      <c r="K4004" s="230">
        <f t="shared" si="264"/>
        <v>3</v>
      </c>
      <c r="L4004" s="2" t="str">
        <f>$B4004&amp;"-"&amp;COUNTIF($B$2:$B4004, $B4004)</f>
        <v>9565-3</v>
      </c>
    </row>
    <row r="4005" spans="1:12" x14ac:dyDescent="0.2">
      <c r="A4005" s="2" t="s">
        <v>3004</v>
      </c>
      <c r="B4005" s="2">
        <v>9565</v>
      </c>
      <c r="C4005" s="2">
        <v>4</v>
      </c>
      <c r="D4005" s="2" t="s">
        <v>2998</v>
      </c>
      <c r="E4005" s="2">
        <v>4921</v>
      </c>
      <c r="F4005" s="2" t="s">
        <v>2799</v>
      </c>
      <c r="G4005" s="2">
        <v>2721705.1940000001</v>
      </c>
      <c r="H4005" s="2">
        <v>1267260.1029999999</v>
      </c>
      <c r="I4005" s="2" t="s">
        <v>4896</v>
      </c>
      <c r="J4005" s="4">
        <v>39630</v>
      </c>
      <c r="K4005" s="230">
        <f t="shared" si="264"/>
        <v>3</v>
      </c>
      <c r="L4005" s="2" t="str">
        <f>$B4005&amp;"-"&amp;COUNTIF($B$2:$B4005, $B4005)</f>
        <v>9565-4</v>
      </c>
    </row>
    <row r="4006" spans="1:12" x14ac:dyDescent="0.2">
      <c r="A4006" s="2" t="s">
        <v>3005</v>
      </c>
      <c r="B4006" s="2">
        <v>9565</v>
      </c>
      <c r="C4006" s="2">
        <v>5</v>
      </c>
      <c r="D4006" s="2" t="s">
        <v>2998</v>
      </c>
      <c r="E4006" s="2">
        <v>4921</v>
      </c>
      <c r="F4006" s="2" t="s">
        <v>2799</v>
      </c>
      <c r="G4006" s="2">
        <v>2725749.43</v>
      </c>
      <c r="H4006" s="2">
        <v>1267748.4890000001</v>
      </c>
      <c r="I4006" s="2" t="s">
        <v>4896</v>
      </c>
      <c r="J4006" s="4">
        <v>39630</v>
      </c>
      <c r="K4006" s="230">
        <f t="shared" si="264"/>
        <v>3</v>
      </c>
      <c r="L4006" s="2" t="str">
        <f>$B4006&amp;"-"&amp;COUNTIF($B$2:$B4006, $B4006)</f>
        <v>9565-5</v>
      </c>
    </row>
    <row r="4007" spans="1:12" x14ac:dyDescent="0.2">
      <c r="A4007" s="2" t="s">
        <v>3006</v>
      </c>
      <c r="B4007" s="2">
        <v>8560</v>
      </c>
      <c r="C4007" s="2">
        <v>0</v>
      </c>
      <c r="D4007" s="2" t="s">
        <v>3006</v>
      </c>
      <c r="E4007" s="2">
        <v>4941</v>
      </c>
      <c r="F4007" s="2" t="s">
        <v>2799</v>
      </c>
      <c r="G4007" s="2">
        <v>2723042.5269999998</v>
      </c>
      <c r="H4007" s="2">
        <v>1272693.4650000001</v>
      </c>
      <c r="I4007" s="2" t="s">
        <v>4896</v>
      </c>
      <c r="J4007" s="4">
        <v>39630</v>
      </c>
      <c r="K4007" s="230">
        <f t="shared" si="264"/>
        <v>3</v>
      </c>
      <c r="L4007" s="2" t="str">
        <f>$B4007&amp;"-"&amp;COUNTIF($B$2:$B4007, $B4007)</f>
        <v>8560-1</v>
      </c>
    </row>
    <row r="4008" spans="1:12" x14ac:dyDescent="0.2">
      <c r="A4008" s="2" t="s">
        <v>3007</v>
      </c>
      <c r="B4008" s="2">
        <v>8561</v>
      </c>
      <c r="C4008" s="2">
        <v>0</v>
      </c>
      <c r="D4008" s="2" t="s">
        <v>3006</v>
      </c>
      <c r="E4008" s="2">
        <v>4941</v>
      </c>
      <c r="F4008" s="2" t="s">
        <v>2799</v>
      </c>
      <c r="G4008" s="2">
        <v>2724212.264</v>
      </c>
      <c r="H4008" s="2">
        <v>1272708.879</v>
      </c>
      <c r="I4008" s="2" t="s">
        <v>4896</v>
      </c>
      <c r="J4008" s="4">
        <v>39630</v>
      </c>
      <c r="K4008" s="230">
        <f t="shared" si="264"/>
        <v>3</v>
      </c>
      <c r="L4008" s="2" t="str">
        <f>$B4008&amp;"-"&amp;COUNTIF($B$2:$B4008, $B4008)</f>
        <v>8561-1</v>
      </c>
    </row>
    <row r="4009" spans="1:12" x14ac:dyDescent="0.2">
      <c r="A4009" s="2" t="s">
        <v>3008</v>
      </c>
      <c r="B4009" s="2">
        <v>8570</v>
      </c>
      <c r="C4009" s="2">
        <v>0</v>
      </c>
      <c r="D4009" s="2" t="s">
        <v>3008</v>
      </c>
      <c r="E4009" s="2">
        <v>4946</v>
      </c>
      <c r="F4009" s="2" t="s">
        <v>2799</v>
      </c>
      <c r="G4009" s="2">
        <v>2725568.05</v>
      </c>
      <c r="H4009" s="2">
        <v>1269989.844</v>
      </c>
      <c r="I4009" s="2" t="s">
        <v>4896</v>
      </c>
      <c r="J4009" s="4">
        <v>39630</v>
      </c>
      <c r="K4009" s="230">
        <f t="shared" si="264"/>
        <v>3</v>
      </c>
      <c r="L4009" s="2" t="str">
        <f>$B4009&amp;"-"&amp;COUNTIF($B$2:$B4009, $B4009)</f>
        <v>8570-2</v>
      </c>
    </row>
    <row r="4010" spans="1:12" x14ac:dyDescent="0.2">
      <c r="A4010" s="2" t="s">
        <v>2992</v>
      </c>
      <c r="B4010" s="2">
        <v>8575</v>
      </c>
      <c r="C4010" s="2">
        <v>0</v>
      </c>
      <c r="D4010" s="2" t="s">
        <v>3008</v>
      </c>
      <c r="E4010" s="2">
        <v>4946</v>
      </c>
      <c r="F4010" s="2" t="s">
        <v>2799</v>
      </c>
      <c r="G4010" s="2">
        <v>2727929.4530000002</v>
      </c>
      <c r="H4010" s="2">
        <v>1269243.916</v>
      </c>
      <c r="I4010" s="2" t="s">
        <v>4896</v>
      </c>
      <c r="J4010" s="4">
        <v>39630</v>
      </c>
      <c r="K4010" s="230">
        <f t="shared" si="264"/>
        <v>3</v>
      </c>
      <c r="L4010" s="2" t="str">
        <f>$B4010&amp;"-"&amp;COUNTIF($B$2:$B4010, $B4010)</f>
        <v>8575-4</v>
      </c>
    </row>
    <row r="4011" spans="1:12" x14ac:dyDescent="0.2">
      <c r="A4011" s="2" t="s">
        <v>3009</v>
      </c>
      <c r="B4011" s="2">
        <v>8554</v>
      </c>
      <c r="C4011" s="2">
        <v>0</v>
      </c>
      <c r="D4011" s="2" t="s">
        <v>3010</v>
      </c>
      <c r="E4011" s="2">
        <v>4951</v>
      </c>
      <c r="F4011" s="2" t="s">
        <v>2799</v>
      </c>
      <c r="G4011" s="2">
        <v>2718469.0720000002</v>
      </c>
      <c r="H4011" s="2">
        <v>1272227.3700000001</v>
      </c>
      <c r="I4011" s="2" t="s">
        <v>4896</v>
      </c>
      <c r="J4011" s="4">
        <v>39630</v>
      </c>
      <c r="K4011" s="230">
        <f t="shared" si="264"/>
        <v>3</v>
      </c>
      <c r="L4011" s="2" t="str">
        <f>$B4011&amp;"-"&amp;COUNTIF($B$2:$B4011, $B4011)</f>
        <v>8554-2</v>
      </c>
    </row>
    <row r="4012" spans="1:12" x14ac:dyDescent="0.2">
      <c r="A4012" s="2" t="s">
        <v>3011</v>
      </c>
      <c r="B4012" s="2">
        <v>8554</v>
      </c>
      <c r="C4012" s="2">
        <v>3</v>
      </c>
      <c r="D4012" s="2" t="s">
        <v>3010</v>
      </c>
      <c r="E4012" s="2">
        <v>4951</v>
      </c>
      <c r="F4012" s="2" t="s">
        <v>2799</v>
      </c>
      <c r="G4012" s="2">
        <v>2720045.02</v>
      </c>
      <c r="H4012" s="2">
        <v>1271545.219</v>
      </c>
      <c r="I4012" s="2" t="s">
        <v>4896</v>
      </c>
      <c r="J4012" s="4">
        <v>39630</v>
      </c>
      <c r="K4012" s="230">
        <f t="shared" si="264"/>
        <v>3</v>
      </c>
      <c r="L4012" s="2" t="str">
        <f>$B4012&amp;"-"&amp;COUNTIF($B$2:$B4012, $B4012)</f>
        <v>8554-3</v>
      </c>
    </row>
    <row r="4013" spans="1:12" x14ac:dyDescent="0.2">
      <c r="A4013" s="2" t="s">
        <v>3010</v>
      </c>
      <c r="B4013" s="2">
        <v>8556</v>
      </c>
      <c r="C4013" s="2">
        <v>0</v>
      </c>
      <c r="D4013" s="2" t="s">
        <v>3010</v>
      </c>
      <c r="E4013" s="2">
        <v>4951</v>
      </c>
      <c r="F4013" s="2" t="s">
        <v>2799</v>
      </c>
      <c r="G4013" s="2">
        <v>2719440.676</v>
      </c>
      <c r="H4013" s="2">
        <v>1273166.8089999999</v>
      </c>
      <c r="I4013" s="2" t="s">
        <v>4896</v>
      </c>
      <c r="J4013" s="4">
        <v>39630</v>
      </c>
      <c r="K4013" s="230">
        <f t="shared" si="264"/>
        <v>3</v>
      </c>
      <c r="L4013" s="2" t="str">
        <f>$B4013&amp;"-"&amp;COUNTIF($B$2:$B4013, $B4013)</f>
        <v>8556-1</v>
      </c>
    </row>
    <row r="4014" spans="1:12" x14ac:dyDescent="0.2">
      <c r="A4014" s="2" t="s">
        <v>3012</v>
      </c>
      <c r="B4014" s="2">
        <v>8556</v>
      </c>
      <c r="C4014" s="2">
        <v>2</v>
      </c>
      <c r="D4014" s="2" t="s">
        <v>3010</v>
      </c>
      <c r="E4014" s="2">
        <v>4951</v>
      </c>
      <c r="F4014" s="2" t="s">
        <v>2799</v>
      </c>
      <c r="G4014" s="2">
        <v>2721556.7179999999</v>
      </c>
      <c r="H4014" s="2">
        <v>1273454.2860000001</v>
      </c>
      <c r="I4014" s="2" t="s">
        <v>4896</v>
      </c>
      <c r="J4014" s="4">
        <v>39630</v>
      </c>
      <c r="K4014" s="230">
        <f t="shared" si="264"/>
        <v>3</v>
      </c>
      <c r="L4014" s="2" t="str">
        <f>$B4014&amp;"-"&amp;COUNTIF($B$2:$B4014, $B4014)</f>
        <v>8556-2</v>
      </c>
    </row>
    <row r="4015" spans="1:12" x14ac:dyDescent="0.2">
      <c r="A4015" s="2" t="s">
        <v>3013</v>
      </c>
      <c r="B4015" s="2">
        <v>8556</v>
      </c>
      <c r="C4015" s="2">
        <v>3</v>
      </c>
      <c r="D4015" s="2" t="s">
        <v>3010</v>
      </c>
      <c r="E4015" s="2">
        <v>4951</v>
      </c>
      <c r="F4015" s="2" t="s">
        <v>2799</v>
      </c>
      <c r="G4015" s="2">
        <v>2720106.7319999998</v>
      </c>
      <c r="H4015" s="2">
        <v>1275364.3929999999</v>
      </c>
      <c r="I4015" s="2" t="s">
        <v>4896</v>
      </c>
      <c r="J4015" s="4">
        <v>39630</v>
      </c>
      <c r="K4015" s="230">
        <f t="shared" si="264"/>
        <v>3</v>
      </c>
      <c r="L4015" s="2" t="str">
        <f>$B4015&amp;"-"&amp;COUNTIF($B$2:$B4015, $B4015)</f>
        <v>8556-3</v>
      </c>
    </row>
    <row r="4016" spans="1:12" x14ac:dyDescent="0.2">
      <c r="A4016" s="2" t="s">
        <v>3014</v>
      </c>
      <c r="B4016" s="2">
        <v>8556</v>
      </c>
      <c r="C4016" s="2">
        <v>4</v>
      </c>
      <c r="D4016" s="2" t="s">
        <v>3010</v>
      </c>
      <c r="E4016" s="2">
        <v>4951</v>
      </c>
      <c r="F4016" s="2" t="s">
        <v>2799</v>
      </c>
      <c r="G4016" s="2">
        <v>2720162.0989999999</v>
      </c>
      <c r="H4016" s="2">
        <v>1274502.824</v>
      </c>
      <c r="I4016" s="2" t="s">
        <v>4896</v>
      </c>
      <c r="J4016" s="4">
        <v>39630</v>
      </c>
      <c r="K4016" s="230">
        <f t="shared" si="264"/>
        <v>3</v>
      </c>
      <c r="L4016" s="2" t="str">
        <f>$B4016&amp;"-"&amp;COUNTIF($B$2:$B4016, $B4016)</f>
        <v>8556-4</v>
      </c>
    </row>
    <row r="4017" spans="1:12" x14ac:dyDescent="0.2">
      <c r="A4017" s="2" t="s">
        <v>3006</v>
      </c>
      <c r="B4017" s="2">
        <v>8560</v>
      </c>
      <c r="C4017" s="2">
        <v>0</v>
      </c>
      <c r="D4017" s="2" t="s">
        <v>3010</v>
      </c>
      <c r="E4017" s="2">
        <v>4951</v>
      </c>
      <c r="F4017" s="2" t="s">
        <v>2799</v>
      </c>
      <c r="G4017" s="2">
        <v>2723285.2590000001</v>
      </c>
      <c r="H4017" s="2">
        <v>1273907.635</v>
      </c>
      <c r="I4017" s="2" t="s">
        <v>4896</v>
      </c>
      <c r="J4017" s="4">
        <v>39630</v>
      </c>
      <c r="K4017" s="230">
        <f t="shared" si="264"/>
        <v>3</v>
      </c>
      <c r="L4017" s="2" t="str">
        <f>$B4017&amp;"-"&amp;COUNTIF($B$2:$B4017, $B4017)</f>
        <v>8560-2</v>
      </c>
    </row>
    <row r="4018" spans="1:12" x14ac:dyDescent="0.2">
      <c r="A4018" s="2" t="s">
        <v>2915</v>
      </c>
      <c r="B4018" s="2">
        <v>8564</v>
      </c>
      <c r="C4018" s="2">
        <v>2</v>
      </c>
      <c r="D4018" s="2" t="s">
        <v>3010</v>
      </c>
      <c r="E4018" s="2">
        <v>4951</v>
      </c>
      <c r="F4018" s="2" t="s">
        <v>2799</v>
      </c>
      <c r="G4018" s="2">
        <v>2723951.0269999998</v>
      </c>
      <c r="H4018" s="2">
        <v>1274492.9080000001</v>
      </c>
      <c r="I4018" s="2" t="s">
        <v>4896</v>
      </c>
      <c r="J4018" s="4">
        <v>39630</v>
      </c>
      <c r="K4018" s="230">
        <f t="shared" si="264"/>
        <v>3</v>
      </c>
      <c r="L4018" s="2" t="str">
        <f>$B4018&amp;"-"&amp;COUNTIF($B$2:$B4018, $B4018)</f>
        <v>8564-8</v>
      </c>
    </row>
    <row r="4019" spans="1:12" x14ac:dyDescent="0.2">
      <c r="A4019" s="2" t="s">
        <v>3015</v>
      </c>
      <c r="B4019" s="2">
        <v>8564</v>
      </c>
      <c r="C4019" s="2">
        <v>6</v>
      </c>
      <c r="D4019" s="2" t="s">
        <v>3010</v>
      </c>
      <c r="E4019" s="2">
        <v>4951</v>
      </c>
      <c r="F4019" s="2" t="s">
        <v>2799</v>
      </c>
      <c r="G4019" s="2">
        <v>2722046.4840000002</v>
      </c>
      <c r="H4019" s="2">
        <v>1274370.4879999999</v>
      </c>
      <c r="I4019" s="2" t="s">
        <v>4896</v>
      </c>
      <c r="J4019" s="4">
        <v>39630</v>
      </c>
      <c r="K4019" s="230">
        <f t="shared" si="264"/>
        <v>3</v>
      </c>
      <c r="L4019" s="2" t="str">
        <f>$B4019&amp;"-"&amp;COUNTIF($B$2:$B4019, $B4019)</f>
        <v>8564-9</v>
      </c>
    </row>
    <row r="4020" spans="1:12" x14ac:dyDescent="0.2">
      <c r="A4020" s="2" t="s">
        <v>3016</v>
      </c>
      <c r="B4020" s="2">
        <v>6517</v>
      </c>
      <c r="C4020" s="2">
        <v>0</v>
      </c>
      <c r="D4020" s="2" t="s">
        <v>3017</v>
      </c>
      <c r="E4020" s="2">
        <v>5001</v>
      </c>
      <c r="F4020" s="2" t="s">
        <v>3018</v>
      </c>
      <c r="G4020" s="2">
        <v>2727381.9389999998</v>
      </c>
      <c r="H4020" s="2">
        <v>1117864.4339999999</v>
      </c>
      <c r="I4020" s="2" t="s">
        <v>4900</v>
      </c>
      <c r="J4020" s="4">
        <v>39630</v>
      </c>
      <c r="K4020" s="230">
        <f t="shared" si="264"/>
        <v>1</v>
      </c>
      <c r="L4020" s="2" t="str">
        <f>$B4020&amp;"-"&amp;COUNTIF($B$2:$B4020, $B4020)</f>
        <v>6517-1</v>
      </c>
    </row>
    <row r="4021" spans="1:12" x14ac:dyDescent="0.2">
      <c r="A4021" s="2" t="s">
        <v>3019</v>
      </c>
      <c r="B4021" s="2">
        <v>6532</v>
      </c>
      <c r="C4021" s="2">
        <v>0</v>
      </c>
      <c r="D4021" s="2" t="s">
        <v>3017</v>
      </c>
      <c r="E4021" s="2">
        <v>5001</v>
      </c>
      <c r="F4021" s="2" t="s">
        <v>3018</v>
      </c>
      <c r="G4021" s="2">
        <v>2723706.969</v>
      </c>
      <c r="H4021" s="2">
        <v>1120963.719</v>
      </c>
      <c r="I4021" s="2" t="s">
        <v>4900</v>
      </c>
      <c r="J4021" s="4">
        <v>39630</v>
      </c>
      <c r="K4021" s="230">
        <f t="shared" si="264"/>
        <v>1</v>
      </c>
      <c r="L4021" s="2" t="str">
        <f>$B4021&amp;"-"&amp;COUNTIF($B$2:$B4021, $B4021)</f>
        <v>6532-1</v>
      </c>
    </row>
    <row r="4022" spans="1:12" x14ac:dyDescent="0.2">
      <c r="A4022" s="2" t="s">
        <v>3020</v>
      </c>
      <c r="B4022" s="2">
        <v>6500</v>
      </c>
      <c r="C4022" s="2">
        <v>0</v>
      </c>
      <c r="D4022" s="2" t="s">
        <v>3020</v>
      </c>
      <c r="E4022" s="2">
        <v>5002</v>
      </c>
      <c r="F4022" s="2" t="s">
        <v>3018</v>
      </c>
      <c r="G4022" s="2">
        <v>2723262.977</v>
      </c>
      <c r="H4022" s="2">
        <v>1117423.983</v>
      </c>
      <c r="I4022" s="2" t="s">
        <v>4900</v>
      </c>
      <c r="J4022" s="4">
        <v>39630</v>
      </c>
      <c r="K4022" s="230">
        <f t="shared" si="264"/>
        <v>1</v>
      </c>
      <c r="L4022" s="2" t="str">
        <f>$B4022&amp;"-"&amp;COUNTIF($B$2:$B4022, $B4022)</f>
        <v>6500-1</v>
      </c>
    </row>
    <row r="4023" spans="1:12" x14ac:dyDescent="0.2">
      <c r="A4023" s="2" t="s">
        <v>3020</v>
      </c>
      <c r="B4023" s="2">
        <v>6503</v>
      </c>
      <c r="C4023" s="2">
        <v>0</v>
      </c>
      <c r="D4023" s="2" t="s">
        <v>3020</v>
      </c>
      <c r="E4023" s="2">
        <v>5002</v>
      </c>
      <c r="F4023" s="2" t="s">
        <v>3018</v>
      </c>
      <c r="G4023" s="2">
        <v>2721042.2280000001</v>
      </c>
      <c r="H4023" s="2">
        <v>1118669.7649999999</v>
      </c>
      <c r="I4023" s="2" t="s">
        <v>4900</v>
      </c>
      <c r="J4023" s="4">
        <v>39630</v>
      </c>
      <c r="K4023" s="230">
        <f t="shared" si="264"/>
        <v>1</v>
      </c>
      <c r="L4023" s="2" t="str">
        <f>$B4023&amp;"-"&amp;COUNTIF($B$2:$B4023, $B4023)</f>
        <v>6503-1</v>
      </c>
    </row>
    <row r="4024" spans="1:12" x14ac:dyDescent="0.2">
      <c r="A4024" s="2" t="s">
        <v>3021</v>
      </c>
      <c r="B4024" s="2">
        <v>6512</v>
      </c>
      <c r="C4024" s="2">
        <v>0</v>
      </c>
      <c r="D4024" s="2" t="s">
        <v>3020</v>
      </c>
      <c r="E4024" s="2">
        <v>5002</v>
      </c>
      <c r="F4024" s="2" t="s">
        <v>3018</v>
      </c>
      <c r="G4024" s="2">
        <v>2720611.1409999998</v>
      </c>
      <c r="H4024" s="2">
        <v>1114610.9950000001</v>
      </c>
      <c r="I4024" s="2" t="s">
        <v>4900</v>
      </c>
      <c r="J4024" s="4">
        <v>39630</v>
      </c>
      <c r="K4024" s="230">
        <f t="shared" si="264"/>
        <v>1</v>
      </c>
      <c r="L4024" s="2" t="str">
        <f>$B4024&amp;"-"&amp;COUNTIF($B$2:$B4024, $B4024)</f>
        <v>6512-1</v>
      </c>
    </row>
    <row r="4025" spans="1:12" x14ac:dyDescent="0.2">
      <c r="A4025" s="2" t="s">
        <v>3022</v>
      </c>
      <c r="B4025" s="2">
        <v>6513</v>
      </c>
      <c r="C4025" s="2">
        <v>0</v>
      </c>
      <c r="D4025" s="2" t="s">
        <v>3020</v>
      </c>
      <c r="E4025" s="2">
        <v>5002</v>
      </c>
      <c r="F4025" s="2" t="s">
        <v>3018</v>
      </c>
      <c r="G4025" s="2">
        <v>2718885.0490000001</v>
      </c>
      <c r="H4025" s="2">
        <v>1118000.362</v>
      </c>
      <c r="I4025" s="2" t="s">
        <v>4900</v>
      </c>
      <c r="J4025" s="4">
        <v>39630</v>
      </c>
      <c r="K4025" s="230">
        <f t="shared" si="264"/>
        <v>1</v>
      </c>
      <c r="L4025" s="2" t="str">
        <f>$B4025&amp;"-"&amp;COUNTIF($B$2:$B4025, $B4025)</f>
        <v>6513-1</v>
      </c>
    </row>
    <row r="4026" spans="1:12" x14ac:dyDescent="0.2">
      <c r="A4026" s="2" t="s">
        <v>3023</v>
      </c>
      <c r="B4026" s="2">
        <v>6514</v>
      </c>
      <c r="C4026" s="2">
        <v>0</v>
      </c>
      <c r="D4026" s="2" t="s">
        <v>3020</v>
      </c>
      <c r="E4026" s="2">
        <v>5002</v>
      </c>
      <c r="F4026" s="2" t="s">
        <v>3018</v>
      </c>
      <c r="G4026" s="2">
        <v>2718193.003</v>
      </c>
      <c r="H4026" s="2">
        <v>1116069.9539999999</v>
      </c>
      <c r="I4026" s="2" t="s">
        <v>4900</v>
      </c>
      <c r="J4026" s="4">
        <v>39630</v>
      </c>
      <c r="K4026" s="230">
        <f t="shared" si="264"/>
        <v>1</v>
      </c>
      <c r="L4026" s="2" t="str">
        <f>$B4026&amp;"-"&amp;COUNTIF($B$2:$B4026, $B4026)</f>
        <v>6514-1</v>
      </c>
    </row>
    <row r="4027" spans="1:12" x14ac:dyDescent="0.2">
      <c r="A4027" s="2" t="s">
        <v>3024</v>
      </c>
      <c r="B4027" s="2">
        <v>6515</v>
      </c>
      <c r="C4027" s="2">
        <v>0</v>
      </c>
      <c r="D4027" s="2" t="s">
        <v>3020</v>
      </c>
      <c r="E4027" s="2">
        <v>5002</v>
      </c>
      <c r="F4027" s="2" t="s">
        <v>3018</v>
      </c>
      <c r="G4027" s="2">
        <v>2716319.179</v>
      </c>
      <c r="H4027" s="2">
        <v>1115965.352</v>
      </c>
      <c r="I4027" s="2" t="s">
        <v>4900</v>
      </c>
      <c r="J4027" s="4">
        <v>39630</v>
      </c>
      <c r="K4027" s="230">
        <f t="shared" si="264"/>
        <v>1</v>
      </c>
      <c r="L4027" s="2" t="str">
        <f>$B4027&amp;"-"&amp;COUNTIF($B$2:$B4027, $B4027)</f>
        <v>6515-1</v>
      </c>
    </row>
    <row r="4028" spans="1:12" x14ac:dyDescent="0.2">
      <c r="A4028" s="2" t="s">
        <v>3025</v>
      </c>
      <c r="B4028" s="2">
        <v>6518</v>
      </c>
      <c r="C4028" s="2">
        <v>0</v>
      </c>
      <c r="D4028" s="2" t="s">
        <v>3020</v>
      </c>
      <c r="E4028" s="2">
        <v>5002</v>
      </c>
      <c r="F4028" s="2" t="s">
        <v>3018</v>
      </c>
      <c r="G4028" s="2">
        <v>2719334.9169999999</v>
      </c>
      <c r="H4028" s="2">
        <v>1120767.317</v>
      </c>
      <c r="I4028" s="2" t="s">
        <v>4900</v>
      </c>
      <c r="J4028" s="4">
        <v>39630</v>
      </c>
      <c r="K4028" s="230">
        <f t="shared" si="264"/>
        <v>1</v>
      </c>
      <c r="L4028" s="2" t="str">
        <f>$B4028&amp;"-"&amp;COUNTIF($B$2:$B4028, $B4028)</f>
        <v>6518-1</v>
      </c>
    </row>
    <row r="4029" spans="1:12" x14ac:dyDescent="0.2">
      <c r="A4029" s="2" t="s">
        <v>3026</v>
      </c>
      <c r="B4029" s="2">
        <v>6523</v>
      </c>
      <c r="C4029" s="2">
        <v>0</v>
      </c>
      <c r="D4029" s="2" t="s">
        <v>3020</v>
      </c>
      <c r="E4029" s="2">
        <v>5002</v>
      </c>
      <c r="F4029" s="2" t="s">
        <v>3018</v>
      </c>
      <c r="G4029" s="2">
        <v>2718576.844</v>
      </c>
      <c r="H4029" s="2">
        <v>1123186.9140000001</v>
      </c>
      <c r="I4029" s="2" t="s">
        <v>4900</v>
      </c>
      <c r="J4029" s="4">
        <v>39630</v>
      </c>
      <c r="K4029" s="230">
        <f t="shared" si="264"/>
        <v>1</v>
      </c>
      <c r="L4029" s="2" t="str">
        <f>$B4029&amp;"-"&amp;COUNTIF($B$2:$B4029, $B4029)</f>
        <v>6523-1</v>
      </c>
    </row>
    <row r="4030" spans="1:12" x14ac:dyDescent="0.2">
      <c r="A4030" s="2" t="s">
        <v>3027</v>
      </c>
      <c r="B4030" s="2">
        <v>6524</v>
      </c>
      <c r="C4030" s="2">
        <v>0</v>
      </c>
      <c r="D4030" s="2" t="s">
        <v>3020</v>
      </c>
      <c r="E4030" s="2">
        <v>5002</v>
      </c>
      <c r="F4030" s="2" t="s">
        <v>3018</v>
      </c>
      <c r="G4030" s="2">
        <v>2718963.9670000002</v>
      </c>
      <c r="H4030" s="2">
        <v>1125429.8589999999</v>
      </c>
      <c r="I4030" s="2" t="s">
        <v>4900</v>
      </c>
      <c r="J4030" s="4">
        <v>39630</v>
      </c>
      <c r="K4030" s="230">
        <f t="shared" si="264"/>
        <v>1</v>
      </c>
      <c r="L4030" s="2" t="str">
        <f>$B4030&amp;"-"&amp;COUNTIF($B$2:$B4030, $B4030)</f>
        <v>6524-1</v>
      </c>
    </row>
    <row r="4031" spans="1:12" x14ac:dyDescent="0.2">
      <c r="A4031" s="2" t="s">
        <v>3028</v>
      </c>
      <c r="B4031" s="2">
        <v>6525</v>
      </c>
      <c r="C4031" s="2">
        <v>0</v>
      </c>
      <c r="D4031" s="2" t="s">
        <v>3020</v>
      </c>
      <c r="E4031" s="2">
        <v>5002</v>
      </c>
      <c r="F4031" s="2" t="s">
        <v>3018</v>
      </c>
      <c r="G4031" s="2">
        <v>2720386.8059999999</v>
      </c>
      <c r="H4031" s="2">
        <v>1121985.8389999999</v>
      </c>
      <c r="I4031" s="2" t="s">
        <v>4900</v>
      </c>
      <c r="J4031" s="4">
        <v>39630</v>
      </c>
      <c r="K4031" s="230">
        <f t="shared" si="264"/>
        <v>1</v>
      </c>
      <c r="L4031" s="2" t="str">
        <f>$B4031&amp;"-"&amp;COUNTIF($B$2:$B4031, $B4031)</f>
        <v>6525-1</v>
      </c>
    </row>
    <row r="4032" spans="1:12" x14ac:dyDescent="0.2">
      <c r="A4032" s="2" t="s">
        <v>3029</v>
      </c>
      <c r="B4032" s="2">
        <v>6528</v>
      </c>
      <c r="C4032" s="2">
        <v>0</v>
      </c>
      <c r="D4032" s="2" t="s">
        <v>3020</v>
      </c>
      <c r="E4032" s="2">
        <v>5002</v>
      </c>
      <c r="F4032" s="2" t="s">
        <v>3018</v>
      </c>
      <c r="G4032" s="2">
        <v>2721585.34</v>
      </c>
      <c r="H4032" s="2">
        <v>1112884.534</v>
      </c>
      <c r="I4032" s="2" t="s">
        <v>4900</v>
      </c>
      <c r="J4032" s="4">
        <v>39630</v>
      </c>
      <c r="K4032" s="230">
        <f t="shared" si="264"/>
        <v>1</v>
      </c>
      <c r="L4032" s="2" t="str">
        <f>$B4032&amp;"-"&amp;COUNTIF($B$2:$B4032, $B4032)</f>
        <v>6528-1</v>
      </c>
    </row>
    <row r="4033" spans="1:12" x14ac:dyDescent="0.2">
      <c r="A4033" s="2" t="s">
        <v>3019</v>
      </c>
      <c r="B4033" s="2">
        <v>6532</v>
      </c>
      <c r="C4033" s="2">
        <v>0</v>
      </c>
      <c r="D4033" s="2" t="s">
        <v>3020</v>
      </c>
      <c r="E4033" s="2">
        <v>5002</v>
      </c>
      <c r="F4033" s="2" t="s">
        <v>3018</v>
      </c>
      <c r="G4033" s="2">
        <v>2723281.855</v>
      </c>
      <c r="H4033" s="2">
        <v>1121789.993</v>
      </c>
      <c r="I4033" s="2" t="s">
        <v>4900</v>
      </c>
      <c r="J4033" s="4">
        <v>39630</v>
      </c>
      <c r="K4033" s="230">
        <f t="shared" si="264"/>
        <v>1</v>
      </c>
      <c r="L4033" s="2" t="str">
        <f>$B4033&amp;"-"&amp;COUNTIF($B$2:$B4033, $B4033)</f>
        <v>6532-2</v>
      </c>
    </row>
    <row r="4034" spans="1:12" x14ac:dyDescent="0.2">
      <c r="A4034" s="2" t="s">
        <v>3030</v>
      </c>
      <c r="B4034" s="2">
        <v>6582</v>
      </c>
      <c r="C4034" s="2">
        <v>0</v>
      </c>
      <c r="D4034" s="2" t="s">
        <v>3020</v>
      </c>
      <c r="E4034" s="2">
        <v>5002</v>
      </c>
      <c r="F4034" s="2" t="s">
        <v>3018</v>
      </c>
      <c r="G4034" s="2">
        <v>2724328.9670000002</v>
      </c>
      <c r="H4034" s="2">
        <v>1113210.5060000001</v>
      </c>
      <c r="I4034" s="2" t="s">
        <v>4900</v>
      </c>
      <c r="J4034" s="4">
        <v>39630</v>
      </c>
      <c r="K4034" s="230">
        <f t="shared" si="264"/>
        <v>1</v>
      </c>
      <c r="L4034" s="2" t="str">
        <f>$B4034&amp;"-"&amp;COUNTIF($B$2:$B4034, $B4034)</f>
        <v>6582-1</v>
      </c>
    </row>
    <row r="4035" spans="1:12" x14ac:dyDescent="0.2">
      <c r="A4035" s="2" t="s">
        <v>3031</v>
      </c>
      <c r="B4035" s="2">
        <v>6583</v>
      </c>
      <c r="C4035" s="2">
        <v>0</v>
      </c>
      <c r="D4035" s="2" t="s">
        <v>3020</v>
      </c>
      <c r="E4035" s="2">
        <v>5002</v>
      </c>
      <c r="F4035" s="2" t="s">
        <v>3018</v>
      </c>
      <c r="G4035" s="2">
        <v>2725553.1</v>
      </c>
      <c r="H4035" s="2">
        <v>1114743.54</v>
      </c>
      <c r="I4035" s="2" t="s">
        <v>4900</v>
      </c>
      <c r="J4035" s="4">
        <v>39630</v>
      </c>
      <c r="K4035" s="230">
        <f t="shared" ref="K4035:K4098" si="265">IF(I4035="it", 1, IF(I4035="fr", 2, 3))</f>
        <v>1</v>
      </c>
      <c r="L4035" s="2" t="str">
        <f>$B4035&amp;"-"&amp;COUNTIF($B$2:$B4035, $B4035)</f>
        <v>6583-1</v>
      </c>
    </row>
    <row r="4036" spans="1:12" x14ac:dyDescent="0.2">
      <c r="A4036" s="2" t="s">
        <v>3032</v>
      </c>
      <c r="B4036" s="2">
        <v>6584</v>
      </c>
      <c r="C4036" s="2">
        <v>0</v>
      </c>
      <c r="D4036" s="2" t="s">
        <v>3020</v>
      </c>
      <c r="E4036" s="2">
        <v>5002</v>
      </c>
      <c r="F4036" s="2" t="s">
        <v>3018</v>
      </c>
      <c r="G4036" s="2">
        <v>2729398.1889999998</v>
      </c>
      <c r="H4036" s="2">
        <v>1113058.743</v>
      </c>
      <c r="I4036" s="2" t="s">
        <v>4900</v>
      </c>
      <c r="J4036" s="4">
        <v>39630</v>
      </c>
      <c r="K4036" s="230">
        <f t="shared" si="265"/>
        <v>1</v>
      </c>
      <c r="L4036" s="2" t="str">
        <f>$B4036&amp;"-"&amp;COUNTIF($B$2:$B4036, $B4036)</f>
        <v>6584-1</v>
      </c>
    </row>
    <row r="4037" spans="1:12" x14ac:dyDescent="0.2">
      <c r="A4037" s="2" t="s">
        <v>3038</v>
      </c>
      <c r="B4037" s="2">
        <v>6592</v>
      </c>
      <c r="C4037" s="2">
        <v>0</v>
      </c>
      <c r="D4037" s="2" t="s">
        <v>3020</v>
      </c>
      <c r="E4037" s="2">
        <v>5002</v>
      </c>
      <c r="F4037" s="2" t="s">
        <v>3018</v>
      </c>
      <c r="G4037" s="2">
        <v>2718186.4019999998</v>
      </c>
      <c r="H4037" s="2">
        <v>1114204.088</v>
      </c>
      <c r="I4037" s="2" t="s">
        <v>4900</v>
      </c>
      <c r="J4037" s="4">
        <v>39630</v>
      </c>
      <c r="K4037" s="230">
        <f t="shared" si="265"/>
        <v>1</v>
      </c>
      <c r="L4037" s="2" t="str">
        <f>$B4037&amp;"-"&amp;COUNTIF($B$2:$B4037, $B4037)</f>
        <v>6592-1</v>
      </c>
    </row>
    <row r="4038" spans="1:12" x14ac:dyDescent="0.2">
      <c r="A4038" s="2" t="s">
        <v>3033</v>
      </c>
      <c r="B4038" s="2">
        <v>6702</v>
      </c>
      <c r="C4038" s="2">
        <v>0</v>
      </c>
      <c r="D4038" s="2" t="s">
        <v>3020</v>
      </c>
      <c r="E4038" s="2">
        <v>5002</v>
      </c>
      <c r="F4038" s="2" t="s">
        <v>3018</v>
      </c>
      <c r="G4038" s="2">
        <v>2723042.5929999999</v>
      </c>
      <c r="H4038" s="2">
        <v>1125005.9240000001</v>
      </c>
      <c r="I4038" s="2" t="s">
        <v>4900</v>
      </c>
      <c r="J4038" s="4">
        <v>39630</v>
      </c>
      <c r="K4038" s="230">
        <f t="shared" si="265"/>
        <v>1</v>
      </c>
      <c r="L4038" s="2" t="str">
        <f>$B4038&amp;"-"&amp;COUNTIF($B$2:$B4038, $B4038)</f>
        <v>6702-1</v>
      </c>
    </row>
    <row r="4039" spans="1:12" x14ac:dyDescent="0.2">
      <c r="A4039" s="2" t="s">
        <v>3038</v>
      </c>
      <c r="B4039" s="2">
        <v>6592</v>
      </c>
      <c r="C4039" s="2">
        <v>0</v>
      </c>
      <c r="D4039" s="2" t="s">
        <v>3034</v>
      </c>
      <c r="E4039" s="2">
        <v>5003</v>
      </c>
      <c r="F4039" s="2" t="s">
        <v>3018</v>
      </c>
      <c r="G4039" s="2">
        <v>2717491.4920000001</v>
      </c>
      <c r="H4039" s="2">
        <v>1112475.7509999999</v>
      </c>
      <c r="I4039" s="2" t="s">
        <v>4900</v>
      </c>
      <c r="J4039" s="4">
        <v>39630</v>
      </c>
      <c r="K4039" s="230">
        <f t="shared" si="265"/>
        <v>1</v>
      </c>
      <c r="L4039" s="2" t="str">
        <f>$B4039&amp;"-"&amp;COUNTIF($B$2:$B4039, $B4039)</f>
        <v>6592-2</v>
      </c>
    </row>
    <row r="4040" spans="1:12" x14ac:dyDescent="0.2">
      <c r="A4040" s="2" t="s">
        <v>3034</v>
      </c>
      <c r="B4040" s="2">
        <v>6593</v>
      </c>
      <c r="C4040" s="2">
        <v>0</v>
      </c>
      <c r="D4040" s="2" t="s">
        <v>3034</v>
      </c>
      <c r="E4040" s="2">
        <v>5003</v>
      </c>
      <c r="F4040" s="2" t="s">
        <v>3018</v>
      </c>
      <c r="G4040" s="2">
        <v>2716904.7319999998</v>
      </c>
      <c r="H4040" s="2">
        <v>1112029.088</v>
      </c>
      <c r="I4040" s="2" t="s">
        <v>4900</v>
      </c>
      <c r="J4040" s="4">
        <v>39630</v>
      </c>
      <c r="K4040" s="230">
        <f t="shared" si="265"/>
        <v>1</v>
      </c>
      <c r="L4040" s="2" t="str">
        <f>$B4040&amp;"-"&amp;COUNTIF($B$2:$B4040, $B4040)</f>
        <v>6593-1</v>
      </c>
    </row>
    <row r="4041" spans="1:12" x14ac:dyDescent="0.2">
      <c r="A4041" s="2" t="s">
        <v>3035</v>
      </c>
      <c r="B4041" s="2">
        <v>6599</v>
      </c>
      <c r="C4041" s="2">
        <v>0</v>
      </c>
      <c r="D4041" s="2" t="s">
        <v>3034</v>
      </c>
      <c r="E4041" s="2">
        <v>5003</v>
      </c>
      <c r="F4041" s="2" t="s">
        <v>3018</v>
      </c>
      <c r="G4041" s="2">
        <v>2716856.1880000001</v>
      </c>
      <c r="H4041" s="2">
        <v>1110687.959</v>
      </c>
      <c r="I4041" s="2" t="s">
        <v>4900</v>
      </c>
      <c r="J4041" s="4">
        <v>39630</v>
      </c>
      <c r="K4041" s="230">
        <f t="shared" si="265"/>
        <v>1</v>
      </c>
      <c r="L4041" s="2" t="str">
        <f>$B4041&amp;"-"&amp;COUNTIF($B$2:$B4041, $B4041)</f>
        <v>6599-1</v>
      </c>
    </row>
    <row r="4042" spans="1:12" x14ac:dyDescent="0.2">
      <c r="A4042" s="2" t="s">
        <v>3036</v>
      </c>
      <c r="B4042" s="2">
        <v>6810</v>
      </c>
      <c r="C4042" s="2">
        <v>0</v>
      </c>
      <c r="D4042" s="2" t="s">
        <v>3036</v>
      </c>
      <c r="E4042" s="2">
        <v>5009</v>
      </c>
      <c r="F4042" s="2" t="s">
        <v>3018</v>
      </c>
      <c r="G4042" s="2">
        <v>2721885.2710000002</v>
      </c>
      <c r="H4042" s="2">
        <v>1110078.5830000001</v>
      </c>
      <c r="I4042" s="2" t="s">
        <v>4900</v>
      </c>
      <c r="J4042" s="4">
        <v>39630</v>
      </c>
      <c r="K4042" s="230">
        <f t="shared" si="265"/>
        <v>1</v>
      </c>
      <c r="L4042" s="2" t="str">
        <f>$B4042&amp;"-"&amp;COUNTIF($B$2:$B4042, $B4042)</f>
        <v>6810-1</v>
      </c>
    </row>
    <row r="4043" spans="1:12" x14ac:dyDescent="0.2">
      <c r="A4043" s="2" t="s">
        <v>3019</v>
      </c>
      <c r="B4043" s="2">
        <v>6532</v>
      </c>
      <c r="C4043" s="2">
        <v>0</v>
      </c>
      <c r="D4043" s="2" t="s">
        <v>3037</v>
      </c>
      <c r="E4043" s="2">
        <v>5010</v>
      </c>
      <c r="F4043" s="2" t="s">
        <v>3018</v>
      </c>
      <c r="G4043" s="2">
        <v>2724433.9360000002</v>
      </c>
      <c r="H4043" s="2">
        <v>1120646.791</v>
      </c>
      <c r="I4043" s="2" t="s">
        <v>4900</v>
      </c>
      <c r="J4043" s="4">
        <v>39630</v>
      </c>
      <c r="K4043" s="230">
        <f t="shared" si="265"/>
        <v>1</v>
      </c>
      <c r="L4043" s="2" t="str">
        <f>$B4043&amp;"-"&amp;COUNTIF($B$2:$B4043, $B4043)</f>
        <v>6532-3</v>
      </c>
    </row>
    <row r="4044" spans="1:12" x14ac:dyDescent="0.2">
      <c r="A4044" s="2" t="s">
        <v>3037</v>
      </c>
      <c r="B4044" s="2">
        <v>6533</v>
      </c>
      <c r="C4044" s="2">
        <v>0</v>
      </c>
      <c r="D4044" s="2" t="s">
        <v>3037</v>
      </c>
      <c r="E4044" s="2">
        <v>5010</v>
      </c>
      <c r="F4044" s="2" t="s">
        <v>3018</v>
      </c>
      <c r="G4044" s="2">
        <v>2725824.6349999998</v>
      </c>
      <c r="H4044" s="2">
        <v>1122587.165</v>
      </c>
      <c r="I4044" s="2" t="s">
        <v>4900</v>
      </c>
      <c r="J4044" s="4">
        <v>39630</v>
      </c>
      <c r="K4044" s="230">
        <f t="shared" si="265"/>
        <v>1</v>
      </c>
      <c r="L4044" s="2" t="str">
        <f>$B4044&amp;"-"&amp;COUNTIF($B$2:$B4044, $B4044)</f>
        <v>6533-2</v>
      </c>
    </row>
    <row r="4045" spans="1:12" x14ac:dyDescent="0.2">
      <c r="A4045" s="2" t="s">
        <v>3024</v>
      </c>
      <c r="B4045" s="2">
        <v>6515</v>
      </c>
      <c r="C4045" s="2">
        <v>0</v>
      </c>
      <c r="D4045" s="2" t="s">
        <v>3039</v>
      </c>
      <c r="E4045" s="2">
        <v>5017</v>
      </c>
      <c r="F4045" s="2" t="s">
        <v>3018</v>
      </c>
      <c r="G4045" s="2">
        <v>2716776.7420000001</v>
      </c>
      <c r="H4045" s="2">
        <v>1113620.2250000001</v>
      </c>
      <c r="I4045" s="2" t="s">
        <v>4900</v>
      </c>
      <c r="J4045" s="4">
        <v>39630</v>
      </c>
      <c r="K4045" s="230">
        <f t="shared" si="265"/>
        <v>1</v>
      </c>
      <c r="L4045" s="2" t="str">
        <f>$B4045&amp;"-"&amp;COUNTIF($B$2:$B4045, $B4045)</f>
        <v>6515-2</v>
      </c>
    </row>
    <row r="4046" spans="1:12" x14ac:dyDescent="0.2">
      <c r="A4046" s="2" t="s">
        <v>3029</v>
      </c>
      <c r="B4046" s="2">
        <v>6528</v>
      </c>
      <c r="C4046" s="2">
        <v>0</v>
      </c>
      <c r="D4046" s="2" t="s">
        <v>3039</v>
      </c>
      <c r="E4046" s="2">
        <v>5017</v>
      </c>
      <c r="F4046" s="2" t="s">
        <v>3018</v>
      </c>
      <c r="G4046" s="2">
        <v>2719939.7930000001</v>
      </c>
      <c r="H4046" s="2">
        <v>1112874.125</v>
      </c>
      <c r="I4046" s="2" t="s">
        <v>4900</v>
      </c>
      <c r="J4046" s="4">
        <v>39630</v>
      </c>
      <c r="K4046" s="230">
        <f t="shared" si="265"/>
        <v>1</v>
      </c>
      <c r="L4046" s="2" t="str">
        <f>$B4046&amp;"-"&amp;COUNTIF($B$2:$B4046, $B4046)</f>
        <v>6528-2</v>
      </c>
    </row>
    <row r="4047" spans="1:12" x14ac:dyDescent="0.2">
      <c r="A4047" s="2" t="s">
        <v>3038</v>
      </c>
      <c r="B4047" s="2">
        <v>6592</v>
      </c>
      <c r="C4047" s="2">
        <v>0</v>
      </c>
      <c r="D4047" s="2" t="s">
        <v>3039</v>
      </c>
      <c r="E4047" s="2">
        <v>5017</v>
      </c>
      <c r="F4047" s="2" t="s">
        <v>3018</v>
      </c>
      <c r="G4047" s="2">
        <v>2718295.656</v>
      </c>
      <c r="H4047" s="2">
        <v>1112810.9180000001</v>
      </c>
      <c r="I4047" s="2" t="s">
        <v>4900</v>
      </c>
      <c r="J4047" s="4">
        <v>39630</v>
      </c>
      <c r="K4047" s="230">
        <f t="shared" si="265"/>
        <v>1</v>
      </c>
      <c r="L4047" s="2" t="str">
        <f>$B4047&amp;"-"&amp;COUNTIF($B$2:$B4047, $B4047)</f>
        <v>6592-3</v>
      </c>
    </row>
    <row r="4048" spans="1:12" x14ac:dyDescent="0.2">
      <c r="A4048" s="2" t="s">
        <v>3034</v>
      </c>
      <c r="B4048" s="2">
        <v>6593</v>
      </c>
      <c r="C4048" s="2">
        <v>0</v>
      </c>
      <c r="D4048" s="2" t="s">
        <v>3039</v>
      </c>
      <c r="E4048" s="2">
        <v>5017</v>
      </c>
      <c r="F4048" s="2" t="s">
        <v>3018</v>
      </c>
      <c r="G4048" s="2">
        <v>2717699.7689999999</v>
      </c>
      <c r="H4048" s="2">
        <v>1112347.9080000001</v>
      </c>
      <c r="I4048" s="2" t="s">
        <v>4900</v>
      </c>
      <c r="J4048" s="4">
        <v>39630</v>
      </c>
      <c r="K4048" s="230">
        <f t="shared" si="265"/>
        <v>1</v>
      </c>
      <c r="L4048" s="2" t="str">
        <f>$B4048&amp;"-"&amp;COUNTIF($B$2:$B4048, $B4048)</f>
        <v>6593-2</v>
      </c>
    </row>
    <row r="4049" spans="1:12" x14ac:dyDescent="0.2">
      <c r="A4049" s="2" t="s">
        <v>3040</v>
      </c>
      <c r="B4049" s="2">
        <v>6715</v>
      </c>
      <c r="C4049" s="2">
        <v>0</v>
      </c>
      <c r="D4049" s="2" t="s">
        <v>3041</v>
      </c>
      <c r="E4049" s="2">
        <v>5048</v>
      </c>
      <c r="F4049" s="2" t="s">
        <v>3018</v>
      </c>
      <c r="G4049" s="2">
        <v>2717659.548</v>
      </c>
      <c r="H4049" s="2">
        <v>1145072.9669999999</v>
      </c>
      <c r="I4049" s="2" t="s">
        <v>4900</v>
      </c>
      <c r="J4049" s="4">
        <v>39630</v>
      </c>
      <c r="K4049" s="230">
        <f t="shared" si="265"/>
        <v>1</v>
      </c>
      <c r="L4049" s="2" t="str">
        <f>$B4049&amp;"-"&amp;COUNTIF($B$2:$B4049, $B4049)</f>
        <v>6715-1</v>
      </c>
    </row>
    <row r="4050" spans="1:12" x14ac:dyDescent="0.2">
      <c r="A4050" s="2" t="s">
        <v>3041</v>
      </c>
      <c r="B4050" s="2">
        <v>6716</v>
      </c>
      <c r="C4050" s="2">
        <v>0</v>
      </c>
      <c r="D4050" s="2" t="s">
        <v>3041</v>
      </c>
      <c r="E4050" s="2">
        <v>5048</v>
      </c>
      <c r="F4050" s="2" t="s">
        <v>3018</v>
      </c>
      <c r="G4050" s="2">
        <v>2715166.801</v>
      </c>
      <c r="H4050" s="2">
        <v>1146148.0209999999</v>
      </c>
      <c r="I4050" s="2" t="s">
        <v>4900</v>
      </c>
      <c r="J4050" s="4">
        <v>39630</v>
      </c>
      <c r="K4050" s="230">
        <f t="shared" si="265"/>
        <v>1</v>
      </c>
      <c r="L4050" s="2" t="str">
        <f>$B4050&amp;"-"&amp;COUNTIF($B$2:$B4050, $B4050)</f>
        <v>6716-1</v>
      </c>
    </row>
    <row r="4051" spans="1:12" x14ac:dyDescent="0.2">
      <c r="A4051" s="2" t="s">
        <v>3042</v>
      </c>
      <c r="B4051" s="2">
        <v>6716</v>
      </c>
      <c r="C4051" s="2">
        <v>2</v>
      </c>
      <c r="D4051" s="2" t="s">
        <v>3041</v>
      </c>
      <c r="E4051" s="2">
        <v>5048</v>
      </c>
      <c r="F4051" s="2" t="s">
        <v>3018</v>
      </c>
      <c r="G4051" s="2">
        <v>2712002.9470000002</v>
      </c>
      <c r="H4051" s="2">
        <v>1145387.254</v>
      </c>
      <c r="I4051" s="2" t="s">
        <v>4900</v>
      </c>
      <c r="J4051" s="4">
        <v>39630</v>
      </c>
      <c r="K4051" s="230">
        <f t="shared" si="265"/>
        <v>1</v>
      </c>
      <c r="L4051" s="2" t="str">
        <f>$B4051&amp;"-"&amp;COUNTIF($B$2:$B4051, $B4051)</f>
        <v>6716-2</v>
      </c>
    </row>
    <row r="4052" spans="1:12" x14ac:dyDescent="0.2">
      <c r="A4052" s="2" t="s">
        <v>3043</v>
      </c>
      <c r="B4052" s="2">
        <v>6716</v>
      </c>
      <c r="C4052" s="2">
        <v>3</v>
      </c>
      <c r="D4052" s="2" t="s">
        <v>3041</v>
      </c>
      <c r="E4052" s="2">
        <v>5048</v>
      </c>
      <c r="F4052" s="2" t="s">
        <v>3018</v>
      </c>
      <c r="G4052" s="2">
        <v>2716548.2149999999</v>
      </c>
      <c r="H4052" s="2">
        <v>1146955.5530000001</v>
      </c>
      <c r="I4052" s="2" t="s">
        <v>4900</v>
      </c>
      <c r="J4052" s="4">
        <v>39630</v>
      </c>
      <c r="K4052" s="230">
        <f t="shared" si="265"/>
        <v>1</v>
      </c>
      <c r="L4052" s="2" t="str">
        <f>$B4052&amp;"-"&amp;COUNTIF($B$2:$B4052, $B4052)</f>
        <v>6716-3</v>
      </c>
    </row>
    <row r="4053" spans="1:12" x14ac:dyDescent="0.2">
      <c r="A4053" s="2" t="s">
        <v>3044</v>
      </c>
      <c r="B4053" s="2">
        <v>6721</v>
      </c>
      <c r="C4053" s="2">
        <v>2</v>
      </c>
      <c r="D4053" s="2" t="s">
        <v>3041</v>
      </c>
      <c r="E4053" s="2">
        <v>5048</v>
      </c>
      <c r="F4053" s="2" t="s">
        <v>3018</v>
      </c>
      <c r="G4053" s="2">
        <v>2718333.324</v>
      </c>
      <c r="H4053" s="2">
        <v>1143886.355</v>
      </c>
      <c r="I4053" s="2" t="s">
        <v>4900</v>
      </c>
      <c r="J4053" s="4">
        <v>39630</v>
      </c>
      <c r="K4053" s="230">
        <f t="shared" si="265"/>
        <v>1</v>
      </c>
      <c r="L4053" s="2" t="str">
        <f>$B4053&amp;"-"&amp;COUNTIF($B$2:$B4053, $B4053)</f>
        <v>6721-1</v>
      </c>
    </row>
    <row r="4054" spans="1:12" x14ac:dyDescent="0.2">
      <c r="A4054" s="2" t="s">
        <v>3045</v>
      </c>
      <c r="B4054" s="2">
        <v>6722</v>
      </c>
      <c r="C4054" s="2">
        <v>0</v>
      </c>
      <c r="D4054" s="2" t="s">
        <v>3041</v>
      </c>
      <c r="E4054" s="2">
        <v>5048</v>
      </c>
      <c r="F4054" s="2" t="s">
        <v>3018</v>
      </c>
      <c r="G4054" s="2">
        <v>2714211.1069999998</v>
      </c>
      <c r="H4054" s="2">
        <v>1143735.1140000001</v>
      </c>
      <c r="I4054" s="2" t="s">
        <v>4900</v>
      </c>
      <c r="J4054" s="4">
        <v>39630</v>
      </c>
      <c r="K4054" s="230">
        <f t="shared" si="265"/>
        <v>1</v>
      </c>
      <c r="L4054" s="2" t="str">
        <f>$B4054&amp;"-"&amp;COUNTIF($B$2:$B4054, $B4054)</f>
        <v>6722-1</v>
      </c>
    </row>
    <row r="4055" spans="1:12" x14ac:dyDescent="0.2">
      <c r="A4055" s="2" t="s">
        <v>3046</v>
      </c>
      <c r="B4055" s="2">
        <v>6723</v>
      </c>
      <c r="C4055" s="2">
        <v>0</v>
      </c>
      <c r="D4055" s="2" t="s">
        <v>3041</v>
      </c>
      <c r="E4055" s="2">
        <v>5048</v>
      </c>
      <c r="F4055" s="2" t="s">
        <v>3018</v>
      </c>
      <c r="G4055" s="2">
        <v>2711760.2540000002</v>
      </c>
      <c r="H4055" s="2">
        <v>1147626.423</v>
      </c>
      <c r="I4055" s="2" t="s">
        <v>4900</v>
      </c>
      <c r="J4055" s="4">
        <v>39630</v>
      </c>
      <c r="K4055" s="230">
        <f t="shared" si="265"/>
        <v>1</v>
      </c>
      <c r="L4055" s="2" t="str">
        <f>$B4055&amp;"-"&amp;COUNTIF($B$2:$B4055, $B4055)</f>
        <v>6723-1</v>
      </c>
    </row>
    <row r="4056" spans="1:12" x14ac:dyDescent="0.2">
      <c r="A4056" s="2" t="s">
        <v>3047</v>
      </c>
      <c r="B4056" s="2">
        <v>6723</v>
      </c>
      <c r="C4056" s="2">
        <v>2</v>
      </c>
      <c r="D4056" s="2" t="s">
        <v>3041</v>
      </c>
      <c r="E4056" s="2">
        <v>5048</v>
      </c>
      <c r="F4056" s="2" t="s">
        <v>3018</v>
      </c>
      <c r="G4056" s="2">
        <v>2714561.5860000001</v>
      </c>
      <c r="H4056" s="2">
        <v>1147612.4240000001</v>
      </c>
      <c r="I4056" s="2" t="s">
        <v>4900</v>
      </c>
      <c r="J4056" s="4">
        <v>39630</v>
      </c>
      <c r="K4056" s="230">
        <f t="shared" si="265"/>
        <v>1</v>
      </c>
      <c r="L4056" s="2" t="str">
        <f>$B4056&amp;"-"&amp;COUNTIF($B$2:$B4056, $B4056)</f>
        <v>6723-2</v>
      </c>
    </row>
    <row r="4057" spans="1:12" x14ac:dyDescent="0.2">
      <c r="A4057" s="2" t="s">
        <v>3048</v>
      </c>
      <c r="B4057" s="2">
        <v>6723</v>
      </c>
      <c r="C4057" s="2">
        <v>3</v>
      </c>
      <c r="D4057" s="2" t="s">
        <v>3041</v>
      </c>
      <c r="E4057" s="2">
        <v>5048</v>
      </c>
      <c r="F4057" s="2" t="s">
        <v>3018</v>
      </c>
      <c r="G4057" s="2">
        <v>2713596.4190000002</v>
      </c>
      <c r="H4057" s="2">
        <v>1148488.19</v>
      </c>
      <c r="I4057" s="2" t="s">
        <v>4900</v>
      </c>
      <c r="J4057" s="4">
        <v>39630</v>
      </c>
      <c r="K4057" s="230">
        <f t="shared" si="265"/>
        <v>1</v>
      </c>
      <c r="L4057" s="2" t="str">
        <f>$B4057&amp;"-"&amp;COUNTIF($B$2:$B4057, $B4057)</f>
        <v>6723-3</v>
      </c>
    </row>
    <row r="4058" spans="1:12" x14ac:dyDescent="0.2">
      <c r="A4058" s="2" t="s">
        <v>3049</v>
      </c>
      <c r="B4058" s="2">
        <v>6724</v>
      </c>
      <c r="C4058" s="2">
        <v>0</v>
      </c>
      <c r="D4058" s="2" t="s">
        <v>3041</v>
      </c>
      <c r="E4058" s="2">
        <v>5048</v>
      </c>
      <c r="F4058" s="2" t="s">
        <v>3018</v>
      </c>
      <c r="G4058" s="2">
        <v>2712225.6519999998</v>
      </c>
      <c r="H4058" s="2">
        <v>1149608.9169999999</v>
      </c>
      <c r="I4058" s="2" t="s">
        <v>4900</v>
      </c>
      <c r="J4058" s="4">
        <v>39630</v>
      </c>
      <c r="K4058" s="230">
        <f t="shared" si="265"/>
        <v>1</v>
      </c>
      <c r="L4058" s="2" t="str">
        <f>$B4058&amp;"-"&amp;COUNTIF($B$2:$B4058, $B4058)</f>
        <v>6724-1</v>
      </c>
    </row>
    <row r="4059" spans="1:12" x14ac:dyDescent="0.2">
      <c r="A4059" s="2" t="s">
        <v>3050</v>
      </c>
      <c r="B4059" s="2">
        <v>6724</v>
      </c>
      <c r="C4059" s="2">
        <v>2</v>
      </c>
      <c r="D4059" s="2" t="s">
        <v>3041</v>
      </c>
      <c r="E4059" s="2">
        <v>5048</v>
      </c>
      <c r="F4059" s="2" t="s">
        <v>3018</v>
      </c>
      <c r="G4059" s="2">
        <v>2715095.4240000001</v>
      </c>
      <c r="H4059" s="2">
        <v>1150150.007</v>
      </c>
      <c r="I4059" s="2" t="s">
        <v>4900</v>
      </c>
      <c r="J4059" s="4">
        <v>39630</v>
      </c>
      <c r="K4059" s="230">
        <f t="shared" si="265"/>
        <v>1</v>
      </c>
      <c r="L4059" s="2" t="str">
        <f>$B4059&amp;"-"&amp;COUNTIF($B$2:$B4059, $B4059)</f>
        <v>6724-2</v>
      </c>
    </row>
    <row r="4060" spans="1:12" x14ac:dyDescent="0.2">
      <c r="A4060" s="2" t="s">
        <v>3051</v>
      </c>
      <c r="B4060" s="2">
        <v>6717</v>
      </c>
      <c r="C4060" s="2">
        <v>0</v>
      </c>
      <c r="D4060" s="2" t="s">
        <v>3052</v>
      </c>
      <c r="E4060" s="2">
        <v>5049</v>
      </c>
      <c r="F4060" s="2" t="s">
        <v>3018</v>
      </c>
      <c r="G4060" s="2">
        <v>2716351.335</v>
      </c>
      <c r="H4060" s="2">
        <v>1150474.544</v>
      </c>
      <c r="I4060" s="2" t="s">
        <v>4900</v>
      </c>
      <c r="J4060" s="4">
        <v>41652</v>
      </c>
      <c r="K4060" s="230">
        <f t="shared" si="265"/>
        <v>1</v>
      </c>
      <c r="L4060" s="2" t="str">
        <f>$B4060&amp;"-"&amp;COUNTIF($B$2:$B4060, $B4060)</f>
        <v>6717-1</v>
      </c>
    </row>
    <row r="4061" spans="1:12" x14ac:dyDescent="0.2">
      <c r="A4061" s="2" t="s">
        <v>3053</v>
      </c>
      <c r="B4061" s="2">
        <v>6717</v>
      </c>
      <c r="C4061" s="2">
        <v>1</v>
      </c>
      <c r="D4061" s="2" t="s">
        <v>3052</v>
      </c>
      <c r="E4061" s="2">
        <v>5049</v>
      </c>
      <c r="F4061" s="2" t="s">
        <v>3018</v>
      </c>
      <c r="G4061" s="2">
        <v>2718111.4980000001</v>
      </c>
      <c r="H4061" s="2">
        <v>1149158.6129999999</v>
      </c>
      <c r="I4061" s="2" t="s">
        <v>4900</v>
      </c>
      <c r="J4061" s="4">
        <v>39630</v>
      </c>
      <c r="K4061" s="230">
        <f t="shared" si="265"/>
        <v>1</v>
      </c>
      <c r="L4061" s="2" t="str">
        <f>$B4061&amp;"-"&amp;COUNTIF($B$2:$B4061, $B4061)</f>
        <v>6717-2</v>
      </c>
    </row>
    <row r="4062" spans="1:12" x14ac:dyDescent="0.2">
      <c r="A4062" s="2" t="s">
        <v>3054</v>
      </c>
      <c r="B4062" s="2">
        <v>6718</v>
      </c>
      <c r="C4062" s="2">
        <v>0</v>
      </c>
      <c r="D4062" s="2" t="s">
        <v>3052</v>
      </c>
      <c r="E4062" s="2">
        <v>5049</v>
      </c>
      <c r="F4062" s="2" t="s">
        <v>3018</v>
      </c>
      <c r="G4062" s="2">
        <v>2711294.0189999999</v>
      </c>
      <c r="H4062" s="2">
        <v>1154887.6159999999</v>
      </c>
      <c r="I4062" s="2" t="s">
        <v>4900</v>
      </c>
      <c r="J4062" s="4">
        <v>39630</v>
      </c>
      <c r="K4062" s="230">
        <f t="shared" si="265"/>
        <v>1</v>
      </c>
      <c r="L4062" s="2" t="str">
        <f>$B4062&amp;"-"&amp;COUNTIF($B$2:$B4062, $B4062)</f>
        <v>6718-1</v>
      </c>
    </row>
    <row r="4063" spans="1:12" x14ac:dyDescent="0.2">
      <c r="A4063" s="2" t="s">
        <v>3055</v>
      </c>
      <c r="B4063" s="2">
        <v>6718</v>
      </c>
      <c r="C4063" s="2">
        <v>1</v>
      </c>
      <c r="D4063" s="2" t="s">
        <v>3052</v>
      </c>
      <c r="E4063" s="2">
        <v>5049</v>
      </c>
      <c r="F4063" s="2" t="s">
        <v>3018</v>
      </c>
      <c r="G4063" s="2">
        <v>2712941.8110000002</v>
      </c>
      <c r="H4063" s="2">
        <v>1152747.645</v>
      </c>
      <c r="I4063" s="2" t="s">
        <v>4900</v>
      </c>
      <c r="J4063" s="4">
        <v>39630</v>
      </c>
      <c r="K4063" s="230">
        <f t="shared" si="265"/>
        <v>1</v>
      </c>
      <c r="L4063" s="2" t="str">
        <f>$B4063&amp;"-"&amp;COUNTIF($B$2:$B4063, $B4063)</f>
        <v>6718-2</v>
      </c>
    </row>
    <row r="4064" spans="1:12" x14ac:dyDescent="0.2">
      <c r="A4064" s="2" t="s">
        <v>3056</v>
      </c>
      <c r="B4064" s="2">
        <v>6719</v>
      </c>
      <c r="C4064" s="2">
        <v>0</v>
      </c>
      <c r="D4064" s="2" t="s">
        <v>3052</v>
      </c>
      <c r="E4064" s="2">
        <v>5049</v>
      </c>
      <c r="F4064" s="2" t="s">
        <v>3018</v>
      </c>
      <c r="G4064" s="2">
        <v>2717277.96</v>
      </c>
      <c r="H4064" s="2">
        <v>1151933.8759999999</v>
      </c>
      <c r="I4064" s="2" t="s">
        <v>4900</v>
      </c>
      <c r="J4064" s="4">
        <v>39630</v>
      </c>
      <c r="K4064" s="230">
        <f t="shared" si="265"/>
        <v>1</v>
      </c>
      <c r="L4064" s="2" t="str">
        <f>$B4064&amp;"-"&amp;COUNTIF($B$2:$B4064, $B4064)</f>
        <v>6719-1</v>
      </c>
    </row>
    <row r="4065" spans="1:12" x14ac:dyDescent="0.2">
      <c r="A4065" s="2" t="s">
        <v>3056</v>
      </c>
      <c r="B4065" s="2">
        <v>6719</v>
      </c>
      <c r="C4065" s="2">
        <v>0</v>
      </c>
      <c r="D4065" s="2" t="s">
        <v>3052</v>
      </c>
      <c r="E4065" s="2">
        <v>5049</v>
      </c>
      <c r="F4065" s="2" t="s">
        <v>3018</v>
      </c>
      <c r="G4065" s="2">
        <v>2719586.9369999999</v>
      </c>
      <c r="H4065" s="2">
        <v>1159460.534</v>
      </c>
      <c r="I4065" s="2" t="s">
        <v>4900</v>
      </c>
      <c r="J4065" s="4">
        <v>39630</v>
      </c>
      <c r="K4065" s="230">
        <f t="shared" si="265"/>
        <v>1</v>
      </c>
      <c r="L4065" s="2" t="str">
        <f>$B4065&amp;"-"&amp;COUNTIF($B$2:$B4065, $B4065)</f>
        <v>6719-2</v>
      </c>
    </row>
    <row r="4066" spans="1:12" x14ac:dyDescent="0.2">
      <c r="A4066" s="2" t="s">
        <v>3057</v>
      </c>
      <c r="B4066" s="2">
        <v>6720</v>
      </c>
      <c r="C4066" s="2">
        <v>0</v>
      </c>
      <c r="D4066" s="2" t="s">
        <v>3052</v>
      </c>
      <c r="E4066" s="2">
        <v>5049</v>
      </c>
      <c r="F4066" s="2" t="s">
        <v>3018</v>
      </c>
      <c r="G4066" s="2">
        <v>2711032.62</v>
      </c>
      <c r="H4066" s="2">
        <v>1157844.784</v>
      </c>
      <c r="I4066" s="2" t="s">
        <v>4900</v>
      </c>
      <c r="J4066" s="4">
        <v>39630</v>
      </c>
      <c r="K4066" s="230">
        <f t="shared" si="265"/>
        <v>1</v>
      </c>
      <c r="L4066" s="2" t="str">
        <f>$B4066&amp;"-"&amp;COUNTIF($B$2:$B4066, $B4066)</f>
        <v>6720-1</v>
      </c>
    </row>
    <row r="4067" spans="1:12" x14ac:dyDescent="0.2">
      <c r="A4067" s="2" t="s">
        <v>3058</v>
      </c>
      <c r="B4067" s="2">
        <v>6720</v>
      </c>
      <c r="C4067" s="2">
        <v>2</v>
      </c>
      <c r="D4067" s="2" t="s">
        <v>3052</v>
      </c>
      <c r="E4067" s="2">
        <v>5049</v>
      </c>
      <c r="F4067" s="2" t="s">
        <v>3018</v>
      </c>
      <c r="G4067" s="2">
        <v>2715723.91</v>
      </c>
      <c r="H4067" s="2">
        <v>1161084.28</v>
      </c>
      <c r="I4067" s="2" t="s">
        <v>4900</v>
      </c>
      <c r="J4067" s="4">
        <v>39630</v>
      </c>
      <c r="K4067" s="230">
        <f t="shared" si="265"/>
        <v>1</v>
      </c>
      <c r="L4067" s="2" t="str">
        <f>$B4067&amp;"-"&amp;COUNTIF($B$2:$B4067, $B4067)</f>
        <v>6720-2</v>
      </c>
    </row>
    <row r="4068" spans="1:12" x14ac:dyDescent="0.2">
      <c r="A4068" s="2" t="s">
        <v>3059</v>
      </c>
      <c r="B4068" s="2">
        <v>6713</v>
      </c>
      <c r="C4068" s="2">
        <v>0</v>
      </c>
      <c r="D4068" s="2" t="s">
        <v>3060</v>
      </c>
      <c r="E4068" s="2">
        <v>5050</v>
      </c>
      <c r="F4068" s="2" t="s">
        <v>3018</v>
      </c>
      <c r="G4068" s="2">
        <v>2723065.1179999998</v>
      </c>
      <c r="H4068" s="2">
        <v>1144817.081</v>
      </c>
      <c r="I4068" s="2" t="s">
        <v>4900</v>
      </c>
      <c r="J4068" s="4">
        <v>39630</v>
      </c>
      <c r="K4068" s="230">
        <f t="shared" si="265"/>
        <v>1</v>
      </c>
      <c r="L4068" s="2" t="str">
        <f>$B4068&amp;"-"&amp;COUNTIF($B$2:$B4068, $B4068)</f>
        <v>6713-1</v>
      </c>
    </row>
    <row r="4069" spans="1:12" x14ac:dyDescent="0.2">
      <c r="A4069" s="2" t="s">
        <v>3061</v>
      </c>
      <c r="B4069" s="2">
        <v>6714</v>
      </c>
      <c r="C4069" s="2">
        <v>0</v>
      </c>
      <c r="D4069" s="2" t="s">
        <v>3060</v>
      </c>
      <c r="E4069" s="2">
        <v>5050</v>
      </c>
      <c r="F4069" s="2" t="s">
        <v>3018</v>
      </c>
      <c r="G4069" s="2">
        <v>2716213.6710000001</v>
      </c>
      <c r="H4069" s="2">
        <v>1139528.8319999999</v>
      </c>
      <c r="I4069" s="2" t="s">
        <v>4900</v>
      </c>
      <c r="J4069" s="4">
        <v>39630</v>
      </c>
      <c r="K4069" s="230">
        <f t="shared" si="265"/>
        <v>1</v>
      </c>
      <c r="L4069" s="2" t="str">
        <f>$B4069&amp;"-"&amp;COUNTIF($B$2:$B4069, $B4069)</f>
        <v>6714-1</v>
      </c>
    </row>
    <row r="4070" spans="1:12" x14ac:dyDescent="0.2">
      <c r="A4070" s="2" t="s">
        <v>3062</v>
      </c>
      <c r="B4070" s="2">
        <v>6721</v>
      </c>
      <c r="C4070" s="2">
        <v>0</v>
      </c>
      <c r="D4070" s="2" t="s">
        <v>3060</v>
      </c>
      <c r="E4070" s="2">
        <v>5050</v>
      </c>
      <c r="F4070" s="2" t="s">
        <v>3018</v>
      </c>
      <c r="G4070" s="2">
        <v>2716334.6710000001</v>
      </c>
      <c r="H4070" s="2">
        <v>1142190.412</v>
      </c>
      <c r="I4070" s="2" t="s">
        <v>4900</v>
      </c>
      <c r="J4070" s="4">
        <v>39630</v>
      </c>
      <c r="K4070" s="230">
        <f t="shared" si="265"/>
        <v>1</v>
      </c>
      <c r="L4070" s="2" t="str">
        <f>$B4070&amp;"-"&amp;COUNTIF($B$2:$B4070, $B4070)</f>
        <v>6721-2</v>
      </c>
    </row>
    <row r="4071" spans="1:12" x14ac:dyDescent="0.2">
      <c r="A4071" s="2" t="s">
        <v>3063</v>
      </c>
      <c r="B4071" s="2">
        <v>6780</v>
      </c>
      <c r="C4071" s="2">
        <v>0</v>
      </c>
      <c r="D4071" s="2" t="s">
        <v>3063</v>
      </c>
      <c r="E4071" s="2">
        <v>5061</v>
      </c>
      <c r="F4071" s="2" t="s">
        <v>3018</v>
      </c>
      <c r="G4071" s="2">
        <v>2689745.7919999999</v>
      </c>
      <c r="H4071" s="2">
        <v>1154541.2579999999</v>
      </c>
      <c r="I4071" s="2" t="s">
        <v>4900</v>
      </c>
      <c r="J4071" s="4">
        <v>39630</v>
      </c>
      <c r="K4071" s="230">
        <f t="shared" si="265"/>
        <v>1</v>
      </c>
      <c r="L4071" s="2" t="str">
        <f>$B4071&amp;"-"&amp;COUNTIF($B$2:$B4071, $B4071)</f>
        <v>6780-1</v>
      </c>
    </row>
    <row r="4072" spans="1:12" x14ac:dyDescent="0.2">
      <c r="A4072" s="2" t="s">
        <v>3065</v>
      </c>
      <c r="B4072" s="2">
        <v>6781</v>
      </c>
      <c r="C4072" s="2">
        <v>1</v>
      </c>
      <c r="D4072" s="2" t="s">
        <v>3066</v>
      </c>
      <c r="E4072" s="2">
        <v>5063</v>
      </c>
      <c r="F4072" s="2" t="s">
        <v>3018</v>
      </c>
      <c r="G4072" s="2">
        <v>2682489.878</v>
      </c>
      <c r="H4072" s="2">
        <v>1153110.621</v>
      </c>
      <c r="I4072" s="2" t="s">
        <v>4900</v>
      </c>
      <c r="J4072" s="4">
        <v>39630</v>
      </c>
      <c r="K4072" s="230">
        <f t="shared" si="265"/>
        <v>1</v>
      </c>
      <c r="L4072" s="2" t="str">
        <f>$B4072&amp;"-"&amp;COUNTIF($B$2:$B4072, $B4072)</f>
        <v>6781-1</v>
      </c>
    </row>
    <row r="4073" spans="1:12" x14ac:dyDescent="0.2">
      <c r="A4073" s="2" t="s">
        <v>3066</v>
      </c>
      <c r="B4073" s="2">
        <v>6781</v>
      </c>
      <c r="C4073" s="2">
        <v>4</v>
      </c>
      <c r="D4073" s="2" t="s">
        <v>3066</v>
      </c>
      <c r="E4073" s="2">
        <v>5063</v>
      </c>
      <c r="F4073" s="2" t="s">
        <v>3018</v>
      </c>
      <c r="G4073" s="2">
        <v>2680907.6979999999</v>
      </c>
      <c r="H4073" s="2">
        <v>1149777.7760000001</v>
      </c>
      <c r="I4073" s="2" t="s">
        <v>4900</v>
      </c>
      <c r="J4073" s="4">
        <v>39630</v>
      </c>
      <c r="K4073" s="230">
        <f t="shared" si="265"/>
        <v>1</v>
      </c>
      <c r="L4073" s="2" t="str">
        <f>$B4073&amp;"-"&amp;COUNTIF($B$2:$B4073, $B4073)</f>
        <v>6781-2</v>
      </c>
    </row>
    <row r="4074" spans="1:12" x14ac:dyDescent="0.2">
      <c r="A4074" s="2" t="s">
        <v>3067</v>
      </c>
      <c r="B4074" s="2">
        <v>6743</v>
      </c>
      <c r="C4074" s="2">
        <v>0</v>
      </c>
      <c r="D4074" s="2" t="s">
        <v>3068</v>
      </c>
      <c r="E4074" s="2">
        <v>5064</v>
      </c>
      <c r="F4074" s="2" t="s">
        <v>3018</v>
      </c>
      <c r="G4074" s="2">
        <v>2714021.4720000001</v>
      </c>
      <c r="H4074" s="2">
        <v>1138412.831</v>
      </c>
      <c r="I4074" s="2" t="s">
        <v>4900</v>
      </c>
      <c r="J4074" s="4">
        <v>39630</v>
      </c>
      <c r="K4074" s="230">
        <f t="shared" si="265"/>
        <v>1</v>
      </c>
      <c r="L4074" s="2" t="str">
        <f>$B4074&amp;"-"&amp;COUNTIF($B$2:$B4074, $B4074)</f>
        <v>6743-1</v>
      </c>
    </row>
    <row r="4075" spans="1:12" x14ac:dyDescent="0.2">
      <c r="A4075" s="2" t="s">
        <v>3069</v>
      </c>
      <c r="B4075" s="2">
        <v>6774</v>
      </c>
      <c r="C4075" s="2">
        <v>0</v>
      </c>
      <c r="D4075" s="2" t="s">
        <v>3069</v>
      </c>
      <c r="E4075" s="2">
        <v>5071</v>
      </c>
      <c r="F4075" s="2" t="s">
        <v>3018</v>
      </c>
      <c r="G4075" s="2">
        <v>2701559.2009999999</v>
      </c>
      <c r="H4075" s="2">
        <v>1146133.048</v>
      </c>
      <c r="I4075" s="2" t="s">
        <v>4900</v>
      </c>
      <c r="J4075" s="4">
        <v>39630</v>
      </c>
      <c r="K4075" s="230">
        <f t="shared" si="265"/>
        <v>1</v>
      </c>
      <c r="L4075" s="2" t="str">
        <f>$B4075&amp;"-"&amp;COUNTIF($B$2:$B4075, $B4075)</f>
        <v>6774-1</v>
      </c>
    </row>
    <row r="4076" spans="1:12" x14ac:dyDescent="0.2">
      <c r="A4076" s="2" t="s">
        <v>3070</v>
      </c>
      <c r="B4076" s="2">
        <v>6746</v>
      </c>
      <c r="C4076" s="2">
        <v>0</v>
      </c>
      <c r="D4076" s="2" t="s">
        <v>3071</v>
      </c>
      <c r="E4076" s="2">
        <v>5072</v>
      </c>
      <c r="F4076" s="2" t="s">
        <v>3018</v>
      </c>
      <c r="G4076" s="2">
        <v>2707765.753</v>
      </c>
      <c r="H4076" s="2">
        <v>1144456.7309999999</v>
      </c>
      <c r="I4076" s="2" t="s">
        <v>4900</v>
      </c>
      <c r="J4076" s="4">
        <v>39630</v>
      </c>
      <c r="K4076" s="230">
        <f t="shared" si="265"/>
        <v>1</v>
      </c>
      <c r="L4076" s="2" t="str">
        <f>$B4076&amp;"-"&amp;COUNTIF($B$2:$B4076, $B4076)</f>
        <v>6746-1</v>
      </c>
    </row>
    <row r="4077" spans="1:12" x14ac:dyDescent="0.2">
      <c r="A4077" s="2" t="s">
        <v>3072</v>
      </c>
      <c r="B4077" s="2">
        <v>6746</v>
      </c>
      <c r="C4077" s="2">
        <v>1</v>
      </c>
      <c r="D4077" s="2" t="s">
        <v>3071</v>
      </c>
      <c r="E4077" s="2">
        <v>5072</v>
      </c>
      <c r="F4077" s="2" t="s">
        <v>3018</v>
      </c>
      <c r="G4077" s="2">
        <v>2708066.3590000002</v>
      </c>
      <c r="H4077" s="2">
        <v>1145532.54</v>
      </c>
      <c r="I4077" s="2" t="s">
        <v>4900</v>
      </c>
      <c r="J4077" s="4">
        <v>39630</v>
      </c>
      <c r="K4077" s="230">
        <f t="shared" si="265"/>
        <v>1</v>
      </c>
      <c r="L4077" s="2" t="str">
        <f>$B4077&amp;"-"&amp;COUNTIF($B$2:$B4077, $B4077)</f>
        <v>6746-2</v>
      </c>
    </row>
    <row r="4078" spans="1:12" x14ac:dyDescent="0.2">
      <c r="A4078" s="2" t="s">
        <v>3073</v>
      </c>
      <c r="B4078" s="2">
        <v>6746</v>
      </c>
      <c r="C4078" s="2">
        <v>2</v>
      </c>
      <c r="D4078" s="2" t="s">
        <v>3071</v>
      </c>
      <c r="E4078" s="2">
        <v>5072</v>
      </c>
      <c r="F4078" s="2" t="s">
        <v>3018</v>
      </c>
      <c r="G4078" s="2">
        <v>2707857.085</v>
      </c>
      <c r="H4078" s="2">
        <v>1143789.919</v>
      </c>
      <c r="I4078" s="2" t="s">
        <v>4900</v>
      </c>
      <c r="J4078" s="4">
        <v>39630</v>
      </c>
      <c r="K4078" s="230">
        <f t="shared" si="265"/>
        <v>1</v>
      </c>
      <c r="L4078" s="2" t="str">
        <f>$B4078&amp;"-"&amp;COUNTIF($B$2:$B4078, $B4078)</f>
        <v>6746-3</v>
      </c>
    </row>
    <row r="4079" spans="1:12" x14ac:dyDescent="0.2">
      <c r="A4079" s="2" t="s">
        <v>3074</v>
      </c>
      <c r="B4079" s="2">
        <v>6747</v>
      </c>
      <c r="C4079" s="2">
        <v>0</v>
      </c>
      <c r="D4079" s="2" t="s">
        <v>3071</v>
      </c>
      <c r="E4079" s="2">
        <v>5072</v>
      </c>
      <c r="F4079" s="2" t="s">
        <v>3018</v>
      </c>
      <c r="G4079" s="2">
        <v>2704454.969</v>
      </c>
      <c r="H4079" s="2">
        <v>1142106.892</v>
      </c>
      <c r="I4079" s="2" t="s">
        <v>4900</v>
      </c>
      <c r="J4079" s="4">
        <v>39630</v>
      </c>
      <c r="K4079" s="230">
        <f t="shared" si="265"/>
        <v>1</v>
      </c>
      <c r="L4079" s="2" t="str">
        <f>$B4079&amp;"-"&amp;COUNTIF($B$2:$B4079, $B4079)</f>
        <v>6747-1</v>
      </c>
    </row>
    <row r="4080" spans="1:12" x14ac:dyDescent="0.2">
      <c r="A4080" s="2" t="s">
        <v>3075</v>
      </c>
      <c r="B4080" s="2">
        <v>6748</v>
      </c>
      <c r="C4080" s="2">
        <v>0</v>
      </c>
      <c r="D4080" s="2" t="s">
        <v>3071</v>
      </c>
      <c r="E4080" s="2">
        <v>5072</v>
      </c>
      <c r="F4080" s="2" t="s">
        <v>3018</v>
      </c>
      <c r="G4080" s="2">
        <v>2709991.392</v>
      </c>
      <c r="H4080" s="2">
        <v>1144418.7220000001</v>
      </c>
      <c r="I4080" s="2" t="s">
        <v>4900</v>
      </c>
      <c r="J4080" s="4">
        <v>39630</v>
      </c>
      <c r="K4080" s="230">
        <f t="shared" si="265"/>
        <v>1</v>
      </c>
      <c r="L4080" s="2" t="str">
        <f>$B4080&amp;"-"&amp;COUNTIF($B$2:$B4080, $B4080)</f>
        <v>6748-1</v>
      </c>
    </row>
    <row r="4081" spans="1:12" x14ac:dyDescent="0.2">
      <c r="A4081" s="2" t="s">
        <v>3076</v>
      </c>
      <c r="B4081" s="2">
        <v>6749</v>
      </c>
      <c r="C4081" s="2">
        <v>0</v>
      </c>
      <c r="D4081" s="2" t="s">
        <v>3071</v>
      </c>
      <c r="E4081" s="2">
        <v>5072</v>
      </c>
      <c r="F4081" s="2" t="s">
        <v>3018</v>
      </c>
      <c r="G4081" s="2">
        <v>2712884.8689999999</v>
      </c>
      <c r="H4081" s="2">
        <v>1140068.544</v>
      </c>
      <c r="I4081" s="2" t="s">
        <v>4900</v>
      </c>
      <c r="J4081" s="4">
        <v>39630</v>
      </c>
      <c r="K4081" s="230">
        <f t="shared" si="265"/>
        <v>1</v>
      </c>
      <c r="L4081" s="2" t="str">
        <f>$B4081&amp;"-"&amp;COUNTIF($B$2:$B4081, $B4081)</f>
        <v>6749-1</v>
      </c>
    </row>
    <row r="4082" spans="1:12" x14ac:dyDescent="0.2">
      <c r="A4082" s="2" t="s">
        <v>3077</v>
      </c>
      <c r="B4082" s="2">
        <v>6749</v>
      </c>
      <c r="C4082" s="2">
        <v>1</v>
      </c>
      <c r="D4082" s="2" t="s">
        <v>3071</v>
      </c>
      <c r="E4082" s="2">
        <v>5072</v>
      </c>
      <c r="F4082" s="2" t="s">
        <v>3018</v>
      </c>
      <c r="G4082" s="2">
        <v>2711512.0079999999</v>
      </c>
      <c r="H4082" s="2">
        <v>1141925.1000000001</v>
      </c>
      <c r="I4082" s="2" t="s">
        <v>4900</v>
      </c>
      <c r="J4082" s="4">
        <v>39630</v>
      </c>
      <c r="K4082" s="230">
        <f t="shared" si="265"/>
        <v>1</v>
      </c>
      <c r="L4082" s="2" t="str">
        <f>$B4082&amp;"-"&amp;COUNTIF($B$2:$B4082, $B4082)</f>
        <v>6749-2</v>
      </c>
    </row>
    <row r="4083" spans="1:12" x14ac:dyDescent="0.2">
      <c r="A4083" s="2" t="s">
        <v>3071</v>
      </c>
      <c r="B4083" s="2">
        <v>6760</v>
      </c>
      <c r="C4083" s="2">
        <v>0</v>
      </c>
      <c r="D4083" s="2" t="s">
        <v>3071</v>
      </c>
      <c r="E4083" s="2">
        <v>5072</v>
      </c>
      <c r="F4083" s="2" t="s">
        <v>3018</v>
      </c>
      <c r="G4083" s="2">
        <v>2704596.37</v>
      </c>
      <c r="H4083" s="2">
        <v>1147781.727</v>
      </c>
      <c r="I4083" s="2" t="s">
        <v>4900</v>
      </c>
      <c r="J4083" s="4">
        <v>39630</v>
      </c>
      <c r="K4083" s="230">
        <f t="shared" si="265"/>
        <v>1</v>
      </c>
      <c r="L4083" s="2" t="str">
        <f>$B4083&amp;"-"&amp;COUNTIF($B$2:$B4083, $B4083)</f>
        <v>6760-1</v>
      </c>
    </row>
    <row r="4084" spans="1:12" x14ac:dyDescent="0.2">
      <c r="A4084" s="2" t="s">
        <v>3078</v>
      </c>
      <c r="B4084" s="2">
        <v>6760</v>
      </c>
      <c r="C4084" s="2">
        <v>1</v>
      </c>
      <c r="D4084" s="2" t="s">
        <v>3071</v>
      </c>
      <c r="E4084" s="2">
        <v>5072</v>
      </c>
      <c r="F4084" s="2" t="s">
        <v>3018</v>
      </c>
      <c r="G4084" s="2">
        <v>2708024.8080000002</v>
      </c>
      <c r="H4084" s="2">
        <v>1150342.0209999999</v>
      </c>
      <c r="I4084" s="2" t="s">
        <v>4900</v>
      </c>
      <c r="J4084" s="4">
        <v>39630</v>
      </c>
      <c r="K4084" s="230">
        <f t="shared" si="265"/>
        <v>1</v>
      </c>
      <c r="L4084" s="2" t="str">
        <f>$B4084&amp;"-"&amp;COUNTIF($B$2:$B4084, $B4084)</f>
        <v>6760-2</v>
      </c>
    </row>
    <row r="4085" spans="1:12" x14ac:dyDescent="0.2">
      <c r="A4085" s="2" t="s">
        <v>3079</v>
      </c>
      <c r="B4085" s="2">
        <v>6760</v>
      </c>
      <c r="C4085" s="2">
        <v>2</v>
      </c>
      <c r="D4085" s="2" t="s">
        <v>3071</v>
      </c>
      <c r="E4085" s="2">
        <v>5072</v>
      </c>
      <c r="F4085" s="2" t="s">
        <v>3018</v>
      </c>
      <c r="G4085" s="2">
        <v>2704945.6</v>
      </c>
      <c r="H4085" s="2">
        <v>1149132.1359999999</v>
      </c>
      <c r="I4085" s="2" t="s">
        <v>4900</v>
      </c>
      <c r="J4085" s="4">
        <v>39630</v>
      </c>
      <c r="K4085" s="230">
        <f t="shared" si="265"/>
        <v>1</v>
      </c>
      <c r="L4085" s="2" t="str">
        <f>$B4085&amp;"-"&amp;COUNTIF($B$2:$B4085, $B4085)</f>
        <v>6760-3</v>
      </c>
    </row>
    <row r="4086" spans="1:12" x14ac:dyDescent="0.2">
      <c r="A4086" s="2" t="s">
        <v>3080</v>
      </c>
      <c r="B4086" s="2">
        <v>6760</v>
      </c>
      <c r="C4086" s="2">
        <v>3</v>
      </c>
      <c r="D4086" s="2" t="s">
        <v>3071</v>
      </c>
      <c r="E4086" s="2">
        <v>5072</v>
      </c>
      <c r="F4086" s="2" t="s">
        <v>3018</v>
      </c>
      <c r="G4086" s="2">
        <v>2705611.5809999998</v>
      </c>
      <c r="H4086" s="2">
        <v>1151490.841</v>
      </c>
      <c r="I4086" s="2" t="s">
        <v>4900</v>
      </c>
      <c r="J4086" s="4">
        <v>39630</v>
      </c>
      <c r="K4086" s="230">
        <f t="shared" si="265"/>
        <v>1</v>
      </c>
      <c r="L4086" s="2" t="str">
        <f>$B4086&amp;"-"&amp;COUNTIF($B$2:$B4086, $B4086)</f>
        <v>6760-4</v>
      </c>
    </row>
    <row r="4087" spans="1:12" x14ac:dyDescent="0.2">
      <c r="A4087" s="2" t="s">
        <v>3081</v>
      </c>
      <c r="B4087" s="2">
        <v>6760</v>
      </c>
      <c r="C4087" s="2">
        <v>4</v>
      </c>
      <c r="D4087" s="2" t="s">
        <v>3071</v>
      </c>
      <c r="E4087" s="2">
        <v>5072</v>
      </c>
      <c r="F4087" s="2" t="s">
        <v>3018</v>
      </c>
      <c r="G4087" s="2">
        <v>2706516.3509999998</v>
      </c>
      <c r="H4087" s="2">
        <v>1151377.253</v>
      </c>
      <c r="I4087" s="2" t="s">
        <v>4900</v>
      </c>
      <c r="J4087" s="4">
        <v>39630</v>
      </c>
      <c r="K4087" s="230">
        <f t="shared" si="265"/>
        <v>1</v>
      </c>
      <c r="L4087" s="2" t="str">
        <f>$B4087&amp;"-"&amp;COUNTIF($B$2:$B4087, $B4087)</f>
        <v>6760-5</v>
      </c>
    </row>
    <row r="4088" spans="1:12" x14ac:dyDescent="0.2">
      <c r="A4088" s="2" t="s">
        <v>3082</v>
      </c>
      <c r="B4088" s="2">
        <v>6760</v>
      </c>
      <c r="C4088" s="2">
        <v>5</v>
      </c>
      <c r="D4088" s="2" t="s">
        <v>3071</v>
      </c>
      <c r="E4088" s="2">
        <v>5072</v>
      </c>
      <c r="F4088" s="2" t="s">
        <v>3018</v>
      </c>
      <c r="G4088" s="2">
        <v>2707827.4759999998</v>
      </c>
      <c r="H4088" s="2">
        <v>1147850.2890000001</v>
      </c>
      <c r="I4088" s="2" t="s">
        <v>4900</v>
      </c>
      <c r="J4088" s="4">
        <v>39630</v>
      </c>
      <c r="K4088" s="230">
        <f t="shared" si="265"/>
        <v>1</v>
      </c>
      <c r="L4088" s="2" t="str">
        <f>$B4088&amp;"-"&amp;COUNTIF($B$2:$B4088, $B4088)</f>
        <v>6760-6</v>
      </c>
    </row>
    <row r="4089" spans="1:12" x14ac:dyDescent="0.2">
      <c r="A4089" s="2" t="s">
        <v>3083</v>
      </c>
      <c r="B4089" s="2">
        <v>6763</v>
      </c>
      <c r="C4089" s="2">
        <v>0</v>
      </c>
      <c r="D4089" s="2" t="s">
        <v>3071</v>
      </c>
      <c r="E4089" s="2">
        <v>5072</v>
      </c>
      <c r="F4089" s="2" t="s">
        <v>3018</v>
      </c>
      <c r="G4089" s="2">
        <v>2702125.1120000002</v>
      </c>
      <c r="H4089" s="2">
        <v>1151275.8470000001</v>
      </c>
      <c r="I4089" s="2" t="s">
        <v>4900</v>
      </c>
      <c r="J4089" s="4">
        <v>39630</v>
      </c>
      <c r="K4089" s="230">
        <f t="shared" si="265"/>
        <v>1</v>
      </c>
      <c r="L4089" s="2" t="str">
        <f>$B4089&amp;"-"&amp;COUNTIF($B$2:$B4089, $B4089)</f>
        <v>6763-1</v>
      </c>
    </row>
    <row r="4090" spans="1:12" x14ac:dyDescent="0.2">
      <c r="A4090" s="2" t="s">
        <v>3084</v>
      </c>
      <c r="B4090" s="2">
        <v>6763</v>
      </c>
      <c r="C4090" s="2">
        <v>1</v>
      </c>
      <c r="D4090" s="2" t="s">
        <v>3071</v>
      </c>
      <c r="E4090" s="2">
        <v>5072</v>
      </c>
      <c r="F4090" s="2" t="s">
        <v>3018</v>
      </c>
      <c r="G4090" s="2">
        <v>2704119.2110000001</v>
      </c>
      <c r="H4090" s="2">
        <v>1152030.395</v>
      </c>
      <c r="I4090" s="2" t="s">
        <v>4900</v>
      </c>
      <c r="J4090" s="4">
        <v>39630</v>
      </c>
      <c r="K4090" s="230">
        <f t="shared" si="265"/>
        <v>1</v>
      </c>
      <c r="L4090" s="2" t="str">
        <f>$B4090&amp;"-"&amp;COUNTIF($B$2:$B4090, $B4090)</f>
        <v>6763-2</v>
      </c>
    </row>
    <row r="4091" spans="1:12" x14ac:dyDescent="0.2">
      <c r="A4091" s="2" t="s">
        <v>3085</v>
      </c>
      <c r="B4091" s="2">
        <v>6764</v>
      </c>
      <c r="C4091" s="2">
        <v>0</v>
      </c>
      <c r="D4091" s="2" t="s">
        <v>3071</v>
      </c>
      <c r="E4091" s="2">
        <v>5072</v>
      </c>
      <c r="F4091" s="2" t="s">
        <v>3018</v>
      </c>
      <c r="G4091" s="2">
        <v>2706445.7319999998</v>
      </c>
      <c r="H4091" s="2">
        <v>1146692.0390000001</v>
      </c>
      <c r="I4091" s="2" t="s">
        <v>4900</v>
      </c>
      <c r="J4091" s="4">
        <v>39630</v>
      </c>
      <c r="K4091" s="230">
        <f t="shared" si="265"/>
        <v>1</v>
      </c>
      <c r="L4091" s="2" t="str">
        <f>$B4091&amp;"-"&amp;COUNTIF($B$2:$B4091, $B4091)</f>
        <v>6764-1</v>
      </c>
    </row>
    <row r="4092" spans="1:12" x14ac:dyDescent="0.2">
      <c r="A4092" s="2" t="s">
        <v>3086</v>
      </c>
      <c r="B4092" s="2">
        <v>6745</v>
      </c>
      <c r="C4092" s="2">
        <v>0</v>
      </c>
      <c r="D4092" s="2" t="s">
        <v>3086</v>
      </c>
      <c r="E4092" s="2">
        <v>5073</v>
      </c>
      <c r="F4092" s="2" t="s">
        <v>3018</v>
      </c>
      <c r="G4092" s="2">
        <v>2709749.8259999999</v>
      </c>
      <c r="H4092" s="2">
        <v>1139071.679</v>
      </c>
      <c r="I4092" s="2" t="s">
        <v>4900</v>
      </c>
      <c r="J4092" s="4">
        <v>39630</v>
      </c>
      <c r="K4092" s="230">
        <f t="shared" si="265"/>
        <v>1</v>
      </c>
      <c r="L4092" s="2" t="str">
        <f>$B4092&amp;"-"&amp;COUNTIF($B$2:$B4092, $B4092)</f>
        <v>6745-1</v>
      </c>
    </row>
    <row r="4093" spans="1:12" x14ac:dyDescent="0.2">
      <c r="A4093" s="2" t="s">
        <v>3087</v>
      </c>
      <c r="B4093" s="2">
        <v>6744</v>
      </c>
      <c r="C4093" s="2">
        <v>0</v>
      </c>
      <c r="D4093" s="2" t="s">
        <v>3087</v>
      </c>
      <c r="E4093" s="2">
        <v>5076</v>
      </c>
      <c r="F4093" s="2" t="s">
        <v>3018</v>
      </c>
      <c r="G4093" s="2">
        <v>2712350.591</v>
      </c>
      <c r="H4093" s="2">
        <v>1133378.0049999999</v>
      </c>
      <c r="I4093" s="2" t="s">
        <v>4900</v>
      </c>
      <c r="J4093" s="4">
        <v>39630</v>
      </c>
      <c r="K4093" s="230">
        <f t="shared" si="265"/>
        <v>1</v>
      </c>
      <c r="L4093" s="2" t="str">
        <f>$B4093&amp;"-"&amp;COUNTIF($B$2:$B4093, $B4093)</f>
        <v>6744-1</v>
      </c>
    </row>
    <row r="4094" spans="1:12" x14ac:dyDescent="0.2">
      <c r="A4094" s="2" t="s">
        <v>3088</v>
      </c>
      <c r="B4094" s="2">
        <v>6742</v>
      </c>
      <c r="C4094" s="2">
        <v>0</v>
      </c>
      <c r="D4094" s="2" t="s">
        <v>3088</v>
      </c>
      <c r="E4094" s="2">
        <v>5077</v>
      </c>
      <c r="F4094" s="2" t="s">
        <v>3018</v>
      </c>
      <c r="G4094" s="2">
        <v>2716034.4410000001</v>
      </c>
      <c r="H4094" s="2">
        <v>1136901.0120000001</v>
      </c>
      <c r="I4094" s="2" t="s">
        <v>4900</v>
      </c>
      <c r="J4094" s="4">
        <v>39630</v>
      </c>
      <c r="K4094" s="230">
        <f t="shared" si="265"/>
        <v>1</v>
      </c>
      <c r="L4094" s="2" t="str">
        <f>$B4094&amp;"-"&amp;COUNTIF($B$2:$B4094, $B4094)</f>
        <v>6742-1</v>
      </c>
    </row>
    <row r="4095" spans="1:12" x14ac:dyDescent="0.2">
      <c r="A4095" s="2" t="s">
        <v>3089</v>
      </c>
      <c r="B4095" s="2">
        <v>6772</v>
      </c>
      <c r="C4095" s="2">
        <v>0</v>
      </c>
      <c r="D4095" s="2" t="s">
        <v>3090</v>
      </c>
      <c r="E4095" s="2">
        <v>5078</v>
      </c>
      <c r="F4095" s="2" t="s">
        <v>3018</v>
      </c>
      <c r="G4095" s="2">
        <v>2697293.156</v>
      </c>
      <c r="H4095" s="2">
        <v>1148335.9450000001</v>
      </c>
      <c r="I4095" s="2" t="s">
        <v>4900</v>
      </c>
      <c r="J4095" s="4">
        <v>39630</v>
      </c>
      <c r="K4095" s="230">
        <f t="shared" si="265"/>
        <v>1</v>
      </c>
      <c r="L4095" s="2" t="str">
        <f>$B4095&amp;"-"&amp;COUNTIF($B$2:$B4095, $B4095)</f>
        <v>6772-1</v>
      </c>
    </row>
    <row r="4096" spans="1:12" x14ac:dyDescent="0.2">
      <c r="A4096" s="2" t="s">
        <v>3090</v>
      </c>
      <c r="B4096" s="2">
        <v>6773</v>
      </c>
      <c r="C4096" s="2">
        <v>0</v>
      </c>
      <c r="D4096" s="2" t="s">
        <v>3090</v>
      </c>
      <c r="E4096" s="2">
        <v>5078</v>
      </c>
      <c r="F4096" s="2" t="s">
        <v>3018</v>
      </c>
      <c r="G4096" s="2">
        <v>2700535.858</v>
      </c>
      <c r="H4096" s="2">
        <v>1147734.098</v>
      </c>
      <c r="I4096" s="2" t="s">
        <v>4900</v>
      </c>
      <c r="J4096" s="4">
        <v>39630</v>
      </c>
      <c r="K4096" s="230">
        <f t="shared" si="265"/>
        <v>1</v>
      </c>
      <c r="L4096" s="2" t="str">
        <f>$B4096&amp;"-"&amp;COUNTIF($B$2:$B4096, $B4096)</f>
        <v>6773-1</v>
      </c>
    </row>
    <row r="4097" spans="1:12" x14ac:dyDescent="0.2">
      <c r="A4097" s="2" t="s">
        <v>3091</v>
      </c>
      <c r="B4097" s="2">
        <v>6775</v>
      </c>
      <c r="C4097" s="2">
        <v>0</v>
      </c>
      <c r="D4097" s="2" t="s">
        <v>3092</v>
      </c>
      <c r="E4097" s="2">
        <v>5079</v>
      </c>
      <c r="F4097" s="2" t="s">
        <v>3018</v>
      </c>
      <c r="G4097" s="2">
        <v>2696688.071</v>
      </c>
      <c r="H4097" s="2">
        <v>1150334.81</v>
      </c>
      <c r="I4097" s="2" t="s">
        <v>4900</v>
      </c>
      <c r="J4097" s="4">
        <v>39630</v>
      </c>
      <c r="K4097" s="230">
        <f t="shared" si="265"/>
        <v>1</v>
      </c>
      <c r="L4097" s="2" t="str">
        <f>$B4097&amp;"-"&amp;COUNTIF($B$2:$B4097, $B4097)</f>
        <v>6775-1</v>
      </c>
    </row>
    <row r="4098" spans="1:12" x14ac:dyDescent="0.2">
      <c r="A4098" s="2" t="s">
        <v>3093</v>
      </c>
      <c r="B4098" s="2">
        <v>6776</v>
      </c>
      <c r="C4098" s="2">
        <v>0</v>
      </c>
      <c r="D4098" s="2" t="s">
        <v>3092</v>
      </c>
      <c r="E4098" s="2">
        <v>5079</v>
      </c>
      <c r="F4098" s="2" t="s">
        <v>3018</v>
      </c>
      <c r="G4098" s="2">
        <v>2696052.3939999999</v>
      </c>
      <c r="H4098" s="2">
        <v>1153850.3049999999</v>
      </c>
      <c r="I4098" s="2" t="s">
        <v>4900</v>
      </c>
      <c r="J4098" s="4">
        <v>39630</v>
      </c>
      <c r="K4098" s="230">
        <f t="shared" si="265"/>
        <v>1</v>
      </c>
      <c r="L4098" s="2" t="str">
        <f>$B4098&amp;"-"&amp;COUNTIF($B$2:$B4098, $B4098)</f>
        <v>6776-1</v>
      </c>
    </row>
    <row r="4099" spans="1:12" x14ac:dyDescent="0.2">
      <c r="A4099" s="2" t="s">
        <v>3092</v>
      </c>
      <c r="B4099" s="2">
        <v>6777</v>
      </c>
      <c r="C4099" s="2">
        <v>0</v>
      </c>
      <c r="D4099" s="2" t="s">
        <v>3092</v>
      </c>
      <c r="E4099" s="2">
        <v>5079</v>
      </c>
      <c r="F4099" s="2" t="s">
        <v>3018</v>
      </c>
      <c r="G4099" s="2">
        <v>2698672.858</v>
      </c>
      <c r="H4099" s="2">
        <v>1152152.723</v>
      </c>
      <c r="I4099" s="2" t="s">
        <v>4900</v>
      </c>
      <c r="J4099" s="4">
        <v>39630</v>
      </c>
      <c r="K4099" s="230">
        <f t="shared" ref="K4099:K4162" si="266">IF(I4099="it", 1, IF(I4099="fr", 2, 3))</f>
        <v>1</v>
      </c>
      <c r="L4099" s="2" t="str">
        <f>$B4099&amp;"-"&amp;COUNTIF($B$2:$B4099, $B4099)</f>
        <v>6777-1</v>
      </c>
    </row>
    <row r="4100" spans="1:12" x14ac:dyDescent="0.2">
      <c r="A4100" s="2" t="s">
        <v>3095</v>
      </c>
      <c r="B4100" s="2">
        <v>6612</v>
      </c>
      <c r="C4100" s="2">
        <v>0</v>
      </c>
      <c r="D4100" s="2" t="s">
        <v>3095</v>
      </c>
      <c r="E4100" s="2">
        <v>5091</v>
      </c>
      <c r="F4100" s="2" t="s">
        <v>3018</v>
      </c>
      <c r="G4100" s="2">
        <v>2702887.2620000001</v>
      </c>
      <c r="H4100" s="2">
        <v>1112497.737</v>
      </c>
      <c r="I4100" s="2" t="s">
        <v>4900</v>
      </c>
      <c r="J4100" s="4">
        <v>39630</v>
      </c>
      <c r="K4100" s="230">
        <f t="shared" si="266"/>
        <v>1</v>
      </c>
      <c r="L4100" s="2" t="str">
        <f>$B4100&amp;"-"&amp;COUNTIF($B$2:$B4100, $B4100)</f>
        <v>6612-1</v>
      </c>
    </row>
    <row r="4101" spans="1:12" x14ac:dyDescent="0.2">
      <c r="A4101" s="2" t="s">
        <v>3105</v>
      </c>
      <c r="B4101" s="2">
        <v>6618</v>
      </c>
      <c r="C4101" s="2">
        <v>0</v>
      </c>
      <c r="D4101" s="2" t="s">
        <v>3095</v>
      </c>
      <c r="E4101" s="2">
        <v>5091</v>
      </c>
      <c r="F4101" s="2" t="s">
        <v>3018</v>
      </c>
      <c r="G4101" s="2">
        <v>2700698.855</v>
      </c>
      <c r="H4101" s="2">
        <v>1112506.8559999999</v>
      </c>
      <c r="I4101" s="2" t="s">
        <v>4900</v>
      </c>
      <c r="J4101" s="4">
        <v>39630</v>
      </c>
      <c r="K4101" s="230">
        <f t="shared" si="266"/>
        <v>1</v>
      </c>
      <c r="L4101" s="2" t="str">
        <f>$B4101&amp;"-"&amp;COUNTIF($B$2:$B4101, $B4101)</f>
        <v>6618-1</v>
      </c>
    </row>
    <row r="4102" spans="1:12" x14ac:dyDescent="0.2">
      <c r="A4102" s="2" t="s">
        <v>3096</v>
      </c>
      <c r="B4102" s="2">
        <v>6645</v>
      </c>
      <c r="C4102" s="2">
        <v>0</v>
      </c>
      <c r="D4102" s="2" t="s">
        <v>3096</v>
      </c>
      <c r="E4102" s="2">
        <v>5096</v>
      </c>
      <c r="F4102" s="2" t="s">
        <v>3018</v>
      </c>
      <c r="G4102" s="2">
        <v>2706137.4210000001</v>
      </c>
      <c r="H4102" s="2">
        <v>1116765.112</v>
      </c>
      <c r="I4102" s="2" t="s">
        <v>4900</v>
      </c>
      <c r="J4102" s="4">
        <v>39630</v>
      </c>
      <c r="K4102" s="230">
        <f t="shared" si="266"/>
        <v>1</v>
      </c>
      <c r="L4102" s="2" t="str">
        <f>$B4102&amp;"-"&amp;COUNTIF($B$2:$B4102, $B4102)</f>
        <v>6645-1</v>
      </c>
    </row>
    <row r="4103" spans="1:12" x14ac:dyDescent="0.2">
      <c r="A4103" s="2" t="s">
        <v>3114</v>
      </c>
      <c r="B4103" s="2">
        <v>6646</v>
      </c>
      <c r="C4103" s="2">
        <v>0</v>
      </c>
      <c r="D4103" s="2" t="s">
        <v>3096</v>
      </c>
      <c r="E4103" s="2">
        <v>5096</v>
      </c>
      <c r="F4103" s="2" t="s">
        <v>3018</v>
      </c>
      <c r="G4103" s="2">
        <v>2707880.4589999998</v>
      </c>
      <c r="H4103" s="2">
        <v>1116038.2339999999</v>
      </c>
      <c r="I4103" s="2" t="s">
        <v>4900</v>
      </c>
      <c r="J4103" s="4">
        <v>39630</v>
      </c>
      <c r="K4103" s="230">
        <f t="shared" si="266"/>
        <v>1</v>
      </c>
      <c r="L4103" s="2" t="str">
        <f>$B4103&amp;"-"&amp;COUNTIF($B$2:$B4103, $B4103)</f>
        <v>6646-1</v>
      </c>
    </row>
    <row r="4104" spans="1:12" x14ac:dyDescent="0.2">
      <c r="A4104" s="2" t="s">
        <v>3097</v>
      </c>
      <c r="B4104" s="2">
        <v>6614</v>
      </c>
      <c r="C4104" s="2">
        <v>0</v>
      </c>
      <c r="D4104" s="2" t="s">
        <v>3097</v>
      </c>
      <c r="E4104" s="2">
        <v>5097</v>
      </c>
      <c r="F4104" s="2" t="s">
        <v>3018</v>
      </c>
      <c r="G4104" s="2">
        <v>2696215.5</v>
      </c>
      <c r="H4104" s="2">
        <v>1109268.189</v>
      </c>
      <c r="I4104" s="2" t="s">
        <v>4900</v>
      </c>
      <c r="J4104" s="4">
        <v>39630</v>
      </c>
      <c r="K4104" s="230">
        <f t="shared" si="266"/>
        <v>1</v>
      </c>
      <c r="L4104" s="2" t="str">
        <f>$B4104&amp;"-"&amp;COUNTIF($B$2:$B4104, $B4104)</f>
        <v>6614-1</v>
      </c>
    </row>
    <row r="4105" spans="1:12" x14ac:dyDescent="0.2">
      <c r="A4105" s="2" t="s">
        <v>3098</v>
      </c>
      <c r="B4105" s="2">
        <v>6614</v>
      </c>
      <c r="C4105" s="2">
        <v>2</v>
      </c>
      <c r="D4105" s="2" t="s">
        <v>3097</v>
      </c>
      <c r="E4105" s="2">
        <v>5097</v>
      </c>
      <c r="F4105" s="2" t="s">
        <v>3018</v>
      </c>
      <c r="G4105" s="2">
        <v>2700202.6940000001</v>
      </c>
      <c r="H4105" s="2">
        <v>1109814.7760000001</v>
      </c>
      <c r="I4105" s="2" t="s">
        <v>4900</v>
      </c>
      <c r="J4105" s="4">
        <v>39630</v>
      </c>
      <c r="K4105" s="230">
        <f t="shared" si="266"/>
        <v>1</v>
      </c>
      <c r="L4105" s="2" t="str">
        <f>$B4105&amp;"-"&amp;COUNTIF($B$2:$B4105, $B4105)</f>
        <v>6614-2</v>
      </c>
    </row>
    <row r="4106" spans="1:12" x14ac:dyDescent="0.2">
      <c r="A4106" s="2" t="s">
        <v>3099</v>
      </c>
      <c r="B4106" s="2">
        <v>6596</v>
      </c>
      <c r="C4106" s="2">
        <v>0</v>
      </c>
      <c r="D4106" s="2" t="s">
        <v>3099</v>
      </c>
      <c r="E4106" s="2">
        <v>5108</v>
      </c>
      <c r="F4106" s="2" t="s">
        <v>3018</v>
      </c>
      <c r="G4106" s="2">
        <v>2710315.6919999998</v>
      </c>
      <c r="H4106" s="2">
        <v>1115666.942</v>
      </c>
      <c r="I4106" s="2" t="s">
        <v>4900</v>
      </c>
      <c r="J4106" s="4">
        <v>39630</v>
      </c>
      <c r="K4106" s="230">
        <f t="shared" si="266"/>
        <v>1</v>
      </c>
      <c r="L4106" s="2" t="str">
        <f>$B4106&amp;"-"&amp;COUNTIF($B$2:$B4106, $B4106)</f>
        <v>6596-1</v>
      </c>
    </row>
    <row r="4107" spans="1:12" x14ac:dyDescent="0.2">
      <c r="A4107" s="2" t="s">
        <v>3100</v>
      </c>
      <c r="B4107" s="2">
        <v>6595</v>
      </c>
      <c r="C4107" s="2">
        <v>0</v>
      </c>
      <c r="D4107" s="2" t="s">
        <v>3101</v>
      </c>
      <c r="E4107" s="2">
        <v>5112</v>
      </c>
      <c r="F4107" s="2" t="s">
        <v>3018</v>
      </c>
      <c r="G4107" s="2">
        <v>2712017.2349999999</v>
      </c>
      <c r="H4107" s="2">
        <v>1115159.9010000001</v>
      </c>
      <c r="I4107" s="2" t="s">
        <v>4900</v>
      </c>
      <c r="J4107" s="4">
        <v>39630</v>
      </c>
      <c r="K4107" s="230">
        <f t="shared" si="266"/>
        <v>1</v>
      </c>
      <c r="L4107" s="2" t="str">
        <f>$B4107&amp;"-"&amp;COUNTIF($B$2:$B4107, $B4107)</f>
        <v>6595-1</v>
      </c>
    </row>
    <row r="4108" spans="1:12" x14ac:dyDescent="0.2">
      <c r="A4108" s="2" t="s">
        <v>3126</v>
      </c>
      <c r="B4108" s="2">
        <v>6516</v>
      </c>
      <c r="C4108" s="2">
        <v>0</v>
      </c>
      <c r="D4108" s="2" t="s">
        <v>3102</v>
      </c>
      <c r="E4108" s="2">
        <v>5113</v>
      </c>
      <c r="F4108" s="2" t="s">
        <v>3018</v>
      </c>
      <c r="G4108" s="2">
        <v>2713731.233</v>
      </c>
      <c r="H4108" s="2">
        <v>1114234.7620000001</v>
      </c>
      <c r="I4108" s="2" t="s">
        <v>4900</v>
      </c>
      <c r="J4108" s="4">
        <v>39630</v>
      </c>
      <c r="K4108" s="230">
        <f t="shared" si="266"/>
        <v>1</v>
      </c>
      <c r="L4108" s="2" t="str">
        <f>$B4108&amp;"-"&amp;COUNTIF($B$2:$B4108, $B4108)</f>
        <v>6516-1</v>
      </c>
    </row>
    <row r="4109" spans="1:12" x14ac:dyDescent="0.2">
      <c r="A4109" s="2" t="s">
        <v>3340</v>
      </c>
      <c r="B4109" s="2">
        <v>6572</v>
      </c>
      <c r="C4109" s="2">
        <v>0</v>
      </c>
      <c r="D4109" s="2" t="s">
        <v>3102</v>
      </c>
      <c r="E4109" s="2">
        <v>5113</v>
      </c>
      <c r="F4109" s="2" t="s">
        <v>3018</v>
      </c>
      <c r="G4109" s="2">
        <v>2713025.287</v>
      </c>
      <c r="H4109" s="2">
        <v>1112920.203</v>
      </c>
      <c r="I4109" s="2" t="s">
        <v>4900</v>
      </c>
      <c r="J4109" s="4">
        <v>39630</v>
      </c>
      <c r="K4109" s="230">
        <f t="shared" si="266"/>
        <v>1</v>
      </c>
      <c r="L4109" s="2" t="str">
        <f>$B4109&amp;"-"&amp;COUNTIF($B$2:$B4109, $B4109)</f>
        <v>6572-1</v>
      </c>
    </row>
    <row r="4110" spans="1:12" x14ac:dyDescent="0.2">
      <c r="A4110" s="2" t="s">
        <v>3349</v>
      </c>
      <c r="B4110" s="2">
        <v>6594</v>
      </c>
      <c r="C4110" s="2">
        <v>0</v>
      </c>
      <c r="D4110" s="2" t="s">
        <v>3102</v>
      </c>
      <c r="E4110" s="2">
        <v>5113</v>
      </c>
      <c r="F4110" s="2" t="s">
        <v>3018</v>
      </c>
      <c r="G4110" s="2">
        <v>2714031.753</v>
      </c>
      <c r="H4110" s="2">
        <v>1113007.4809999999</v>
      </c>
      <c r="I4110" s="2" t="s">
        <v>4900</v>
      </c>
      <c r="J4110" s="4">
        <v>39630</v>
      </c>
      <c r="K4110" s="230">
        <f t="shared" si="266"/>
        <v>1</v>
      </c>
      <c r="L4110" s="2" t="str">
        <f>$B4110&amp;"-"&amp;COUNTIF($B$2:$B4110, $B4110)</f>
        <v>6594-1</v>
      </c>
    </row>
    <row r="4111" spans="1:12" x14ac:dyDescent="0.2">
      <c r="A4111" s="2" t="s">
        <v>3100</v>
      </c>
      <c r="B4111" s="2">
        <v>6595</v>
      </c>
      <c r="C4111" s="2">
        <v>0</v>
      </c>
      <c r="D4111" s="2" t="s">
        <v>3102</v>
      </c>
      <c r="E4111" s="2">
        <v>5113</v>
      </c>
      <c r="F4111" s="2" t="s">
        <v>3018</v>
      </c>
      <c r="G4111" s="2">
        <v>2712559.7880000002</v>
      </c>
      <c r="H4111" s="2">
        <v>1114135.9809999999</v>
      </c>
      <c r="I4111" s="2" t="s">
        <v>4900</v>
      </c>
      <c r="J4111" s="4">
        <v>39630</v>
      </c>
      <c r="K4111" s="230">
        <f t="shared" si="266"/>
        <v>1</v>
      </c>
      <c r="L4111" s="2" t="str">
        <f>$B4111&amp;"-"&amp;COUNTIF($B$2:$B4111, $B4111)</f>
        <v>6595-2</v>
      </c>
    </row>
    <row r="4112" spans="1:12" x14ac:dyDescent="0.2">
      <c r="A4112" s="2" t="s">
        <v>3099</v>
      </c>
      <c r="B4112" s="2">
        <v>6596</v>
      </c>
      <c r="C4112" s="2">
        <v>0</v>
      </c>
      <c r="D4112" s="2" t="s">
        <v>3102</v>
      </c>
      <c r="E4112" s="2">
        <v>5113</v>
      </c>
      <c r="F4112" s="2" t="s">
        <v>3018</v>
      </c>
      <c r="G4112" s="2">
        <v>2711012.1579999998</v>
      </c>
      <c r="H4112" s="2">
        <v>1113577.0649999999</v>
      </c>
      <c r="I4112" s="2" t="s">
        <v>4900</v>
      </c>
      <c r="J4112" s="4">
        <v>39630</v>
      </c>
      <c r="K4112" s="230">
        <f t="shared" si="266"/>
        <v>1</v>
      </c>
      <c r="L4112" s="2" t="str">
        <f>$B4112&amp;"-"&amp;COUNTIF($B$2:$B4112, $B4112)</f>
        <v>6596-2</v>
      </c>
    </row>
    <row r="4113" spans="1:12" x14ac:dyDescent="0.2">
      <c r="A4113" s="2" t="s">
        <v>3102</v>
      </c>
      <c r="B4113" s="2">
        <v>6600</v>
      </c>
      <c r="C4113" s="2">
        <v>0</v>
      </c>
      <c r="D4113" s="2" t="s">
        <v>3102</v>
      </c>
      <c r="E4113" s="2">
        <v>5113</v>
      </c>
      <c r="F4113" s="2" t="s">
        <v>3018</v>
      </c>
      <c r="G4113" s="2">
        <v>2703692.7579999999</v>
      </c>
      <c r="H4113" s="2">
        <v>1116372.2250000001</v>
      </c>
      <c r="I4113" s="2" t="s">
        <v>4900</v>
      </c>
      <c r="J4113" s="4">
        <v>39630</v>
      </c>
      <c r="K4113" s="230">
        <f t="shared" si="266"/>
        <v>1</v>
      </c>
      <c r="L4113" s="2" t="str">
        <f>$B4113&amp;"-"&amp;COUNTIF($B$2:$B4113, $B4113)</f>
        <v>6600-1</v>
      </c>
    </row>
    <row r="4114" spans="1:12" x14ac:dyDescent="0.2">
      <c r="A4114" s="2" t="s">
        <v>3102</v>
      </c>
      <c r="B4114" s="2">
        <v>6600</v>
      </c>
      <c r="C4114" s="2">
        <v>0</v>
      </c>
      <c r="D4114" s="2" t="s">
        <v>3102</v>
      </c>
      <c r="E4114" s="2">
        <v>5113</v>
      </c>
      <c r="F4114" s="2" t="s">
        <v>3018</v>
      </c>
      <c r="G4114" s="2">
        <v>2704619.2149999999</v>
      </c>
      <c r="H4114" s="2">
        <v>1113280.449</v>
      </c>
      <c r="I4114" s="2" t="s">
        <v>4900</v>
      </c>
      <c r="J4114" s="4">
        <v>39630</v>
      </c>
      <c r="K4114" s="230">
        <f t="shared" si="266"/>
        <v>1</v>
      </c>
      <c r="L4114" s="2" t="str">
        <f>$B4114&amp;"-"&amp;COUNTIF($B$2:$B4114, $B4114)</f>
        <v>6600-2</v>
      </c>
    </row>
    <row r="4115" spans="1:12" x14ac:dyDescent="0.2">
      <c r="A4115" s="2" t="s">
        <v>3103</v>
      </c>
      <c r="B4115" s="2">
        <v>6600</v>
      </c>
      <c r="C4115" s="2">
        <v>4</v>
      </c>
      <c r="D4115" s="2" t="s">
        <v>3102</v>
      </c>
      <c r="E4115" s="2">
        <v>5113</v>
      </c>
      <c r="F4115" s="2" t="s">
        <v>3018</v>
      </c>
      <c r="G4115" s="2">
        <v>2702938.335</v>
      </c>
      <c r="H4115" s="2">
        <v>1114570.4099999999</v>
      </c>
      <c r="I4115" s="2" t="s">
        <v>4900</v>
      </c>
      <c r="J4115" s="4">
        <v>39630</v>
      </c>
      <c r="K4115" s="230">
        <f t="shared" si="266"/>
        <v>1</v>
      </c>
      <c r="L4115" s="2" t="str">
        <f>$B4115&amp;"-"&amp;COUNTIF($B$2:$B4115, $B4115)</f>
        <v>6600-3</v>
      </c>
    </row>
    <row r="4116" spans="1:12" x14ac:dyDescent="0.2">
      <c r="A4116" s="2" t="s">
        <v>3102</v>
      </c>
      <c r="B4116" s="2">
        <v>6605</v>
      </c>
      <c r="C4116" s="2">
        <v>0</v>
      </c>
      <c r="D4116" s="2" t="s">
        <v>3102</v>
      </c>
      <c r="E4116" s="2">
        <v>5113</v>
      </c>
      <c r="F4116" s="2" t="s">
        <v>3018</v>
      </c>
      <c r="G4116" s="2">
        <v>2703393.86</v>
      </c>
      <c r="H4116" s="2">
        <v>1115726.4509999999</v>
      </c>
      <c r="I4116" s="2" t="s">
        <v>4900</v>
      </c>
      <c r="J4116" s="4">
        <v>39630</v>
      </c>
      <c r="K4116" s="230">
        <f t="shared" si="266"/>
        <v>1</v>
      </c>
      <c r="L4116" s="2" t="str">
        <f>$B4116&amp;"-"&amp;COUNTIF($B$2:$B4116, $B4116)</f>
        <v>6605-1</v>
      </c>
    </row>
    <row r="4117" spans="1:12" x14ac:dyDescent="0.2">
      <c r="A4117" s="2" t="s">
        <v>3095</v>
      </c>
      <c r="B4117" s="2">
        <v>6612</v>
      </c>
      <c r="C4117" s="2">
        <v>0</v>
      </c>
      <c r="D4117" s="2" t="s">
        <v>3102</v>
      </c>
      <c r="E4117" s="2">
        <v>5113</v>
      </c>
      <c r="F4117" s="2" t="s">
        <v>3018</v>
      </c>
      <c r="G4117" s="2">
        <v>2704261.9679999999</v>
      </c>
      <c r="H4117" s="2">
        <v>1112677.1939999999</v>
      </c>
      <c r="I4117" s="2" t="s">
        <v>4900</v>
      </c>
      <c r="J4117" s="4">
        <v>39630</v>
      </c>
      <c r="K4117" s="230">
        <f t="shared" si="266"/>
        <v>1</v>
      </c>
      <c r="L4117" s="2" t="str">
        <f>$B4117&amp;"-"&amp;COUNTIF($B$2:$B4117, $B4117)</f>
        <v>6612-2</v>
      </c>
    </row>
    <row r="4118" spans="1:12" x14ac:dyDescent="0.2">
      <c r="A4118" s="2" t="s">
        <v>3109</v>
      </c>
      <c r="B4118" s="2">
        <v>6644</v>
      </c>
      <c r="C4118" s="2">
        <v>0</v>
      </c>
      <c r="D4118" s="2" t="s">
        <v>3102</v>
      </c>
      <c r="E4118" s="2">
        <v>5113</v>
      </c>
      <c r="F4118" s="2" t="s">
        <v>3018</v>
      </c>
      <c r="G4118" s="2">
        <v>2704275.963</v>
      </c>
      <c r="H4118" s="2">
        <v>1114848.702</v>
      </c>
      <c r="I4118" s="2" t="s">
        <v>4900</v>
      </c>
      <c r="J4118" s="4">
        <v>39630</v>
      </c>
      <c r="K4118" s="230">
        <f t="shared" si="266"/>
        <v>1</v>
      </c>
      <c r="L4118" s="2" t="str">
        <f>$B4118&amp;"-"&amp;COUNTIF($B$2:$B4118, $B4118)</f>
        <v>6644-1</v>
      </c>
    </row>
    <row r="4119" spans="1:12" x14ac:dyDescent="0.2">
      <c r="A4119" s="2" t="s">
        <v>3325</v>
      </c>
      <c r="B4119" s="2">
        <v>6652</v>
      </c>
      <c r="C4119" s="2">
        <v>0</v>
      </c>
      <c r="D4119" s="2" t="s">
        <v>3102</v>
      </c>
      <c r="E4119" s="2">
        <v>5113</v>
      </c>
      <c r="F4119" s="2" t="s">
        <v>3018</v>
      </c>
      <c r="G4119" s="2">
        <v>2701652.8739999998</v>
      </c>
      <c r="H4119" s="2">
        <v>1115717.4569999999</v>
      </c>
      <c r="I4119" s="2" t="s">
        <v>4900</v>
      </c>
      <c r="J4119" s="4">
        <v>39630</v>
      </c>
      <c r="K4119" s="230">
        <f t="shared" si="266"/>
        <v>1</v>
      </c>
      <c r="L4119" s="2" t="str">
        <f>$B4119&amp;"-"&amp;COUNTIF($B$2:$B4119, $B4119)</f>
        <v>6652-1</v>
      </c>
    </row>
    <row r="4120" spans="1:12" x14ac:dyDescent="0.2">
      <c r="A4120" s="2" t="s">
        <v>3104</v>
      </c>
      <c r="B4120" s="2">
        <v>6616</v>
      </c>
      <c r="C4120" s="2">
        <v>0</v>
      </c>
      <c r="D4120" s="2" t="s">
        <v>3104</v>
      </c>
      <c r="E4120" s="2">
        <v>5115</v>
      </c>
      <c r="F4120" s="2" t="s">
        <v>3018</v>
      </c>
      <c r="G4120" s="2">
        <v>2700935.0920000002</v>
      </c>
      <c r="H4120" s="2">
        <v>1113874.2409999999</v>
      </c>
      <c r="I4120" s="2" t="s">
        <v>4900</v>
      </c>
      <c r="J4120" s="4">
        <v>39630</v>
      </c>
      <c r="K4120" s="230">
        <f t="shared" si="266"/>
        <v>1</v>
      </c>
      <c r="L4120" s="2" t="str">
        <f>$B4120&amp;"-"&amp;COUNTIF($B$2:$B4120, $B4120)</f>
        <v>6616-1</v>
      </c>
    </row>
    <row r="4121" spans="1:12" x14ac:dyDescent="0.2">
      <c r="A4121" s="2" t="s">
        <v>3105</v>
      </c>
      <c r="B4121" s="2">
        <v>6618</v>
      </c>
      <c r="C4121" s="2">
        <v>0</v>
      </c>
      <c r="D4121" s="2" t="s">
        <v>3104</v>
      </c>
      <c r="E4121" s="2">
        <v>5115</v>
      </c>
      <c r="F4121" s="2" t="s">
        <v>3018</v>
      </c>
      <c r="G4121" s="2">
        <v>2700556.2549999999</v>
      </c>
      <c r="H4121" s="2">
        <v>1112999.0759999999</v>
      </c>
      <c r="I4121" s="2" t="s">
        <v>4900</v>
      </c>
      <c r="J4121" s="4">
        <v>39630</v>
      </c>
      <c r="K4121" s="230">
        <f t="shared" si="266"/>
        <v>1</v>
      </c>
      <c r="L4121" s="2" t="str">
        <f>$B4121&amp;"-"&amp;COUNTIF($B$2:$B4121, $B4121)</f>
        <v>6618-2</v>
      </c>
    </row>
    <row r="4122" spans="1:12" x14ac:dyDescent="0.2">
      <c r="A4122" s="2" t="s">
        <v>3106</v>
      </c>
      <c r="B4122" s="2">
        <v>6647</v>
      </c>
      <c r="C4122" s="2">
        <v>0</v>
      </c>
      <c r="D4122" s="2" t="s">
        <v>3106</v>
      </c>
      <c r="E4122" s="2">
        <v>5117</v>
      </c>
      <c r="F4122" s="2" t="s">
        <v>3018</v>
      </c>
      <c r="G4122" s="2">
        <v>2706938.074</v>
      </c>
      <c r="H4122" s="2">
        <v>1118950.0260000001</v>
      </c>
      <c r="I4122" s="2" t="s">
        <v>4900</v>
      </c>
      <c r="J4122" s="4">
        <v>39630</v>
      </c>
      <c r="K4122" s="230">
        <f t="shared" si="266"/>
        <v>1</v>
      </c>
      <c r="L4122" s="2" t="str">
        <f>$B4122&amp;"-"&amp;COUNTIF($B$2:$B4122, $B4122)</f>
        <v>6647-1</v>
      </c>
    </row>
    <row r="4123" spans="1:12" x14ac:dyDescent="0.2">
      <c r="A4123" s="2" t="s">
        <v>3112</v>
      </c>
      <c r="B4123" s="2">
        <v>6598</v>
      </c>
      <c r="C4123" s="2">
        <v>0</v>
      </c>
      <c r="D4123" s="2" t="s">
        <v>3107</v>
      </c>
      <c r="E4123" s="2">
        <v>5118</v>
      </c>
      <c r="F4123" s="2" t="s">
        <v>3018</v>
      </c>
      <c r="G4123" s="2">
        <v>2708483.1660000002</v>
      </c>
      <c r="H4123" s="2">
        <v>1115169.834</v>
      </c>
      <c r="I4123" s="2" t="s">
        <v>4900</v>
      </c>
      <c r="J4123" s="4">
        <v>39630</v>
      </c>
      <c r="K4123" s="230">
        <f t="shared" si="266"/>
        <v>1</v>
      </c>
      <c r="L4123" s="2" t="str">
        <f>$B4123&amp;"-"&amp;COUNTIF($B$2:$B4123, $B4123)</f>
        <v>6598-1</v>
      </c>
    </row>
    <row r="4124" spans="1:12" x14ac:dyDescent="0.2">
      <c r="A4124" s="2" t="s">
        <v>3108</v>
      </c>
      <c r="B4124" s="2">
        <v>6600</v>
      </c>
      <c r="C4124" s="2">
        <v>2</v>
      </c>
      <c r="D4124" s="2" t="s">
        <v>3107</v>
      </c>
      <c r="E4124" s="2">
        <v>5118</v>
      </c>
      <c r="F4124" s="2" t="s">
        <v>3018</v>
      </c>
      <c r="G4124" s="2">
        <v>2705789.8810000001</v>
      </c>
      <c r="H4124" s="2">
        <v>1114688.423</v>
      </c>
      <c r="I4124" s="2" t="s">
        <v>4900</v>
      </c>
      <c r="J4124" s="4">
        <v>39630</v>
      </c>
      <c r="K4124" s="230">
        <f t="shared" si="266"/>
        <v>1</v>
      </c>
      <c r="L4124" s="2" t="str">
        <f>$B4124&amp;"-"&amp;COUNTIF($B$2:$B4124, $B4124)</f>
        <v>6600-4</v>
      </c>
    </row>
    <row r="4125" spans="1:12" x14ac:dyDescent="0.2">
      <c r="A4125" s="2" t="s">
        <v>3096</v>
      </c>
      <c r="B4125" s="2">
        <v>6645</v>
      </c>
      <c r="C4125" s="2">
        <v>0</v>
      </c>
      <c r="D4125" s="2" t="s">
        <v>3107</v>
      </c>
      <c r="E4125" s="2">
        <v>5118</v>
      </c>
      <c r="F4125" s="2" t="s">
        <v>3018</v>
      </c>
      <c r="G4125" s="2">
        <v>2705317.9309999999</v>
      </c>
      <c r="H4125" s="2">
        <v>1116509.6329999999</v>
      </c>
      <c r="I4125" s="2" t="s">
        <v>4900</v>
      </c>
      <c r="J4125" s="4">
        <v>39630</v>
      </c>
      <c r="K4125" s="230">
        <f t="shared" si="266"/>
        <v>1</v>
      </c>
      <c r="L4125" s="2" t="str">
        <f>$B4125&amp;"-"&amp;COUNTIF($B$2:$B4125, $B4125)</f>
        <v>6645-2</v>
      </c>
    </row>
    <row r="4126" spans="1:12" x14ac:dyDescent="0.2">
      <c r="A4126" s="2" t="s">
        <v>3114</v>
      </c>
      <c r="B4126" s="2">
        <v>6646</v>
      </c>
      <c r="C4126" s="2">
        <v>0</v>
      </c>
      <c r="D4126" s="2" t="s">
        <v>3107</v>
      </c>
      <c r="E4126" s="2">
        <v>5118</v>
      </c>
      <c r="F4126" s="2" t="s">
        <v>3018</v>
      </c>
      <c r="G4126" s="2">
        <v>2708188.017</v>
      </c>
      <c r="H4126" s="2">
        <v>1115818.5560000001</v>
      </c>
      <c r="I4126" s="2" t="s">
        <v>4900</v>
      </c>
      <c r="J4126" s="4">
        <v>39630</v>
      </c>
      <c r="K4126" s="230">
        <f t="shared" si="266"/>
        <v>1</v>
      </c>
      <c r="L4126" s="2" t="str">
        <f>$B4126&amp;"-"&amp;COUNTIF($B$2:$B4126, $B4126)</f>
        <v>6646-2</v>
      </c>
    </row>
    <row r="4127" spans="1:12" x14ac:dyDescent="0.2">
      <c r="A4127" s="2" t="s">
        <v>3107</v>
      </c>
      <c r="B4127" s="2">
        <v>6648</v>
      </c>
      <c r="C4127" s="2">
        <v>0</v>
      </c>
      <c r="D4127" s="2" t="s">
        <v>3107</v>
      </c>
      <c r="E4127" s="2">
        <v>5118</v>
      </c>
      <c r="F4127" s="2" t="s">
        <v>3018</v>
      </c>
      <c r="G4127" s="2">
        <v>2706537.6290000002</v>
      </c>
      <c r="H4127" s="2">
        <v>1115044.4580000001</v>
      </c>
      <c r="I4127" s="2" t="s">
        <v>4900</v>
      </c>
      <c r="J4127" s="4">
        <v>39630</v>
      </c>
      <c r="K4127" s="230">
        <f t="shared" si="266"/>
        <v>1</v>
      </c>
      <c r="L4127" s="2" t="str">
        <f>$B4127&amp;"-"&amp;COUNTIF($B$2:$B4127, $B4127)</f>
        <v>6648-1</v>
      </c>
    </row>
    <row r="4128" spans="1:12" x14ac:dyDescent="0.2">
      <c r="A4128" s="2" t="s">
        <v>3102</v>
      </c>
      <c r="B4128" s="2">
        <v>6600</v>
      </c>
      <c r="C4128" s="2">
        <v>0</v>
      </c>
      <c r="D4128" s="2" t="s">
        <v>3108</v>
      </c>
      <c r="E4128" s="2">
        <v>5120</v>
      </c>
      <c r="F4128" s="2" t="s">
        <v>3018</v>
      </c>
      <c r="G4128" s="2">
        <v>2704767.3059999999</v>
      </c>
      <c r="H4128" s="2">
        <v>1114510.814</v>
      </c>
      <c r="I4128" s="2" t="s">
        <v>4900</v>
      </c>
      <c r="J4128" s="4">
        <v>39630</v>
      </c>
      <c r="K4128" s="230">
        <f t="shared" si="266"/>
        <v>1</v>
      </c>
      <c r="L4128" s="2" t="str">
        <f>$B4128&amp;"-"&amp;COUNTIF($B$2:$B4128, $B4128)</f>
        <v>6600-5</v>
      </c>
    </row>
    <row r="4129" spans="1:12" x14ac:dyDescent="0.2">
      <c r="A4129" s="2" t="s">
        <v>3108</v>
      </c>
      <c r="B4129" s="2">
        <v>6600</v>
      </c>
      <c r="C4129" s="2">
        <v>2</v>
      </c>
      <c r="D4129" s="2" t="s">
        <v>3108</v>
      </c>
      <c r="E4129" s="2">
        <v>5120</v>
      </c>
      <c r="F4129" s="2" t="s">
        <v>3018</v>
      </c>
      <c r="G4129" s="2">
        <v>2705328.5449999999</v>
      </c>
      <c r="H4129" s="2">
        <v>1114587.79</v>
      </c>
      <c r="I4129" s="2" t="s">
        <v>4900</v>
      </c>
      <c r="J4129" s="4">
        <v>39630</v>
      </c>
      <c r="K4129" s="230">
        <f t="shared" si="266"/>
        <v>1</v>
      </c>
      <c r="L4129" s="2" t="str">
        <f>$B4129&amp;"-"&amp;COUNTIF($B$2:$B4129, $B4129)</f>
        <v>6600-6</v>
      </c>
    </row>
    <row r="4130" spans="1:12" x14ac:dyDescent="0.2">
      <c r="A4130" s="2" t="s">
        <v>3109</v>
      </c>
      <c r="B4130" s="2">
        <v>6644</v>
      </c>
      <c r="C4130" s="2">
        <v>0</v>
      </c>
      <c r="D4130" s="2" t="s">
        <v>3109</v>
      </c>
      <c r="E4130" s="2">
        <v>5121</v>
      </c>
      <c r="F4130" s="2" t="s">
        <v>3018</v>
      </c>
      <c r="G4130" s="2">
        <v>2704862.3369999998</v>
      </c>
      <c r="H4130" s="2">
        <v>1115467.2949999999</v>
      </c>
      <c r="I4130" s="2" t="s">
        <v>4900</v>
      </c>
      <c r="J4130" s="4">
        <v>39630</v>
      </c>
      <c r="K4130" s="230">
        <f t="shared" si="266"/>
        <v>1</v>
      </c>
      <c r="L4130" s="2" t="str">
        <f>$B4130&amp;"-"&amp;COUNTIF($B$2:$B4130, $B4130)</f>
        <v>6644-2</v>
      </c>
    </row>
    <row r="4131" spans="1:12" x14ac:dyDescent="0.2">
      <c r="A4131" s="2" t="s">
        <v>3110</v>
      </c>
      <c r="B4131" s="2">
        <v>6613</v>
      </c>
      <c r="C4131" s="2">
        <v>0</v>
      </c>
      <c r="D4131" s="2" t="s">
        <v>3111</v>
      </c>
      <c r="E4131" s="2">
        <v>5125</v>
      </c>
      <c r="F4131" s="2" t="s">
        <v>3018</v>
      </c>
      <c r="G4131" s="2">
        <v>2699501.7080000001</v>
      </c>
      <c r="H4131" s="2">
        <v>1110798.5179999999</v>
      </c>
      <c r="I4131" s="2" t="s">
        <v>4900</v>
      </c>
      <c r="J4131" s="4">
        <v>39630</v>
      </c>
      <c r="K4131" s="230">
        <f t="shared" si="266"/>
        <v>1</v>
      </c>
      <c r="L4131" s="2" t="str">
        <f>$B4131&amp;"-"&amp;COUNTIF($B$2:$B4131, $B4131)</f>
        <v>6613-1</v>
      </c>
    </row>
    <row r="4132" spans="1:12" x14ac:dyDescent="0.2">
      <c r="A4132" s="2" t="s">
        <v>3111</v>
      </c>
      <c r="B4132" s="2">
        <v>6622</v>
      </c>
      <c r="C4132" s="2">
        <v>0</v>
      </c>
      <c r="D4132" s="2" t="s">
        <v>3111</v>
      </c>
      <c r="E4132" s="2">
        <v>5125</v>
      </c>
      <c r="F4132" s="2" t="s">
        <v>3018</v>
      </c>
      <c r="G4132" s="2">
        <v>2698505.3509999998</v>
      </c>
      <c r="H4132" s="2">
        <v>1111290.22</v>
      </c>
      <c r="I4132" s="2" t="s">
        <v>4900</v>
      </c>
      <c r="J4132" s="4">
        <v>39630</v>
      </c>
      <c r="K4132" s="230">
        <f t="shared" si="266"/>
        <v>1</v>
      </c>
      <c r="L4132" s="2" t="str">
        <f>$B4132&amp;"-"&amp;COUNTIF($B$2:$B4132, $B4132)</f>
        <v>6622-1</v>
      </c>
    </row>
    <row r="4133" spans="1:12" x14ac:dyDescent="0.2">
      <c r="A4133" s="2" t="s">
        <v>3112</v>
      </c>
      <c r="B4133" s="2">
        <v>6598</v>
      </c>
      <c r="C4133" s="2">
        <v>0</v>
      </c>
      <c r="D4133" s="2" t="s">
        <v>3113</v>
      </c>
      <c r="E4133" s="2">
        <v>5131</v>
      </c>
      <c r="F4133" s="2" t="s">
        <v>3018</v>
      </c>
      <c r="G4133" s="2">
        <v>2709026.4169999999</v>
      </c>
      <c r="H4133" s="2">
        <v>1114751.578</v>
      </c>
      <c r="I4133" s="2" t="s">
        <v>4900</v>
      </c>
      <c r="J4133" s="4">
        <v>39630</v>
      </c>
      <c r="K4133" s="230">
        <f t="shared" si="266"/>
        <v>1</v>
      </c>
      <c r="L4133" s="2" t="str">
        <f>$B4133&amp;"-"&amp;COUNTIF($B$2:$B4133, $B4133)</f>
        <v>6598-2</v>
      </c>
    </row>
    <row r="4134" spans="1:12" x14ac:dyDescent="0.2">
      <c r="A4134" s="2" t="s">
        <v>3114</v>
      </c>
      <c r="B4134" s="2">
        <v>6646</v>
      </c>
      <c r="C4134" s="2">
        <v>0</v>
      </c>
      <c r="D4134" s="2" t="s">
        <v>3113</v>
      </c>
      <c r="E4134" s="2">
        <v>5131</v>
      </c>
      <c r="F4134" s="2" t="s">
        <v>3018</v>
      </c>
      <c r="G4134" s="2">
        <v>2708009.8050000002</v>
      </c>
      <c r="H4134" s="2">
        <v>1116548.0460000001</v>
      </c>
      <c r="I4134" s="2" t="s">
        <v>4900</v>
      </c>
      <c r="J4134" s="4">
        <v>39630</v>
      </c>
      <c r="K4134" s="230">
        <f t="shared" si="266"/>
        <v>1</v>
      </c>
      <c r="L4134" s="2" t="str">
        <f>$B4134&amp;"-"&amp;COUNTIF($B$2:$B4134, $B4134)</f>
        <v>6646-3</v>
      </c>
    </row>
    <row r="4135" spans="1:12" x14ac:dyDescent="0.2">
      <c r="A4135" s="2" t="s">
        <v>3115</v>
      </c>
      <c r="B4135" s="2">
        <v>6611</v>
      </c>
      <c r="C4135" s="2">
        <v>13</v>
      </c>
      <c r="D4135" s="2" t="s">
        <v>3116</v>
      </c>
      <c r="E4135" s="2">
        <v>5136</v>
      </c>
      <c r="F4135" s="2" t="s">
        <v>3018</v>
      </c>
      <c r="G4135" s="2">
        <v>2692326.2370000002</v>
      </c>
      <c r="H4135" s="2">
        <v>1117021.1769999999</v>
      </c>
      <c r="I4135" s="2" t="s">
        <v>4900</v>
      </c>
      <c r="J4135" s="4">
        <v>39630</v>
      </c>
      <c r="K4135" s="230">
        <f t="shared" si="266"/>
        <v>1</v>
      </c>
      <c r="L4135" s="2" t="str">
        <f>$B4135&amp;"-"&amp;COUNTIF($B$2:$B4135, $B4135)</f>
        <v>6611-1</v>
      </c>
    </row>
    <row r="4136" spans="1:12" x14ac:dyDescent="0.2">
      <c r="A4136" s="2" t="s">
        <v>3117</v>
      </c>
      <c r="B4136" s="2">
        <v>6611</v>
      </c>
      <c r="C4136" s="2">
        <v>16</v>
      </c>
      <c r="D4136" s="2" t="s">
        <v>3116</v>
      </c>
      <c r="E4136" s="2">
        <v>5136</v>
      </c>
      <c r="F4136" s="2" t="s">
        <v>3018</v>
      </c>
      <c r="G4136" s="2">
        <v>2690624.335</v>
      </c>
      <c r="H4136" s="2">
        <v>1121475.2209999999</v>
      </c>
      <c r="I4136" s="2" t="s">
        <v>4900</v>
      </c>
      <c r="J4136" s="4">
        <v>39630</v>
      </c>
      <c r="K4136" s="230">
        <f t="shared" si="266"/>
        <v>1</v>
      </c>
      <c r="L4136" s="2" t="str">
        <f>$B4136&amp;"-"&amp;COUNTIF($B$2:$B4136, $B4136)</f>
        <v>6611-2</v>
      </c>
    </row>
    <row r="4137" spans="1:12" x14ac:dyDescent="0.2">
      <c r="A4137" s="2" t="s">
        <v>3118</v>
      </c>
      <c r="B4137" s="2">
        <v>6611</v>
      </c>
      <c r="C4137" s="2">
        <v>17</v>
      </c>
      <c r="D4137" s="2" t="s">
        <v>3116</v>
      </c>
      <c r="E4137" s="2">
        <v>5136</v>
      </c>
      <c r="F4137" s="2" t="s">
        <v>3018</v>
      </c>
      <c r="G4137" s="2">
        <v>2689881.6379999998</v>
      </c>
      <c r="H4137" s="2">
        <v>1116692.1299999999</v>
      </c>
      <c r="I4137" s="2" t="s">
        <v>4900</v>
      </c>
      <c r="J4137" s="4">
        <v>39630</v>
      </c>
      <c r="K4137" s="230">
        <f t="shared" si="266"/>
        <v>1</v>
      </c>
      <c r="L4137" s="2" t="str">
        <f>$B4137&amp;"-"&amp;COUNTIF($B$2:$B4137, $B4137)</f>
        <v>6611-3</v>
      </c>
    </row>
    <row r="4138" spans="1:12" x14ac:dyDescent="0.2">
      <c r="A4138" s="2" t="s">
        <v>3119</v>
      </c>
      <c r="B4138" s="2">
        <v>6661</v>
      </c>
      <c r="C4138" s="2">
        <v>0</v>
      </c>
      <c r="D4138" s="2" t="s">
        <v>3116</v>
      </c>
      <c r="E4138" s="2">
        <v>5136</v>
      </c>
      <c r="F4138" s="2" t="s">
        <v>3018</v>
      </c>
      <c r="G4138" s="2">
        <v>2695350.1469999999</v>
      </c>
      <c r="H4138" s="2">
        <v>1118211.5530000001</v>
      </c>
      <c r="I4138" s="2" t="s">
        <v>4900</v>
      </c>
      <c r="J4138" s="4">
        <v>39630</v>
      </c>
      <c r="K4138" s="230">
        <f t="shared" si="266"/>
        <v>1</v>
      </c>
      <c r="L4138" s="2" t="str">
        <f>$B4138&amp;"-"&amp;COUNTIF($B$2:$B4138, $B4138)</f>
        <v>6661-1</v>
      </c>
    </row>
    <row r="4139" spans="1:12" x14ac:dyDescent="0.2">
      <c r="A4139" s="2" t="s">
        <v>3120</v>
      </c>
      <c r="B4139" s="2">
        <v>6661</v>
      </c>
      <c r="C4139" s="2">
        <v>2</v>
      </c>
      <c r="D4139" s="2" t="s">
        <v>3116</v>
      </c>
      <c r="E4139" s="2">
        <v>5136</v>
      </c>
      <c r="F4139" s="2" t="s">
        <v>3018</v>
      </c>
      <c r="G4139" s="2">
        <v>2696787.9759999998</v>
      </c>
      <c r="H4139" s="2">
        <v>1117598.2420000001</v>
      </c>
      <c r="I4139" s="2" t="s">
        <v>4900</v>
      </c>
      <c r="J4139" s="4">
        <v>39630</v>
      </c>
      <c r="K4139" s="230">
        <f t="shared" si="266"/>
        <v>1</v>
      </c>
      <c r="L4139" s="2" t="str">
        <f>$B4139&amp;"-"&amp;COUNTIF($B$2:$B4139, $B4139)</f>
        <v>6661-2</v>
      </c>
    </row>
    <row r="4140" spans="1:12" x14ac:dyDescent="0.2">
      <c r="A4140" s="2" t="s">
        <v>3121</v>
      </c>
      <c r="B4140" s="2">
        <v>6661</v>
      </c>
      <c r="C4140" s="2">
        <v>3</v>
      </c>
      <c r="D4140" s="2" t="s">
        <v>3116</v>
      </c>
      <c r="E4140" s="2">
        <v>5136</v>
      </c>
      <c r="F4140" s="2" t="s">
        <v>3018</v>
      </c>
      <c r="G4140" s="2">
        <v>2694038.62</v>
      </c>
      <c r="H4140" s="2">
        <v>1117945.3019999999</v>
      </c>
      <c r="I4140" s="2" t="s">
        <v>4900</v>
      </c>
      <c r="J4140" s="4">
        <v>39630</v>
      </c>
      <c r="K4140" s="230">
        <f t="shared" si="266"/>
        <v>1</v>
      </c>
      <c r="L4140" s="2" t="str">
        <f>$B4140&amp;"-"&amp;COUNTIF($B$2:$B4140, $B4140)</f>
        <v>6661-3</v>
      </c>
    </row>
    <row r="4141" spans="1:12" x14ac:dyDescent="0.2">
      <c r="A4141" s="2" t="s">
        <v>3122</v>
      </c>
      <c r="B4141" s="2">
        <v>6662</v>
      </c>
      <c r="C4141" s="2">
        <v>0</v>
      </c>
      <c r="D4141" s="2" t="s">
        <v>3116</v>
      </c>
      <c r="E4141" s="2">
        <v>5136</v>
      </c>
      <c r="F4141" s="2" t="s">
        <v>3018</v>
      </c>
      <c r="G4141" s="2">
        <v>2691594.7859999998</v>
      </c>
      <c r="H4141" s="2">
        <v>1119083.534</v>
      </c>
      <c r="I4141" s="2" t="s">
        <v>4900</v>
      </c>
      <c r="J4141" s="4">
        <v>39630</v>
      </c>
      <c r="K4141" s="230">
        <f t="shared" si="266"/>
        <v>1</v>
      </c>
      <c r="L4141" s="2" t="str">
        <f>$B4141&amp;"-"&amp;COUNTIF($B$2:$B4141, $B4141)</f>
        <v>6662-1</v>
      </c>
    </row>
    <row r="4142" spans="1:12" x14ac:dyDescent="0.2">
      <c r="A4142" s="2" t="s">
        <v>3123</v>
      </c>
      <c r="B4142" s="2">
        <v>6663</v>
      </c>
      <c r="C4142" s="2">
        <v>0</v>
      </c>
      <c r="D4142" s="2" t="s">
        <v>3116</v>
      </c>
      <c r="E4142" s="2">
        <v>5136</v>
      </c>
      <c r="F4142" s="2" t="s">
        <v>3018</v>
      </c>
      <c r="G4142" s="2">
        <v>2687800.87</v>
      </c>
      <c r="H4142" s="2">
        <v>1117869.605</v>
      </c>
      <c r="I4142" s="2" t="s">
        <v>4900</v>
      </c>
      <c r="J4142" s="4">
        <v>39630</v>
      </c>
      <c r="K4142" s="230">
        <f t="shared" si="266"/>
        <v>1</v>
      </c>
      <c r="L4142" s="2" t="str">
        <f>$B4142&amp;"-"&amp;COUNTIF($B$2:$B4142, $B4142)</f>
        <v>6663-1</v>
      </c>
    </row>
    <row r="4143" spans="1:12" x14ac:dyDescent="0.2">
      <c r="A4143" s="2" t="s">
        <v>3124</v>
      </c>
      <c r="B4143" s="2">
        <v>6663</v>
      </c>
      <c r="C4143" s="2">
        <v>2</v>
      </c>
      <c r="D4143" s="2" t="s">
        <v>3116</v>
      </c>
      <c r="E4143" s="2">
        <v>5136</v>
      </c>
      <c r="F4143" s="2" t="s">
        <v>3018</v>
      </c>
      <c r="G4143" s="2">
        <v>2686149.9070000001</v>
      </c>
      <c r="H4143" s="2">
        <v>1117756.1810000001</v>
      </c>
      <c r="I4143" s="2" t="s">
        <v>4900</v>
      </c>
      <c r="J4143" s="4">
        <v>39630</v>
      </c>
      <c r="K4143" s="230">
        <f t="shared" si="266"/>
        <v>1</v>
      </c>
      <c r="L4143" s="2" t="str">
        <f>$B4143&amp;"-"&amp;COUNTIF($B$2:$B4143, $B4143)</f>
        <v>6663-2</v>
      </c>
    </row>
    <row r="4144" spans="1:12" x14ac:dyDescent="0.2">
      <c r="A4144" s="2" t="s">
        <v>3125</v>
      </c>
      <c r="B4144" s="2">
        <v>6664</v>
      </c>
      <c r="C4144" s="2">
        <v>0</v>
      </c>
      <c r="D4144" s="2" t="s">
        <v>3116</v>
      </c>
      <c r="E4144" s="2">
        <v>5136</v>
      </c>
      <c r="F4144" s="2" t="s">
        <v>3018</v>
      </c>
      <c r="G4144" s="2">
        <v>2684006.6340000001</v>
      </c>
      <c r="H4144" s="2">
        <v>1121680.02</v>
      </c>
      <c r="I4144" s="2" t="s">
        <v>4900</v>
      </c>
      <c r="J4144" s="4">
        <v>39630</v>
      </c>
      <c r="K4144" s="230">
        <f t="shared" si="266"/>
        <v>1</v>
      </c>
      <c r="L4144" s="2" t="str">
        <f>$B4144&amp;"-"&amp;COUNTIF($B$2:$B4144, $B4144)</f>
        <v>6664-1</v>
      </c>
    </row>
    <row r="4145" spans="1:12" x14ac:dyDescent="0.2">
      <c r="A4145" s="2" t="s">
        <v>3126</v>
      </c>
      <c r="B4145" s="2">
        <v>6516</v>
      </c>
      <c r="C4145" s="2">
        <v>0</v>
      </c>
      <c r="D4145" s="2" t="s">
        <v>3127</v>
      </c>
      <c r="E4145" s="2">
        <v>5138</v>
      </c>
      <c r="F4145" s="2" t="s">
        <v>3018</v>
      </c>
      <c r="G4145" s="2">
        <v>2713277.5520000001</v>
      </c>
      <c r="H4145" s="2">
        <v>1117326.7180000001</v>
      </c>
      <c r="I4145" s="2" t="s">
        <v>4900</v>
      </c>
      <c r="J4145" s="4">
        <v>39630</v>
      </c>
      <c r="K4145" s="230">
        <f t="shared" si="266"/>
        <v>1</v>
      </c>
      <c r="L4145" s="2" t="str">
        <f>$B4145&amp;"-"&amp;COUNTIF($B$2:$B4145, $B4145)</f>
        <v>6516-2</v>
      </c>
    </row>
    <row r="4146" spans="1:12" x14ac:dyDescent="0.2">
      <c r="A4146" s="2" t="s">
        <v>3349</v>
      </c>
      <c r="B4146" s="2">
        <v>6594</v>
      </c>
      <c r="C4146" s="2">
        <v>0</v>
      </c>
      <c r="D4146" s="2" t="s">
        <v>3127</v>
      </c>
      <c r="E4146" s="2">
        <v>5138</v>
      </c>
      <c r="F4146" s="2" t="s">
        <v>3018</v>
      </c>
      <c r="G4146" s="2">
        <v>2713966.838</v>
      </c>
      <c r="H4146" s="2">
        <v>1113377.8259999999</v>
      </c>
      <c r="I4146" s="2" t="s">
        <v>4900</v>
      </c>
      <c r="J4146" s="4">
        <v>39630</v>
      </c>
      <c r="K4146" s="230">
        <f t="shared" si="266"/>
        <v>1</v>
      </c>
      <c r="L4146" s="2" t="str">
        <f>$B4146&amp;"-"&amp;COUNTIF($B$2:$B4146, $B4146)</f>
        <v>6594-2</v>
      </c>
    </row>
    <row r="4147" spans="1:12" x14ac:dyDescent="0.2">
      <c r="A4147" s="2" t="s">
        <v>3100</v>
      </c>
      <c r="B4147" s="2">
        <v>6595</v>
      </c>
      <c r="C4147" s="2">
        <v>0</v>
      </c>
      <c r="D4147" s="2" t="s">
        <v>3127</v>
      </c>
      <c r="E4147" s="2">
        <v>5138</v>
      </c>
      <c r="F4147" s="2" t="s">
        <v>3018</v>
      </c>
      <c r="G4147" s="2">
        <v>2711880.156</v>
      </c>
      <c r="H4147" s="2">
        <v>1115545.3359999999</v>
      </c>
      <c r="I4147" s="2" t="s">
        <v>4900</v>
      </c>
      <c r="J4147" s="4">
        <v>39630</v>
      </c>
      <c r="K4147" s="230">
        <f t="shared" si="266"/>
        <v>1</v>
      </c>
      <c r="L4147" s="2" t="str">
        <f>$B4147&amp;"-"&amp;COUNTIF($B$2:$B4147, $B4147)</f>
        <v>6595-3</v>
      </c>
    </row>
    <row r="4148" spans="1:12" x14ac:dyDescent="0.2">
      <c r="A4148" s="2" t="s">
        <v>3128</v>
      </c>
      <c r="B4148" s="2">
        <v>6597</v>
      </c>
      <c r="C4148" s="2">
        <v>0</v>
      </c>
      <c r="D4148" s="2" t="s">
        <v>3127</v>
      </c>
      <c r="E4148" s="2">
        <v>5138</v>
      </c>
      <c r="F4148" s="2" t="s">
        <v>3018</v>
      </c>
      <c r="G4148" s="2">
        <v>2713430.3080000002</v>
      </c>
      <c r="H4148" s="2">
        <v>1115345.777</v>
      </c>
      <c r="I4148" s="2" t="s">
        <v>4900</v>
      </c>
      <c r="J4148" s="4">
        <v>39630</v>
      </c>
      <c r="K4148" s="230">
        <f t="shared" si="266"/>
        <v>1</v>
      </c>
      <c r="L4148" s="2" t="str">
        <f>$B4148&amp;"-"&amp;COUNTIF($B$2:$B4148, $B4148)</f>
        <v>6597-1</v>
      </c>
    </row>
    <row r="4149" spans="1:12" x14ac:dyDescent="0.2">
      <c r="A4149" s="2" t="s">
        <v>3139</v>
      </c>
      <c r="B4149" s="2">
        <v>6934</v>
      </c>
      <c r="C4149" s="2">
        <v>0</v>
      </c>
      <c r="D4149" s="2" t="s">
        <v>3129</v>
      </c>
      <c r="E4149" s="2">
        <v>5141</v>
      </c>
      <c r="F4149" s="2" t="s">
        <v>3018</v>
      </c>
      <c r="G4149" s="2">
        <v>2712993.7769999998</v>
      </c>
      <c r="H4149" s="2">
        <v>1095876.3289999999</v>
      </c>
      <c r="I4149" s="2" t="s">
        <v>4900</v>
      </c>
      <c r="J4149" s="4">
        <v>39630</v>
      </c>
      <c r="K4149" s="230">
        <f t="shared" si="266"/>
        <v>1</v>
      </c>
      <c r="L4149" s="2" t="str">
        <f>$B4149&amp;"-"&amp;COUNTIF($B$2:$B4149, $B4149)</f>
        <v>6934-1</v>
      </c>
    </row>
    <row r="4150" spans="1:12" x14ac:dyDescent="0.2">
      <c r="A4150" s="2" t="s">
        <v>3129</v>
      </c>
      <c r="B4150" s="2">
        <v>6982</v>
      </c>
      <c r="C4150" s="2">
        <v>0</v>
      </c>
      <c r="D4150" s="2" t="s">
        <v>3129</v>
      </c>
      <c r="E4150" s="2">
        <v>5141</v>
      </c>
      <c r="F4150" s="2" t="s">
        <v>3018</v>
      </c>
      <c r="G4150" s="2">
        <v>2713454.5890000002</v>
      </c>
      <c r="H4150" s="2">
        <v>1095720.5830000001</v>
      </c>
      <c r="I4150" s="2" t="s">
        <v>4900</v>
      </c>
      <c r="J4150" s="4">
        <v>39630</v>
      </c>
      <c r="K4150" s="230">
        <f t="shared" si="266"/>
        <v>1</v>
      </c>
      <c r="L4150" s="2" t="str">
        <f>$B4150&amp;"-"&amp;COUNTIF($B$2:$B4150, $B4150)</f>
        <v>6982-1</v>
      </c>
    </row>
    <row r="4151" spans="1:12" x14ac:dyDescent="0.2">
      <c r="A4151" s="2" t="s">
        <v>3130</v>
      </c>
      <c r="B4151" s="2">
        <v>6990</v>
      </c>
      <c r="C4151" s="2">
        <v>0</v>
      </c>
      <c r="D4151" s="2" t="s">
        <v>3129</v>
      </c>
      <c r="E4151" s="2">
        <v>5141</v>
      </c>
      <c r="F4151" s="2" t="s">
        <v>3018</v>
      </c>
      <c r="G4151" s="2">
        <v>2712566.1370000001</v>
      </c>
      <c r="H4151" s="2">
        <v>1094539.0759999999</v>
      </c>
      <c r="I4151" s="2" t="s">
        <v>4900</v>
      </c>
      <c r="J4151" s="4">
        <v>39630</v>
      </c>
      <c r="K4151" s="230">
        <f t="shared" si="266"/>
        <v>1</v>
      </c>
      <c r="L4151" s="2" t="str">
        <f>$B4151&amp;"-"&amp;COUNTIF($B$2:$B4151, $B4151)</f>
        <v>6990-1</v>
      </c>
    </row>
    <row r="4152" spans="1:12" x14ac:dyDescent="0.2">
      <c r="A4152" s="2" t="s">
        <v>3141</v>
      </c>
      <c r="B4152" s="2">
        <v>6992</v>
      </c>
      <c r="C4152" s="2">
        <v>1</v>
      </c>
      <c r="D4152" s="2" t="s">
        <v>3129</v>
      </c>
      <c r="E4152" s="2">
        <v>5141</v>
      </c>
      <c r="F4152" s="2" t="s">
        <v>3018</v>
      </c>
      <c r="G4152" s="2">
        <v>2712865.7489999998</v>
      </c>
      <c r="H4152" s="2">
        <v>1095657.388</v>
      </c>
      <c r="I4152" s="2" t="s">
        <v>4900</v>
      </c>
      <c r="J4152" s="4">
        <v>39630</v>
      </c>
      <c r="K4152" s="230">
        <f t="shared" si="266"/>
        <v>1</v>
      </c>
      <c r="L4152" s="2" t="str">
        <f>$B4152&amp;"-"&amp;COUNTIF($B$2:$B4152, $B4152)</f>
        <v>6992-1</v>
      </c>
    </row>
    <row r="4153" spans="1:12" x14ac:dyDescent="0.2">
      <c r="A4153" s="2" t="s">
        <v>3131</v>
      </c>
      <c r="B4153" s="2">
        <v>6994</v>
      </c>
      <c r="C4153" s="2">
        <v>0</v>
      </c>
      <c r="D4153" s="2" t="s">
        <v>3131</v>
      </c>
      <c r="E4153" s="2">
        <v>5143</v>
      </c>
      <c r="F4153" s="2" t="s">
        <v>3018</v>
      </c>
      <c r="G4153" s="2">
        <v>2711079.9870000002</v>
      </c>
      <c r="H4153" s="2">
        <v>1097251.909</v>
      </c>
      <c r="I4153" s="2" t="s">
        <v>4900</v>
      </c>
      <c r="J4153" s="4">
        <v>39630</v>
      </c>
      <c r="K4153" s="230">
        <f t="shared" si="266"/>
        <v>1</v>
      </c>
      <c r="L4153" s="2" t="str">
        <f>$B4153&amp;"-"&amp;COUNTIF($B$2:$B4153, $B4153)</f>
        <v>6994-1</v>
      </c>
    </row>
    <row r="4154" spans="1:12" x14ac:dyDescent="0.2">
      <c r="A4154" s="2" t="s">
        <v>3132</v>
      </c>
      <c r="B4154" s="2">
        <v>6822</v>
      </c>
      <c r="C4154" s="2">
        <v>0</v>
      </c>
      <c r="D4154" s="2" t="s">
        <v>3132</v>
      </c>
      <c r="E4154" s="2">
        <v>5144</v>
      </c>
      <c r="F4154" s="2" t="s">
        <v>3018</v>
      </c>
      <c r="G4154" s="2">
        <v>2720707.87</v>
      </c>
      <c r="H4154" s="2">
        <v>1091082.575</v>
      </c>
      <c r="I4154" s="2" t="s">
        <v>4900</v>
      </c>
      <c r="J4154" s="4">
        <v>39630</v>
      </c>
      <c r="K4154" s="230">
        <f t="shared" si="266"/>
        <v>1</v>
      </c>
      <c r="L4154" s="2" t="str">
        <f>$B4154&amp;"-"&amp;COUNTIF($B$2:$B4154, $B4154)</f>
        <v>6822-1</v>
      </c>
    </row>
    <row r="4155" spans="1:12" x14ac:dyDescent="0.2">
      <c r="A4155" s="2" t="s">
        <v>3133</v>
      </c>
      <c r="B4155" s="2">
        <v>6823</v>
      </c>
      <c r="C4155" s="2">
        <v>0</v>
      </c>
      <c r="D4155" s="2" t="s">
        <v>3132</v>
      </c>
      <c r="E4155" s="2">
        <v>5144</v>
      </c>
      <c r="F4155" s="2" t="s">
        <v>3018</v>
      </c>
      <c r="G4155" s="2">
        <v>2719392.6409999998</v>
      </c>
      <c r="H4155" s="2">
        <v>1093082.1470000001</v>
      </c>
      <c r="I4155" s="2" t="s">
        <v>4900</v>
      </c>
      <c r="J4155" s="4">
        <v>39630</v>
      </c>
      <c r="K4155" s="230">
        <f t="shared" si="266"/>
        <v>1</v>
      </c>
      <c r="L4155" s="2" t="str">
        <f>$B4155&amp;"-"&amp;COUNTIF($B$2:$B4155, $B4155)</f>
        <v>6823-1</v>
      </c>
    </row>
    <row r="4156" spans="1:12" x14ac:dyDescent="0.2">
      <c r="A4156" s="2" t="s">
        <v>3134</v>
      </c>
      <c r="B4156" s="2">
        <v>6999</v>
      </c>
      <c r="C4156" s="2">
        <v>0</v>
      </c>
      <c r="D4156" s="2" t="s">
        <v>3134</v>
      </c>
      <c r="E4156" s="2">
        <v>5146</v>
      </c>
      <c r="F4156" s="2" t="s">
        <v>3018</v>
      </c>
      <c r="G4156" s="2">
        <v>2706644.0430000001</v>
      </c>
      <c r="H4156" s="2">
        <v>1096927.0190000001</v>
      </c>
      <c r="I4156" s="2" t="s">
        <v>4900</v>
      </c>
      <c r="J4156" s="4">
        <v>39630</v>
      </c>
      <c r="K4156" s="230">
        <f t="shared" si="266"/>
        <v>1</v>
      </c>
      <c r="L4156" s="2" t="str">
        <f>$B4156&amp;"-"&amp;COUNTIF($B$2:$B4156, $B4156)</f>
        <v>6999-1</v>
      </c>
    </row>
    <row r="4157" spans="1:12" x14ac:dyDescent="0.2">
      <c r="A4157" s="2" t="s">
        <v>3135</v>
      </c>
      <c r="B4157" s="2">
        <v>6930</v>
      </c>
      <c r="C4157" s="2">
        <v>0</v>
      </c>
      <c r="D4157" s="2" t="s">
        <v>3135</v>
      </c>
      <c r="E4157" s="2">
        <v>5148</v>
      </c>
      <c r="F4157" s="2" t="s">
        <v>3018</v>
      </c>
      <c r="G4157" s="2">
        <v>2714408.071</v>
      </c>
      <c r="H4157" s="2">
        <v>1101089.9010000001</v>
      </c>
      <c r="I4157" s="2" t="s">
        <v>4900</v>
      </c>
      <c r="J4157" s="4">
        <v>39630</v>
      </c>
      <c r="K4157" s="230">
        <f t="shared" si="266"/>
        <v>1</v>
      </c>
      <c r="L4157" s="2" t="str">
        <f>$B4157&amp;"-"&amp;COUNTIF($B$2:$B4157, $B4157)</f>
        <v>6930-1</v>
      </c>
    </row>
    <row r="4158" spans="1:12" x14ac:dyDescent="0.2">
      <c r="A4158" s="2" t="s">
        <v>3136</v>
      </c>
      <c r="B4158" s="2">
        <v>6981</v>
      </c>
      <c r="C4158" s="2">
        <v>11</v>
      </c>
      <c r="D4158" s="2" t="s">
        <v>3136</v>
      </c>
      <c r="E4158" s="2">
        <v>5149</v>
      </c>
      <c r="F4158" s="2" t="s">
        <v>3018</v>
      </c>
      <c r="G4158" s="2">
        <v>2709494.2250000001</v>
      </c>
      <c r="H4158" s="2">
        <v>1095179.43</v>
      </c>
      <c r="I4158" s="2" t="s">
        <v>4900</v>
      </c>
      <c r="J4158" s="4">
        <v>39630</v>
      </c>
      <c r="K4158" s="230">
        <f t="shared" si="266"/>
        <v>1</v>
      </c>
      <c r="L4158" s="2" t="str">
        <f>$B4158&amp;"-"&amp;COUNTIF($B$2:$B4158, $B4158)</f>
        <v>6981-1</v>
      </c>
    </row>
    <row r="4159" spans="1:12" x14ac:dyDescent="0.2">
      <c r="A4159" s="2" t="s">
        <v>3136</v>
      </c>
      <c r="B4159" s="2">
        <v>6981</v>
      </c>
      <c r="C4159" s="2">
        <v>11</v>
      </c>
      <c r="D4159" s="2" t="s">
        <v>3136</v>
      </c>
      <c r="E4159" s="2">
        <v>5149</v>
      </c>
      <c r="F4159" s="2" t="s">
        <v>3018</v>
      </c>
      <c r="G4159" s="2">
        <v>2707645.8879999998</v>
      </c>
      <c r="H4159" s="2">
        <v>1097632.3259999999</v>
      </c>
      <c r="I4159" s="2" t="s">
        <v>4900</v>
      </c>
      <c r="J4159" s="4">
        <v>39630</v>
      </c>
      <c r="K4159" s="230">
        <f t="shared" si="266"/>
        <v>1</v>
      </c>
      <c r="L4159" s="2" t="str">
        <f>$B4159&amp;"-"&amp;COUNTIF($B$2:$B4159, $B4159)</f>
        <v>6981-2</v>
      </c>
    </row>
    <row r="4160" spans="1:12" x14ac:dyDescent="0.2">
      <c r="A4160" s="2" t="s">
        <v>3137</v>
      </c>
      <c r="B4160" s="2">
        <v>6981</v>
      </c>
      <c r="C4160" s="2">
        <v>16</v>
      </c>
      <c r="D4160" s="2" t="s">
        <v>3136</v>
      </c>
      <c r="E4160" s="2">
        <v>5149</v>
      </c>
      <c r="F4160" s="2" t="s">
        <v>3018</v>
      </c>
      <c r="G4160" s="2">
        <v>2708590.429</v>
      </c>
      <c r="H4160" s="2">
        <v>1096406.5819999999</v>
      </c>
      <c r="I4160" s="2" t="s">
        <v>4900</v>
      </c>
      <c r="J4160" s="4">
        <v>39630</v>
      </c>
      <c r="K4160" s="230">
        <f t="shared" si="266"/>
        <v>1</v>
      </c>
      <c r="L4160" s="2" t="str">
        <f>$B4160&amp;"-"&amp;COUNTIF($B$2:$B4160, $B4160)</f>
        <v>6981-3</v>
      </c>
    </row>
    <row r="4161" spans="1:12" x14ac:dyDescent="0.2">
      <c r="A4161" s="2" t="s">
        <v>3138</v>
      </c>
      <c r="B4161" s="2">
        <v>6981</v>
      </c>
      <c r="C4161" s="2">
        <v>17</v>
      </c>
      <c r="D4161" s="2" t="s">
        <v>3136</v>
      </c>
      <c r="E4161" s="2">
        <v>5149</v>
      </c>
      <c r="F4161" s="2" t="s">
        <v>3018</v>
      </c>
      <c r="G4161" s="2">
        <v>2707961.4109999998</v>
      </c>
      <c r="H4161" s="2">
        <v>1095608.5490000001</v>
      </c>
      <c r="I4161" s="2" t="s">
        <v>4900</v>
      </c>
      <c r="J4161" s="4">
        <v>44228</v>
      </c>
      <c r="K4161" s="230">
        <f t="shared" si="266"/>
        <v>1</v>
      </c>
      <c r="L4161" s="2" t="str">
        <f>$B4161&amp;"-"&amp;COUNTIF($B$2:$B4161, $B4161)</f>
        <v>6981-4</v>
      </c>
    </row>
    <row r="4162" spans="1:12" x14ac:dyDescent="0.2">
      <c r="A4162" s="2" t="s">
        <v>3153</v>
      </c>
      <c r="B4162" s="2">
        <v>6986</v>
      </c>
      <c r="C4162" s="2">
        <v>3</v>
      </c>
      <c r="D4162" s="2" t="s">
        <v>3136</v>
      </c>
      <c r="E4162" s="2">
        <v>5149</v>
      </c>
      <c r="F4162" s="2" t="s">
        <v>3018</v>
      </c>
      <c r="G4162" s="2">
        <v>2709332.76</v>
      </c>
      <c r="H4162" s="2">
        <v>1096002.5619999999</v>
      </c>
      <c r="I4162" s="2" t="s">
        <v>4900</v>
      </c>
      <c r="J4162" s="4">
        <v>39630</v>
      </c>
      <c r="K4162" s="230">
        <f t="shared" si="266"/>
        <v>1</v>
      </c>
      <c r="L4162" s="2" t="str">
        <f>$B4162&amp;"-"&amp;COUNTIF($B$2:$B4162, $B4162)</f>
        <v>6986-1</v>
      </c>
    </row>
    <row r="4163" spans="1:12" x14ac:dyDescent="0.2">
      <c r="A4163" s="2" t="s">
        <v>3139</v>
      </c>
      <c r="B4163" s="2">
        <v>6934</v>
      </c>
      <c r="C4163" s="2">
        <v>0</v>
      </c>
      <c r="D4163" s="2" t="s">
        <v>3139</v>
      </c>
      <c r="E4163" s="2">
        <v>5151</v>
      </c>
      <c r="F4163" s="2" t="s">
        <v>3018</v>
      </c>
      <c r="G4163" s="2">
        <v>2714096.14</v>
      </c>
      <c r="H4163" s="2">
        <v>1097123.3119999999</v>
      </c>
      <c r="I4163" s="2" t="s">
        <v>4900</v>
      </c>
      <c r="J4163" s="4">
        <v>39630</v>
      </c>
      <c r="K4163" s="230">
        <f t="shared" ref="K4163:K4226" si="267">IF(I4163="it", 1, IF(I4163="fr", 2, 3))</f>
        <v>1</v>
      </c>
      <c r="L4163" s="2" t="str">
        <f>$B4163&amp;"-"&amp;COUNTIF($B$2:$B4163, $B4163)</f>
        <v>6934-2</v>
      </c>
    </row>
    <row r="4164" spans="1:12" x14ac:dyDescent="0.2">
      <c r="A4164" s="2" t="s">
        <v>3140</v>
      </c>
      <c r="B4164" s="2">
        <v>6935</v>
      </c>
      <c r="C4164" s="2">
        <v>0</v>
      </c>
      <c r="D4164" s="2" t="s">
        <v>3139</v>
      </c>
      <c r="E4164" s="2">
        <v>5151</v>
      </c>
      <c r="F4164" s="2" t="s">
        <v>3018</v>
      </c>
      <c r="G4164" s="2">
        <v>2713538.8849999998</v>
      </c>
      <c r="H4164" s="2">
        <v>1098638.7109999999</v>
      </c>
      <c r="I4164" s="2" t="s">
        <v>4900</v>
      </c>
      <c r="J4164" s="4">
        <v>39630</v>
      </c>
      <c r="K4164" s="230">
        <f t="shared" si="267"/>
        <v>1</v>
      </c>
      <c r="L4164" s="2" t="str">
        <f>$B4164&amp;"-"&amp;COUNTIF($B$2:$B4164, $B4164)</f>
        <v>6935-1</v>
      </c>
    </row>
    <row r="4165" spans="1:12" x14ac:dyDescent="0.2">
      <c r="A4165" s="2" t="s">
        <v>3129</v>
      </c>
      <c r="B4165" s="2">
        <v>6982</v>
      </c>
      <c r="C4165" s="2">
        <v>0</v>
      </c>
      <c r="D4165" s="2" t="s">
        <v>3139</v>
      </c>
      <c r="E4165" s="2">
        <v>5151</v>
      </c>
      <c r="F4165" s="2" t="s">
        <v>3018</v>
      </c>
      <c r="G4165" s="2">
        <v>2714028.912</v>
      </c>
      <c r="H4165" s="2">
        <v>1095977.983</v>
      </c>
      <c r="I4165" s="2" t="s">
        <v>4900</v>
      </c>
      <c r="J4165" s="4">
        <v>39630</v>
      </c>
      <c r="K4165" s="230">
        <f t="shared" si="267"/>
        <v>1</v>
      </c>
      <c r="L4165" s="2" t="str">
        <f>$B4165&amp;"-"&amp;COUNTIF($B$2:$B4165, $B4165)</f>
        <v>6982-2</v>
      </c>
    </row>
    <row r="4166" spans="1:12" x14ac:dyDescent="0.2">
      <c r="A4166" s="2" t="s">
        <v>3141</v>
      </c>
      <c r="B4166" s="2">
        <v>6992</v>
      </c>
      <c r="C4166" s="2">
        <v>1</v>
      </c>
      <c r="D4166" s="2" t="s">
        <v>3139</v>
      </c>
      <c r="E4166" s="2">
        <v>5151</v>
      </c>
      <c r="F4166" s="2" t="s">
        <v>3018</v>
      </c>
      <c r="G4166" s="2">
        <v>2712475.8050000002</v>
      </c>
      <c r="H4166" s="2">
        <v>1095560.683</v>
      </c>
      <c r="I4166" s="2" t="s">
        <v>4900</v>
      </c>
      <c r="J4166" s="4">
        <v>39630</v>
      </c>
      <c r="K4166" s="230">
        <f t="shared" si="267"/>
        <v>1</v>
      </c>
      <c r="L4166" s="2" t="str">
        <f>$B4166&amp;"-"&amp;COUNTIF($B$2:$B4166, $B4166)</f>
        <v>6992-2</v>
      </c>
    </row>
    <row r="4167" spans="1:12" x14ac:dyDescent="0.2">
      <c r="A4167" s="2" t="s">
        <v>3142</v>
      </c>
      <c r="B4167" s="2">
        <v>6993</v>
      </c>
      <c r="C4167" s="2">
        <v>0</v>
      </c>
      <c r="D4167" s="2" t="s">
        <v>3139</v>
      </c>
      <c r="E4167" s="2">
        <v>5151</v>
      </c>
      <c r="F4167" s="2" t="s">
        <v>3018</v>
      </c>
      <c r="G4167" s="2">
        <v>2711476.9849999999</v>
      </c>
      <c r="H4167" s="2">
        <v>1095915.642</v>
      </c>
      <c r="I4167" s="2" t="s">
        <v>4900</v>
      </c>
      <c r="J4167" s="4">
        <v>39630</v>
      </c>
      <c r="K4167" s="230">
        <f t="shared" si="267"/>
        <v>1</v>
      </c>
      <c r="L4167" s="2" t="str">
        <f>$B4167&amp;"-"&amp;COUNTIF($B$2:$B4167, $B4167)</f>
        <v>6993-1</v>
      </c>
    </row>
    <row r="4168" spans="1:12" x14ac:dyDescent="0.2">
      <c r="A4168" s="2" t="s">
        <v>3143</v>
      </c>
      <c r="B4168" s="2">
        <v>6816</v>
      </c>
      <c r="C4168" s="2">
        <v>0</v>
      </c>
      <c r="D4168" s="2" t="s">
        <v>3143</v>
      </c>
      <c r="E4168" s="2">
        <v>5154</v>
      </c>
      <c r="F4168" s="2" t="s">
        <v>3018</v>
      </c>
      <c r="G4168" s="2">
        <v>2718784.003</v>
      </c>
      <c r="H4168" s="2">
        <v>1090072.4609999999</v>
      </c>
      <c r="I4168" s="2" t="s">
        <v>4900</v>
      </c>
      <c r="J4168" s="4">
        <v>39630</v>
      </c>
      <c r="K4168" s="230">
        <f t="shared" si="267"/>
        <v>1</v>
      </c>
      <c r="L4168" s="2" t="str">
        <f>$B4168&amp;"-"&amp;COUNTIF($B$2:$B4168, $B4168)</f>
        <v>6816-1</v>
      </c>
    </row>
    <row r="4169" spans="1:12" x14ac:dyDescent="0.2">
      <c r="A4169" s="2" t="s">
        <v>3144</v>
      </c>
      <c r="B4169" s="2">
        <v>6827</v>
      </c>
      <c r="C4169" s="2">
        <v>0</v>
      </c>
      <c r="D4169" s="2" t="s">
        <v>3144</v>
      </c>
      <c r="E4169" s="2">
        <v>5160</v>
      </c>
      <c r="F4169" s="2" t="s">
        <v>3018</v>
      </c>
      <c r="G4169" s="2">
        <v>2716274.1</v>
      </c>
      <c r="H4169" s="2">
        <v>1086772.419</v>
      </c>
      <c r="I4169" s="2" t="s">
        <v>4900</v>
      </c>
      <c r="J4169" s="4">
        <v>39630</v>
      </c>
      <c r="K4169" s="230">
        <f t="shared" si="267"/>
        <v>1</v>
      </c>
      <c r="L4169" s="2" t="str">
        <f>$B4169&amp;"-"&amp;COUNTIF($B$2:$B4169, $B4169)</f>
        <v>6827-1</v>
      </c>
    </row>
    <row r="4170" spans="1:12" x14ac:dyDescent="0.2">
      <c r="A4170" s="2" t="s">
        <v>3145</v>
      </c>
      <c r="B4170" s="2">
        <v>6867</v>
      </c>
      <c r="C4170" s="2">
        <v>0</v>
      </c>
      <c r="D4170" s="2" t="s">
        <v>3144</v>
      </c>
      <c r="E4170" s="2">
        <v>5160</v>
      </c>
      <c r="F4170" s="2" t="s">
        <v>3018</v>
      </c>
      <c r="G4170" s="2">
        <v>2716684.4029999999</v>
      </c>
      <c r="H4170" s="2">
        <v>1086139.203</v>
      </c>
      <c r="I4170" s="2" t="s">
        <v>4900</v>
      </c>
      <c r="J4170" s="4">
        <v>39630</v>
      </c>
      <c r="K4170" s="230">
        <f t="shared" si="267"/>
        <v>1</v>
      </c>
      <c r="L4170" s="2" t="str">
        <f>$B4170&amp;"-"&amp;COUNTIF($B$2:$B4170, $B4170)</f>
        <v>6867-1</v>
      </c>
    </row>
    <row r="4171" spans="1:12" x14ac:dyDescent="0.2">
      <c r="A4171" s="2" t="s">
        <v>3139</v>
      </c>
      <c r="B4171" s="2">
        <v>6934</v>
      </c>
      <c r="C4171" s="2">
        <v>0</v>
      </c>
      <c r="D4171" s="2" t="s">
        <v>3146</v>
      </c>
      <c r="E4171" s="2">
        <v>5161</v>
      </c>
      <c r="F4171" s="2" t="s">
        <v>3018</v>
      </c>
      <c r="G4171" s="2">
        <v>2713456.585</v>
      </c>
      <c r="H4171" s="2">
        <v>1097257.4790000001</v>
      </c>
      <c r="I4171" s="2" t="s">
        <v>4900</v>
      </c>
      <c r="J4171" s="4">
        <v>39630</v>
      </c>
      <c r="K4171" s="230">
        <f t="shared" si="267"/>
        <v>1</v>
      </c>
      <c r="L4171" s="2" t="str">
        <f>$B4171&amp;"-"&amp;COUNTIF($B$2:$B4171, $B4171)</f>
        <v>6934-3</v>
      </c>
    </row>
    <row r="4172" spans="1:12" x14ac:dyDescent="0.2">
      <c r="A4172" s="2" t="s">
        <v>3146</v>
      </c>
      <c r="B4172" s="2">
        <v>6936</v>
      </c>
      <c r="C4172" s="2">
        <v>0</v>
      </c>
      <c r="D4172" s="2" t="s">
        <v>3146</v>
      </c>
      <c r="E4172" s="2">
        <v>5161</v>
      </c>
      <c r="F4172" s="2" t="s">
        <v>3018</v>
      </c>
      <c r="G4172" s="2">
        <v>2712619.622</v>
      </c>
      <c r="H4172" s="2">
        <v>1097921.2919999999</v>
      </c>
      <c r="I4172" s="2" t="s">
        <v>4900</v>
      </c>
      <c r="J4172" s="4">
        <v>39630</v>
      </c>
      <c r="K4172" s="230">
        <f t="shared" si="267"/>
        <v>1</v>
      </c>
      <c r="L4172" s="2" t="str">
        <f>$B4172&amp;"-"&amp;COUNTIF($B$2:$B4172, $B4172)</f>
        <v>6936-1</v>
      </c>
    </row>
    <row r="4173" spans="1:12" x14ac:dyDescent="0.2">
      <c r="A4173" s="2" t="s">
        <v>3141</v>
      </c>
      <c r="B4173" s="2">
        <v>6992</v>
      </c>
      <c r="C4173" s="2">
        <v>1</v>
      </c>
      <c r="D4173" s="2" t="s">
        <v>3146</v>
      </c>
      <c r="E4173" s="2">
        <v>5161</v>
      </c>
      <c r="F4173" s="2" t="s">
        <v>3018</v>
      </c>
      <c r="G4173" s="2">
        <v>2712948.3760000002</v>
      </c>
      <c r="H4173" s="2">
        <v>1096805.341</v>
      </c>
      <c r="I4173" s="2" t="s">
        <v>4900</v>
      </c>
      <c r="J4173" s="4">
        <v>39630</v>
      </c>
      <c r="K4173" s="230">
        <f t="shared" si="267"/>
        <v>1</v>
      </c>
      <c r="L4173" s="2" t="str">
        <f>$B4173&amp;"-"&amp;COUNTIF($B$2:$B4173, $B4173)</f>
        <v>6992-3</v>
      </c>
    </row>
    <row r="4174" spans="1:12" x14ac:dyDescent="0.2">
      <c r="A4174" s="2" t="s">
        <v>3156</v>
      </c>
      <c r="B4174" s="2">
        <v>6814</v>
      </c>
      <c r="C4174" s="2">
        <v>2</v>
      </c>
      <c r="D4174" s="2" t="s">
        <v>3147</v>
      </c>
      <c r="E4174" s="2">
        <v>5162</v>
      </c>
      <c r="F4174" s="2" t="s">
        <v>3018</v>
      </c>
      <c r="G4174" s="2">
        <v>2715639.29</v>
      </c>
      <c r="H4174" s="2">
        <v>1099500.875</v>
      </c>
      <c r="I4174" s="2" t="s">
        <v>4900</v>
      </c>
      <c r="J4174" s="4">
        <v>39630</v>
      </c>
      <c r="K4174" s="230">
        <f t="shared" si="267"/>
        <v>1</v>
      </c>
      <c r="L4174" s="2" t="str">
        <f>$B4174&amp;"-"&amp;COUNTIF($B$2:$B4174, $B4174)</f>
        <v>6814-1</v>
      </c>
    </row>
    <row r="4175" spans="1:12" x14ac:dyDescent="0.2">
      <c r="A4175" s="2" t="s">
        <v>3147</v>
      </c>
      <c r="B4175" s="2">
        <v>6814</v>
      </c>
      <c r="C4175" s="2">
        <v>3</v>
      </c>
      <c r="D4175" s="2" t="s">
        <v>3147</v>
      </c>
      <c r="E4175" s="2">
        <v>5162</v>
      </c>
      <c r="F4175" s="2" t="s">
        <v>3018</v>
      </c>
      <c r="G4175" s="2">
        <v>2715759.9730000002</v>
      </c>
      <c r="H4175" s="2">
        <v>1099267.304</v>
      </c>
      <c r="I4175" s="2" t="s">
        <v>4900</v>
      </c>
      <c r="J4175" s="4">
        <v>39630</v>
      </c>
      <c r="K4175" s="230">
        <f t="shared" si="267"/>
        <v>1</v>
      </c>
      <c r="L4175" s="2" t="str">
        <f>$B4175&amp;"-"&amp;COUNTIF($B$2:$B4175, $B4175)</f>
        <v>6814-2</v>
      </c>
    </row>
    <row r="4176" spans="1:12" x14ac:dyDescent="0.2">
      <c r="A4176" s="2" t="s">
        <v>3148</v>
      </c>
      <c r="B4176" s="2">
        <v>6952</v>
      </c>
      <c r="C4176" s="2">
        <v>0</v>
      </c>
      <c r="D4176" s="2" t="s">
        <v>3148</v>
      </c>
      <c r="E4176" s="2">
        <v>5167</v>
      </c>
      <c r="F4176" s="2" t="s">
        <v>3018</v>
      </c>
      <c r="G4176" s="2">
        <v>2718275.7579999999</v>
      </c>
      <c r="H4176" s="2">
        <v>1099256.169</v>
      </c>
      <c r="I4176" s="2" t="s">
        <v>4900</v>
      </c>
      <c r="J4176" s="4">
        <v>39630</v>
      </c>
      <c r="K4176" s="230">
        <f t="shared" si="267"/>
        <v>1</v>
      </c>
      <c r="L4176" s="2" t="str">
        <f>$B4176&amp;"-"&amp;COUNTIF($B$2:$B4176, $B4176)</f>
        <v>6952-1</v>
      </c>
    </row>
    <row r="4177" spans="1:12" x14ac:dyDescent="0.2">
      <c r="A4177" s="2" t="s">
        <v>3149</v>
      </c>
      <c r="B4177" s="2">
        <v>6987</v>
      </c>
      <c r="C4177" s="2">
        <v>0</v>
      </c>
      <c r="D4177" s="2" t="s">
        <v>3149</v>
      </c>
      <c r="E4177" s="2">
        <v>5171</v>
      </c>
      <c r="F4177" s="2" t="s">
        <v>3018</v>
      </c>
      <c r="G4177" s="2">
        <v>2711598.5720000002</v>
      </c>
      <c r="H4177" s="2">
        <v>1092021.6780000001</v>
      </c>
      <c r="I4177" s="2" t="s">
        <v>4900</v>
      </c>
      <c r="J4177" s="4">
        <v>39630</v>
      </c>
      <c r="K4177" s="230">
        <f t="shared" si="267"/>
        <v>1</v>
      </c>
      <c r="L4177" s="2" t="str">
        <f>$B4177&amp;"-"&amp;COUNTIF($B$2:$B4177, $B4177)</f>
        <v>6987-1</v>
      </c>
    </row>
    <row r="4178" spans="1:12" x14ac:dyDescent="0.2">
      <c r="A4178" s="2" t="s">
        <v>3151</v>
      </c>
      <c r="B4178" s="2">
        <v>6944</v>
      </c>
      <c r="C4178" s="2">
        <v>0</v>
      </c>
      <c r="D4178" s="2" t="s">
        <v>3150</v>
      </c>
      <c r="E4178" s="2">
        <v>5176</v>
      </c>
      <c r="F4178" s="2" t="s">
        <v>3018</v>
      </c>
      <c r="G4178" s="2">
        <v>2716912.2429999998</v>
      </c>
      <c r="H4178" s="2">
        <v>1099518.912</v>
      </c>
      <c r="I4178" s="2" t="s">
        <v>4900</v>
      </c>
      <c r="J4178" s="4">
        <v>39630</v>
      </c>
      <c r="K4178" s="230">
        <f t="shared" si="267"/>
        <v>1</v>
      </c>
      <c r="L4178" s="2" t="str">
        <f>$B4178&amp;"-"&amp;COUNTIF($B$2:$B4178, $B4178)</f>
        <v>6944-1</v>
      </c>
    </row>
    <row r="4179" spans="1:12" x14ac:dyDescent="0.2">
      <c r="A4179" s="2" t="s">
        <v>3150</v>
      </c>
      <c r="B4179" s="2">
        <v>6949</v>
      </c>
      <c r="C4179" s="2">
        <v>0</v>
      </c>
      <c r="D4179" s="2" t="s">
        <v>3150</v>
      </c>
      <c r="E4179" s="2">
        <v>5176</v>
      </c>
      <c r="F4179" s="2" t="s">
        <v>3018</v>
      </c>
      <c r="G4179" s="2">
        <v>2717553.202</v>
      </c>
      <c r="H4179" s="2">
        <v>1099892.767</v>
      </c>
      <c r="I4179" s="2" t="s">
        <v>4900</v>
      </c>
      <c r="J4179" s="4">
        <v>39630</v>
      </c>
      <c r="K4179" s="230">
        <f t="shared" si="267"/>
        <v>1</v>
      </c>
      <c r="L4179" s="2" t="str">
        <f>$B4179&amp;"-"&amp;COUNTIF($B$2:$B4179, $B4179)</f>
        <v>6949-1</v>
      </c>
    </row>
    <row r="4180" spans="1:12" x14ac:dyDescent="0.2">
      <c r="A4180" s="2" t="s">
        <v>3151</v>
      </c>
      <c r="B4180" s="2">
        <v>6944</v>
      </c>
      <c r="C4180" s="2">
        <v>0</v>
      </c>
      <c r="D4180" s="2" t="s">
        <v>3151</v>
      </c>
      <c r="E4180" s="2">
        <v>5180</v>
      </c>
      <c r="F4180" s="2" t="s">
        <v>3018</v>
      </c>
      <c r="G4180" s="2">
        <v>2716510.852</v>
      </c>
      <c r="H4180" s="2">
        <v>1099387.5279999999</v>
      </c>
      <c r="I4180" s="2" t="s">
        <v>4900</v>
      </c>
      <c r="J4180" s="4">
        <v>39630</v>
      </c>
      <c r="K4180" s="230">
        <f t="shared" si="267"/>
        <v>1</v>
      </c>
      <c r="L4180" s="2" t="str">
        <f>$B4180&amp;"-"&amp;COUNTIF($B$2:$B4180, $B4180)</f>
        <v>6944-2</v>
      </c>
    </row>
    <row r="4181" spans="1:12" x14ac:dyDescent="0.2">
      <c r="A4181" s="2" t="s">
        <v>3152</v>
      </c>
      <c r="B4181" s="2">
        <v>6981</v>
      </c>
      <c r="C4181" s="2">
        <v>15</v>
      </c>
      <c r="D4181" s="2" t="s">
        <v>3153</v>
      </c>
      <c r="E4181" s="2">
        <v>5181</v>
      </c>
      <c r="F4181" s="2" t="s">
        <v>3018</v>
      </c>
      <c r="G4181" s="2">
        <v>2707969.9389999998</v>
      </c>
      <c r="H4181" s="2">
        <v>1097372.544</v>
      </c>
      <c r="I4181" s="2" t="s">
        <v>4900</v>
      </c>
      <c r="J4181" s="4">
        <v>39630</v>
      </c>
      <c r="K4181" s="230">
        <f t="shared" si="267"/>
        <v>1</v>
      </c>
      <c r="L4181" s="2" t="str">
        <f>$B4181&amp;"-"&amp;COUNTIF($B$2:$B4181, $B4181)</f>
        <v>6981-5</v>
      </c>
    </row>
    <row r="4182" spans="1:12" x14ac:dyDescent="0.2">
      <c r="A4182" s="2" t="s">
        <v>3153</v>
      </c>
      <c r="B4182" s="2">
        <v>6986</v>
      </c>
      <c r="C4182" s="2">
        <v>3</v>
      </c>
      <c r="D4182" s="2" t="s">
        <v>3153</v>
      </c>
      <c r="E4182" s="2">
        <v>5181</v>
      </c>
      <c r="F4182" s="2" t="s">
        <v>3018</v>
      </c>
      <c r="G4182" s="2">
        <v>2710170.662</v>
      </c>
      <c r="H4182" s="2">
        <v>1095131.675</v>
      </c>
      <c r="I4182" s="2" t="s">
        <v>4900</v>
      </c>
      <c r="J4182" s="4">
        <v>39630</v>
      </c>
      <c r="K4182" s="230">
        <f t="shared" si="267"/>
        <v>1</v>
      </c>
      <c r="L4182" s="2" t="str">
        <f>$B4182&amp;"-"&amp;COUNTIF($B$2:$B4182, $B4182)</f>
        <v>6986-2</v>
      </c>
    </row>
    <row r="4183" spans="1:12" x14ac:dyDescent="0.2">
      <c r="A4183" s="2" t="s">
        <v>3154</v>
      </c>
      <c r="B4183" s="2">
        <v>6916</v>
      </c>
      <c r="C4183" s="2">
        <v>0</v>
      </c>
      <c r="D4183" s="2" t="s">
        <v>3154</v>
      </c>
      <c r="E4183" s="2">
        <v>5186</v>
      </c>
      <c r="F4183" s="2" t="s">
        <v>3018</v>
      </c>
      <c r="G4183" s="2">
        <v>2715365.9530000002</v>
      </c>
      <c r="H4183" s="2">
        <v>1091827.162</v>
      </c>
      <c r="I4183" s="2" t="s">
        <v>4900</v>
      </c>
      <c r="J4183" s="4">
        <v>39630</v>
      </c>
      <c r="K4183" s="230">
        <f t="shared" si="267"/>
        <v>1</v>
      </c>
      <c r="L4183" s="2" t="str">
        <f>$B4183&amp;"-"&amp;COUNTIF($B$2:$B4183, $B4183)</f>
        <v>6916-1</v>
      </c>
    </row>
    <row r="4184" spans="1:12" x14ac:dyDescent="0.2">
      <c r="A4184" s="2" t="s">
        <v>3155</v>
      </c>
      <c r="B4184" s="2">
        <v>6929</v>
      </c>
      <c r="C4184" s="2">
        <v>0</v>
      </c>
      <c r="D4184" s="2" t="s">
        <v>3155</v>
      </c>
      <c r="E4184" s="2">
        <v>5187</v>
      </c>
      <c r="F4184" s="2" t="s">
        <v>3018</v>
      </c>
      <c r="G4184" s="2">
        <v>2714598.67</v>
      </c>
      <c r="H4184" s="2">
        <v>1099979.9909999999</v>
      </c>
      <c r="I4184" s="2" t="s">
        <v>4900</v>
      </c>
      <c r="J4184" s="4">
        <v>39630</v>
      </c>
      <c r="K4184" s="230">
        <f t="shared" si="267"/>
        <v>1</v>
      </c>
      <c r="L4184" s="2" t="str">
        <f>$B4184&amp;"-"&amp;COUNTIF($B$2:$B4184, $B4184)</f>
        <v>6929-1</v>
      </c>
    </row>
    <row r="4185" spans="1:12" x14ac:dyDescent="0.2">
      <c r="A4185" s="2" t="s">
        <v>3207</v>
      </c>
      <c r="B4185" s="2">
        <v>6807</v>
      </c>
      <c r="C4185" s="2">
        <v>0</v>
      </c>
      <c r="D4185" s="2" t="s">
        <v>3156</v>
      </c>
      <c r="E4185" s="2">
        <v>5189</v>
      </c>
      <c r="F4185" s="2" t="s">
        <v>3018</v>
      </c>
      <c r="G4185" s="2">
        <v>2715412.27</v>
      </c>
      <c r="H4185" s="2">
        <v>1101384.439</v>
      </c>
      <c r="I4185" s="2" t="s">
        <v>4900</v>
      </c>
      <c r="J4185" s="4">
        <v>39630</v>
      </c>
      <c r="K4185" s="230">
        <f t="shared" si="267"/>
        <v>1</v>
      </c>
      <c r="L4185" s="2" t="str">
        <f>$B4185&amp;"-"&amp;COUNTIF($B$2:$B4185, $B4185)</f>
        <v>6807-1</v>
      </c>
    </row>
    <row r="4186" spans="1:12" x14ac:dyDescent="0.2">
      <c r="A4186" s="2" t="s">
        <v>3156</v>
      </c>
      <c r="B4186" s="2">
        <v>6814</v>
      </c>
      <c r="C4186" s="2">
        <v>2</v>
      </c>
      <c r="D4186" s="2" t="s">
        <v>3156</v>
      </c>
      <c r="E4186" s="2">
        <v>5189</v>
      </c>
      <c r="F4186" s="2" t="s">
        <v>3018</v>
      </c>
      <c r="G4186" s="2">
        <v>2715634.4449999998</v>
      </c>
      <c r="H4186" s="2">
        <v>1100649.3149999999</v>
      </c>
      <c r="I4186" s="2" t="s">
        <v>4900</v>
      </c>
      <c r="J4186" s="4">
        <v>39630</v>
      </c>
      <c r="K4186" s="230">
        <f t="shared" si="267"/>
        <v>1</v>
      </c>
      <c r="L4186" s="2" t="str">
        <f>$B4186&amp;"-"&amp;COUNTIF($B$2:$B4186, $B4186)</f>
        <v>6814-3</v>
      </c>
    </row>
    <row r="4187" spans="1:12" x14ac:dyDescent="0.2">
      <c r="A4187" s="2" t="s">
        <v>3147</v>
      </c>
      <c r="B4187" s="2">
        <v>6814</v>
      </c>
      <c r="C4187" s="2">
        <v>3</v>
      </c>
      <c r="D4187" s="2" t="s">
        <v>3156</v>
      </c>
      <c r="E4187" s="2">
        <v>5189</v>
      </c>
      <c r="F4187" s="2" t="s">
        <v>3018</v>
      </c>
      <c r="G4187" s="2">
        <v>2715472.4049999998</v>
      </c>
      <c r="H4187" s="2">
        <v>1099381.514</v>
      </c>
      <c r="I4187" s="2" t="s">
        <v>4900</v>
      </c>
      <c r="J4187" s="4">
        <v>39630</v>
      </c>
      <c r="K4187" s="230">
        <f t="shared" si="267"/>
        <v>1</v>
      </c>
      <c r="L4187" s="2" t="str">
        <f>$B4187&amp;"-"&amp;COUNTIF($B$2:$B4187, $B4187)</f>
        <v>6814-4</v>
      </c>
    </row>
    <row r="4188" spans="1:12" x14ac:dyDescent="0.2">
      <c r="A4188" s="2" t="s">
        <v>3151</v>
      </c>
      <c r="B4188" s="2">
        <v>6944</v>
      </c>
      <c r="C4188" s="2">
        <v>0</v>
      </c>
      <c r="D4188" s="2" t="s">
        <v>3156</v>
      </c>
      <c r="E4188" s="2">
        <v>5189</v>
      </c>
      <c r="F4188" s="2" t="s">
        <v>3018</v>
      </c>
      <c r="G4188" s="2">
        <v>2716107.1430000002</v>
      </c>
      <c r="H4188" s="2">
        <v>1099931.672</v>
      </c>
      <c r="I4188" s="2" t="s">
        <v>4900</v>
      </c>
      <c r="J4188" s="4">
        <v>39630</v>
      </c>
      <c r="K4188" s="230">
        <f t="shared" si="267"/>
        <v>1</v>
      </c>
      <c r="L4188" s="2" t="str">
        <f>$B4188&amp;"-"&amp;COUNTIF($B$2:$B4188, $B4188)</f>
        <v>6944-3</v>
      </c>
    </row>
    <row r="4189" spans="1:12" x14ac:dyDescent="0.2">
      <c r="A4189" s="2" t="s">
        <v>3133</v>
      </c>
      <c r="B4189" s="2">
        <v>6823</v>
      </c>
      <c r="C4189" s="2">
        <v>0</v>
      </c>
      <c r="D4189" s="2" t="s">
        <v>3157</v>
      </c>
      <c r="E4189" s="2">
        <v>5192</v>
      </c>
      <c r="F4189" s="2" t="s">
        <v>3018</v>
      </c>
      <c r="G4189" s="2">
        <v>2720744.4470000002</v>
      </c>
      <c r="H4189" s="2">
        <v>1093955.6129999999</v>
      </c>
      <c r="I4189" s="2" t="s">
        <v>4900</v>
      </c>
      <c r="J4189" s="4">
        <v>39630</v>
      </c>
      <c r="K4189" s="230">
        <f t="shared" si="267"/>
        <v>1</v>
      </c>
      <c r="L4189" s="2" t="str">
        <f>$B4189&amp;"-"&amp;COUNTIF($B$2:$B4189, $B4189)</f>
        <v>6823-2</v>
      </c>
    </row>
    <row r="4190" spans="1:12" x14ac:dyDescent="0.2">
      <c r="A4190" s="2" t="s">
        <v>3157</v>
      </c>
      <c r="B4190" s="2">
        <v>6900</v>
      </c>
      <c r="C4190" s="2">
        <v>0</v>
      </c>
      <c r="D4190" s="2" t="s">
        <v>3157</v>
      </c>
      <c r="E4190" s="2">
        <v>5192</v>
      </c>
      <c r="F4190" s="2" t="s">
        <v>3018</v>
      </c>
      <c r="G4190" s="2">
        <v>2717374.9079999998</v>
      </c>
      <c r="H4190" s="2">
        <v>1096889.3259999999</v>
      </c>
      <c r="I4190" s="2" t="s">
        <v>4900</v>
      </c>
      <c r="J4190" s="4">
        <v>39630</v>
      </c>
      <c r="K4190" s="230">
        <f t="shared" si="267"/>
        <v>1</v>
      </c>
      <c r="L4190" s="2" t="str">
        <f>$B4190&amp;"-"&amp;COUNTIF($B$2:$B4190, $B4190)</f>
        <v>6900-1</v>
      </c>
    </row>
    <row r="4191" spans="1:12" x14ac:dyDescent="0.2">
      <c r="A4191" s="2" t="s">
        <v>3201</v>
      </c>
      <c r="B4191" s="2">
        <v>6900</v>
      </c>
      <c r="C4191" s="2">
        <v>9</v>
      </c>
      <c r="D4191" s="2" t="s">
        <v>3157</v>
      </c>
      <c r="E4191" s="2">
        <v>5192</v>
      </c>
      <c r="F4191" s="2" t="s">
        <v>3018</v>
      </c>
      <c r="G4191" s="2">
        <v>2717414.966</v>
      </c>
      <c r="H4191" s="2">
        <v>1093195.1310000001</v>
      </c>
      <c r="I4191" s="2" t="s">
        <v>4900</v>
      </c>
      <c r="J4191" s="4">
        <v>39630</v>
      </c>
      <c r="K4191" s="230">
        <f t="shared" si="267"/>
        <v>1</v>
      </c>
      <c r="L4191" s="2" t="str">
        <f>$B4191&amp;"-"&amp;COUNTIF($B$2:$B4191, $B4191)</f>
        <v>6900-2</v>
      </c>
    </row>
    <row r="4192" spans="1:12" x14ac:dyDescent="0.2">
      <c r="A4192" s="2" t="s">
        <v>3158</v>
      </c>
      <c r="B4192" s="2">
        <v>6912</v>
      </c>
      <c r="C4192" s="2">
        <v>0</v>
      </c>
      <c r="D4192" s="2" t="s">
        <v>3157</v>
      </c>
      <c r="E4192" s="2">
        <v>5192</v>
      </c>
      <c r="F4192" s="2" t="s">
        <v>3018</v>
      </c>
      <c r="G4192" s="2">
        <v>2716761.7680000002</v>
      </c>
      <c r="H4192" s="2">
        <v>1093247.1200000001</v>
      </c>
      <c r="I4192" s="2" t="s">
        <v>4900</v>
      </c>
      <c r="J4192" s="4">
        <v>39630</v>
      </c>
      <c r="K4192" s="230">
        <f t="shared" si="267"/>
        <v>1</v>
      </c>
      <c r="L4192" s="2" t="str">
        <f>$B4192&amp;"-"&amp;COUNTIF($B$2:$B4192, $B4192)</f>
        <v>6912-1</v>
      </c>
    </row>
    <row r="4193" spans="1:12" x14ac:dyDescent="0.2">
      <c r="A4193" s="2" t="s">
        <v>3159</v>
      </c>
      <c r="B4193" s="2">
        <v>6913</v>
      </c>
      <c r="C4193" s="2">
        <v>0</v>
      </c>
      <c r="D4193" s="2" t="s">
        <v>3157</v>
      </c>
      <c r="E4193" s="2">
        <v>5192</v>
      </c>
      <c r="F4193" s="2" t="s">
        <v>3018</v>
      </c>
      <c r="G4193" s="2">
        <v>2715862.767</v>
      </c>
      <c r="H4193" s="2">
        <v>1092053.709</v>
      </c>
      <c r="I4193" s="2" t="s">
        <v>4900</v>
      </c>
      <c r="J4193" s="4">
        <v>39630</v>
      </c>
      <c r="K4193" s="230">
        <f t="shared" si="267"/>
        <v>1</v>
      </c>
      <c r="L4193" s="2" t="str">
        <f>$B4193&amp;"-"&amp;COUNTIF($B$2:$B4193, $B4193)</f>
        <v>6913-1</v>
      </c>
    </row>
    <row r="4194" spans="1:12" x14ac:dyDescent="0.2">
      <c r="A4194" s="2" t="s">
        <v>3160</v>
      </c>
      <c r="B4194" s="2">
        <v>6914</v>
      </c>
      <c r="C4194" s="2">
        <v>0</v>
      </c>
      <c r="D4194" s="2" t="s">
        <v>3157</v>
      </c>
      <c r="E4194" s="2">
        <v>5192</v>
      </c>
      <c r="F4194" s="2" t="s">
        <v>3018</v>
      </c>
      <c r="G4194" s="2">
        <v>2715633.36</v>
      </c>
      <c r="H4194" s="2">
        <v>1090089.284</v>
      </c>
      <c r="I4194" s="2" t="s">
        <v>4900</v>
      </c>
      <c r="J4194" s="4">
        <v>39630</v>
      </c>
      <c r="K4194" s="230">
        <f t="shared" si="267"/>
        <v>1</v>
      </c>
      <c r="L4194" s="2" t="str">
        <f>$B4194&amp;"-"&amp;COUNTIF($B$2:$B4194, $B4194)</f>
        <v>6914-1</v>
      </c>
    </row>
    <row r="4195" spans="1:12" x14ac:dyDescent="0.2">
      <c r="A4195" s="2" t="s">
        <v>3161</v>
      </c>
      <c r="B4195" s="2">
        <v>6915</v>
      </c>
      <c r="C4195" s="2">
        <v>0</v>
      </c>
      <c r="D4195" s="2" t="s">
        <v>3157</v>
      </c>
      <c r="E4195" s="2">
        <v>5192</v>
      </c>
      <c r="F4195" s="2" t="s">
        <v>3018</v>
      </c>
      <c r="G4195" s="2">
        <v>2715382.1570000001</v>
      </c>
      <c r="H4195" s="2">
        <v>1093637.801</v>
      </c>
      <c r="I4195" s="2" t="s">
        <v>4900</v>
      </c>
      <c r="J4195" s="4">
        <v>39630</v>
      </c>
      <c r="K4195" s="230">
        <f t="shared" si="267"/>
        <v>1</v>
      </c>
      <c r="L4195" s="2" t="str">
        <f>$B4195&amp;"-"&amp;COUNTIF($B$2:$B4195, $B4195)</f>
        <v>6915-1</v>
      </c>
    </row>
    <row r="4196" spans="1:12" x14ac:dyDescent="0.2">
      <c r="A4196" s="2" t="s">
        <v>3162</v>
      </c>
      <c r="B4196" s="2">
        <v>6917</v>
      </c>
      <c r="C4196" s="2">
        <v>0</v>
      </c>
      <c r="D4196" s="2" t="s">
        <v>3157</v>
      </c>
      <c r="E4196" s="2">
        <v>5192</v>
      </c>
      <c r="F4196" s="2" t="s">
        <v>3018</v>
      </c>
      <c r="G4196" s="2">
        <v>2714581.99</v>
      </c>
      <c r="H4196" s="2">
        <v>1091022.3330000001</v>
      </c>
      <c r="I4196" s="2" t="s">
        <v>4900</v>
      </c>
      <c r="J4196" s="4">
        <v>39630</v>
      </c>
      <c r="K4196" s="230">
        <f t="shared" si="267"/>
        <v>1</v>
      </c>
      <c r="L4196" s="2" t="str">
        <f>$B4196&amp;"-"&amp;COUNTIF($B$2:$B4196, $B4196)</f>
        <v>6917-1</v>
      </c>
    </row>
    <row r="4197" spans="1:12" x14ac:dyDescent="0.2">
      <c r="A4197" s="2" t="s">
        <v>3163</v>
      </c>
      <c r="B4197" s="2">
        <v>6918</v>
      </c>
      <c r="C4197" s="2">
        <v>0</v>
      </c>
      <c r="D4197" s="2" t="s">
        <v>3157</v>
      </c>
      <c r="E4197" s="2">
        <v>5192</v>
      </c>
      <c r="F4197" s="2" t="s">
        <v>3018</v>
      </c>
      <c r="G4197" s="2">
        <v>2714971.8760000002</v>
      </c>
      <c r="H4197" s="2">
        <v>1090454.9990000001</v>
      </c>
      <c r="I4197" s="2" t="s">
        <v>4900</v>
      </c>
      <c r="J4197" s="4">
        <v>39630</v>
      </c>
      <c r="K4197" s="230">
        <f t="shared" si="267"/>
        <v>1</v>
      </c>
      <c r="L4197" s="2" t="str">
        <f>$B4197&amp;"-"&amp;COUNTIF($B$2:$B4197, $B4197)</f>
        <v>6918-1</v>
      </c>
    </row>
    <row r="4198" spans="1:12" x14ac:dyDescent="0.2">
      <c r="A4198" s="2" t="s">
        <v>3206</v>
      </c>
      <c r="B4198" s="2">
        <v>6924</v>
      </c>
      <c r="C4198" s="2">
        <v>0</v>
      </c>
      <c r="D4198" s="2" t="s">
        <v>3157</v>
      </c>
      <c r="E4198" s="2">
        <v>5192</v>
      </c>
      <c r="F4198" s="2" t="s">
        <v>3018</v>
      </c>
      <c r="G4198" s="2">
        <v>2716495.5090000001</v>
      </c>
      <c r="H4198" s="2">
        <v>1095491.9280000001</v>
      </c>
      <c r="I4198" s="2" t="s">
        <v>4900</v>
      </c>
      <c r="J4198" s="4">
        <v>39630</v>
      </c>
      <c r="K4198" s="230">
        <f t="shared" si="267"/>
        <v>1</v>
      </c>
      <c r="L4198" s="2" t="str">
        <f>$B4198&amp;"-"&amp;COUNTIF($B$2:$B4198, $B4198)</f>
        <v>6924-1</v>
      </c>
    </row>
    <row r="4199" spans="1:12" x14ac:dyDescent="0.2">
      <c r="A4199" s="2" t="s">
        <v>3164</v>
      </c>
      <c r="B4199" s="2">
        <v>6932</v>
      </c>
      <c r="C4199" s="2">
        <v>0</v>
      </c>
      <c r="D4199" s="2" t="s">
        <v>3157</v>
      </c>
      <c r="E4199" s="2">
        <v>5192</v>
      </c>
      <c r="F4199" s="2" t="s">
        <v>3018</v>
      </c>
      <c r="G4199" s="2">
        <v>2715324.1579999998</v>
      </c>
      <c r="H4199" s="2">
        <v>1096366.7039999999</v>
      </c>
      <c r="I4199" s="2" t="s">
        <v>4900</v>
      </c>
      <c r="J4199" s="4">
        <v>39630</v>
      </c>
      <c r="K4199" s="230">
        <f t="shared" si="267"/>
        <v>1</v>
      </c>
      <c r="L4199" s="2" t="str">
        <f>$B4199&amp;"-"&amp;COUNTIF($B$2:$B4199, $B4199)</f>
        <v>6932-1</v>
      </c>
    </row>
    <row r="4200" spans="1:12" x14ac:dyDescent="0.2">
      <c r="A4200" s="2" t="s">
        <v>3224</v>
      </c>
      <c r="B4200" s="2">
        <v>6943</v>
      </c>
      <c r="C4200" s="2">
        <v>0</v>
      </c>
      <c r="D4200" s="2" t="s">
        <v>3157</v>
      </c>
      <c r="E4200" s="2">
        <v>5192</v>
      </c>
      <c r="F4200" s="2" t="s">
        <v>3018</v>
      </c>
      <c r="G4200" s="2">
        <v>2715632.2349999999</v>
      </c>
      <c r="H4200" s="2">
        <v>1097278.7339999999</v>
      </c>
      <c r="I4200" s="2" t="s">
        <v>4900</v>
      </c>
      <c r="J4200" s="4">
        <v>39630</v>
      </c>
      <c r="K4200" s="230">
        <f t="shared" si="267"/>
        <v>1</v>
      </c>
      <c r="L4200" s="2" t="str">
        <f>$B4200&amp;"-"&amp;COUNTIF($B$2:$B4200, $B4200)</f>
        <v>6943-1</v>
      </c>
    </row>
    <row r="4201" spans="1:12" x14ac:dyDescent="0.2">
      <c r="A4201" s="2" t="s">
        <v>3165</v>
      </c>
      <c r="B4201" s="2">
        <v>6951</v>
      </c>
      <c r="C4201" s="2">
        <v>8</v>
      </c>
      <c r="D4201" s="2" t="s">
        <v>3157</v>
      </c>
      <c r="E4201" s="2">
        <v>5192</v>
      </c>
      <c r="F4201" s="2" t="s">
        <v>3018</v>
      </c>
      <c r="G4201" s="2">
        <v>2723010.642</v>
      </c>
      <c r="H4201" s="2">
        <v>1105632.1470000001</v>
      </c>
      <c r="I4201" s="2" t="s">
        <v>4900</v>
      </c>
      <c r="J4201" s="4">
        <v>39630</v>
      </c>
      <c r="K4201" s="230">
        <f t="shared" si="267"/>
        <v>1</v>
      </c>
      <c r="L4201" s="2" t="str">
        <f>$B4201&amp;"-"&amp;COUNTIF($B$2:$B4201, $B4201)</f>
        <v>6951-1</v>
      </c>
    </row>
    <row r="4202" spans="1:12" x14ac:dyDescent="0.2">
      <c r="A4202" s="2" t="s">
        <v>3166</v>
      </c>
      <c r="B4202" s="2">
        <v>6951</v>
      </c>
      <c r="C4202" s="2">
        <v>17</v>
      </c>
      <c r="D4202" s="2" t="s">
        <v>3157</v>
      </c>
      <c r="E4202" s="2">
        <v>5192</v>
      </c>
      <c r="F4202" s="2" t="s">
        <v>3018</v>
      </c>
      <c r="G4202" s="2">
        <v>2723581.25</v>
      </c>
      <c r="H4202" s="2">
        <v>1106176.3370000001</v>
      </c>
      <c r="I4202" s="2" t="s">
        <v>4900</v>
      </c>
      <c r="J4202" s="4">
        <v>39630</v>
      </c>
      <c r="K4202" s="230">
        <f t="shared" si="267"/>
        <v>1</v>
      </c>
      <c r="L4202" s="2" t="str">
        <f>$B4202&amp;"-"&amp;COUNTIF($B$2:$B4202, $B4202)</f>
        <v>6951-2</v>
      </c>
    </row>
    <row r="4203" spans="1:12" x14ac:dyDescent="0.2">
      <c r="A4203" s="2" t="s">
        <v>3167</v>
      </c>
      <c r="B4203" s="2">
        <v>6951</v>
      </c>
      <c r="C4203" s="2">
        <v>18</v>
      </c>
      <c r="D4203" s="2" t="s">
        <v>3157</v>
      </c>
      <c r="E4203" s="2">
        <v>5192</v>
      </c>
      <c r="F4203" s="2" t="s">
        <v>3018</v>
      </c>
      <c r="G4203" s="2">
        <v>2725734.86</v>
      </c>
      <c r="H4203" s="2">
        <v>1107494.6470000001</v>
      </c>
      <c r="I4203" s="2" t="s">
        <v>4900</v>
      </c>
      <c r="J4203" s="4">
        <v>39630</v>
      </c>
      <c r="K4203" s="230">
        <f t="shared" si="267"/>
        <v>1</v>
      </c>
      <c r="L4203" s="2" t="str">
        <f>$B4203&amp;"-"&amp;COUNTIF($B$2:$B4203, $B4203)</f>
        <v>6951-3</v>
      </c>
    </row>
    <row r="4204" spans="1:12" x14ac:dyDescent="0.2">
      <c r="A4204" s="2" t="s">
        <v>3168</v>
      </c>
      <c r="B4204" s="2">
        <v>6951</v>
      </c>
      <c r="C4204" s="2">
        <v>19</v>
      </c>
      <c r="D4204" s="2" t="s">
        <v>3157</v>
      </c>
      <c r="E4204" s="2">
        <v>5192</v>
      </c>
      <c r="F4204" s="2" t="s">
        <v>3018</v>
      </c>
      <c r="G4204" s="2">
        <v>2726426.3470000001</v>
      </c>
      <c r="H4204" s="2">
        <v>1105753.094</v>
      </c>
      <c r="I4204" s="2" t="s">
        <v>4900</v>
      </c>
      <c r="J4204" s="4">
        <v>39630</v>
      </c>
      <c r="K4204" s="230">
        <f t="shared" si="267"/>
        <v>1</v>
      </c>
      <c r="L4204" s="2" t="str">
        <f>$B4204&amp;"-"&amp;COUNTIF($B$2:$B4204, $B4204)</f>
        <v>6951-4</v>
      </c>
    </row>
    <row r="4205" spans="1:12" x14ac:dyDescent="0.2">
      <c r="A4205" s="2" t="s">
        <v>3169</v>
      </c>
      <c r="B4205" s="2">
        <v>6951</v>
      </c>
      <c r="C4205" s="2">
        <v>20</v>
      </c>
      <c r="D4205" s="2" t="s">
        <v>3157</v>
      </c>
      <c r="E4205" s="2">
        <v>5192</v>
      </c>
      <c r="F4205" s="2" t="s">
        <v>3018</v>
      </c>
      <c r="G4205" s="2">
        <v>2725530.5189999999</v>
      </c>
      <c r="H4205" s="2">
        <v>1106372.8419999999</v>
      </c>
      <c r="I4205" s="2" t="s">
        <v>4900</v>
      </c>
      <c r="J4205" s="4">
        <v>39630</v>
      </c>
      <c r="K4205" s="230">
        <f t="shared" si="267"/>
        <v>1</v>
      </c>
      <c r="L4205" s="2" t="str">
        <f>$B4205&amp;"-"&amp;COUNTIF($B$2:$B4205, $B4205)</f>
        <v>6951-5</v>
      </c>
    </row>
    <row r="4206" spans="1:12" x14ac:dyDescent="0.2">
      <c r="A4206" s="2" t="s">
        <v>3170</v>
      </c>
      <c r="B4206" s="2">
        <v>6951</v>
      </c>
      <c r="C4206" s="2">
        <v>23</v>
      </c>
      <c r="D4206" s="2" t="s">
        <v>3157</v>
      </c>
      <c r="E4206" s="2">
        <v>5192</v>
      </c>
      <c r="F4206" s="2" t="s">
        <v>3018</v>
      </c>
      <c r="G4206" s="2">
        <v>2724106.9870000002</v>
      </c>
      <c r="H4206" s="2">
        <v>1106986.3999999999</v>
      </c>
      <c r="I4206" s="2" t="s">
        <v>4900</v>
      </c>
      <c r="J4206" s="4">
        <v>39630</v>
      </c>
      <c r="K4206" s="230">
        <f t="shared" si="267"/>
        <v>1</v>
      </c>
      <c r="L4206" s="2" t="str">
        <f>$B4206&amp;"-"&amp;COUNTIF($B$2:$B4206, $B4206)</f>
        <v>6951-6</v>
      </c>
    </row>
    <row r="4207" spans="1:12" x14ac:dyDescent="0.2">
      <c r="A4207" s="2" t="s">
        <v>3171</v>
      </c>
      <c r="B4207" s="2">
        <v>6959</v>
      </c>
      <c r="C4207" s="2">
        <v>0</v>
      </c>
      <c r="D4207" s="2" t="s">
        <v>3157</v>
      </c>
      <c r="E4207" s="2">
        <v>5192</v>
      </c>
      <c r="F4207" s="2" t="s">
        <v>3018</v>
      </c>
      <c r="G4207" s="2">
        <v>2723631.2629999998</v>
      </c>
      <c r="H4207" s="2">
        <v>1105133.899</v>
      </c>
      <c r="I4207" s="2" t="s">
        <v>4900</v>
      </c>
      <c r="J4207" s="4">
        <v>39630</v>
      </c>
      <c r="K4207" s="230">
        <f t="shared" si="267"/>
        <v>1</v>
      </c>
      <c r="L4207" s="2" t="str">
        <f>$B4207&amp;"-"&amp;COUNTIF($B$2:$B4207, $B4207)</f>
        <v>6959-1</v>
      </c>
    </row>
    <row r="4208" spans="1:12" x14ac:dyDescent="0.2">
      <c r="A4208" s="2" t="s">
        <v>3172</v>
      </c>
      <c r="B4208" s="2">
        <v>6959</v>
      </c>
      <c r="C4208" s="2">
        <v>2</v>
      </c>
      <c r="D4208" s="2" t="s">
        <v>3157</v>
      </c>
      <c r="E4208" s="2">
        <v>5192</v>
      </c>
      <c r="F4208" s="2" t="s">
        <v>3018</v>
      </c>
      <c r="G4208" s="2">
        <v>2726160.2069999999</v>
      </c>
      <c r="H4208" s="2">
        <v>1104289.4110000001</v>
      </c>
      <c r="I4208" s="2" t="s">
        <v>4900</v>
      </c>
      <c r="J4208" s="4">
        <v>39630</v>
      </c>
      <c r="K4208" s="230">
        <f t="shared" si="267"/>
        <v>1</v>
      </c>
      <c r="L4208" s="2" t="str">
        <f>$B4208&amp;"-"&amp;COUNTIF($B$2:$B4208, $B4208)</f>
        <v>6959-2</v>
      </c>
    </row>
    <row r="4209" spans="1:12" x14ac:dyDescent="0.2">
      <c r="A4209" s="2" t="s">
        <v>3173</v>
      </c>
      <c r="B4209" s="2">
        <v>6959</v>
      </c>
      <c r="C4209" s="2">
        <v>3</v>
      </c>
      <c r="D4209" s="2" t="s">
        <v>3157</v>
      </c>
      <c r="E4209" s="2">
        <v>5192</v>
      </c>
      <c r="F4209" s="2" t="s">
        <v>3018</v>
      </c>
      <c r="G4209" s="2">
        <v>2722524.5419999999</v>
      </c>
      <c r="H4209" s="2">
        <v>1104714.7890000001</v>
      </c>
      <c r="I4209" s="2" t="s">
        <v>4900</v>
      </c>
      <c r="J4209" s="4">
        <v>39630</v>
      </c>
      <c r="K4209" s="230">
        <f t="shared" si="267"/>
        <v>1</v>
      </c>
      <c r="L4209" s="2" t="str">
        <f>$B4209&amp;"-"&amp;COUNTIF($B$2:$B4209, $B4209)</f>
        <v>6959-3</v>
      </c>
    </row>
    <row r="4210" spans="1:12" x14ac:dyDescent="0.2">
      <c r="A4210" s="2" t="s">
        <v>3174</v>
      </c>
      <c r="B4210" s="2">
        <v>6959</v>
      </c>
      <c r="C4210" s="2">
        <v>4</v>
      </c>
      <c r="D4210" s="2" t="s">
        <v>3157</v>
      </c>
      <c r="E4210" s="2">
        <v>5192</v>
      </c>
      <c r="F4210" s="2" t="s">
        <v>3018</v>
      </c>
      <c r="G4210" s="2">
        <v>2725030.156</v>
      </c>
      <c r="H4210" s="2">
        <v>1103545.142</v>
      </c>
      <c r="I4210" s="2" t="s">
        <v>4900</v>
      </c>
      <c r="J4210" s="4">
        <v>39630</v>
      </c>
      <c r="K4210" s="230">
        <f t="shared" si="267"/>
        <v>1</v>
      </c>
      <c r="L4210" s="2" t="str">
        <f>$B4210&amp;"-"&amp;COUNTIF($B$2:$B4210, $B4210)</f>
        <v>6959-4</v>
      </c>
    </row>
    <row r="4211" spans="1:12" x14ac:dyDescent="0.2">
      <c r="A4211" s="2" t="s">
        <v>3175</v>
      </c>
      <c r="B4211" s="2">
        <v>6959</v>
      </c>
      <c r="C4211" s="2">
        <v>5</v>
      </c>
      <c r="D4211" s="2" t="s">
        <v>3157</v>
      </c>
      <c r="E4211" s="2">
        <v>5192</v>
      </c>
      <c r="F4211" s="2" t="s">
        <v>3018</v>
      </c>
      <c r="G4211" s="2">
        <v>2724192.219</v>
      </c>
      <c r="H4211" s="2">
        <v>1104812.2</v>
      </c>
      <c r="I4211" s="2" t="s">
        <v>4900</v>
      </c>
      <c r="J4211" s="4">
        <v>39630</v>
      </c>
      <c r="K4211" s="230">
        <f t="shared" si="267"/>
        <v>1</v>
      </c>
      <c r="L4211" s="2" t="str">
        <f>$B4211&amp;"-"&amp;COUNTIF($B$2:$B4211, $B4211)</f>
        <v>6959-5</v>
      </c>
    </row>
    <row r="4212" spans="1:12" x14ac:dyDescent="0.2">
      <c r="A4212" s="2" t="s">
        <v>3175</v>
      </c>
      <c r="B4212" s="2">
        <v>6959</v>
      </c>
      <c r="C4212" s="2">
        <v>5</v>
      </c>
      <c r="D4212" s="2" t="s">
        <v>3157</v>
      </c>
      <c r="E4212" s="2">
        <v>5192</v>
      </c>
      <c r="F4212" s="2" t="s">
        <v>3018</v>
      </c>
      <c r="G4212" s="2">
        <v>2723227.6439999999</v>
      </c>
      <c r="H4212" s="2">
        <v>1104339.95</v>
      </c>
      <c r="I4212" s="2" t="s">
        <v>4900</v>
      </c>
      <c r="J4212" s="4">
        <v>39630</v>
      </c>
      <c r="K4212" s="230">
        <f t="shared" si="267"/>
        <v>1</v>
      </c>
      <c r="L4212" s="2" t="str">
        <f>$B4212&amp;"-"&amp;COUNTIF($B$2:$B4212, $B4212)</f>
        <v>6959-6</v>
      </c>
    </row>
    <row r="4213" spans="1:12" x14ac:dyDescent="0.2">
      <c r="A4213" s="2" t="s">
        <v>3176</v>
      </c>
      <c r="B4213" s="2">
        <v>6962</v>
      </c>
      <c r="C4213" s="2">
        <v>0</v>
      </c>
      <c r="D4213" s="2" t="s">
        <v>3157</v>
      </c>
      <c r="E4213" s="2">
        <v>5192</v>
      </c>
      <c r="F4213" s="2" t="s">
        <v>3018</v>
      </c>
      <c r="G4213" s="2">
        <v>2718544.9939999999</v>
      </c>
      <c r="H4213" s="2">
        <v>1096771.9809999999</v>
      </c>
      <c r="I4213" s="2" t="s">
        <v>4900</v>
      </c>
      <c r="J4213" s="4">
        <v>39630</v>
      </c>
      <c r="K4213" s="230">
        <f t="shared" si="267"/>
        <v>1</v>
      </c>
      <c r="L4213" s="2" t="str">
        <f>$B4213&amp;"-"&amp;COUNTIF($B$2:$B4213, $B4213)</f>
        <v>6962-1</v>
      </c>
    </row>
    <row r="4214" spans="1:12" x14ac:dyDescent="0.2">
      <c r="A4214" s="2" t="s">
        <v>3177</v>
      </c>
      <c r="B4214" s="2">
        <v>6963</v>
      </c>
      <c r="C4214" s="2">
        <v>0</v>
      </c>
      <c r="D4214" s="2" t="s">
        <v>3157</v>
      </c>
      <c r="E4214" s="2">
        <v>5192</v>
      </c>
      <c r="F4214" s="2" t="s">
        <v>3018</v>
      </c>
      <c r="G4214" s="2">
        <v>2719231.74</v>
      </c>
      <c r="H4214" s="2">
        <v>1097944.2679999999</v>
      </c>
      <c r="I4214" s="2" t="s">
        <v>4900</v>
      </c>
      <c r="J4214" s="4">
        <v>39630</v>
      </c>
      <c r="K4214" s="230">
        <f t="shared" si="267"/>
        <v>1</v>
      </c>
      <c r="L4214" s="2" t="str">
        <f>$B4214&amp;"-"&amp;COUNTIF($B$2:$B4214, $B4214)</f>
        <v>6963-1</v>
      </c>
    </row>
    <row r="4215" spans="1:12" x14ac:dyDescent="0.2">
      <c r="A4215" s="2" t="s">
        <v>3178</v>
      </c>
      <c r="B4215" s="2">
        <v>6963</v>
      </c>
      <c r="C4215" s="2">
        <v>2</v>
      </c>
      <c r="D4215" s="2" t="s">
        <v>3157</v>
      </c>
      <c r="E4215" s="2">
        <v>5192</v>
      </c>
      <c r="F4215" s="2" t="s">
        <v>3018</v>
      </c>
      <c r="G4215" s="2">
        <v>2719871.9870000002</v>
      </c>
      <c r="H4215" s="2">
        <v>1097521.933</v>
      </c>
      <c r="I4215" s="2" t="s">
        <v>4900</v>
      </c>
      <c r="J4215" s="4">
        <v>39630</v>
      </c>
      <c r="K4215" s="230">
        <f t="shared" si="267"/>
        <v>1</v>
      </c>
      <c r="L4215" s="2" t="str">
        <f>$B4215&amp;"-"&amp;COUNTIF($B$2:$B4215, $B4215)</f>
        <v>6963-2</v>
      </c>
    </row>
    <row r="4216" spans="1:12" x14ac:dyDescent="0.2">
      <c r="A4216" s="2" t="s">
        <v>3179</v>
      </c>
      <c r="B4216" s="2">
        <v>6964</v>
      </c>
      <c r="C4216" s="2">
        <v>0</v>
      </c>
      <c r="D4216" s="2" t="s">
        <v>3157</v>
      </c>
      <c r="E4216" s="2">
        <v>5192</v>
      </c>
      <c r="F4216" s="2" t="s">
        <v>3018</v>
      </c>
      <c r="G4216" s="2">
        <v>2719871.6359999999</v>
      </c>
      <c r="H4216" s="2">
        <v>1099076.0490000001</v>
      </c>
      <c r="I4216" s="2" t="s">
        <v>4900</v>
      </c>
      <c r="J4216" s="4">
        <v>39630</v>
      </c>
      <c r="K4216" s="230">
        <f t="shared" si="267"/>
        <v>1</v>
      </c>
      <c r="L4216" s="2" t="str">
        <f>$B4216&amp;"-"&amp;COUNTIF($B$2:$B4216, $B4216)</f>
        <v>6964-1</v>
      </c>
    </row>
    <row r="4217" spans="1:12" x14ac:dyDescent="0.2">
      <c r="A4217" s="2" t="s">
        <v>3180</v>
      </c>
      <c r="B4217" s="2">
        <v>6965</v>
      </c>
      <c r="C4217" s="2">
        <v>0</v>
      </c>
      <c r="D4217" s="2" t="s">
        <v>3157</v>
      </c>
      <c r="E4217" s="2">
        <v>5192</v>
      </c>
      <c r="F4217" s="2" t="s">
        <v>3018</v>
      </c>
      <c r="G4217" s="2">
        <v>2720347.5070000002</v>
      </c>
      <c r="H4217" s="2">
        <v>1100024.8089999999</v>
      </c>
      <c r="I4217" s="2" t="s">
        <v>4900</v>
      </c>
      <c r="J4217" s="4">
        <v>39630</v>
      </c>
      <c r="K4217" s="230">
        <f t="shared" si="267"/>
        <v>1</v>
      </c>
      <c r="L4217" s="2" t="str">
        <f>$B4217&amp;"-"&amp;COUNTIF($B$2:$B4217, $B4217)</f>
        <v>6965-1</v>
      </c>
    </row>
    <row r="4218" spans="1:12" x14ac:dyDescent="0.2">
      <c r="A4218" s="2" t="s">
        <v>3181</v>
      </c>
      <c r="B4218" s="2">
        <v>6966</v>
      </c>
      <c r="C4218" s="2">
        <v>0</v>
      </c>
      <c r="D4218" s="2" t="s">
        <v>3157</v>
      </c>
      <c r="E4218" s="2">
        <v>5192</v>
      </c>
      <c r="F4218" s="2" t="s">
        <v>3018</v>
      </c>
      <c r="G4218" s="2">
        <v>2721166.4440000001</v>
      </c>
      <c r="H4218" s="2">
        <v>1101200.96</v>
      </c>
      <c r="I4218" s="2" t="s">
        <v>4900</v>
      </c>
      <c r="J4218" s="4">
        <v>39630</v>
      </c>
      <c r="K4218" s="230">
        <f t="shared" si="267"/>
        <v>1</v>
      </c>
      <c r="L4218" s="2" t="str">
        <f>$B4218&amp;"-"&amp;COUNTIF($B$2:$B4218, $B4218)</f>
        <v>6966-1</v>
      </c>
    </row>
    <row r="4219" spans="1:12" x14ac:dyDescent="0.2">
      <c r="A4219" s="2" t="s">
        <v>3182</v>
      </c>
      <c r="B4219" s="2">
        <v>6967</v>
      </c>
      <c r="C4219" s="2">
        <v>0</v>
      </c>
      <c r="D4219" s="2" t="s">
        <v>3157</v>
      </c>
      <c r="E4219" s="2">
        <v>5192</v>
      </c>
      <c r="F4219" s="2" t="s">
        <v>3018</v>
      </c>
      <c r="G4219" s="2">
        <v>2719374.037</v>
      </c>
      <c r="H4219" s="2">
        <v>1101481.5519999999</v>
      </c>
      <c r="I4219" s="2" t="s">
        <v>4900</v>
      </c>
      <c r="J4219" s="4">
        <v>39630</v>
      </c>
      <c r="K4219" s="230">
        <f t="shared" si="267"/>
        <v>1</v>
      </c>
      <c r="L4219" s="2" t="str">
        <f>$B4219&amp;"-"&amp;COUNTIF($B$2:$B4219, $B4219)</f>
        <v>6967-1</v>
      </c>
    </row>
    <row r="4220" spans="1:12" x14ac:dyDescent="0.2">
      <c r="A4220" s="2" t="s">
        <v>3183</v>
      </c>
      <c r="B4220" s="2">
        <v>6968</v>
      </c>
      <c r="C4220" s="2">
        <v>0</v>
      </c>
      <c r="D4220" s="2" t="s">
        <v>3157</v>
      </c>
      <c r="E4220" s="2">
        <v>5192</v>
      </c>
      <c r="F4220" s="2" t="s">
        <v>3018</v>
      </c>
      <c r="G4220" s="2">
        <v>2721878.11</v>
      </c>
      <c r="H4220" s="2">
        <v>1102818.6100000001</v>
      </c>
      <c r="I4220" s="2" t="s">
        <v>4900</v>
      </c>
      <c r="J4220" s="4">
        <v>39630</v>
      </c>
      <c r="K4220" s="230">
        <f t="shared" si="267"/>
        <v>1</v>
      </c>
      <c r="L4220" s="2" t="str">
        <f>$B4220&amp;"-"&amp;COUNTIF($B$2:$B4220, $B4220)</f>
        <v>6968-1</v>
      </c>
    </row>
    <row r="4221" spans="1:12" x14ac:dyDescent="0.2">
      <c r="A4221" s="2" t="s">
        <v>3184</v>
      </c>
      <c r="B4221" s="2">
        <v>6974</v>
      </c>
      <c r="C4221" s="2">
        <v>0</v>
      </c>
      <c r="D4221" s="2" t="s">
        <v>3157</v>
      </c>
      <c r="E4221" s="2">
        <v>5192</v>
      </c>
      <c r="F4221" s="2" t="s">
        <v>3018</v>
      </c>
      <c r="G4221" s="2">
        <v>2719466.2949999999</v>
      </c>
      <c r="H4221" s="2">
        <v>1096518.7350000001</v>
      </c>
      <c r="I4221" s="2" t="s">
        <v>4900</v>
      </c>
      <c r="J4221" s="4">
        <v>39630</v>
      </c>
      <c r="K4221" s="230">
        <f t="shared" si="267"/>
        <v>1</v>
      </c>
      <c r="L4221" s="2" t="str">
        <f>$B4221&amp;"-"&amp;COUNTIF($B$2:$B4221, $B4221)</f>
        <v>6974-1</v>
      </c>
    </row>
    <row r="4222" spans="1:12" x14ac:dyDescent="0.2">
      <c r="A4222" s="2" t="s">
        <v>3185</v>
      </c>
      <c r="B4222" s="2">
        <v>6976</v>
      </c>
      <c r="C4222" s="2">
        <v>0</v>
      </c>
      <c r="D4222" s="2" t="s">
        <v>3157</v>
      </c>
      <c r="E4222" s="2">
        <v>5192</v>
      </c>
      <c r="F4222" s="2" t="s">
        <v>3018</v>
      </c>
      <c r="G4222" s="2">
        <v>2719917.378</v>
      </c>
      <c r="H4222" s="2">
        <v>1095737.061</v>
      </c>
      <c r="I4222" s="2" t="s">
        <v>4900</v>
      </c>
      <c r="J4222" s="4">
        <v>39630</v>
      </c>
      <c r="K4222" s="230">
        <f t="shared" si="267"/>
        <v>1</v>
      </c>
      <c r="L4222" s="2" t="str">
        <f>$B4222&amp;"-"&amp;COUNTIF($B$2:$B4222, $B4222)</f>
        <v>6976-1</v>
      </c>
    </row>
    <row r="4223" spans="1:12" x14ac:dyDescent="0.2">
      <c r="A4223" s="2" t="s">
        <v>3186</v>
      </c>
      <c r="B4223" s="2">
        <v>6977</v>
      </c>
      <c r="C4223" s="2">
        <v>0</v>
      </c>
      <c r="D4223" s="2" t="s">
        <v>3157</v>
      </c>
      <c r="E4223" s="2">
        <v>5192</v>
      </c>
      <c r="F4223" s="2" t="s">
        <v>3018</v>
      </c>
      <c r="G4223" s="2">
        <v>2719010.1719999998</v>
      </c>
      <c r="H4223" s="2">
        <v>1096149.902</v>
      </c>
      <c r="I4223" s="2" t="s">
        <v>4900</v>
      </c>
      <c r="J4223" s="4">
        <v>39630</v>
      </c>
      <c r="K4223" s="230">
        <f t="shared" si="267"/>
        <v>1</v>
      </c>
      <c r="L4223" s="2" t="str">
        <f>$B4223&amp;"-"&amp;COUNTIF($B$2:$B4223, $B4223)</f>
        <v>6977-1</v>
      </c>
    </row>
    <row r="4224" spans="1:12" x14ac:dyDescent="0.2">
      <c r="A4224" s="2" t="s">
        <v>3187</v>
      </c>
      <c r="B4224" s="2">
        <v>6978</v>
      </c>
      <c r="C4224" s="2">
        <v>0</v>
      </c>
      <c r="D4224" s="2" t="s">
        <v>3157</v>
      </c>
      <c r="E4224" s="2">
        <v>5192</v>
      </c>
      <c r="F4224" s="2" t="s">
        <v>3018</v>
      </c>
      <c r="G4224" s="2">
        <v>2721511.6940000001</v>
      </c>
      <c r="H4224" s="2">
        <v>1096639.192</v>
      </c>
      <c r="I4224" s="2" t="s">
        <v>4900</v>
      </c>
      <c r="J4224" s="4">
        <v>39630</v>
      </c>
      <c r="K4224" s="230">
        <f t="shared" si="267"/>
        <v>1</v>
      </c>
      <c r="L4224" s="2" t="str">
        <f>$B4224&amp;"-"&amp;COUNTIF($B$2:$B4224, $B4224)</f>
        <v>6978-1</v>
      </c>
    </row>
    <row r="4225" spans="1:12" x14ac:dyDescent="0.2">
      <c r="A4225" s="2" t="s">
        <v>3188</v>
      </c>
      <c r="B4225" s="2">
        <v>6979</v>
      </c>
      <c r="C4225" s="2">
        <v>0</v>
      </c>
      <c r="D4225" s="2" t="s">
        <v>3157</v>
      </c>
      <c r="E4225" s="2">
        <v>5192</v>
      </c>
      <c r="F4225" s="2" t="s">
        <v>3018</v>
      </c>
      <c r="G4225" s="2">
        <v>2720841.8650000002</v>
      </c>
      <c r="H4225" s="2">
        <v>1097527.6140000001</v>
      </c>
      <c r="I4225" s="2" t="s">
        <v>4900</v>
      </c>
      <c r="J4225" s="4">
        <v>39630</v>
      </c>
      <c r="K4225" s="230">
        <f t="shared" si="267"/>
        <v>1</v>
      </c>
      <c r="L4225" s="2" t="str">
        <f>$B4225&amp;"-"&amp;COUNTIF($B$2:$B4225, $B4225)</f>
        <v>6979-1</v>
      </c>
    </row>
    <row r="4226" spans="1:12" x14ac:dyDescent="0.2">
      <c r="A4226" s="2" t="s">
        <v>3189</v>
      </c>
      <c r="B4226" s="2">
        <v>6983</v>
      </c>
      <c r="C4226" s="2">
        <v>0</v>
      </c>
      <c r="D4226" s="2" t="s">
        <v>3189</v>
      </c>
      <c r="E4226" s="2">
        <v>5193</v>
      </c>
      <c r="F4226" s="2" t="s">
        <v>3018</v>
      </c>
      <c r="G4226" s="2">
        <v>2712214.4530000002</v>
      </c>
      <c r="H4226" s="2">
        <v>1093335.872</v>
      </c>
      <c r="I4226" s="2" t="s">
        <v>4900</v>
      </c>
      <c r="J4226" s="4">
        <v>39630</v>
      </c>
      <c r="K4226" s="230">
        <f t="shared" si="267"/>
        <v>1</v>
      </c>
      <c r="L4226" s="2" t="str">
        <f>$B4226&amp;"-"&amp;COUNTIF($B$2:$B4226, $B4226)</f>
        <v>6983-1</v>
      </c>
    </row>
    <row r="4227" spans="1:12" x14ac:dyDescent="0.2">
      <c r="A4227" s="2" t="s">
        <v>3190</v>
      </c>
      <c r="B4227" s="2">
        <v>6928</v>
      </c>
      <c r="C4227" s="2">
        <v>0</v>
      </c>
      <c r="D4227" s="2" t="s">
        <v>3190</v>
      </c>
      <c r="E4227" s="2">
        <v>5194</v>
      </c>
      <c r="F4227" s="2" t="s">
        <v>3018</v>
      </c>
      <c r="G4227" s="2">
        <v>2714537.159</v>
      </c>
      <c r="H4227" s="2">
        <v>1098751.2779999999</v>
      </c>
      <c r="I4227" s="2" t="s">
        <v>4900</v>
      </c>
      <c r="J4227" s="4">
        <v>39630</v>
      </c>
      <c r="K4227" s="230">
        <f t="shared" ref="K4227:K4290" si="268">IF(I4227="it", 1, IF(I4227="fr", 2, 3))</f>
        <v>1</v>
      </c>
      <c r="L4227" s="2" t="str">
        <f>$B4227&amp;"-"&amp;COUNTIF($B$2:$B4227, $B4227)</f>
        <v>6928-1</v>
      </c>
    </row>
    <row r="4228" spans="1:12" x14ac:dyDescent="0.2">
      <c r="A4228" s="2" t="s">
        <v>3139</v>
      </c>
      <c r="B4228" s="2">
        <v>6934</v>
      </c>
      <c r="C4228" s="2">
        <v>0</v>
      </c>
      <c r="D4228" s="2" t="s">
        <v>3190</v>
      </c>
      <c r="E4228" s="2">
        <v>5194</v>
      </c>
      <c r="F4228" s="2" t="s">
        <v>3018</v>
      </c>
      <c r="G4228" s="2">
        <v>2714221.946</v>
      </c>
      <c r="H4228" s="2">
        <v>1098086.959</v>
      </c>
      <c r="I4228" s="2" t="s">
        <v>4900</v>
      </c>
      <c r="J4228" s="4">
        <v>39630</v>
      </c>
      <c r="K4228" s="230">
        <f t="shared" si="268"/>
        <v>1</v>
      </c>
      <c r="L4228" s="2" t="str">
        <f>$B4228&amp;"-"&amp;COUNTIF($B$2:$B4228, $B4228)</f>
        <v>6934-4</v>
      </c>
    </row>
    <row r="4229" spans="1:12" x14ac:dyDescent="0.2">
      <c r="A4229" s="2" t="s">
        <v>3157</v>
      </c>
      <c r="B4229" s="2">
        <v>6900</v>
      </c>
      <c r="C4229" s="2">
        <v>0</v>
      </c>
      <c r="D4229" s="2" t="s">
        <v>3191</v>
      </c>
      <c r="E4229" s="2">
        <v>5196</v>
      </c>
      <c r="F4229" s="2" t="s">
        <v>3018</v>
      </c>
      <c r="G4229" s="2">
        <v>2717118.7250000001</v>
      </c>
      <c r="H4229" s="2">
        <v>1096916.929</v>
      </c>
      <c r="I4229" s="2" t="s">
        <v>4900</v>
      </c>
      <c r="J4229" s="4">
        <v>39630</v>
      </c>
      <c r="K4229" s="230">
        <f t="shared" si="268"/>
        <v>1</v>
      </c>
      <c r="L4229" s="2" t="str">
        <f>$B4229&amp;"-"&amp;COUNTIF($B$2:$B4229, $B4229)</f>
        <v>6900-3</v>
      </c>
    </row>
    <row r="4230" spans="1:12" x14ac:dyDescent="0.2">
      <c r="A4230" s="2" t="s">
        <v>3191</v>
      </c>
      <c r="B4230" s="2">
        <v>6900</v>
      </c>
      <c r="C4230" s="2">
        <v>5</v>
      </c>
      <c r="D4230" s="2" t="s">
        <v>3191</v>
      </c>
      <c r="E4230" s="2">
        <v>5196</v>
      </c>
      <c r="F4230" s="2" t="s">
        <v>3018</v>
      </c>
      <c r="G4230" s="2">
        <v>2716526.4210000001</v>
      </c>
      <c r="H4230" s="2">
        <v>1096807.5519999999</v>
      </c>
      <c r="I4230" s="2" t="s">
        <v>4900</v>
      </c>
      <c r="J4230" s="4">
        <v>39630</v>
      </c>
      <c r="K4230" s="230">
        <f t="shared" si="268"/>
        <v>1</v>
      </c>
      <c r="L4230" s="2" t="str">
        <f>$B4230&amp;"-"&amp;COUNTIF($B$2:$B4230, $B4230)</f>
        <v>6900-4</v>
      </c>
    </row>
    <row r="4231" spans="1:12" x14ac:dyDescent="0.2">
      <c r="A4231" s="2" t="s">
        <v>3192</v>
      </c>
      <c r="B4231" s="2">
        <v>6815</v>
      </c>
      <c r="C4231" s="2">
        <v>0</v>
      </c>
      <c r="D4231" s="2" t="s">
        <v>3192</v>
      </c>
      <c r="E4231" s="2">
        <v>5198</v>
      </c>
      <c r="F4231" s="2" t="s">
        <v>3018</v>
      </c>
      <c r="G4231" s="2">
        <v>2716793.4559999998</v>
      </c>
      <c r="H4231" s="2">
        <v>1091032.3640000001</v>
      </c>
      <c r="I4231" s="2" t="s">
        <v>4900</v>
      </c>
      <c r="J4231" s="4">
        <v>39630</v>
      </c>
      <c r="K4231" s="230">
        <f t="shared" si="268"/>
        <v>1</v>
      </c>
      <c r="L4231" s="2" t="str">
        <f>$B4231&amp;"-"&amp;COUNTIF($B$2:$B4231, $B4231)</f>
        <v>6815-1</v>
      </c>
    </row>
    <row r="4232" spans="1:12" x14ac:dyDescent="0.2">
      <c r="A4232" s="2" t="s">
        <v>3193</v>
      </c>
      <c r="B4232" s="2">
        <v>6805</v>
      </c>
      <c r="C4232" s="2">
        <v>0</v>
      </c>
      <c r="D4232" s="2" t="s">
        <v>3194</v>
      </c>
      <c r="E4232" s="2">
        <v>5199</v>
      </c>
      <c r="F4232" s="2" t="s">
        <v>3018</v>
      </c>
      <c r="G4232" s="2">
        <v>2710950.6660000002</v>
      </c>
      <c r="H4232" s="2">
        <v>1104884.4920000001</v>
      </c>
      <c r="I4232" s="2" t="s">
        <v>4900</v>
      </c>
      <c r="J4232" s="4">
        <v>39630</v>
      </c>
      <c r="K4232" s="230">
        <f t="shared" si="268"/>
        <v>1</v>
      </c>
      <c r="L4232" s="2" t="str">
        <f>$B4232&amp;"-"&amp;COUNTIF($B$2:$B4232, $B4232)</f>
        <v>6805-1</v>
      </c>
    </row>
    <row r="4233" spans="1:12" x14ac:dyDescent="0.2">
      <c r="A4233" s="2" t="s">
        <v>3193</v>
      </c>
      <c r="B4233" s="2">
        <v>6805</v>
      </c>
      <c r="C4233" s="2">
        <v>0</v>
      </c>
      <c r="D4233" s="2" t="s">
        <v>3194</v>
      </c>
      <c r="E4233" s="2">
        <v>5199</v>
      </c>
      <c r="F4233" s="2" t="s">
        <v>3018</v>
      </c>
      <c r="G4233" s="2">
        <v>2714088.0419999999</v>
      </c>
      <c r="H4233" s="2">
        <v>1106106.402</v>
      </c>
      <c r="I4233" s="2" t="s">
        <v>4900</v>
      </c>
      <c r="J4233" s="4">
        <v>39630</v>
      </c>
      <c r="K4233" s="230">
        <f t="shared" si="268"/>
        <v>1</v>
      </c>
      <c r="L4233" s="2" t="str">
        <f>$B4233&amp;"-"&amp;COUNTIF($B$2:$B4233, $B4233)</f>
        <v>6805-2</v>
      </c>
    </row>
    <row r="4234" spans="1:12" x14ac:dyDescent="0.2">
      <c r="A4234" s="2" t="s">
        <v>3195</v>
      </c>
      <c r="B4234" s="2">
        <v>6986</v>
      </c>
      <c r="C4234" s="2">
        <v>2</v>
      </c>
      <c r="D4234" s="2" t="s">
        <v>3195</v>
      </c>
      <c r="E4234" s="2">
        <v>5200</v>
      </c>
      <c r="F4234" s="2" t="s">
        <v>3018</v>
      </c>
      <c r="G4234" s="2">
        <v>2709385.0929999999</v>
      </c>
      <c r="H4234" s="2">
        <v>1098474.108</v>
      </c>
      <c r="I4234" s="2" t="s">
        <v>4900</v>
      </c>
      <c r="J4234" s="4">
        <v>39630</v>
      </c>
      <c r="K4234" s="230">
        <f t="shared" si="268"/>
        <v>1</v>
      </c>
      <c r="L4234" s="2" t="str">
        <f>$B4234&amp;"-"&amp;COUNTIF($B$2:$B4234, $B4234)</f>
        <v>6986-3</v>
      </c>
    </row>
    <row r="4235" spans="1:12" x14ac:dyDescent="0.2">
      <c r="A4235" s="2" t="s">
        <v>3196</v>
      </c>
      <c r="B4235" s="2">
        <v>6922</v>
      </c>
      <c r="C4235" s="2">
        <v>0</v>
      </c>
      <c r="D4235" s="2" t="s">
        <v>3196</v>
      </c>
      <c r="E4235" s="2">
        <v>5203</v>
      </c>
      <c r="F4235" s="2" t="s">
        <v>3018</v>
      </c>
      <c r="G4235" s="2">
        <v>2714309.2590000001</v>
      </c>
      <c r="H4235" s="2">
        <v>1088010.3330000001</v>
      </c>
      <c r="I4235" s="2" t="s">
        <v>4900</v>
      </c>
      <c r="J4235" s="4">
        <v>39630</v>
      </c>
      <c r="K4235" s="230">
        <f t="shared" si="268"/>
        <v>1</v>
      </c>
      <c r="L4235" s="2" t="str">
        <f>$B4235&amp;"-"&amp;COUNTIF($B$2:$B4235, $B4235)</f>
        <v>6922-1</v>
      </c>
    </row>
    <row r="4236" spans="1:12" x14ac:dyDescent="0.2">
      <c r="A4236" s="2" t="s">
        <v>3197</v>
      </c>
      <c r="B4236" s="2">
        <v>6933</v>
      </c>
      <c r="C4236" s="2">
        <v>0</v>
      </c>
      <c r="D4236" s="2" t="s">
        <v>3197</v>
      </c>
      <c r="E4236" s="2">
        <v>5205</v>
      </c>
      <c r="F4236" s="2" t="s">
        <v>3018</v>
      </c>
      <c r="G4236" s="2">
        <v>2714511.9569999999</v>
      </c>
      <c r="H4236" s="2">
        <v>1095051.875</v>
      </c>
      <c r="I4236" s="2" t="s">
        <v>4900</v>
      </c>
      <c r="J4236" s="4">
        <v>39630</v>
      </c>
      <c r="K4236" s="230">
        <f t="shared" si="268"/>
        <v>1</v>
      </c>
      <c r="L4236" s="2" t="str">
        <f>$B4236&amp;"-"&amp;COUNTIF($B$2:$B4236, $B4236)</f>
        <v>6933-1</v>
      </c>
    </row>
    <row r="4237" spans="1:12" x14ac:dyDescent="0.2">
      <c r="A4237" s="2" t="s">
        <v>3129</v>
      </c>
      <c r="B4237" s="2">
        <v>6982</v>
      </c>
      <c r="C4237" s="2">
        <v>0</v>
      </c>
      <c r="D4237" s="2" t="s">
        <v>3197</v>
      </c>
      <c r="E4237" s="2">
        <v>5205</v>
      </c>
      <c r="F4237" s="2" t="s">
        <v>3018</v>
      </c>
      <c r="G4237" s="2">
        <v>2713848.2820000001</v>
      </c>
      <c r="H4237" s="2">
        <v>1095286.493</v>
      </c>
      <c r="I4237" s="2" t="s">
        <v>4900</v>
      </c>
      <c r="J4237" s="4">
        <v>39630</v>
      </c>
      <c r="K4237" s="230">
        <f t="shared" si="268"/>
        <v>1</v>
      </c>
      <c r="L4237" s="2" t="str">
        <f>$B4237&amp;"-"&amp;COUNTIF($B$2:$B4237, $B4237)</f>
        <v>6982-3</v>
      </c>
    </row>
    <row r="4238" spans="1:12" x14ac:dyDescent="0.2">
      <c r="A4238" s="2" t="s">
        <v>3189</v>
      </c>
      <c r="B4238" s="2">
        <v>6983</v>
      </c>
      <c r="C4238" s="2">
        <v>0</v>
      </c>
      <c r="D4238" s="2" t="s">
        <v>3198</v>
      </c>
      <c r="E4238" s="2">
        <v>5206</v>
      </c>
      <c r="F4238" s="2" t="s">
        <v>3018</v>
      </c>
      <c r="G4238" s="2">
        <v>2711492.9730000002</v>
      </c>
      <c r="H4238" s="2">
        <v>1093551.8049999999</v>
      </c>
      <c r="I4238" s="2" t="s">
        <v>4900</v>
      </c>
      <c r="J4238" s="4">
        <v>39630</v>
      </c>
      <c r="K4238" s="230">
        <f t="shared" si="268"/>
        <v>1</v>
      </c>
      <c r="L4238" s="2" t="str">
        <f>$B4238&amp;"-"&amp;COUNTIF($B$2:$B4238, $B4238)</f>
        <v>6983-2</v>
      </c>
    </row>
    <row r="4239" spans="1:12" x14ac:dyDescent="0.2">
      <c r="A4239" s="2" t="s">
        <v>3198</v>
      </c>
      <c r="B4239" s="2">
        <v>6991</v>
      </c>
      <c r="C4239" s="2">
        <v>0</v>
      </c>
      <c r="D4239" s="2" t="s">
        <v>3198</v>
      </c>
      <c r="E4239" s="2">
        <v>5206</v>
      </c>
      <c r="F4239" s="2" t="s">
        <v>3018</v>
      </c>
      <c r="G4239" s="2">
        <v>2711558.1830000002</v>
      </c>
      <c r="H4239" s="2">
        <v>1093913.916</v>
      </c>
      <c r="I4239" s="2" t="s">
        <v>4900</v>
      </c>
      <c r="J4239" s="4">
        <v>39630</v>
      </c>
      <c r="K4239" s="230">
        <f t="shared" si="268"/>
        <v>1</v>
      </c>
      <c r="L4239" s="2" t="str">
        <f>$B4239&amp;"-"&amp;COUNTIF($B$2:$B4239, $B4239)</f>
        <v>6991-1</v>
      </c>
    </row>
    <row r="4240" spans="1:12" x14ac:dyDescent="0.2">
      <c r="A4240" s="2" t="s">
        <v>3137</v>
      </c>
      <c r="B4240" s="2">
        <v>6981</v>
      </c>
      <c r="C4240" s="2">
        <v>16</v>
      </c>
      <c r="D4240" s="2" t="s">
        <v>3199</v>
      </c>
      <c r="E4240" s="2">
        <v>5207</v>
      </c>
      <c r="F4240" s="2" t="s">
        <v>3018</v>
      </c>
      <c r="G4240" s="2">
        <v>2709273.6809999999</v>
      </c>
      <c r="H4240" s="2">
        <v>1096125.2490000001</v>
      </c>
      <c r="I4240" s="2" t="s">
        <v>4900</v>
      </c>
      <c r="J4240" s="4">
        <v>39630</v>
      </c>
      <c r="K4240" s="230">
        <f t="shared" si="268"/>
        <v>1</v>
      </c>
      <c r="L4240" s="2" t="str">
        <f>$B4240&amp;"-"&amp;COUNTIF($B$2:$B4240, $B4240)</f>
        <v>6981-6</v>
      </c>
    </row>
    <row r="4241" spans="1:12" x14ac:dyDescent="0.2">
      <c r="A4241" s="2" t="s">
        <v>3199</v>
      </c>
      <c r="B4241" s="2">
        <v>6986</v>
      </c>
      <c r="C4241" s="2">
        <v>0</v>
      </c>
      <c r="D4241" s="2" t="s">
        <v>3199</v>
      </c>
      <c r="E4241" s="2">
        <v>5207</v>
      </c>
      <c r="F4241" s="2" t="s">
        <v>3018</v>
      </c>
      <c r="G4241" s="2">
        <v>2708897.5079999999</v>
      </c>
      <c r="H4241" s="2">
        <v>1097435.5930000001</v>
      </c>
      <c r="I4241" s="2" t="s">
        <v>4900</v>
      </c>
      <c r="J4241" s="4">
        <v>39630</v>
      </c>
      <c r="K4241" s="230">
        <f t="shared" si="268"/>
        <v>1</v>
      </c>
      <c r="L4241" s="2" t="str">
        <f>$B4241&amp;"-"&amp;COUNTIF($B$2:$B4241, $B4241)</f>
        <v>6986-4</v>
      </c>
    </row>
    <row r="4242" spans="1:12" x14ac:dyDescent="0.2">
      <c r="A4242" s="2" t="s">
        <v>3200</v>
      </c>
      <c r="B4242" s="2">
        <v>6945</v>
      </c>
      <c r="C4242" s="2">
        <v>0</v>
      </c>
      <c r="D4242" s="2" t="s">
        <v>3200</v>
      </c>
      <c r="E4242" s="2">
        <v>5208</v>
      </c>
      <c r="F4242" s="2" t="s">
        <v>3018</v>
      </c>
      <c r="G4242" s="2">
        <v>2716675.3330000001</v>
      </c>
      <c r="H4242" s="2">
        <v>1100997.1580000001</v>
      </c>
      <c r="I4242" s="2" t="s">
        <v>4900</v>
      </c>
      <c r="J4242" s="4">
        <v>39630</v>
      </c>
      <c r="K4242" s="230">
        <f t="shared" si="268"/>
        <v>1</v>
      </c>
      <c r="L4242" s="2" t="str">
        <f>$B4242&amp;"-"&amp;COUNTIF($B$2:$B4242, $B4242)</f>
        <v>6945-1</v>
      </c>
    </row>
    <row r="4243" spans="1:12" x14ac:dyDescent="0.2">
      <c r="A4243" s="2" t="s">
        <v>3201</v>
      </c>
      <c r="B4243" s="2">
        <v>6900</v>
      </c>
      <c r="C4243" s="2">
        <v>9</v>
      </c>
      <c r="D4243" s="2" t="s">
        <v>3201</v>
      </c>
      <c r="E4243" s="2">
        <v>5210</v>
      </c>
      <c r="F4243" s="2" t="s">
        <v>3018</v>
      </c>
      <c r="G4243" s="2">
        <v>2716872.17</v>
      </c>
      <c r="H4243" s="2">
        <v>1094149.827</v>
      </c>
      <c r="I4243" s="2" t="s">
        <v>4900</v>
      </c>
      <c r="J4243" s="4">
        <v>39630</v>
      </c>
      <c r="K4243" s="230">
        <f t="shared" si="268"/>
        <v>1</v>
      </c>
      <c r="L4243" s="2" t="str">
        <f>$B4243&amp;"-"&amp;COUNTIF($B$2:$B4243, $B4243)</f>
        <v>6900-5</v>
      </c>
    </row>
    <row r="4244" spans="1:12" x14ac:dyDescent="0.2">
      <c r="A4244" s="2" t="s">
        <v>3200</v>
      </c>
      <c r="B4244" s="2">
        <v>6945</v>
      </c>
      <c r="C4244" s="2">
        <v>0</v>
      </c>
      <c r="D4244" s="2" t="s">
        <v>3202</v>
      </c>
      <c r="E4244" s="2">
        <v>5212</v>
      </c>
      <c r="F4244" s="2" t="s">
        <v>3018</v>
      </c>
      <c r="G4244" s="2">
        <v>2717143.7059999998</v>
      </c>
      <c r="H4244" s="2">
        <v>1101654.68</v>
      </c>
      <c r="I4244" s="2" t="s">
        <v>4900</v>
      </c>
      <c r="J4244" s="4">
        <v>39630</v>
      </c>
      <c r="K4244" s="230">
        <f t="shared" si="268"/>
        <v>1</v>
      </c>
      <c r="L4244" s="2" t="str">
        <f>$B4244&amp;"-"&amp;COUNTIF($B$2:$B4244, $B4244)</f>
        <v>6945-2</v>
      </c>
    </row>
    <row r="4245" spans="1:12" x14ac:dyDescent="0.2">
      <c r="A4245" s="2" t="s">
        <v>3202</v>
      </c>
      <c r="B4245" s="2">
        <v>6946</v>
      </c>
      <c r="C4245" s="2">
        <v>0</v>
      </c>
      <c r="D4245" s="2" t="s">
        <v>3202</v>
      </c>
      <c r="E4245" s="2">
        <v>5212</v>
      </c>
      <c r="F4245" s="2" t="s">
        <v>3018</v>
      </c>
      <c r="G4245" s="2">
        <v>2716437.2579999999</v>
      </c>
      <c r="H4245" s="2">
        <v>1102369.3160000001</v>
      </c>
      <c r="I4245" s="2" t="s">
        <v>4900</v>
      </c>
      <c r="J4245" s="4">
        <v>39630</v>
      </c>
      <c r="K4245" s="230">
        <f t="shared" si="268"/>
        <v>1</v>
      </c>
      <c r="L4245" s="2" t="str">
        <f>$B4245&amp;"-"&amp;COUNTIF($B$2:$B4245, $B4245)</f>
        <v>6946-1</v>
      </c>
    </row>
    <row r="4246" spans="1:12" x14ac:dyDescent="0.2">
      <c r="A4246" s="2" t="s">
        <v>3202</v>
      </c>
      <c r="B4246" s="2">
        <v>6946</v>
      </c>
      <c r="C4246" s="2">
        <v>0</v>
      </c>
      <c r="D4246" s="2" t="s">
        <v>3202</v>
      </c>
      <c r="E4246" s="2">
        <v>5212</v>
      </c>
      <c r="F4246" s="2" t="s">
        <v>3018</v>
      </c>
      <c r="G4246" s="2">
        <v>2725773.3659999999</v>
      </c>
      <c r="H4246" s="2">
        <v>1109365.669</v>
      </c>
      <c r="I4246" s="2" t="s">
        <v>4900</v>
      </c>
      <c r="J4246" s="4">
        <v>39630</v>
      </c>
      <c r="K4246" s="230">
        <f t="shared" si="268"/>
        <v>1</v>
      </c>
      <c r="L4246" s="2" t="str">
        <f>$B4246&amp;"-"&amp;COUNTIF($B$2:$B4246, $B4246)</f>
        <v>6946-2</v>
      </c>
    </row>
    <row r="4247" spans="1:12" x14ac:dyDescent="0.2">
      <c r="A4247" s="2" t="s">
        <v>3205</v>
      </c>
      <c r="B4247" s="2">
        <v>6942</v>
      </c>
      <c r="C4247" s="2">
        <v>0</v>
      </c>
      <c r="D4247" s="2" t="s">
        <v>3203</v>
      </c>
      <c r="E4247" s="2">
        <v>5214</v>
      </c>
      <c r="F4247" s="2" t="s">
        <v>3018</v>
      </c>
      <c r="G4247" s="2">
        <v>2716700.1710000001</v>
      </c>
      <c r="H4247" s="2">
        <v>1097839.797</v>
      </c>
      <c r="I4247" s="2" t="s">
        <v>4900</v>
      </c>
      <c r="J4247" s="4">
        <v>39630</v>
      </c>
      <c r="K4247" s="230">
        <f t="shared" si="268"/>
        <v>1</v>
      </c>
      <c r="L4247" s="2" t="str">
        <f>$B4247&amp;"-"&amp;COUNTIF($B$2:$B4247, $B4247)</f>
        <v>6942-1</v>
      </c>
    </row>
    <row r="4248" spans="1:12" x14ac:dyDescent="0.2">
      <c r="A4248" s="2" t="s">
        <v>3203</v>
      </c>
      <c r="B4248" s="2">
        <v>6948</v>
      </c>
      <c r="C4248" s="2">
        <v>0</v>
      </c>
      <c r="D4248" s="2" t="s">
        <v>3203</v>
      </c>
      <c r="E4248" s="2">
        <v>5214</v>
      </c>
      <c r="F4248" s="2" t="s">
        <v>3018</v>
      </c>
      <c r="G4248" s="2">
        <v>2717330.5559999999</v>
      </c>
      <c r="H4248" s="2">
        <v>1098314.4469999999</v>
      </c>
      <c r="I4248" s="2" t="s">
        <v>4900</v>
      </c>
      <c r="J4248" s="4">
        <v>39630</v>
      </c>
      <c r="K4248" s="230">
        <f t="shared" si="268"/>
        <v>1</v>
      </c>
      <c r="L4248" s="2" t="str">
        <f>$B4248&amp;"-"&amp;COUNTIF($B$2:$B4248, $B4248)</f>
        <v>6948-1</v>
      </c>
    </row>
    <row r="4249" spans="1:12" x14ac:dyDescent="0.2">
      <c r="A4249" s="2" t="s">
        <v>3204</v>
      </c>
      <c r="B4249" s="2">
        <v>6984</v>
      </c>
      <c r="C4249" s="2">
        <v>0</v>
      </c>
      <c r="D4249" s="2" t="s">
        <v>3204</v>
      </c>
      <c r="E4249" s="2">
        <v>5216</v>
      </c>
      <c r="F4249" s="2" t="s">
        <v>3018</v>
      </c>
      <c r="G4249" s="2">
        <v>2710487.0320000001</v>
      </c>
      <c r="H4249" s="2">
        <v>1093280.1850000001</v>
      </c>
      <c r="I4249" s="2" t="s">
        <v>4900</v>
      </c>
      <c r="J4249" s="4">
        <v>39630</v>
      </c>
      <c r="K4249" s="230">
        <f t="shared" si="268"/>
        <v>1</v>
      </c>
      <c r="L4249" s="2" t="str">
        <f>$B4249&amp;"-"&amp;COUNTIF($B$2:$B4249, $B4249)</f>
        <v>6984-1</v>
      </c>
    </row>
    <row r="4250" spans="1:12" x14ac:dyDescent="0.2">
      <c r="A4250" s="2" t="s">
        <v>3205</v>
      </c>
      <c r="B4250" s="2">
        <v>6942</v>
      </c>
      <c r="C4250" s="2">
        <v>0</v>
      </c>
      <c r="D4250" s="2" t="s">
        <v>3205</v>
      </c>
      <c r="E4250" s="2">
        <v>5221</v>
      </c>
      <c r="F4250" s="2" t="s">
        <v>3018</v>
      </c>
      <c r="G4250" s="2">
        <v>2716639.45</v>
      </c>
      <c r="H4250" s="2">
        <v>1097576.372</v>
      </c>
      <c r="I4250" s="2" t="s">
        <v>4900</v>
      </c>
      <c r="J4250" s="4">
        <v>39630</v>
      </c>
      <c r="K4250" s="230">
        <f t="shared" si="268"/>
        <v>1</v>
      </c>
      <c r="L4250" s="2" t="str">
        <f>$B4250&amp;"-"&amp;COUNTIF($B$2:$B4250, $B4250)</f>
        <v>6942-2</v>
      </c>
    </row>
    <row r="4251" spans="1:12" x14ac:dyDescent="0.2">
      <c r="A4251" s="2" t="s">
        <v>3203</v>
      </c>
      <c r="B4251" s="2">
        <v>6948</v>
      </c>
      <c r="C4251" s="2">
        <v>0</v>
      </c>
      <c r="D4251" s="2" t="s">
        <v>3205</v>
      </c>
      <c r="E4251" s="2">
        <v>5221</v>
      </c>
      <c r="F4251" s="2" t="s">
        <v>3018</v>
      </c>
      <c r="G4251" s="2">
        <v>2717041.3</v>
      </c>
      <c r="H4251" s="2">
        <v>1098029.6680000001</v>
      </c>
      <c r="I4251" s="2" t="s">
        <v>4900</v>
      </c>
      <c r="J4251" s="4">
        <v>39630</v>
      </c>
      <c r="K4251" s="230">
        <f t="shared" si="268"/>
        <v>1</v>
      </c>
      <c r="L4251" s="2" t="str">
        <f>$B4251&amp;"-"&amp;COUNTIF($B$2:$B4251, $B4251)</f>
        <v>6948-2</v>
      </c>
    </row>
    <row r="4252" spans="1:12" x14ac:dyDescent="0.2">
      <c r="A4252" s="2" t="s">
        <v>3206</v>
      </c>
      <c r="B4252" s="2">
        <v>6924</v>
      </c>
      <c r="C4252" s="2">
        <v>0</v>
      </c>
      <c r="D4252" s="2" t="s">
        <v>3206</v>
      </c>
      <c r="E4252" s="2">
        <v>5225</v>
      </c>
      <c r="F4252" s="2" t="s">
        <v>3018</v>
      </c>
      <c r="G4252" s="2">
        <v>2715950.821</v>
      </c>
      <c r="H4252" s="2">
        <v>1095501.798</v>
      </c>
      <c r="I4252" s="2" t="s">
        <v>4900</v>
      </c>
      <c r="J4252" s="4">
        <v>39630</v>
      </c>
      <c r="K4252" s="230">
        <f t="shared" si="268"/>
        <v>1</v>
      </c>
      <c r="L4252" s="2" t="str">
        <f>$B4252&amp;"-"&amp;COUNTIF($B$2:$B4252, $B4252)</f>
        <v>6924-2</v>
      </c>
    </row>
    <row r="4253" spans="1:12" x14ac:dyDescent="0.2">
      <c r="A4253" s="2" t="s">
        <v>3207</v>
      </c>
      <c r="B4253" s="2">
        <v>6807</v>
      </c>
      <c r="C4253" s="2">
        <v>0</v>
      </c>
      <c r="D4253" s="2" t="s">
        <v>3208</v>
      </c>
      <c r="E4253" s="2">
        <v>5226</v>
      </c>
      <c r="F4253" s="2" t="s">
        <v>3018</v>
      </c>
      <c r="G4253" s="2">
        <v>2715849.3670000001</v>
      </c>
      <c r="H4253" s="2">
        <v>1103390.628</v>
      </c>
      <c r="I4253" s="2" t="s">
        <v>4900</v>
      </c>
      <c r="J4253" s="4">
        <v>39630</v>
      </c>
      <c r="K4253" s="230">
        <f t="shared" si="268"/>
        <v>1</v>
      </c>
      <c r="L4253" s="2" t="str">
        <f>$B4253&amp;"-"&amp;COUNTIF($B$2:$B4253, $B4253)</f>
        <v>6807-2</v>
      </c>
    </row>
    <row r="4254" spans="1:12" x14ac:dyDescent="0.2">
      <c r="A4254" s="2" t="s">
        <v>3209</v>
      </c>
      <c r="B4254" s="2">
        <v>6947</v>
      </c>
      <c r="C4254" s="2">
        <v>0</v>
      </c>
      <c r="D4254" s="2" t="s">
        <v>3208</v>
      </c>
      <c r="E4254" s="2">
        <v>5226</v>
      </c>
      <c r="F4254" s="2" t="s">
        <v>3018</v>
      </c>
      <c r="G4254" s="2">
        <v>2717688.14</v>
      </c>
      <c r="H4254" s="2">
        <v>1101629.993</v>
      </c>
      <c r="I4254" s="2" t="s">
        <v>4900</v>
      </c>
      <c r="J4254" s="4">
        <v>39630</v>
      </c>
      <c r="K4254" s="230">
        <f t="shared" si="268"/>
        <v>1</v>
      </c>
      <c r="L4254" s="2" t="str">
        <f>$B4254&amp;"-"&amp;COUNTIF($B$2:$B4254, $B4254)</f>
        <v>6947-1</v>
      </c>
    </row>
    <row r="4255" spans="1:12" x14ac:dyDescent="0.2">
      <c r="A4255" s="2" t="s">
        <v>3210</v>
      </c>
      <c r="B4255" s="2">
        <v>6950</v>
      </c>
      <c r="C4255" s="2">
        <v>0</v>
      </c>
      <c r="D4255" s="2" t="s">
        <v>3208</v>
      </c>
      <c r="E4255" s="2">
        <v>5226</v>
      </c>
      <c r="F4255" s="2" t="s">
        <v>3018</v>
      </c>
      <c r="G4255" s="2">
        <v>2718356.4530000002</v>
      </c>
      <c r="H4255" s="2">
        <v>1103177.675</v>
      </c>
      <c r="I4255" s="2" t="s">
        <v>4900</v>
      </c>
      <c r="J4255" s="4">
        <v>39630</v>
      </c>
      <c r="K4255" s="230">
        <f t="shared" si="268"/>
        <v>1</v>
      </c>
      <c r="L4255" s="2" t="str">
        <f>$B4255&amp;"-"&amp;COUNTIF($B$2:$B4255, $B4255)</f>
        <v>6950-1</v>
      </c>
    </row>
    <row r="4256" spans="1:12" x14ac:dyDescent="0.2">
      <c r="A4256" s="2" t="s">
        <v>3211</v>
      </c>
      <c r="B4256" s="2">
        <v>6953</v>
      </c>
      <c r="C4256" s="2">
        <v>0</v>
      </c>
      <c r="D4256" s="2" t="s">
        <v>3208</v>
      </c>
      <c r="E4256" s="2">
        <v>5226</v>
      </c>
      <c r="F4256" s="2" t="s">
        <v>3018</v>
      </c>
      <c r="G4256" s="2">
        <v>2718584.395</v>
      </c>
      <c r="H4256" s="2">
        <v>1101617.101</v>
      </c>
      <c r="I4256" s="2" t="s">
        <v>4900</v>
      </c>
      <c r="J4256" s="4">
        <v>39630</v>
      </c>
      <c r="K4256" s="230">
        <f t="shared" si="268"/>
        <v>1</v>
      </c>
      <c r="L4256" s="2" t="str">
        <f>$B4256&amp;"-"&amp;COUNTIF($B$2:$B4256, $B4256)</f>
        <v>6953-1</v>
      </c>
    </row>
    <row r="4257" spans="1:12" x14ac:dyDescent="0.2">
      <c r="A4257" s="2" t="s">
        <v>3212</v>
      </c>
      <c r="B4257" s="2">
        <v>6954</v>
      </c>
      <c r="C4257" s="2">
        <v>0</v>
      </c>
      <c r="D4257" s="2" t="s">
        <v>3208</v>
      </c>
      <c r="E4257" s="2">
        <v>5226</v>
      </c>
      <c r="F4257" s="2" t="s">
        <v>3018</v>
      </c>
      <c r="G4257" s="2">
        <v>2717394.094</v>
      </c>
      <c r="H4257" s="2">
        <v>1102735.1359999999</v>
      </c>
      <c r="I4257" s="2" t="s">
        <v>4900</v>
      </c>
      <c r="J4257" s="4">
        <v>39630</v>
      </c>
      <c r="K4257" s="230">
        <f t="shared" si="268"/>
        <v>1</v>
      </c>
      <c r="L4257" s="2" t="str">
        <f>$B4257&amp;"-"&amp;COUNTIF($B$2:$B4257, $B4257)</f>
        <v>6954-1</v>
      </c>
    </row>
    <row r="4258" spans="1:12" x14ac:dyDescent="0.2">
      <c r="A4258" s="2" t="s">
        <v>3213</v>
      </c>
      <c r="B4258" s="2">
        <v>6954</v>
      </c>
      <c r="C4258" s="2">
        <v>1</v>
      </c>
      <c r="D4258" s="2" t="s">
        <v>3208</v>
      </c>
      <c r="E4258" s="2">
        <v>5226</v>
      </c>
      <c r="F4258" s="2" t="s">
        <v>3018</v>
      </c>
      <c r="G4258" s="2">
        <v>2716813.2259999998</v>
      </c>
      <c r="H4258" s="2">
        <v>1104543.5989999999</v>
      </c>
      <c r="I4258" s="2" t="s">
        <v>4900</v>
      </c>
      <c r="J4258" s="4">
        <v>39630</v>
      </c>
      <c r="K4258" s="230">
        <f t="shared" si="268"/>
        <v>1</v>
      </c>
      <c r="L4258" s="2" t="str">
        <f>$B4258&amp;"-"&amp;COUNTIF($B$2:$B4258, $B4258)</f>
        <v>6954-2</v>
      </c>
    </row>
    <row r="4259" spans="1:12" x14ac:dyDescent="0.2">
      <c r="A4259" s="2" t="s">
        <v>3214</v>
      </c>
      <c r="B4259" s="2">
        <v>6955</v>
      </c>
      <c r="C4259" s="2">
        <v>0</v>
      </c>
      <c r="D4259" s="2" t="s">
        <v>3208</v>
      </c>
      <c r="E4259" s="2">
        <v>5226</v>
      </c>
      <c r="F4259" s="2" t="s">
        <v>3018</v>
      </c>
      <c r="G4259" s="2">
        <v>2718899.753</v>
      </c>
      <c r="H4259" s="2">
        <v>1102610.7579999999</v>
      </c>
      <c r="I4259" s="2" t="s">
        <v>4900</v>
      </c>
      <c r="J4259" s="4">
        <v>39630</v>
      </c>
      <c r="K4259" s="230">
        <f t="shared" si="268"/>
        <v>1</v>
      </c>
      <c r="L4259" s="2" t="str">
        <f>$B4259&amp;"-"&amp;COUNTIF($B$2:$B4259, $B4259)</f>
        <v>6955-1</v>
      </c>
    </row>
    <row r="4260" spans="1:12" x14ac:dyDescent="0.2">
      <c r="A4260" s="2" t="s">
        <v>3215</v>
      </c>
      <c r="B4260" s="2">
        <v>6955</v>
      </c>
      <c r="C4260" s="2">
        <v>1</v>
      </c>
      <c r="D4260" s="2" t="s">
        <v>3208</v>
      </c>
      <c r="E4260" s="2">
        <v>5226</v>
      </c>
      <c r="F4260" s="2" t="s">
        <v>3018</v>
      </c>
      <c r="G4260" s="2">
        <v>2719725.9739999999</v>
      </c>
      <c r="H4260" s="2">
        <v>1103378.652</v>
      </c>
      <c r="I4260" s="2" t="s">
        <v>4900</v>
      </c>
      <c r="J4260" s="4">
        <v>39630</v>
      </c>
      <c r="K4260" s="230">
        <f t="shared" si="268"/>
        <v>1</v>
      </c>
      <c r="L4260" s="2" t="str">
        <f>$B4260&amp;"-"&amp;COUNTIF($B$2:$B4260, $B4260)</f>
        <v>6955-2</v>
      </c>
    </row>
    <row r="4261" spans="1:12" x14ac:dyDescent="0.2">
      <c r="A4261" s="2" t="s">
        <v>3216</v>
      </c>
      <c r="B4261" s="2">
        <v>6956</v>
      </c>
      <c r="C4261" s="2">
        <v>0</v>
      </c>
      <c r="D4261" s="2" t="s">
        <v>3208</v>
      </c>
      <c r="E4261" s="2">
        <v>5226</v>
      </c>
      <c r="F4261" s="2" t="s">
        <v>3018</v>
      </c>
      <c r="G4261" s="2">
        <v>2719135.2420000001</v>
      </c>
      <c r="H4261" s="2">
        <v>1103236.0660000001</v>
      </c>
      <c r="I4261" s="2" t="s">
        <v>4900</v>
      </c>
      <c r="J4261" s="4">
        <v>39630</v>
      </c>
      <c r="K4261" s="230">
        <f t="shared" si="268"/>
        <v>1</v>
      </c>
      <c r="L4261" s="2" t="str">
        <f>$B4261&amp;"-"&amp;COUNTIF($B$2:$B4261, $B4261)</f>
        <v>6956-1</v>
      </c>
    </row>
    <row r="4262" spans="1:12" x14ac:dyDescent="0.2">
      <c r="A4262" s="2" t="s">
        <v>3217</v>
      </c>
      <c r="B4262" s="2">
        <v>6957</v>
      </c>
      <c r="C4262" s="2">
        <v>0</v>
      </c>
      <c r="D4262" s="2" t="s">
        <v>3208</v>
      </c>
      <c r="E4262" s="2">
        <v>5226</v>
      </c>
      <c r="F4262" s="2" t="s">
        <v>3018</v>
      </c>
      <c r="G4262" s="2">
        <v>2719410.122</v>
      </c>
      <c r="H4262" s="2">
        <v>1103754.0260000001</v>
      </c>
      <c r="I4262" s="2" t="s">
        <v>4900</v>
      </c>
      <c r="J4262" s="4">
        <v>39630</v>
      </c>
      <c r="K4262" s="230">
        <f t="shared" si="268"/>
        <v>1</v>
      </c>
      <c r="L4262" s="2" t="str">
        <f>$B4262&amp;"-"&amp;COUNTIF($B$2:$B4262, $B4262)</f>
        <v>6957-1</v>
      </c>
    </row>
    <row r="4263" spans="1:12" x14ac:dyDescent="0.2">
      <c r="A4263" s="2" t="s">
        <v>3218</v>
      </c>
      <c r="B4263" s="2">
        <v>6958</v>
      </c>
      <c r="C4263" s="2">
        <v>0</v>
      </c>
      <c r="D4263" s="2" t="s">
        <v>3208</v>
      </c>
      <c r="E4263" s="2">
        <v>5226</v>
      </c>
      <c r="F4263" s="2" t="s">
        <v>3018</v>
      </c>
      <c r="G4263" s="2">
        <v>2721452.2069999999</v>
      </c>
      <c r="H4263" s="2">
        <v>1106122.003</v>
      </c>
      <c r="I4263" s="2" t="s">
        <v>4900</v>
      </c>
      <c r="J4263" s="4">
        <v>39630</v>
      </c>
      <c r="K4263" s="230">
        <f t="shared" si="268"/>
        <v>1</v>
      </c>
      <c r="L4263" s="2" t="str">
        <f>$B4263&amp;"-"&amp;COUNTIF($B$2:$B4263, $B4263)</f>
        <v>6958-1</v>
      </c>
    </row>
    <row r="4264" spans="1:12" x14ac:dyDescent="0.2">
      <c r="A4264" s="2" t="s">
        <v>3219</v>
      </c>
      <c r="B4264" s="2">
        <v>6958</v>
      </c>
      <c r="C4264" s="2">
        <v>2</v>
      </c>
      <c r="D4264" s="2" t="s">
        <v>3208</v>
      </c>
      <c r="E4264" s="2">
        <v>5226</v>
      </c>
      <c r="F4264" s="2" t="s">
        <v>3018</v>
      </c>
      <c r="G4264" s="2">
        <v>2722032.8160000001</v>
      </c>
      <c r="H4264" s="2">
        <v>1105171.156</v>
      </c>
      <c r="I4264" s="2" t="s">
        <v>4900</v>
      </c>
      <c r="J4264" s="4">
        <v>39630</v>
      </c>
      <c r="K4264" s="230">
        <f t="shared" si="268"/>
        <v>1</v>
      </c>
      <c r="L4264" s="2" t="str">
        <f>$B4264&amp;"-"&amp;COUNTIF($B$2:$B4264, $B4264)</f>
        <v>6958-2</v>
      </c>
    </row>
    <row r="4265" spans="1:12" x14ac:dyDescent="0.2">
      <c r="A4265" s="2" t="s">
        <v>3219</v>
      </c>
      <c r="B4265" s="2">
        <v>6958</v>
      </c>
      <c r="C4265" s="2">
        <v>2</v>
      </c>
      <c r="D4265" s="2" t="s">
        <v>3208</v>
      </c>
      <c r="E4265" s="2">
        <v>5226</v>
      </c>
      <c r="F4265" s="2" t="s">
        <v>3018</v>
      </c>
      <c r="G4265" s="2">
        <v>2721572.1269999999</v>
      </c>
      <c r="H4265" s="2">
        <v>1104338.635</v>
      </c>
      <c r="I4265" s="2" t="s">
        <v>4900</v>
      </c>
      <c r="J4265" s="4">
        <v>39630</v>
      </c>
      <c r="K4265" s="230">
        <f t="shared" si="268"/>
        <v>1</v>
      </c>
      <c r="L4265" s="2" t="str">
        <f>$B4265&amp;"-"&amp;COUNTIF($B$2:$B4265, $B4265)</f>
        <v>6958-3</v>
      </c>
    </row>
    <row r="4266" spans="1:12" x14ac:dyDescent="0.2">
      <c r="A4266" s="2" t="s">
        <v>3220</v>
      </c>
      <c r="B4266" s="2">
        <v>6960</v>
      </c>
      <c r="C4266" s="2">
        <v>0</v>
      </c>
      <c r="D4266" s="2" t="s">
        <v>3208</v>
      </c>
      <c r="E4266" s="2">
        <v>5226</v>
      </c>
      <c r="F4266" s="2" t="s">
        <v>3018</v>
      </c>
      <c r="G4266" s="2">
        <v>2720825.6830000002</v>
      </c>
      <c r="H4266" s="2">
        <v>1108120.358</v>
      </c>
      <c r="I4266" s="2" t="s">
        <v>4900</v>
      </c>
      <c r="J4266" s="4">
        <v>39630</v>
      </c>
      <c r="K4266" s="230">
        <f t="shared" si="268"/>
        <v>1</v>
      </c>
      <c r="L4266" s="2" t="str">
        <f>$B4266&amp;"-"&amp;COUNTIF($B$2:$B4266, $B4266)</f>
        <v>6960-1</v>
      </c>
    </row>
    <row r="4267" spans="1:12" x14ac:dyDescent="0.2">
      <c r="A4267" s="2" t="s">
        <v>3207</v>
      </c>
      <c r="B4267" s="2">
        <v>6807</v>
      </c>
      <c r="C4267" s="2">
        <v>0</v>
      </c>
      <c r="D4267" s="2" t="s">
        <v>3221</v>
      </c>
      <c r="E4267" s="2">
        <v>5227</v>
      </c>
      <c r="F4267" s="2" t="s">
        <v>3018</v>
      </c>
      <c r="G4267" s="2">
        <v>2715413.6540000001</v>
      </c>
      <c r="H4267" s="2">
        <v>1102203.2509999999</v>
      </c>
      <c r="I4267" s="2" t="s">
        <v>4900</v>
      </c>
      <c r="J4267" s="4">
        <v>39630</v>
      </c>
      <c r="K4267" s="230">
        <f t="shared" si="268"/>
        <v>1</v>
      </c>
      <c r="L4267" s="2" t="str">
        <f>$B4267&amp;"-"&amp;COUNTIF($B$2:$B4267, $B4267)</f>
        <v>6807-3</v>
      </c>
    </row>
    <row r="4268" spans="1:12" x14ac:dyDescent="0.2">
      <c r="A4268" s="2" t="s">
        <v>3222</v>
      </c>
      <c r="B4268" s="2">
        <v>6808</v>
      </c>
      <c r="C4268" s="2">
        <v>0</v>
      </c>
      <c r="D4268" s="2" t="s">
        <v>3221</v>
      </c>
      <c r="E4268" s="2">
        <v>5227</v>
      </c>
      <c r="F4268" s="2" t="s">
        <v>3018</v>
      </c>
      <c r="G4268" s="2">
        <v>2714129.307</v>
      </c>
      <c r="H4268" s="2">
        <v>1103106.0379999999</v>
      </c>
      <c r="I4268" s="2" t="s">
        <v>4900</v>
      </c>
      <c r="J4268" s="4">
        <v>39630</v>
      </c>
      <c r="K4268" s="230">
        <f t="shared" si="268"/>
        <v>1</v>
      </c>
      <c r="L4268" s="2" t="str">
        <f>$B4268&amp;"-"&amp;COUNTIF($B$2:$B4268, $B4268)</f>
        <v>6808-1</v>
      </c>
    </row>
    <row r="4269" spans="1:12" x14ac:dyDescent="0.2">
      <c r="A4269" s="2" t="s">
        <v>3223</v>
      </c>
      <c r="B4269" s="2">
        <v>6992</v>
      </c>
      <c r="C4269" s="2">
        <v>0</v>
      </c>
      <c r="D4269" s="2" t="s">
        <v>3223</v>
      </c>
      <c r="E4269" s="2">
        <v>5230</v>
      </c>
      <c r="F4269" s="2" t="s">
        <v>3018</v>
      </c>
      <c r="G4269" s="2">
        <v>2711688.9279999998</v>
      </c>
      <c r="H4269" s="2">
        <v>1094719.996</v>
      </c>
      <c r="I4269" s="2" t="s">
        <v>4900</v>
      </c>
      <c r="J4269" s="4">
        <v>39630</v>
      </c>
      <c r="K4269" s="230">
        <f t="shared" si="268"/>
        <v>1</v>
      </c>
      <c r="L4269" s="2" t="str">
        <f>$B4269&amp;"-"&amp;COUNTIF($B$2:$B4269, $B4269)</f>
        <v>6992-4</v>
      </c>
    </row>
    <row r="4270" spans="1:12" x14ac:dyDescent="0.2">
      <c r="A4270" s="2" t="s">
        <v>3224</v>
      </c>
      <c r="B4270" s="2">
        <v>6943</v>
      </c>
      <c r="C4270" s="2">
        <v>0</v>
      </c>
      <c r="D4270" s="2" t="s">
        <v>3224</v>
      </c>
      <c r="E4270" s="2">
        <v>5231</v>
      </c>
      <c r="F4270" s="2" t="s">
        <v>3018</v>
      </c>
      <c r="G4270" s="2">
        <v>2715921.8360000001</v>
      </c>
      <c r="H4270" s="2">
        <v>1098146.915</v>
      </c>
      <c r="I4270" s="2" t="s">
        <v>4900</v>
      </c>
      <c r="J4270" s="4">
        <v>39630</v>
      </c>
      <c r="K4270" s="230">
        <f t="shared" si="268"/>
        <v>1</v>
      </c>
      <c r="L4270" s="2" t="str">
        <f>$B4270&amp;"-"&amp;COUNTIF($B$2:$B4270, $B4270)</f>
        <v>6943-2</v>
      </c>
    </row>
    <row r="4271" spans="1:12" x14ac:dyDescent="0.2">
      <c r="A4271" s="2" t="s">
        <v>3225</v>
      </c>
      <c r="B4271" s="2">
        <v>6921</v>
      </c>
      <c r="C4271" s="2">
        <v>0</v>
      </c>
      <c r="D4271" s="2" t="s">
        <v>3225</v>
      </c>
      <c r="E4271" s="2">
        <v>5233</v>
      </c>
      <c r="F4271" s="2" t="s">
        <v>3018</v>
      </c>
      <c r="G4271" s="2">
        <v>2715229.8429999999</v>
      </c>
      <c r="H4271" s="2">
        <v>1088107.568</v>
      </c>
      <c r="I4271" s="2" t="s">
        <v>4900</v>
      </c>
      <c r="J4271" s="4">
        <v>39630</v>
      </c>
      <c r="K4271" s="230">
        <f t="shared" si="268"/>
        <v>1</v>
      </c>
      <c r="L4271" s="2" t="str">
        <f>$B4271&amp;"-"&amp;COUNTIF($B$2:$B4271, $B4271)</f>
        <v>6921-1</v>
      </c>
    </row>
    <row r="4272" spans="1:12" x14ac:dyDescent="0.2">
      <c r="A4272" s="2" t="s">
        <v>3154</v>
      </c>
      <c r="B4272" s="2">
        <v>6916</v>
      </c>
      <c r="C4272" s="2">
        <v>0</v>
      </c>
      <c r="D4272" s="2" t="s">
        <v>3227</v>
      </c>
      <c r="E4272" s="2">
        <v>5236</v>
      </c>
      <c r="F4272" s="2" t="s">
        <v>3018</v>
      </c>
      <c r="G4272" s="2">
        <v>2715372.1510000001</v>
      </c>
      <c r="H4272" s="2">
        <v>1092538.9550000001</v>
      </c>
      <c r="I4272" s="2" t="s">
        <v>4900</v>
      </c>
      <c r="J4272" s="4">
        <v>39630</v>
      </c>
      <c r="K4272" s="230">
        <f t="shared" si="268"/>
        <v>1</v>
      </c>
      <c r="L4272" s="2" t="str">
        <f>$B4272&amp;"-"&amp;COUNTIF($B$2:$B4272, $B4272)</f>
        <v>6916-2</v>
      </c>
    </row>
    <row r="4273" spans="1:12" x14ac:dyDescent="0.2">
      <c r="A4273" s="2" t="s">
        <v>3226</v>
      </c>
      <c r="B4273" s="2">
        <v>6919</v>
      </c>
      <c r="C4273" s="2">
        <v>0</v>
      </c>
      <c r="D4273" s="2" t="s">
        <v>3227</v>
      </c>
      <c r="E4273" s="2">
        <v>5236</v>
      </c>
      <c r="F4273" s="2" t="s">
        <v>3018</v>
      </c>
      <c r="G4273" s="2">
        <v>2713458.3939999999</v>
      </c>
      <c r="H4273" s="2">
        <v>1091881.726</v>
      </c>
      <c r="I4273" s="2" t="s">
        <v>4900</v>
      </c>
      <c r="J4273" s="4">
        <v>39630</v>
      </c>
      <c r="K4273" s="230">
        <f t="shared" si="268"/>
        <v>1</v>
      </c>
      <c r="L4273" s="2" t="str">
        <f>$B4273&amp;"-"&amp;COUNTIF($B$2:$B4273, $B4273)</f>
        <v>6919-1</v>
      </c>
    </row>
    <row r="4274" spans="1:12" x14ac:dyDescent="0.2">
      <c r="A4274" s="2" t="s">
        <v>3228</v>
      </c>
      <c r="B4274" s="2">
        <v>6925</v>
      </c>
      <c r="C4274" s="2">
        <v>0</v>
      </c>
      <c r="D4274" s="2" t="s">
        <v>3227</v>
      </c>
      <c r="E4274" s="2">
        <v>5236</v>
      </c>
      <c r="F4274" s="2" t="s">
        <v>3018</v>
      </c>
      <c r="G4274" s="2">
        <v>2715190.9870000002</v>
      </c>
      <c r="H4274" s="2">
        <v>1094398.0870000001</v>
      </c>
      <c r="I4274" s="2" t="s">
        <v>4900</v>
      </c>
      <c r="J4274" s="4">
        <v>39630</v>
      </c>
      <c r="K4274" s="230">
        <f t="shared" si="268"/>
        <v>1</v>
      </c>
      <c r="L4274" s="2" t="str">
        <f>$B4274&amp;"-"&amp;COUNTIF($B$2:$B4274, $B4274)</f>
        <v>6925-1</v>
      </c>
    </row>
    <row r="4275" spans="1:12" x14ac:dyDescent="0.2">
      <c r="A4275" s="2" t="s">
        <v>3229</v>
      </c>
      <c r="B4275" s="2">
        <v>6926</v>
      </c>
      <c r="C4275" s="2">
        <v>0</v>
      </c>
      <c r="D4275" s="2" t="s">
        <v>3227</v>
      </c>
      <c r="E4275" s="2">
        <v>5236</v>
      </c>
      <c r="F4275" s="2" t="s">
        <v>3018</v>
      </c>
      <c r="G4275" s="2">
        <v>2714423.8169999998</v>
      </c>
      <c r="H4275" s="2">
        <v>1093498.8810000001</v>
      </c>
      <c r="I4275" s="2" t="s">
        <v>4900</v>
      </c>
      <c r="J4275" s="4">
        <v>39630</v>
      </c>
      <c r="K4275" s="230">
        <f t="shared" si="268"/>
        <v>1</v>
      </c>
      <c r="L4275" s="2" t="str">
        <f>$B4275&amp;"-"&amp;COUNTIF($B$2:$B4275, $B4275)</f>
        <v>6926-1</v>
      </c>
    </row>
    <row r="4276" spans="1:12" x14ac:dyDescent="0.2">
      <c r="A4276" s="2" t="s">
        <v>3230</v>
      </c>
      <c r="B4276" s="2">
        <v>6927</v>
      </c>
      <c r="C4276" s="2">
        <v>0</v>
      </c>
      <c r="D4276" s="2" t="s">
        <v>3227</v>
      </c>
      <c r="E4276" s="2">
        <v>5236</v>
      </c>
      <c r="F4276" s="2" t="s">
        <v>3018</v>
      </c>
      <c r="G4276" s="2">
        <v>2714147.7349999999</v>
      </c>
      <c r="H4276" s="2">
        <v>1091729.3999999999</v>
      </c>
      <c r="I4276" s="2" t="s">
        <v>4900</v>
      </c>
      <c r="J4276" s="4">
        <v>39630</v>
      </c>
      <c r="K4276" s="230">
        <f t="shared" si="268"/>
        <v>1</v>
      </c>
      <c r="L4276" s="2" t="str">
        <f>$B4276&amp;"-"&amp;COUNTIF($B$2:$B4276, $B4276)</f>
        <v>6927-1</v>
      </c>
    </row>
    <row r="4277" spans="1:12" x14ac:dyDescent="0.2">
      <c r="A4277" s="2" t="s">
        <v>3231</v>
      </c>
      <c r="B4277" s="2">
        <v>6937</v>
      </c>
      <c r="C4277" s="2">
        <v>0</v>
      </c>
      <c r="D4277" s="2" t="s">
        <v>3232</v>
      </c>
      <c r="E4277" s="2">
        <v>5237</v>
      </c>
      <c r="F4277" s="2" t="s">
        <v>3018</v>
      </c>
      <c r="G4277" s="2">
        <v>2709401.6680000001</v>
      </c>
      <c r="H4277" s="2">
        <v>1100174.32</v>
      </c>
      <c r="I4277" s="2" t="s">
        <v>4900</v>
      </c>
      <c r="J4277" s="4">
        <v>39630</v>
      </c>
      <c r="K4277" s="230">
        <f t="shared" si="268"/>
        <v>1</v>
      </c>
      <c r="L4277" s="2" t="str">
        <f>$B4277&amp;"-"&amp;COUNTIF($B$2:$B4277, $B4277)</f>
        <v>6937-1</v>
      </c>
    </row>
    <row r="4278" spans="1:12" x14ac:dyDescent="0.2">
      <c r="A4278" s="2" t="s">
        <v>3233</v>
      </c>
      <c r="B4278" s="2">
        <v>6938</v>
      </c>
      <c r="C4278" s="2">
        <v>0</v>
      </c>
      <c r="D4278" s="2" t="s">
        <v>3232</v>
      </c>
      <c r="E4278" s="2">
        <v>5237</v>
      </c>
      <c r="F4278" s="2" t="s">
        <v>3018</v>
      </c>
      <c r="G4278" s="2">
        <v>2710717.7949999999</v>
      </c>
      <c r="H4278" s="2">
        <v>1102448.629</v>
      </c>
      <c r="I4278" s="2" t="s">
        <v>4900</v>
      </c>
      <c r="J4278" s="4">
        <v>39630</v>
      </c>
      <c r="K4278" s="230">
        <f t="shared" si="268"/>
        <v>1</v>
      </c>
      <c r="L4278" s="2" t="str">
        <f>$B4278&amp;"-"&amp;COUNTIF($B$2:$B4278, $B4278)</f>
        <v>6938-1</v>
      </c>
    </row>
    <row r="4279" spans="1:12" x14ac:dyDescent="0.2">
      <c r="A4279" s="2" t="s">
        <v>3234</v>
      </c>
      <c r="B4279" s="2">
        <v>6938</v>
      </c>
      <c r="C4279" s="2">
        <v>1</v>
      </c>
      <c r="D4279" s="2" t="s">
        <v>3232</v>
      </c>
      <c r="E4279" s="2">
        <v>5237</v>
      </c>
      <c r="F4279" s="2" t="s">
        <v>3018</v>
      </c>
      <c r="G4279" s="2">
        <v>2710975.4759999998</v>
      </c>
      <c r="H4279" s="2">
        <v>1100696.183</v>
      </c>
      <c r="I4279" s="2" t="s">
        <v>4900</v>
      </c>
      <c r="J4279" s="4">
        <v>39630</v>
      </c>
      <c r="K4279" s="230">
        <f t="shared" si="268"/>
        <v>1</v>
      </c>
      <c r="L4279" s="2" t="str">
        <f>$B4279&amp;"-"&amp;COUNTIF($B$2:$B4279, $B4279)</f>
        <v>6938-2</v>
      </c>
    </row>
    <row r="4280" spans="1:12" x14ac:dyDescent="0.2">
      <c r="A4280" s="2" t="s">
        <v>3235</v>
      </c>
      <c r="B4280" s="2">
        <v>6939</v>
      </c>
      <c r="C4280" s="2">
        <v>1</v>
      </c>
      <c r="D4280" s="2" t="s">
        <v>3232</v>
      </c>
      <c r="E4280" s="2">
        <v>5237</v>
      </c>
      <c r="F4280" s="2" t="s">
        <v>3018</v>
      </c>
      <c r="G4280" s="2">
        <v>2711236.0780000002</v>
      </c>
      <c r="H4280" s="2">
        <v>1103179.9169999999</v>
      </c>
      <c r="I4280" s="2" t="s">
        <v>4900</v>
      </c>
      <c r="J4280" s="4">
        <v>39630</v>
      </c>
      <c r="K4280" s="230">
        <f t="shared" si="268"/>
        <v>1</v>
      </c>
      <c r="L4280" s="2" t="str">
        <f>$B4280&amp;"-"&amp;COUNTIF($B$2:$B4280, $B4280)</f>
        <v>6939-1</v>
      </c>
    </row>
    <row r="4281" spans="1:12" x14ac:dyDescent="0.2">
      <c r="A4281" s="2" t="s">
        <v>3236</v>
      </c>
      <c r="B4281" s="2">
        <v>6939</v>
      </c>
      <c r="C4281" s="2">
        <v>2</v>
      </c>
      <c r="D4281" s="2" t="s">
        <v>3232</v>
      </c>
      <c r="E4281" s="2">
        <v>5237</v>
      </c>
      <c r="F4281" s="2" t="s">
        <v>3018</v>
      </c>
      <c r="G4281" s="2">
        <v>2712950.7420000001</v>
      </c>
      <c r="H4281" s="2">
        <v>1101988.595</v>
      </c>
      <c r="I4281" s="2" t="s">
        <v>4900</v>
      </c>
      <c r="J4281" s="4">
        <v>39630</v>
      </c>
      <c r="K4281" s="230">
        <f t="shared" si="268"/>
        <v>1</v>
      </c>
      <c r="L4281" s="2" t="str">
        <f>$B4281&amp;"-"&amp;COUNTIF($B$2:$B4281, $B4281)</f>
        <v>6939-2</v>
      </c>
    </row>
    <row r="4282" spans="1:12" x14ac:dyDescent="0.2">
      <c r="A4282" s="2" t="s">
        <v>3237</v>
      </c>
      <c r="B4282" s="2">
        <v>6802</v>
      </c>
      <c r="C4282" s="2">
        <v>0</v>
      </c>
      <c r="D4282" s="2" t="s">
        <v>3238</v>
      </c>
      <c r="E4282" s="2">
        <v>5238</v>
      </c>
      <c r="F4282" s="2" t="s">
        <v>3018</v>
      </c>
      <c r="G4282" s="2">
        <v>2713271.9</v>
      </c>
      <c r="H4282" s="2">
        <v>1109472.878</v>
      </c>
      <c r="I4282" s="2" t="s">
        <v>4900</v>
      </c>
      <c r="J4282" s="4">
        <v>39630</v>
      </c>
      <c r="K4282" s="230">
        <f t="shared" si="268"/>
        <v>1</v>
      </c>
      <c r="L4282" s="2" t="str">
        <f>$B4282&amp;"-"&amp;COUNTIF($B$2:$B4282, $B4282)</f>
        <v>6802-1</v>
      </c>
    </row>
    <row r="4283" spans="1:12" x14ac:dyDescent="0.2">
      <c r="A4283" s="2" t="s">
        <v>3239</v>
      </c>
      <c r="B4283" s="2">
        <v>6803</v>
      </c>
      <c r="C4283" s="2">
        <v>0</v>
      </c>
      <c r="D4283" s="2" t="s">
        <v>3238</v>
      </c>
      <c r="E4283" s="2">
        <v>5238</v>
      </c>
      <c r="F4283" s="2" t="s">
        <v>3018</v>
      </c>
      <c r="G4283" s="2">
        <v>2716750.3640000001</v>
      </c>
      <c r="H4283" s="2">
        <v>1106998.4310000001</v>
      </c>
      <c r="I4283" s="2" t="s">
        <v>4900</v>
      </c>
      <c r="J4283" s="4">
        <v>39630</v>
      </c>
      <c r="K4283" s="230">
        <f t="shared" si="268"/>
        <v>1</v>
      </c>
      <c r="L4283" s="2" t="str">
        <f>$B4283&amp;"-"&amp;COUNTIF($B$2:$B4283, $B4283)</f>
        <v>6803-1</v>
      </c>
    </row>
    <row r="4284" spans="1:12" x14ac:dyDescent="0.2">
      <c r="A4284" s="2" t="s">
        <v>3240</v>
      </c>
      <c r="B4284" s="2">
        <v>6804</v>
      </c>
      <c r="C4284" s="2">
        <v>0</v>
      </c>
      <c r="D4284" s="2" t="s">
        <v>3238</v>
      </c>
      <c r="E4284" s="2">
        <v>5238</v>
      </c>
      <c r="F4284" s="2" t="s">
        <v>3018</v>
      </c>
      <c r="G4284" s="2">
        <v>2715336.3849999998</v>
      </c>
      <c r="H4284" s="2">
        <v>1109173.513</v>
      </c>
      <c r="I4284" s="2" t="s">
        <v>4900</v>
      </c>
      <c r="J4284" s="4">
        <v>39630</v>
      </c>
      <c r="K4284" s="230">
        <f t="shared" si="268"/>
        <v>1</v>
      </c>
      <c r="L4284" s="2" t="str">
        <f>$B4284&amp;"-"&amp;COUNTIF($B$2:$B4284, $B4284)</f>
        <v>6804-1</v>
      </c>
    </row>
    <row r="4285" spans="1:12" x14ac:dyDescent="0.2">
      <c r="A4285" s="2" t="s">
        <v>3241</v>
      </c>
      <c r="B4285" s="2">
        <v>6806</v>
      </c>
      <c r="C4285" s="2">
        <v>0</v>
      </c>
      <c r="D4285" s="2" t="s">
        <v>3238</v>
      </c>
      <c r="E4285" s="2">
        <v>5238</v>
      </c>
      <c r="F4285" s="2" t="s">
        <v>3018</v>
      </c>
      <c r="G4285" s="2">
        <v>2712182.7220000001</v>
      </c>
      <c r="H4285" s="2">
        <v>1105072.6359999999</v>
      </c>
      <c r="I4285" s="2" t="s">
        <v>4900</v>
      </c>
      <c r="J4285" s="4">
        <v>39630</v>
      </c>
      <c r="K4285" s="230">
        <f t="shared" si="268"/>
        <v>1</v>
      </c>
      <c r="L4285" s="2" t="str">
        <f>$B4285&amp;"-"&amp;COUNTIF($B$2:$B4285, $B4285)</f>
        <v>6806-1</v>
      </c>
    </row>
    <row r="4286" spans="1:12" x14ac:dyDescent="0.2">
      <c r="A4286" s="2" t="s">
        <v>3242</v>
      </c>
      <c r="B4286" s="2">
        <v>6809</v>
      </c>
      <c r="C4286" s="2">
        <v>0</v>
      </c>
      <c r="D4286" s="2" t="s">
        <v>3238</v>
      </c>
      <c r="E4286" s="2">
        <v>5238</v>
      </c>
      <c r="F4286" s="2" t="s">
        <v>3018</v>
      </c>
      <c r="G4286" s="2">
        <v>2717641.2910000002</v>
      </c>
      <c r="H4286" s="2">
        <v>1108879.1610000001</v>
      </c>
      <c r="I4286" s="2" t="s">
        <v>4900</v>
      </c>
      <c r="J4286" s="4">
        <v>39630</v>
      </c>
      <c r="K4286" s="230">
        <f t="shared" si="268"/>
        <v>1</v>
      </c>
      <c r="L4286" s="2" t="str">
        <f>$B4286&amp;"-"&amp;COUNTIF($B$2:$B4286, $B4286)</f>
        <v>6809-1</v>
      </c>
    </row>
    <row r="4287" spans="1:12" x14ac:dyDescent="0.2">
      <c r="A4287" s="2" t="s">
        <v>3243</v>
      </c>
      <c r="B4287" s="2">
        <v>6980</v>
      </c>
      <c r="C4287" s="2">
        <v>0</v>
      </c>
      <c r="D4287" s="2" t="s">
        <v>3244</v>
      </c>
      <c r="E4287" s="2">
        <v>5239</v>
      </c>
      <c r="F4287" s="2" t="s">
        <v>3018</v>
      </c>
      <c r="G4287" s="2">
        <v>2708471.51</v>
      </c>
      <c r="H4287" s="2">
        <v>1094674.581</v>
      </c>
      <c r="I4287" s="2" t="s">
        <v>4900</v>
      </c>
      <c r="J4287" s="4">
        <v>39630</v>
      </c>
      <c r="K4287" s="230">
        <f t="shared" si="268"/>
        <v>1</v>
      </c>
      <c r="L4287" s="2" t="str">
        <f>$B4287&amp;"-"&amp;COUNTIF($B$2:$B4287, $B4287)</f>
        <v>6980-1</v>
      </c>
    </row>
    <row r="4288" spans="1:12" x14ac:dyDescent="0.2">
      <c r="A4288" s="2" t="s">
        <v>3245</v>
      </c>
      <c r="B4288" s="2">
        <v>6988</v>
      </c>
      <c r="C4288" s="2">
        <v>0</v>
      </c>
      <c r="D4288" s="2" t="s">
        <v>3244</v>
      </c>
      <c r="E4288" s="2">
        <v>5239</v>
      </c>
      <c r="F4288" s="2" t="s">
        <v>3018</v>
      </c>
      <c r="G4288" s="2">
        <v>2710077.9479999999</v>
      </c>
      <c r="H4288" s="2">
        <v>1092083.4539999999</v>
      </c>
      <c r="I4288" s="2" t="s">
        <v>4900</v>
      </c>
      <c r="J4288" s="4">
        <v>39630</v>
      </c>
      <c r="K4288" s="230">
        <f t="shared" si="268"/>
        <v>1</v>
      </c>
      <c r="L4288" s="2" t="str">
        <f>$B4288&amp;"-"&amp;COUNTIF($B$2:$B4288, $B4288)</f>
        <v>6988-1</v>
      </c>
    </row>
    <row r="4289" spans="1:12" x14ac:dyDescent="0.2">
      <c r="A4289" s="2" t="s">
        <v>3246</v>
      </c>
      <c r="B4289" s="2">
        <v>6989</v>
      </c>
      <c r="C4289" s="2">
        <v>0</v>
      </c>
      <c r="D4289" s="2" t="s">
        <v>3244</v>
      </c>
      <c r="E4289" s="2">
        <v>5239</v>
      </c>
      <c r="F4289" s="2" t="s">
        <v>3018</v>
      </c>
      <c r="G4289" s="2">
        <v>2709270.2560000001</v>
      </c>
      <c r="H4289" s="2">
        <v>1093276.1510000001</v>
      </c>
      <c r="I4289" s="2" t="s">
        <v>4900</v>
      </c>
      <c r="J4289" s="4">
        <v>39630</v>
      </c>
      <c r="K4289" s="230">
        <f t="shared" si="268"/>
        <v>1</v>
      </c>
      <c r="L4289" s="2" t="str">
        <f>$B4289&amp;"-"&amp;COUNTIF($B$2:$B4289, $B4289)</f>
        <v>6989-1</v>
      </c>
    </row>
    <row r="4290" spans="1:12" x14ac:dyDescent="0.2">
      <c r="A4290" s="2" t="s">
        <v>3247</v>
      </c>
      <c r="B4290" s="2">
        <v>6995</v>
      </c>
      <c r="C4290" s="2">
        <v>2</v>
      </c>
      <c r="D4290" s="2" t="s">
        <v>3244</v>
      </c>
      <c r="E4290" s="2">
        <v>5239</v>
      </c>
      <c r="F4290" s="2" t="s">
        <v>3018</v>
      </c>
      <c r="G4290" s="2">
        <v>2707932.4440000001</v>
      </c>
      <c r="H4290" s="2">
        <v>1094031.905</v>
      </c>
      <c r="I4290" s="2" t="s">
        <v>4900</v>
      </c>
      <c r="J4290" s="4">
        <v>39630</v>
      </c>
      <c r="K4290" s="230">
        <f t="shared" si="268"/>
        <v>1</v>
      </c>
      <c r="L4290" s="2" t="str">
        <f>$B4290&amp;"-"&amp;COUNTIF($B$2:$B4290, $B4290)</f>
        <v>6995-1</v>
      </c>
    </row>
    <row r="4291" spans="1:12" x14ac:dyDescent="0.2">
      <c r="A4291" s="2" t="s">
        <v>3248</v>
      </c>
      <c r="B4291" s="2">
        <v>6997</v>
      </c>
      <c r="C4291" s="2">
        <v>0</v>
      </c>
      <c r="D4291" s="2" t="s">
        <v>3244</v>
      </c>
      <c r="E4291" s="2">
        <v>5239</v>
      </c>
      <c r="F4291" s="2" t="s">
        <v>3018</v>
      </c>
      <c r="G4291" s="2">
        <v>2706769.1779999998</v>
      </c>
      <c r="H4291" s="2">
        <v>1095559.2549999999</v>
      </c>
      <c r="I4291" s="2" t="s">
        <v>4900</v>
      </c>
      <c r="J4291" s="4">
        <v>39630</v>
      </c>
      <c r="K4291" s="230">
        <f t="shared" ref="K4291:K4354" si="269">IF(I4291="it", 1, IF(I4291="fr", 2, 3))</f>
        <v>1</v>
      </c>
      <c r="L4291" s="2" t="str">
        <f>$B4291&amp;"-"&amp;COUNTIF($B$2:$B4291, $B4291)</f>
        <v>6997-1</v>
      </c>
    </row>
    <row r="4292" spans="1:12" x14ac:dyDescent="0.2">
      <c r="A4292" s="2" t="s">
        <v>3249</v>
      </c>
      <c r="B4292" s="2">
        <v>6998</v>
      </c>
      <c r="C4292" s="2">
        <v>1</v>
      </c>
      <c r="D4292" s="2" t="s">
        <v>3244</v>
      </c>
      <c r="E4292" s="2">
        <v>5239</v>
      </c>
      <c r="F4292" s="2" t="s">
        <v>3018</v>
      </c>
      <c r="G4292" s="2">
        <v>2705662.7880000002</v>
      </c>
      <c r="H4292" s="2">
        <v>1094940.26</v>
      </c>
      <c r="I4292" s="2" t="s">
        <v>4900</v>
      </c>
      <c r="J4292" s="4">
        <v>43101</v>
      </c>
      <c r="K4292" s="230">
        <f t="shared" si="269"/>
        <v>1</v>
      </c>
      <c r="L4292" s="2" t="str">
        <f>$B4292&amp;"-"&amp;COUNTIF($B$2:$B4292, $B4292)</f>
        <v>6998-1</v>
      </c>
    </row>
    <row r="4293" spans="1:12" x14ac:dyDescent="0.2">
      <c r="A4293" s="2" t="s">
        <v>3250</v>
      </c>
      <c r="B4293" s="2">
        <v>6817</v>
      </c>
      <c r="C4293" s="2">
        <v>0</v>
      </c>
      <c r="D4293" s="2" t="s">
        <v>3251</v>
      </c>
      <c r="E4293" s="2">
        <v>5240</v>
      </c>
      <c r="F4293" s="2" t="s">
        <v>3018</v>
      </c>
      <c r="G4293" s="2">
        <v>2718975.8709999998</v>
      </c>
      <c r="H4293" s="2">
        <v>1088360.385</v>
      </c>
      <c r="I4293" s="2" t="s">
        <v>4900</v>
      </c>
      <c r="J4293" s="4">
        <v>39630</v>
      </c>
      <c r="K4293" s="230">
        <f t="shared" si="269"/>
        <v>1</v>
      </c>
      <c r="L4293" s="2" t="str">
        <f>$B4293&amp;"-"&amp;COUNTIF($B$2:$B4293, $B4293)</f>
        <v>6817-1</v>
      </c>
    </row>
    <row r="4294" spans="1:12" x14ac:dyDescent="0.2">
      <c r="A4294" s="2" t="s">
        <v>3252</v>
      </c>
      <c r="B4294" s="2">
        <v>6818</v>
      </c>
      <c r="C4294" s="2">
        <v>0</v>
      </c>
      <c r="D4294" s="2" t="s">
        <v>3251</v>
      </c>
      <c r="E4294" s="2">
        <v>5240</v>
      </c>
      <c r="F4294" s="2" t="s">
        <v>3018</v>
      </c>
      <c r="G4294" s="2">
        <v>2720880.6159999999</v>
      </c>
      <c r="H4294" s="2">
        <v>1086745.2220000001</v>
      </c>
      <c r="I4294" s="2" t="s">
        <v>4900</v>
      </c>
      <c r="J4294" s="4">
        <v>39630</v>
      </c>
      <c r="K4294" s="230">
        <f t="shared" si="269"/>
        <v>1</v>
      </c>
      <c r="L4294" s="2" t="str">
        <f>$B4294&amp;"-"&amp;COUNTIF($B$2:$B4294, $B4294)</f>
        <v>6818-1</v>
      </c>
    </row>
    <row r="4295" spans="1:12" x14ac:dyDescent="0.2">
      <c r="A4295" s="2" t="s">
        <v>3253</v>
      </c>
      <c r="B4295" s="2">
        <v>6821</v>
      </c>
      <c r="C4295" s="2">
        <v>0</v>
      </c>
      <c r="D4295" s="2" t="s">
        <v>3251</v>
      </c>
      <c r="E4295" s="2">
        <v>5240</v>
      </c>
      <c r="F4295" s="2" t="s">
        <v>3018</v>
      </c>
      <c r="G4295" s="2">
        <v>2721084.91</v>
      </c>
      <c r="H4295" s="2">
        <v>1088295.0789999999</v>
      </c>
      <c r="I4295" s="2" t="s">
        <v>4900</v>
      </c>
      <c r="J4295" s="4">
        <v>39630</v>
      </c>
      <c r="K4295" s="230">
        <f t="shared" si="269"/>
        <v>1</v>
      </c>
      <c r="L4295" s="2" t="str">
        <f>$B4295&amp;"-"&amp;COUNTIF($B$2:$B4295, $B4295)</f>
        <v>6821-1</v>
      </c>
    </row>
    <row r="4296" spans="1:12" x14ac:dyDescent="0.2">
      <c r="A4296" s="2" t="s">
        <v>3254</v>
      </c>
      <c r="B4296" s="2">
        <v>6825</v>
      </c>
      <c r="C4296" s="2">
        <v>0</v>
      </c>
      <c r="D4296" s="2" t="s">
        <v>3251</v>
      </c>
      <c r="E4296" s="2">
        <v>5240</v>
      </c>
      <c r="F4296" s="2" t="s">
        <v>3018</v>
      </c>
      <c r="G4296" s="2">
        <v>2722548.84</v>
      </c>
      <c r="H4296" s="2">
        <v>1087505.8030000001</v>
      </c>
      <c r="I4296" s="2" t="s">
        <v>4900</v>
      </c>
      <c r="J4296" s="4">
        <v>39630</v>
      </c>
      <c r="K4296" s="230">
        <f t="shared" si="269"/>
        <v>1</v>
      </c>
      <c r="L4296" s="2" t="str">
        <f>$B4296&amp;"-"&amp;COUNTIF($B$2:$B4296, $B4296)</f>
        <v>6825-1</v>
      </c>
    </row>
    <row r="4297" spans="1:12" x14ac:dyDescent="0.2">
      <c r="A4297" s="2" t="s">
        <v>3255</v>
      </c>
      <c r="B4297" s="2">
        <v>6828</v>
      </c>
      <c r="C4297" s="2">
        <v>0</v>
      </c>
      <c r="D4297" s="2" t="s">
        <v>3255</v>
      </c>
      <c r="E4297" s="2">
        <v>5242</v>
      </c>
      <c r="F4297" s="2" t="s">
        <v>3018</v>
      </c>
      <c r="G4297" s="2">
        <v>2721913.0929999999</v>
      </c>
      <c r="H4297" s="2">
        <v>1078023.9129999999</v>
      </c>
      <c r="I4297" s="2" t="s">
        <v>4900</v>
      </c>
      <c r="J4297" s="4">
        <v>39630</v>
      </c>
      <c r="K4297" s="230">
        <f t="shared" si="269"/>
        <v>1</v>
      </c>
      <c r="L4297" s="2" t="str">
        <f>$B4297&amp;"-"&amp;COUNTIF($B$2:$B4297, $B4297)</f>
        <v>6828-1</v>
      </c>
    </row>
    <row r="4298" spans="1:12" x14ac:dyDescent="0.2">
      <c r="A4298" s="2" t="s">
        <v>3261</v>
      </c>
      <c r="B4298" s="2">
        <v>6830</v>
      </c>
      <c r="C4298" s="2">
        <v>0</v>
      </c>
      <c r="D4298" s="2" t="s">
        <v>3255</v>
      </c>
      <c r="E4298" s="2">
        <v>5242</v>
      </c>
      <c r="F4298" s="2" t="s">
        <v>3018</v>
      </c>
      <c r="G4298" s="2">
        <v>2722462.3659999999</v>
      </c>
      <c r="H4298" s="2">
        <v>1077097.93</v>
      </c>
      <c r="I4298" s="2" t="s">
        <v>4900</v>
      </c>
      <c r="J4298" s="4">
        <v>39630</v>
      </c>
      <c r="K4298" s="230">
        <f t="shared" si="269"/>
        <v>1</v>
      </c>
      <c r="L4298" s="2" t="str">
        <f>$B4298&amp;"-"&amp;COUNTIF($B$2:$B4298, $B4298)</f>
        <v>6830-1</v>
      </c>
    </row>
    <row r="4299" spans="1:12" x14ac:dyDescent="0.2">
      <c r="A4299" s="2" t="s">
        <v>3254</v>
      </c>
      <c r="B4299" s="2">
        <v>6825</v>
      </c>
      <c r="C4299" s="2">
        <v>0</v>
      </c>
      <c r="D4299" s="2" t="s">
        <v>3257</v>
      </c>
      <c r="E4299" s="2">
        <v>5249</v>
      </c>
      <c r="F4299" s="2" t="s">
        <v>3018</v>
      </c>
      <c r="G4299" s="2">
        <v>2722573.5180000002</v>
      </c>
      <c r="H4299" s="2">
        <v>1087510.6499999999</v>
      </c>
      <c r="I4299" s="2" t="s">
        <v>4900</v>
      </c>
      <c r="J4299" s="4">
        <v>39630</v>
      </c>
      <c r="K4299" s="230">
        <f t="shared" si="269"/>
        <v>1</v>
      </c>
      <c r="L4299" s="2" t="str">
        <f>$B4299&amp;"-"&amp;COUNTIF($B$2:$B4299, $B4299)</f>
        <v>6825-2</v>
      </c>
    </row>
    <row r="4300" spans="1:12" x14ac:dyDescent="0.2">
      <c r="A4300" s="2" t="s">
        <v>3265</v>
      </c>
      <c r="B4300" s="2">
        <v>6850</v>
      </c>
      <c r="C4300" s="2">
        <v>0</v>
      </c>
      <c r="D4300" s="2" t="s">
        <v>3257</v>
      </c>
      <c r="E4300" s="2">
        <v>5249</v>
      </c>
      <c r="F4300" s="2" t="s">
        <v>3018</v>
      </c>
      <c r="G4300" s="2">
        <v>2720238.2349999999</v>
      </c>
      <c r="H4300" s="2">
        <v>1079921.523</v>
      </c>
      <c r="I4300" s="2" t="s">
        <v>4900</v>
      </c>
      <c r="J4300" s="4">
        <v>39630</v>
      </c>
      <c r="K4300" s="230">
        <f t="shared" si="269"/>
        <v>1</v>
      </c>
      <c r="L4300" s="2" t="str">
        <f>$B4300&amp;"-"&amp;COUNTIF($B$2:$B4300, $B4300)</f>
        <v>6850-1</v>
      </c>
    </row>
    <row r="4301" spans="1:12" x14ac:dyDescent="0.2">
      <c r="A4301" s="2" t="s">
        <v>3274</v>
      </c>
      <c r="B4301" s="2">
        <v>6872</v>
      </c>
      <c r="C4301" s="2">
        <v>1</v>
      </c>
      <c r="D4301" s="2" t="s">
        <v>3257</v>
      </c>
      <c r="E4301" s="2">
        <v>5249</v>
      </c>
      <c r="F4301" s="2" t="s">
        <v>3018</v>
      </c>
      <c r="G4301" s="2">
        <v>2722576.7930000001</v>
      </c>
      <c r="H4301" s="2">
        <v>1084041.334</v>
      </c>
      <c r="I4301" s="2" t="s">
        <v>4900</v>
      </c>
      <c r="J4301" s="4">
        <v>39630</v>
      </c>
      <c r="K4301" s="230">
        <f t="shared" si="269"/>
        <v>1</v>
      </c>
      <c r="L4301" s="2" t="str">
        <f>$B4301&amp;"-"&amp;COUNTIF($B$2:$B4301, $B4301)</f>
        <v>6872-1</v>
      </c>
    </row>
    <row r="4302" spans="1:12" x14ac:dyDescent="0.2">
      <c r="A4302" s="2" t="s">
        <v>3256</v>
      </c>
      <c r="B4302" s="2">
        <v>6873</v>
      </c>
      <c r="C4302" s="2">
        <v>0</v>
      </c>
      <c r="D4302" s="2" t="s">
        <v>3257</v>
      </c>
      <c r="E4302" s="2">
        <v>5249</v>
      </c>
      <c r="F4302" s="2" t="s">
        <v>3018</v>
      </c>
      <c r="G4302" s="2">
        <v>2720639.926</v>
      </c>
      <c r="H4302" s="2">
        <v>1080211.007</v>
      </c>
      <c r="I4302" s="2" t="s">
        <v>4900</v>
      </c>
      <c r="J4302" s="4">
        <v>39630</v>
      </c>
      <c r="K4302" s="230">
        <f t="shared" si="269"/>
        <v>1</v>
      </c>
      <c r="L4302" s="2" t="str">
        <f>$B4302&amp;"-"&amp;COUNTIF($B$2:$B4302, $B4302)</f>
        <v>6873-1</v>
      </c>
    </row>
    <row r="4303" spans="1:12" x14ac:dyDescent="0.2">
      <c r="A4303" s="2" t="s">
        <v>3257</v>
      </c>
      <c r="B4303" s="2">
        <v>6874</v>
      </c>
      <c r="C4303" s="2">
        <v>0</v>
      </c>
      <c r="D4303" s="2" t="s">
        <v>3257</v>
      </c>
      <c r="E4303" s="2">
        <v>5249</v>
      </c>
      <c r="F4303" s="2" t="s">
        <v>3018</v>
      </c>
      <c r="G4303" s="2">
        <v>2721928.4219999998</v>
      </c>
      <c r="H4303" s="2">
        <v>1080552.7320000001</v>
      </c>
      <c r="I4303" s="2" t="s">
        <v>4900</v>
      </c>
      <c r="J4303" s="4">
        <v>39630</v>
      </c>
      <c r="K4303" s="230">
        <f t="shared" si="269"/>
        <v>1</v>
      </c>
      <c r="L4303" s="2" t="str">
        <f>$B4303&amp;"-"&amp;COUNTIF($B$2:$B4303, $B4303)</f>
        <v>6874-1</v>
      </c>
    </row>
    <row r="4304" spans="1:12" x14ac:dyDescent="0.2">
      <c r="A4304" s="2" t="s">
        <v>3258</v>
      </c>
      <c r="B4304" s="2">
        <v>6875</v>
      </c>
      <c r="C4304" s="2">
        <v>0</v>
      </c>
      <c r="D4304" s="2" t="s">
        <v>3257</v>
      </c>
      <c r="E4304" s="2">
        <v>5249</v>
      </c>
      <c r="F4304" s="2" t="s">
        <v>3018</v>
      </c>
      <c r="G4304" s="2">
        <v>2722948.68</v>
      </c>
      <c r="H4304" s="2">
        <v>1082551.1499999999</v>
      </c>
      <c r="I4304" s="2" t="s">
        <v>4900</v>
      </c>
      <c r="J4304" s="4">
        <v>39630</v>
      </c>
      <c r="K4304" s="230">
        <f t="shared" si="269"/>
        <v>1</v>
      </c>
      <c r="L4304" s="2" t="str">
        <f>$B4304&amp;"-"&amp;COUNTIF($B$2:$B4304, $B4304)</f>
        <v>6875-1</v>
      </c>
    </row>
    <row r="4305" spans="1:12" x14ac:dyDescent="0.2">
      <c r="A4305" s="2" t="s">
        <v>3259</v>
      </c>
      <c r="B4305" s="2">
        <v>6875</v>
      </c>
      <c r="C4305" s="2">
        <v>2</v>
      </c>
      <c r="D4305" s="2" t="s">
        <v>3257</v>
      </c>
      <c r="E4305" s="2">
        <v>5249</v>
      </c>
      <c r="F4305" s="2" t="s">
        <v>3018</v>
      </c>
      <c r="G4305" s="2">
        <v>2723824.858</v>
      </c>
      <c r="H4305" s="2">
        <v>1083597.1669999999</v>
      </c>
      <c r="I4305" s="2" t="s">
        <v>4900</v>
      </c>
      <c r="J4305" s="4">
        <v>39630</v>
      </c>
      <c r="K4305" s="230">
        <f t="shared" si="269"/>
        <v>1</v>
      </c>
      <c r="L4305" s="2" t="str">
        <f>$B4305&amp;"-"&amp;COUNTIF($B$2:$B4305, $B4305)</f>
        <v>6875-2</v>
      </c>
    </row>
    <row r="4306" spans="1:12" x14ac:dyDescent="0.2">
      <c r="A4306" s="2" t="s">
        <v>3260</v>
      </c>
      <c r="B4306" s="2">
        <v>6875</v>
      </c>
      <c r="C4306" s="2">
        <v>3</v>
      </c>
      <c r="D4306" s="2" t="s">
        <v>3257</v>
      </c>
      <c r="E4306" s="2">
        <v>5249</v>
      </c>
      <c r="F4306" s="2" t="s">
        <v>3018</v>
      </c>
      <c r="G4306" s="2">
        <v>2722729.2749999999</v>
      </c>
      <c r="H4306" s="2">
        <v>1081592.825</v>
      </c>
      <c r="I4306" s="2" t="s">
        <v>4900</v>
      </c>
      <c r="J4306" s="4">
        <v>41913</v>
      </c>
      <c r="K4306" s="230">
        <f t="shared" si="269"/>
        <v>1</v>
      </c>
      <c r="L4306" s="2" t="str">
        <f>$B4306&amp;"-"&amp;COUNTIF($B$2:$B4306, $B4306)</f>
        <v>6875-3</v>
      </c>
    </row>
    <row r="4307" spans="1:12" x14ac:dyDescent="0.2">
      <c r="A4307" s="2" t="s">
        <v>3264</v>
      </c>
      <c r="B4307" s="2">
        <v>6877</v>
      </c>
      <c r="C4307" s="2">
        <v>0</v>
      </c>
      <c r="D4307" s="2" t="s">
        <v>3257</v>
      </c>
      <c r="E4307" s="2">
        <v>5249</v>
      </c>
      <c r="F4307" s="2" t="s">
        <v>3018</v>
      </c>
      <c r="G4307" s="2">
        <v>2720223.6660000002</v>
      </c>
      <c r="H4307" s="2">
        <v>1079753.973</v>
      </c>
      <c r="I4307" s="2" t="s">
        <v>4900</v>
      </c>
      <c r="J4307" s="4">
        <v>39630</v>
      </c>
      <c r="K4307" s="230">
        <f t="shared" si="269"/>
        <v>1</v>
      </c>
      <c r="L4307" s="2" t="str">
        <f>$B4307&amp;"-"&amp;COUNTIF($B$2:$B4307, $B4307)</f>
        <v>6877-1</v>
      </c>
    </row>
    <row r="4308" spans="1:12" x14ac:dyDescent="0.2">
      <c r="A4308" s="2" t="s">
        <v>3261</v>
      </c>
      <c r="B4308" s="2">
        <v>6830</v>
      </c>
      <c r="C4308" s="2">
        <v>0</v>
      </c>
      <c r="D4308" s="2" t="s">
        <v>3261</v>
      </c>
      <c r="E4308" s="2">
        <v>5250</v>
      </c>
      <c r="F4308" s="2" t="s">
        <v>3018</v>
      </c>
      <c r="G4308" s="2">
        <v>2723293.105</v>
      </c>
      <c r="H4308" s="2">
        <v>1077030.6029999999</v>
      </c>
      <c r="I4308" s="2" t="s">
        <v>4900</v>
      </c>
      <c r="J4308" s="4">
        <v>39630</v>
      </c>
      <c r="K4308" s="230">
        <f t="shared" si="269"/>
        <v>1</v>
      </c>
      <c r="L4308" s="2" t="str">
        <f>$B4308&amp;"-"&amp;COUNTIF($B$2:$B4308, $B4308)</f>
        <v>6830-2</v>
      </c>
    </row>
    <row r="4309" spans="1:12" x14ac:dyDescent="0.2">
      <c r="A4309" s="2" t="s">
        <v>3262</v>
      </c>
      <c r="B4309" s="2">
        <v>6832</v>
      </c>
      <c r="C4309" s="2">
        <v>0</v>
      </c>
      <c r="D4309" s="2" t="s">
        <v>3261</v>
      </c>
      <c r="E4309" s="2">
        <v>5250</v>
      </c>
      <c r="F4309" s="2" t="s">
        <v>3018</v>
      </c>
      <c r="G4309" s="2">
        <v>2722709.8450000002</v>
      </c>
      <c r="H4309" s="2">
        <v>1076147.1229999999</v>
      </c>
      <c r="I4309" s="2" t="s">
        <v>4900</v>
      </c>
      <c r="J4309" s="4">
        <v>39630</v>
      </c>
      <c r="K4309" s="230">
        <f t="shared" si="269"/>
        <v>1</v>
      </c>
      <c r="L4309" s="2" t="str">
        <f>$B4309&amp;"-"&amp;COUNTIF($B$2:$B4309, $B4309)</f>
        <v>6832-1</v>
      </c>
    </row>
    <row r="4310" spans="1:12" x14ac:dyDescent="0.2">
      <c r="A4310" s="2" t="s">
        <v>3263</v>
      </c>
      <c r="B4310" s="2">
        <v>6832</v>
      </c>
      <c r="C4310" s="2">
        <v>1</v>
      </c>
      <c r="D4310" s="2" t="s">
        <v>3261</v>
      </c>
      <c r="E4310" s="2">
        <v>5250</v>
      </c>
      <c r="F4310" s="2" t="s">
        <v>3018</v>
      </c>
      <c r="G4310" s="2">
        <v>2721316.5839999998</v>
      </c>
      <c r="H4310" s="2">
        <v>1076430.8119999999</v>
      </c>
      <c r="I4310" s="2" t="s">
        <v>4900</v>
      </c>
      <c r="J4310" s="4">
        <v>39630</v>
      </c>
      <c r="K4310" s="230">
        <f t="shared" si="269"/>
        <v>1</v>
      </c>
      <c r="L4310" s="2" t="str">
        <f>$B4310&amp;"-"&amp;COUNTIF($B$2:$B4310, $B4310)</f>
        <v>6832-2</v>
      </c>
    </row>
    <row r="4311" spans="1:12" x14ac:dyDescent="0.2">
      <c r="A4311" s="2" t="s">
        <v>3264</v>
      </c>
      <c r="B4311" s="2">
        <v>6877</v>
      </c>
      <c r="C4311" s="2">
        <v>0</v>
      </c>
      <c r="D4311" s="2" t="s">
        <v>3264</v>
      </c>
      <c r="E4311" s="2">
        <v>5251</v>
      </c>
      <c r="F4311" s="2" t="s">
        <v>3018</v>
      </c>
      <c r="G4311" s="2">
        <v>2720173.568</v>
      </c>
      <c r="H4311" s="2">
        <v>1079165.395</v>
      </c>
      <c r="I4311" s="2" t="s">
        <v>4900</v>
      </c>
      <c r="J4311" s="4">
        <v>39630</v>
      </c>
      <c r="K4311" s="230">
        <f t="shared" si="269"/>
        <v>1</v>
      </c>
      <c r="L4311" s="2" t="str">
        <f>$B4311&amp;"-"&amp;COUNTIF($B$2:$B4311, $B4311)</f>
        <v>6877-2</v>
      </c>
    </row>
    <row r="4312" spans="1:12" x14ac:dyDescent="0.2">
      <c r="A4312" s="2" t="s">
        <v>3254</v>
      </c>
      <c r="B4312" s="2">
        <v>6825</v>
      </c>
      <c r="C4312" s="2">
        <v>0</v>
      </c>
      <c r="D4312" s="2" t="s">
        <v>3265</v>
      </c>
      <c r="E4312" s="2">
        <v>5254</v>
      </c>
      <c r="F4312" s="2" t="s">
        <v>3018</v>
      </c>
      <c r="G4312" s="2">
        <v>2720091.5210000002</v>
      </c>
      <c r="H4312" s="2">
        <v>1084721.541</v>
      </c>
      <c r="I4312" s="2" t="s">
        <v>4900</v>
      </c>
      <c r="J4312" s="4">
        <v>39630</v>
      </c>
      <c r="K4312" s="230">
        <f t="shared" si="269"/>
        <v>1</v>
      </c>
      <c r="L4312" s="2" t="str">
        <f>$B4312&amp;"-"&amp;COUNTIF($B$2:$B4312, $B4312)</f>
        <v>6825-3</v>
      </c>
    </row>
    <row r="4313" spans="1:12" x14ac:dyDescent="0.2">
      <c r="A4313" s="2" t="s">
        <v>3265</v>
      </c>
      <c r="B4313" s="2">
        <v>6850</v>
      </c>
      <c r="C4313" s="2">
        <v>0</v>
      </c>
      <c r="D4313" s="2" t="s">
        <v>3265</v>
      </c>
      <c r="E4313" s="2">
        <v>5254</v>
      </c>
      <c r="F4313" s="2" t="s">
        <v>3018</v>
      </c>
      <c r="G4313" s="2">
        <v>2719623.7379999999</v>
      </c>
      <c r="H4313" s="2">
        <v>1081892.2379999999</v>
      </c>
      <c r="I4313" s="2" t="s">
        <v>4900</v>
      </c>
      <c r="J4313" s="4">
        <v>39630</v>
      </c>
      <c r="K4313" s="230">
        <f t="shared" si="269"/>
        <v>1</v>
      </c>
      <c r="L4313" s="2" t="str">
        <f>$B4313&amp;"-"&amp;COUNTIF($B$2:$B4313, $B4313)</f>
        <v>6850-2</v>
      </c>
    </row>
    <row r="4314" spans="1:12" x14ac:dyDescent="0.2">
      <c r="A4314" s="2" t="s">
        <v>3266</v>
      </c>
      <c r="B4314" s="2">
        <v>6852</v>
      </c>
      <c r="C4314" s="2">
        <v>0</v>
      </c>
      <c r="D4314" s="2" t="s">
        <v>3265</v>
      </c>
      <c r="E4314" s="2">
        <v>5254</v>
      </c>
      <c r="F4314" s="2" t="s">
        <v>3018</v>
      </c>
      <c r="G4314" s="2">
        <v>2717930.4580000001</v>
      </c>
      <c r="H4314" s="2">
        <v>1078737.2830000001</v>
      </c>
      <c r="I4314" s="2" t="s">
        <v>4900</v>
      </c>
      <c r="J4314" s="4">
        <v>39630</v>
      </c>
      <c r="K4314" s="230">
        <f t="shared" si="269"/>
        <v>1</v>
      </c>
      <c r="L4314" s="2" t="str">
        <f>$B4314&amp;"-"&amp;COUNTIF($B$2:$B4314, $B4314)</f>
        <v>6852-1</v>
      </c>
    </row>
    <row r="4315" spans="1:12" x14ac:dyDescent="0.2">
      <c r="A4315" s="2" t="s">
        <v>3267</v>
      </c>
      <c r="B4315" s="2">
        <v>6853</v>
      </c>
      <c r="C4315" s="2">
        <v>0</v>
      </c>
      <c r="D4315" s="2" t="s">
        <v>3265</v>
      </c>
      <c r="E4315" s="2">
        <v>5254</v>
      </c>
      <c r="F4315" s="2" t="s">
        <v>3018</v>
      </c>
      <c r="G4315" s="2">
        <v>2717606.1970000002</v>
      </c>
      <c r="H4315" s="2">
        <v>1080102.9879999999</v>
      </c>
      <c r="I4315" s="2" t="s">
        <v>4900</v>
      </c>
      <c r="J4315" s="4">
        <v>39630</v>
      </c>
      <c r="K4315" s="230">
        <f t="shared" si="269"/>
        <v>1</v>
      </c>
      <c r="L4315" s="2" t="str">
        <f>$B4315&amp;"-"&amp;COUNTIF($B$2:$B4315, $B4315)</f>
        <v>6853-1</v>
      </c>
    </row>
    <row r="4316" spans="1:12" x14ac:dyDescent="0.2">
      <c r="A4316" s="2" t="s">
        <v>3279</v>
      </c>
      <c r="B4316" s="2">
        <v>6855</v>
      </c>
      <c r="C4316" s="2">
        <v>0</v>
      </c>
      <c r="D4316" s="2" t="s">
        <v>3265</v>
      </c>
      <c r="E4316" s="2">
        <v>5254</v>
      </c>
      <c r="F4316" s="2" t="s">
        <v>3018</v>
      </c>
      <c r="G4316" s="2">
        <v>2717057.5240000002</v>
      </c>
      <c r="H4316" s="2">
        <v>1078030.48</v>
      </c>
      <c r="I4316" s="2" t="s">
        <v>4900</v>
      </c>
      <c r="J4316" s="4">
        <v>39630</v>
      </c>
      <c r="K4316" s="230">
        <f t="shared" si="269"/>
        <v>1</v>
      </c>
      <c r="L4316" s="2" t="str">
        <f>$B4316&amp;"-"&amp;COUNTIF($B$2:$B4316, $B4316)</f>
        <v>6855-1</v>
      </c>
    </row>
    <row r="4317" spans="1:12" x14ac:dyDescent="0.2">
      <c r="A4317" s="2" t="s">
        <v>3268</v>
      </c>
      <c r="B4317" s="2">
        <v>6862</v>
      </c>
      <c r="C4317" s="2">
        <v>0</v>
      </c>
      <c r="D4317" s="2" t="s">
        <v>3265</v>
      </c>
      <c r="E4317" s="2">
        <v>5254</v>
      </c>
      <c r="F4317" s="2" t="s">
        <v>3018</v>
      </c>
      <c r="G4317" s="2">
        <v>2718956.5460000001</v>
      </c>
      <c r="H4317" s="2">
        <v>1081535.6299999999</v>
      </c>
      <c r="I4317" s="2" t="s">
        <v>4900</v>
      </c>
      <c r="J4317" s="4">
        <v>39630</v>
      </c>
      <c r="K4317" s="230">
        <f t="shared" si="269"/>
        <v>1</v>
      </c>
      <c r="L4317" s="2" t="str">
        <f>$B4317&amp;"-"&amp;COUNTIF($B$2:$B4317, $B4317)</f>
        <v>6862-1</v>
      </c>
    </row>
    <row r="4318" spans="1:12" x14ac:dyDescent="0.2">
      <c r="A4318" s="2" t="s">
        <v>3269</v>
      </c>
      <c r="B4318" s="2">
        <v>6863</v>
      </c>
      <c r="C4318" s="2">
        <v>0</v>
      </c>
      <c r="D4318" s="2" t="s">
        <v>3265</v>
      </c>
      <c r="E4318" s="2">
        <v>5254</v>
      </c>
      <c r="F4318" s="2" t="s">
        <v>3018</v>
      </c>
      <c r="G4318" s="2">
        <v>2717703.5610000002</v>
      </c>
      <c r="H4318" s="2">
        <v>1081056.6370000001</v>
      </c>
      <c r="I4318" s="2" t="s">
        <v>4900</v>
      </c>
      <c r="J4318" s="4">
        <v>39630</v>
      </c>
      <c r="K4318" s="230">
        <f t="shared" si="269"/>
        <v>1</v>
      </c>
      <c r="L4318" s="2" t="str">
        <f>$B4318&amp;"-"&amp;COUNTIF($B$2:$B4318, $B4318)</f>
        <v>6863-1</v>
      </c>
    </row>
    <row r="4319" spans="1:12" x14ac:dyDescent="0.2">
      <c r="A4319" s="2" t="s">
        <v>3270</v>
      </c>
      <c r="B4319" s="2">
        <v>6864</v>
      </c>
      <c r="C4319" s="2">
        <v>0</v>
      </c>
      <c r="D4319" s="2" t="s">
        <v>3265</v>
      </c>
      <c r="E4319" s="2">
        <v>5254</v>
      </c>
      <c r="F4319" s="2" t="s">
        <v>3018</v>
      </c>
      <c r="G4319" s="2">
        <v>2716489.0460000001</v>
      </c>
      <c r="H4319" s="2">
        <v>1081873.615</v>
      </c>
      <c r="I4319" s="2" t="s">
        <v>4900</v>
      </c>
      <c r="J4319" s="4">
        <v>39630</v>
      </c>
      <c r="K4319" s="230">
        <f t="shared" si="269"/>
        <v>1</v>
      </c>
      <c r="L4319" s="2" t="str">
        <f>$B4319&amp;"-"&amp;COUNTIF($B$2:$B4319, $B4319)</f>
        <v>6864-1</v>
      </c>
    </row>
    <row r="4320" spans="1:12" x14ac:dyDescent="0.2">
      <c r="A4320" s="2" t="s">
        <v>3271</v>
      </c>
      <c r="B4320" s="2">
        <v>6865</v>
      </c>
      <c r="C4320" s="2">
        <v>0</v>
      </c>
      <c r="D4320" s="2" t="s">
        <v>3265</v>
      </c>
      <c r="E4320" s="2">
        <v>5254</v>
      </c>
      <c r="F4320" s="2" t="s">
        <v>3018</v>
      </c>
      <c r="G4320" s="2">
        <v>2718006.193</v>
      </c>
      <c r="H4320" s="2">
        <v>1082167.67</v>
      </c>
      <c r="I4320" s="2" t="s">
        <v>4900</v>
      </c>
      <c r="J4320" s="4">
        <v>39630</v>
      </c>
      <c r="K4320" s="230">
        <f t="shared" si="269"/>
        <v>1</v>
      </c>
      <c r="L4320" s="2" t="str">
        <f>$B4320&amp;"-"&amp;COUNTIF($B$2:$B4320, $B4320)</f>
        <v>6865-1</v>
      </c>
    </row>
    <row r="4321" spans="1:12" x14ac:dyDescent="0.2">
      <c r="A4321" s="2" t="s">
        <v>3272</v>
      </c>
      <c r="B4321" s="2">
        <v>6866</v>
      </c>
      <c r="C4321" s="2">
        <v>0</v>
      </c>
      <c r="D4321" s="2" t="s">
        <v>3265</v>
      </c>
      <c r="E4321" s="2">
        <v>5254</v>
      </c>
      <c r="F4321" s="2" t="s">
        <v>3018</v>
      </c>
      <c r="G4321" s="2">
        <v>2716686.2149999999</v>
      </c>
      <c r="H4321" s="2">
        <v>1084258.615</v>
      </c>
      <c r="I4321" s="2" t="s">
        <v>4900</v>
      </c>
      <c r="J4321" s="4">
        <v>39630</v>
      </c>
      <c r="K4321" s="230">
        <f t="shared" si="269"/>
        <v>1</v>
      </c>
      <c r="L4321" s="2" t="str">
        <f>$B4321&amp;"-"&amp;COUNTIF($B$2:$B4321, $B4321)</f>
        <v>6866-1</v>
      </c>
    </row>
    <row r="4322" spans="1:12" x14ac:dyDescent="0.2">
      <c r="A4322" s="2" t="s">
        <v>3273</v>
      </c>
      <c r="B4322" s="2">
        <v>6872</v>
      </c>
      <c r="C4322" s="2">
        <v>0</v>
      </c>
      <c r="D4322" s="2" t="s">
        <v>3265</v>
      </c>
      <c r="E4322" s="2">
        <v>5254</v>
      </c>
      <c r="F4322" s="2" t="s">
        <v>3018</v>
      </c>
      <c r="G4322" s="2">
        <v>2721332.656</v>
      </c>
      <c r="H4322" s="2">
        <v>1083084.189</v>
      </c>
      <c r="I4322" s="2" t="s">
        <v>4900</v>
      </c>
      <c r="J4322" s="4">
        <v>39630</v>
      </c>
      <c r="K4322" s="230">
        <f t="shared" si="269"/>
        <v>1</v>
      </c>
      <c r="L4322" s="2" t="str">
        <f>$B4322&amp;"-"&amp;COUNTIF($B$2:$B4322, $B4322)</f>
        <v>6872-2</v>
      </c>
    </row>
    <row r="4323" spans="1:12" x14ac:dyDescent="0.2">
      <c r="A4323" s="2" t="s">
        <v>3274</v>
      </c>
      <c r="B4323" s="2">
        <v>6872</v>
      </c>
      <c r="C4323" s="2">
        <v>1</v>
      </c>
      <c r="D4323" s="2" t="s">
        <v>3265</v>
      </c>
      <c r="E4323" s="2">
        <v>5254</v>
      </c>
      <c r="F4323" s="2" t="s">
        <v>3018</v>
      </c>
      <c r="G4323" s="2">
        <v>2721689.6239999998</v>
      </c>
      <c r="H4323" s="2">
        <v>1085528.5079999999</v>
      </c>
      <c r="I4323" s="2" t="s">
        <v>4900</v>
      </c>
      <c r="J4323" s="4">
        <v>39630</v>
      </c>
      <c r="K4323" s="230">
        <f t="shared" si="269"/>
        <v>1</v>
      </c>
      <c r="L4323" s="2" t="str">
        <f>$B4323&amp;"-"&amp;COUNTIF($B$2:$B4323, $B4323)</f>
        <v>6872-3</v>
      </c>
    </row>
    <row r="4324" spans="1:12" x14ac:dyDescent="0.2">
      <c r="A4324" s="2" t="s">
        <v>3257</v>
      </c>
      <c r="B4324" s="2">
        <v>6874</v>
      </c>
      <c r="C4324" s="2">
        <v>0</v>
      </c>
      <c r="D4324" s="2" t="s">
        <v>3265</v>
      </c>
      <c r="E4324" s="2">
        <v>5254</v>
      </c>
      <c r="F4324" s="2" t="s">
        <v>3018</v>
      </c>
      <c r="G4324" s="2">
        <v>2720554.0019999999</v>
      </c>
      <c r="H4324" s="2">
        <v>1080819.5819999999</v>
      </c>
      <c r="I4324" s="2" t="s">
        <v>4900</v>
      </c>
      <c r="J4324" s="4">
        <v>39630</v>
      </c>
      <c r="K4324" s="230">
        <f t="shared" si="269"/>
        <v>1</v>
      </c>
      <c r="L4324" s="2" t="str">
        <f>$B4324&amp;"-"&amp;COUNTIF($B$2:$B4324, $B4324)</f>
        <v>6874-2</v>
      </c>
    </row>
    <row r="4325" spans="1:12" x14ac:dyDescent="0.2">
      <c r="A4325" s="2" t="s">
        <v>3275</v>
      </c>
      <c r="B4325" s="2">
        <v>6834</v>
      </c>
      <c r="C4325" s="2">
        <v>0</v>
      </c>
      <c r="D4325" s="2" t="s">
        <v>3275</v>
      </c>
      <c r="E4325" s="2">
        <v>5257</v>
      </c>
      <c r="F4325" s="2" t="s">
        <v>3018</v>
      </c>
      <c r="G4325" s="2">
        <v>2723007.9939999999</v>
      </c>
      <c r="H4325" s="2">
        <v>1078657.5079999999</v>
      </c>
      <c r="I4325" s="2" t="s">
        <v>4900</v>
      </c>
      <c r="J4325" s="4">
        <v>39630</v>
      </c>
      <c r="K4325" s="230">
        <f t="shared" si="269"/>
        <v>1</v>
      </c>
      <c r="L4325" s="2" t="str">
        <f>$B4325&amp;"-"&amp;COUNTIF($B$2:$B4325, $B4325)</f>
        <v>6834-1</v>
      </c>
    </row>
    <row r="4326" spans="1:12" x14ac:dyDescent="0.2">
      <c r="A4326" s="2" t="s">
        <v>3276</v>
      </c>
      <c r="B4326" s="2">
        <v>6883</v>
      </c>
      <c r="C4326" s="2">
        <v>0</v>
      </c>
      <c r="D4326" s="2" t="s">
        <v>3276</v>
      </c>
      <c r="E4326" s="2">
        <v>5260</v>
      </c>
      <c r="F4326" s="2" t="s">
        <v>3018</v>
      </c>
      <c r="G4326" s="2">
        <v>2719627.1379999998</v>
      </c>
      <c r="H4326" s="2">
        <v>1078195.135</v>
      </c>
      <c r="I4326" s="2" t="s">
        <v>4900</v>
      </c>
      <c r="J4326" s="4">
        <v>39630</v>
      </c>
      <c r="K4326" s="230">
        <f t="shared" si="269"/>
        <v>1</v>
      </c>
      <c r="L4326" s="2" t="str">
        <f>$B4326&amp;"-"&amp;COUNTIF($B$2:$B4326, $B4326)</f>
        <v>6883-1</v>
      </c>
    </row>
    <row r="4327" spans="1:12" x14ac:dyDescent="0.2">
      <c r="A4327" s="2" t="s">
        <v>3277</v>
      </c>
      <c r="B4327" s="2">
        <v>6826</v>
      </c>
      <c r="C4327" s="2">
        <v>0</v>
      </c>
      <c r="D4327" s="2" t="s">
        <v>3277</v>
      </c>
      <c r="E4327" s="2">
        <v>5263</v>
      </c>
      <c r="F4327" s="2" t="s">
        <v>3018</v>
      </c>
      <c r="G4327" s="2">
        <v>2718241.18</v>
      </c>
      <c r="H4327" s="2">
        <v>1085578.584</v>
      </c>
      <c r="I4327" s="2" t="s">
        <v>4900</v>
      </c>
      <c r="J4327" s="4">
        <v>39630</v>
      </c>
      <c r="K4327" s="230">
        <f t="shared" si="269"/>
        <v>1</v>
      </c>
      <c r="L4327" s="2" t="str">
        <f>$B4327&amp;"-"&amp;COUNTIF($B$2:$B4327, $B4327)</f>
        <v>6826-1</v>
      </c>
    </row>
    <row r="4328" spans="1:12" x14ac:dyDescent="0.2">
      <c r="A4328" s="2" t="s">
        <v>3267</v>
      </c>
      <c r="B4328" s="2">
        <v>6853</v>
      </c>
      <c r="C4328" s="2">
        <v>0</v>
      </c>
      <c r="D4328" s="2" t="s">
        <v>3279</v>
      </c>
      <c r="E4328" s="2">
        <v>5266</v>
      </c>
      <c r="F4328" s="2" t="s">
        <v>3018</v>
      </c>
      <c r="G4328" s="2">
        <v>2716515.8450000002</v>
      </c>
      <c r="H4328" s="2">
        <v>1080209.78</v>
      </c>
      <c r="I4328" s="2" t="s">
        <v>4900</v>
      </c>
      <c r="J4328" s="4">
        <v>39630</v>
      </c>
      <c r="K4328" s="230">
        <f t="shared" si="269"/>
        <v>1</v>
      </c>
      <c r="L4328" s="2" t="str">
        <f>$B4328&amp;"-"&amp;COUNTIF($B$2:$B4328, $B4328)</f>
        <v>6853-2</v>
      </c>
    </row>
    <row r="4329" spans="1:12" x14ac:dyDescent="0.2">
      <c r="A4329" s="2" t="s">
        <v>3278</v>
      </c>
      <c r="B4329" s="2">
        <v>6854</v>
      </c>
      <c r="C4329" s="2">
        <v>0</v>
      </c>
      <c r="D4329" s="2" t="s">
        <v>3279</v>
      </c>
      <c r="E4329" s="2">
        <v>5266</v>
      </c>
      <c r="F4329" s="2" t="s">
        <v>3018</v>
      </c>
      <c r="G4329" s="2">
        <v>2716167.625</v>
      </c>
      <c r="H4329" s="2">
        <v>1079559.216</v>
      </c>
      <c r="I4329" s="2" t="s">
        <v>4900</v>
      </c>
      <c r="J4329" s="4">
        <v>39630</v>
      </c>
      <c r="K4329" s="230">
        <f t="shared" si="269"/>
        <v>1</v>
      </c>
      <c r="L4329" s="2" t="str">
        <f>$B4329&amp;"-"&amp;COUNTIF($B$2:$B4329, $B4329)</f>
        <v>6854-1</v>
      </c>
    </row>
    <row r="4330" spans="1:12" x14ac:dyDescent="0.2">
      <c r="A4330" s="2" t="s">
        <v>3279</v>
      </c>
      <c r="B4330" s="2">
        <v>6855</v>
      </c>
      <c r="C4330" s="2">
        <v>0</v>
      </c>
      <c r="D4330" s="2" t="s">
        <v>3279</v>
      </c>
      <c r="E4330" s="2">
        <v>5266</v>
      </c>
      <c r="F4330" s="2" t="s">
        <v>3018</v>
      </c>
      <c r="G4330" s="2">
        <v>2715933.0929999999</v>
      </c>
      <c r="H4330" s="2">
        <v>1078150.9099999999</v>
      </c>
      <c r="I4330" s="2" t="s">
        <v>4900</v>
      </c>
      <c r="J4330" s="4">
        <v>39630</v>
      </c>
      <c r="K4330" s="230">
        <f t="shared" si="269"/>
        <v>1</v>
      </c>
      <c r="L4330" s="2" t="str">
        <f>$B4330&amp;"-"&amp;COUNTIF($B$2:$B4330, $B4330)</f>
        <v>6855-2</v>
      </c>
    </row>
    <row r="4331" spans="1:12" x14ac:dyDescent="0.2">
      <c r="A4331" s="2" t="s">
        <v>3280</v>
      </c>
      <c r="B4331" s="2">
        <v>6833</v>
      </c>
      <c r="C4331" s="2">
        <v>0</v>
      </c>
      <c r="D4331" s="2" t="s">
        <v>3280</v>
      </c>
      <c r="E4331" s="2">
        <v>5268</v>
      </c>
      <c r="F4331" s="2" t="s">
        <v>3018</v>
      </c>
      <c r="G4331" s="2">
        <v>2724204.8119999999</v>
      </c>
      <c r="H4331" s="2">
        <v>1078585.773</v>
      </c>
      <c r="I4331" s="2" t="s">
        <v>4900</v>
      </c>
      <c r="J4331" s="4">
        <v>39630</v>
      </c>
      <c r="K4331" s="230">
        <f t="shared" si="269"/>
        <v>1</v>
      </c>
      <c r="L4331" s="2" t="str">
        <f>$B4331&amp;"-"&amp;COUNTIF($B$2:$B4331, $B4331)</f>
        <v>6833-1</v>
      </c>
    </row>
    <row r="4332" spans="1:12" x14ac:dyDescent="0.2">
      <c r="A4332" s="2" t="s">
        <v>3281</v>
      </c>
      <c r="B4332" s="2">
        <v>6835</v>
      </c>
      <c r="C4332" s="2">
        <v>0</v>
      </c>
      <c r="D4332" s="2" t="s">
        <v>3282</v>
      </c>
      <c r="E4332" s="2">
        <v>5269</v>
      </c>
      <c r="F4332" s="2" t="s">
        <v>3018</v>
      </c>
      <c r="G4332" s="2">
        <v>2724670.8390000002</v>
      </c>
      <c r="H4332" s="2">
        <v>1080519.798</v>
      </c>
      <c r="I4332" s="2" t="s">
        <v>4900</v>
      </c>
      <c r="J4332" s="4">
        <v>39630</v>
      </c>
      <c r="K4332" s="230">
        <f t="shared" si="269"/>
        <v>1</v>
      </c>
      <c r="L4332" s="2" t="str">
        <f>$B4332&amp;"-"&amp;COUNTIF($B$2:$B4332, $B4332)</f>
        <v>6835-1</v>
      </c>
    </row>
    <row r="4333" spans="1:12" x14ac:dyDescent="0.2">
      <c r="A4333" s="2" t="s">
        <v>3283</v>
      </c>
      <c r="B4333" s="2">
        <v>6837</v>
      </c>
      <c r="C4333" s="2">
        <v>0</v>
      </c>
      <c r="D4333" s="2" t="s">
        <v>3282</v>
      </c>
      <c r="E4333" s="2">
        <v>5269</v>
      </c>
      <c r="F4333" s="2" t="s">
        <v>3018</v>
      </c>
      <c r="G4333" s="2">
        <v>2725505.4670000002</v>
      </c>
      <c r="H4333" s="2">
        <v>1082234.851</v>
      </c>
      <c r="I4333" s="2" t="s">
        <v>4900</v>
      </c>
      <c r="J4333" s="4">
        <v>39630</v>
      </c>
      <c r="K4333" s="230">
        <f t="shared" si="269"/>
        <v>1</v>
      </c>
      <c r="L4333" s="2" t="str">
        <f>$B4333&amp;"-"&amp;COUNTIF($B$2:$B4333, $B4333)</f>
        <v>6837-1</v>
      </c>
    </row>
    <row r="4334" spans="1:12" x14ac:dyDescent="0.2">
      <c r="A4334" s="2" t="s">
        <v>3284</v>
      </c>
      <c r="B4334" s="2">
        <v>6837</v>
      </c>
      <c r="C4334" s="2">
        <v>2</v>
      </c>
      <c r="D4334" s="2" t="s">
        <v>3282</v>
      </c>
      <c r="E4334" s="2">
        <v>5269</v>
      </c>
      <c r="F4334" s="2" t="s">
        <v>3018</v>
      </c>
      <c r="G4334" s="2">
        <v>2726198.1069999998</v>
      </c>
      <c r="H4334" s="2">
        <v>1083321.044</v>
      </c>
      <c r="I4334" s="2" t="s">
        <v>4900</v>
      </c>
      <c r="J4334" s="4">
        <v>39630</v>
      </c>
      <c r="K4334" s="230">
        <f t="shared" si="269"/>
        <v>1</v>
      </c>
      <c r="L4334" s="2" t="str">
        <f>$B4334&amp;"-"&amp;COUNTIF($B$2:$B4334, $B4334)</f>
        <v>6837-2</v>
      </c>
    </row>
    <row r="4335" spans="1:12" x14ac:dyDescent="0.2">
      <c r="A4335" s="2" t="s">
        <v>3285</v>
      </c>
      <c r="B4335" s="2">
        <v>6838</v>
      </c>
      <c r="C4335" s="2">
        <v>0</v>
      </c>
      <c r="D4335" s="2" t="s">
        <v>3282</v>
      </c>
      <c r="E4335" s="2">
        <v>5269</v>
      </c>
      <c r="F4335" s="2" t="s">
        <v>3018</v>
      </c>
      <c r="G4335" s="2">
        <v>2724014.2579999999</v>
      </c>
      <c r="H4335" s="2">
        <v>1085762.7169999999</v>
      </c>
      <c r="I4335" s="2" t="s">
        <v>4900</v>
      </c>
      <c r="J4335" s="4">
        <v>39630</v>
      </c>
      <c r="K4335" s="230">
        <f t="shared" si="269"/>
        <v>1</v>
      </c>
      <c r="L4335" s="2" t="str">
        <f>$B4335&amp;"-"&amp;COUNTIF($B$2:$B4335, $B4335)</f>
        <v>6838-1</v>
      </c>
    </row>
    <row r="4336" spans="1:12" x14ac:dyDescent="0.2">
      <c r="A4336" s="2" t="s">
        <v>3286</v>
      </c>
      <c r="B4336" s="2">
        <v>6838</v>
      </c>
      <c r="C4336" s="2">
        <v>2</v>
      </c>
      <c r="D4336" s="2" t="s">
        <v>3282</v>
      </c>
      <c r="E4336" s="2">
        <v>5269</v>
      </c>
      <c r="F4336" s="2" t="s">
        <v>3018</v>
      </c>
      <c r="G4336" s="2">
        <v>2725687.0559999999</v>
      </c>
      <c r="H4336" s="2">
        <v>1084812.5079999999</v>
      </c>
      <c r="I4336" s="2" t="s">
        <v>4900</v>
      </c>
      <c r="J4336" s="4">
        <v>39630</v>
      </c>
      <c r="K4336" s="230">
        <f t="shared" si="269"/>
        <v>1</v>
      </c>
      <c r="L4336" s="2" t="str">
        <f>$B4336&amp;"-"&amp;COUNTIF($B$2:$B4336, $B4336)</f>
        <v>6838-2</v>
      </c>
    </row>
    <row r="4337" spans="1:12" x14ac:dyDescent="0.2">
      <c r="A4337" s="2" t="s">
        <v>3287</v>
      </c>
      <c r="B4337" s="2">
        <v>6839</v>
      </c>
      <c r="C4337" s="2">
        <v>0</v>
      </c>
      <c r="D4337" s="2" t="s">
        <v>3282</v>
      </c>
      <c r="E4337" s="2">
        <v>5269</v>
      </c>
      <c r="F4337" s="2" t="s">
        <v>3018</v>
      </c>
      <c r="G4337" s="2">
        <v>2724925.0150000001</v>
      </c>
      <c r="H4337" s="2">
        <v>1079910.091</v>
      </c>
      <c r="I4337" s="2" t="s">
        <v>4900</v>
      </c>
      <c r="J4337" s="4">
        <v>39630</v>
      </c>
      <c r="K4337" s="230">
        <f t="shared" si="269"/>
        <v>1</v>
      </c>
      <c r="L4337" s="2" t="str">
        <f>$B4337&amp;"-"&amp;COUNTIF($B$2:$B4337, $B4337)</f>
        <v>6839-1</v>
      </c>
    </row>
    <row r="4338" spans="1:12" x14ac:dyDescent="0.2">
      <c r="A4338" s="2" t="s">
        <v>3288</v>
      </c>
      <c r="B4338" s="2">
        <v>6710</v>
      </c>
      <c r="C4338" s="2">
        <v>0</v>
      </c>
      <c r="D4338" s="2" t="s">
        <v>3288</v>
      </c>
      <c r="E4338" s="2">
        <v>5281</v>
      </c>
      <c r="F4338" s="2" t="s">
        <v>3018</v>
      </c>
      <c r="G4338" s="2">
        <v>2722268.0989999999</v>
      </c>
      <c r="H4338" s="2">
        <v>1135824.0919999999</v>
      </c>
      <c r="I4338" s="2" t="s">
        <v>4900</v>
      </c>
      <c r="J4338" s="4">
        <v>39630</v>
      </c>
      <c r="K4338" s="230">
        <f t="shared" si="269"/>
        <v>1</v>
      </c>
      <c r="L4338" s="2" t="str">
        <f>$B4338&amp;"-"&amp;COUNTIF($B$2:$B4338, $B4338)</f>
        <v>6710-1</v>
      </c>
    </row>
    <row r="4339" spans="1:12" x14ac:dyDescent="0.2">
      <c r="A4339" s="2" t="s">
        <v>3088</v>
      </c>
      <c r="B4339" s="2">
        <v>6742</v>
      </c>
      <c r="C4339" s="2">
        <v>0</v>
      </c>
      <c r="D4339" s="2" t="s">
        <v>3288</v>
      </c>
      <c r="E4339" s="2">
        <v>5281</v>
      </c>
      <c r="F4339" s="2" t="s">
        <v>3018</v>
      </c>
      <c r="G4339" s="2">
        <v>2716929.4890000001</v>
      </c>
      <c r="H4339" s="2">
        <v>1135339.6869999999</v>
      </c>
      <c r="I4339" s="2" t="s">
        <v>4900</v>
      </c>
      <c r="J4339" s="4">
        <v>39630</v>
      </c>
      <c r="K4339" s="230">
        <f t="shared" si="269"/>
        <v>1</v>
      </c>
      <c r="L4339" s="2" t="str">
        <f>$B4339&amp;"-"&amp;COUNTIF($B$2:$B4339, $B4339)</f>
        <v>6742-2</v>
      </c>
    </row>
    <row r="4340" spans="1:12" x14ac:dyDescent="0.2">
      <c r="A4340" s="2" t="s">
        <v>3289</v>
      </c>
      <c r="B4340" s="2">
        <v>6526</v>
      </c>
      <c r="C4340" s="2">
        <v>0</v>
      </c>
      <c r="D4340" s="2" t="s">
        <v>3290</v>
      </c>
      <c r="E4340" s="2">
        <v>5287</v>
      </c>
      <c r="F4340" s="2" t="s">
        <v>3018</v>
      </c>
      <c r="G4340" s="2">
        <v>2716336.656</v>
      </c>
      <c r="H4340" s="2">
        <v>1126334.899</v>
      </c>
      <c r="I4340" s="2" t="s">
        <v>4900</v>
      </c>
      <c r="J4340" s="4">
        <v>39630</v>
      </c>
      <c r="K4340" s="230">
        <f t="shared" si="269"/>
        <v>1</v>
      </c>
      <c r="L4340" s="2" t="str">
        <f>$B4340&amp;"-"&amp;COUNTIF($B$2:$B4340, $B4340)</f>
        <v>6526-1</v>
      </c>
    </row>
    <row r="4341" spans="1:12" x14ac:dyDescent="0.2">
      <c r="A4341" s="2" t="s">
        <v>3291</v>
      </c>
      <c r="B4341" s="2">
        <v>6527</v>
      </c>
      <c r="C4341" s="2">
        <v>0</v>
      </c>
      <c r="D4341" s="2" t="s">
        <v>3290</v>
      </c>
      <c r="E4341" s="2">
        <v>5287</v>
      </c>
      <c r="F4341" s="2" t="s">
        <v>3018</v>
      </c>
      <c r="G4341" s="2">
        <v>2717341.031</v>
      </c>
      <c r="H4341" s="2">
        <v>1129502.196</v>
      </c>
      <c r="I4341" s="2" t="s">
        <v>4900</v>
      </c>
      <c r="J4341" s="4">
        <v>39630</v>
      </c>
      <c r="K4341" s="230">
        <f t="shared" si="269"/>
        <v>1</v>
      </c>
      <c r="L4341" s="2" t="str">
        <f>$B4341&amp;"-"&amp;COUNTIF($B$2:$B4341, $B4341)</f>
        <v>6527-1</v>
      </c>
    </row>
    <row r="4342" spans="1:12" x14ac:dyDescent="0.2">
      <c r="A4342" s="2" t="s">
        <v>3292</v>
      </c>
      <c r="B4342" s="2">
        <v>6703</v>
      </c>
      <c r="C4342" s="2">
        <v>0</v>
      </c>
      <c r="D4342" s="2" t="s">
        <v>3290</v>
      </c>
      <c r="E4342" s="2">
        <v>5287</v>
      </c>
      <c r="F4342" s="2" t="s">
        <v>3018</v>
      </c>
      <c r="G4342" s="2">
        <v>2721110.568</v>
      </c>
      <c r="H4342" s="2">
        <v>1131462.3899999999</v>
      </c>
      <c r="I4342" s="2" t="s">
        <v>4900</v>
      </c>
      <c r="J4342" s="4">
        <v>39630</v>
      </c>
      <c r="K4342" s="230">
        <f t="shared" si="269"/>
        <v>1</v>
      </c>
      <c r="L4342" s="2" t="str">
        <f>$B4342&amp;"-"&amp;COUNTIF($B$2:$B4342, $B4342)</f>
        <v>6703-1</v>
      </c>
    </row>
    <row r="4343" spans="1:12" x14ac:dyDescent="0.2">
      <c r="A4343" s="2" t="s">
        <v>3293</v>
      </c>
      <c r="B4343" s="2">
        <v>6705</v>
      </c>
      <c r="C4343" s="2">
        <v>0</v>
      </c>
      <c r="D4343" s="2" t="s">
        <v>3290</v>
      </c>
      <c r="E4343" s="2">
        <v>5287</v>
      </c>
      <c r="F4343" s="2" t="s">
        <v>3018</v>
      </c>
      <c r="G4343" s="2">
        <v>2722368.5049999999</v>
      </c>
      <c r="H4343" s="2">
        <v>1128754.3740000001</v>
      </c>
      <c r="I4343" s="2" t="s">
        <v>4900</v>
      </c>
      <c r="J4343" s="4">
        <v>39630</v>
      </c>
      <c r="K4343" s="230">
        <f t="shared" si="269"/>
        <v>1</v>
      </c>
      <c r="L4343" s="2" t="str">
        <f>$B4343&amp;"-"&amp;COUNTIF($B$2:$B4343, $B4343)</f>
        <v>6705-1</v>
      </c>
    </row>
    <row r="4344" spans="1:12" x14ac:dyDescent="0.2">
      <c r="A4344" s="2" t="s">
        <v>3294</v>
      </c>
      <c r="B4344" s="2">
        <v>6707</v>
      </c>
      <c r="C4344" s="2">
        <v>0</v>
      </c>
      <c r="D4344" s="2" t="s">
        <v>3290</v>
      </c>
      <c r="E4344" s="2">
        <v>5287</v>
      </c>
      <c r="F4344" s="2" t="s">
        <v>3018</v>
      </c>
      <c r="G4344" s="2">
        <v>2715553.9870000002</v>
      </c>
      <c r="H4344" s="2">
        <v>1131458.371</v>
      </c>
      <c r="I4344" s="2" t="s">
        <v>4900</v>
      </c>
      <c r="J4344" s="4">
        <v>39630</v>
      </c>
      <c r="K4344" s="230">
        <f t="shared" si="269"/>
        <v>1</v>
      </c>
      <c r="L4344" s="2" t="str">
        <f>$B4344&amp;"-"&amp;COUNTIF($B$2:$B4344, $B4344)</f>
        <v>6707-1</v>
      </c>
    </row>
    <row r="4345" spans="1:12" x14ac:dyDescent="0.2">
      <c r="A4345" s="2" t="s">
        <v>3295</v>
      </c>
      <c r="B4345" s="2">
        <v>6685</v>
      </c>
      <c r="C4345" s="2">
        <v>0</v>
      </c>
      <c r="D4345" s="2" t="s">
        <v>3295</v>
      </c>
      <c r="E4345" s="2">
        <v>5304</v>
      </c>
      <c r="F4345" s="2" t="s">
        <v>3018</v>
      </c>
      <c r="G4345" s="2">
        <v>2680897.35</v>
      </c>
      <c r="H4345" s="2">
        <v>1130536.4129999999</v>
      </c>
      <c r="I4345" s="2" t="s">
        <v>4896</v>
      </c>
      <c r="J4345" s="4">
        <v>39630</v>
      </c>
      <c r="K4345" s="230">
        <f t="shared" si="269"/>
        <v>3</v>
      </c>
      <c r="L4345" s="2" t="str">
        <f>$B4345&amp;"-"&amp;COUNTIF($B$2:$B4345, $B4345)</f>
        <v>6685-1</v>
      </c>
    </row>
    <row r="4346" spans="1:12" x14ac:dyDescent="0.2">
      <c r="A4346" s="2" t="s">
        <v>3296</v>
      </c>
      <c r="B4346" s="2">
        <v>6683</v>
      </c>
      <c r="C4346" s="2">
        <v>2</v>
      </c>
      <c r="D4346" s="2" t="s">
        <v>3297</v>
      </c>
      <c r="E4346" s="2">
        <v>5307</v>
      </c>
      <c r="F4346" s="2" t="s">
        <v>3018</v>
      </c>
      <c r="G4346" s="2">
        <v>2684465.1090000002</v>
      </c>
      <c r="H4346" s="2">
        <v>1126017.727</v>
      </c>
      <c r="I4346" s="2" t="s">
        <v>4900</v>
      </c>
      <c r="J4346" s="4">
        <v>39630</v>
      </c>
      <c r="K4346" s="230">
        <f t="shared" si="269"/>
        <v>1</v>
      </c>
      <c r="L4346" s="2" t="str">
        <f>$B4346&amp;"-"&amp;COUNTIF($B$2:$B4346, $B4346)</f>
        <v>6683-1</v>
      </c>
    </row>
    <row r="4347" spans="1:12" x14ac:dyDescent="0.2">
      <c r="A4347" s="2" t="s">
        <v>3297</v>
      </c>
      <c r="B4347" s="2">
        <v>6684</v>
      </c>
      <c r="C4347" s="2">
        <v>0</v>
      </c>
      <c r="D4347" s="2" t="s">
        <v>3297</v>
      </c>
      <c r="E4347" s="2">
        <v>5307</v>
      </c>
      <c r="F4347" s="2" t="s">
        <v>3018</v>
      </c>
      <c r="G4347" s="2">
        <v>2681908.9449999998</v>
      </c>
      <c r="H4347" s="2">
        <v>1127135.304</v>
      </c>
      <c r="I4347" s="2" t="s">
        <v>4900</v>
      </c>
      <c r="J4347" s="4">
        <v>39630</v>
      </c>
      <c r="K4347" s="230">
        <f t="shared" si="269"/>
        <v>1</v>
      </c>
      <c r="L4347" s="2" t="str">
        <f>$B4347&amp;"-"&amp;COUNTIF($B$2:$B4347, $B4347)</f>
        <v>6684-1</v>
      </c>
    </row>
    <row r="4348" spans="1:12" x14ac:dyDescent="0.2">
      <c r="A4348" s="2" t="s">
        <v>3298</v>
      </c>
      <c r="B4348" s="2">
        <v>6684</v>
      </c>
      <c r="C4348" s="2">
        <v>1</v>
      </c>
      <c r="D4348" s="2" t="s">
        <v>3297</v>
      </c>
      <c r="E4348" s="2">
        <v>5307</v>
      </c>
      <c r="F4348" s="2" t="s">
        <v>3018</v>
      </c>
      <c r="G4348" s="2">
        <v>2679379.3769999999</v>
      </c>
      <c r="H4348" s="2">
        <v>1125309.55</v>
      </c>
      <c r="I4348" s="2" t="s">
        <v>4900</v>
      </c>
      <c r="J4348" s="4">
        <v>39630</v>
      </c>
      <c r="K4348" s="230">
        <f t="shared" si="269"/>
        <v>1</v>
      </c>
      <c r="L4348" s="2" t="str">
        <f>$B4348&amp;"-"&amp;COUNTIF($B$2:$B4348, $B4348)</f>
        <v>6684-2</v>
      </c>
    </row>
    <row r="4349" spans="1:12" x14ac:dyDescent="0.2">
      <c r="A4349" s="2" t="s">
        <v>3299</v>
      </c>
      <c r="B4349" s="2">
        <v>6683</v>
      </c>
      <c r="C4349" s="2">
        <v>0</v>
      </c>
      <c r="D4349" s="2" t="s">
        <v>3299</v>
      </c>
      <c r="E4349" s="2">
        <v>5309</v>
      </c>
      <c r="F4349" s="2" t="s">
        <v>3018</v>
      </c>
      <c r="G4349" s="2">
        <v>2684709.6129999999</v>
      </c>
      <c r="H4349" s="2">
        <v>1130106.976</v>
      </c>
      <c r="I4349" s="2" t="s">
        <v>4900</v>
      </c>
      <c r="J4349" s="4">
        <v>39630</v>
      </c>
      <c r="K4349" s="230">
        <f t="shared" si="269"/>
        <v>1</v>
      </c>
      <c r="L4349" s="2" t="str">
        <f>$B4349&amp;"-"&amp;COUNTIF($B$2:$B4349, $B4349)</f>
        <v>6683-2</v>
      </c>
    </row>
    <row r="4350" spans="1:12" x14ac:dyDescent="0.2">
      <c r="A4350" s="2" t="s">
        <v>3300</v>
      </c>
      <c r="B4350" s="2">
        <v>6675</v>
      </c>
      <c r="C4350" s="2">
        <v>0</v>
      </c>
      <c r="D4350" s="2" t="s">
        <v>3300</v>
      </c>
      <c r="E4350" s="2">
        <v>5310</v>
      </c>
      <c r="F4350" s="2" t="s">
        <v>3018</v>
      </c>
      <c r="G4350" s="2">
        <v>2689024.9509999999</v>
      </c>
      <c r="H4350" s="2">
        <v>1128939.041</v>
      </c>
      <c r="I4350" s="2" t="s">
        <v>4900</v>
      </c>
      <c r="J4350" s="4">
        <v>39630</v>
      </c>
      <c r="K4350" s="230">
        <f t="shared" si="269"/>
        <v>1</v>
      </c>
      <c r="L4350" s="2" t="str">
        <f>$B4350&amp;"-"&amp;COUNTIF($B$2:$B4350, $B4350)</f>
        <v>6675-1</v>
      </c>
    </row>
    <row r="4351" spans="1:12" x14ac:dyDescent="0.2">
      <c r="A4351" s="2" t="s">
        <v>3301</v>
      </c>
      <c r="B4351" s="2">
        <v>6676</v>
      </c>
      <c r="C4351" s="2">
        <v>0</v>
      </c>
      <c r="D4351" s="2" t="s">
        <v>3300</v>
      </c>
      <c r="E4351" s="2">
        <v>5310</v>
      </c>
      <c r="F4351" s="2" t="s">
        <v>3018</v>
      </c>
      <c r="G4351" s="2">
        <v>2686851.7170000002</v>
      </c>
      <c r="H4351" s="2">
        <v>1133276.314</v>
      </c>
      <c r="I4351" s="2" t="s">
        <v>4900</v>
      </c>
      <c r="J4351" s="4">
        <v>39630</v>
      </c>
      <c r="K4351" s="230">
        <f t="shared" si="269"/>
        <v>1</v>
      </c>
      <c r="L4351" s="2" t="str">
        <f>$B4351&amp;"-"&amp;COUNTIF($B$2:$B4351, $B4351)</f>
        <v>6676-1</v>
      </c>
    </row>
    <row r="4352" spans="1:12" x14ac:dyDescent="0.2">
      <c r="A4352" s="2" t="s">
        <v>3302</v>
      </c>
      <c r="B4352" s="2">
        <v>6690</v>
      </c>
      <c r="C4352" s="2">
        <v>0</v>
      </c>
      <c r="D4352" s="2" t="s">
        <v>3300</v>
      </c>
      <c r="E4352" s="2">
        <v>5310</v>
      </c>
      <c r="F4352" s="2" t="s">
        <v>3018</v>
      </c>
      <c r="G4352" s="2">
        <v>2684844.3229999999</v>
      </c>
      <c r="H4352" s="2">
        <v>1136967.4909999999</v>
      </c>
      <c r="I4352" s="2" t="s">
        <v>4900</v>
      </c>
      <c r="J4352" s="4">
        <v>39630</v>
      </c>
      <c r="K4352" s="230">
        <f t="shared" si="269"/>
        <v>1</v>
      </c>
      <c r="L4352" s="2" t="str">
        <f>$B4352&amp;"-"&amp;COUNTIF($B$2:$B4352, $B4352)</f>
        <v>6690-1</v>
      </c>
    </row>
    <row r="4353" spans="1:12" x14ac:dyDescent="0.2">
      <c r="A4353" s="2" t="s">
        <v>3303</v>
      </c>
      <c r="B4353" s="2">
        <v>6690</v>
      </c>
      <c r="C4353" s="2">
        <v>1</v>
      </c>
      <c r="D4353" s="2" t="s">
        <v>3300</v>
      </c>
      <c r="E4353" s="2">
        <v>5310</v>
      </c>
      <c r="F4353" s="2" t="s">
        <v>3018</v>
      </c>
      <c r="G4353" s="2">
        <v>2681900.0150000001</v>
      </c>
      <c r="H4353" s="2">
        <v>1142314.5530000001</v>
      </c>
      <c r="I4353" s="2" t="s">
        <v>4900</v>
      </c>
      <c r="J4353" s="4">
        <v>39630</v>
      </c>
      <c r="K4353" s="230">
        <f t="shared" si="269"/>
        <v>1</v>
      </c>
      <c r="L4353" s="2" t="str">
        <f>$B4353&amp;"-"&amp;COUNTIF($B$2:$B4353, $B4353)</f>
        <v>6690-2</v>
      </c>
    </row>
    <row r="4354" spans="1:12" x14ac:dyDescent="0.2">
      <c r="A4354" s="2" t="s">
        <v>3304</v>
      </c>
      <c r="B4354" s="2">
        <v>6682</v>
      </c>
      <c r="C4354" s="2">
        <v>0</v>
      </c>
      <c r="D4354" s="2" t="s">
        <v>3304</v>
      </c>
      <c r="E4354" s="2">
        <v>5315</v>
      </c>
      <c r="F4354" s="2" t="s">
        <v>3018</v>
      </c>
      <c r="G4354" s="2">
        <v>2687612.287</v>
      </c>
      <c r="H4354" s="2">
        <v>1129450.1499999999</v>
      </c>
      <c r="I4354" s="2" t="s">
        <v>4900</v>
      </c>
      <c r="J4354" s="4">
        <v>39630</v>
      </c>
      <c r="K4354" s="230">
        <f t="shared" si="269"/>
        <v>1</v>
      </c>
      <c r="L4354" s="2" t="str">
        <f>$B4354&amp;"-"&amp;COUNTIF($B$2:$B4354, $B4354)</f>
        <v>6682-1</v>
      </c>
    </row>
    <row r="4355" spans="1:12" x14ac:dyDescent="0.2">
      <c r="A4355" s="2" t="s">
        <v>3305</v>
      </c>
      <c r="B4355" s="2">
        <v>6673</v>
      </c>
      <c r="C4355" s="2">
        <v>0</v>
      </c>
      <c r="D4355" s="2" t="s">
        <v>3305</v>
      </c>
      <c r="E4355" s="2">
        <v>5317</v>
      </c>
      <c r="F4355" s="2" t="s">
        <v>3018</v>
      </c>
      <c r="G4355" s="2">
        <v>2699790.2790000001</v>
      </c>
      <c r="H4355" s="2">
        <v>1125095.95</v>
      </c>
      <c r="I4355" s="2" t="s">
        <v>4900</v>
      </c>
      <c r="J4355" s="4">
        <v>39630</v>
      </c>
      <c r="K4355" s="230">
        <f t="shared" ref="K4355:K4418" si="270">IF(I4355="it", 1, IF(I4355="fr", 2, 3))</f>
        <v>1</v>
      </c>
      <c r="L4355" s="2" t="str">
        <f>$B4355&amp;"-"&amp;COUNTIF($B$2:$B4355, $B4355)</f>
        <v>6673-1</v>
      </c>
    </row>
    <row r="4356" spans="1:12" x14ac:dyDescent="0.2">
      <c r="A4356" s="2" t="s">
        <v>3306</v>
      </c>
      <c r="B4356" s="2">
        <v>6674</v>
      </c>
      <c r="C4356" s="2">
        <v>0</v>
      </c>
      <c r="D4356" s="2" t="s">
        <v>3305</v>
      </c>
      <c r="E4356" s="2">
        <v>5317</v>
      </c>
      <c r="F4356" s="2" t="s">
        <v>3018</v>
      </c>
      <c r="G4356" s="2">
        <v>2692114.4989999998</v>
      </c>
      <c r="H4356" s="2">
        <v>1125399.2220000001</v>
      </c>
      <c r="I4356" s="2" t="s">
        <v>4900</v>
      </c>
      <c r="J4356" s="4">
        <v>39630</v>
      </c>
      <c r="K4356" s="230">
        <f t="shared" si="270"/>
        <v>1</v>
      </c>
      <c r="L4356" s="2" t="str">
        <f>$B4356&amp;"-"&amp;COUNTIF($B$2:$B4356, $B4356)</f>
        <v>6674-1</v>
      </c>
    </row>
    <row r="4357" spans="1:12" x14ac:dyDescent="0.2">
      <c r="A4357" s="2" t="s">
        <v>3307</v>
      </c>
      <c r="B4357" s="2">
        <v>6674</v>
      </c>
      <c r="C4357" s="2">
        <v>2</v>
      </c>
      <c r="D4357" s="2" t="s">
        <v>3305</v>
      </c>
      <c r="E4357" s="2">
        <v>5317</v>
      </c>
      <c r="F4357" s="2" t="s">
        <v>3018</v>
      </c>
      <c r="G4357" s="2">
        <v>2689879.111</v>
      </c>
      <c r="H4357" s="2">
        <v>1125960.06</v>
      </c>
      <c r="I4357" s="2" t="s">
        <v>4900</v>
      </c>
      <c r="J4357" s="4">
        <v>39630</v>
      </c>
      <c r="K4357" s="230">
        <f t="shared" si="270"/>
        <v>1</v>
      </c>
      <c r="L4357" s="2" t="str">
        <f>$B4357&amp;"-"&amp;COUNTIF($B$2:$B4357, $B4357)</f>
        <v>6674-2</v>
      </c>
    </row>
    <row r="4358" spans="1:12" x14ac:dyDescent="0.2">
      <c r="A4358" s="2" t="s">
        <v>3308</v>
      </c>
      <c r="B4358" s="2">
        <v>6677</v>
      </c>
      <c r="C4358" s="2">
        <v>1</v>
      </c>
      <c r="D4358" s="2" t="s">
        <v>3305</v>
      </c>
      <c r="E4358" s="2">
        <v>5317</v>
      </c>
      <c r="F4358" s="2" t="s">
        <v>3018</v>
      </c>
      <c r="G4358" s="2">
        <v>2698090.8909999998</v>
      </c>
      <c r="H4358" s="2">
        <v>1119943.4129999999</v>
      </c>
      <c r="I4358" s="2" t="s">
        <v>4900</v>
      </c>
      <c r="J4358" s="4">
        <v>39630</v>
      </c>
      <c r="K4358" s="230">
        <f t="shared" si="270"/>
        <v>1</v>
      </c>
      <c r="L4358" s="2" t="str">
        <f>$B4358&amp;"-"&amp;COUNTIF($B$2:$B4358, $B4358)</f>
        <v>6677-1</v>
      </c>
    </row>
    <row r="4359" spans="1:12" x14ac:dyDescent="0.2">
      <c r="A4359" s="2" t="s">
        <v>3309</v>
      </c>
      <c r="B4359" s="2">
        <v>6677</v>
      </c>
      <c r="C4359" s="2">
        <v>2</v>
      </c>
      <c r="D4359" s="2" t="s">
        <v>3305</v>
      </c>
      <c r="E4359" s="2">
        <v>5317</v>
      </c>
      <c r="F4359" s="2" t="s">
        <v>3018</v>
      </c>
      <c r="G4359" s="2">
        <v>2696446.76</v>
      </c>
      <c r="H4359" s="2">
        <v>1121906.132</v>
      </c>
      <c r="I4359" s="2" t="s">
        <v>4900</v>
      </c>
      <c r="J4359" s="4">
        <v>39630</v>
      </c>
      <c r="K4359" s="230">
        <f t="shared" si="270"/>
        <v>1</v>
      </c>
      <c r="L4359" s="2" t="str">
        <f>$B4359&amp;"-"&amp;COUNTIF($B$2:$B4359, $B4359)</f>
        <v>6677-2</v>
      </c>
    </row>
    <row r="4360" spans="1:12" x14ac:dyDescent="0.2">
      <c r="A4360" s="2" t="s">
        <v>3310</v>
      </c>
      <c r="B4360" s="2">
        <v>6678</v>
      </c>
      <c r="C4360" s="2">
        <v>0</v>
      </c>
      <c r="D4360" s="2" t="s">
        <v>3305</v>
      </c>
      <c r="E4360" s="2">
        <v>5317</v>
      </c>
      <c r="F4360" s="2" t="s">
        <v>3018</v>
      </c>
      <c r="G4360" s="2">
        <v>2695712.9670000002</v>
      </c>
      <c r="H4360" s="2">
        <v>1128144.2009999999</v>
      </c>
      <c r="I4360" s="2" t="s">
        <v>4900</v>
      </c>
      <c r="J4360" s="4">
        <v>39630</v>
      </c>
      <c r="K4360" s="230">
        <f t="shared" si="270"/>
        <v>1</v>
      </c>
      <c r="L4360" s="2" t="str">
        <f>$B4360&amp;"-"&amp;COUNTIF($B$2:$B4360, $B4360)</f>
        <v>6678-1</v>
      </c>
    </row>
    <row r="4361" spans="1:12" x14ac:dyDescent="0.2">
      <c r="A4361" s="2" t="s">
        <v>3311</v>
      </c>
      <c r="B4361" s="2">
        <v>6678</v>
      </c>
      <c r="C4361" s="2">
        <v>2</v>
      </c>
      <c r="D4361" s="2" t="s">
        <v>3305</v>
      </c>
      <c r="E4361" s="2">
        <v>5317</v>
      </c>
      <c r="F4361" s="2" t="s">
        <v>3018</v>
      </c>
      <c r="G4361" s="2">
        <v>2694042.19</v>
      </c>
      <c r="H4361" s="2">
        <v>1123054.591</v>
      </c>
      <c r="I4361" s="2" t="s">
        <v>4900</v>
      </c>
      <c r="J4361" s="4">
        <v>39630</v>
      </c>
      <c r="K4361" s="230">
        <f t="shared" si="270"/>
        <v>1</v>
      </c>
      <c r="L4361" s="2" t="str">
        <f>$B4361&amp;"-"&amp;COUNTIF($B$2:$B4361, $B4361)</f>
        <v>6678-2</v>
      </c>
    </row>
    <row r="4362" spans="1:12" x14ac:dyDescent="0.2">
      <c r="A4362" s="2" t="s">
        <v>3312</v>
      </c>
      <c r="B4362" s="2">
        <v>6678</v>
      </c>
      <c r="C4362" s="2">
        <v>3</v>
      </c>
      <c r="D4362" s="2" t="s">
        <v>3305</v>
      </c>
      <c r="E4362" s="2">
        <v>5317</v>
      </c>
      <c r="F4362" s="2" t="s">
        <v>3018</v>
      </c>
      <c r="G4362" s="2">
        <v>2697664.8309999998</v>
      </c>
      <c r="H4362" s="2">
        <v>1128017.2930000001</v>
      </c>
      <c r="I4362" s="2" t="s">
        <v>4900</v>
      </c>
      <c r="J4362" s="4">
        <v>39630</v>
      </c>
      <c r="K4362" s="230">
        <f t="shared" si="270"/>
        <v>1</v>
      </c>
      <c r="L4362" s="2" t="str">
        <f>$B4362&amp;"-"&amp;COUNTIF($B$2:$B4362, $B4362)</f>
        <v>6678-3</v>
      </c>
    </row>
    <row r="4363" spans="1:12" x14ac:dyDescent="0.2">
      <c r="A4363" s="2" t="s">
        <v>3313</v>
      </c>
      <c r="B4363" s="2">
        <v>6692</v>
      </c>
      <c r="C4363" s="2">
        <v>0</v>
      </c>
      <c r="D4363" s="2" t="s">
        <v>3314</v>
      </c>
      <c r="E4363" s="2">
        <v>5323</v>
      </c>
      <c r="F4363" s="2" t="s">
        <v>3018</v>
      </c>
      <c r="G4363" s="2">
        <v>2694058.0869999998</v>
      </c>
      <c r="H4363" s="2">
        <v>1134528.763</v>
      </c>
      <c r="I4363" s="2" t="s">
        <v>4900</v>
      </c>
      <c r="J4363" s="4">
        <v>39630</v>
      </c>
      <c r="K4363" s="230">
        <f t="shared" si="270"/>
        <v>1</v>
      </c>
      <c r="L4363" s="2" t="str">
        <f>$B4363&amp;"-"&amp;COUNTIF($B$2:$B4363, $B4363)</f>
        <v>6692-1</v>
      </c>
    </row>
    <row r="4364" spans="1:12" x14ac:dyDescent="0.2">
      <c r="A4364" s="2" t="s">
        <v>3315</v>
      </c>
      <c r="B4364" s="2">
        <v>6692</v>
      </c>
      <c r="C4364" s="2">
        <v>1</v>
      </c>
      <c r="D4364" s="2" t="s">
        <v>3314</v>
      </c>
      <c r="E4364" s="2">
        <v>5323</v>
      </c>
      <c r="F4364" s="2" t="s">
        <v>3018</v>
      </c>
      <c r="G4364" s="2">
        <v>2690951.1779999998</v>
      </c>
      <c r="H4364" s="2">
        <v>1134818.622</v>
      </c>
      <c r="I4364" s="2" t="s">
        <v>4900</v>
      </c>
      <c r="J4364" s="4">
        <v>39630</v>
      </c>
      <c r="K4364" s="230">
        <f t="shared" si="270"/>
        <v>1</v>
      </c>
      <c r="L4364" s="2" t="str">
        <f>$B4364&amp;"-"&amp;COUNTIF($B$2:$B4364, $B4364)</f>
        <v>6692-2</v>
      </c>
    </row>
    <row r="4365" spans="1:12" x14ac:dyDescent="0.2">
      <c r="A4365" s="2" t="s">
        <v>3316</v>
      </c>
      <c r="B4365" s="2">
        <v>6693</v>
      </c>
      <c r="C4365" s="2">
        <v>0</v>
      </c>
      <c r="D4365" s="2" t="s">
        <v>3314</v>
      </c>
      <c r="E4365" s="2">
        <v>5323</v>
      </c>
      <c r="F4365" s="2" t="s">
        <v>3018</v>
      </c>
      <c r="G4365" s="2">
        <v>2695014.5120000001</v>
      </c>
      <c r="H4365" s="2">
        <v>1136228.53</v>
      </c>
      <c r="I4365" s="2" t="s">
        <v>4900</v>
      </c>
      <c r="J4365" s="4">
        <v>39630</v>
      </c>
      <c r="K4365" s="230">
        <f t="shared" si="270"/>
        <v>1</v>
      </c>
      <c r="L4365" s="2" t="str">
        <f>$B4365&amp;"-"&amp;COUNTIF($B$2:$B4365, $B4365)</f>
        <v>6693-1</v>
      </c>
    </row>
    <row r="4366" spans="1:12" x14ac:dyDescent="0.2">
      <c r="A4366" s="2" t="s">
        <v>3317</v>
      </c>
      <c r="B4366" s="2">
        <v>6694</v>
      </c>
      <c r="C4366" s="2">
        <v>0</v>
      </c>
      <c r="D4366" s="2" t="s">
        <v>3314</v>
      </c>
      <c r="E4366" s="2">
        <v>5323</v>
      </c>
      <c r="F4366" s="2" t="s">
        <v>3018</v>
      </c>
      <c r="G4366" s="2">
        <v>2696063.997</v>
      </c>
      <c r="H4366" s="2">
        <v>1139395.946</v>
      </c>
      <c r="I4366" s="2" t="s">
        <v>4900</v>
      </c>
      <c r="J4366" s="4">
        <v>39630</v>
      </c>
      <c r="K4366" s="230">
        <f t="shared" si="270"/>
        <v>1</v>
      </c>
      <c r="L4366" s="2" t="str">
        <f>$B4366&amp;"-"&amp;COUNTIF($B$2:$B4366, $B4366)</f>
        <v>6694-1</v>
      </c>
    </row>
    <row r="4367" spans="1:12" x14ac:dyDescent="0.2">
      <c r="A4367" s="2" t="s">
        <v>3318</v>
      </c>
      <c r="B4367" s="2">
        <v>6695</v>
      </c>
      <c r="C4367" s="2">
        <v>0</v>
      </c>
      <c r="D4367" s="2" t="s">
        <v>3314</v>
      </c>
      <c r="E4367" s="2">
        <v>5323</v>
      </c>
      <c r="F4367" s="2" t="s">
        <v>3018</v>
      </c>
      <c r="G4367" s="2">
        <v>2692525.3530000001</v>
      </c>
      <c r="H4367" s="2">
        <v>1140191.561</v>
      </c>
      <c r="I4367" s="2" t="s">
        <v>4900</v>
      </c>
      <c r="J4367" s="4">
        <v>39630</v>
      </c>
      <c r="K4367" s="230">
        <f t="shared" si="270"/>
        <v>1</v>
      </c>
      <c r="L4367" s="2" t="str">
        <f>$B4367&amp;"-"&amp;COUNTIF($B$2:$B4367, $B4367)</f>
        <v>6695-1</v>
      </c>
    </row>
    <row r="4368" spans="1:12" x14ac:dyDescent="0.2">
      <c r="A4368" s="2" t="s">
        <v>3319</v>
      </c>
      <c r="B4368" s="2">
        <v>6695</v>
      </c>
      <c r="C4368" s="2">
        <v>1</v>
      </c>
      <c r="D4368" s="2" t="s">
        <v>3314</v>
      </c>
      <c r="E4368" s="2">
        <v>5323</v>
      </c>
      <c r="F4368" s="2" t="s">
        <v>3018</v>
      </c>
      <c r="G4368" s="2">
        <v>2688283.625</v>
      </c>
      <c r="H4368" s="2">
        <v>1142274.9820000001</v>
      </c>
      <c r="I4368" s="2" t="s">
        <v>4900</v>
      </c>
      <c r="J4368" s="4">
        <v>39630</v>
      </c>
      <c r="K4368" s="230">
        <f t="shared" si="270"/>
        <v>1</v>
      </c>
      <c r="L4368" s="2" t="str">
        <f>$B4368&amp;"-"&amp;COUNTIF($B$2:$B4368, $B4368)</f>
        <v>6695-2</v>
      </c>
    </row>
    <row r="4369" spans="1:12" x14ac:dyDescent="0.2">
      <c r="A4369" s="2" t="s">
        <v>3320</v>
      </c>
      <c r="B4369" s="2">
        <v>6696</v>
      </c>
      <c r="C4369" s="2">
        <v>0</v>
      </c>
      <c r="D4369" s="2" t="s">
        <v>3314</v>
      </c>
      <c r="E4369" s="2">
        <v>5323</v>
      </c>
      <c r="F4369" s="2" t="s">
        <v>3018</v>
      </c>
      <c r="G4369" s="2">
        <v>2693802.7930000001</v>
      </c>
      <c r="H4369" s="2">
        <v>1145539.642</v>
      </c>
      <c r="I4369" s="2" t="s">
        <v>4900</v>
      </c>
      <c r="J4369" s="4">
        <v>39630</v>
      </c>
      <c r="K4369" s="230">
        <f t="shared" si="270"/>
        <v>1</v>
      </c>
      <c r="L4369" s="2" t="str">
        <f>$B4369&amp;"-"&amp;COUNTIF($B$2:$B4369, $B4369)</f>
        <v>6696-1</v>
      </c>
    </row>
    <row r="4370" spans="1:12" x14ac:dyDescent="0.2">
      <c r="A4370" s="2" t="s">
        <v>3321</v>
      </c>
      <c r="B4370" s="2">
        <v>6670</v>
      </c>
      <c r="C4370" s="2">
        <v>0</v>
      </c>
      <c r="D4370" s="2" t="s">
        <v>3322</v>
      </c>
      <c r="E4370" s="2">
        <v>5324</v>
      </c>
      <c r="F4370" s="2" t="s">
        <v>3018</v>
      </c>
      <c r="G4370" s="2">
        <v>2702482.1039999998</v>
      </c>
      <c r="H4370" s="2">
        <v>1117720.6040000001</v>
      </c>
      <c r="I4370" s="2" t="s">
        <v>4900</v>
      </c>
      <c r="J4370" s="4">
        <v>39630</v>
      </c>
      <c r="K4370" s="230">
        <f t="shared" si="270"/>
        <v>1</v>
      </c>
      <c r="L4370" s="2" t="str">
        <f>$B4370&amp;"-"&amp;COUNTIF($B$2:$B4370, $B4370)</f>
        <v>6670-1</v>
      </c>
    </row>
    <row r="4371" spans="1:12" x14ac:dyDescent="0.2">
      <c r="A4371" s="2" t="s">
        <v>3323</v>
      </c>
      <c r="B4371" s="2">
        <v>6672</v>
      </c>
      <c r="C4371" s="2">
        <v>0</v>
      </c>
      <c r="D4371" s="2" t="s">
        <v>3322</v>
      </c>
      <c r="E4371" s="2">
        <v>5324</v>
      </c>
      <c r="F4371" s="2" t="s">
        <v>3018</v>
      </c>
      <c r="G4371" s="2">
        <v>2702307.4219999998</v>
      </c>
      <c r="H4371" s="2">
        <v>1121287.709</v>
      </c>
      <c r="I4371" s="2" t="s">
        <v>4900</v>
      </c>
      <c r="J4371" s="4">
        <v>39630</v>
      </c>
      <c r="K4371" s="230">
        <f t="shared" si="270"/>
        <v>1</v>
      </c>
      <c r="L4371" s="2" t="str">
        <f>$B4371&amp;"-"&amp;COUNTIF($B$2:$B4371, $B4371)</f>
        <v>6672-1</v>
      </c>
    </row>
    <row r="4372" spans="1:12" x14ac:dyDescent="0.2">
      <c r="A4372" s="2" t="s">
        <v>3242</v>
      </c>
      <c r="B4372" s="2">
        <v>6809</v>
      </c>
      <c r="C4372" s="2">
        <v>0</v>
      </c>
      <c r="D4372" s="2" t="s">
        <v>3324</v>
      </c>
      <c r="E4372" s="2">
        <v>5391</v>
      </c>
      <c r="F4372" s="2" t="s">
        <v>3018</v>
      </c>
      <c r="G4372" s="2">
        <v>2725160.247</v>
      </c>
      <c r="H4372" s="2">
        <v>1111204.5889999999</v>
      </c>
      <c r="I4372" s="2" t="s">
        <v>4900</v>
      </c>
      <c r="J4372" s="4">
        <v>39630</v>
      </c>
      <c r="K4372" s="230">
        <f t="shared" si="270"/>
        <v>1</v>
      </c>
      <c r="L4372" s="2" t="str">
        <f>$B4372&amp;"-"&amp;COUNTIF($B$2:$B4372, $B4372)</f>
        <v>6809-2</v>
      </c>
    </row>
    <row r="4373" spans="1:12" x14ac:dyDescent="0.2">
      <c r="A4373" s="2" t="s">
        <v>3325</v>
      </c>
      <c r="B4373" s="2">
        <v>6652</v>
      </c>
      <c r="C4373" s="2">
        <v>0</v>
      </c>
      <c r="D4373" s="2" t="s">
        <v>3326</v>
      </c>
      <c r="E4373" s="2">
        <v>5396</v>
      </c>
      <c r="F4373" s="2" t="s">
        <v>3018</v>
      </c>
      <c r="G4373" s="2">
        <v>2700929.8</v>
      </c>
      <c r="H4373" s="2">
        <v>1116190.7009999999</v>
      </c>
      <c r="I4373" s="2" t="s">
        <v>4900</v>
      </c>
      <c r="J4373" s="4">
        <v>39630</v>
      </c>
      <c r="K4373" s="230">
        <f t="shared" si="270"/>
        <v>1</v>
      </c>
      <c r="L4373" s="2" t="str">
        <f>$B4373&amp;"-"&amp;COUNTIF($B$2:$B4373, $B4373)</f>
        <v>6652-2</v>
      </c>
    </row>
    <row r="4374" spans="1:12" x14ac:dyDescent="0.2">
      <c r="A4374" s="2" t="s">
        <v>3327</v>
      </c>
      <c r="B4374" s="2">
        <v>6653</v>
      </c>
      <c r="C4374" s="2">
        <v>0</v>
      </c>
      <c r="D4374" s="2" t="s">
        <v>3326</v>
      </c>
      <c r="E4374" s="2">
        <v>5396</v>
      </c>
      <c r="F4374" s="2" t="s">
        <v>3018</v>
      </c>
      <c r="G4374" s="2">
        <v>2699280.76</v>
      </c>
      <c r="H4374" s="2">
        <v>1116902.763</v>
      </c>
      <c r="I4374" s="2" t="s">
        <v>4900</v>
      </c>
      <c r="J4374" s="4">
        <v>39630</v>
      </c>
      <c r="K4374" s="230">
        <f t="shared" si="270"/>
        <v>1</v>
      </c>
      <c r="L4374" s="2" t="str">
        <f>$B4374&amp;"-"&amp;COUNTIF($B$2:$B4374, $B4374)</f>
        <v>6653-1</v>
      </c>
    </row>
    <row r="4375" spans="1:12" x14ac:dyDescent="0.2">
      <c r="A4375" s="2" t="s">
        <v>3328</v>
      </c>
      <c r="B4375" s="2">
        <v>6654</v>
      </c>
      <c r="C4375" s="2">
        <v>0</v>
      </c>
      <c r="D4375" s="2" t="s">
        <v>3326</v>
      </c>
      <c r="E4375" s="2">
        <v>5396</v>
      </c>
      <c r="F4375" s="2" t="s">
        <v>3018</v>
      </c>
      <c r="G4375" s="2">
        <v>2698081.6880000001</v>
      </c>
      <c r="H4375" s="2">
        <v>1116498.733</v>
      </c>
      <c r="I4375" s="2" t="s">
        <v>4900</v>
      </c>
      <c r="J4375" s="4">
        <v>39630</v>
      </c>
      <c r="K4375" s="230">
        <f t="shared" si="270"/>
        <v>1</v>
      </c>
      <c r="L4375" s="2" t="str">
        <f>$B4375&amp;"-"&amp;COUNTIF($B$2:$B4375, $B4375)</f>
        <v>6654-1</v>
      </c>
    </row>
    <row r="4376" spans="1:12" x14ac:dyDescent="0.2">
      <c r="A4376" s="2" t="s">
        <v>3329</v>
      </c>
      <c r="B4376" s="2">
        <v>6655</v>
      </c>
      <c r="C4376" s="2">
        <v>0</v>
      </c>
      <c r="D4376" s="2" t="s">
        <v>3330</v>
      </c>
      <c r="E4376" s="2">
        <v>5397</v>
      </c>
      <c r="F4376" s="2" t="s">
        <v>3018</v>
      </c>
      <c r="G4376" s="2">
        <v>2696212.5490000001</v>
      </c>
      <c r="H4376" s="2">
        <v>1113878.9509999999</v>
      </c>
      <c r="I4376" s="2" t="s">
        <v>4900</v>
      </c>
      <c r="J4376" s="4">
        <v>39630</v>
      </c>
      <c r="K4376" s="230">
        <f t="shared" si="270"/>
        <v>1</v>
      </c>
      <c r="L4376" s="2" t="str">
        <f>$B4376&amp;"-"&amp;COUNTIF($B$2:$B4376, $B4376)</f>
        <v>6655-1</v>
      </c>
    </row>
    <row r="4377" spans="1:12" x14ac:dyDescent="0.2">
      <c r="A4377" s="2" t="s">
        <v>3331</v>
      </c>
      <c r="B4377" s="2">
        <v>6655</v>
      </c>
      <c r="C4377" s="2">
        <v>2</v>
      </c>
      <c r="D4377" s="2" t="s">
        <v>3330</v>
      </c>
      <c r="E4377" s="2">
        <v>5397</v>
      </c>
      <c r="F4377" s="2" t="s">
        <v>3018</v>
      </c>
      <c r="G4377" s="2">
        <v>2693260.7059999998</v>
      </c>
      <c r="H4377" s="2">
        <v>1114111.6569999999</v>
      </c>
      <c r="I4377" s="2" t="s">
        <v>4900</v>
      </c>
      <c r="J4377" s="4">
        <v>39630</v>
      </c>
      <c r="K4377" s="230">
        <f t="shared" si="270"/>
        <v>1</v>
      </c>
      <c r="L4377" s="2" t="str">
        <f>$B4377&amp;"-"&amp;COUNTIF($B$2:$B4377, $B4377)</f>
        <v>6655-2</v>
      </c>
    </row>
    <row r="4378" spans="1:12" x14ac:dyDescent="0.2">
      <c r="A4378" s="2" t="s">
        <v>3332</v>
      </c>
      <c r="B4378" s="2">
        <v>6655</v>
      </c>
      <c r="C4378" s="2">
        <v>3</v>
      </c>
      <c r="D4378" s="2" t="s">
        <v>3330</v>
      </c>
      <c r="E4378" s="2">
        <v>5397</v>
      </c>
      <c r="F4378" s="2" t="s">
        <v>3018</v>
      </c>
      <c r="G4378" s="2">
        <v>2694033.8480000002</v>
      </c>
      <c r="H4378" s="2">
        <v>1112559.8999999999</v>
      </c>
      <c r="I4378" s="2" t="s">
        <v>4900</v>
      </c>
      <c r="J4378" s="4">
        <v>39630</v>
      </c>
      <c r="K4378" s="230">
        <f t="shared" si="270"/>
        <v>1</v>
      </c>
      <c r="L4378" s="2" t="str">
        <f>$B4378&amp;"-"&amp;COUNTIF($B$2:$B4378, $B4378)</f>
        <v>6655-3</v>
      </c>
    </row>
    <row r="4379" spans="1:12" x14ac:dyDescent="0.2">
      <c r="A4379" s="2" t="s">
        <v>3333</v>
      </c>
      <c r="B4379" s="2">
        <v>6656</v>
      </c>
      <c r="C4379" s="2">
        <v>0</v>
      </c>
      <c r="D4379" s="2" t="s">
        <v>3330</v>
      </c>
      <c r="E4379" s="2">
        <v>5397</v>
      </c>
      <c r="F4379" s="2" t="s">
        <v>3018</v>
      </c>
      <c r="G4379" s="2">
        <v>2698375.5750000002</v>
      </c>
      <c r="H4379" s="2">
        <v>1114913.0149999999</v>
      </c>
      <c r="I4379" s="2" t="s">
        <v>4900</v>
      </c>
      <c r="J4379" s="4">
        <v>39630</v>
      </c>
      <c r="K4379" s="230">
        <f t="shared" si="270"/>
        <v>1</v>
      </c>
      <c r="L4379" s="2" t="str">
        <f>$B4379&amp;"-"&amp;COUNTIF($B$2:$B4379, $B4379)</f>
        <v>6656-1</v>
      </c>
    </row>
    <row r="4380" spans="1:12" x14ac:dyDescent="0.2">
      <c r="A4380" s="2" t="s">
        <v>3334</v>
      </c>
      <c r="B4380" s="2">
        <v>6657</v>
      </c>
      <c r="C4380" s="2">
        <v>0</v>
      </c>
      <c r="D4380" s="2" t="s">
        <v>3330</v>
      </c>
      <c r="E4380" s="2">
        <v>5397</v>
      </c>
      <c r="F4380" s="2" t="s">
        <v>3018</v>
      </c>
      <c r="G4380" s="2">
        <v>2693472.3849999998</v>
      </c>
      <c r="H4380" s="2">
        <v>1110219.8529999999</v>
      </c>
      <c r="I4380" s="2" t="s">
        <v>4900</v>
      </c>
      <c r="J4380" s="4">
        <v>39630</v>
      </c>
      <c r="K4380" s="230">
        <f t="shared" si="270"/>
        <v>1</v>
      </c>
      <c r="L4380" s="2" t="str">
        <f>$B4380&amp;"-"&amp;COUNTIF($B$2:$B4380, $B4380)</f>
        <v>6657-1</v>
      </c>
    </row>
    <row r="4381" spans="1:12" x14ac:dyDescent="0.2">
      <c r="A4381" s="2" t="s">
        <v>3335</v>
      </c>
      <c r="B4381" s="2">
        <v>6658</v>
      </c>
      <c r="C4381" s="2">
        <v>0</v>
      </c>
      <c r="D4381" s="2" t="s">
        <v>3330</v>
      </c>
      <c r="E4381" s="2">
        <v>5397</v>
      </c>
      <c r="F4381" s="2" t="s">
        <v>3018</v>
      </c>
      <c r="G4381" s="2">
        <v>2689762.3659999999</v>
      </c>
      <c r="H4381" s="2">
        <v>1113945.497</v>
      </c>
      <c r="I4381" s="2" t="s">
        <v>4900</v>
      </c>
      <c r="J4381" s="4">
        <v>39630</v>
      </c>
      <c r="K4381" s="230">
        <f t="shared" si="270"/>
        <v>1</v>
      </c>
      <c r="L4381" s="2" t="str">
        <f>$B4381&amp;"-"&amp;COUNTIF($B$2:$B4381, $B4381)</f>
        <v>6658-1</v>
      </c>
    </row>
    <row r="4382" spans="1:12" x14ac:dyDescent="0.2">
      <c r="A4382" s="2" t="s">
        <v>3336</v>
      </c>
      <c r="B4382" s="2">
        <v>6659</v>
      </c>
      <c r="C4382" s="2">
        <v>0</v>
      </c>
      <c r="D4382" s="2" t="s">
        <v>3330</v>
      </c>
      <c r="E4382" s="2">
        <v>5397</v>
      </c>
      <c r="F4382" s="2" t="s">
        <v>3018</v>
      </c>
      <c r="G4382" s="2">
        <v>2690311.5780000002</v>
      </c>
      <c r="H4382" s="2">
        <v>1112232.379</v>
      </c>
      <c r="I4382" s="2" t="s">
        <v>4900</v>
      </c>
      <c r="J4382" s="4">
        <v>39630</v>
      </c>
      <c r="K4382" s="230">
        <f t="shared" si="270"/>
        <v>1</v>
      </c>
      <c r="L4382" s="2" t="str">
        <f>$B4382&amp;"-"&amp;COUNTIF($B$2:$B4382, $B4382)</f>
        <v>6659-1</v>
      </c>
    </row>
    <row r="4383" spans="1:12" x14ac:dyDescent="0.2">
      <c r="A4383" s="2" t="s">
        <v>3337</v>
      </c>
      <c r="B4383" s="2">
        <v>6659</v>
      </c>
      <c r="C4383" s="2">
        <v>9</v>
      </c>
      <c r="D4383" s="2" t="s">
        <v>3330</v>
      </c>
      <c r="E4383" s="2">
        <v>5397</v>
      </c>
      <c r="F4383" s="2" t="s">
        <v>3018</v>
      </c>
      <c r="G4383" s="2">
        <v>2691310.3689999999</v>
      </c>
      <c r="H4383" s="2">
        <v>1110307.7490000001</v>
      </c>
      <c r="I4383" s="2" t="s">
        <v>4900</v>
      </c>
      <c r="J4383" s="4">
        <v>39630</v>
      </c>
      <c r="K4383" s="230">
        <f t="shared" si="270"/>
        <v>1</v>
      </c>
      <c r="L4383" s="2" t="str">
        <f>$B4383&amp;"-"&amp;COUNTIF($B$2:$B4383, $B4383)</f>
        <v>6659-2</v>
      </c>
    </row>
    <row r="4384" spans="1:12" x14ac:dyDescent="0.2">
      <c r="A4384" s="2" t="s">
        <v>3338</v>
      </c>
      <c r="B4384" s="2">
        <v>6571</v>
      </c>
      <c r="C4384" s="2">
        <v>0</v>
      </c>
      <c r="D4384" s="2" t="s">
        <v>3339</v>
      </c>
      <c r="E4384" s="2">
        <v>5398</v>
      </c>
      <c r="F4384" s="2" t="s">
        <v>3018</v>
      </c>
      <c r="G4384" s="2">
        <v>2708491.719</v>
      </c>
      <c r="H4384" s="2">
        <v>1105746.0020000001</v>
      </c>
      <c r="I4384" s="2" t="s">
        <v>4900</v>
      </c>
      <c r="J4384" s="4">
        <v>39630</v>
      </c>
      <c r="K4384" s="230">
        <f t="shared" si="270"/>
        <v>1</v>
      </c>
      <c r="L4384" s="2" t="str">
        <f>$B4384&amp;"-"&amp;COUNTIF($B$2:$B4384, $B4384)</f>
        <v>6571-1</v>
      </c>
    </row>
    <row r="4385" spans="1:12" x14ac:dyDescent="0.2">
      <c r="A4385" s="2" t="s">
        <v>3340</v>
      </c>
      <c r="B4385" s="2">
        <v>6572</v>
      </c>
      <c r="C4385" s="2">
        <v>0</v>
      </c>
      <c r="D4385" s="2" t="s">
        <v>3339</v>
      </c>
      <c r="E4385" s="2">
        <v>5398</v>
      </c>
      <c r="F4385" s="2" t="s">
        <v>3018</v>
      </c>
      <c r="G4385" s="2">
        <v>2712604.7059999998</v>
      </c>
      <c r="H4385" s="2">
        <v>1112282.203</v>
      </c>
      <c r="I4385" s="2" t="s">
        <v>4900</v>
      </c>
      <c r="J4385" s="4">
        <v>39630</v>
      </c>
      <c r="K4385" s="230">
        <f t="shared" si="270"/>
        <v>1</v>
      </c>
      <c r="L4385" s="2" t="str">
        <f>$B4385&amp;"-"&amp;COUNTIF($B$2:$B4385, $B4385)</f>
        <v>6572-2</v>
      </c>
    </row>
    <row r="4386" spans="1:12" x14ac:dyDescent="0.2">
      <c r="A4386" s="2" t="s">
        <v>3341</v>
      </c>
      <c r="B4386" s="2">
        <v>6573</v>
      </c>
      <c r="C4386" s="2">
        <v>0</v>
      </c>
      <c r="D4386" s="2" t="s">
        <v>3339</v>
      </c>
      <c r="E4386" s="2">
        <v>5398</v>
      </c>
      <c r="F4386" s="2" t="s">
        <v>3018</v>
      </c>
      <c r="G4386" s="2">
        <v>2711301.9139999999</v>
      </c>
      <c r="H4386" s="2">
        <v>1111186.7990000001</v>
      </c>
      <c r="I4386" s="2" t="s">
        <v>4900</v>
      </c>
      <c r="J4386" s="4">
        <v>39630</v>
      </c>
      <c r="K4386" s="230">
        <f t="shared" si="270"/>
        <v>1</v>
      </c>
      <c r="L4386" s="2" t="str">
        <f>$B4386&amp;"-"&amp;COUNTIF($B$2:$B4386, $B4386)</f>
        <v>6573-1</v>
      </c>
    </row>
    <row r="4387" spans="1:12" x14ac:dyDescent="0.2">
      <c r="A4387" s="2" t="s">
        <v>3342</v>
      </c>
      <c r="B4387" s="2">
        <v>6574</v>
      </c>
      <c r="C4387" s="2">
        <v>0</v>
      </c>
      <c r="D4387" s="2" t="s">
        <v>3339</v>
      </c>
      <c r="E4387" s="2">
        <v>5398</v>
      </c>
      <c r="F4387" s="2" t="s">
        <v>3018</v>
      </c>
      <c r="G4387" s="2">
        <v>2710049.3459999999</v>
      </c>
      <c r="H4387" s="2">
        <v>1109180.7549999999</v>
      </c>
      <c r="I4387" s="2" t="s">
        <v>4900</v>
      </c>
      <c r="J4387" s="4">
        <v>39630</v>
      </c>
      <c r="K4387" s="230">
        <f t="shared" si="270"/>
        <v>1</v>
      </c>
      <c r="L4387" s="2" t="str">
        <f>$B4387&amp;"-"&amp;COUNTIF($B$2:$B4387, $B4387)</f>
        <v>6574-1</v>
      </c>
    </row>
    <row r="4388" spans="1:12" x14ac:dyDescent="0.2">
      <c r="A4388" s="2" t="s">
        <v>3343</v>
      </c>
      <c r="B4388" s="2">
        <v>6575</v>
      </c>
      <c r="C4388" s="2">
        <v>0</v>
      </c>
      <c r="D4388" s="2" t="s">
        <v>3339</v>
      </c>
      <c r="E4388" s="2">
        <v>5398</v>
      </c>
      <c r="F4388" s="2" t="s">
        <v>3018</v>
      </c>
      <c r="G4388" s="2">
        <v>2705577.5440000002</v>
      </c>
      <c r="H4388" s="2">
        <v>1109929.1310000001</v>
      </c>
      <c r="I4388" s="2" t="s">
        <v>4900</v>
      </c>
      <c r="J4388" s="4">
        <v>39630</v>
      </c>
      <c r="K4388" s="230">
        <f t="shared" si="270"/>
        <v>1</v>
      </c>
      <c r="L4388" s="2" t="str">
        <f>$B4388&amp;"-"&amp;COUNTIF($B$2:$B4388, $B4388)</f>
        <v>6575-1</v>
      </c>
    </row>
    <row r="4389" spans="1:12" x14ac:dyDescent="0.2">
      <c r="A4389" s="2" t="s">
        <v>3344</v>
      </c>
      <c r="B4389" s="2">
        <v>6575</v>
      </c>
      <c r="C4389" s="2">
        <v>1</v>
      </c>
      <c r="D4389" s="2" t="s">
        <v>3339</v>
      </c>
      <c r="E4389" s="2">
        <v>5398</v>
      </c>
      <c r="F4389" s="2" t="s">
        <v>3018</v>
      </c>
      <c r="G4389" s="2">
        <v>2706266.4049999998</v>
      </c>
      <c r="H4389" s="2">
        <v>1108772.0930000001</v>
      </c>
      <c r="I4389" s="2" t="s">
        <v>4900</v>
      </c>
      <c r="J4389" s="4">
        <v>39630</v>
      </c>
      <c r="K4389" s="230">
        <f t="shared" si="270"/>
        <v>1</v>
      </c>
      <c r="L4389" s="2" t="str">
        <f>$B4389&amp;"-"&amp;COUNTIF($B$2:$B4389, $B4389)</f>
        <v>6575-2</v>
      </c>
    </row>
    <row r="4390" spans="1:12" x14ac:dyDescent="0.2">
      <c r="A4390" s="2" t="s">
        <v>3345</v>
      </c>
      <c r="B4390" s="2">
        <v>6576</v>
      </c>
      <c r="C4390" s="2">
        <v>0</v>
      </c>
      <c r="D4390" s="2" t="s">
        <v>3339</v>
      </c>
      <c r="E4390" s="2">
        <v>5398</v>
      </c>
      <c r="F4390" s="2" t="s">
        <v>3018</v>
      </c>
      <c r="G4390" s="2">
        <v>2704952.4959999998</v>
      </c>
      <c r="H4390" s="2">
        <v>1108435.773</v>
      </c>
      <c r="I4390" s="2" t="s">
        <v>4900</v>
      </c>
      <c r="J4390" s="4">
        <v>39630</v>
      </c>
      <c r="K4390" s="230">
        <f t="shared" si="270"/>
        <v>1</v>
      </c>
      <c r="L4390" s="2" t="str">
        <f>$B4390&amp;"-"&amp;COUNTIF($B$2:$B4390, $B4390)</f>
        <v>6576-1</v>
      </c>
    </row>
    <row r="4391" spans="1:12" x14ac:dyDescent="0.2">
      <c r="A4391" s="2" t="s">
        <v>3346</v>
      </c>
      <c r="B4391" s="2">
        <v>6577</v>
      </c>
      <c r="C4391" s="2">
        <v>0</v>
      </c>
      <c r="D4391" s="2" t="s">
        <v>3339</v>
      </c>
      <c r="E4391" s="2">
        <v>5398</v>
      </c>
      <c r="F4391" s="2" t="s">
        <v>3018</v>
      </c>
      <c r="G4391" s="2">
        <v>2704647.4670000002</v>
      </c>
      <c r="H4391" s="2">
        <v>1107104.737</v>
      </c>
      <c r="I4391" s="2" t="s">
        <v>4900</v>
      </c>
      <c r="J4391" s="4">
        <v>39630</v>
      </c>
      <c r="K4391" s="230">
        <f t="shared" si="270"/>
        <v>1</v>
      </c>
      <c r="L4391" s="2" t="str">
        <f>$B4391&amp;"-"&amp;COUNTIF($B$2:$B4391, $B4391)</f>
        <v>6577-1</v>
      </c>
    </row>
    <row r="4392" spans="1:12" x14ac:dyDescent="0.2">
      <c r="A4392" s="2" t="s">
        <v>3347</v>
      </c>
      <c r="B4392" s="2">
        <v>6578</v>
      </c>
      <c r="C4392" s="2">
        <v>0</v>
      </c>
      <c r="D4392" s="2" t="s">
        <v>3339</v>
      </c>
      <c r="E4392" s="2">
        <v>5398</v>
      </c>
      <c r="F4392" s="2" t="s">
        <v>3018</v>
      </c>
      <c r="G4392" s="2">
        <v>2703387.4419999998</v>
      </c>
      <c r="H4392" s="2">
        <v>1106552.9990000001</v>
      </c>
      <c r="I4392" s="2" t="s">
        <v>4900</v>
      </c>
      <c r="J4392" s="4">
        <v>39630</v>
      </c>
      <c r="K4392" s="230">
        <f t="shared" si="270"/>
        <v>1</v>
      </c>
      <c r="L4392" s="2" t="str">
        <f>$B4392&amp;"-"&amp;COUNTIF($B$2:$B4392, $B4392)</f>
        <v>6578-1</v>
      </c>
    </row>
    <row r="4393" spans="1:12" x14ac:dyDescent="0.2">
      <c r="A4393" s="2" t="s">
        <v>3348</v>
      </c>
      <c r="B4393" s="2">
        <v>6579</v>
      </c>
      <c r="C4393" s="2">
        <v>0</v>
      </c>
      <c r="D4393" s="2" t="s">
        <v>3339</v>
      </c>
      <c r="E4393" s="2">
        <v>5398</v>
      </c>
      <c r="F4393" s="2" t="s">
        <v>3018</v>
      </c>
      <c r="G4393" s="2">
        <v>2708345.0430000001</v>
      </c>
      <c r="H4393" s="2">
        <v>1108448.3259999999</v>
      </c>
      <c r="I4393" s="2" t="s">
        <v>4900</v>
      </c>
      <c r="J4393" s="4">
        <v>39630</v>
      </c>
      <c r="K4393" s="230">
        <f t="shared" si="270"/>
        <v>1</v>
      </c>
      <c r="L4393" s="2" t="str">
        <f>$B4393&amp;"-"&amp;COUNTIF($B$2:$B4393, $B4393)</f>
        <v>6579-1</v>
      </c>
    </row>
    <row r="4394" spans="1:12" x14ac:dyDescent="0.2">
      <c r="A4394" s="2" t="s">
        <v>3034</v>
      </c>
      <c r="B4394" s="2">
        <v>6593</v>
      </c>
      <c r="C4394" s="2">
        <v>0</v>
      </c>
      <c r="D4394" s="2" t="s">
        <v>3339</v>
      </c>
      <c r="E4394" s="2">
        <v>5398</v>
      </c>
      <c r="F4394" s="2" t="s">
        <v>3018</v>
      </c>
      <c r="G4394" s="2">
        <v>2715653.6579999998</v>
      </c>
      <c r="H4394" s="2">
        <v>1111548.2279999999</v>
      </c>
      <c r="I4394" s="2" t="s">
        <v>4900</v>
      </c>
      <c r="J4394" s="4">
        <v>39630</v>
      </c>
      <c r="K4394" s="230">
        <f t="shared" si="270"/>
        <v>1</v>
      </c>
      <c r="L4394" s="2" t="str">
        <f>$B4394&amp;"-"&amp;COUNTIF($B$2:$B4394, $B4394)</f>
        <v>6593-3</v>
      </c>
    </row>
    <row r="4395" spans="1:12" x14ac:dyDescent="0.2">
      <c r="A4395" s="2" t="s">
        <v>3349</v>
      </c>
      <c r="B4395" s="2">
        <v>6594</v>
      </c>
      <c r="C4395" s="2">
        <v>0</v>
      </c>
      <c r="D4395" s="2" t="s">
        <v>3339</v>
      </c>
      <c r="E4395" s="2">
        <v>5398</v>
      </c>
      <c r="F4395" s="2" t="s">
        <v>3018</v>
      </c>
      <c r="G4395" s="2">
        <v>2714726.73</v>
      </c>
      <c r="H4395" s="2">
        <v>1112448.2520000001</v>
      </c>
      <c r="I4395" s="2" t="s">
        <v>4900</v>
      </c>
      <c r="J4395" s="4">
        <v>39630</v>
      </c>
      <c r="K4395" s="230">
        <f t="shared" si="270"/>
        <v>1</v>
      </c>
      <c r="L4395" s="2" t="str">
        <f>$B4395&amp;"-"&amp;COUNTIF($B$2:$B4395, $B4395)</f>
        <v>6594-3</v>
      </c>
    </row>
    <row r="4396" spans="1:12" x14ac:dyDescent="0.2">
      <c r="A4396" s="2" t="s">
        <v>3350</v>
      </c>
      <c r="B4396" s="2">
        <v>6631</v>
      </c>
      <c r="C4396" s="2">
        <v>0</v>
      </c>
      <c r="D4396" s="2" t="s">
        <v>3351</v>
      </c>
      <c r="E4396" s="2">
        <v>5399</v>
      </c>
      <c r="F4396" s="2" t="s">
        <v>3018</v>
      </c>
      <c r="G4396" s="2">
        <v>2706536.7570000002</v>
      </c>
      <c r="H4396" s="2">
        <v>1121358.497</v>
      </c>
      <c r="I4396" s="2" t="s">
        <v>4900</v>
      </c>
      <c r="J4396" s="4">
        <v>39630</v>
      </c>
      <c r="K4396" s="230">
        <f t="shared" si="270"/>
        <v>1</v>
      </c>
      <c r="L4396" s="2" t="str">
        <f>$B4396&amp;"-"&amp;COUNTIF($B$2:$B4396, $B4396)</f>
        <v>6631-1</v>
      </c>
    </row>
    <row r="4397" spans="1:12" x14ac:dyDescent="0.2">
      <c r="A4397" s="2" t="s">
        <v>3352</v>
      </c>
      <c r="B4397" s="2">
        <v>6632</v>
      </c>
      <c r="C4397" s="2">
        <v>0</v>
      </c>
      <c r="D4397" s="2" t="s">
        <v>3351</v>
      </c>
      <c r="E4397" s="2">
        <v>5399</v>
      </c>
      <c r="F4397" s="2" t="s">
        <v>3018</v>
      </c>
      <c r="G4397" s="2">
        <v>2712105.9219999998</v>
      </c>
      <c r="H4397" s="2">
        <v>1119992.9269999999</v>
      </c>
      <c r="I4397" s="2" t="s">
        <v>4900</v>
      </c>
      <c r="J4397" s="4">
        <v>39630</v>
      </c>
      <c r="K4397" s="230">
        <f t="shared" si="270"/>
        <v>1</v>
      </c>
      <c r="L4397" s="2" t="str">
        <f>$B4397&amp;"-"&amp;COUNTIF($B$2:$B4397, $B4397)</f>
        <v>6632-1</v>
      </c>
    </row>
    <row r="4398" spans="1:12" x14ac:dyDescent="0.2">
      <c r="A4398" s="2" t="s">
        <v>3101</v>
      </c>
      <c r="B4398" s="2">
        <v>6633</v>
      </c>
      <c r="C4398" s="2">
        <v>0</v>
      </c>
      <c r="D4398" s="2" t="s">
        <v>3351</v>
      </c>
      <c r="E4398" s="2">
        <v>5399</v>
      </c>
      <c r="F4398" s="2" t="s">
        <v>3018</v>
      </c>
      <c r="G4398" s="2">
        <v>2709470.8530000001</v>
      </c>
      <c r="H4398" s="2">
        <v>1126816.3459999999</v>
      </c>
      <c r="I4398" s="2" t="s">
        <v>4900</v>
      </c>
      <c r="J4398" s="4">
        <v>39630</v>
      </c>
      <c r="K4398" s="230">
        <f t="shared" si="270"/>
        <v>1</v>
      </c>
      <c r="L4398" s="2" t="str">
        <f>$B4398&amp;"-"&amp;COUNTIF($B$2:$B4398, $B4398)</f>
        <v>6633-1</v>
      </c>
    </row>
    <row r="4399" spans="1:12" x14ac:dyDescent="0.2">
      <c r="A4399" s="2" t="s">
        <v>3353</v>
      </c>
      <c r="B4399" s="2">
        <v>6634</v>
      </c>
      <c r="C4399" s="2">
        <v>0</v>
      </c>
      <c r="D4399" s="2" t="s">
        <v>3351</v>
      </c>
      <c r="E4399" s="2">
        <v>5399</v>
      </c>
      <c r="F4399" s="2" t="s">
        <v>3018</v>
      </c>
      <c r="G4399" s="2">
        <v>2702667.4240000001</v>
      </c>
      <c r="H4399" s="2">
        <v>1128392.304</v>
      </c>
      <c r="I4399" s="2" t="s">
        <v>4900</v>
      </c>
      <c r="J4399" s="4">
        <v>39630</v>
      </c>
      <c r="K4399" s="230">
        <f t="shared" si="270"/>
        <v>1</v>
      </c>
      <c r="L4399" s="2" t="str">
        <f>$B4399&amp;"-"&amp;COUNTIF($B$2:$B4399, $B4399)</f>
        <v>6634-1</v>
      </c>
    </row>
    <row r="4400" spans="1:12" x14ac:dyDescent="0.2">
      <c r="A4400" s="2" t="s">
        <v>3354</v>
      </c>
      <c r="B4400" s="2">
        <v>6635</v>
      </c>
      <c r="C4400" s="2">
        <v>0</v>
      </c>
      <c r="D4400" s="2" t="s">
        <v>3351</v>
      </c>
      <c r="E4400" s="2">
        <v>5399</v>
      </c>
      <c r="F4400" s="2" t="s">
        <v>3018</v>
      </c>
      <c r="G4400" s="2">
        <v>2705359.1060000001</v>
      </c>
      <c r="H4400" s="2">
        <v>1130040.057</v>
      </c>
      <c r="I4400" s="2" t="s">
        <v>4900</v>
      </c>
      <c r="J4400" s="4">
        <v>39630</v>
      </c>
      <c r="K4400" s="230">
        <f t="shared" si="270"/>
        <v>1</v>
      </c>
      <c r="L4400" s="2" t="str">
        <f>$B4400&amp;"-"&amp;COUNTIF($B$2:$B4400, $B4400)</f>
        <v>6635-1</v>
      </c>
    </row>
    <row r="4401" spans="1:12" x14ac:dyDescent="0.2">
      <c r="A4401" s="2" t="s">
        <v>3355</v>
      </c>
      <c r="B4401" s="2">
        <v>6636</v>
      </c>
      <c r="C4401" s="2">
        <v>0</v>
      </c>
      <c r="D4401" s="2" t="s">
        <v>3351</v>
      </c>
      <c r="E4401" s="2">
        <v>5399</v>
      </c>
      <c r="F4401" s="2" t="s">
        <v>3018</v>
      </c>
      <c r="G4401" s="2">
        <v>2706316.0060000001</v>
      </c>
      <c r="H4401" s="2">
        <v>1134853.977</v>
      </c>
      <c r="I4401" s="2" t="s">
        <v>4900</v>
      </c>
      <c r="J4401" s="4">
        <v>39630</v>
      </c>
      <c r="K4401" s="230">
        <f t="shared" si="270"/>
        <v>1</v>
      </c>
      <c r="L4401" s="2" t="str">
        <f>$B4401&amp;"-"&amp;COUNTIF($B$2:$B4401, $B4401)</f>
        <v>6636-1</v>
      </c>
    </row>
    <row r="4402" spans="1:12" x14ac:dyDescent="0.2">
      <c r="A4402" s="2" t="s">
        <v>3356</v>
      </c>
      <c r="B4402" s="2">
        <v>6637</v>
      </c>
      <c r="C4402" s="2">
        <v>0</v>
      </c>
      <c r="D4402" s="2" t="s">
        <v>3351</v>
      </c>
      <c r="E4402" s="2">
        <v>5399</v>
      </c>
      <c r="F4402" s="2" t="s">
        <v>3018</v>
      </c>
      <c r="G4402" s="2">
        <v>2701377.1269999999</v>
      </c>
      <c r="H4402" s="2">
        <v>1135671.17</v>
      </c>
      <c r="I4402" s="2" t="s">
        <v>4900</v>
      </c>
      <c r="J4402" s="4">
        <v>39630</v>
      </c>
      <c r="K4402" s="230">
        <f t="shared" si="270"/>
        <v>1</v>
      </c>
      <c r="L4402" s="2" t="str">
        <f>$B4402&amp;"-"&amp;COUNTIF($B$2:$B4402, $B4402)</f>
        <v>6637-1</v>
      </c>
    </row>
    <row r="4403" spans="1:12" x14ac:dyDescent="0.2">
      <c r="A4403" s="2" t="s">
        <v>3357</v>
      </c>
      <c r="B4403" s="2">
        <v>1860</v>
      </c>
      <c r="C4403" s="2">
        <v>0</v>
      </c>
      <c r="D4403" s="2" t="s">
        <v>3357</v>
      </c>
      <c r="E4403" s="2">
        <v>5401</v>
      </c>
      <c r="F4403" s="2" t="s">
        <v>3358</v>
      </c>
      <c r="G4403" s="2">
        <v>2563821.02</v>
      </c>
      <c r="H4403" s="2">
        <v>1129273.277</v>
      </c>
      <c r="I4403" s="2" t="s">
        <v>4898</v>
      </c>
      <c r="J4403" s="4">
        <v>39630</v>
      </c>
      <c r="K4403" s="230">
        <f t="shared" si="270"/>
        <v>2</v>
      </c>
      <c r="L4403" s="2" t="str">
        <f>$B4403&amp;"-"&amp;COUNTIF($B$2:$B4403, $B4403)</f>
        <v>1860-1</v>
      </c>
    </row>
    <row r="4404" spans="1:12" x14ac:dyDescent="0.2">
      <c r="A4404" s="2" t="s">
        <v>3384</v>
      </c>
      <c r="B4404" s="2">
        <v>1863</v>
      </c>
      <c r="C4404" s="2">
        <v>0</v>
      </c>
      <c r="D4404" s="2" t="s">
        <v>3357</v>
      </c>
      <c r="E4404" s="2">
        <v>5401</v>
      </c>
      <c r="F4404" s="2" t="s">
        <v>3358</v>
      </c>
      <c r="G4404" s="2">
        <v>2568544.8930000002</v>
      </c>
      <c r="H4404" s="2">
        <v>1131955.818</v>
      </c>
      <c r="I4404" s="2" t="s">
        <v>4898</v>
      </c>
      <c r="J4404" s="4">
        <v>39630</v>
      </c>
      <c r="K4404" s="230">
        <f t="shared" si="270"/>
        <v>2</v>
      </c>
      <c r="L4404" s="2" t="str">
        <f>$B4404&amp;"-"&amp;COUNTIF($B$2:$B4404, $B4404)</f>
        <v>1863-1</v>
      </c>
    </row>
    <row r="4405" spans="1:12" x14ac:dyDescent="0.2">
      <c r="A4405" s="2" t="s">
        <v>3359</v>
      </c>
      <c r="B4405" s="2">
        <v>1880</v>
      </c>
      <c r="C4405" s="2">
        <v>0</v>
      </c>
      <c r="D4405" s="2" t="s">
        <v>3359</v>
      </c>
      <c r="E4405" s="2">
        <v>5402</v>
      </c>
      <c r="F4405" s="2" t="s">
        <v>3358</v>
      </c>
      <c r="G4405" s="2">
        <v>2567230.358</v>
      </c>
      <c r="H4405" s="2">
        <v>1121779.5319999999</v>
      </c>
      <c r="I4405" s="2" t="s">
        <v>4898</v>
      </c>
      <c r="J4405" s="4">
        <v>39630</v>
      </c>
      <c r="K4405" s="230">
        <f t="shared" si="270"/>
        <v>2</v>
      </c>
      <c r="L4405" s="2" t="str">
        <f>$B4405&amp;"-"&amp;COUNTIF($B$2:$B4405, $B4405)</f>
        <v>1880-1</v>
      </c>
    </row>
    <row r="4406" spans="1:12" x14ac:dyDescent="0.2">
      <c r="A4406" s="2" t="s">
        <v>3360</v>
      </c>
      <c r="B4406" s="2">
        <v>1880</v>
      </c>
      <c r="C4406" s="2">
        <v>2</v>
      </c>
      <c r="D4406" s="2" t="s">
        <v>3359</v>
      </c>
      <c r="E4406" s="2">
        <v>5402</v>
      </c>
      <c r="F4406" s="2" t="s">
        <v>3358</v>
      </c>
      <c r="G4406" s="2">
        <v>2571040.6570000001</v>
      </c>
      <c r="H4406" s="2">
        <v>1121183.9480000001</v>
      </c>
      <c r="I4406" s="2" t="s">
        <v>4898</v>
      </c>
      <c r="J4406" s="4">
        <v>39630</v>
      </c>
      <c r="K4406" s="230">
        <f t="shared" si="270"/>
        <v>2</v>
      </c>
      <c r="L4406" s="2" t="str">
        <f>$B4406&amp;"-"&amp;COUNTIF($B$2:$B4406, $B4406)</f>
        <v>1880-2</v>
      </c>
    </row>
    <row r="4407" spans="1:12" x14ac:dyDescent="0.2">
      <c r="A4407" s="2" t="s">
        <v>3361</v>
      </c>
      <c r="B4407" s="2">
        <v>1880</v>
      </c>
      <c r="C4407" s="2">
        <v>3</v>
      </c>
      <c r="D4407" s="2" t="s">
        <v>3359</v>
      </c>
      <c r="E4407" s="2">
        <v>5402</v>
      </c>
      <c r="F4407" s="2" t="s">
        <v>3358</v>
      </c>
      <c r="G4407" s="2">
        <v>2568662.358</v>
      </c>
      <c r="H4407" s="2">
        <v>1125041.3729999999</v>
      </c>
      <c r="I4407" s="2" t="s">
        <v>4898</v>
      </c>
      <c r="J4407" s="4">
        <v>39630</v>
      </c>
      <c r="K4407" s="230">
        <f t="shared" si="270"/>
        <v>2</v>
      </c>
      <c r="L4407" s="2" t="str">
        <f>$B4407&amp;"-"&amp;COUNTIF($B$2:$B4407, $B4407)</f>
        <v>1880-3</v>
      </c>
    </row>
    <row r="4408" spans="1:12" x14ac:dyDescent="0.2">
      <c r="A4408" s="2" t="s">
        <v>3362</v>
      </c>
      <c r="B4408" s="2">
        <v>1880</v>
      </c>
      <c r="C4408" s="2">
        <v>4</v>
      </c>
      <c r="D4408" s="2" t="s">
        <v>3359</v>
      </c>
      <c r="E4408" s="2">
        <v>5402</v>
      </c>
      <c r="F4408" s="2" t="s">
        <v>3358</v>
      </c>
      <c r="G4408" s="2">
        <v>2574679.2599999998</v>
      </c>
      <c r="H4408" s="2">
        <v>1120863.9450000001</v>
      </c>
      <c r="I4408" s="2" t="s">
        <v>4898</v>
      </c>
      <c r="J4408" s="4">
        <v>39630</v>
      </c>
      <c r="K4408" s="230">
        <f t="shared" si="270"/>
        <v>2</v>
      </c>
      <c r="L4408" s="2" t="str">
        <f>$B4408&amp;"-"&amp;COUNTIF($B$2:$B4408, $B4408)</f>
        <v>1880-4</v>
      </c>
    </row>
    <row r="4409" spans="1:12" x14ac:dyDescent="0.2">
      <c r="A4409" s="2" t="s">
        <v>3363</v>
      </c>
      <c r="B4409" s="2">
        <v>1880</v>
      </c>
      <c r="C4409" s="2">
        <v>5</v>
      </c>
      <c r="D4409" s="2" t="s">
        <v>3359</v>
      </c>
      <c r="E4409" s="2">
        <v>5402</v>
      </c>
      <c r="F4409" s="2" t="s">
        <v>3358</v>
      </c>
      <c r="G4409" s="2">
        <v>2569637.0920000002</v>
      </c>
      <c r="H4409" s="2">
        <v>1124950.9509999999</v>
      </c>
      <c r="I4409" s="2" t="s">
        <v>4898</v>
      </c>
      <c r="J4409" s="4">
        <v>39630</v>
      </c>
      <c r="K4409" s="230">
        <f t="shared" si="270"/>
        <v>2</v>
      </c>
      <c r="L4409" s="2" t="str">
        <f>$B4409&amp;"-"&amp;COUNTIF($B$2:$B4409, $B4409)</f>
        <v>1880-5</v>
      </c>
    </row>
    <row r="4410" spans="1:12" x14ac:dyDescent="0.2">
      <c r="A4410" s="2" t="s">
        <v>3366</v>
      </c>
      <c r="B4410" s="2">
        <v>1882</v>
      </c>
      <c r="C4410" s="2">
        <v>0</v>
      </c>
      <c r="D4410" s="2" t="s">
        <v>3359</v>
      </c>
      <c r="E4410" s="2">
        <v>5402</v>
      </c>
      <c r="F4410" s="2" t="s">
        <v>3358</v>
      </c>
      <c r="G4410" s="2">
        <v>2576398.3969999999</v>
      </c>
      <c r="H4410" s="2">
        <v>1126123.4680000001</v>
      </c>
      <c r="I4410" s="2" t="s">
        <v>4898</v>
      </c>
      <c r="J4410" s="4">
        <v>39630</v>
      </c>
      <c r="K4410" s="230">
        <f t="shared" si="270"/>
        <v>2</v>
      </c>
      <c r="L4410" s="2" t="str">
        <f>$B4410&amp;"-"&amp;COUNTIF($B$2:$B4410, $B4410)</f>
        <v>1882-1</v>
      </c>
    </row>
    <row r="4411" spans="1:12" x14ac:dyDescent="0.2">
      <c r="A4411" s="2" t="s">
        <v>3364</v>
      </c>
      <c r="B4411" s="2">
        <v>1846</v>
      </c>
      <c r="C4411" s="2">
        <v>0</v>
      </c>
      <c r="D4411" s="2" t="s">
        <v>3364</v>
      </c>
      <c r="E4411" s="2">
        <v>5403</v>
      </c>
      <c r="F4411" s="2" t="s">
        <v>3358</v>
      </c>
      <c r="G4411" s="2">
        <v>2558243.1540000001</v>
      </c>
      <c r="H4411" s="2">
        <v>1133389.7609999999</v>
      </c>
      <c r="I4411" s="2" t="s">
        <v>4898</v>
      </c>
      <c r="J4411" s="4">
        <v>39630</v>
      </c>
      <c r="K4411" s="230">
        <f t="shared" si="270"/>
        <v>2</v>
      </c>
      <c r="L4411" s="2" t="str">
        <f>$B4411&amp;"-"&amp;COUNTIF($B$2:$B4411, $B4411)</f>
        <v>1846-1</v>
      </c>
    </row>
    <row r="4412" spans="1:12" x14ac:dyDescent="0.2">
      <c r="A4412" s="2" t="s">
        <v>3365</v>
      </c>
      <c r="B4412" s="2">
        <v>1856</v>
      </c>
      <c r="C4412" s="2">
        <v>0</v>
      </c>
      <c r="D4412" s="2" t="s">
        <v>3365</v>
      </c>
      <c r="E4412" s="2">
        <v>5404</v>
      </c>
      <c r="F4412" s="2" t="s">
        <v>3358</v>
      </c>
      <c r="G4412" s="2">
        <v>2565240.5610000002</v>
      </c>
      <c r="H4412" s="2">
        <v>1135568.27</v>
      </c>
      <c r="I4412" s="2" t="s">
        <v>4898</v>
      </c>
      <c r="J4412" s="4">
        <v>39630</v>
      </c>
      <c r="K4412" s="230">
        <f t="shared" si="270"/>
        <v>2</v>
      </c>
      <c r="L4412" s="2" t="str">
        <f>$B4412&amp;"-"&amp;COUNTIF($B$2:$B4412, $B4412)</f>
        <v>1856-1</v>
      </c>
    </row>
    <row r="4413" spans="1:12" x14ac:dyDescent="0.2">
      <c r="A4413" s="2" t="s">
        <v>3360</v>
      </c>
      <c r="B4413" s="2">
        <v>1880</v>
      </c>
      <c r="C4413" s="2">
        <v>2</v>
      </c>
      <c r="D4413" s="2" t="s">
        <v>3366</v>
      </c>
      <c r="E4413" s="2">
        <v>5405</v>
      </c>
      <c r="F4413" s="2" t="s">
        <v>3358</v>
      </c>
      <c r="G4413" s="2">
        <v>2570951.2429999998</v>
      </c>
      <c r="H4413" s="2">
        <v>1124092.3970000001</v>
      </c>
      <c r="I4413" s="2" t="s">
        <v>4898</v>
      </c>
      <c r="J4413" s="4">
        <v>39630</v>
      </c>
      <c r="K4413" s="230">
        <f t="shared" si="270"/>
        <v>2</v>
      </c>
      <c r="L4413" s="2" t="str">
        <f>$B4413&amp;"-"&amp;COUNTIF($B$2:$B4413, $B4413)</f>
        <v>1880-6</v>
      </c>
    </row>
    <row r="4414" spans="1:12" x14ac:dyDescent="0.2">
      <c r="A4414" s="2" t="s">
        <v>3363</v>
      </c>
      <c r="B4414" s="2">
        <v>1880</v>
      </c>
      <c r="C4414" s="2">
        <v>5</v>
      </c>
      <c r="D4414" s="2" t="s">
        <v>3366</v>
      </c>
      <c r="E4414" s="2">
        <v>5405</v>
      </c>
      <c r="F4414" s="2" t="s">
        <v>3358</v>
      </c>
      <c r="G4414" s="2">
        <v>2570675.0469999998</v>
      </c>
      <c r="H4414" s="2">
        <v>1124095.973</v>
      </c>
      <c r="I4414" s="2" t="s">
        <v>4898</v>
      </c>
      <c r="J4414" s="4">
        <v>39630</v>
      </c>
      <c r="K4414" s="230">
        <f t="shared" si="270"/>
        <v>2</v>
      </c>
      <c r="L4414" s="2" t="str">
        <f>$B4414&amp;"-"&amp;COUNTIF($B$2:$B4414, $B4414)</f>
        <v>1880-7</v>
      </c>
    </row>
    <row r="4415" spans="1:12" x14ac:dyDescent="0.2">
      <c r="A4415" s="2" t="s">
        <v>3366</v>
      </c>
      <c r="B4415" s="2">
        <v>1882</v>
      </c>
      <c r="C4415" s="2">
        <v>0</v>
      </c>
      <c r="D4415" s="2" t="s">
        <v>3366</v>
      </c>
      <c r="E4415" s="2">
        <v>5405</v>
      </c>
      <c r="F4415" s="2" t="s">
        <v>3358</v>
      </c>
      <c r="G4415" s="2">
        <v>2573628.0430000001</v>
      </c>
      <c r="H4415" s="2">
        <v>1126382.007</v>
      </c>
      <c r="I4415" s="2" t="s">
        <v>4898</v>
      </c>
      <c r="J4415" s="4">
        <v>39630</v>
      </c>
      <c r="K4415" s="230">
        <f t="shared" si="270"/>
        <v>2</v>
      </c>
      <c r="L4415" s="2" t="str">
        <f>$B4415&amp;"-"&amp;COUNTIF($B$2:$B4415, $B4415)</f>
        <v>1882-2</v>
      </c>
    </row>
    <row r="4416" spans="1:12" x14ac:dyDescent="0.2">
      <c r="A4416" s="2" t="s">
        <v>3367</v>
      </c>
      <c r="B4416" s="2">
        <v>1892</v>
      </c>
      <c r="C4416" s="2">
        <v>0</v>
      </c>
      <c r="D4416" s="2" t="s">
        <v>3368</v>
      </c>
      <c r="E4416" s="2">
        <v>5406</v>
      </c>
      <c r="F4416" s="2" t="s">
        <v>3358</v>
      </c>
      <c r="G4416" s="2">
        <v>2568739.9920000001</v>
      </c>
      <c r="H4416" s="2">
        <v>1118904.3589999999</v>
      </c>
      <c r="I4416" s="2" t="s">
        <v>4898</v>
      </c>
      <c r="J4416" s="4">
        <v>39630</v>
      </c>
      <c r="K4416" s="230">
        <f t="shared" si="270"/>
        <v>2</v>
      </c>
      <c r="L4416" s="2" t="str">
        <f>$B4416&amp;"-"&amp;COUNTIF($B$2:$B4416, $B4416)</f>
        <v>1892-1</v>
      </c>
    </row>
    <row r="4417" spans="1:12" x14ac:dyDescent="0.2">
      <c r="A4417" s="2" t="s">
        <v>3369</v>
      </c>
      <c r="B4417" s="2">
        <v>1892</v>
      </c>
      <c r="C4417" s="2">
        <v>1</v>
      </c>
      <c r="D4417" s="2" t="s">
        <v>3368</v>
      </c>
      <c r="E4417" s="2">
        <v>5406</v>
      </c>
      <c r="F4417" s="2" t="s">
        <v>3358</v>
      </c>
      <c r="G4417" s="2">
        <v>2567594.3939999999</v>
      </c>
      <c r="H4417" s="2">
        <v>1116964.82</v>
      </c>
      <c r="I4417" s="2" t="s">
        <v>4898</v>
      </c>
      <c r="J4417" s="4">
        <v>39630</v>
      </c>
      <c r="K4417" s="230">
        <f t="shared" si="270"/>
        <v>2</v>
      </c>
      <c r="L4417" s="2" t="str">
        <f>$B4417&amp;"-"&amp;COUNTIF($B$2:$B4417, $B4417)</f>
        <v>1892-2</v>
      </c>
    </row>
    <row r="4418" spans="1:12" x14ac:dyDescent="0.2">
      <c r="A4418" s="2" t="s">
        <v>3370</v>
      </c>
      <c r="B4418" s="2">
        <v>1892</v>
      </c>
      <c r="C4418" s="2">
        <v>2</v>
      </c>
      <c r="D4418" s="2" t="s">
        <v>3368</v>
      </c>
      <c r="E4418" s="2">
        <v>5406</v>
      </c>
      <c r="F4418" s="2" t="s">
        <v>3358</v>
      </c>
      <c r="G4418" s="2">
        <v>2569963.4929999998</v>
      </c>
      <c r="H4418" s="2">
        <v>1117103.969</v>
      </c>
      <c r="I4418" s="2" t="s">
        <v>4898</v>
      </c>
      <c r="J4418" s="4">
        <v>39630</v>
      </c>
      <c r="K4418" s="230">
        <f t="shared" si="270"/>
        <v>2</v>
      </c>
      <c r="L4418" s="2" t="str">
        <f>$B4418&amp;"-"&amp;COUNTIF($B$2:$B4418, $B4418)</f>
        <v>1892-3</v>
      </c>
    </row>
    <row r="4419" spans="1:12" x14ac:dyDescent="0.2">
      <c r="A4419" s="2" t="s">
        <v>3371</v>
      </c>
      <c r="B4419" s="2">
        <v>1854</v>
      </c>
      <c r="C4419" s="2">
        <v>0</v>
      </c>
      <c r="D4419" s="2" t="s">
        <v>3371</v>
      </c>
      <c r="E4419" s="2">
        <v>5407</v>
      </c>
      <c r="F4419" s="2" t="s">
        <v>3358</v>
      </c>
      <c r="G4419" s="2">
        <v>2566911.3420000002</v>
      </c>
      <c r="H4419" s="2">
        <v>1133415.264</v>
      </c>
      <c r="I4419" s="2" t="s">
        <v>4898</v>
      </c>
      <c r="J4419" s="4">
        <v>39630</v>
      </c>
      <c r="K4419" s="230">
        <f t="shared" ref="K4419:K4482" si="271">IF(I4419="it", 1, IF(I4419="fr", 2, 3))</f>
        <v>2</v>
      </c>
      <c r="L4419" s="2" t="str">
        <f>$B4419&amp;"-"&amp;COUNTIF($B$2:$B4419, $B4419)</f>
        <v>1854-1</v>
      </c>
    </row>
    <row r="4420" spans="1:12" x14ac:dyDescent="0.2">
      <c r="A4420" s="2" t="s">
        <v>3372</v>
      </c>
      <c r="B4420" s="2">
        <v>1845</v>
      </c>
      <c r="C4420" s="2">
        <v>0</v>
      </c>
      <c r="D4420" s="2" t="s">
        <v>3372</v>
      </c>
      <c r="E4420" s="2">
        <v>5408</v>
      </c>
      <c r="F4420" s="2" t="s">
        <v>3358</v>
      </c>
      <c r="G4420" s="2">
        <v>2558047.09</v>
      </c>
      <c r="H4420" s="2">
        <v>1136590.1740000001</v>
      </c>
      <c r="I4420" s="2" t="s">
        <v>4898</v>
      </c>
      <c r="J4420" s="4">
        <v>39630</v>
      </c>
      <c r="K4420" s="230">
        <f t="shared" si="271"/>
        <v>2</v>
      </c>
      <c r="L4420" s="2" t="str">
        <f>$B4420&amp;"-"&amp;COUNTIF($B$2:$B4420, $B4420)</f>
        <v>1845-1</v>
      </c>
    </row>
    <row r="4421" spans="1:12" x14ac:dyDescent="0.2">
      <c r="A4421" s="2" t="s">
        <v>3357</v>
      </c>
      <c r="B4421" s="2">
        <v>1860</v>
      </c>
      <c r="C4421" s="2">
        <v>0</v>
      </c>
      <c r="D4421" s="2" t="s">
        <v>3374</v>
      </c>
      <c r="E4421" s="2">
        <v>5409</v>
      </c>
      <c r="F4421" s="2" t="s">
        <v>3358</v>
      </c>
      <c r="G4421" s="2">
        <v>2564215.2719999999</v>
      </c>
      <c r="H4421" s="2">
        <v>1127964.5519999999</v>
      </c>
      <c r="I4421" s="2" t="s">
        <v>4898</v>
      </c>
      <c r="J4421" s="4">
        <v>39630</v>
      </c>
      <c r="K4421" s="230">
        <f t="shared" si="271"/>
        <v>2</v>
      </c>
      <c r="L4421" s="2" t="str">
        <f>$B4421&amp;"-"&amp;COUNTIF($B$2:$B4421, $B4421)</f>
        <v>1860-2</v>
      </c>
    </row>
    <row r="4422" spans="1:12" x14ac:dyDescent="0.2">
      <c r="A4422" s="2" t="s">
        <v>3385</v>
      </c>
      <c r="B4422" s="2">
        <v>1866</v>
      </c>
      <c r="C4422" s="2">
        <v>0</v>
      </c>
      <c r="D4422" s="2" t="s">
        <v>3374</v>
      </c>
      <c r="E4422" s="2">
        <v>5409</v>
      </c>
      <c r="F4422" s="2" t="s">
        <v>3358</v>
      </c>
      <c r="G4422" s="2">
        <v>2569188.5950000002</v>
      </c>
      <c r="H4422" s="2">
        <v>1131844.3740000001</v>
      </c>
      <c r="I4422" s="2" t="s">
        <v>4898</v>
      </c>
      <c r="J4422" s="4">
        <v>39630</v>
      </c>
      <c r="K4422" s="230">
        <f t="shared" si="271"/>
        <v>2</v>
      </c>
      <c r="L4422" s="2" t="str">
        <f>$B4422&amp;"-"&amp;COUNTIF($B$2:$B4422, $B4422)</f>
        <v>1866-1</v>
      </c>
    </row>
    <row r="4423" spans="1:12" x14ac:dyDescent="0.2">
      <c r="A4423" s="2" t="s">
        <v>3373</v>
      </c>
      <c r="B4423" s="2">
        <v>1867</v>
      </c>
      <c r="C4423" s="2">
        <v>0</v>
      </c>
      <c r="D4423" s="2" t="s">
        <v>3374</v>
      </c>
      <c r="E4423" s="2">
        <v>5409</v>
      </c>
      <c r="F4423" s="2" t="s">
        <v>3358</v>
      </c>
      <c r="G4423" s="2">
        <v>2566898.6540000001</v>
      </c>
      <c r="H4423" s="2">
        <v>1125693.5109999999</v>
      </c>
      <c r="I4423" s="2" t="s">
        <v>4898</v>
      </c>
      <c r="J4423" s="4">
        <v>39630</v>
      </c>
      <c r="K4423" s="230">
        <f t="shared" si="271"/>
        <v>2</v>
      </c>
      <c r="L4423" s="2" t="str">
        <f>$B4423&amp;"-"&amp;COUNTIF($B$2:$B4423, $B4423)</f>
        <v>1867-1</v>
      </c>
    </row>
    <row r="4424" spans="1:12" x14ac:dyDescent="0.2">
      <c r="A4424" s="2" t="s">
        <v>3375</v>
      </c>
      <c r="B4424" s="2">
        <v>1867</v>
      </c>
      <c r="C4424" s="2">
        <v>2</v>
      </c>
      <c r="D4424" s="2" t="s">
        <v>3374</v>
      </c>
      <c r="E4424" s="2">
        <v>5409</v>
      </c>
      <c r="F4424" s="2" t="s">
        <v>3358</v>
      </c>
      <c r="G4424" s="2">
        <v>2563888.56</v>
      </c>
      <c r="H4424" s="2">
        <v>1125755.923</v>
      </c>
      <c r="I4424" s="2" t="s">
        <v>4898</v>
      </c>
      <c r="J4424" s="4">
        <v>39630</v>
      </c>
      <c r="K4424" s="230">
        <f t="shared" si="271"/>
        <v>2</v>
      </c>
      <c r="L4424" s="2" t="str">
        <f>$B4424&amp;"-"&amp;COUNTIF($B$2:$B4424, $B4424)</f>
        <v>1867-2</v>
      </c>
    </row>
    <row r="4425" spans="1:12" x14ac:dyDescent="0.2">
      <c r="A4425" s="2" t="s">
        <v>3376</v>
      </c>
      <c r="B4425" s="2">
        <v>1867</v>
      </c>
      <c r="C4425" s="2">
        <v>3</v>
      </c>
      <c r="D4425" s="2" t="s">
        <v>3374</v>
      </c>
      <c r="E4425" s="2">
        <v>5409</v>
      </c>
      <c r="F4425" s="2" t="s">
        <v>3358</v>
      </c>
      <c r="G4425" s="2">
        <v>2568368.4369999999</v>
      </c>
      <c r="H4425" s="2">
        <v>1129604.0449999999</v>
      </c>
      <c r="I4425" s="2" t="s">
        <v>4898</v>
      </c>
      <c r="J4425" s="4">
        <v>39630</v>
      </c>
      <c r="K4425" s="230">
        <f t="shared" si="271"/>
        <v>2</v>
      </c>
      <c r="L4425" s="2" t="str">
        <f>$B4425&amp;"-"&amp;COUNTIF($B$2:$B4425, $B4425)</f>
        <v>1867-3</v>
      </c>
    </row>
    <row r="4426" spans="1:12" x14ac:dyDescent="0.2">
      <c r="A4426" s="2" t="s">
        <v>3377</v>
      </c>
      <c r="B4426" s="2">
        <v>1884</v>
      </c>
      <c r="C4426" s="2">
        <v>0</v>
      </c>
      <c r="D4426" s="2" t="s">
        <v>3374</v>
      </c>
      <c r="E4426" s="2">
        <v>5409</v>
      </c>
      <c r="F4426" s="2" t="s">
        <v>3358</v>
      </c>
      <c r="G4426" s="2">
        <v>2574459.52</v>
      </c>
      <c r="H4426" s="2">
        <v>1129195.4620000001</v>
      </c>
      <c r="I4426" s="2" t="s">
        <v>4898</v>
      </c>
      <c r="J4426" s="4">
        <v>39630</v>
      </c>
      <c r="K4426" s="230">
        <f t="shared" si="271"/>
        <v>2</v>
      </c>
      <c r="L4426" s="2" t="str">
        <f>$B4426&amp;"-"&amp;COUNTIF($B$2:$B4426, $B4426)</f>
        <v>1884-1</v>
      </c>
    </row>
    <row r="4427" spans="1:12" x14ac:dyDescent="0.2">
      <c r="A4427" s="2" t="s">
        <v>3378</v>
      </c>
      <c r="B4427" s="2">
        <v>1884</v>
      </c>
      <c r="C4427" s="2">
        <v>2</v>
      </c>
      <c r="D4427" s="2" t="s">
        <v>3374</v>
      </c>
      <c r="E4427" s="2">
        <v>5409</v>
      </c>
      <c r="F4427" s="2" t="s">
        <v>3358</v>
      </c>
      <c r="G4427" s="2">
        <v>2570671.6540000001</v>
      </c>
      <c r="H4427" s="2">
        <v>1126352.0449999999</v>
      </c>
      <c r="I4427" s="2" t="s">
        <v>4898</v>
      </c>
      <c r="J4427" s="4">
        <v>39630</v>
      </c>
      <c r="K4427" s="230">
        <f t="shared" si="271"/>
        <v>2</v>
      </c>
      <c r="L4427" s="2" t="str">
        <f>$B4427&amp;"-"&amp;COUNTIF($B$2:$B4427, $B4427)</f>
        <v>1884-2</v>
      </c>
    </row>
    <row r="4428" spans="1:12" x14ac:dyDescent="0.2">
      <c r="A4428" s="2" t="s">
        <v>3379</v>
      </c>
      <c r="B4428" s="2">
        <v>1884</v>
      </c>
      <c r="C4428" s="2">
        <v>3</v>
      </c>
      <c r="D4428" s="2" t="s">
        <v>3374</v>
      </c>
      <c r="E4428" s="2">
        <v>5409</v>
      </c>
      <c r="F4428" s="2" t="s">
        <v>3358</v>
      </c>
      <c r="G4428" s="2">
        <v>2567117.2620000001</v>
      </c>
      <c r="H4428" s="2">
        <v>1127349.932</v>
      </c>
      <c r="I4428" s="2" t="s">
        <v>4898</v>
      </c>
      <c r="J4428" s="4">
        <v>39630</v>
      </c>
      <c r="K4428" s="230">
        <f t="shared" si="271"/>
        <v>2</v>
      </c>
      <c r="L4428" s="2" t="str">
        <f>$B4428&amp;"-"&amp;COUNTIF($B$2:$B4428, $B4428)</f>
        <v>1884-3</v>
      </c>
    </row>
    <row r="4429" spans="1:12" x14ac:dyDescent="0.2">
      <c r="A4429" s="2" t="s">
        <v>3380</v>
      </c>
      <c r="B4429" s="2">
        <v>1885</v>
      </c>
      <c r="C4429" s="2">
        <v>0</v>
      </c>
      <c r="D4429" s="2" t="s">
        <v>3374</v>
      </c>
      <c r="E4429" s="2">
        <v>5409</v>
      </c>
      <c r="F4429" s="2" t="s">
        <v>3358</v>
      </c>
      <c r="G4429" s="2">
        <v>2569583.1129999999</v>
      </c>
      <c r="H4429" s="2">
        <v>1128405.5759999999</v>
      </c>
      <c r="I4429" s="2" t="s">
        <v>4898</v>
      </c>
      <c r="J4429" s="4">
        <v>39630</v>
      </c>
      <c r="K4429" s="230">
        <f t="shared" si="271"/>
        <v>2</v>
      </c>
      <c r="L4429" s="2" t="str">
        <f>$B4429&amp;"-"&amp;COUNTIF($B$2:$B4429, $B4429)</f>
        <v>1885-1</v>
      </c>
    </row>
    <row r="4430" spans="1:12" x14ac:dyDescent="0.2">
      <c r="A4430" s="2" t="s">
        <v>3757</v>
      </c>
      <c r="B4430" s="2">
        <v>1660</v>
      </c>
      <c r="C4430" s="2">
        <v>4</v>
      </c>
      <c r="D4430" s="2" t="s">
        <v>3382</v>
      </c>
      <c r="E4430" s="2">
        <v>5410</v>
      </c>
      <c r="F4430" s="2" t="s">
        <v>3358</v>
      </c>
      <c r="G4430" s="2">
        <v>2570433.8640000001</v>
      </c>
      <c r="H4430" s="2">
        <v>1139757.044</v>
      </c>
      <c r="I4430" s="2" t="s">
        <v>4898</v>
      </c>
      <c r="J4430" s="4">
        <v>39630</v>
      </c>
      <c r="K4430" s="230">
        <f t="shared" si="271"/>
        <v>2</v>
      </c>
      <c r="L4430" s="2" t="str">
        <f>$B4430&amp;"-"&amp;COUNTIF($B$2:$B4430, $B4430)</f>
        <v>1660-1</v>
      </c>
    </row>
    <row r="4431" spans="1:12" x14ac:dyDescent="0.2">
      <c r="A4431" s="2" t="s">
        <v>3365</v>
      </c>
      <c r="B4431" s="2">
        <v>1856</v>
      </c>
      <c r="C4431" s="2">
        <v>0</v>
      </c>
      <c r="D4431" s="2" t="s">
        <v>3382</v>
      </c>
      <c r="E4431" s="2">
        <v>5410</v>
      </c>
      <c r="F4431" s="2" t="s">
        <v>3358</v>
      </c>
      <c r="G4431" s="2">
        <v>2568055.7570000002</v>
      </c>
      <c r="H4431" s="2">
        <v>1138721.358</v>
      </c>
      <c r="I4431" s="2" t="s">
        <v>4898</v>
      </c>
      <c r="J4431" s="4">
        <v>39630</v>
      </c>
      <c r="K4431" s="230">
        <f t="shared" si="271"/>
        <v>2</v>
      </c>
      <c r="L4431" s="2" t="str">
        <f>$B4431&amp;"-"&amp;COUNTIF($B$2:$B4431, $B4431)</f>
        <v>1856-2</v>
      </c>
    </row>
    <row r="4432" spans="1:12" x14ac:dyDescent="0.2">
      <c r="A4432" s="2" t="s">
        <v>3381</v>
      </c>
      <c r="B4432" s="2">
        <v>1862</v>
      </c>
      <c r="C4432" s="2">
        <v>0</v>
      </c>
      <c r="D4432" s="2" t="s">
        <v>3382</v>
      </c>
      <c r="E4432" s="2">
        <v>5410</v>
      </c>
      <c r="F4432" s="2" t="s">
        <v>3358</v>
      </c>
      <c r="G4432" s="2">
        <v>2574262.2039999999</v>
      </c>
      <c r="H4432" s="2">
        <v>1138157.3030000001</v>
      </c>
      <c r="I4432" s="2" t="s">
        <v>4898</v>
      </c>
      <c r="J4432" s="4">
        <v>39630</v>
      </c>
      <c r="K4432" s="230">
        <f t="shared" si="271"/>
        <v>2</v>
      </c>
      <c r="L4432" s="2" t="str">
        <f>$B4432&amp;"-"&amp;COUNTIF($B$2:$B4432, $B4432)</f>
        <v>1862-1</v>
      </c>
    </row>
    <row r="4433" spans="1:12" x14ac:dyDescent="0.2">
      <c r="A4433" s="2" t="s">
        <v>3383</v>
      </c>
      <c r="B4433" s="2">
        <v>1862</v>
      </c>
      <c r="C4433" s="2">
        <v>2</v>
      </c>
      <c r="D4433" s="2" t="s">
        <v>3382</v>
      </c>
      <c r="E4433" s="2">
        <v>5410</v>
      </c>
      <c r="F4433" s="2" t="s">
        <v>3358</v>
      </c>
      <c r="G4433" s="2">
        <v>2572060.5240000002</v>
      </c>
      <c r="H4433" s="2">
        <v>1136176.7860000001</v>
      </c>
      <c r="I4433" s="2" t="s">
        <v>4898</v>
      </c>
      <c r="J4433" s="4">
        <v>39630</v>
      </c>
      <c r="K4433" s="230">
        <f t="shared" si="271"/>
        <v>2</v>
      </c>
      <c r="L4433" s="2" t="str">
        <f>$B4433&amp;"-"&amp;COUNTIF($B$2:$B4433, $B4433)</f>
        <v>1862-2</v>
      </c>
    </row>
    <row r="4434" spans="1:12" x14ac:dyDescent="0.2">
      <c r="A4434" s="2" t="s">
        <v>3384</v>
      </c>
      <c r="B4434" s="2">
        <v>1863</v>
      </c>
      <c r="C4434" s="2">
        <v>0</v>
      </c>
      <c r="D4434" s="2" t="s">
        <v>3382</v>
      </c>
      <c r="E4434" s="2">
        <v>5410</v>
      </c>
      <c r="F4434" s="2" t="s">
        <v>3358</v>
      </c>
      <c r="G4434" s="2">
        <v>2570809.3169999998</v>
      </c>
      <c r="H4434" s="2">
        <v>1134984.088</v>
      </c>
      <c r="I4434" s="2" t="s">
        <v>4898</v>
      </c>
      <c r="J4434" s="4">
        <v>39630</v>
      </c>
      <c r="K4434" s="230">
        <f t="shared" si="271"/>
        <v>2</v>
      </c>
      <c r="L4434" s="2" t="str">
        <f>$B4434&amp;"-"&amp;COUNTIF($B$2:$B4434, $B4434)</f>
        <v>1863-2</v>
      </c>
    </row>
    <row r="4435" spans="1:12" x14ac:dyDescent="0.2">
      <c r="A4435" s="2" t="s">
        <v>3385</v>
      </c>
      <c r="B4435" s="2">
        <v>1866</v>
      </c>
      <c r="C4435" s="2">
        <v>0</v>
      </c>
      <c r="D4435" s="2" t="s">
        <v>3382</v>
      </c>
      <c r="E4435" s="2">
        <v>5410</v>
      </c>
      <c r="F4435" s="2" t="s">
        <v>3358</v>
      </c>
      <c r="G4435" s="2">
        <v>2571820.4870000002</v>
      </c>
      <c r="H4435" s="2">
        <v>1132307.5819999999</v>
      </c>
      <c r="I4435" s="2" t="s">
        <v>4898</v>
      </c>
      <c r="J4435" s="4">
        <v>39630</v>
      </c>
      <c r="K4435" s="230">
        <f t="shared" si="271"/>
        <v>2</v>
      </c>
      <c r="L4435" s="2" t="str">
        <f>$B4435&amp;"-"&amp;COUNTIF($B$2:$B4435, $B4435)</f>
        <v>1866-2</v>
      </c>
    </row>
    <row r="4436" spans="1:12" x14ac:dyDescent="0.2">
      <c r="A4436" s="2" t="s">
        <v>3386</v>
      </c>
      <c r="B4436" s="2">
        <v>1864</v>
      </c>
      <c r="C4436" s="2">
        <v>0</v>
      </c>
      <c r="D4436" s="2" t="s">
        <v>3387</v>
      </c>
      <c r="E4436" s="2">
        <v>5411</v>
      </c>
      <c r="F4436" s="2" t="s">
        <v>3358</v>
      </c>
      <c r="G4436" s="2">
        <v>2575282.469</v>
      </c>
      <c r="H4436" s="2">
        <v>1134116.3259999999</v>
      </c>
      <c r="I4436" s="2" t="s">
        <v>4898</v>
      </c>
      <c r="J4436" s="4">
        <v>39630</v>
      </c>
      <c r="K4436" s="230">
        <f t="shared" si="271"/>
        <v>2</v>
      </c>
      <c r="L4436" s="2" t="str">
        <f>$B4436&amp;"-"&amp;COUNTIF($B$2:$B4436, $B4436)</f>
        <v>1864-1</v>
      </c>
    </row>
    <row r="4437" spans="1:12" x14ac:dyDescent="0.2">
      <c r="A4437" s="2" t="s">
        <v>3388</v>
      </c>
      <c r="B4437" s="2">
        <v>1865</v>
      </c>
      <c r="C4437" s="2">
        <v>0</v>
      </c>
      <c r="D4437" s="2" t="s">
        <v>3387</v>
      </c>
      <c r="E4437" s="2">
        <v>5411</v>
      </c>
      <c r="F4437" s="2" t="s">
        <v>3358</v>
      </c>
      <c r="G4437" s="2">
        <v>2579792.3369999998</v>
      </c>
      <c r="H4437" s="2">
        <v>1132315.2790000001</v>
      </c>
      <c r="I4437" s="2" t="s">
        <v>4898</v>
      </c>
      <c r="J4437" s="4">
        <v>39630</v>
      </c>
      <c r="K4437" s="230">
        <f t="shared" si="271"/>
        <v>2</v>
      </c>
      <c r="L4437" s="2" t="str">
        <f>$B4437&amp;"-"&amp;COUNTIF($B$2:$B4437, $B4437)</f>
        <v>1865-1</v>
      </c>
    </row>
    <row r="4438" spans="1:12" x14ac:dyDescent="0.2">
      <c r="A4438" s="2" t="s">
        <v>3385</v>
      </c>
      <c r="B4438" s="2">
        <v>1866</v>
      </c>
      <c r="C4438" s="2">
        <v>0</v>
      </c>
      <c r="D4438" s="2" t="s">
        <v>3387</v>
      </c>
      <c r="E4438" s="2">
        <v>5411</v>
      </c>
      <c r="F4438" s="2" t="s">
        <v>3358</v>
      </c>
      <c r="G4438" s="2">
        <v>2573401.4909999999</v>
      </c>
      <c r="H4438" s="2">
        <v>1133680.6780000001</v>
      </c>
      <c r="I4438" s="2" t="s">
        <v>4898</v>
      </c>
      <c r="J4438" s="4">
        <v>39630</v>
      </c>
      <c r="K4438" s="230">
        <f t="shared" si="271"/>
        <v>2</v>
      </c>
      <c r="L4438" s="2" t="str">
        <f>$B4438&amp;"-"&amp;COUNTIF($B$2:$B4438, $B4438)</f>
        <v>1866-3</v>
      </c>
    </row>
    <row r="4439" spans="1:12" x14ac:dyDescent="0.2">
      <c r="A4439" s="2" t="s">
        <v>3389</v>
      </c>
      <c r="B4439" s="2">
        <v>1847</v>
      </c>
      <c r="C4439" s="2">
        <v>0</v>
      </c>
      <c r="D4439" s="2" t="s">
        <v>3389</v>
      </c>
      <c r="E4439" s="2">
        <v>5412</v>
      </c>
      <c r="F4439" s="2" t="s">
        <v>3358</v>
      </c>
      <c r="G4439" s="2">
        <v>2559916.81</v>
      </c>
      <c r="H4439" s="2">
        <v>1136190.2279999999</v>
      </c>
      <c r="I4439" s="2" t="s">
        <v>4898</v>
      </c>
      <c r="J4439" s="4">
        <v>39630</v>
      </c>
      <c r="K4439" s="230">
        <f t="shared" si="271"/>
        <v>2</v>
      </c>
      <c r="L4439" s="2" t="str">
        <f>$B4439&amp;"-"&amp;COUNTIF($B$2:$B4439, $B4439)</f>
        <v>1847-1</v>
      </c>
    </row>
    <row r="4440" spans="1:12" x14ac:dyDescent="0.2">
      <c r="A4440" s="2" t="s">
        <v>3390</v>
      </c>
      <c r="B4440" s="2">
        <v>1852</v>
      </c>
      <c r="C4440" s="2">
        <v>0</v>
      </c>
      <c r="D4440" s="2" t="s">
        <v>3391</v>
      </c>
      <c r="E4440" s="2">
        <v>5413</v>
      </c>
      <c r="F4440" s="2" t="s">
        <v>3358</v>
      </c>
      <c r="G4440" s="2">
        <v>2560487.4530000002</v>
      </c>
      <c r="H4440" s="2">
        <v>1134343.915</v>
      </c>
      <c r="I4440" s="2" t="s">
        <v>4898</v>
      </c>
      <c r="J4440" s="4">
        <v>39630</v>
      </c>
      <c r="K4440" s="230">
        <f t="shared" si="271"/>
        <v>2</v>
      </c>
      <c r="L4440" s="2" t="str">
        <f>$B4440&amp;"-"&amp;COUNTIF($B$2:$B4440, $B4440)</f>
        <v>1852-1</v>
      </c>
    </row>
    <row r="4441" spans="1:12" x14ac:dyDescent="0.2">
      <c r="A4441" s="2" t="s">
        <v>3392</v>
      </c>
      <c r="B4441" s="2">
        <v>1844</v>
      </c>
      <c r="C4441" s="2">
        <v>0</v>
      </c>
      <c r="D4441" s="2" t="s">
        <v>3393</v>
      </c>
      <c r="E4441" s="2">
        <v>5414</v>
      </c>
      <c r="F4441" s="2" t="s">
        <v>3358</v>
      </c>
      <c r="G4441" s="2">
        <v>2564084.7910000002</v>
      </c>
      <c r="H4441" s="2">
        <v>1139561.966</v>
      </c>
      <c r="I4441" s="2" t="s">
        <v>4898</v>
      </c>
      <c r="J4441" s="4">
        <v>39630</v>
      </c>
      <c r="K4441" s="230">
        <f t="shared" si="271"/>
        <v>2</v>
      </c>
      <c r="L4441" s="2" t="str">
        <f>$B4441&amp;"-"&amp;COUNTIF($B$2:$B4441, $B4441)</f>
        <v>1844-1</v>
      </c>
    </row>
    <row r="4442" spans="1:12" x14ac:dyDescent="0.2">
      <c r="A4442" s="2" t="s">
        <v>3394</v>
      </c>
      <c r="B4442" s="2">
        <v>1853</v>
      </c>
      <c r="C4442" s="2">
        <v>0</v>
      </c>
      <c r="D4442" s="2" t="s">
        <v>3394</v>
      </c>
      <c r="E4442" s="2">
        <v>5415</v>
      </c>
      <c r="F4442" s="2" t="s">
        <v>3358</v>
      </c>
      <c r="G4442" s="2">
        <v>2560477.6140000001</v>
      </c>
      <c r="H4442" s="2">
        <v>1132425.449</v>
      </c>
      <c r="I4442" s="2" t="s">
        <v>4898</v>
      </c>
      <c r="J4442" s="4">
        <v>39630</v>
      </c>
      <c r="K4442" s="230">
        <f t="shared" si="271"/>
        <v>2</v>
      </c>
      <c r="L4442" s="2" t="str">
        <f>$B4442&amp;"-"&amp;COUNTIF($B$2:$B4442, $B4442)</f>
        <v>1853-1</v>
      </c>
    </row>
    <row r="4443" spans="1:12" x14ac:dyDescent="0.2">
      <c r="A4443" s="2" t="s">
        <v>3395</v>
      </c>
      <c r="B4443" s="2">
        <v>1170</v>
      </c>
      <c r="C4443" s="2">
        <v>0</v>
      </c>
      <c r="D4443" s="2" t="s">
        <v>3395</v>
      </c>
      <c r="E4443" s="2">
        <v>5422</v>
      </c>
      <c r="F4443" s="2" t="s">
        <v>3358</v>
      </c>
      <c r="G4443" s="2">
        <v>2519278.6979999999</v>
      </c>
      <c r="H4443" s="2">
        <v>1148950.527</v>
      </c>
      <c r="I4443" s="2" t="s">
        <v>4898</v>
      </c>
      <c r="J4443" s="4">
        <v>39630</v>
      </c>
      <c r="K4443" s="230">
        <f t="shared" si="271"/>
        <v>2</v>
      </c>
      <c r="L4443" s="2" t="str">
        <f>$B4443&amp;"-"&amp;COUNTIF($B$2:$B4443, $B4443)</f>
        <v>1170-1</v>
      </c>
    </row>
    <row r="4444" spans="1:12" x14ac:dyDescent="0.2">
      <c r="A4444" s="2" t="s">
        <v>3401</v>
      </c>
      <c r="B4444" s="2">
        <v>1172</v>
      </c>
      <c r="C4444" s="2">
        <v>0</v>
      </c>
      <c r="D4444" s="2" t="s">
        <v>3395</v>
      </c>
      <c r="E4444" s="2">
        <v>5422</v>
      </c>
      <c r="F4444" s="2" t="s">
        <v>3358</v>
      </c>
      <c r="G4444" s="2">
        <v>2516523.4619999998</v>
      </c>
      <c r="H4444" s="2">
        <v>1148818.68</v>
      </c>
      <c r="I4444" s="2" t="s">
        <v>4898</v>
      </c>
      <c r="J4444" s="4">
        <v>39630</v>
      </c>
      <c r="K4444" s="230">
        <f t="shared" si="271"/>
        <v>2</v>
      </c>
      <c r="L4444" s="2" t="str">
        <f>$B4444&amp;"-"&amp;COUNTIF($B$2:$B4444, $B4444)</f>
        <v>1172-1</v>
      </c>
    </row>
    <row r="4445" spans="1:12" x14ac:dyDescent="0.2">
      <c r="A4445" s="2" t="s">
        <v>3396</v>
      </c>
      <c r="B4445" s="2">
        <v>1174</v>
      </c>
      <c r="C4445" s="2">
        <v>0</v>
      </c>
      <c r="D4445" s="2" t="s">
        <v>3395</v>
      </c>
      <c r="E4445" s="2">
        <v>5422</v>
      </c>
      <c r="F4445" s="2" t="s">
        <v>3358</v>
      </c>
      <c r="G4445" s="2">
        <v>2516807.1609999998</v>
      </c>
      <c r="H4445" s="2">
        <v>1151153.513</v>
      </c>
      <c r="I4445" s="2" t="s">
        <v>4898</v>
      </c>
      <c r="J4445" s="4">
        <v>39630</v>
      </c>
      <c r="K4445" s="230">
        <f t="shared" si="271"/>
        <v>2</v>
      </c>
      <c r="L4445" s="2" t="str">
        <f>$B4445&amp;"-"&amp;COUNTIF($B$2:$B4445, $B4445)</f>
        <v>1174-1</v>
      </c>
    </row>
    <row r="4446" spans="1:12" x14ac:dyDescent="0.2">
      <c r="A4446" s="2" t="s">
        <v>3397</v>
      </c>
      <c r="B4446" s="2">
        <v>1174</v>
      </c>
      <c r="C4446" s="2">
        <v>2</v>
      </c>
      <c r="D4446" s="2" t="s">
        <v>3395</v>
      </c>
      <c r="E4446" s="2">
        <v>5422</v>
      </c>
      <c r="F4446" s="2" t="s">
        <v>3358</v>
      </c>
      <c r="G4446" s="2">
        <v>2516119.952</v>
      </c>
      <c r="H4446" s="2">
        <v>1149566.3330000001</v>
      </c>
      <c r="I4446" s="2" t="s">
        <v>4898</v>
      </c>
      <c r="J4446" s="4">
        <v>39630</v>
      </c>
      <c r="K4446" s="230">
        <f t="shared" si="271"/>
        <v>2</v>
      </c>
      <c r="L4446" s="2" t="str">
        <f>$B4446&amp;"-"&amp;COUNTIF($B$2:$B4446, $B4446)</f>
        <v>1174-2</v>
      </c>
    </row>
    <row r="4447" spans="1:12" x14ac:dyDescent="0.2">
      <c r="A4447" s="2" t="s">
        <v>3398</v>
      </c>
      <c r="B4447" s="2">
        <v>1144</v>
      </c>
      <c r="C4447" s="2">
        <v>0</v>
      </c>
      <c r="D4447" s="2" t="s">
        <v>3398</v>
      </c>
      <c r="E4447" s="2">
        <v>5423</v>
      </c>
      <c r="F4447" s="2" t="s">
        <v>3358</v>
      </c>
      <c r="G4447" s="2">
        <v>2518666.892</v>
      </c>
      <c r="H4447" s="2">
        <v>1156370.7309999999</v>
      </c>
      <c r="I4447" s="2" t="s">
        <v>4898</v>
      </c>
      <c r="J4447" s="4">
        <v>39630</v>
      </c>
      <c r="K4447" s="230">
        <f t="shared" si="271"/>
        <v>2</v>
      </c>
      <c r="L4447" s="2" t="str">
        <f>$B4447&amp;"-"&amp;COUNTIF($B$2:$B4447, $B4447)</f>
        <v>1144-1</v>
      </c>
    </row>
    <row r="4448" spans="1:12" x14ac:dyDescent="0.2">
      <c r="A4448" s="2" t="s">
        <v>3399</v>
      </c>
      <c r="B4448" s="2">
        <v>1149</v>
      </c>
      <c r="C4448" s="2">
        <v>0</v>
      </c>
      <c r="D4448" s="2" t="s">
        <v>3399</v>
      </c>
      <c r="E4448" s="2">
        <v>5424</v>
      </c>
      <c r="F4448" s="2" t="s">
        <v>3358</v>
      </c>
      <c r="G4448" s="2">
        <v>2514999.7609999999</v>
      </c>
      <c r="H4448" s="2">
        <v>1157989.71</v>
      </c>
      <c r="I4448" s="2" t="s">
        <v>4898</v>
      </c>
      <c r="J4448" s="4">
        <v>39630</v>
      </c>
      <c r="K4448" s="230">
        <f t="shared" si="271"/>
        <v>2</v>
      </c>
      <c r="L4448" s="2" t="str">
        <f>$B4448&amp;"-"&amp;COUNTIF($B$2:$B4448, $B4448)</f>
        <v>1149-1</v>
      </c>
    </row>
    <row r="4449" spans="1:12" x14ac:dyDescent="0.2">
      <c r="A4449" s="2" t="s">
        <v>3400</v>
      </c>
      <c r="B4449" s="2">
        <v>1145</v>
      </c>
      <c r="C4449" s="2">
        <v>0</v>
      </c>
      <c r="D4449" s="2" t="s">
        <v>3400</v>
      </c>
      <c r="E4449" s="2">
        <v>5425</v>
      </c>
      <c r="F4449" s="2" t="s">
        <v>3358</v>
      </c>
      <c r="G4449" s="2">
        <v>2513721.9640000002</v>
      </c>
      <c r="H4449" s="2">
        <v>1155896.514</v>
      </c>
      <c r="I4449" s="2" t="s">
        <v>4898</v>
      </c>
      <c r="J4449" s="4">
        <v>39630</v>
      </c>
      <c r="K4449" s="230">
        <f t="shared" si="271"/>
        <v>2</v>
      </c>
      <c r="L4449" s="2" t="str">
        <f>$B4449&amp;"-"&amp;COUNTIF($B$2:$B4449, $B4449)</f>
        <v>1145-1</v>
      </c>
    </row>
    <row r="4450" spans="1:12" x14ac:dyDescent="0.2">
      <c r="A4450" s="2" t="s">
        <v>3399</v>
      </c>
      <c r="B4450" s="2">
        <v>1149</v>
      </c>
      <c r="C4450" s="2">
        <v>0</v>
      </c>
      <c r="D4450" s="2" t="s">
        <v>3400</v>
      </c>
      <c r="E4450" s="2">
        <v>5425</v>
      </c>
      <c r="F4450" s="2" t="s">
        <v>3358</v>
      </c>
      <c r="G4450" s="2">
        <v>2515100.6719999998</v>
      </c>
      <c r="H4450" s="2">
        <v>1156319.2290000001</v>
      </c>
      <c r="I4450" s="2" t="s">
        <v>4898</v>
      </c>
      <c r="J4450" s="4">
        <v>39630</v>
      </c>
      <c r="K4450" s="230">
        <f t="shared" si="271"/>
        <v>2</v>
      </c>
      <c r="L4450" s="2" t="str">
        <f>$B4450&amp;"-"&amp;COUNTIF($B$2:$B4450, $B4450)</f>
        <v>1149-2</v>
      </c>
    </row>
    <row r="4451" spans="1:12" x14ac:dyDescent="0.2">
      <c r="A4451" s="2" t="s">
        <v>3401</v>
      </c>
      <c r="B4451" s="2">
        <v>1172</v>
      </c>
      <c r="C4451" s="2">
        <v>0</v>
      </c>
      <c r="D4451" s="2" t="s">
        <v>3401</v>
      </c>
      <c r="E4451" s="2">
        <v>5426</v>
      </c>
      <c r="F4451" s="2" t="s">
        <v>3358</v>
      </c>
      <c r="G4451" s="2">
        <v>2516613.1510000001</v>
      </c>
      <c r="H4451" s="2">
        <v>1148718.6810000001</v>
      </c>
      <c r="I4451" s="2" t="s">
        <v>4898</v>
      </c>
      <c r="J4451" s="4">
        <v>39630</v>
      </c>
      <c r="K4451" s="230">
        <f t="shared" si="271"/>
        <v>2</v>
      </c>
      <c r="L4451" s="2" t="str">
        <f>$B4451&amp;"-"&amp;COUNTIF($B$2:$B4451, $B4451)</f>
        <v>1172-2</v>
      </c>
    </row>
    <row r="4452" spans="1:12" x14ac:dyDescent="0.2">
      <c r="A4452" s="2" t="s">
        <v>3771</v>
      </c>
      <c r="B4452" s="2">
        <v>1166</v>
      </c>
      <c r="C4452" s="2">
        <v>0</v>
      </c>
      <c r="D4452" s="2" t="s">
        <v>3402</v>
      </c>
      <c r="E4452" s="2">
        <v>5427</v>
      </c>
      <c r="F4452" s="2" t="s">
        <v>3358</v>
      </c>
      <c r="G4452" s="2">
        <v>2518448.7960000001</v>
      </c>
      <c r="H4452" s="2">
        <v>1146828.6740000001</v>
      </c>
      <c r="I4452" s="2" t="s">
        <v>4898</v>
      </c>
      <c r="J4452" s="4">
        <v>39630</v>
      </c>
      <c r="K4452" s="230">
        <f t="shared" si="271"/>
        <v>2</v>
      </c>
      <c r="L4452" s="2" t="str">
        <f>$B4452&amp;"-"&amp;COUNTIF($B$2:$B4452, $B4452)</f>
        <v>1166-1</v>
      </c>
    </row>
    <row r="4453" spans="1:12" x14ac:dyDescent="0.2">
      <c r="A4453" s="2" t="s">
        <v>3402</v>
      </c>
      <c r="B4453" s="2">
        <v>1173</v>
      </c>
      <c r="C4453" s="2">
        <v>0</v>
      </c>
      <c r="D4453" s="2" t="s">
        <v>3402</v>
      </c>
      <c r="E4453" s="2">
        <v>5427</v>
      </c>
      <c r="F4453" s="2" t="s">
        <v>3358</v>
      </c>
      <c r="G4453" s="2">
        <v>2518235.6940000001</v>
      </c>
      <c r="H4453" s="2">
        <v>1147783.0330000001</v>
      </c>
      <c r="I4453" s="2" t="s">
        <v>4898</v>
      </c>
      <c r="J4453" s="4">
        <v>39630</v>
      </c>
      <c r="K4453" s="230">
        <f t="shared" si="271"/>
        <v>2</v>
      </c>
      <c r="L4453" s="2" t="str">
        <f>$B4453&amp;"-"&amp;COUNTIF($B$2:$B4453, $B4453)</f>
        <v>1173-1</v>
      </c>
    </row>
    <row r="4454" spans="1:12" x14ac:dyDescent="0.2">
      <c r="A4454" s="2" t="s">
        <v>3403</v>
      </c>
      <c r="B4454" s="2">
        <v>1188</v>
      </c>
      <c r="C4454" s="2">
        <v>0</v>
      </c>
      <c r="D4454" s="2" t="s">
        <v>3403</v>
      </c>
      <c r="E4454" s="2">
        <v>5428</v>
      </c>
      <c r="F4454" s="2" t="s">
        <v>3358</v>
      </c>
      <c r="G4454" s="2">
        <v>2511758.648</v>
      </c>
      <c r="H4454" s="2">
        <v>1152873.976</v>
      </c>
      <c r="I4454" s="2" t="s">
        <v>4898</v>
      </c>
      <c r="J4454" s="4">
        <v>39630</v>
      </c>
      <c r="K4454" s="230">
        <f t="shared" si="271"/>
        <v>2</v>
      </c>
      <c r="L4454" s="2" t="str">
        <f>$B4454&amp;"-"&amp;COUNTIF($B$2:$B4454, $B4454)</f>
        <v>1188-1</v>
      </c>
    </row>
    <row r="4455" spans="1:12" x14ac:dyDescent="0.2">
      <c r="A4455" s="2" t="s">
        <v>3404</v>
      </c>
      <c r="B4455" s="2">
        <v>1261</v>
      </c>
      <c r="C4455" s="2">
        <v>35</v>
      </c>
      <c r="D4455" s="2" t="s">
        <v>3404</v>
      </c>
      <c r="E4455" s="2">
        <v>5429</v>
      </c>
      <c r="F4455" s="2" t="s">
        <v>3358</v>
      </c>
      <c r="G4455" s="2">
        <v>2508054.2280000001</v>
      </c>
      <c r="H4455" s="2">
        <v>1151144.139</v>
      </c>
      <c r="I4455" s="2" t="s">
        <v>4898</v>
      </c>
      <c r="J4455" s="4">
        <v>39630</v>
      </c>
      <c r="K4455" s="230">
        <f t="shared" si="271"/>
        <v>2</v>
      </c>
      <c r="L4455" s="2" t="str">
        <f>$B4455&amp;"-"&amp;COUNTIF($B$2:$B4455, $B4455)</f>
        <v>1261-1</v>
      </c>
    </row>
    <row r="4456" spans="1:12" x14ac:dyDescent="0.2">
      <c r="A4456" s="2" t="s">
        <v>3405</v>
      </c>
      <c r="B4456" s="2">
        <v>1261</v>
      </c>
      <c r="C4456" s="2">
        <v>32</v>
      </c>
      <c r="D4456" s="2" t="s">
        <v>3405</v>
      </c>
      <c r="E4456" s="2">
        <v>5430</v>
      </c>
      <c r="F4456" s="2" t="s">
        <v>3358</v>
      </c>
      <c r="G4456" s="2">
        <v>2507378.0299999998</v>
      </c>
      <c r="H4456" s="2">
        <v>1149840.388</v>
      </c>
      <c r="I4456" s="2" t="s">
        <v>4898</v>
      </c>
      <c r="J4456" s="4">
        <v>39630</v>
      </c>
      <c r="K4456" s="230">
        <f t="shared" si="271"/>
        <v>2</v>
      </c>
      <c r="L4456" s="2" t="str">
        <f>$B4456&amp;"-"&amp;COUNTIF($B$2:$B4456, $B4456)</f>
        <v>1261-2</v>
      </c>
    </row>
    <row r="4457" spans="1:12" x14ac:dyDescent="0.2">
      <c r="A4457" s="2" t="s">
        <v>3406</v>
      </c>
      <c r="B4457" s="2">
        <v>1146</v>
      </c>
      <c r="C4457" s="2">
        <v>0</v>
      </c>
      <c r="D4457" s="2" t="s">
        <v>3407</v>
      </c>
      <c r="E4457" s="2">
        <v>5431</v>
      </c>
      <c r="F4457" s="2" t="s">
        <v>3358</v>
      </c>
      <c r="G4457" s="2">
        <v>2517549.2200000002</v>
      </c>
      <c r="H4457" s="2">
        <v>1158860.949</v>
      </c>
      <c r="I4457" s="2" t="s">
        <v>4898</v>
      </c>
      <c r="J4457" s="4">
        <v>39630</v>
      </c>
      <c r="K4457" s="230">
        <f t="shared" si="271"/>
        <v>2</v>
      </c>
      <c r="L4457" s="2" t="str">
        <f>$B4457&amp;"-"&amp;COUNTIF($B$2:$B4457, $B4457)</f>
        <v>1146-1</v>
      </c>
    </row>
    <row r="4458" spans="1:12" x14ac:dyDescent="0.2">
      <c r="A4458" s="2" t="s">
        <v>3408</v>
      </c>
      <c r="B4458" s="2">
        <v>1188</v>
      </c>
      <c r="C4458" s="2">
        <v>2</v>
      </c>
      <c r="D4458" s="2" t="s">
        <v>3409</v>
      </c>
      <c r="E4458" s="2">
        <v>5434</v>
      </c>
      <c r="F4458" s="2" t="s">
        <v>3358</v>
      </c>
      <c r="G4458" s="2">
        <v>2509303.3319999999</v>
      </c>
      <c r="H4458" s="2">
        <v>1152749.42</v>
      </c>
      <c r="I4458" s="2" t="s">
        <v>4898</v>
      </c>
      <c r="J4458" s="4">
        <v>39630</v>
      </c>
      <c r="K4458" s="230">
        <f t="shared" si="271"/>
        <v>2</v>
      </c>
      <c r="L4458" s="2" t="str">
        <f>$B4458&amp;"-"&amp;COUNTIF($B$2:$B4458, $B4458)</f>
        <v>1188-2</v>
      </c>
    </row>
    <row r="4459" spans="1:12" x14ac:dyDescent="0.2">
      <c r="A4459" s="2" t="s">
        <v>3400</v>
      </c>
      <c r="B4459" s="2">
        <v>1145</v>
      </c>
      <c r="C4459" s="2">
        <v>0</v>
      </c>
      <c r="D4459" s="2" t="s">
        <v>3411</v>
      </c>
      <c r="E4459" s="2">
        <v>5435</v>
      </c>
      <c r="F4459" s="2" t="s">
        <v>3358</v>
      </c>
      <c r="G4459" s="2">
        <v>2517470.531</v>
      </c>
      <c r="H4459" s="2">
        <v>1153337.9709999999</v>
      </c>
      <c r="I4459" s="2" t="s">
        <v>4898</v>
      </c>
      <c r="J4459" s="4">
        <v>39630</v>
      </c>
      <c r="K4459" s="230">
        <f t="shared" si="271"/>
        <v>2</v>
      </c>
      <c r="L4459" s="2" t="str">
        <f>$B4459&amp;"-"&amp;COUNTIF($B$2:$B4459, $B4459)</f>
        <v>1145-2</v>
      </c>
    </row>
    <row r="4460" spans="1:12" x14ac:dyDescent="0.2">
      <c r="A4460" s="2" t="s">
        <v>3410</v>
      </c>
      <c r="B4460" s="2">
        <v>1176</v>
      </c>
      <c r="C4460" s="2">
        <v>0</v>
      </c>
      <c r="D4460" s="2" t="s">
        <v>3411</v>
      </c>
      <c r="E4460" s="2">
        <v>5435</v>
      </c>
      <c r="F4460" s="2" t="s">
        <v>3358</v>
      </c>
      <c r="G4460" s="2">
        <v>2518872.6329999999</v>
      </c>
      <c r="H4460" s="2">
        <v>1152210.3419999999</v>
      </c>
      <c r="I4460" s="2" t="s">
        <v>4898</v>
      </c>
      <c r="J4460" s="4">
        <v>39630</v>
      </c>
      <c r="K4460" s="230">
        <f t="shared" si="271"/>
        <v>2</v>
      </c>
      <c r="L4460" s="2" t="str">
        <f>$B4460&amp;"-"&amp;COUNTIF($B$2:$B4460, $B4460)</f>
        <v>1176-1</v>
      </c>
    </row>
    <row r="4461" spans="1:12" x14ac:dyDescent="0.2">
      <c r="A4461" s="2" t="s">
        <v>3412</v>
      </c>
      <c r="B4461" s="2">
        <v>1187</v>
      </c>
      <c r="C4461" s="2">
        <v>0</v>
      </c>
      <c r="D4461" s="2" t="s">
        <v>3413</v>
      </c>
      <c r="E4461" s="2">
        <v>5436</v>
      </c>
      <c r="F4461" s="2" t="s">
        <v>3358</v>
      </c>
      <c r="G4461" s="2">
        <v>2512377.4350000001</v>
      </c>
      <c r="H4461" s="2">
        <v>1149844.4450000001</v>
      </c>
      <c r="I4461" s="2" t="s">
        <v>4898</v>
      </c>
      <c r="J4461" s="4">
        <v>39630</v>
      </c>
      <c r="K4461" s="230">
        <f t="shared" si="271"/>
        <v>2</v>
      </c>
      <c r="L4461" s="2" t="str">
        <f>$B4461&amp;"-"&amp;COUNTIF($B$2:$B4461, $B4461)</f>
        <v>1187-1</v>
      </c>
    </row>
    <row r="4462" spans="1:12" x14ac:dyDescent="0.2">
      <c r="A4462" s="2" t="s">
        <v>3414</v>
      </c>
      <c r="B4462" s="2">
        <v>1189</v>
      </c>
      <c r="C4462" s="2">
        <v>0</v>
      </c>
      <c r="D4462" s="2" t="s">
        <v>3414</v>
      </c>
      <c r="E4462" s="2">
        <v>5437</v>
      </c>
      <c r="F4462" s="2" t="s">
        <v>3358</v>
      </c>
      <c r="G4462" s="2">
        <v>2514583.2910000002</v>
      </c>
      <c r="H4462" s="2">
        <v>1152579.152</v>
      </c>
      <c r="I4462" s="2" t="s">
        <v>4898</v>
      </c>
      <c r="J4462" s="4">
        <v>39630</v>
      </c>
      <c r="K4462" s="230">
        <f t="shared" si="271"/>
        <v>2</v>
      </c>
      <c r="L4462" s="2" t="str">
        <f>$B4462&amp;"-"&amp;COUNTIF($B$2:$B4462, $B4462)</f>
        <v>1189-1</v>
      </c>
    </row>
    <row r="4463" spans="1:12" x14ac:dyDescent="0.2">
      <c r="A4463" s="2" t="s">
        <v>1324</v>
      </c>
      <c r="B4463" s="2">
        <v>1564</v>
      </c>
      <c r="C4463" s="2">
        <v>0</v>
      </c>
      <c r="D4463" s="2" t="s">
        <v>3415</v>
      </c>
      <c r="E4463" s="2">
        <v>5451</v>
      </c>
      <c r="F4463" s="2" t="s">
        <v>3358</v>
      </c>
      <c r="G4463" s="2">
        <v>2567436.7889999999</v>
      </c>
      <c r="H4463" s="2">
        <v>1191713.7150000001</v>
      </c>
      <c r="I4463" s="2" t="s">
        <v>4898</v>
      </c>
      <c r="J4463" s="4">
        <v>39630</v>
      </c>
      <c r="K4463" s="230">
        <f t="shared" si="271"/>
        <v>2</v>
      </c>
      <c r="L4463" s="2" t="str">
        <f>$B4463&amp;"-"&amp;COUNTIF($B$2:$B4463, $B4463)</f>
        <v>1564-2</v>
      </c>
    </row>
    <row r="4464" spans="1:12" x14ac:dyDescent="0.2">
      <c r="A4464" s="2" t="s">
        <v>3415</v>
      </c>
      <c r="B4464" s="2">
        <v>1580</v>
      </c>
      <c r="C4464" s="2">
        <v>0</v>
      </c>
      <c r="D4464" s="2" t="s">
        <v>3415</v>
      </c>
      <c r="E4464" s="2">
        <v>5451</v>
      </c>
      <c r="F4464" s="2" t="s">
        <v>3358</v>
      </c>
      <c r="G4464" s="2">
        <v>2569374.1570000001</v>
      </c>
      <c r="H4464" s="2">
        <v>1192672.247</v>
      </c>
      <c r="I4464" s="2" t="s">
        <v>4898</v>
      </c>
      <c r="J4464" s="4">
        <v>39630</v>
      </c>
      <c r="K4464" s="230">
        <f t="shared" si="271"/>
        <v>2</v>
      </c>
      <c r="L4464" s="2" t="str">
        <f>$B4464&amp;"-"&amp;COUNTIF($B$2:$B4464, $B4464)</f>
        <v>1580-3</v>
      </c>
    </row>
    <row r="4465" spans="1:12" x14ac:dyDescent="0.2">
      <c r="A4465" s="2" t="s">
        <v>3416</v>
      </c>
      <c r="B4465" s="2">
        <v>1580</v>
      </c>
      <c r="C4465" s="2">
        <v>2</v>
      </c>
      <c r="D4465" s="2" t="s">
        <v>3415</v>
      </c>
      <c r="E4465" s="2">
        <v>5451</v>
      </c>
      <c r="F4465" s="2" t="s">
        <v>3358</v>
      </c>
      <c r="G4465" s="2">
        <v>2569519.8969999999</v>
      </c>
      <c r="H4465" s="2">
        <v>1189350.9410000001</v>
      </c>
      <c r="I4465" s="2" t="s">
        <v>4898</v>
      </c>
      <c r="J4465" s="4">
        <v>39630</v>
      </c>
      <c r="K4465" s="230">
        <f t="shared" si="271"/>
        <v>2</v>
      </c>
      <c r="L4465" s="2" t="str">
        <f>$B4465&amp;"-"&amp;COUNTIF($B$2:$B4465, $B4465)</f>
        <v>1580-4</v>
      </c>
    </row>
    <row r="4466" spans="1:12" x14ac:dyDescent="0.2">
      <c r="A4466" s="2" t="s">
        <v>3417</v>
      </c>
      <c r="B4466" s="2">
        <v>1580</v>
      </c>
      <c r="C4466" s="2">
        <v>3</v>
      </c>
      <c r="D4466" s="2" t="s">
        <v>3415</v>
      </c>
      <c r="E4466" s="2">
        <v>5451</v>
      </c>
      <c r="F4466" s="2" t="s">
        <v>3358</v>
      </c>
      <c r="G4466" s="2">
        <v>2571179.9720000001</v>
      </c>
      <c r="H4466" s="2">
        <v>1191299.166</v>
      </c>
      <c r="I4466" s="2" t="s">
        <v>4898</v>
      </c>
      <c r="J4466" s="4">
        <v>39630</v>
      </c>
      <c r="K4466" s="230">
        <f t="shared" si="271"/>
        <v>2</v>
      </c>
      <c r="L4466" s="2" t="str">
        <f>$B4466&amp;"-"&amp;COUNTIF($B$2:$B4466, $B4466)</f>
        <v>1580-5</v>
      </c>
    </row>
    <row r="4467" spans="1:12" x14ac:dyDescent="0.2">
      <c r="A4467" s="2" t="s">
        <v>3418</v>
      </c>
      <c r="B4467" s="2">
        <v>1588</v>
      </c>
      <c r="C4467" s="2">
        <v>0</v>
      </c>
      <c r="D4467" s="2" t="s">
        <v>3418</v>
      </c>
      <c r="E4467" s="2">
        <v>5456</v>
      </c>
      <c r="F4467" s="2" t="s">
        <v>3358</v>
      </c>
      <c r="G4467" s="2">
        <v>2569165.057</v>
      </c>
      <c r="H4467" s="2">
        <v>1200556.4380000001</v>
      </c>
      <c r="I4467" s="2" t="s">
        <v>4898</v>
      </c>
      <c r="J4467" s="4">
        <v>39630</v>
      </c>
      <c r="K4467" s="230">
        <f t="shared" si="271"/>
        <v>2</v>
      </c>
      <c r="L4467" s="2" t="str">
        <f>$B4467&amp;"-"&amp;COUNTIF($B$2:$B4467, $B4467)</f>
        <v>1588-1</v>
      </c>
    </row>
    <row r="4468" spans="1:12" x14ac:dyDescent="0.2">
      <c r="A4468" s="2" t="s">
        <v>3419</v>
      </c>
      <c r="B4468" s="2">
        <v>1595</v>
      </c>
      <c r="C4468" s="2">
        <v>0</v>
      </c>
      <c r="D4468" s="2" t="s">
        <v>3419</v>
      </c>
      <c r="E4468" s="2">
        <v>5458</v>
      </c>
      <c r="F4468" s="2" t="s">
        <v>3358</v>
      </c>
      <c r="G4468" s="2">
        <v>2572125.1170000001</v>
      </c>
      <c r="H4468" s="2">
        <v>1194772.1850000001</v>
      </c>
      <c r="I4468" s="2" t="s">
        <v>4898</v>
      </c>
      <c r="J4468" s="4">
        <v>39630</v>
      </c>
      <c r="K4468" s="230">
        <f t="shared" si="271"/>
        <v>2</v>
      </c>
      <c r="L4468" s="2" t="str">
        <f>$B4468&amp;"-"&amp;COUNTIF($B$2:$B4468, $B4468)</f>
        <v>1595-2</v>
      </c>
    </row>
    <row r="4469" spans="1:12" x14ac:dyDescent="0.2">
      <c r="A4469" s="2" t="s">
        <v>3420</v>
      </c>
      <c r="B4469" s="2">
        <v>1584</v>
      </c>
      <c r="C4469" s="2">
        <v>0</v>
      </c>
      <c r="D4469" s="2" t="s">
        <v>3421</v>
      </c>
      <c r="E4469" s="2">
        <v>5464</v>
      </c>
      <c r="F4469" s="2" t="s">
        <v>3358</v>
      </c>
      <c r="G4469" s="2">
        <v>2566553.9210000001</v>
      </c>
      <c r="H4469" s="2">
        <v>1194912.99</v>
      </c>
      <c r="I4469" s="2" t="s">
        <v>4898</v>
      </c>
      <c r="J4469" s="4">
        <v>39630</v>
      </c>
      <c r="K4469" s="230">
        <f t="shared" si="271"/>
        <v>2</v>
      </c>
      <c r="L4469" s="2" t="str">
        <f>$B4469&amp;"-"&amp;COUNTIF($B$2:$B4469, $B4469)</f>
        <v>1584-1</v>
      </c>
    </row>
    <row r="4470" spans="1:12" x14ac:dyDescent="0.2">
      <c r="A4470" s="2" t="s">
        <v>3422</v>
      </c>
      <c r="B4470" s="2">
        <v>1585</v>
      </c>
      <c r="C4470" s="2">
        <v>0</v>
      </c>
      <c r="D4470" s="2" t="s">
        <v>3421</v>
      </c>
      <c r="E4470" s="2">
        <v>5464</v>
      </c>
      <c r="F4470" s="2" t="s">
        <v>3358</v>
      </c>
      <c r="G4470" s="2">
        <v>2568591.0890000002</v>
      </c>
      <c r="H4470" s="2">
        <v>1195797.1569999999</v>
      </c>
      <c r="I4470" s="2" t="s">
        <v>4898</v>
      </c>
      <c r="J4470" s="4">
        <v>39630</v>
      </c>
      <c r="K4470" s="230">
        <f t="shared" si="271"/>
        <v>2</v>
      </c>
      <c r="L4470" s="2" t="str">
        <f>$B4470&amp;"-"&amp;COUNTIF($B$2:$B4470, $B4470)</f>
        <v>1585-1</v>
      </c>
    </row>
    <row r="4471" spans="1:12" x14ac:dyDescent="0.2">
      <c r="A4471" s="2" t="s">
        <v>3423</v>
      </c>
      <c r="B4471" s="2">
        <v>1585</v>
      </c>
      <c r="C4471" s="2">
        <v>2</v>
      </c>
      <c r="D4471" s="2" t="s">
        <v>3421</v>
      </c>
      <c r="E4471" s="2">
        <v>5464</v>
      </c>
      <c r="F4471" s="2" t="s">
        <v>3358</v>
      </c>
      <c r="G4471" s="2">
        <v>2568270.3139999998</v>
      </c>
      <c r="H4471" s="2">
        <v>1197219.9099999999</v>
      </c>
      <c r="I4471" s="2" t="s">
        <v>4898</v>
      </c>
      <c r="J4471" s="4">
        <v>39630</v>
      </c>
      <c r="K4471" s="230">
        <f t="shared" si="271"/>
        <v>2</v>
      </c>
      <c r="L4471" s="2" t="str">
        <f>$B4471&amp;"-"&amp;COUNTIF($B$2:$B4471, $B4471)</f>
        <v>1585-2</v>
      </c>
    </row>
    <row r="4472" spans="1:12" x14ac:dyDescent="0.2">
      <c r="A4472" s="2" t="s">
        <v>3424</v>
      </c>
      <c r="B4472" s="2">
        <v>1585</v>
      </c>
      <c r="C4472" s="2">
        <v>3</v>
      </c>
      <c r="D4472" s="2" t="s">
        <v>3421</v>
      </c>
      <c r="E4472" s="2">
        <v>5464</v>
      </c>
      <c r="F4472" s="2" t="s">
        <v>3358</v>
      </c>
      <c r="G4472" s="2">
        <v>2568637.6660000002</v>
      </c>
      <c r="H4472" s="2">
        <v>1196989.6540000001</v>
      </c>
      <c r="I4472" s="2" t="s">
        <v>4898</v>
      </c>
      <c r="J4472" s="4">
        <v>39630</v>
      </c>
      <c r="K4472" s="230">
        <f t="shared" si="271"/>
        <v>2</v>
      </c>
      <c r="L4472" s="2" t="str">
        <f>$B4472&amp;"-"&amp;COUNTIF($B$2:$B4472, $B4472)</f>
        <v>1585-3</v>
      </c>
    </row>
    <row r="4473" spans="1:12" x14ac:dyDescent="0.2">
      <c r="A4473" s="2" t="s">
        <v>3425</v>
      </c>
      <c r="B4473" s="2">
        <v>1586</v>
      </c>
      <c r="C4473" s="2">
        <v>0</v>
      </c>
      <c r="D4473" s="2" t="s">
        <v>3421</v>
      </c>
      <c r="E4473" s="2">
        <v>5464</v>
      </c>
      <c r="F4473" s="2" t="s">
        <v>3358</v>
      </c>
      <c r="G4473" s="2">
        <v>2569361.9530000002</v>
      </c>
      <c r="H4473" s="2">
        <v>1198057.4790000001</v>
      </c>
      <c r="I4473" s="2" t="s">
        <v>4898</v>
      </c>
      <c r="J4473" s="4">
        <v>39630</v>
      </c>
      <c r="K4473" s="230">
        <f t="shared" si="271"/>
        <v>2</v>
      </c>
      <c r="L4473" s="2" t="str">
        <f>$B4473&amp;"-"&amp;COUNTIF($B$2:$B4473, $B4473)</f>
        <v>1586-1</v>
      </c>
    </row>
    <row r="4474" spans="1:12" x14ac:dyDescent="0.2">
      <c r="A4474" s="2" t="s">
        <v>3426</v>
      </c>
      <c r="B4474" s="2">
        <v>1587</v>
      </c>
      <c r="C4474" s="2">
        <v>0</v>
      </c>
      <c r="D4474" s="2" t="s">
        <v>3421</v>
      </c>
      <c r="E4474" s="2">
        <v>5464</v>
      </c>
      <c r="F4474" s="2" t="s">
        <v>3358</v>
      </c>
      <c r="G4474" s="2">
        <v>2567163.8160000001</v>
      </c>
      <c r="H4474" s="2">
        <v>1197435.014</v>
      </c>
      <c r="I4474" s="2" t="s">
        <v>4898</v>
      </c>
      <c r="J4474" s="4">
        <v>39630</v>
      </c>
      <c r="K4474" s="230">
        <f t="shared" si="271"/>
        <v>2</v>
      </c>
      <c r="L4474" s="2" t="str">
        <f>$B4474&amp;"-"&amp;COUNTIF($B$2:$B4474, $B4474)</f>
        <v>1587-1</v>
      </c>
    </row>
    <row r="4475" spans="1:12" x14ac:dyDescent="0.2">
      <c r="A4475" s="2" t="s">
        <v>3427</v>
      </c>
      <c r="B4475" s="2">
        <v>1587</v>
      </c>
      <c r="C4475" s="2">
        <v>1</v>
      </c>
      <c r="D4475" s="2" t="s">
        <v>3421</v>
      </c>
      <c r="E4475" s="2">
        <v>5464</v>
      </c>
      <c r="F4475" s="2" t="s">
        <v>3358</v>
      </c>
      <c r="G4475" s="2">
        <v>2567517.855</v>
      </c>
      <c r="H4475" s="2">
        <v>1195719.0819999999</v>
      </c>
      <c r="I4475" s="2" t="s">
        <v>4898</v>
      </c>
      <c r="J4475" s="4">
        <v>39630</v>
      </c>
      <c r="K4475" s="230">
        <f t="shared" si="271"/>
        <v>2</v>
      </c>
      <c r="L4475" s="2" t="str">
        <f>$B4475&amp;"-"&amp;COUNTIF($B$2:$B4475, $B4475)</f>
        <v>1587-2</v>
      </c>
    </row>
    <row r="4476" spans="1:12" x14ac:dyDescent="0.2">
      <c r="A4476" s="2" t="s">
        <v>3428</v>
      </c>
      <c r="B4476" s="2">
        <v>1589</v>
      </c>
      <c r="C4476" s="2">
        <v>0</v>
      </c>
      <c r="D4476" s="2" t="s">
        <v>3421</v>
      </c>
      <c r="E4476" s="2">
        <v>5464</v>
      </c>
      <c r="F4476" s="2" t="s">
        <v>3358</v>
      </c>
      <c r="G4476" s="2">
        <v>2565311.3220000002</v>
      </c>
      <c r="H4476" s="2">
        <v>1197767.8540000001</v>
      </c>
      <c r="I4476" s="2" t="s">
        <v>4898</v>
      </c>
      <c r="J4476" s="4">
        <v>39630</v>
      </c>
      <c r="K4476" s="230">
        <f t="shared" si="271"/>
        <v>2</v>
      </c>
      <c r="L4476" s="2" t="str">
        <f>$B4476&amp;"-"&amp;COUNTIF($B$2:$B4476, $B4476)</f>
        <v>1589-1</v>
      </c>
    </row>
    <row r="4477" spans="1:12" x14ac:dyDescent="0.2">
      <c r="A4477" s="2" t="s">
        <v>3429</v>
      </c>
      <c r="B4477" s="2">
        <v>1787</v>
      </c>
      <c r="C4477" s="2">
        <v>2</v>
      </c>
      <c r="D4477" s="2" t="s">
        <v>3421</v>
      </c>
      <c r="E4477" s="2">
        <v>5464</v>
      </c>
      <c r="F4477" s="2" t="s">
        <v>3358</v>
      </c>
      <c r="G4477" s="2">
        <v>2570564.8859999999</v>
      </c>
      <c r="H4477" s="2">
        <v>1198929.1510000001</v>
      </c>
      <c r="I4477" s="2" t="s">
        <v>4898</v>
      </c>
      <c r="J4477" s="4">
        <v>39630</v>
      </c>
      <c r="K4477" s="230">
        <f t="shared" si="271"/>
        <v>2</v>
      </c>
      <c r="L4477" s="2" t="str">
        <f>$B4477&amp;"-"&amp;COUNTIF($B$2:$B4477, $B4477)</f>
        <v>1787-3</v>
      </c>
    </row>
    <row r="4478" spans="1:12" x14ac:dyDescent="0.2">
      <c r="A4478" s="2" t="s">
        <v>3430</v>
      </c>
      <c r="B4478" s="2">
        <v>1042</v>
      </c>
      <c r="C4478" s="2">
        <v>4</v>
      </c>
      <c r="D4478" s="2" t="s">
        <v>3430</v>
      </c>
      <c r="E4478" s="2">
        <v>5471</v>
      </c>
      <c r="F4478" s="2" t="s">
        <v>3358</v>
      </c>
      <c r="G4478" s="2">
        <v>2533781.2429999998</v>
      </c>
      <c r="H4478" s="2">
        <v>1163947.1569999999</v>
      </c>
      <c r="I4478" s="2" t="s">
        <v>4898</v>
      </c>
      <c r="J4478" s="4">
        <v>39630</v>
      </c>
      <c r="K4478" s="230">
        <f t="shared" si="271"/>
        <v>2</v>
      </c>
      <c r="L4478" s="2" t="str">
        <f>$B4478&amp;"-"&amp;COUNTIF($B$2:$B4478, $B4478)</f>
        <v>1042-1</v>
      </c>
    </row>
    <row r="4479" spans="1:12" x14ac:dyDescent="0.2">
      <c r="A4479" s="2" t="s">
        <v>3440</v>
      </c>
      <c r="B4479" s="2">
        <v>1306</v>
      </c>
      <c r="C4479" s="2">
        <v>0</v>
      </c>
      <c r="D4479" s="2" t="s">
        <v>3430</v>
      </c>
      <c r="E4479" s="2">
        <v>5471</v>
      </c>
      <c r="F4479" s="2" t="s">
        <v>3358</v>
      </c>
      <c r="G4479" s="2">
        <v>2532844.9440000001</v>
      </c>
      <c r="H4479" s="2">
        <v>1163427.459</v>
      </c>
      <c r="I4479" s="2" t="s">
        <v>4898</v>
      </c>
      <c r="J4479" s="4">
        <v>39630</v>
      </c>
      <c r="K4479" s="230">
        <f t="shared" si="271"/>
        <v>2</v>
      </c>
      <c r="L4479" s="2" t="str">
        <f>$B4479&amp;"-"&amp;COUNTIF($B$2:$B4479, $B4479)</f>
        <v>1306-1</v>
      </c>
    </row>
    <row r="4480" spans="1:12" x14ac:dyDescent="0.2">
      <c r="A4480" s="2" t="s">
        <v>3431</v>
      </c>
      <c r="B4480" s="2">
        <v>1035</v>
      </c>
      <c r="C4480" s="2">
        <v>0</v>
      </c>
      <c r="D4480" s="2" t="s">
        <v>3431</v>
      </c>
      <c r="E4480" s="2">
        <v>5472</v>
      </c>
      <c r="F4480" s="2" t="s">
        <v>3358</v>
      </c>
      <c r="G4480" s="2">
        <v>2533025.0279999999</v>
      </c>
      <c r="H4480" s="2">
        <v>1162344.4169999999</v>
      </c>
      <c r="I4480" s="2" t="s">
        <v>4898</v>
      </c>
      <c r="J4480" s="4">
        <v>39630</v>
      </c>
      <c r="K4480" s="230">
        <f t="shared" si="271"/>
        <v>2</v>
      </c>
      <c r="L4480" s="2" t="str">
        <f>$B4480&amp;"-"&amp;COUNTIF($B$2:$B4480, $B4480)</f>
        <v>1035-1</v>
      </c>
    </row>
    <row r="4481" spans="1:12" x14ac:dyDescent="0.2">
      <c r="A4481" s="2" t="s">
        <v>3432</v>
      </c>
      <c r="B4481" s="2">
        <v>1034</v>
      </c>
      <c r="C4481" s="2">
        <v>0</v>
      </c>
      <c r="D4481" s="2" t="s">
        <v>3432</v>
      </c>
      <c r="E4481" s="2">
        <v>5473</v>
      </c>
      <c r="F4481" s="2" t="s">
        <v>3358</v>
      </c>
      <c r="G4481" s="2">
        <v>2534597.4010000001</v>
      </c>
      <c r="H4481" s="2">
        <v>1161652.3959999999</v>
      </c>
      <c r="I4481" s="2" t="s">
        <v>4898</v>
      </c>
      <c r="J4481" s="4">
        <v>39630</v>
      </c>
      <c r="K4481" s="230">
        <f t="shared" si="271"/>
        <v>2</v>
      </c>
      <c r="L4481" s="2" t="str">
        <f>$B4481&amp;"-"&amp;COUNTIF($B$2:$B4481, $B4481)</f>
        <v>1034-1</v>
      </c>
    </row>
    <row r="4482" spans="1:12" x14ac:dyDescent="0.2">
      <c r="A4482" s="2" t="s">
        <v>3434</v>
      </c>
      <c r="B4482" s="2">
        <v>1148</v>
      </c>
      <c r="C4482" s="2">
        <v>7</v>
      </c>
      <c r="D4482" s="2" t="s">
        <v>3433</v>
      </c>
      <c r="E4482" s="2">
        <v>5474</v>
      </c>
      <c r="F4482" s="2" t="s">
        <v>3358</v>
      </c>
      <c r="G4482" s="2">
        <v>2524916.69</v>
      </c>
      <c r="H4482" s="2">
        <v>1162433.044</v>
      </c>
      <c r="I4482" s="2" t="s">
        <v>4898</v>
      </c>
      <c r="J4482" s="4">
        <v>39630</v>
      </c>
      <c r="K4482" s="230">
        <f t="shared" si="271"/>
        <v>2</v>
      </c>
      <c r="L4482" s="2" t="str">
        <f>$B4482&amp;"-"&amp;COUNTIF($B$2:$B4482, $B4482)</f>
        <v>1148-1</v>
      </c>
    </row>
    <row r="4483" spans="1:12" x14ac:dyDescent="0.2">
      <c r="A4483" s="2" t="s">
        <v>3433</v>
      </c>
      <c r="B4483" s="2">
        <v>1308</v>
      </c>
      <c r="C4483" s="2">
        <v>0</v>
      </c>
      <c r="D4483" s="2" t="s">
        <v>3433</v>
      </c>
      <c r="E4483" s="2">
        <v>5474</v>
      </c>
      <c r="F4483" s="2" t="s">
        <v>3358</v>
      </c>
      <c r="G4483" s="2">
        <v>2525584.0520000001</v>
      </c>
      <c r="H4483" s="2">
        <v>1163728.05</v>
      </c>
      <c r="I4483" s="2" t="s">
        <v>4898</v>
      </c>
      <c r="J4483" s="4">
        <v>39630</v>
      </c>
      <c r="K4483" s="230">
        <f t="shared" ref="K4483:K4546" si="272">IF(I4483="it", 1, IF(I4483="fr", 2, 3))</f>
        <v>2</v>
      </c>
      <c r="L4483" s="2" t="str">
        <f>$B4483&amp;"-"&amp;COUNTIF($B$2:$B4483, $B4483)</f>
        <v>1308-1</v>
      </c>
    </row>
    <row r="4484" spans="1:12" x14ac:dyDescent="0.2">
      <c r="A4484" s="2" t="s">
        <v>3435</v>
      </c>
      <c r="B4484" s="2">
        <v>1316</v>
      </c>
      <c r="C4484" s="2">
        <v>0</v>
      </c>
      <c r="D4484" s="2" t="s">
        <v>3433</v>
      </c>
      <c r="E4484" s="2">
        <v>5474</v>
      </c>
      <c r="F4484" s="2" t="s">
        <v>3358</v>
      </c>
      <c r="G4484" s="2">
        <v>2525731.1140000001</v>
      </c>
      <c r="H4484" s="2">
        <v>1165247.253</v>
      </c>
      <c r="I4484" s="2" t="s">
        <v>4898</v>
      </c>
      <c r="J4484" s="4">
        <v>39630</v>
      </c>
      <c r="K4484" s="230">
        <f t="shared" si="272"/>
        <v>2</v>
      </c>
      <c r="L4484" s="2" t="str">
        <f>$B4484&amp;"-"&amp;COUNTIF($B$2:$B4484, $B4484)</f>
        <v>1316-1</v>
      </c>
    </row>
    <row r="4485" spans="1:12" x14ac:dyDescent="0.2">
      <c r="A4485" s="2" t="s">
        <v>3434</v>
      </c>
      <c r="B4485" s="2">
        <v>1148</v>
      </c>
      <c r="C4485" s="2">
        <v>7</v>
      </c>
      <c r="D4485" s="2" t="s">
        <v>3434</v>
      </c>
      <c r="E4485" s="2">
        <v>5475</v>
      </c>
      <c r="F4485" s="2" t="s">
        <v>3358</v>
      </c>
      <c r="G4485" s="2">
        <v>2524012.7250000001</v>
      </c>
      <c r="H4485" s="2">
        <v>1162380.966</v>
      </c>
      <c r="I4485" s="2" t="s">
        <v>4898</v>
      </c>
      <c r="J4485" s="4">
        <v>39630</v>
      </c>
      <c r="K4485" s="230">
        <f t="shared" si="272"/>
        <v>2</v>
      </c>
      <c r="L4485" s="2" t="str">
        <f>$B4485&amp;"-"&amp;COUNTIF($B$2:$B4485, $B4485)</f>
        <v>1148-2</v>
      </c>
    </row>
    <row r="4486" spans="1:12" x14ac:dyDescent="0.2">
      <c r="A4486" s="2" t="s">
        <v>3435</v>
      </c>
      <c r="B4486" s="2">
        <v>1316</v>
      </c>
      <c r="C4486" s="2">
        <v>0</v>
      </c>
      <c r="D4486" s="2" t="s">
        <v>3435</v>
      </c>
      <c r="E4486" s="2">
        <v>5476</v>
      </c>
      <c r="F4486" s="2" t="s">
        <v>3358</v>
      </c>
      <c r="G4486" s="2">
        <v>2526008.023</v>
      </c>
      <c r="H4486" s="2">
        <v>1166231.3470000001</v>
      </c>
      <c r="I4486" s="2" t="s">
        <v>4898</v>
      </c>
      <c r="J4486" s="4">
        <v>39630</v>
      </c>
      <c r="K4486" s="230">
        <f t="shared" si="272"/>
        <v>2</v>
      </c>
      <c r="L4486" s="2" t="str">
        <f>$B4486&amp;"-"&amp;COUNTIF($B$2:$B4486, $B4486)</f>
        <v>1316-2</v>
      </c>
    </row>
    <row r="4487" spans="1:12" x14ac:dyDescent="0.2">
      <c r="A4487" s="2" t="s">
        <v>3436</v>
      </c>
      <c r="B4487" s="2">
        <v>1304</v>
      </c>
      <c r="C4487" s="2">
        <v>0</v>
      </c>
      <c r="D4487" s="2" t="s">
        <v>3437</v>
      </c>
      <c r="E4487" s="2">
        <v>5477</v>
      </c>
      <c r="F4487" s="2" t="s">
        <v>3358</v>
      </c>
      <c r="G4487" s="2">
        <v>2528224.6370000001</v>
      </c>
      <c r="H4487" s="2">
        <v>1163208.142</v>
      </c>
      <c r="I4487" s="2" t="s">
        <v>4898</v>
      </c>
      <c r="J4487" s="4">
        <v>39630</v>
      </c>
      <c r="K4487" s="230">
        <f t="shared" si="272"/>
        <v>2</v>
      </c>
      <c r="L4487" s="2" t="str">
        <f>$B4487&amp;"-"&amp;COUNTIF($B$2:$B4487, $B4487)</f>
        <v>1304-1</v>
      </c>
    </row>
    <row r="4488" spans="1:12" x14ac:dyDescent="0.2">
      <c r="A4488" s="2" t="s">
        <v>3438</v>
      </c>
      <c r="B4488" s="2">
        <v>1304</v>
      </c>
      <c r="C4488" s="2">
        <v>3</v>
      </c>
      <c r="D4488" s="2" t="s">
        <v>3437</v>
      </c>
      <c r="E4488" s="2">
        <v>5477</v>
      </c>
      <c r="F4488" s="2" t="s">
        <v>3358</v>
      </c>
      <c r="G4488" s="2">
        <v>2528794.3790000002</v>
      </c>
      <c r="H4488" s="2">
        <v>1161178.47</v>
      </c>
      <c r="I4488" s="2" t="s">
        <v>4898</v>
      </c>
      <c r="J4488" s="4">
        <v>39630</v>
      </c>
      <c r="K4488" s="230">
        <f t="shared" si="272"/>
        <v>2</v>
      </c>
      <c r="L4488" s="2" t="str">
        <f>$B4488&amp;"-"&amp;COUNTIF($B$2:$B4488, $B4488)</f>
        <v>1304-2</v>
      </c>
    </row>
    <row r="4489" spans="1:12" x14ac:dyDescent="0.2">
      <c r="A4489" s="2" t="s">
        <v>3439</v>
      </c>
      <c r="B4489" s="2">
        <v>1148</v>
      </c>
      <c r="C4489" s="2">
        <v>4</v>
      </c>
      <c r="D4489" s="2" t="s">
        <v>3439</v>
      </c>
      <c r="E4489" s="2">
        <v>5479</v>
      </c>
      <c r="F4489" s="2" t="s">
        <v>3358</v>
      </c>
      <c r="G4489" s="2">
        <v>2523044.1069999998</v>
      </c>
      <c r="H4489" s="2">
        <v>1164996.26</v>
      </c>
      <c r="I4489" s="2" t="s">
        <v>4898</v>
      </c>
      <c r="J4489" s="4">
        <v>39630</v>
      </c>
      <c r="K4489" s="230">
        <f t="shared" si="272"/>
        <v>2</v>
      </c>
      <c r="L4489" s="2" t="str">
        <f>$B4489&amp;"-"&amp;COUNTIF($B$2:$B4489, $B4489)</f>
        <v>1148-3</v>
      </c>
    </row>
    <row r="4490" spans="1:12" x14ac:dyDescent="0.2">
      <c r="A4490" s="2" t="s">
        <v>3440</v>
      </c>
      <c r="B4490" s="2">
        <v>1306</v>
      </c>
      <c r="C4490" s="2">
        <v>0</v>
      </c>
      <c r="D4490" s="2" t="s">
        <v>3440</v>
      </c>
      <c r="E4490" s="2">
        <v>5480</v>
      </c>
      <c r="F4490" s="2" t="s">
        <v>3358</v>
      </c>
      <c r="G4490" s="2">
        <v>2531837.469</v>
      </c>
      <c r="H4490" s="2">
        <v>1164336.3400000001</v>
      </c>
      <c r="I4490" s="2" t="s">
        <v>4898</v>
      </c>
      <c r="J4490" s="4">
        <v>39630</v>
      </c>
      <c r="K4490" s="230">
        <f t="shared" si="272"/>
        <v>2</v>
      </c>
      <c r="L4490" s="2" t="str">
        <f>$B4490&amp;"-"&amp;COUNTIF($B$2:$B4490, $B4490)</f>
        <v>1306-2</v>
      </c>
    </row>
    <row r="4491" spans="1:12" x14ac:dyDescent="0.2">
      <c r="A4491" s="2" t="s">
        <v>3441</v>
      </c>
      <c r="B4491" s="2">
        <v>1304</v>
      </c>
      <c r="C4491" s="2">
        <v>2</v>
      </c>
      <c r="D4491" s="2" t="s">
        <v>3441</v>
      </c>
      <c r="E4491" s="2">
        <v>5481</v>
      </c>
      <c r="F4491" s="2" t="s">
        <v>3358</v>
      </c>
      <c r="G4491" s="2">
        <v>2527850.1290000002</v>
      </c>
      <c r="H4491" s="2">
        <v>1165195.878</v>
      </c>
      <c r="I4491" s="2" t="s">
        <v>4898</v>
      </c>
      <c r="J4491" s="4">
        <v>39630</v>
      </c>
      <c r="K4491" s="230">
        <f t="shared" si="272"/>
        <v>2</v>
      </c>
      <c r="L4491" s="2" t="str">
        <f>$B4491&amp;"-"&amp;COUNTIF($B$2:$B4491, $B4491)</f>
        <v>1304-3</v>
      </c>
    </row>
    <row r="4492" spans="1:12" x14ac:dyDescent="0.2">
      <c r="A4492" s="2" t="s">
        <v>3442</v>
      </c>
      <c r="B4492" s="2">
        <v>1312</v>
      </c>
      <c r="C4492" s="2">
        <v>0</v>
      </c>
      <c r="D4492" s="2" t="s">
        <v>3442</v>
      </c>
      <c r="E4492" s="2">
        <v>5482</v>
      </c>
      <c r="F4492" s="2" t="s">
        <v>3358</v>
      </c>
      <c r="G4492" s="2">
        <v>2531185.8640000001</v>
      </c>
      <c r="H4492" s="2">
        <v>1167155.368</v>
      </c>
      <c r="I4492" s="2" t="s">
        <v>4898</v>
      </c>
      <c r="J4492" s="4">
        <v>39630</v>
      </c>
      <c r="K4492" s="230">
        <f t="shared" si="272"/>
        <v>2</v>
      </c>
      <c r="L4492" s="2" t="str">
        <f>$B4492&amp;"-"&amp;COUNTIF($B$2:$B4492, $B4492)</f>
        <v>1312-1</v>
      </c>
    </row>
    <row r="4493" spans="1:12" x14ac:dyDescent="0.2">
      <c r="A4493" s="2" t="s">
        <v>3443</v>
      </c>
      <c r="B4493" s="2">
        <v>1313</v>
      </c>
      <c r="C4493" s="2">
        <v>0</v>
      </c>
      <c r="D4493" s="2" t="s">
        <v>3443</v>
      </c>
      <c r="E4493" s="2">
        <v>5483</v>
      </c>
      <c r="F4493" s="2" t="s">
        <v>3358</v>
      </c>
      <c r="G4493" s="2">
        <v>2526698.0350000001</v>
      </c>
      <c r="H4493" s="2">
        <v>1168085.3529999999</v>
      </c>
      <c r="I4493" s="2" t="s">
        <v>4898</v>
      </c>
      <c r="J4493" s="4">
        <v>39630</v>
      </c>
      <c r="K4493" s="230">
        <f t="shared" si="272"/>
        <v>2</v>
      </c>
      <c r="L4493" s="2" t="str">
        <f>$B4493&amp;"-"&amp;COUNTIF($B$2:$B4493, $B4493)</f>
        <v>1313-1</v>
      </c>
    </row>
    <row r="4494" spans="1:12" x14ac:dyDescent="0.2">
      <c r="A4494" s="2" t="s">
        <v>3444</v>
      </c>
      <c r="B4494" s="2">
        <v>1124</v>
      </c>
      <c r="C4494" s="2">
        <v>0</v>
      </c>
      <c r="D4494" s="2" t="s">
        <v>3444</v>
      </c>
      <c r="E4494" s="2">
        <v>5484</v>
      </c>
      <c r="F4494" s="2" t="s">
        <v>3358</v>
      </c>
      <c r="G4494" s="2">
        <v>2528828.6170000001</v>
      </c>
      <c r="H4494" s="2">
        <v>1159915.692</v>
      </c>
      <c r="I4494" s="2" t="s">
        <v>4898</v>
      </c>
      <c r="J4494" s="4">
        <v>39630</v>
      </c>
      <c r="K4494" s="230">
        <f t="shared" si="272"/>
        <v>2</v>
      </c>
      <c r="L4494" s="2" t="str">
        <f>$B4494&amp;"-"&amp;COUNTIF($B$2:$B4494, $B4494)</f>
        <v>1124-1</v>
      </c>
    </row>
    <row r="4495" spans="1:12" x14ac:dyDescent="0.2">
      <c r="A4495" s="2" t="s">
        <v>3445</v>
      </c>
      <c r="B4495" s="2">
        <v>1117</v>
      </c>
      <c r="C4495" s="2">
        <v>0</v>
      </c>
      <c r="D4495" s="2" t="s">
        <v>3445</v>
      </c>
      <c r="E4495" s="2">
        <v>5485</v>
      </c>
      <c r="F4495" s="2" t="s">
        <v>3358</v>
      </c>
      <c r="G4495" s="2">
        <v>2525036.3620000002</v>
      </c>
      <c r="H4495" s="2">
        <v>1160758.9990000001</v>
      </c>
      <c r="I4495" s="2" t="s">
        <v>4898</v>
      </c>
      <c r="J4495" s="4">
        <v>39630</v>
      </c>
      <c r="K4495" s="230">
        <f t="shared" si="272"/>
        <v>2</v>
      </c>
      <c r="L4495" s="2" t="str">
        <f>$B4495&amp;"-"&amp;COUNTIF($B$2:$B4495, $B4495)</f>
        <v>1117-1</v>
      </c>
    </row>
    <row r="4496" spans="1:12" x14ac:dyDescent="0.2">
      <c r="A4496" s="2" t="s">
        <v>3446</v>
      </c>
      <c r="B4496" s="2">
        <v>1148</v>
      </c>
      <c r="C4496" s="2">
        <v>0</v>
      </c>
      <c r="D4496" s="2" t="s">
        <v>3446</v>
      </c>
      <c r="E4496" s="2">
        <v>5486</v>
      </c>
      <c r="F4496" s="2" t="s">
        <v>3358</v>
      </c>
      <c r="G4496" s="2">
        <v>2520520.1269999999</v>
      </c>
      <c r="H4496" s="2">
        <v>1164020.7549999999</v>
      </c>
      <c r="I4496" s="2" t="s">
        <v>4898</v>
      </c>
      <c r="J4496" s="4">
        <v>39630</v>
      </c>
      <c r="K4496" s="230">
        <f t="shared" si="272"/>
        <v>2</v>
      </c>
      <c r="L4496" s="2" t="str">
        <f>$B4496&amp;"-"&amp;COUNTIF($B$2:$B4496, $B4496)</f>
        <v>1148-4</v>
      </c>
    </row>
    <row r="4497" spans="1:12" x14ac:dyDescent="0.2">
      <c r="A4497" s="2" t="s">
        <v>3447</v>
      </c>
      <c r="B4497" s="2">
        <v>1148</v>
      </c>
      <c r="C4497" s="2">
        <v>3</v>
      </c>
      <c r="D4497" s="2" t="s">
        <v>3446</v>
      </c>
      <c r="E4497" s="2">
        <v>5486</v>
      </c>
      <c r="F4497" s="2" t="s">
        <v>3358</v>
      </c>
      <c r="G4497" s="2">
        <v>2521116.926</v>
      </c>
      <c r="H4497" s="2">
        <v>1162412.7069999999</v>
      </c>
      <c r="I4497" s="2" t="s">
        <v>4898</v>
      </c>
      <c r="J4497" s="4">
        <v>39630</v>
      </c>
      <c r="K4497" s="230">
        <f t="shared" si="272"/>
        <v>2</v>
      </c>
      <c r="L4497" s="2" t="str">
        <f>$B4497&amp;"-"&amp;COUNTIF($B$2:$B4497, $B4497)</f>
        <v>1148-5</v>
      </c>
    </row>
    <row r="4498" spans="1:12" x14ac:dyDescent="0.2">
      <c r="A4498" s="2" t="s">
        <v>3448</v>
      </c>
      <c r="B4498" s="2">
        <v>1148</v>
      </c>
      <c r="C4498" s="2">
        <v>9</v>
      </c>
      <c r="D4498" s="2" t="s">
        <v>3446</v>
      </c>
      <c r="E4498" s="2">
        <v>5486</v>
      </c>
      <c r="F4498" s="2" t="s">
        <v>3358</v>
      </c>
      <c r="G4498" s="2">
        <v>2520464.23</v>
      </c>
      <c r="H4498" s="2">
        <v>1165248.2830000001</v>
      </c>
      <c r="I4498" s="2" t="s">
        <v>4898</v>
      </c>
      <c r="J4498" s="4">
        <v>39630</v>
      </c>
      <c r="K4498" s="230">
        <f t="shared" si="272"/>
        <v>2</v>
      </c>
      <c r="L4498" s="2" t="str">
        <f>$B4498&amp;"-"&amp;COUNTIF($B$2:$B4498, $B4498)</f>
        <v>1148-6</v>
      </c>
    </row>
    <row r="4499" spans="1:12" x14ac:dyDescent="0.2">
      <c r="A4499" s="2" t="s">
        <v>3449</v>
      </c>
      <c r="B4499" s="2">
        <v>1307</v>
      </c>
      <c r="C4499" s="2">
        <v>0</v>
      </c>
      <c r="D4499" s="2" t="s">
        <v>3449</v>
      </c>
      <c r="E4499" s="2">
        <v>5487</v>
      </c>
      <c r="F4499" s="2" t="s">
        <v>3358</v>
      </c>
      <c r="G4499" s="2">
        <v>2530065.4870000002</v>
      </c>
      <c r="H4499" s="2">
        <v>1164974.8500000001</v>
      </c>
      <c r="I4499" s="2" t="s">
        <v>4898</v>
      </c>
      <c r="J4499" s="4">
        <v>39630</v>
      </c>
      <c r="K4499" s="230">
        <f t="shared" si="272"/>
        <v>2</v>
      </c>
      <c r="L4499" s="2" t="str">
        <f>$B4499&amp;"-"&amp;COUNTIF($B$2:$B4499, $B4499)</f>
        <v>1307-1</v>
      </c>
    </row>
    <row r="4500" spans="1:12" x14ac:dyDescent="0.2">
      <c r="A4500" s="2" t="s">
        <v>3450</v>
      </c>
      <c r="B4500" s="2">
        <v>1148</v>
      </c>
      <c r="C4500" s="2">
        <v>2</v>
      </c>
      <c r="D4500" s="2" t="s">
        <v>3450</v>
      </c>
      <c r="E4500" s="2">
        <v>5488</v>
      </c>
      <c r="F4500" s="2" t="s">
        <v>3358</v>
      </c>
      <c r="G4500" s="2">
        <v>2521698.41</v>
      </c>
      <c r="H4500" s="2">
        <v>1161792.2109999999</v>
      </c>
      <c r="I4500" s="2" t="s">
        <v>4898</v>
      </c>
      <c r="J4500" s="4">
        <v>39630</v>
      </c>
      <c r="K4500" s="230">
        <f t="shared" si="272"/>
        <v>2</v>
      </c>
      <c r="L4500" s="2" t="str">
        <f>$B4500&amp;"-"&amp;COUNTIF($B$2:$B4500, $B4500)</f>
        <v>1148-7</v>
      </c>
    </row>
    <row r="4501" spans="1:12" x14ac:dyDescent="0.2">
      <c r="A4501" s="2" t="s">
        <v>3451</v>
      </c>
      <c r="B4501" s="2">
        <v>1031</v>
      </c>
      <c r="C4501" s="2">
        <v>0</v>
      </c>
      <c r="D4501" s="2" t="s">
        <v>3452</v>
      </c>
      <c r="E4501" s="2">
        <v>5489</v>
      </c>
      <c r="F4501" s="2" t="s">
        <v>3358</v>
      </c>
      <c r="G4501" s="2">
        <v>2532762.6949999998</v>
      </c>
      <c r="H4501" s="2">
        <v>1158544.679</v>
      </c>
      <c r="I4501" s="2" t="s">
        <v>4898</v>
      </c>
      <c r="J4501" s="4">
        <v>39630</v>
      </c>
      <c r="K4501" s="230">
        <f t="shared" si="272"/>
        <v>2</v>
      </c>
      <c r="L4501" s="2" t="str">
        <f>$B4501&amp;"-"&amp;COUNTIF($B$2:$B4501, $B4501)</f>
        <v>1031-1</v>
      </c>
    </row>
    <row r="4502" spans="1:12" x14ac:dyDescent="0.2">
      <c r="A4502" s="2" t="s">
        <v>3453</v>
      </c>
      <c r="B4502" s="2">
        <v>1148</v>
      </c>
      <c r="C4502" s="2">
        <v>8</v>
      </c>
      <c r="D4502" s="2" t="s">
        <v>3454</v>
      </c>
      <c r="E4502" s="2">
        <v>5490</v>
      </c>
      <c r="F4502" s="2" t="s">
        <v>3358</v>
      </c>
      <c r="G4502" s="2">
        <v>2524559.2820000001</v>
      </c>
      <c r="H4502" s="2">
        <v>1167345.72</v>
      </c>
      <c r="I4502" s="2" t="s">
        <v>4898</v>
      </c>
      <c r="J4502" s="4">
        <v>39630</v>
      </c>
      <c r="K4502" s="230">
        <f t="shared" si="272"/>
        <v>2</v>
      </c>
      <c r="L4502" s="2" t="str">
        <f>$B4502&amp;"-"&amp;COUNTIF($B$2:$B4502, $B4502)</f>
        <v>1148-8</v>
      </c>
    </row>
    <row r="4503" spans="1:12" x14ac:dyDescent="0.2">
      <c r="A4503" s="2" t="s">
        <v>3455</v>
      </c>
      <c r="B4503" s="2">
        <v>1148</v>
      </c>
      <c r="C4503" s="2">
        <v>5</v>
      </c>
      <c r="D4503" s="2" t="s">
        <v>3455</v>
      </c>
      <c r="E4503" s="2">
        <v>5491</v>
      </c>
      <c r="F4503" s="2" t="s">
        <v>3358</v>
      </c>
      <c r="G4503" s="2">
        <v>2519765.33</v>
      </c>
      <c r="H4503" s="2">
        <v>1167448.034</v>
      </c>
      <c r="I4503" s="2" t="s">
        <v>4898</v>
      </c>
      <c r="J4503" s="4">
        <v>39630</v>
      </c>
      <c r="K4503" s="230">
        <f t="shared" si="272"/>
        <v>2</v>
      </c>
      <c r="L4503" s="2" t="str">
        <f>$B4503&amp;"-"&amp;COUNTIF($B$2:$B4503, $B4503)</f>
        <v>1148-9</v>
      </c>
    </row>
    <row r="4504" spans="1:12" x14ac:dyDescent="0.2">
      <c r="A4504" s="2" t="s">
        <v>3700</v>
      </c>
      <c r="B4504" s="2">
        <v>1325</v>
      </c>
      <c r="C4504" s="2">
        <v>0</v>
      </c>
      <c r="D4504" s="2" t="s">
        <v>3455</v>
      </c>
      <c r="E4504" s="2">
        <v>5491</v>
      </c>
      <c r="F4504" s="2" t="s">
        <v>3358</v>
      </c>
      <c r="G4504" s="2">
        <v>2518010.821</v>
      </c>
      <c r="H4504" s="2">
        <v>1168461.129</v>
      </c>
      <c r="I4504" s="2" t="s">
        <v>4898</v>
      </c>
      <c r="J4504" s="4">
        <v>39630</v>
      </c>
      <c r="K4504" s="230">
        <f t="shared" si="272"/>
        <v>2</v>
      </c>
      <c r="L4504" s="2" t="str">
        <f>$B4504&amp;"-"&amp;COUNTIF($B$2:$B4504, $B4504)</f>
        <v>1325-1</v>
      </c>
    </row>
    <row r="4505" spans="1:12" x14ac:dyDescent="0.2">
      <c r="A4505" s="2" t="s">
        <v>3456</v>
      </c>
      <c r="B4505" s="2">
        <v>1147</v>
      </c>
      <c r="C4505" s="2">
        <v>0</v>
      </c>
      <c r="D4505" s="2" t="s">
        <v>3456</v>
      </c>
      <c r="E4505" s="2">
        <v>5492</v>
      </c>
      <c r="F4505" s="2" t="s">
        <v>3358</v>
      </c>
      <c r="G4505" s="2">
        <v>2517163.7439999999</v>
      </c>
      <c r="H4505" s="2">
        <v>1161876.598</v>
      </c>
      <c r="I4505" s="2" t="s">
        <v>4898</v>
      </c>
      <c r="J4505" s="4">
        <v>39630</v>
      </c>
      <c r="K4505" s="230">
        <f t="shared" si="272"/>
        <v>2</v>
      </c>
      <c r="L4505" s="2" t="str">
        <f>$B4505&amp;"-"&amp;COUNTIF($B$2:$B4505, $B4505)</f>
        <v>1147-1</v>
      </c>
    </row>
    <row r="4506" spans="1:12" x14ac:dyDescent="0.2">
      <c r="A4506" s="2" t="s">
        <v>3457</v>
      </c>
      <c r="B4506" s="2">
        <v>1317</v>
      </c>
      <c r="C4506" s="2">
        <v>0</v>
      </c>
      <c r="D4506" s="2" t="s">
        <v>3457</v>
      </c>
      <c r="E4506" s="2">
        <v>5493</v>
      </c>
      <c r="F4506" s="2" t="s">
        <v>3358</v>
      </c>
      <c r="G4506" s="2">
        <v>2530752.8969999999</v>
      </c>
      <c r="H4506" s="2">
        <v>1169330.916</v>
      </c>
      <c r="I4506" s="2" t="s">
        <v>4898</v>
      </c>
      <c r="J4506" s="4">
        <v>39630</v>
      </c>
      <c r="K4506" s="230">
        <f t="shared" si="272"/>
        <v>2</v>
      </c>
      <c r="L4506" s="2" t="str">
        <f>$B4506&amp;"-"&amp;COUNTIF($B$2:$B4506, $B4506)</f>
        <v>1317-1</v>
      </c>
    </row>
    <row r="4507" spans="1:12" x14ac:dyDescent="0.2">
      <c r="A4507" s="2" t="s">
        <v>3679</v>
      </c>
      <c r="B4507" s="2">
        <v>1372</v>
      </c>
      <c r="C4507" s="2">
        <v>0</v>
      </c>
      <c r="D4507" s="2" t="s">
        <v>3457</v>
      </c>
      <c r="E4507" s="2">
        <v>5493</v>
      </c>
      <c r="F4507" s="2" t="s">
        <v>3358</v>
      </c>
      <c r="G4507" s="2">
        <v>2531978.4440000001</v>
      </c>
      <c r="H4507" s="2">
        <v>1168497.0959999999</v>
      </c>
      <c r="I4507" s="2" t="s">
        <v>4898</v>
      </c>
      <c r="J4507" s="4">
        <v>39630</v>
      </c>
      <c r="K4507" s="230">
        <f t="shared" si="272"/>
        <v>2</v>
      </c>
      <c r="L4507" s="2" t="str">
        <f>$B4507&amp;"-"&amp;COUNTIF($B$2:$B4507, $B4507)</f>
        <v>1372-1</v>
      </c>
    </row>
    <row r="4508" spans="1:12" x14ac:dyDescent="0.2">
      <c r="A4508" s="2" t="s">
        <v>3458</v>
      </c>
      <c r="B4508" s="2">
        <v>1305</v>
      </c>
      <c r="C4508" s="2">
        <v>0</v>
      </c>
      <c r="D4508" s="2" t="s">
        <v>3458</v>
      </c>
      <c r="E4508" s="2">
        <v>5495</v>
      </c>
      <c r="F4508" s="2" t="s">
        <v>3358</v>
      </c>
      <c r="G4508" s="2">
        <v>2530510.8840000001</v>
      </c>
      <c r="H4508" s="2">
        <v>1162919.5120000001</v>
      </c>
      <c r="I4508" s="2" t="s">
        <v>4898</v>
      </c>
      <c r="J4508" s="4">
        <v>39630</v>
      </c>
      <c r="K4508" s="230">
        <f t="shared" si="272"/>
        <v>2</v>
      </c>
      <c r="L4508" s="2" t="str">
        <f>$B4508&amp;"-"&amp;COUNTIF($B$2:$B4508, $B4508)</f>
        <v>1305-1</v>
      </c>
    </row>
    <row r="4509" spans="1:12" x14ac:dyDescent="0.2">
      <c r="A4509" s="2" t="s">
        <v>3459</v>
      </c>
      <c r="B4509" s="2">
        <v>1303</v>
      </c>
      <c r="C4509" s="2">
        <v>0</v>
      </c>
      <c r="D4509" s="2" t="s">
        <v>3459</v>
      </c>
      <c r="E4509" s="2">
        <v>5496</v>
      </c>
      <c r="F4509" s="2" t="s">
        <v>3358</v>
      </c>
      <c r="G4509" s="2">
        <v>2531186.4920000001</v>
      </c>
      <c r="H4509" s="2">
        <v>1161298.7779999999</v>
      </c>
      <c r="I4509" s="2" t="s">
        <v>4898</v>
      </c>
      <c r="J4509" s="4">
        <v>39630</v>
      </c>
      <c r="K4509" s="230">
        <f t="shared" si="272"/>
        <v>2</v>
      </c>
      <c r="L4509" s="2" t="str">
        <f>$B4509&amp;"-"&amp;COUNTIF($B$2:$B4509, $B4509)</f>
        <v>1303-1</v>
      </c>
    </row>
    <row r="4510" spans="1:12" x14ac:dyDescent="0.2">
      <c r="A4510" s="2" t="s">
        <v>3460</v>
      </c>
      <c r="B4510" s="2">
        <v>1318</v>
      </c>
      <c r="C4510" s="2">
        <v>0</v>
      </c>
      <c r="D4510" s="2" t="s">
        <v>3460</v>
      </c>
      <c r="E4510" s="2">
        <v>5497</v>
      </c>
      <c r="F4510" s="2" t="s">
        <v>3358</v>
      </c>
      <c r="G4510" s="2">
        <v>2529876.338</v>
      </c>
      <c r="H4510" s="2">
        <v>1170082.6499999999</v>
      </c>
      <c r="I4510" s="2" t="s">
        <v>4898</v>
      </c>
      <c r="J4510" s="4">
        <v>39630</v>
      </c>
      <c r="K4510" s="230">
        <f t="shared" si="272"/>
        <v>2</v>
      </c>
      <c r="L4510" s="2" t="str">
        <f>$B4510&amp;"-"&amp;COUNTIF($B$2:$B4510, $B4510)</f>
        <v>1318-1</v>
      </c>
    </row>
    <row r="4511" spans="1:12" x14ac:dyDescent="0.2">
      <c r="A4511" s="2" t="s">
        <v>3461</v>
      </c>
      <c r="B4511" s="2">
        <v>1315</v>
      </c>
      <c r="C4511" s="2">
        <v>0</v>
      </c>
      <c r="D4511" s="2" t="s">
        <v>3461</v>
      </c>
      <c r="E4511" s="2">
        <v>5498</v>
      </c>
      <c r="F4511" s="2" t="s">
        <v>3358</v>
      </c>
      <c r="G4511" s="2">
        <v>2528668.6490000002</v>
      </c>
      <c r="H4511" s="2">
        <v>1166948.8870000001</v>
      </c>
      <c r="I4511" s="2" t="s">
        <v>4898</v>
      </c>
      <c r="J4511" s="4">
        <v>39630</v>
      </c>
      <c r="K4511" s="230">
        <f t="shared" si="272"/>
        <v>2</v>
      </c>
      <c r="L4511" s="2" t="str">
        <f>$B4511&amp;"-"&amp;COUNTIF($B$2:$B4511, $B4511)</f>
        <v>1315-1</v>
      </c>
    </row>
    <row r="4512" spans="1:12" x14ac:dyDescent="0.2">
      <c r="A4512" s="2" t="s">
        <v>3462</v>
      </c>
      <c r="B4512" s="2">
        <v>1304</v>
      </c>
      <c r="C4512" s="2">
        <v>4</v>
      </c>
      <c r="D4512" s="2" t="s">
        <v>3462</v>
      </c>
      <c r="E4512" s="2">
        <v>5499</v>
      </c>
      <c r="F4512" s="2" t="s">
        <v>3358</v>
      </c>
      <c r="G4512" s="2">
        <v>2526743.5410000002</v>
      </c>
      <c r="H4512" s="2">
        <v>1161266.1129999999</v>
      </c>
      <c r="I4512" s="2" t="s">
        <v>4898</v>
      </c>
      <c r="J4512" s="4">
        <v>39630</v>
      </c>
      <c r="K4512" s="230">
        <f t="shared" si="272"/>
        <v>2</v>
      </c>
      <c r="L4512" s="2" t="str">
        <f>$B4512&amp;"-"&amp;COUNTIF($B$2:$B4512, $B4512)</f>
        <v>1304-4</v>
      </c>
    </row>
    <row r="4513" spans="1:12" x14ac:dyDescent="0.2">
      <c r="A4513" s="2" t="s">
        <v>3463</v>
      </c>
      <c r="B4513" s="2">
        <v>1036</v>
      </c>
      <c r="C4513" s="2">
        <v>0</v>
      </c>
      <c r="D4513" s="2" t="s">
        <v>3463</v>
      </c>
      <c r="E4513" s="2">
        <v>5501</v>
      </c>
      <c r="F4513" s="2" t="s">
        <v>3358</v>
      </c>
      <c r="G4513" s="2">
        <v>2533207.0099999998</v>
      </c>
      <c r="H4513" s="2">
        <v>1160372.4010000001</v>
      </c>
      <c r="I4513" s="2" t="s">
        <v>4898</v>
      </c>
      <c r="J4513" s="4">
        <v>39630</v>
      </c>
      <c r="K4513" s="230">
        <f t="shared" si="272"/>
        <v>2</v>
      </c>
      <c r="L4513" s="2" t="str">
        <f>$B4513&amp;"-"&amp;COUNTIF($B$2:$B4513, $B4513)</f>
        <v>1036-1</v>
      </c>
    </row>
    <row r="4514" spans="1:12" x14ac:dyDescent="0.2">
      <c r="A4514" s="2" t="s">
        <v>3451</v>
      </c>
      <c r="B4514" s="2">
        <v>1031</v>
      </c>
      <c r="C4514" s="2">
        <v>0</v>
      </c>
      <c r="D4514" s="2" t="s">
        <v>3464</v>
      </c>
      <c r="E4514" s="2">
        <v>5503</v>
      </c>
      <c r="F4514" s="2" t="s">
        <v>3358</v>
      </c>
      <c r="G4514" s="2">
        <v>2531861.514</v>
      </c>
      <c r="H4514" s="2">
        <v>1157491.7120000001</v>
      </c>
      <c r="I4514" s="2" t="s">
        <v>4898</v>
      </c>
      <c r="J4514" s="4">
        <v>39630</v>
      </c>
      <c r="K4514" s="230">
        <f t="shared" si="272"/>
        <v>2</v>
      </c>
      <c r="L4514" s="2" t="str">
        <f>$B4514&amp;"-"&amp;COUNTIF($B$2:$B4514, $B4514)</f>
        <v>1031-2</v>
      </c>
    </row>
    <row r="4515" spans="1:12" x14ac:dyDescent="0.2">
      <c r="A4515" s="2" t="s">
        <v>3464</v>
      </c>
      <c r="B4515" s="2">
        <v>1302</v>
      </c>
      <c r="C4515" s="2">
        <v>0</v>
      </c>
      <c r="D4515" s="2" t="s">
        <v>3464</v>
      </c>
      <c r="E4515" s="2">
        <v>5503</v>
      </c>
      <c r="F4515" s="2" t="s">
        <v>3358</v>
      </c>
      <c r="G4515" s="2">
        <v>2530896.906</v>
      </c>
      <c r="H4515" s="2">
        <v>1158606.892</v>
      </c>
      <c r="I4515" s="2" t="s">
        <v>4898</v>
      </c>
      <c r="J4515" s="4">
        <v>39630</v>
      </c>
      <c r="K4515" s="230">
        <f t="shared" si="272"/>
        <v>2</v>
      </c>
      <c r="L4515" s="2" t="str">
        <f>$B4515&amp;"-"&amp;COUNTIF($B$2:$B4515, $B4515)</f>
        <v>1302-1</v>
      </c>
    </row>
    <row r="4516" spans="1:12" x14ac:dyDescent="0.2">
      <c r="A4516" s="2" t="s">
        <v>3465</v>
      </c>
      <c r="B4516" s="2">
        <v>1042</v>
      </c>
      <c r="C4516" s="2">
        <v>0</v>
      </c>
      <c r="D4516" s="2" t="s">
        <v>3465</v>
      </c>
      <c r="E4516" s="2">
        <v>5511</v>
      </c>
      <c r="F4516" s="2" t="s">
        <v>3358</v>
      </c>
      <c r="G4516" s="2">
        <v>2537813.5690000001</v>
      </c>
      <c r="H4516" s="2">
        <v>1163070.919</v>
      </c>
      <c r="I4516" s="2" t="s">
        <v>4898</v>
      </c>
      <c r="J4516" s="4">
        <v>39630</v>
      </c>
      <c r="K4516" s="230">
        <f t="shared" si="272"/>
        <v>2</v>
      </c>
      <c r="L4516" s="2" t="str">
        <f>$B4516&amp;"-"&amp;COUNTIF($B$2:$B4516, $B4516)</f>
        <v>1042-2</v>
      </c>
    </row>
    <row r="4517" spans="1:12" x14ac:dyDescent="0.2">
      <c r="A4517" s="2" t="s">
        <v>3466</v>
      </c>
      <c r="B4517" s="2">
        <v>1042</v>
      </c>
      <c r="C4517" s="2">
        <v>3</v>
      </c>
      <c r="D4517" s="2" t="s">
        <v>3465</v>
      </c>
      <c r="E4517" s="2">
        <v>5511</v>
      </c>
      <c r="F4517" s="2" t="s">
        <v>3358</v>
      </c>
      <c r="G4517" s="2">
        <v>2535713.1340000001</v>
      </c>
      <c r="H4517" s="2">
        <v>1163473.7279999999</v>
      </c>
      <c r="I4517" s="2" t="s">
        <v>4898</v>
      </c>
      <c r="J4517" s="4">
        <v>39630</v>
      </c>
      <c r="K4517" s="230">
        <f t="shared" si="272"/>
        <v>2</v>
      </c>
      <c r="L4517" s="2" t="str">
        <f>$B4517&amp;"-"&amp;COUNTIF($B$2:$B4517, $B4517)</f>
        <v>1042-3</v>
      </c>
    </row>
    <row r="4518" spans="1:12" x14ac:dyDescent="0.2">
      <c r="A4518" s="2" t="s">
        <v>3467</v>
      </c>
      <c r="B4518" s="2">
        <v>1038</v>
      </c>
      <c r="C4518" s="2">
        <v>0</v>
      </c>
      <c r="D4518" s="2" t="s">
        <v>3467</v>
      </c>
      <c r="E4518" s="2">
        <v>5512</v>
      </c>
      <c r="F4518" s="2" t="s">
        <v>3358</v>
      </c>
      <c r="G4518" s="2">
        <v>2543941.4440000001</v>
      </c>
      <c r="H4518" s="2">
        <v>1171229.9310000001</v>
      </c>
      <c r="I4518" s="2" t="s">
        <v>4898</v>
      </c>
      <c r="J4518" s="4">
        <v>39630</v>
      </c>
      <c r="K4518" s="230">
        <f t="shared" si="272"/>
        <v>2</v>
      </c>
      <c r="L4518" s="2" t="str">
        <f>$B4518&amp;"-"&amp;COUNTIF($B$2:$B4518, $B4518)</f>
        <v>1038-1</v>
      </c>
    </row>
    <row r="4519" spans="1:12" x14ac:dyDescent="0.2">
      <c r="A4519" s="2" t="s">
        <v>3468</v>
      </c>
      <c r="B4519" s="2">
        <v>1041</v>
      </c>
      <c r="C4519" s="2">
        <v>33</v>
      </c>
      <c r="D4519" s="2" t="s">
        <v>3468</v>
      </c>
      <c r="E4519" s="2">
        <v>5514</v>
      </c>
      <c r="F4519" s="2" t="s">
        <v>3358</v>
      </c>
      <c r="G4519" s="2">
        <v>2540706.08</v>
      </c>
      <c r="H4519" s="2">
        <v>1162957.5209999999</v>
      </c>
      <c r="I4519" s="2" t="s">
        <v>4898</v>
      </c>
      <c r="J4519" s="4">
        <v>39630</v>
      </c>
      <c r="K4519" s="230">
        <f t="shared" si="272"/>
        <v>2</v>
      </c>
      <c r="L4519" s="2" t="str">
        <f>$B4519&amp;"-"&amp;COUNTIF($B$2:$B4519, $B4519)</f>
        <v>1041-1</v>
      </c>
    </row>
    <row r="4520" spans="1:12" x14ac:dyDescent="0.2">
      <c r="A4520" s="2" t="s">
        <v>3469</v>
      </c>
      <c r="B4520" s="2">
        <v>1053</v>
      </c>
      <c r="C4520" s="2">
        <v>2</v>
      </c>
      <c r="D4520" s="2" t="s">
        <v>3469</v>
      </c>
      <c r="E4520" s="2">
        <v>5515</v>
      </c>
      <c r="F4520" s="2" t="s">
        <v>3358</v>
      </c>
      <c r="G4520" s="2">
        <v>2539311.8199999998</v>
      </c>
      <c r="H4520" s="2">
        <v>1161124.031</v>
      </c>
      <c r="I4520" s="2" t="s">
        <v>4898</v>
      </c>
      <c r="J4520" s="4">
        <v>39630</v>
      </c>
      <c r="K4520" s="230">
        <f t="shared" si="272"/>
        <v>2</v>
      </c>
      <c r="L4520" s="2" t="str">
        <f>$B4520&amp;"-"&amp;COUNTIF($B$2:$B4520, $B4520)</f>
        <v>1053-1</v>
      </c>
    </row>
    <row r="4521" spans="1:12" x14ac:dyDescent="0.2">
      <c r="A4521" s="2" t="s">
        <v>3470</v>
      </c>
      <c r="B4521" s="2">
        <v>1053</v>
      </c>
      <c r="C4521" s="2">
        <v>0</v>
      </c>
      <c r="D4521" s="2" t="s">
        <v>3471</v>
      </c>
      <c r="E4521" s="2">
        <v>5516</v>
      </c>
      <c r="F4521" s="2" t="s">
        <v>3358</v>
      </c>
      <c r="G4521" s="2">
        <v>2539016.9330000002</v>
      </c>
      <c r="H4521" s="2">
        <v>1159148.8289999999</v>
      </c>
      <c r="I4521" s="2" t="s">
        <v>4898</v>
      </c>
      <c r="J4521" s="4">
        <v>39630</v>
      </c>
      <c r="K4521" s="230">
        <f t="shared" si="272"/>
        <v>2</v>
      </c>
      <c r="L4521" s="2" t="str">
        <f>$B4521&amp;"-"&amp;COUNTIF($B$2:$B4521, $B4521)</f>
        <v>1053-2</v>
      </c>
    </row>
    <row r="4522" spans="1:12" x14ac:dyDescent="0.2">
      <c r="A4522" s="2" t="s">
        <v>3472</v>
      </c>
      <c r="B4522" s="2">
        <v>1040</v>
      </c>
      <c r="C4522" s="2">
        <v>0</v>
      </c>
      <c r="D4522" s="2" t="s">
        <v>3472</v>
      </c>
      <c r="E4522" s="2">
        <v>5518</v>
      </c>
      <c r="F4522" s="2" t="s">
        <v>3358</v>
      </c>
      <c r="G4522" s="2">
        <v>2538478.5699999998</v>
      </c>
      <c r="H4522" s="2">
        <v>1165500.088</v>
      </c>
      <c r="I4522" s="2" t="s">
        <v>4898</v>
      </c>
      <c r="J4522" s="4">
        <v>39630</v>
      </c>
      <c r="K4522" s="230">
        <f t="shared" si="272"/>
        <v>2</v>
      </c>
      <c r="L4522" s="2" t="str">
        <f>$B4522&amp;"-"&amp;COUNTIF($B$2:$B4522, $B4522)</f>
        <v>1040-1</v>
      </c>
    </row>
    <row r="4523" spans="1:12" x14ac:dyDescent="0.2">
      <c r="A4523" s="2" t="s">
        <v>3473</v>
      </c>
      <c r="B4523" s="2">
        <v>1417</v>
      </c>
      <c r="C4523" s="2">
        <v>0</v>
      </c>
      <c r="D4523" s="2" t="s">
        <v>3473</v>
      </c>
      <c r="E4523" s="2">
        <v>5520</v>
      </c>
      <c r="F4523" s="2" t="s">
        <v>3358</v>
      </c>
      <c r="G4523" s="2">
        <v>2539198.298</v>
      </c>
      <c r="H4523" s="2">
        <v>1174326.6910000001</v>
      </c>
      <c r="I4523" s="2" t="s">
        <v>4898</v>
      </c>
      <c r="J4523" s="4">
        <v>39630</v>
      </c>
      <c r="K4523" s="230">
        <f t="shared" si="272"/>
        <v>2</v>
      </c>
      <c r="L4523" s="2" t="str">
        <f>$B4523&amp;"-"&amp;COUNTIF($B$2:$B4523, $B4523)</f>
        <v>1417-1</v>
      </c>
    </row>
    <row r="4524" spans="1:12" x14ac:dyDescent="0.2">
      <c r="A4524" s="2" t="s">
        <v>3474</v>
      </c>
      <c r="B4524" s="2">
        <v>1417</v>
      </c>
      <c r="C4524" s="2">
        <v>2</v>
      </c>
      <c r="D4524" s="2" t="s">
        <v>3473</v>
      </c>
      <c r="E4524" s="2">
        <v>5520</v>
      </c>
      <c r="F4524" s="2" t="s">
        <v>3358</v>
      </c>
      <c r="G4524" s="2">
        <v>2539428.84</v>
      </c>
      <c r="H4524" s="2">
        <v>1176359.78</v>
      </c>
      <c r="I4524" s="2" t="s">
        <v>4898</v>
      </c>
      <c r="J4524" s="4">
        <v>39630</v>
      </c>
      <c r="K4524" s="230">
        <f t="shared" si="272"/>
        <v>2</v>
      </c>
      <c r="L4524" s="2" t="str">
        <f>$B4524&amp;"-"&amp;COUNTIF($B$2:$B4524, $B4524)</f>
        <v>1417-2</v>
      </c>
    </row>
    <row r="4525" spans="1:12" x14ac:dyDescent="0.2">
      <c r="A4525" s="2" t="s">
        <v>3475</v>
      </c>
      <c r="B4525" s="2">
        <v>1037</v>
      </c>
      <c r="C4525" s="2">
        <v>0</v>
      </c>
      <c r="D4525" s="2" t="s">
        <v>3475</v>
      </c>
      <c r="E4525" s="2">
        <v>5521</v>
      </c>
      <c r="F4525" s="2" t="s">
        <v>3358</v>
      </c>
      <c r="G4525" s="2">
        <v>2536575.6609999998</v>
      </c>
      <c r="H4525" s="2">
        <v>1161412.28</v>
      </c>
      <c r="I4525" s="2" t="s">
        <v>4898</v>
      </c>
      <c r="J4525" s="4">
        <v>39630</v>
      </c>
      <c r="K4525" s="230">
        <f t="shared" si="272"/>
        <v>2</v>
      </c>
      <c r="L4525" s="2" t="str">
        <f>$B4525&amp;"-"&amp;COUNTIF($B$2:$B4525, $B4525)</f>
        <v>1037-1</v>
      </c>
    </row>
    <row r="4526" spans="1:12" x14ac:dyDescent="0.2">
      <c r="A4526" s="2" t="s">
        <v>3476</v>
      </c>
      <c r="B4526" s="2">
        <v>1044</v>
      </c>
      <c r="C4526" s="2">
        <v>0</v>
      </c>
      <c r="D4526" s="2" t="s">
        <v>3476</v>
      </c>
      <c r="E4526" s="2">
        <v>5522</v>
      </c>
      <c r="F4526" s="2" t="s">
        <v>3358</v>
      </c>
      <c r="G4526" s="2">
        <v>2541972.2960000001</v>
      </c>
      <c r="H4526" s="2">
        <v>1169459.2960000001</v>
      </c>
      <c r="I4526" s="2" t="s">
        <v>4898</v>
      </c>
      <c r="J4526" s="4">
        <v>39630</v>
      </c>
      <c r="K4526" s="230">
        <f t="shared" si="272"/>
        <v>2</v>
      </c>
      <c r="L4526" s="2" t="str">
        <f>$B4526&amp;"-"&amp;COUNTIF($B$2:$B4526, $B4526)</f>
        <v>1044-1</v>
      </c>
    </row>
    <row r="4527" spans="1:12" x14ac:dyDescent="0.2">
      <c r="A4527" s="2" t="s">
        <v>3477</v>
      </c>
      <c r="B4527" s="2">
        <v>1055</v>
      </c>
      <c r="C4527" s="2">
        <v>0</v>
      </c>
      <c r="D4527" s="2" t="s">
        <v>3477</v>
      </c>
      <c r="E4527" s="2">
        <v>5523</v>
      </c>
      <c r="F4527" s="2" t="s">
        <v>3358</v>
      </c>
      <c r="G4527" s="2">
        <v>2542750.8760000002</v>
      </c>
      <c r="H4527" s="2">
        <v>1160877.719</v>
      </c>
      <c r="I4527" s="2" t="s">
        <v>4898</v>
      </c>
      <c r="J4527" s="4">
        <v>39630</v>
      </c>
      <c r="K4527" s="230">
        <f t="shared" si="272"/>
        <v>2</v>
      </c>
      <c r="L4527" s="2" t="str">
        <f>$B4527&amp;"-"&amp;COUNTIF($B$2:$B4527, $B4527)</f>
        <v>1055-1</v>
      </c>
    </row>
    <row r="4528" spans="1:12" x14ac:dyDescent="0.2">
      <c r="A4528" s="2" t="s">
        <v>3478</v>
      </c>
      <c r="B4528" s="2">
        <v>1054</v>
      </c>
      <c r="C4528" s="2">
        <v>0</v>
      </c>
      <c r="D4528" s="2" t="s">
        <v>3479</v>
      </c>
      <c r="E4528" s="2">
        <v>5527</v>
      </c>
      <c r="F4528" s="2" t="s">
        <v>3358</v>
      </c>
      <c r="G4528" s="2">
        <v>2537847.7179999999</v>
      </c>
      <c r="H4528" s="2">
        <v>1160371.8799999999</v>
      </c>
      <c r="I4528" s="2" t="s">
        <v>4898</v>
      </c>
      <c r="J4528" s="4">
        <v>39630</v>
      </c>
      <c r="K4528" s="230">
        <f t="shared" si="272"/>
        <v>2</v>
      </c>
      <c r="L4528" s="2" t="str">
        <f>$B4528&amp;"-"&amp;COUNTIF($B$2:$B4528, $B4528)</f>
        <v>1054-1</v>
      </c>
    </row>
    <row r="4529" spans="1:12" x14ac:dyDescent="0.2">
      <c r="A4529" s="2" t="s">
        <v>3480</v>
      </c>
      <c r="B4529" s="2">
        <v>1377</v>
      </c>
      <c r="C4529" s="2">
        <v>0</v>
      </c>
      <c r="D4529" s="2" t="s">
        <v>3480</v>
      </c>
      <c r="E4529" s="2">
        <v>5529</v>
      </c>
      <c r="F4529" s="2" t="s">
        <v>3358</v>
      </c>
      <c r="G4529" s="2">
        <v>2533648.4419999998</v>
      </c>
      <c r="H4529" s="2">
        <v>1166688.281</v>
      </c>
      <c r="I4529" s="2" t="s">
        <v>4898</v>
      </c>
      <c r="J4529" s="4">
        <v>39630</v>
      </c>
      <c r="K4529" s="230">
        <f t="shared" si="272"/>
        <v>2</v>
      </c>
      <c r="L4529" s="2" t="str">
        <f>$B4529&amp;"-"&amp;COUNTIF($B$2:$B4529, $B4529)</f>
        <v>1377-1</v>
      </c>
    </row>
    <row r="4530" spans="1:12" x14ac:dyDescent="0.2">
      <c r="A4530" s="2" t="s">
        <v>3481</v>
      </c>
      <c r="B4530" s="2">
        <v>1416</v>
      </c>
      <c r="C4530" s="2">
        <v>0</v>
      </c>
      <c r="D4530" s="2" t="s">
        <v>3481</v>
      </c>
      <c r="E4530" s="2">
        <v>5530</v>
      </c>
      <c r="F4530" s="2" t="s">
        <v>3358</v>
      </c>
      <c r="G4530" s="2">
        <v>2541565.5929999999</v>
      </c>
      <c r="H4530" s="2">
        <v>1172268.5719999999</v>
      </c>
      <c r="I4530" s="2" t="s">
        <v>4898</v>
      </c>
      <c r="J4530" s="4">
        <v>39630</v>
      </c>
      <c r="K4530" s="230">
        <f t="shared" si="272"/>
        <v>2</v>
      </c>
      <c r="L4530" s="2" t="str">
        <f>$B4530&amp;"-"&amp;COUNTIF($B$2:$B4530, $B4530)</f>
        <v>1416-1</v>
      </c>
    </row>
    <row r="4531" spans="1:12" x14ac:dyDescent="0.2">
      <c r="A4531" s="2" t="s">
        <v>3482</v>
      </c>
      <c r="B4531" s="2">
        <v>1375</v>
      </c>
      <c r="C4531" s="2">
        <v>0</v>
      </c>
      <c r="D4531" s="2" t="s">
        <v>3482</v>
      </c>
      <c r="E4531" s="2">
        <v>5531</v>
      </c>
      <c r="F4531" s="2" t="s">
        <v>3358</v>
      </c>
      <c r="G4531" s="2">
        <v>2536247.9810000001</v>
      </c>
      <c r="H4531" s="2">
        <v>1170528.4879999999</v>
      </c>
      <c r="I4531" s="2" t="s">
        <v>4898</v>
      </c>
      <c r="J4531" s="4">
        <v>39630</v>
      </c>
      <c r="K4531" s="230">
        <f t="shared" si="272"/>
        <v>2</v>
      </c>
      <c r="L4531" s="2" t="str">
        <f>$B4531&amp;"-"&amp;COUNTIF($B$2:$B4531, $B4531)</f>
        <v>1375-1</v>
      </c>
    </row>
    <row r="4532" spans="1:12" x14ac:dyDescent="0.2">
      <c r="A4532" s="2" t="s">
        <v>3483</v>
      </c>
      <c r="B4532" s="2">
        <v>1041</v>
      </c>
      <c r="C4532" s="2">
        <v>32</v>
      </c>
      <c r="D4532" s="2" t="s">
        <v>3483</v>
      </c>
      <c r="E4532" s="2">
        <v>5533</v>
      </c>
      <c r="F4532" s="2" t="s">
        <v>3358</v>
      </c>
      <c r="G4532" s="2">
        <v>2542569.6140000001</v>
      </c>
      <c r="H4532" s="2">
        <v>1163993.112</v>
      </c>
      <c r="I4532" s="2" t="s">
        <v>4898</v>
      </c>
      <c r="J4532" s="4">
        <v>39630</v>
      </c>
      <c r="K4532" s="230">
        <f t="shared" si="272"/>
        <v>2</v>
      </c>
      <c r="L4532" s="2" t="str">
        <f>$B4532&amp;"-"&amp;COUNTIF($B$2:$B4532, $B4532)</f>
        <v>1041-2</v>
      </c>
    </row>
    <row r="4533" spans="1:12" x14ac:dyDescent="0.2">
      <c r="A4533" s="2" t="s">
        <v>3484</v>
      </c>
      <c r="B4533" s="2">
        <v>1046</v>
      </c>
      <c r="C4533" s="2">
        <v>0</v>
      </c>
      <c r="D4533" s="2" t="s">
        <v>3484</v>
      </c>
      <c r="E4533" s="2">
        <v>5534</v>
      </c>
      <c r="F4533" s="2" t="s">
        <v>3358</v>
      </c>
      <c r="G4533" s="2">
        <v>2542969.517</v>
      </c>
      <c r="H4533" s="2">
        <v>1172000.548</v>
      </c>
      <c r="I4533" s="2" t="s">
        <v>4898</v>
      </c>
      <c r="J4533" s="4">
        <v>39630</v>
      </c>
      <c r="K4533" s="230">
        <f t="shared" si="272"/>
        <v>2</v>
      </c>
      <c r="L4533" s="2" t="str">
        <f>$B4533&amp;"-"&amp;COUNTIF($B$2:$B4533, $B4533)</f>
        <v>1046-1</v>
      </c>
    </row>
    <row r="4534" spans="1:12" x14ac:dyDescent="0.2">
      <c r="A4534" s="2" t="s">
        <v>3485</v>
      </c>
      <c r="B4534" s="2">
        <v>1040</v>
      </c>
      <c r="C4534" s="2">
        <v>3</v>
      </c>
      <c r="D4534" s="2" t="s">
        <v>3486</v>
      </c>
      <c r="E4534" s="2">
        <v>5535</v>
      </c>
      <c r="F4534" s="2" t="s">
        <v>3358</v>
      </c>
      <c r="G4534" s="2">
        <v>2535944.3309999998</v>
      </c>
      <c r="H4534" s="2">
        <v>1165188.209</v>
      </c>
      <c r="I4534" s="2" t="s">
        <v>4898</v>
      </c>
      <c r="J4534" s="4">
        <v>39630</v>
      </c>
      <c r="K4534" s="230">
        <f t="shared" si="272"/>
        <v>2</v>
      </c>
      <c r="L4534" s="2" t="str">
        <f>$B4534&amp;"-"&amp;COUNTIF($B$2:$B4534, $B4534)</f>
        <v>1040-2</v>
      </c>
    </row>
    <row r="4535" spans="1:12" x14ac:dyDescent="0.2">
      <c r="A4535" s="2" t="s">
        <v>3487</v>
      </c>
      <c r="B4535" s="2">
        <v>1040</v>
      </c>
      <c r="C4535" s="2">
        <v>2</v>
      </c>
      <c r="D4535" s="2" t="s">
        <v>3487</v>
      </c>
      <c r="E4535" s="2">
        <v>5537</v>
      </c>
      <c r="F4535" s="2" t="s">
        <v>3358</v>
      </c>
      <c r="G4535" s="2">
        <v>2539170.77</v>
      </c>
      <c r="H4535" s="2">
        <v>1167748.5530000001</v>
      </c>
      <c r="I4535" s="2" t="s">
        <v>4898</v>
      </c>
      <c r="J4535" s="4">
        <v>39630</v>
      </c>
      <c r="K4535" s="230">
        <f t="shared" si="272"/>
        <v>2</v>
      </c>
      <c r="L4535" s="2" t="str">
        <f>$B4535&amp;"-"&amp;COUNTIF($B$2:$B4535, $B4535)</f>
        <v>1040-3</v>
      </c>
    </row>
    <row r="4536" spans="1:12" x14ac:dyDescent="0.2">
      <c r="A4536" s="2" t="s">
        <v>3488</v>
      </c>
      <c r="B4536" s="2">
        <v>1418</v>
      </c>
      <c r="C4536" s="2">
        <v>0</v>
      </c>
      <c r="D4536" s="2" t="s">
        <v>3488</v>
      </c>
      <c r="E4536" s="2">
        <v>5539</v>
      </c>
      <c r="F4536" s="2" t="s">
        <v>3358</v>
      </c>
      <c r="G4536" s="2">
        <v>2539420.5180000002</v>
      </c>
      <c r="H4536" s="2">
        <v>1170765.149</v>
      </c>
      <c r="I4536" s="2" t="s">
        <v>4898</v>
      </c>
      <c r="J4536" s="4">
        <v>39630</v>
      </c>
      <c r="K4536" s="230">
        <f t="shared" si="272"/>
        <v>2</v>
      </c>
      <c r="L4536" s="2" t="str">
        <f>$B4536&amp;"-"&amp;COUNTIF($B$2:$B4536, $B4536)</f>
        <v>1418-1</v>
      </c>
    </row>
    <row r="4537" spans="1:12" x14ac:dyDescent="0.2">
      <c r="A4537" s="2" t="s">
        <v>3489</v>
      </c>
      <c r="B4537" s="2">
        <v>1041</v>
      </c>
      <c r="C4537" s="2">
        <v>21</v>
      </c>
      <c r="D4537" s="2" t="s">
        <v>3490</v>
      </c>
      <c r="E4537" s="2">
        <v>5540</v>
      </c>
      <c r="F4537" s="2" t="s">
        <v>3358</v>
      </c>
      <c r="G4537" s="2">
        <v>2543159.8250000002</v>
      </c>
      <c r="H4537" s="2">
        <v>1166056.0260000001</v>
      </c>
      <c r="I4537" s="2" t="s">
        <v>4898</v>
      </c>
      <c r="J4537" s="4">
        <v>39630</v>
      </c>
      <c r="K4537" s="230">
        <f t="shared" si="272"/>
        <v>2</v>
      </c>
      <c r="L4537" s="2" t="str">
        <f>$B4537&amp;"-"&amp;COUNTIF($B$2:$B4537, $B4537)</f>
        <v>1041-3</v>
      </c>
    </row>
    <row r="4538" spans="1:12" x14ac:dyDescent="0.2">
      <c r="A4538" s="2" t="s">
        <v>3491</v>
      </c>
      <c r="B4538" s="2">
        <v>1041</v>
      </c>
      <c r="C4538" s="2">
        <v>26</v>
      </c>
      <c r="D4538" s="2" t="s">
        <v>3490</v>
      </c>
      <c r="E4538" s="2">
        <v>5540</v>
      </c>
      <c r="F4538" s="2" t="s">
        <v>3358</v>
      </c>
      <c r="G4538" s="2">
        <v>2543006.1880000001</v>
      </c>
      <c r="H4538" s="2">
        <v>1167781.932</v>
      </c>
      <c r="I4538" s="2" t="s">
        <v>4898</v>
      </c>
      <c r="J4538" s="4">
        <v>39630</v>
      </c>
      <c r="K4538" s="230">
        <f t="shared" si="272"/>
        <v>2</v>
      </c>
      <c r="L4538" s="2" t="str">
        <f>$B4538&amp;"-"&amp;COUNTIF($B$2:$B4538, $B4538)</f>
        <v>1041-4</v>
      </c>
    </row>
    <row r="4539" spans="1:12" x14ac:dyDescent="0.2">
      <c r="A4539" s="2" t="s">
        <v>3492</v>
      </c>
      <c r="B4539" s="2">
        <v>1041</v>
      </c>
      <c r="C4539" s="2">
        <v>31</v>
      </c>
      <c r="D4539" s="2" t="s">
        <v>3490</v>
      </c>
      <c r="E4539" s="2">
        <v>5540</v>
      </c>
      <c r="F4539" s="2" t="s">
        <v>3358</v>
      </c>
      <c r="G4539" s="2">
        <v>2540826.892</v>
      </c>
      <c r="H4539" s="2">
        <v>1165493.0020000001</v>
      </c>
      <c r="I4539" s="2" t="s">
        <v>4898</v>
      </c>
      <c r="J4539" s="4">
        <v>39630</v>
      </c>
      <c r="K4539" s="230">
        <f t="shared" si="272"/>
        <v>2</v>
      </c>
      <c r="L4539" s="2" t="str">
        <f>$B4539&amp;"-"&amp;COUNTIF($B$2:$B4539, $B4539)</f>
        <v>1041-5</v>
      </c>
    </row>
    <row r="4540" spans="1:12" x14ac:dyDescent="0.2">
      <c r="A4540" s="2" t="s">
        <v>3493</v>
      </c>
      <c r="B4540" s="2">
        <v>1043</v>
      </c>
      <c r="C4540" s="2">
        <v>0</v>
      </c>
      <c r="D4540" s="2" t="s">
        <v>3490</v>
      </c>
      <c r="E4540" s="2">
        <v>5540</v>
      </c>
      <c r="F4540" s="2" t="s">
        <v>3358</v>
      </c>
      <c r="G4540" s="2">
        <v>2541473.2289999998</v>
      </c>
      <c r="H4540" s="2">
        <v>1167338.135</v>
      </c>
      <c r="I4540" s="2" t="s">
        <v>4898</v>
      </c>
      <c r="J4540" s="4">
        <v>39630</v>
      </c>
      <c r="K4540" s="230">
        <f t="shared" si="272"/>
        <v>2</v>
      </c>
      <c r="L4540" s="2" t="str">
        <f>$B4540&amp;"-"&amp;COUNTIF($B$2:$B4540, $B4540)</f>
        <v>1043-1</v>
      </c>
    </row>
    <row r="4541" spans="1:12" x14ac:dyDescent="0.2">
      <c r="A4541" s="2" t="s">
        <v>3494</v>
      </c>
      <c r="B4541" s="2">
        <v>1376</v>
      </c>
      <c r="C4541" s="2">
        <v>0</v>
      </c>
      <c r="D4541" s="2" t="s">
        <v>3495</v>
      </c>
      <c r="E4541" s="2">
        <v>5541</v>
      </c>
      <c r="F4541" s="2" t="s">
        <v>3358</v>
      </c>
      <c r="G4541" s="2">
        <v>2536731.5839999998</v>
      </c>
      <c r="H4541" s="2">
        <v>1167779.875</v>
      </c>
      <c r="I4541" s="2" t="s">
        <v>4898</v>
      </c>
      <c r="J4541" s="4">
        <v>39630</v>
      </c>
      <c r="K4541" s="230">
        <f t="shared" si="272"/>
        <v>2</v>
      </c>
      <c r="L4541" s="2" t="str">
        <f>$B4541&amp;"-"&amp;COUNTIF($B$2:$B4541, $B4541)</f>
        <v>1376-1</v>
      </c>
    </row>
    <row r="4542" spans="1:12" x14ac:dyDescent="0.2">
      <c r="A4542" s="2" t="s">
        <v>3496</v>
      </c>
      <c r="B4542" s="2">
        <v>1376</v>
      </c>
      <c r="C4542" s="2">
        <v>2</v>
      </c>
      <c r="D4542" s="2" t="s">
        <v>3495</v>
      </c>
      <c r="E4542" s="2">
        <v>5541</v>
      </c>
      <c r="F4542" s="2" t="s">
        <v>3358</v>
      </c>
      <c r="G4542" s="2">
        <v>2535299.798</v>
      </c>
      <c r="H4542" s="2">
        <v>1166615.1510000001</v>
      </c>
      <c r="I4542" s="2" t="s">
        <v>4898</v>
      </c>
      <c r="J4542" s="4">
        <v>39630</v>
      </c>
      <c r="K4542" s="230">
        <f t="shared" si="272"/>
        <v>2</v>
      </c>
      <c r="L4542" s="2" t="str">
        <f>$B4542&amp;"-"&amp;COUNTIF($B$2:$B4542, $B4542)</f>
        <v>1376-2</v>
      </c>
    </row>
    <row r="4543" spans="1:12" x14ac:dyDescent="0.2">
      <c r="A4543" s="2" t="s">
        <v>3497</v>
      </c>
      <c r="B4543" s="2">
        <v>1376</v>
      </c>
      <c r="C4543" s="2">
        <v>3</v>
      </c>
      <c r="D4543" s="2" t="s">
        <v>3495</v>
      </c>
      <c r="E4543" s="2">
        <v>5541</v>
      </c>
      <c r="F4543" s="2" t="s">
        <v>3358</v>
      </c>
      <c r="G4543" s="2">
        <v>2534818.7000000002</v>
      </c>
      <c r="H4543" s="2">
        <v>1168741.0430000001</v>
      </c>
      <c r="I4543" s="2" t="s">
        <v>4898</v>
      </c>
      <c r="J4543" s="4">
        <v>39630</v>
      </c>
      <c r="K4543" s="230">
        <f t="shared" si="272"/>
        <v>2</v>
      </c>
      <c r="L4543" s="2" t="str">
        <f>$B4543&amp;"-"&amp;COUNTIF($B$2:$B4543, $B4543)</f>
        <v>1376-3</v>
      </c>
    </row>
    <row r="4544" spans="1:12" x14ac:dyDescent="0.2">
      <c r="A4544" s="2" t="s">
        <v>3523</v>
      </c>
      <c r="B4544" s="2">
        <v>1423</v>
      </c>
      <c r="C4544" s="2">
        <v>2</v>
      </c>
      <c r="D4544" s="2" t="s">
        <v>3498</v>
      </c>
      <c r="E4544" s="2">
        <v>5551</v>
      </c>
      <c r="F4544" s="2" t="s">
        <v>3358</v>
      </c>
      <c r="G4544" s="2">
        <v>2541043.8369999998</v>
      </c>
      <c r="H4544" s="2">
        <v>1190666.061</v>
      </c>
      <c r="I4544" s="2" t="s">
        <v>4898</v>
      </c>
      <c r="J4544" s="4">
        <v>39630</v>
      </c>
      <c r="K4544" s="230">
        <f t="shared" si="272"/>
        <v>2</v>
      </c>
      <c r="L4544" s="2" t="str">
        <f>$B4544&amp;"-"&amp;COUNTIF($B$2:$B4544, $B4544)</f>
        <v>1423-1</v>
      </c>
    </row>
    <row r="4545" spans="1:12" x14ac:dyDescent="0.2">
      <c r="A4545" s="2" t="s">
        <v>3498</v>
      </c>
      <c r="B4545" s="2">
        <v>1427</v>
      </c>
      <c r="C4545" s="2">
        <v>0</v>
      </c>
      <c r="D4545" s="2" t="s">
        <v>3498</v>
      </c>
      <c r="E4545" s="2">
        <v>5551</v>
      </c>
      <c r="F4545" s="2" t="s">
        <v>3358</v>
      </c>
      <c r="G4545" s="2">
        <v>2541511.159</v>
      </c>
      <c r="H4545" s="2">
        <v>1188231.486</v>
      </c>
      <c r="I4545" s="2" t="s">
        <v>4898</v>
      </c>
      <c r="J4545" s="4">
        <v>39630</v>
      </c>
      <c r="K4545" s="230">
        <f t="shared" si="272"/>
        <v>2</v>
      </c>
      <c r="L4545" s="2" t="str">
        <f>$B4545&amp;"-"&amp;COUNTIF($B$2:$B4545, $B4545)</f>
        <v>1427-1</v>
      </c>
    </row>
    <row r="4546" spans="1:12" x14ac:dyDescent="0.2">
      <c r="A4546" s="2" t="s">
        <v>3499</v>
      </c>
      <c r="B4546" s="2">
        <v>1452</v>
      </c>
      <c r="C4546" s="2">
        <v>0</v>
      </c>
      <c r="D4546" s="2" t="s">
        <v>3500</v>
      </c>
      <c r="E4546" s="2">
        <v>5552</v>
      </c>
      <c r="F4546" s="2" t="s">
        <v>3358</v>
      </c>
      <c r="G4546" s="2">
        <v>2531117.5129999998</v>
      </c>
      <c r="H4546" s="2">
        <v>1187967.0930000001</v>
      </c>
      <c r="I4546" s="2" t="s">
        <v>4898</v>
      </c>
      <c r="J4546" s="4">
        <v>39630</v>
      </c>
      <c r="K4546" s="230">
        <f t="shared" si="272"/>
        <v>2</v>
      </c>
      <c r="L4546" s="2" t="str">
        <f>$B4546&amp;"-"&amp;COUNTIF($B$2:$B4546, $B4546)</f>
        <v>1452-1</v>
      </c>
    </row>
    <row r="4547" spans="1:12" x14ac:dyDescent="0.2">
      <c r="A4547" s="2" t="s">
        <v>3500</v>
      </c>
      <c r="B4547" s="2">
        <v>1453</v>
      </c>
      <c r="C4547" s="2">
        <v>0</v>
      </c>
      <c r="D4547" s="2" t="s">
        <v>3500</v>
      </c>
      <c r="E4547" s="2">
        <v>5552</v>
      </c>
      <c r="F4547" s="2" t="s">
        <v>3358</v>
      </c>
      <c r="G4547" s="2">
        <v>2533043.915</v>
      </c>
      <c r="H4547" s="2">
        <v>1188998.433</v>
      </c>
      <c r="I4547" s="2" t="s">
        <v>4898</v>
      </c>
      <c r="J4547" s="4">
        <v>39630</v>
      </c>
      <c r="K4547" s="230">
        <f t="shared" ref="K4547:K4610" si="273">IF(I4547="it", 1, IF(I4547="fr", 2, 3))</f>
        <v>2</v>
      </c>
      <c r="L4547" s="2" t="str">
        <f>$B4547&amp;"-"&amp;COUNTIF($B$2:$B4547, $B4547)</f>
        <v>1453-1</v>
      </c>
    </row>
    <row r="4548" spans="1:12" x14ac:dyDescent="0.2">
      <c r="A4548" s="2" t="s">
        <v>3501</v>
      </c>
      <c r="B4548" s="2">
        <v>1424</v>
      </c>
      <c r="C4548" s="2">
        <v>0</v>
      </c>
      <c r="D4548" s="2" t="s">
        <v>3501</v>
      </c>
      <c r="E4548" s="2">
        <v>5553</v>
      </c>
      <c r="F4548" s="2" t="s">
        <v>3358</v>
      </c>
      <c r="G4548" s="2">
        <v>2540107.6630000002</v>
      </c>
      <c r="H4548" s="2">
        <v>1187474.7590000001</v>
      </c>
      <c r="I4548" s="2" t="s">
        <v>4898</v>
      </c>
      <c r="J4548" s="4">
        <v>39630</v>
      </c>
      <c r="K4548" s="230">
        <f t="shared" si="273"/>
        <v>2</v>
      </c>
      <c r="L4548" s="2" t="str">
        <f>$B4548&amp;"-"&amp;COUNTIF($B$2:$B4548, $B4548)</f>
        <v>1424-1</v>
      </c>
    </row>
    <row r="4549" spans="1:12" x14ac:dyDescent="0.2">
      <c r="A4549" s="2" t="s">
        <v>3502</v>
      </c>
      <c r="B4549" s="2">
        <v>1426</v>
      </c>
      <c r="C4549" s="2">
        <v>0</v>
      </c>
      <c r="D4549" s="2" t="s">
        <v>3502</v>
      </c>
      <c r="E4549" s="2">
        <v>5554</v>
      </c>
      <c r="F4549" s="2" t="s">
        <v>3358</v>
      </c>
      <c r="G4549" s="2">
        <v>2545659.36</v>
      </c>
      <c r="H4549" s="2">
        <v>1190688.8799999999</v>
      </c>
      <c r="I4549" s="2" t="s">
        <v>4898</v>
      </c>
      <c r="J4549" s="4">
        <v>39630</v>
      </c>
      <c r="K4549" s="230">
        <f t="shared" si="273"/>
        <v>2</v>
      </c>
      <c r="L4549" s="2" t="str">
        <f>$B4549&amp;"-"&amp;COUNTIF($B$2:$B4549, $B4549)</f>
        <v>1426-1</v>
      </c>
    </row>
    <row r="4550" spans="1:12" x14ac:dyDescent="0.2">
      <c r="A4550" s="2" t="s">
        <v>4199</v>
      </c>
      <c r="B4550" s="2">
        <v>2028</v>
      </c>
      <c r="C4550" s="2">
        <v>0</v>
      </c>
      <c r="D4550" s="2" t="s">
        <v>3502</v>
      </c>
      <c r="E4550" s="2">
        <v>5554</v>
      </c>
      <c r="F4550" s="2" t="s">
        <v>3358</v>
      </c>
      <c r="G4550" s="2">
        <v>2547329.7089999998</v>
      </c>
      <c r="H4550" s="2">
        <v>1191180.26</v>
      </c>
      <c r="I4550" s="2" t="s">
        <v>4898</v>
      </c>
      <c r="J4550" s="4">
        <v>39630</v>
      </c>
      <c r="K4550" s="230">
        <f t="shared" si="273"/>
        <v>2</v>
      </c>
      <c r="L4550" s="2" t="str">
        <f>$B4550&amp;"-"&amp;COUNTIF($B$2:$B4550, $B4550)</f>
        <v>2028-1</v>
      </c>
    </row>
    <row r="4551" spans="1:12" x14ac:dyDescent="0.2">
      <c r="A4551" s="2" t="s">
        <v>3503</v>
      </c>
      <c r="B4551" s="2">
        <v>1426</v>
      </c>
      <c r="C4551" s="2">
        <v>1</v>
      </c>
      <c r="D4551" s="2" t="s">
        <v>3503</v>
      </c>
      <c r="E4551" s="2">
        <v>5555</v>
      </c>
      <c r="F4551" s="2" t="s">
        <v>3358</v>
      </c>
      <c r="G4551" s="2">
        <v>2543645.023</v>
      </c>
      <c r="H4551" s="2">
        <v>1189134.6310000001</v>
      </c>
      <c r="I4551" s="2" t="s">
        <v>4898</v>
      </c>
      <c r="J4551" s="4">
        <v>39630</v>
      </c>
      <c r="K4551" s="230">
        <f t="shared" si="273"/>
        <v>2</v>
      </c>
      <c r="L4551" s="2" t="str">
        <f>$B4551&amp;"-"&amp;COUNTIF($B$2:$B4551, $B4551)</f>
        <v>1426-2</v>
      </c>
    </row>
    <row r="4552" spans="1:12" x14ac:dyDescent="0.2">
      <c r="A4552" s="2" t="s">
        <v>3504</v>
      </c>
      <c r="B4552" s="2">
        <v>1420</v>
      </c>
      <c r="C4552" s="2">
        <v>0</v>
      </c>
      <c r="D4552" s="2" t="s">
        <v>3504</v>
      </c>
      <c r="E4552" s="2">
        <v>5556</v>
      </c>
      <c r="F4552" s="2" t="s">
        <v>3358</v>
      </c>
      <c r="G4552" s="2">
        <v>2538133.9210000001</v>
      </c>
      <c r="H4552" s="2">
        <v>1186649.3840000001</v>
      </c>
      <c r="I4552" s="2" t="s">
        <v>4898</v>
      </c>
      <c r="J4552" s="4">
        <v>39630</v>
      </c>
      <c r="K4552" s="230">
        <f t="shared" si="273"/>
        <v>2</v>
      </c>
      <c r="L4552" s="2" t="str">
        <f>$B4552&amp;"-"&amp;COUNTIF($B$2:$B4552, $B4552)</f>
        <v>1420-1</v>
      </c>
    </row>
    <row r="4553" spans="1:12" x14ac:dyDescent="0.2">
      <c r="A4553" s="2" t="s">
        <v>3500</v>
      </c>
      <c r="B4553" s="2">
        <v>1453</v>
      </c>
      <c r="C4553" s="2">
        <v>0</v>
      </c>
      <c r="D4553" s="2" t="s">
        <v>3504</v>
      </c>
      <c r="E4553" s="2">
        <v>5556</v>
      </c>
      <c r="F4553" s="2" t="s">
        <v>3358</v>
      </c>
      <c r="G4553" s="2">
        <v>2532166.7319999998</v>
      </c>
      <c r="H4553" s="2">
        <v>1190703.476</v>
      </c>
      <c r="I4553" s="2" t="s">
        <v>4898</v>
      </c>
      <c r="J4553" s="4">
        <v>39630</v>
      </c>
      <c r="K4553" s="230">
        <f t="shared" si="273"/>
        <v>2</v>
      </c>
      <c r="L4553" s="2" t="str">
        <f>$B4553&amp;"-"&amp;COUNTIF($B$2:$B4553, $B4553)</f>
        <v>1453-2</v>
      </c>
    </row>
    <row r="4554" spans="1:12" x14ac:dyDescent="0.2">
      <c r="A4554" s="2" t="s">
        <v>3505</v>
      </c>
      <c r="B4554" s="2">
        <v>1421</v>
      </c>
      <c r="C4554" s="2">
        <v>0</v>
      </c>
      <c r="D4554" s="2" t="s">
        <v>3505</v>
      </c>
      <c r="E4554" s="2">
        <v>5557</v>
      </c>
      <c r="F4554" s="2" t="s">
        <v>3358</v>
      </c>
      <c r="G4554" s="2">
        <v>2537311.5410000002</v>
      </c>
      <c r="H4554" s="2">
        <v>1187221.044</v>
      </c>
      <c r="I4554" s="2" t="s">
        <v>4898</v>
      </c>
      <c r="J4554" s="4">
        <v>39630</v>
      </c>
      <c r="K4554" s="230">
        <f t="shared" si="273"/>
        <v>2</v>
      </c>
      <c r="L4554" s="2" t="str">
        <f>$B4554&amp;"-"&amp;COUNTIF($B$2:$B4554, $B4554)</f>
        <v>1421-1</v>
      </c>
    </row>
    <row r="4555" spans="1:12" x14ac:dyDescent="0.2">
      <c r="A4555" s="2" t="s">
        <v>3509</v>
      </c>
      <c r="B4555" s="2">
        <v>1453</v>
      </c>
      <c r="C4555" s="2">
        <v>2</v>
      </c>
      <c r="D4555" s="2" t="s">
        <v>3505</v>
      </c>
      <c r="E4555" s="2">
        <v>5557</v>
      </c>
      <c r="F4555" s="2" t="s">
        <v>3358</v>
      </c>
      <c r="G4555" s="2">
        <v>2534960.1340000001</v>
      </c>
      <c r="H4555" s="2">
        <v>1191587.882</v>
      </c>
      <c r="I4555" s="2" t="s">
        <v>4898</v>
      </c>
      <c r="J4555" s="4">
        <v>39630</v>
      </c>
      <c r="K4555" s="230">
        <f t="shared" si="273"/>
        <v>2</v>
      </c>
      <c r="L4555" s="2" t="str">
        <f>$B4555&amp;"-"&amp;COUNTIF($B$2:$B4555, $B4555)</f>
        <v>1453-3</v>
      </c>
    </row>
    <row r="4556" spans="1:12" x14ac:dyDescent="0.2">
      <c r="A4556" s="2" t="s">
        <v>3506</v>
      </c>
      <c r="B4556" s="2">
        <v>1429</v>
      </c>
      <c r="C4556" s="2">
        <v>0</v>
      </c>
      <c r="D4556" s="2" t="s">
        <v>3506</v>
      </c>
      <c r="E4556" s="2">
        <v>5559</v>
      </c>
      <c r="F4556" s="2" t="s">
        <v>3358</v>
      </c>
      <c r="G4556" s="2">
        <v>2536766.409</v>
      </c>
      <c r="H4556" s="2">
        <v>1185074.129</v>
      </c>
      <c r="I4556" s="2" t="s">
        <v>4898</v>
      </c>
      <c r="J4556" s="4">
        <v>39630</v>
      </c>
      <c r="K4556" s="230">
        <f t="shared" si="273"/>
        <v>2</v>
      </c>
      <c r="L4556" s="2" t="str">
        <f>$B4556&amp;"-"&amp;COUNTIF($B$2:$B4556, $B4556)</f>
        <v>1429-1</v>
      </c>
    </row>
    <row r="4557" spans="1:12" x14ac:dyDescent="0.2">
      <c r="A4557" s="2" t="s">
        <v>3507</v>
      </c>
      <c r="B4557" s="2">
        <v>1421</v>
      </c>
      <c r="C4557" s="2">
        <v>2</v>
      </c>
      <c r="D4557" s="2" t="s">
        <v>3507</v>
      </c>
      <c r="E4557" s="2">
        <v>5560</v>
      </c>
      <c r="F4557" s="2" t="s">
        <v>3358</v>
      </c>
      <c r="G4557" s="2">
        <v>2536460.1510000001</v>
      </c>
      <c r="H4557" s="2">
        <v>1188227.436</v>
      </c>
      <c r="I4557" s="2" t="s">
        <v>4898</v>
      </c>
      <c r="J4557" s="4">
        <v>39630</v>
      </c>
      <c r="K4557" s="230">
        <f t="shared" si="273"/>
        <v>2</v>
      </c>
      <c r="L4557" s="2" t="str">
        <f>$B4557&amp;"-"&amp;COUNTIF($B$2:$B4557, $B4557)</f>
        <v>1421-2</v>
      </c>
    </row>
    <row r="4558" spans="1:12" x14ac:dyDescent="0.2">
      <c r="A4558" s="2" t="s">
        <v>3508</v>
      </c>
      <c r="B4558" s="2">
        <v>1422</v>
      </c>
      <c r="C4558" s="2">
        <v>0</v>
      </c>
      <c r="D4558" s="2" t="s">
        <v>3508</v>
      </c>
      <c r="E4558" s="2">
        <v>5561</v>
      </c>
      <c r="F4558" s="2" t="s">
        <v>3358</v>
      </c>
      <c r="G4558" s="2">
        <v>2538998.2080000001</v>
      </c>
      <c r="H4558" s="2">
        <v>1184823.443</v>
      </c>
      <c r="I4558" s="2" t="s">
        <v>4898</v>
      </c>
      <c r="J4558" s="4">
        <v>39630</v>
      </c>
      <c r="K4558" s="230">
        <f t="shared" si="273"/>
        <v>2</v>
      </c>
      <c r="L4558" s="2" t="str">
        <f>$B4558&amp;"-"&amp;COUNTIF($B$2:$B4558, $B4558)</f>
        <v>1422-1</v>
      </c>
    </row>
    <row r="4559" spans="1:12" x14ac:dyDescent="0.2">
      <c r="A4559" s="2" t="s">
        <v>3509</v>
      </c>
      <c r="B4559" s="2">
        <v>1453</v>
      </c>
      <c r="C4559" s="2">
        <v>2</v>
      </c>
      <c r="D4559" s="2" t="s">
        <v>3509</v>
      </c>
      <c r="E4559" s="2">
        <v>5562</v>
      </c>
      <c r="F4559" s="2" t="s">
        <v>3358</v>
      </c>
      <c r="G4559" s="2">
        <v>2536916.594</v>
      </c>
      <c r="H4559" s="2">
        <v>1191164.4939999999</v>
      </c>
      <c r="I4559" s="2" t="s">
        <v>4898</v>
      </c>
      <c r="J4559" s="4">
        <v>39630</v>
      </c>
      <c r="K4559" s="230">
        <f t="shared" si="273"/>
        <v>2</v>
      </c>
      <c r="L4559" s="2" t="str">
        <f>$B4559&amp;"-"&amp;COUNTIF($B$2:$B4559, $B4559)</f>
        <v>1453-4</v>
      </c>
    </row>
    <row r="4560" spans="1:12" x14ac:dyDescent="0.2">
      <c r="A4560" s="2" t="s">
        <v>3510</v>
      </c>
      <c r="B4560" s="2">
        <v>1428</v>
      </c>
      <c r="C4560" s="2">
        <v>2</v>
      </c>
      <c r="D4560" s="2" t="s">
        <v>3510</v>
      </c>
      <c r="E4560" s="2">
        <v>5563</v>
      </c>
      <c r="F4560" s="2" t="s">
        <v>3358</v>
      </c>
      <c r="G4560" s="2">
        <v>2545679.8369999998</v>
      </c>
      <c r="H4560" s="2">
        <v>1192438.8600000001</v>
      </c>
      <c r="I4560" s="2" t="s">
        <v>4898</v>
      </c>
      <c r="J4560" s="4">
        <v>39630</v>
      </c>
      <c r="K4560" s="230">
        <f t="shared" si="273"/>
        <v>2</v>
      </c>
      <c r="L4560" s="2" t="str">
        <f>$B4560&amp;"-"&amp;COUNTIF($B$2:$B4560, $B4560)</f>
        <v>1428-1</v>
      </c>
    </row>
    <row r="4561" spans="1:12" x14ac:dyDescent="0.2">
      <c r="A4561" s="2" t="s">
        <v>3511</v>
      </c>
      <c r="B4561" s="2">
        <v>1431</v>
      </c>
      <c r="C4561" s="2">
        <v>2</v>
      </c>
      <c r="D4561" s="2" t="s">
        <v>3511</v>
      </c>
      <c r="E4561" s="2">
        <v>5564</v>
      </c>
      <c r="F4561" s="2" t="s">
        <v>3358</v>
      </c>
      <c r="G4561" s="2">
        <v>2535467.787</v>
      </c>
      <c r="H4561" s="2">
        <v>1187192.6850000001</v>
      </c>
      <c r="I4561" s="2" t="s">
        <v>4898</v>
      </c>
      <c r="J4561" s="4">
        <v>39630</v>
      </c>
      <c r="K4561" s="230">
        <f t="shared" si="273"/>
        <v>2</v>
      </c>
      <c r="L4561" s="2" t="str">
        <f>$B4561&amp;"-"&amp;COUNTIF($B$2:$B4561, $B4561)</f>
        <v>1431-1</v>
      </c>
    </row>
    <row r="4562" spans="1:12" x14ac:dyDescent="0.2">
      <c r="A4562" s="2" t="s">
        <v>3512</v>
      </c>
      <c r="B4562" s="2">
        <v>1425</v>
      </c>
      <c r="C4562" s="2">
        <v>0</v>
      </c>
      <c r="D4562" s="2" t="s">
        <v>3513</v>
      </c>
      <c r="E4562" s="2">
        <v>5565</v>
      </c>
      <c r="F4562" s="2" t="s">
        <v>3358</v>
      </c>
      <c r="G4562" s="2">
        <v>2542705.159</v>
      </c>
      <c r="H4562" s="2">
        <v>1188384.2120000001</v>
      </c>
      <c r="I4562" s="2" t="s">
        <v>4898</v>
      </c>
      <c r="J4562" s="4">
        <v>39630</v>
      </c>
      <c r="K4562" s="230">
        <f t="shared" si="273"/>
        <v>2</v>
      </c>
      <c r="L4562" s="2" t="str">
        <f>$B4562&amp;"-"&amp;COUNTIF($B$2:$B4562, $B4562)</f>
        <v>1425-1</v>
      </c>
    </row>
    <row r="4563" spans="1:12" x14ac:dyDescent="0.2">
      <c r="A4563" s="2" t="s">
        <v>3514</v>
      </c>
      <c r="B4563" s="2">
        <v>1428</v>
      </c>
      <c r="C4563" s="2">
        <v>1</v>
      </c>
      <c r="D4563" s="2" t="s">
        <v>3514</v>
      </c>
      <c r="E4563" s="2">
        <v>5566</v>
      </c>
      <c r="F4563" s="2" t="s">
        <v>3358</v>
      </c>
      <c r="G4563" s="2">
        <v>2543946.04</v>
      </c>
      <c r="H4563" s="2">
        <v>1193990.605</v>
      </c>
      <c r="I4563" s="2" t="s">
        <v>4898</v>
      </c>
      <c r="J4563" s="4">
        <v>39630</v>
      </c>
      <c r="K4563" s="230">
        <f t="shared" si="273"/>
        <v>2</v>
      </c>
      <c r="L4563" s="2" t="str">
        <f>$B4563&amp;"-"&amp;COUNTIF($B$2:$B4563, $B4563)</f>
        <v>1428-2</v>
      </c>
    </row>
    <row r="4564" spans="1:12" x14ac:dyDescent="0.2">
      <c r="A4564" s="2" t="s">
        <v>4264</v>
      </c>
      <c r="B4564" s="2">
        <v>2108</v>
      </c>
      <c r="C4564" s="2">
        <v>0</v>
      </c>
      <c r="D4564" s="2" t="s">
        <v>3514</v>
      </c>
      <c r="E4564" s="2">
        <v>5566</v>
      </c>
      <c r="F4564" s="2" t="s">
        <v>3358</v>
      </c>
      <c r="G4564" s="2">
        <v>2543321.7710000002</v>
      </c>
      <c r="H4564" s="2">
        <v>1196933.9269999999</v>
      </c>
      <c r="I4564" s="2" t="s">
        <v>4898</v>
      </c>
      <c r="J4564" s="4">
        <v>39630</v>
      </c>
      <c r="K4564" s="230">
        <f t="shared" si="273"/>
        <v>2</v>
      </c>
      <c r="L4564" s="2" t="str">
        <f>$B4564&amp;"-"&amp;COUNTIF($B$2:$B4564, $B4564)</f>
        <v>2108-1</v>
      </c>
    </row>
    <row r="4565" spans="1:12" x14ac:dyDescent="0.2">
      <c r="A4565" s="2" t="s">
        <v>3701</v>
      </c>
      <c r="B4565" s="2">
        <v>1445</v>
      </c>
      <c r="C4565" s="2">
        <v>0</v>
      </c>
      <c r="D4565" s="2" t="s">
        <v>3516</v>
      </c>
      <c r="E4565" s="2">
        <v>5568</v>
      </c>
      <c r="F4565" s="2" t="s">
        <v>3358</v>
      </c>
      <c r="G4565" s="2">
        <v>2532187.5240000002</v>
      </c>
      <c r="H4565" s="2">
        <v>1184947.3859999999</v>
      </c>
      <c r="I4565" s="2" t="s">
        <v>4898</v>
      </c>
      <c r="J4565" s="4">
        <v>39630</v>
      </c>
      <c r="K4565" s="230">
        <f t="shared" si="273"/>
        <v>2</v>
      </c>
      <c r="L4565" s="2" t="str">
        <f>$B4565&amp;"-"&amp;COUNTIF($B$2:$B4565, $B4565)</f>
        <v>1445-1</v>
      </c>
    </row>
    <row r="4566" spans="1:12" x14ac:dyDescent="0.2">
      <c r="A4566" s="2" t="s">
        <v>3515</v>
      </c>
      <c r="B4566" s="2">
        <v>1450</v>
      </c>
      <c r="C4566" s="2">
        <v>0</v>
      </c>
      <c r="D4566" s="2" t="s">
        <v>3516</v>
      </c>
      <c r="E4566" s="2">
        <v>5568</v>
      </c>
      <c r="F4566" s="2" t="s">
        <v>3358</v>
      </c>
      <c r="G4566" s="2">
        <v>2528467.66</v>
      </c>
      <c r="H4566" s="2">
        <v>1186887.075</v>
      </c>
      <c r="I4566" s="2" t="s">
        <v>4898</v>
      </c>
      <c r="J4566" s="4">
        <v>39630</v>
      </c>
      <c r="K4566" s="230">
        <f t="shared" si="273"/>
        <v>2</v>
      </c>
      <c r="L4566" s="2" t="str">
        <f>$B4566&amp;"-"&amp;COUNTIF($B$2:$B4566, $B4566)</f>
        <v>1450-1</v>
      </c>
    </row>
    <row r="4567" spans="1:12" x14ac:dyDescent="0.2">
      <c r="A4567" s="2" t="s">
        <v>3517</v>
      </c>
      <c r="B4567" s="2">
        <v>1450</v>
      </c>
      <c r="C4567" s="2">
        <v>2</v>
      </c>
      <c r="D4567" s="2" t="s">
        <v>3516</v>
      </c>
      <c r="E4567" s="2">
        <v>5568</v>
      </c>
      <c r="F4567" s="2" t="s">
        <v>3358</v>
      </c>
      <c r="G4567" s="2">
        <v>2528176.156</v>
      </c>
      <c r="H4567" s="2">
        <v>1184599.558</v>
      </c>
      <c r="I4567" s="2" t="s">
        <v>4898</v>
      </c>
      <c r="J4567" s="4">
        <v>39630</v>
      </c>
      <c r="K4567" s="230">
        <f t="shared" si="273"/>
        <v>2</v>
      </c>
      <c r="L4567" s="2" t="str">
        <f>$B4567&amp;"-"&amp;COUNTIF($B$2:$B4567, $B4567)</f>
        <v>1450-2</v>
      </c>
    </row>
    <row r="4568" spans="1:12" x14ac:dyDescent="0.2">
      <c r="A4568" s="2" t="s">
        <v>3518</v>
      </c>
      <c r="B4568" s="2">
        <v>1450</v>
      </c>
      <c r="C4568" s="2">
        <v>3</v>
      </c>
      <c r="D4568" s="2" t="s">
        <v>3516</v>
      </c>
      <c r="E4568" s="2">
        <v>5568</v>
      </c>
      <c r="F4568" s="2" t="s">
        <v>3358</v>
      </c>
      <c r="G4568" s="2">
        <v>2530818.9300000002</v>
      </c>
      <c r="H4568" s="2">
        <v>1185541.9550000001</v>
      </c>
      <c r="I4568" s="2" t="s">
        <v>4898</v>
      </c>
      <c r="J4568" s="4">
        <v>39630</v>
      </c>
      <c r="K4568" s="230">
        <f t="shared" si="273"/>
        <v>2</v>
      </c>
      <c r="L4568" s="2" t="str">
        <f>$B4568&amp;"-"&amp;COUNTIF($B$2:$B4568, $B4568)</f>
        <v>1450-3</v>
      </c>
    </row>
    <row r="4569" spans="1:12" x14ac:dyDescent="0.2">
      <c r="A4569" s="2" t="s">
        <v>3499</v>
      </c>
      <c r="B4569" s="2">
        <v>1452</v>
      </c>
      <c r="C4569" s="2">
        <v>0</v>
      </c>
      <c r="D4569" s="2" t="s">
        <v>3516</v>
      </c>
      <c r="E4569" s="2">
        <v>5568</v>
      </c>
      <c r="F4569" s="2" t="s">
        <v>3358</v>
      </c>
      <c r="G4569" s="2">
        <v>2530435.0019999999</v>
      </c>
      <c r="H4569" s="2">
        <v>1186994.8700000001</v>
      </c>
      <c r="I4569" s="2" t="s">
        <v>4898</v>
      </c>
      <c r="J4569" s="4">
        <v>39630</v>
      </c>
      <c r="K4569" s="230">
        <f t="shared" si="273"/>
        <v>2</v>
      </c>
      <c r="L4569" s="2" t="str">
        <f>$B4569&amp;"-"&amp;COUNTIF($B$2:$B4569, $B4569)</f>
        <v>1452-2</v>
      </c>
    </row>
    <row r="4570" spans="1:12" x14ac:dyDescent="0.2">
      <c r="A4570" s="2" t="s">
        <v>3519</v>
      </c>
      <c r="B4570" s="2">
        <v>1454</v>
      </c>
      <c r="C4570" s="2">
        <v>0</v>
      </c>
      <c r="D4570" s="2" t="s">
        <v>3516</v>
      </c>
      <c r="E4570" s="2">
        <v>5568</v>
      </c>
      <c r="F4570" s="2" t="s">
        <v>3358</v>
      </c>
      <c r="G4570" s="2">
        <v>2525526.0090000001</v>
      </c>
      <c r="H4570" s="2">
        <v>1185222.5249999999</v>
      </c>
      <c r="I4570" s="2" t="s">
        <v>4898</v>
      </c>
      <c r="J4570" s="4">
        <v>39630</v>
      </c>
      <c r="K4570" s="230">
        <f t="shared" si="273"/>
        <v>2</v>
      </c>
      <c r="L4570" s="2" t="str">
        <f>$B4570&amp;"-"&amp;COUNTIF($B$2:$B4570, $B4570)</f>
        <v>1454-1</v>
      </c>
    </row>
    <row r="4571" spans="1:12" x14ac:dyDescent="0.2">
      <c r="A4571" s="2" t="s">
        <v>3520</v>
      </c>
      <c r="B4571" s="2">
        <v>1454</v>
      </c>
      <c r="C4571" s="2">
        <v>2</v>
      </c>
      <c r="D4571" s="2" t="s">
        <v>3516</v>
      </c>
      <c r="E4571" s="2">
        <v>5568</v>
      </c>
      <c r="F4571" s="2" t="s">
        <v>3358</v>
      </c>
      <c r="G4571" s="2">
        <v>2526681.4759999998</v>
      </c>
      <c r="H4571" s="2">
        <v>1188540.8799999999</v>
      </c>
      <c r="I4571" s="2" t="s">
        <v>4898</v>
      </c>
      <c r="J4571" s="4">
        <v>39630</v>
      </c>
      <c r="K4571" s="230">
        <f t="shared" si="273"/>
        <v>2</v>
      </c>
      <c r="L4571" s="2" t="str">
        <f>$B4571&amp;"-"&amp;COUNTIF($B$2:$B4571, $B4571)</f>
        <v>1454-2</v>
      </c>
    </row>
    <row r="4572" spans="1:12" x14ac:dyDescent="0.2">
      <c r="A4572" s="2" t="s">
        <v>3521</v>
      </c>
      <c r="B4572" s="2">
        <v>1423</v>
      </c>
      <c r="C4572" s="2">
        <v>0</v>
      </c>
      <c r="D4572" s="2" t="s">
        <v>3522</v>
      </c>
      <c r="E4572" s="2">
        <v>5571</v>
      </c>
      <c r="F4572" s="2" t="s">
        <v>3358</v>
      </c>
      <c r="G4572" s="2">
        <v>2538045.2820000001</v>
      </c>
      <c r="H4572" s="2">
        <v>1188801.594</v>
      </c>
      <c r="I4572" s="2" t="s">
        <v>4898</v>
      </c>
      <c r="J4572" s="4">
        <v>39630</v>
      </c>
      <c r="K4572" s="230">
        <f t="shared" si="273"/>
        <v>2</v>
      </c>
      <c r="L4572" s="2" t="str">
        <f>$B4572&amp;"-"&amp;COUNTIF($B$2:$B4572, $B4572)</f>
        <v>1423-2</v>
      </c>
    </row>
    <row r="4573" spans="1:12" x14ac:dyDescent="0.2">
      <c r="A4573" s="2" t="s">
        <v>3523</v>
      </c>
      <c r="B4573" s="2">
        <v>1423</v>
      </c>
      <c r="C4573" s="2">
        <v>2</v>
      </c>
      <c r="D4573" s="2" t="s">
        <v>3522</v>
      </c>
      <c r="E4573" s="2">
        <v>5571</v>
      </c>
      <c r="F4573" s="2" t="s">
        <v>3358</v>
      </c>
      <c r="G4573" s="2">
        <v>2540658.952</v>
      </c>
      <c r="H4573" s="2">
        <v>1190308.8</v>
      </c>
      <c r="I4573" s="2" t="s">
        <v>4898</v>
      </c>
      <c r="J4573" s="4">
        <v>39630</v>
      </c>
      <c r="K4573" s="230">
        <f t="shared" si="273"/>
        <v>2</v>
      </c>
      <c r="L4573" s="2" t="str">
        <f>$B4573&amp;"-"&amp;COUNTIF($B$2:$B4573, $B4573)</f>
        <v>1423-3</v>
      </c>
    </row>
    <row r="4574" spans="1:12" x14ac:dyDescent="0.2">
      <c r="A4574" s="2" t="s">
        <v>3524</v>
      </c>
      <c r="B4574" s="2">
        <v>1423</v>
      </c>
      <c r="C4574" s="2">
        <v>3</v>
      </c>
      <c r="D4574" s="2" t="s">
        <v>3522</v>
      </c>
      <c r="E4574" s="2">
        <v>5571</v>
      </c>
      <c r="F4574" s="2" t="s">
        <v>3358</v>
      </c>
      <c r="G4574" s="2">
        <v>2539282.58</v>
      </c>
      <c r="H4574" s="2">
        <v>1189089.338</v>
      </c>
      <c r="I4574" s="2" t="s">
        <v>4898</v>
      </c>
      <c r="J4574" s="4">
        <v>39630</v>
      </c>
      <c r="K4574" s="230">
        <f t="shared" si="273"/>
        <v>2</v>
      </c>
      <c r="L4574" s="2" t="str">
        <f>$B4574&amp;"-"&amp;COUNTIF($B$2:$B4574, $B4574)</f>
        <v>1423-4</v>
      </c>
    </row>
    <row r="4575" spans="1:12" x14ac:dyDescent="0.2">
      <c r="A4575" s="2" t="s">
        <v>3525</v>
      </c>
      <c r="B4575" s="2">
        <v>1423</v>
      </c>
      <c r="C4575" s="2">
        <v>4</v>
      </c>
      <c r="D4575" s="2" t="s">
        <v>3522</v>
      </c>
      <c r="E4575" s="2">
        <v>5571</v>
      </c>
      <c r="F4575" s="2" t="s">
        <v>3358</v>
      </c>
      <c r="G4575" s="2">
        <v>2538809.9909999999</v>
      </c>
      <c r="H4575" s="2">
        <v>1188643.727</v>
      </c>
      <c r="I4575" s="2" t="s">
        <v>4898</v>
      </c>
      <c r="J4575" s="4">
        <v>39630</v>
      </c>
      <c r="K4575" s="230">
        <f t="shared" si="273"/>
        <v>2</v>
      </c>
      <c r="L4575" s="2" t="str">
        <f>$B4575&amp;"-"&amp;COUNTIF($B$2:$B4575, $B4575)</f>
        <v>1423-5</v>
      </c>
    </row>
    <row r="4576" spans="1:12" x14ac:dyDescent="0.2">
      <c r="A4576" s="2" t="s">
        <v>3509</v>
      </c>
      <c r="B4576" s="2">
        <v>1453</v>
      </c>
      <c r="C4576" s="2">
        <v>2</v>
      </c>
      <c r="D4576" s="2" t="s">
        <v>3522</v>
      </c>
      <c r="E4576" s="2">
        <v>5571</v>
      </c>
      <c r="F4576" s="2" t="s">
        <v>3358</v>
      </c>
      <c r="G4576" s="2">
        <v>2537998.4700000002</v>
      </c>
      <c r="H4576" s="2">
        <v>1192343.689</v>
      </c>
      <c r="I4576" s="2" t="s">
        <v>4898</v>
      </c>
      <c r="J4576" s="4">
        <v>39630</v>
      </c>
      <c r="K4576" s="230">
        <f t="shared" si="273"/>
        <v>2</v>
      </c>
      <c r="L4576" s="2" t="str">
        <f>$B4576&amp;"-"&amp;COUNTIF($B$2:$B4576, $B4576)</f>
        <v>1453-5</v>
      </c>
    </row>
    <row r="4577" spans="1:12" x14ac:dyDescent="0.2">
      <c r="A4577" s="2" t="s">
        <v>3526</v>
      </c>
      <c r="B4577" s="2">
        <v>1092</v>
      </c>
      <c r="C4577" s="2">
        <v>0</v>
      </c>
      <c r="D4577" s="2" t="s">
        <v>3526</v>
      </c>
      <c r="E4577" s="2">
        <v>5581</v>
      </c>
      <c r="F4577" s="2" t="s">
        <v>3358</v>
      </c>
      <c r="G4577" s="2">
        <v>2542613.932</v>
      </c>
      <c r="H4577" s="2">
        <v>1153323.8970000001</v>
      </c>
      <c r="I4577" s="2" t="s">
        <v>4898</v>
      </c>
      <c r="J4577" s="4">
        <v>39630</v>
      </c>
      <c r="K4577" s="230">
        <f t="shared" si="273"/>
        <v>2</v>
      </c>
      <c r="L4577" s="2" t="str">
        <f>$B4577&amp;"-"&amp;COUNTIF($B$2:$B4577, $B4577)</f>
        <v>1092-1</v>
      </c>
    </row>
    <row r="4578" spans="1:12" x14ac:dyDescent="0.2">
      <c r="A4578" s="2" t="s">
        <v>3527</v>
      </c>
      <c r="B4578" s="2">
        <v>1033</v>
      </c>
      <c r="C4578" s="2">
        <v>0</v>
      </c>
      <c r="D4578" s="2" t="s">
        <v>3527</v>
      </c>
      <c r="E4578" s="2">
        <v>5582</v>
      </c>
      <c r="F4578" s="2" t="s">
        <v>3358</v>
      </c>
      <c r="G4578" s="2">
        <v>2535410.8530000001</v>
      </c>
      <c r="H4578" s="2">
        <v>1159377.673</v>
      </c>
      <c r="I4578" s="2" t="s">
        <v>4898</v>
      </c>
      <c r="J4578" s="4">
        <v>39630</v>
      </c>
      <c r="K4578" s="230">
        <f t="shared" si="273"/>
        <v>2</v>
      </c>
      <c r="L4578" s="2" t="str">
        <f>$B4578&amp;"-"&amp;COUNTIF($B$2:$B4578, $B4578)</f>
        <v>1033-1</v>
      </c>
    </row>
    <row r="4579" spans="1:12" x14ac:dyDescent="0.2">
      <c r="A4579" s="2" t="s">
        <v>3528</v>
      </c>
      <c r="B4579" s="2">
        <v>1023</v>
      </c>
      <c r="C4579" s="2">
        <v>0</v>
      </c>
      <c r="D4579" s="2" t="s">
        <v>3528</v>
      </c>
      <c r="E4579" s="2">
        <v>5583</v>
      </c>
      <c r="F4579" s="2" t="s">
        <v>3358</v>
      </c>
      <c r="G4579" s="2">
        <v>2533965.7590000001</v>
      </c>
      <c r="H4579" s="2">
        <v>1156364.4099999999</v>
      </c>
      <c r="I4579" s="2" t="s">
        <v>4898</v>
      </c>
      <c r="J4579" s="4">
        <v>39630</v>
      </c>
      <c r="K4579" s="230">
        <f t="shared" si="273"/>
        <v>2</v>
      </c>
      <c r="L4579" s="2" t="str">
        <f>$B4579&amp;"-"&amp;COUNTIF($B$2:$B4579, $B4579)</f>
        <v>1023-1</v>
      </c>
    </row>
    <row r="4580" spans="1:12" x14ac:dyDescent="0.2">
      <c r="A4580" s="2" t="s">
        <v>3527</v>
      </c>
      <c r="B4580" s="2">
        <v>1033</v>
      </c>
      <c r="C4580" s="2">
        <v>0</v>
      </c>
      <c r="D4580" s="2" t="s">
        <v>3528</v>
      </c>
      <c r="E4580" s="2">
        <v>5583</v>
      </c>
      <c r="F4580" s="2" t="s">
        <v>3358</v>
      </c>
      <c r="G4580" s="2">
        <v>2534900.2949999999</v>
      </c>
      <c r="H4580" s="2">
        <v>1158169.757</v>
      </c>
      <c r="I4580" s="2" t="s">
        <v>4898</v>
      </c>
      <c r="J4580" s="4">
        <v>39630</v>
      </c>
      <c r="K4580" s="230">
        <f t="shared" si="273"/>
        <v>2</v>
      </c>
      <c r="L4580" s="2" t="str">
        <f>$B4580&amp;"-"&amp;COUNTIF($B$2:$B4580, $B4580)</f>
        <v>1033-2</v>
      </c>
    </row>
    <row r="4581" spans="1:12" x14ac:dyDescent="0.2">
      <c r="A4581" s="2" t="s">
        <v>3529</v>
      </c>
      <c r="B4581" s="2">
        <v>1066</v>
      </c>
      <c r="C4581" s="2">
        <v>0</v>
      </c>
      <c r="D4581" s="2" t="s">
        <v>3529</v>
      </c>
      <c r="E4581" s="2">
        <v>5584</v>
      </c>
      <c r="F4581" s="2" t="s">
        <v>3358</v>
      </c>
      <c r="G4581" s="2">
        <v>2540799.2560000001</v>
      </c>
      <c r="H4581" s="2">
        <v>1156005.8130000001</v>
      </c>
      <c r="I4581" s="2" t="s">
        <v>4898</v>
      </c>
      <c r="J4581" s="4">
        <v>39630</v>
      </c>
      <c r="K4581" s="230">
        <f t="shared" si="273"/>
        <v>2</v>
      </c>
      <c r="L4581" s="2" t="str">
        <f>$B4581&amp;"-"&amp;COUNTIF($B$2:$B4581, $B4581)</f>
        <v>1066-1</v>
      </c>
    </row>
    <row r="4582" spans="1:12" x14ac:dyDescent="0.2">
      <c r="A4582" s="2" t="s">
        <v>3530</v>
      </c>
      <c r="B4582" s="2">
        <v>1008</v>
      </c>
      <c r="C4582" s="2">
        <v>2</v>
      </c>
      <c r="D4582" s="2" t="s">
        <v>3530</v>
      </c>
      <c r="E4582" s="2">
        <v>5585</v>
      </c>
      <c r="F4582" s="2" t="s">
        <v>3358</v>
      </c>
      <c r="G4582" s="2">
        <v>2535345.0380000002</v>
      </c>
      <c r="H4582" s="2">
        <v>1156097.5060000001</v>
      </c>
      <c r="I4582" s="2" t="s">
        <v>4898</v>
      </c>
      <c r="J4582" s="4">
        <v>39630</v>
      </c>
      <c r="K4582" s="230">
        <f t="shared" si="273"/>
        <v>2</v>
      </c>
      <c r="L4582" s="2" t="str">
        <f>$B4582&amp;"-"&amp;COUNTIF($B$2:$B4582, $B4582)</f>
        <v>1008-1</v>
      </c>
    </row>
    <row r="4583" spans="1:12" x14ac:dyDescent="0.2">
      <c r="A4583" s="2" t="s">
        <v>3531</v>
      </c>
      <c r="B4583" s="2">
        <v>1000</v>
      </c>
      <c r="C4583" s="2">
        <v>25</v>
      </c>
      <c r="D4583" s="2" t="s">
        <v>3532</v>
      </c>
      <c r="E4583" s="2">
        <v>5586</v>
      </c>
      <c r="F4583" s="2" t="s">
        <v>3358</v>
      </c>
      <c r="G4583" s="2">
        <v>2543272.628</v>
      </c>
      <c r="H4583" s="2">
        <v>1158315.8019999999</v>
      </c>
      <c r="I4583" s="2" t="s">
        <v>4898</v>
      </c>
      <c r="J4583" s="4">
        <v>39630</v>
      </c>
      <c r="K4583" s="230">
        <f t="shared" si="273"/>
        <v>2</v>
      </c>
      <c r="L4583" s="2" t="str">
        <f>$B4583&amp;"-"&amp;COUNTIF($B$2:$B4583, $B4583)</f>
        <v>1000-1</v>
      </c>
    </row>
    <row r="4584" spans="1:12" x14ac:dyDescent="0.2">
      <c r="A4584" s="2" t="s">
        <v>3533</v>
      </c>
      <c r="B4584" s="2">
        <v>1000</v>
      </c>
      <c r="C4584" s="2">
        <v>26</v>
      </c>
      <c r="D4584" s="2" t="s">
        <v>3532</v>
      </c>
      <c r="E4584" s="2">
        <v>5586</v>
      </c>
      <c r="F4584" s="2" t="s">
        <v>3358</v>
      </c>
      <c r="G4584" s="2">
        <v>2543135.0350000001</v>
      </c>
      <c r="H4584" s="2">
        <v>1156066.7830000001</v>
      </c>
      <c r="I4584" s="2" t="s">
        <v>4898</v>
      </c>
      <c r="J4584" s="4">
        <v>39630</v>
      </c>
      <c r="K4584" s="230">
        <f t="shared" si="273"/>
        <v>2</v>
      </c>
      <c r="L4584" s="2" t="str">
        <f>$B4584&amp;"-"&amp;COUNTIF($B$2:$B4584, $B4584)</f>
        <v>1000-2</v>
      </c>
    </row>
    <row r="4585" spans="1:12" x14ac:dyDescent="0.2">
      <c r="A4585" s="2" t="s">
        <v>3534</v>
      </c>
      <c r="B4585" s="2">
        <v>1000</v>
      </c>
      <c r="C4585" s="2">
        <v>27</v>
      </c>
      <c r="D4585" s="2" t="s">
        <v>3532</v>
      </c>
      <c r="E4585" s="2">
        <v>5586</v>
      </c>
      <c r="F4585" s="2" t="s">
        <v>3358</v>
      </c>
      <c r="G4585" s="2">
        <v>2541916.4649999999</v>
      </c>
      <c r="H4585" s="2">
        <v>1154770.976</v>
      </c>
      <c r="I4585" s="2" t="s">
        <v>4898</v>
      </c>
      <c r="J4585" s="4">
        <v>39630</v>
      </c>
      <c r="K4585" s="230">
        <f t="shared" si="273"/>
        <v>2</v>
      </c>
      <c r="L4585" s="2" t="str">
        <f>$B4585&amp;"-"&amp;COUNTIF($B$2:$B4585, $B4585)</f>
        <v>1000-3</v>
      </c>
    </row>
    <row r="4586" spans="1:12" x14ac:dyDescent="0.2">
      <c r="A4586" s="2" t="s">
        <v>3532</v>
      </c>
      <c r="B4586" s="2">
        <v>1003</v>
      </c>
      <c r="C4586" s="2">
        <v>0</v>
      </c>
      <c r="D4586" s="2" t="s">
        <v>3532</v>
      </c>
      <c r="E4586" s="2">
        <v>5586</v>
      </c>
      <c r="F4586" s="2" t="s">
        <v>3358</v>
      </c>
      <c r="G4586" s="2">
        <v>2537956.3650000002</v>
      </c>
      <c r="H4586" s="2">
        <v>1152398.7080000001</v>
      </c>
      <c r="I4586" s="2" t="s">
        <v>4898</v>
      </c>
      <c r="J4586" s="4">
        <v>39630</v>
      </c>
      <c r="K4586" s="230">
        <f t="shared" si="273"/>
        <v>2</v>
      </c>
      <c r="L4586" s="2" t="str">
        <f>$B4586&amp;"-"&amp;COUNTIF($B$2:$B4586, $B4586)</f>
        <v>1003-1</v>
      </c>
    </row>
    <row r="4587" spans="1:12" x14ac:dyDescent="0.2">
      <c r="A4587" s="2" t="s">
        <v>3532</v>
      </c>
      <c r="B4587" s="2">
        <v>1004</v>
      </c>
      <c r="C4587" s="2">
        <v>0</v>
      </c>
      <c r="D4587" s="2" t="s">
        <v>3532</v>
      </c>
      <c r="E4587" s="2">
        <v>5586</v>
      </c>
      <c r="F4587" s="2" t="s">
        <v>3358</v>
      </c>
      <c r="G4587" s="2">
        <v>2537089.3990000002</v>
      </c>
      <c r="H4587" s="2">
        <v>1153350.0090000001</v>
      </c>
      <c r="I4587" s="2" t="s">
        <v>4898</v>
      </c>
      <c r="J4587" s="4">
        <v>39630</v>
      </c>
      <c r="K4587" s="230">
        <f t="shared" si="273"/>
        <v>2</v>
      </c>
      <c r="L4587" s="2" t="str">
        <f>$B4587&amp;"-"&amp;COUNTIF($B$2:$B4587, $B4587)</f>
        <v>1004-1</v>
      </c>
    </row>
    <row r="4588" spans="1:12" x14ac:dyDescent="0.2">
      <c r="A4588" s="2" t="s">
        <v>3532</v>
      </c>
      <c r="B4588" s="2">
        <v>1005</v>
      </c>
      <c r="C4588" s="2">
        <v>0</v>
      </c>
      <c r="D4588" s="2" t="s">
        <v>3532</v>
      </c>
      <c r="E4588" s="2">
        <v>5586</v>
      </c>
      <c r="F4588" s="2" t="s">
        <v>3358</v>
      </c>
      <c r="G4588" s="2">
        <v>2538907.34</v>
      </c>
      <c r="H4588" s="2">
        <v>1152372.7960000001</v>
      </c>
      <c r="I4588" s="2" t="s">
        <v>4898</v>
      </c>
      <c r="J4588" s="4">
        <v>39630</v>
      </c>
      <c r="K4588" s="230">
        <f t="shared" si="273"/>
        <v>2</v>
      </c>
      <c r="L4588" s="2" t="str">
        <f>$B4588&amp;"-"&amp;COUNTIF($B$2:$B4588, $B4588)</f>
        <v>1005-1</v>
      </c>
    </row>
    <row r="4589" spans="1:12" x14ac:dyDescent="0.2">
      <c r="A4589" s="2" t="s">
        <v>3532</v>
      </c>
      <c r="B4589" s="2">
        <v>1006</v>
      </c>
      <c r="C4589" s="2">
        <v>0</v>
      </c>
      <c r="D4589" s="2" t="s">
        <v>3532</v>
      </c>
      <c r="E4589" s="2">
        <v>5586</v>
      </c>
      <c r="F4589" s="2" t="s">
        <v>3358</v>
      </c>
      <c r="G4589" s="2">
        <v>2538483.5240000002</v>
      </c>
      <c r="H4589" s="2">
        <v>1151416.3489999999</v>
      </c>
      <c r="I4589" s="2" t="s">
        <v>4898</v>
      </c>
      <c r="J4589" s="4">
        <v>39630</v>
      </c>
      <c r="K4589" s="230">
        <f t="shared" si="273"/>
        <v>2</v>
      </c>
      <c r="L4589" s="2" t="str">
        <f>$B4589&amp;"-"&amp;COUNTIF($B$2:$B4589, $B4589)</f>
        <v>1006-1</v>
      </c>
    </row>
    <row r="4590" spans="1:12" x14ac:dyDescent="0.2">
      <c r="A4590" s="2" t="s">
        <v>3532</v>
      </c>
      <c r="B4590" s="2">
        <v>1007</v>
      </c>
      <c r="C4590" s="2">
        <v>0</v>
      </c>
      <c r="D4590" s="2" t="s">
        <v>3532</v>
      </c>
      <c r="E4590" s="2">
        <v>5586</v>
      </c>
      <c r="F4590" s="2" t="s">
        <v>3358</v>
      </c>
      <c r="G4590" s="2">
        <v>2536441.65</v>
      </c>
      <c r="H4590" s="2">
        <v>1152102.321</v>
      </c>
      <c r="I4590" s="2" t="s">
        <v>4898</v>
      </c>
      <c r="J4590" s="4">
        <v>39630</v>
      </c>
      <c r="K4590" s="230">
        <f t="shared" si="273"/>
        <v>2</v>
      </c>
      <c r="L4590" s="2" t="str">
        <f>$B4590&amp;"-"&amp;COUNTIF($B$2:$B4590, $B4590)</f>
        <v>1007-1</v>
      </c>
    </row>
    <row r="4591" spans="1:12" x14ac:dyDescent="0.2">
      <c r="A4591" s="2" t="s">
        <v>3532</v>
      </c>
      <c r="B4591" s="2">
        <v>1010</v>
      </c>
      <c r="C4591" s="2">
        <v>0</v>
      </c>
      <c r="D4591" s="2" t="s">
        <v>3532</v>
      </c>
      <c r="E4591" s="2">
        <v>5586</v>
      </c>
      <c r="F4591" s="2" t="s">
        <v>3358</v>
      </c>
      <c r="G4591" s="2">
        <v>2540185.3450000002</v>
      </c>
      <c r="H4591" s="2">
        <v>1154170.2620000001</v>
      </c>
      <c r="I4591" s="2" t="s">
        <v>4898</v>
      </c>
      <c r="J4591" s="4">
        <v>39630</v>
      </c>
      <c r="K4591" s="230">
        <f t="shared" si="273"/>
        <v>2</v>
      </c>
      <c r="L4591" s="2" t="str">
        <f>$B4591&amp;"-"&amp;COUNTIF($B$2:$B4591, $B4591)</f>
        <v>1010-1</v>
      </c>
    </row>
    <row r="4592" spans="1:12" x14ac:dyDescent="0.2">
      <c r="A4592" s="2" t="s">
        <v>3532</v>
      </c>
      <c r="B4592" s="2">
        <v>1011</v>
      </c>
      <c r="C4592" s="2">
        <v>0</v>
      </c>
      <c r="D4592" s="2" t="s">
        <v>3532</v>
      </c>
      <c r="E4592" s="2">
        <v>5586</v>
      </c>
      <c r="F4592" s="2" t="s">
        <v>3358</v>
      </c>
      <c r="G4592" s="2">
        <v>2538935.872</v>
      </c>
      <c r="H4592" s="2">
        <v>1153097.696</v>
      </c>
      <c r="I4592" s="2" t="s">
        <v>4898</v>
      </c>
      <c r="J4592" s="4">
        <v>39630</v>
      </c>
      <c r="K4592" s="230">
        <f t="shared" si="273"/>
        <v>2</v>
      </c>
      <c r="L4592" s="2" t="str">
        <f>$B4592&amp;"-"&amp;COUNTIF($B$2:$B4592, $B4592)</f>
        <v>1011-1</v>
      </c>
    </row>
    <row r="4593" spans="1:12" x14ac:dyDescent="0.2">
      <c r="A4593" s="2" t="s">
        <v>3532</v>
      </c>
      <c r="B4593" s="2">
        <v>1012</v>
      </c>
      <c r="C4593" s="2">
        <v>0</v>
      </c>
      <c r="D4593" s="2" t="s">
        <v>3532</v>
      </c>
      <c r="E4593" s="2">
        <v>5586</v>
      </c>
      <c r="F4593" s="2" t="s">
        <v>3358</v>
      </c>
      <c r="G4593" s="2">
        <v>2540021.8810000001</v>
      </c>
      <c r="H4593" s="2">
        <v>1153074.655</v>
      </c>
      <c r="I4593" s="2" t="s">
        <v>4898</v>
      </c>
      <c r="J4593" s="4">
        <v>39630</v>
      </c>
      <c r="K4593" s="230">
        <f t="shared" si="273"/>
        <v>2</v>
      </c>
      <c r="L4593" s="2" t="str">
        <f>$B4593&amp;"-"&amp;COUNTIF($B$2:$B4593, $B4593)</f>
        <v>1012-1</v>
      </c>
    </row>
    <row r="4594" spans="1:12" x14ac:dyDescent="0.2">
      <c r="A4594" s="2" t="s">
        <v>3532</v>
      </c>
      <c r="B4594" s="2">
        <v>1018</v>
      </c>
      <c r="C4594" s="2">
        <v>0</v>
      </c>
      <c r="D4594" s="2" t="s">
        <v>3532</v>
      </c>
      <c r="E4594" s="2">
        <v>5586</v>
      </c>
      <c r="F4594" s="2" t="s">
        <v>3358</v>
      </c>
      <c r="G4594" s="2">
        <v>2537864.88</v>
      </c>
      <c r="H4594" s="2">
        <v>1154485.085</v>
      </c>
      <c r="I4594" s="2" t="s">
        <v>4898</v>
      </c>
      <c r="J4594" s="4">
        <v>39630</v>
      </c>
      <c r="K4594" s="230">
        <f t="shared" si="273"/>
        <v>2</v>
      </c>
      <c r="L4594" s="2" t="str">
        <f>$B4594&amp;"-"&amp;COUNTIF($B$2:$B4594, $B4594)</f>
        <v>1018-1</v>
      </c>
    </row>
    <row r="4595" spans="1:12" x14ac:dyDescent="0.2">
      <c r="A4595" s="2" t="s">
        <v>3528</v>
      </c>
      <c r="B4595" s="2">
        <v>1023</v>
      </c>
      <c r="C4595" s="2">
        <v>0</v>
      </c>
      <c r="D4595" s="2" t="s">
        <v>3532</v>
      </c>
      <c r="E4595" s="2">
        <v>5586</v>
      </c>
      <c r="F4595" s="2" t="s">
        <v>3358</v>
      </c>
      <c r="G4595" s="2">
        <v>2534771.1150000002</v>
      </c>
      <c r="H4595" s="2">
        <v>1156568.3189999999</v>
      </c>
      <c r="I4595" s="2" t="s">
        <v>4898</v>
      </c>
      <c r="J4595" s="4">
        <v>39630</v>
      </c>
      <c r="K4595" s="230">
        <f t="shared" si="273"/>
        <v>2</v>
      </c>
      <c r="L4595" s="2" t="str">
        <f>$B4595&amp;"-"&amp;COUNTIF($B$2:$B4595, $B4595)</f>
        <v>1023-2</v>
      </c>
    </row>
    <row r="4596" spans="1:12" x14ac:dyDescent="0.2">
      <c r="A4596" s="2" t="s">
        <v>3542</v>
      </c>
      <c r="B4596" s="2">
        <v>1032</v>
      </c>
      <c r="C4596" s="2">
        <v>0</v>
      </c>
      <c r="D4596" s="2" t="s">
        <v>3532</v>
      </c>
      <c r="E4596" s="2">
        <v>5586</v>
      </c>
      <c r="F4596" s="2" t="s">
        <v>3358</v>
      </c>
      <c r="G4596" s="2">
        <v>2536570.9640000002</v>
      </c>
      <c r="H4596" s="2">
        <v>1158065.8829999999</v>
      </c>
      <c r="I4596" s="2" t="s">
        <v>4898</v>
      </c>
      <c r="J4596" s="4">
        <v>39630</v>
      </c>
      <c r="K4596" s="230">
        <f t="shared" si="273"/>
        <v>2</v>
      </c>
      <c r="L4596" s="2" t="str">
        <f>$B4596&amp;"-"&amp;COUNTIF($B$2:$B4596, $B4596)</f>
        <v>1032-1</v>
      </c>
    </row>
    <row r="4597" spans="1:12" x14ac:dyDescent="0.2">
      <c r="A4597" s="2" t="s">
        <v>3527</v>
      </c>
      <c r="B4597" s="2">
        <v>1033</v>
      </c>
      <c r="C4597" s="2">
        <v>0</v>
      </c>
      <c r="D4597" s="2" t="s">
        <v>3532</v>
      </c>
      <c r="E4597" s="2">
        <v>5586</v>
      </c>
      <c r="F4597" s="2" t="s">
        <v>3358</v>
      </c>
      <c r="G4597" s="2">
        <v>2535876.0490000001</v>
      </c>
      <c r="H4597" s="2">
        <v>1158669.567</v>
      </c>
      <c r="I4597" s="2" t="s">
        <v>4898</v>
      </c>
      <c r="J4597" s="4">
        <v>39630</v>
      </c>
      <c r="K4597" s="230">
        <f t="shared" si="273"/>
        <v>2</v>
      </c>
      <c r="L4597" s="2" t="str">
        <f>$B4597&amp;"-"&amp;COUNTIF($B$2:$B4597, $B4597)</f>
        <v>1033-3</v>
      </c>
    </row>
    <row r="4598" spans="1:12" x14ac:dyDescent="0.2">
      <c r="A4598" s="2" t="s">
        <v>3535</v>
      </c>
      <c r="B4598" s="2">
        <v>1052</v>
      </c>
      <c r="C4598" s="2">
        <v>0</v>
      </c>
      <c r="D4598" s="2" t="s">
        <v>3532</v>
      </c>
      <c r="E4598" s="2">
        <v>5586</v>
      </c>
      <c r="F4598" s="2" t="s">
        <v>3358</v>
      </c>
      <c r="G4598" s="2">
        <v>2541035.8859999999</v>
      </c>
      <c r="H4598" s="2">
        <v>1158005.6910000001</v>
      </c>
      <c r="I4598" s="2" t="s">
        <v>4898</v>
      </c>
      <c r="J4598" s="4">
        <v>39630</v>
      </c>
      <c r="K4598" s="230">
        <f t="shared" si="273"/>
        <v>2</v>
      </c>
      <c r="L4598" s="2" t="str">
        <f>$B4598&amp;"-"&amp;COUNTIF($B$2:$B4598, $B4598)</f>
        <v>1052-1</v>
      </c>
    </row>
    <row r="4599" spans="1:12" x14ac:dyDescent="0.2">
      <c r="A4599" s="2" t="s">
        <v>3470</v>
      </c>
      <c r="B4599" s="2">
        <v>1053</v>
      </c>
      <c r="C4599" s="2">
        <v>0</v>
      </c>
      <c r="D4599" s="2" t="s">
        <v>3532</v>
      </c>
      <c r="E4599" s="2">
        <v>5586</v>
      </c>
      <c r="F4599" s="2" t="s">
        <v>3358</v>
      </c>
      <c r="G4599" s="2">
        <v>2540164.1710000001</v>
      </c>
      <c r="H4599" s="2">
        <v>1159743.8160000001</v>
      </c>
      <c r="I4599" s="2" t="s">
        <v>4898</v>
      </c>
      <c r="J4599" s="4">
        <v>39630</v>
      </c>
      <c r="K4599" s="230">
        <f t="shared" si="273"/>
        <v>2</v>
      </c>
      <c r="L4599" s="2" t="str">
        <f>$B4599&amp;"-"&amp;COUNTIF($B$2:$B4599, $B4599)</f>
        <v>1053-3</v>
      </c>
    </row>
    <row r="4600" spans="1:12" x14ac:dyDescent="0.2">
      <c r="A4600" s="2" t="s">
        <v>3535</v>
      </c>
      <c r="B4600" s="2">
        <v>1052</v>
      </c>
      <c r="C4600" s="2">
        <v>0</v>
      </c>
      <c r="D4600" s="2" t="s">
        <v>3535</v>
      </c>
      <c r="E4600" s="2">
        <v>5587</v>
      </c>
      <c r="F4600" s="2" t="s">
        <v>3358</v>
      </c>
      <c r="G4600" s="2">
        <v>2538767.0819999999</v>
      </c>
      <c r="H4600" s="2">
        <v>1156828.5549999999</v>
      </c>
      <c r="I4600" s="2" t="s">
        <v>4898</v>
      </c>
      <c r="J4600" s="4">
        <v>39630</v>
      </c>
      <c r="K4600" s="230">
        <f t="shared" si="273"/>
        <v>2</v>
      </c>
      <c r="L4600" s="2" t="str">
        <f>$B4600&amp;"-"&amp;COUNTIF($B$2:$B4600, $B4600)</f>
        <v>1052-2</v>
      </c>
    </row>
    <row r="4601" spans="1:12" x14ac:dyDescent="0.2">
      <c r="A4601" s="2" t="s">
        <v>3536</v>
      </c>
      <c r="B4601" s="2">
        <v>1094</v>
      </c>
      <c r="C4601" s="2">
        <v>0</v>
      </c>
      <c r="D4601" s="2" t="s">
        <v>3536</v>
      </c>
      <c r="E4601" s="2">
        <v>5588</v>
      </c>
      <c r="F4601" s="2" t="s">
        <v>3358</v>
      </c>
      <c r="G4601" s="2">
        <v>2541258.9909999999</v>
      </c>
      <c r="H4601" s="2">
        <v>1151071.9680000001</v>
      </c>
      <c r="I4601" s="2" t="s">
        <v>4898</v>
      </c>
      <c r="J4601" s="4">
        <v>39630</v>
      </c>
      <c r="K4601" s="230">
        <f t="shared" si="273"/>
        <v>2</v>
      </c>
      <c r="L4601" s="2" t="str">
        <f>$B4601&amp;"-"&amp;COUNTIF($B$2:$B4601, $B4601)</f>
        <v>1094-1</v>
      </c>
    </row>
    <row r="4602" spans="1:12" x14ac:dyDescent="0.2">
      <c r="A4602" s="2" t="s">
        <v>3546</v>
      </c>
      <c r="B4602" s="2">
        <v>1095</v>
      </c>
      <c r="C4602" s="2">
        <v>0</v>
      </c>
      <c r="D4602" s="2" t="s">
        <v>3536</v>
      </c>
      <c r="E4602" s="2">
        <v>5588</v>
      </c>
      <c r="F4602" s="2" t="s">
        <v>3358</v>
      </c>
      <c r="G4602" s="2">
        <v>2541428.44</v>
      </c>
      <c r="H4602" s="2">
        <v>1151088.5589999999</v>
      </c>
      <c r="I4602" s="2" t="s">
        <v>4898</v>
      </c>
      <c r="J4602" s="4">
        <v>39630</v>
      </c>
      <c r="K4602" s="230">
        <f t="shared" si="273"/>
        <v>2</v>
      </c>
      <c r="L4602" s="2" t="str">
        <f>$B4602&amp;"-"&amp;COUNTIF($B$2:$B4602, $B4602)</f>
        <v>1095-1</v>
      </c>
    </row>
    <row r="4603" spans="1:12" x14ac:dyDescent="0.2">
      <c r="A4603" s="2" t="s">
        <v>3537</v>
      </c>
      <c r="B4603" s="2">
        <v>1008</v>
      </c>
      <c r="C4603" s="2">
        <v>0</v>
      </c>
      <c r="D4603" s="2" t="s">
        <v>3537</v>
      </c>
      <c r="E4603" s="2">
        <v>5589</v>
      </c>
      <c r="F4603" s="2" t="s">
        <v>3358</v>
      </c>
      <c r="G4603" s="2">
        <v>2535977.6329999999</v>
      </c>
      <c r="H4603" s="2">
        <v>1154306.959</v>
      </c>
      <c r="I4603" s="2" t="s">
        <v>4898</v>
      </c>
      <c r="J4603" s="4">
        <v>39630</v>
      </c>
      <c r="K4603" s="230">
        <f t="shared" si="273"/>
        <v>2</v>
      </c>
      <c r="L4603" s="2" t="str">
        <f>$B4603&amp;"-"&amp;COUNTIF($B$2:$B4603, $B4603)</f>
        <v>1008-2</v>
      </c>
    </row>
    <row r="4604" spans="1:12" x14ac:dyDescent="0.2">
      <c r="A4604" s="2" t="s">
        <v>3538</v>
      </c>
      <c r="B4604" s="2">
        <v>1009</v>
      </c>
      <c r="C4604" s="2">
        <v>0</v>
      </c>
      <c r="D4604" s="2" t="s">
        <v>3538</v>
      </c>
      <c r="E4604" s="2">
        <v>5590</v>
      </c>
      <c r="F4604" s="2" t="s">
        <v>3358</v>
      </c>
      <c r="G4604" s="2">
        <v>2539990.4369999999</v>
      </c>
      <c r="H4604" s="2">
        <v>1151520.4550000001</v>
      </c>
      <c r="I4604" s="2" t="s">
        <v>4898</v>
      </c>
      <c r="J4604" s="4">
        <v>39630</v>
      </c>
      <c r="K4604" s="230">
        <f t="shared" si="273"/>
        <v>2</v>
      </c>
      <c r="L4604" s="2" t="str">
        <f>$B4604&amp;"-"&amp;COUNTIF($B$2:$B4604, $B4604)</f>
        <v>1009-1</v>
      </c>
    </row>
    <row r="4605" spans="1:12" x14ac:dyDescent="0.2">
      <c r="A4605" s="2" t="s">
        <v>3539</v>
      </c>
      <c r="B4605" s="2">
        <v>1068</v>
      </c>
      <c r="C4605" s="2">
        <v>0</v>
      </c>
      <c r="D4605" s="2" t="s">
        <v>3538</v>
      </c>
      <c r="E4605" s="2">
        <v>5590</v>
      </c>
      <c r="F4605" s="2" t="s">
        <v>3358</v>
      </c>
      <c r="G4605" s="2">
        <v>2542058.4079999998</v>
      </c>
      <c r="H4605" s="2">
        <v>1153927.754</v>
      </c>
      <c r="I4605" s="2" t="s">
        <v>4898</v>
      </c>
      <c r="J4605" s="4">
        <v>39630</v>
      </c>
      <c r="K4605" s="230">
        <f t="shared" si="273"/>
        <v>2</v>
      </c>
      <c r="L4605" s="2" t="str">
        <f>$B4605&amp;"-"&amp;COUNTIF($B$2:$B4605, $B4605)</f>
        <v>1068-1</v>
      </c>
    </row>
    <row r="4606" spans="1:12" x14ac:dyDescent="0.2">
      <c r="A4606" s="2" t="s">
        <v>3537</v>
      </c>
      <c r="B4606" s="2">
        <v>1008</v>
      </c>
      <c r="C4606" s="2">
        <v>0</v>
      </c>
      <c r="D4606" s="2" t="s">
        <v>3541</v>
      </c>
      <c r="E4606" s="2">
        <v>5591</v>
      </c>
      <c r="F4606" s="2" t="s">
        <v>3358</v>
      </c>
      <c r="G4606" s="2">
        <v>2535633.3110000002</v>
      </c>
      <c r="H4606" s="2">
        <v>1153352.7660000001</v>
      </c>
      <c r="I4606" s="2" t="s">
        <v>4898</v>
      </c>
      <c r="J4606" s="4">
        <v>39630</v>
      </c>
      <c r="K4606" s="230">
        <f t="shared" si="273"/>
        <v>2</v>
      </c>
      <c r="L4606" s="2" t="str">
        <f>$B4606&amp;"-"&amp;COUNTIF($B$2:$B4606, $B4606)</f>
        <v>1008-3</v>
      </c>
    </row>
    <row r="4607" spans="1:12" x14ac:dyDescent="0.2">
      <c r="A4607" s="2" t="s">
        <v>3540</v>
      </c>
      <c r="B4607" s="2">
        <v>1020</v>
      </c>
      <c r="C4607" s="2">
        <v>0</v>
      </c>
      <c r="D4607" s="2" t="s">
        <v>3541</v>
      </c>
      <c r="E4607" s="2">
        <v>5591</v>
      </c>
      <c r="F4607" s="2" t="s">
        <v>3358</v>
      </c>
      <c r="G4607" s="2">
        <v>2534863.3810000001</v>
      </c>
      <c r="H4607" s="2">
        <v>1154258.2609999999</v>
      </c>
      <c r="I4607" s="2" t="s">
        <v>4898</v>
      </c>
      <c r="J4607" s="4">
        <v>39630</v>
      </c>
      <c r="K4607" s="230">
        <f t="shared" si="273"/>
        <v>2</v>
      </c>
      <c r="L4607" s="2" t="str">
        <f>$B4607&amp;"-"&amp;COUNTIF($B$2:$B4607, $B4607)</f>
        <v>1020-1</v>
      </c>
    </row>
    <row r="4608" spans="1:12" x14ac:dyDescent="0.2">
      <c r="A4608" s="2" t="s">
        <v>3542</v>
      </c>
      <c r="B4608" s="2">
        <v>1032</v>
      </c>
      <c r="C4608" s="2">
        <v>0</v>
      </c>
      <c r="D4608" s="2" t="s">
        <v>3542</v>
      </c>
      <c r="E4608" s="2">
        <v>5592</v>
      </c>
      <c r="F4608" s="2" t="s">
        <v>3358</v>
      </c>
      <c r="G4608" s="2">
        <v>2536311.5529999998</v>
      </c>
      <c r="H4608" s="2">
        <v>1157295.7080000001</v>
      </c>
      <c r="I4608" s="2" t="s">
        <v>4898</v>
      </c>
      <c r="J4608" s="4">
        <v>39630</v>
      </c>
      <c r="K4608" s="230">
        <f t="shared" si="273"/>
        <v>2</v>
      </c>
      <c r="L4608" s="2" t="str">
        <f>$B4608&amp;"-"&amp;COUNTIF($B$2:$B4608, $B4608)</f>
        <v>1032-2</v>
      </c>
    </row>
    <row r="4609" spans="1:12" x14ac:dyDescent="0.2">
      <c r="A4609" s="2" t="s">
        <v>3543</v>
      </c>
      <c r="B4609" s="2">
        <v>1071</v>
      </c>
      <c r="C4609" s="2">
        <v>0</v>
      </c>
      <c r="D4609" s="2" t="s">
        <v>3543</v>
      </c>
      <c r="E4609" s="2">
        <v>5601</v>
      </c>
      <c r="F4609" s="2" t="s">
        <v>3358</v>
      </c>
      <c r="G4609" s="2">
        <v>2549436.7760000001</v>
      </c>
      <c r="H4609" s="2">
        <v>1148295.743</v>
      </c>
      <c r="I4609" s="2" t="s">
        <v>4898</v>
      </c>
      <c r="J4609" s="4">
        <v>39630</v>
      </c>
      <c r="K4609" s="230">
        <f t="shared" si="273"/>
        <v>2</v>
      </c>
      <c r="L4609" s="2" t="str">
        <f>$B4609&amp;"-"&amp;COUNTIF($B$2:$B4609, $B4609)</f>
        <v>1071-1</v>
      </c>
    </row>
    <row r="4610" spans="1:12" x14ac:dyDescent="0.2">
      <c r="A4610" s="2" t="s">
        <v>3544</v>
      </c>
      <c r="B4610" s="2">
        <v>1072</v>
      </c>
      <c r="C4610" s="2">
        <v>0</v>
      </c>
      <c r="D4610" s="2" t="s">
        <v>3544</v>
      </c>
      <c r="E4610" s="2">
        <v>5604</v>
      </c>
      <c r="F4610" s="2" t="s">
        <v>3358</v>
      </c>
      <c r="G4610" s="2">
        <v>2548216.86</v>
      </c>
      <c r="H4610" s="2">
        <v>1154848.2069999999</v>
      </c>
      <c r="I4610" s="2" t="s">
        <v>4898</v>
      </c>
      <c r="J4610" s="4">
        <v>39630</v>
      </c>
      <c r="K4610" s="230">
        <f t="shared" si="273"/>
        <v>2</v>
      </c>
      <c r="L4610" s="2" t="str">
        <f>$B4610&amp;"-"&amp;COUNTIF($B$2:$B4610, $B4610)</f>
        <v>1072-1</v>
      </c>
    </row>
    <row r="4611" spans="1:12" x14ac:dyDescent="0.2">
      <c r="A4611" s="2" t="s">
        <v>3707</v>
      </c>
      <c r="B4611" s="2">
        <v>1080</v>
      </c>
      <c r="C4611" s="2">
        <v>0</v>
      </c>
      <c r="D4611" s="2" t="s">
        <v>3544</v>
      </c>
      <c r="E4611" s="2">
        <v>5604</v>
      </c>
      <c r="F4611" s="2" t="s">
        <v>3358</v>
      </c>
      <c r="G4611" s="2">
        <v>2547950.3849999998</v>
      </c>
      <c r="H4611" s="2">
        <v>1157332.5900000001</v>
      </c>
      <c r="I4611" s="2" t="s">
        <v>4898</v>
      </c>
      <c r="J4611" s="4">
        <v>39630</v>
      </c>
      <c r="K4611" s="230">
        <f t="shared" ref="K4611:K4674" si="274">IF(I4611="it", 1, IF(I4611="fr", 2, 3))</f>
        <v>2</v>
      </c>
      <c r="L4611" s="2" t="str">
        <f>$B4611&amp;"-"&amp;COUNTIF($B$2:$B4611, $B4611)</f>
        <v>1080-1</v>
      </c>
    </row>
    <row r="4612" spans="1:12" x14ac:dyDescent="0.2">
      <c r="A4612" s="2" t="s">
        <v>3554</v>
      </c>
      <c r="B4612" s="2">
        <v>1091</v>
      </c>
      <c r="C4612" s="2">
        <v>0</v>
      </c>
      <c r="D4612" s="2" t="s">
        <v>3544</v>
      </c>
      <c r="E4612" s="2">
        <v>5604</v>
      </c>
      <c r="F4612" s="2" t="s">
        <v>3358</v>
      </c>
      <c r="G4612" s="2">
        <v>2546476.4920000001</v>
      </c>
      <c r="H4612" s="2">
        <v>1151512.7</v>
      </c>
      <c r="I4612" s="2" t="s">
        <v>4898</v>
      </c>
      <c r="J4612" s="4">
        <v>39630</v>
      </c>
      <c r="K4612" s="230">
        <f t="shared" si="274"/>
        <v>2</v>
      </c>
      <c r="L4612" s="2" t="str">
        <f>$B4612&amp;"-"&amp;COUNTIF($B$2:$B4612, $B4612)</f>
        <v>1091-1</v>
      </c>
    </row>
    <row r="4613" spans="1:12" x14ac:dyDescent="0.2">
      <c r="A4613" s="2" t="s">
        <v>3545</v>
      </c>
      <c r="B4613" s="2">
        <v>1090</v>
      </c>
      <c r="C4613" s="2">
        <v>0</v>
      </c>
      <c r="D4613" s="2" t="s">
        <v>3546</v>
      </c>
      <c r="E4613" s="2">
        <v>5606</v>
      </c>
      <c r="F4613" s="2" t="s">
        <v>3358</v>
      </c>
      <c r="G4613" s="2">
        <v>2543456.0819999999</v>
      </c>
      <c r="H4613" s="2">
        <v>1152743.7720000001</v>
      </c>
      <c r="I4613" s="2" t="s">
        <v>4898</v>
      </c>
      <c r="J4613" s="4">
        <v>39630</v>
      </c>
      <c r="K4613" s="230">
        <f t="shared" si="274"/>
        <v>2</v>
      </c>
      <c r="L4613" s="2" t="str">
        <f>$B4613&amp;"-"&amp;COUNTIF($B$2:$B4613, $B4613)</f>
        <v>1090-1</v>
      </c>
    </row>
    <row r="4614" spans="1:12" x14ac:dyDescent="0.2">
      <c r="A4614" s="2" t="s">
        <v>3526</v>
      </c>
      <c r="B4614" s="2">
        <v>1092</v>
      </c>
      <c r="C4614" s="2">
        <v>0</v>
      </c>
      <c r="D4614" s="2" t="s">
        <v>3546</v>
      </c>
      <c r="E4614" s="2">
        <v>5606</v>
      </c>
      <c r="F4614" s="2" t="s">
        <v>3358</v>
      </c>
      <c r="G4614" s="2">
        <v>2542732.5789999999</v>
      </c>
      <c r="H4614" s="2">
        <v>1152808.898</v>
      </c>
      <c r="I4614" s="2" t="s">
        <v>4898</v>
      </c>
      <c r="J4614" s="4">
        <v>39630</v>
      </c>
      <c r="K4614" s="230">
        <f t="shared" si="274"/>
        <v>2</v>
      </c>
      <c r="L4614" s="2" t="str">
        <f>$B4614&amp;"-"&amp;COUNTIF($B$2:$B4614, $B4614)</f>
        <v>1092-2</v>
      </c>
    </row>
    <row r="4615" spans="1:12" x14ac:dyDescent="0.2">
      <c r="A4615" s="2" t="s">
        <v>3547</v>
      </c>
      <c r="B4615" s="2">
        <v>1093</v>
      </c>
      <c r="C4615" s="2">
        <v>0</v>
      </c>
      <c r="D4615" s="2" t="s">
        <v>3546</v>
      </c>
      <c r="E4615" s="2">
        <v>5606</v>
      </c>
      <c r="F4615" s="2" t="s">
        <v>3358</v>
      </c>
      <c r="G4615" s="2">
        <v>2542211.9789999998</v>
      </c>
      <c r="H4615" s="2">
        <v>1151672.325</v>
      </c>
      <c r="I4615" s="2" t="s">
        <v>4898</v>
      </c>
      <c r="J4615" s="4">
        <v>39630</v>
      </c>
      <c r="K4615" s="230">
        <f t="shared" si="274"/>
        <v>2</v>
      </c>
      <c r="L4615" s="2" t="str">
        <f>$B4615&amp;"-"&amp;COUNTIF($B$2:$B4615, $B4615)</f>
        <v>1093-1</v>
      </c>
    </row>
    <row r="4616" spans="1:12" x14ac:dyDescent="0.2">
      <c r="A4616" s="2" t="s">
        <v>3546</v>
      </c>
      <c r="B4616" s="2">
        <v>1095</v>
      </c>
      <c r="C4616" s="2">
        <v>0</v>
      </c>
      <c r="D4616" s="2" t="s">
        <v>3546</v>
      </c>
      <c r="E4616" s="2">
        <v>5606</v>
      </c>
      <c r="F4616" s="2" t="s">
        <v>3358</v>
      </c>
      <c r="G4616" s="2">
        <v>2542710.7110000001</v>
      </c>
      <c r="H4616" s="2">
        <v>1150809.9879999999</v>
      </c>
      <c r="I4616" s="2" t="s">
        <v>4898</v>
      </c>
      <c r="J4616" s="4">
        <v>39630</v>
      </c>
      <c r="K4616" s="230">
        <f t="shared" si="274"/>
        <v>2</v>
      </c>
      <c r="L4616" s="2" t="str">
        <f>$B4616&amp;"-"&amp;COUNTIF($B$2:$B4616, $B4616)</f>
        <v>1095-2</v>
      </c>
    </row>
    <row r="4617" spans="1:12" x14ac:dyDescent="0.2">
      <c r="A4617" s="2" t="s">
        <v>3548</v>
      </c>
      <c r="B4617" s="2">
        <v>1070</v>
      </c>
      <c r="C4617" s="2">
        <v>0</v>
      </c>
      <c r="D4617" s="2" t="s">
        <v>3548</v>
      </c>
      <c r="E4617" s="2">
        <v>5607</v>
      </c>
      <c r="F4617" s="2" t="s">
        <v>3358</v>
      </c>
      <c r="G4617" s="2">
        <v>2550053.5499999998</v>
      </c>
      <c r="H4617" s="2">
        <v>1151422.034</v>
      </c>
      <c r="I4617" s="2" t="s">
        <v>4898</v>
      </c>
      <c r="J4617" s="4">
        <v>39630</v>
      </c>
      <c r="K4617" s="230">
        <f t="shared" si="274"/>
        <v>2</v>
      </c>
      <c r="L4617" s="2" t="str">
        <f>$B4617&amp;"-"&amp;COUNTIF($B$2:$B4617, $B4617)</f>
        <v>1070-1</v>
      </c>
    </row>
    <row r="4618" spans="1:12" x14ac:dyDescent="0.2">
      <c r="A4618" s="2" t="s">
        <v>3549</v>
      </c>
      <c r="B4618" s="2">
        <v>1071</v>
      </c>
      <c r="C4618" s="2">
        <v>1</v>
      </c>
      <c r="D4618" s="2" t="s">
        <v>3548</v>
      </c>
      <c r="E4618" s="2">
        <v>5607</v>
      </c>
      <c r="F4618" s="2" t="s">
        <v>3358</v>
      </c>
      <c r="G4618" s="2">
        <v>2549211.409</v>
      </c>
      <c r="H4618" s="2">
        <v>1147274.121</v>
      </c>
      <c r="I4618" s="2" t="s">
        <v>4898</v>
      </c>
      <c r="J4618" s="4">
        <v>39630</v>
      </c>
      <c r="K4618" s="230">
        <f t="shared" si="274"/>
        <v>2</v>
      </c>
      <c r="L4618" s="2" t="str">
        <f>$B4618&amp;"-"&amp;COUNTIF($B$2:$B4618, $B4618)</f>
        <v>1071-2</v>
      </c>
    </row>
    <row r="4619" spans="1:12" x14ac:dyDescent="0.2">
      <c r="A4619" s="2" t="s">
        <v>3558</v>
      </c>
      <c r="B4619" s="2">
        <v>1096</v>
      </c>
      <c r="C4619" s="2">
        <v>0</v>
      </c>
      <c r="D4619" s="2" t="s">
        <v>3548</v>
      </c>
      <c r="E4619" s="2">
        <v>5607</v>
      </c>
      <c r="F4619" s="2" t="s">
        <v>3358</v>
      </c>
      <c r="G4619" s="2">
        <v>2547503.2069999999</v>
      </c>
      <c r="H4619" s="2">
        <v>1148390.936</v>
      </c>
      <c r="I4619" s="2" t="s">
        <v>4898</v>
      </c>
      <c r="J4619" s="4">
        <v>39630</v>
      </c>
      <c r="K4619" s="230">
        <f t="shared" si="274"/>
        <v>2</v>
      </c>
      <c r="L4619" s="2" t="str">
        <f>$B4619&amp;"-"&amp;COUNTIF($B$2:$B4619, $B4619)</f>
        <v>1096-1</v>
      </c>
    </row>
    <row r="4620" spans="1:12" x14ac:dyDescent="0.2">
      <c r="A4620" s="2" t="s">
        <v>3561</v>
      </c>
      <c r="B4620" s="2">
        <v>1098</v>
      </c>
      <c r="C4620" s="2">
        <v>0</v>
      </c>
      <c r="D4620" s="2" t="s">
        <v>3548</v>
      </c>
      <c r="E4620" s="2">
        <v>5607</v>
      </c>
      <c r="F4620" s="2" t="s">
        <v>3358</v>
      </c>
      <c r="G4620" s="2">
        <v>2547714.0469999998</v>
      </c>
      <c r="H4620" s="2">
        <v>1148488.571</v>
      </c>
      <c r="I4620" s="2" t="s">
        <v>4898</v>
      </c>
      <c r="J4620" s="4">
        <v>39630</v>
      </c>
      <c r="K4620" s="230">
        <f t="shared" si="274"/>
        <v>2</v>
      </c>
      <c r="L4620" s="2" t="str">
        <f>$B4620&amp;"-"&amp;COUNTIF($B$2:$B4620, $B4620)</f>
        <v>1098-1</v>
      </c>
    </row>
    <row r="4621" spans="1:12" x14ac:dyDescent="0.2">
      <c r="A4621" s="2" t="s">
        <v>3720</v>
      </c>
      <c r="B4621" s="2">
        <v>1607</v>
      </c>
      <c r="C4621" s="2">
        <v>4</v>
      </c>
      <c r="D4621" s="2" t="s">
        <v>3548</v>
      </c>
      <c r="E4621" s="2">
        <v>5607</v>
      </c>
      <c r="F4621" s="2" t="s">
        <v>3358</v>
      </c>
      <c r="G4621" s="2">
        <v>2551631.8480000002</v>
      </c>
      <c r="H4621" s="2">
        <v>1154517.3759999999</v>
      </c>
      <c r="I4621" s="2" t="s">
        <v>4898</v>
      </c>
      <c r="J4621" s="4">
        <v>39630</v>
      </c>
      <c r="K4621" s="230">
        <f t="shared" si="274"/>
        <v>2</v>
      </c>
      <c r="L4621" s="2" t="str">
        <f>$B4621&amp;"-"&amp;COUNTIF($B$2:$B4621, $B4621)</f>
        <v>1607-1</v>
      </c>
    </row>
    <row r="4622" spans="1:12" x14ac:dyDescent="0.2">
      <c r="A4622" s="2" t="s">
        <v>3543</v>
      </c>
      <c r="B4622" s="2">
        <v>1071</v>
      </c>
      <c r="C4622" s="2">
        <v>0</v>
      </c>
      <c r="D4622" s="2" t="s">
        <v>3549</v>
      </c>
      <c r="E4622" s="2">
        <v>5609</v>
      </c>
      <c r="F4622" s="2" t="s">
        <v>3358</v>
      </c>
      <c r="G4622" s="2">
        <v>2549229.4530000002</v>
      </c>
      <c r="H4622" s="2">
        <v>1147737.4650000001</v>
      </c>
      <c r="I4622" s="2" t="s">
        <v>4898</v>
      </c>
      <c r="J4622" s="4">
        <v>39630</v>
      </c>
      <c r="K4622" s="230">
        <f t="shared" si="274"/>
        <v>2</v>
      </c>
      <c r="L4622" s="2" t="str">
        <f>$B4622&amp;"-"&amp;COUNTIF($B$2:$B4622, $B4622)</f>
        <v>1071-3</v>
      </c>
    </row>
    <row r="4623" spans="1:12" x14ac:dyDescent="0.2">
      <c r="A4623" s="2" t="s">
        <v>3549</v>
      </c>
      <c r="B4623" s="2">
        <v>1071</v>
      </c>
      <c r="C4623" s="2">
        <v>1</v>
      </c>
      <c r="D4623" s="2" t="s">
        <v>3549</v>
      </c>
      <c r="E4623" s="2">
        <v>5609</v>
      </c>
      <c r="F4623" s="2" t="s">
        <v>3358</v>
      </c>
      <c r="G4623" s="2">
        <v>2549447.003</v>
      </c>
      <c r="H4623" s="2">
        <v>1147454.952</v>
      </c>
      <c r="I4623" s="2" t="s">
        <v>4898</v>
      </c>
      <c r="J4623" s="4">
        <v>39630</v>
      </c>
      <c r="K4623" s="230">
        <f t="shared" si="274"/>
        <v>2</v>
      </c>
      <c r="L4623" s="2" t="str">
        <f>$B4623&amp;"-"&amp;COUNTIF($B$2:$B4623, $B4623)</f>
        <v>1071-4</v>
      </c>
    </row>
    <row r="4624" spans="1:12" x14ac:dyDescent="0.2">
      <c r="A4624" s="2" t="s">
        <v>3543</v>
      </c>
      <c r="B4624" s="2">
        <v>1071</v>
      </c>
      <c r="C4624" s="2">
        <v>0</v>
      </c>
      <c r="D4624" s="2" t="s">
        <v>3551</v>
      </c>
      <c r="E4624" s="2">
        <v>5610</v>
      </c>
      <c r="F4624" s="2" t="s">
        <v>3358</v>
      </c>
      <c r="G4624" s="2">
        <v>2550376.753</v>
      </c>
      <c r="H4624" s="2">
        <v>1147983.9609999999</v>
      </c>
      <c r="I4624" s="2" t="s">
        <v>4898</v>
      </c>
      <c r="J4624" s="4">
        <v>39630</v>
      </c>
      <c r="K4624" s="230">
        <f t="shared" si="274"/>
        <v>2</v>
      </c>
      <c r="L4624" s="2" t="str">
        <f>$B4624&amp;"-"&amp;COUNTIF($B$2:$B4624, $B4624)</f>
        <v>1071-5</v>
      </c>
    </row>
    <row r="4625" spans="1:12" x14ac:dyDescent="0.2">
      <c r="A4625" s="2" t="s">
        <v>3550</v>
      </c>
      <c r="B4625" s="2">
        <v>1071</v>
      </c>
      <c r="C4625" s="2">
        <v>2</v>
      </c>
      <c r="D4625" s="2" t="s">
        <v>3551</v>
      </c>
      <c r="E4625" s="2">
        <v>5610</v>
      </c>
      <c r="F4625" s="2" t="s">
        <v>3358</v>
      </c>
      <c r="G4625" s="2">
        <v>2550644.4210000001</v>
      </c>
      <c r="H4625" s="2">
        <v>1147220.683</v>
      </c>
      <c r="I4625" s="2" t="s">
        <v>4898</v>
      </c>
      <c r="J4625" s="4">
        <v>39630</v>
      </c>
      <c r="K4625" s="230">
        <f t="shared" si="274"/>
        <v>2</v>
      </c>
      <c r="L4625" s="2" t="str">
        <f>$B4625&amp;"-"&amp;COUNTIF($B$2:$B4625, $B4625)</f>
        <v>1071-6</v>
      </c>
    </row>
    <row r="4626" spans="1:12" x14ac:dyDescent="0.2">
      <c r="A4626" s="2" t="s">
        <v>3552</v>
      </c>
      <c r="B4626" s="2">
        <v>1073</v>
      </c>
      <c r="C4626" s="2">
        <v>0</v>
      </c>
      <c r="D4626" s="2" t="s">
        <v>3552</v>
      </c>
      <c r="E4626" s="2">
        <v>5611</v>
      </c>
      <c r="F4626" s="2" t="s">
        <v>3358</v>
      </c>
      <c r="G4626" s="2">
        <v>2545329.3089999999</v>
      </c>
      <c r="H4626" s="2">
        <v>1154353.6459999999</v>
      </c>
      <c r="I4626" s="2" t="s">
        <v>4898</v>
      </c>
      <c r="J4626" s="4">
        <v>39630</v>
      </c>
      <c r="K4626" s="230">
        <f t="shared" si="274"/>
        <v>2</v>
      </c>
      <c r="L4626" s="2" t="str">
        <f>$B4626&amp;"-"&amp;COUNTIF($B$2:$B4626, $B4626)</f>
        <v>1073-1</v>
      </c>
    </row>
    <row r="4627" spans="1:12" x14ac:dyDescent="0.2">
      <c r="A4627" s="2" t="s">
        <v>3553</v>
      </c>
      <c r="B4627" s="2">
        <v>1073</v>
      </c>
      <c r="C4627" s="2">
        <v>2</v>
      </c>
      <c r="D4627" s="2" t="s">
        <v>3552</v>
      </c>
      <c r="E4627" s="2">
        <v>5611</v>
      </c>
      <c r="F4627" s="2" t="s">
        <v>3358</v>
      </c>
      <c r="G4627" s="2">
        <v>2546294.6770000001</v>
      </c>
      <c r="H4627" s="2">
        <v>1156937.1259999999</v>
      </c>
      <c r="I4627" s="2" t="s">
        <v>4898</v>
      </c>
      <c r="J4627" s="4">
        <v>39630</v>
      </c>
      <c r="K4627" s="230">
        <f t="shared" si="274"/>
        <v>2</v>
      </c>
      <c r="L4627" s="2" t="str">
        <f>$B4627&amp;"-"&amp;COUNTIF($B$2:$B4627, $B4627)</f>
        <v>1073-2</v>
      </c>
    </row>
    <row r="4628" spans="1:12" x14ac:dyDescent="0.2">
      <c r="A4628" s="2" t="s">
        <v>3545</v>
      </c>
      <c r="B4628" s="2">
        <v>1090</v>
      </c>
      <c r="C4628" s="2">
        <v>0</v>
      </c>
      <c r="D4628" s="2" t="s">
        <v>3552</v>
      </c>
      <c r="E4628" s="2">
        <v>5611</v>
      </c>
      <c r="F4628" s="2" t="s">
        <v>3358</v>
      </c>
      <c r="G4628" s="2">
        <v>2544558.5159999998</v>
      </c>
      <c r="H4628" s="2">
        <v>1152151.18</v>
      </c>
      <c r="I4628" s="2" t="s">
        <v>4898</v>
      </c>
      <c r="J4628" s="4">
        <v>39630</v>
      </c>
      <c r="K4628" s="230">
        <f t="shared" si="274"/>
        <v>2</v>
      </c>
      <c r="L4628" s="2" t="str">
        <f>$B4628&amp;"-"&amp;COUNTIF($B$2:$B4628, $B4628)</f>
        <v>1090-2</v>
      </c>
    </row>
    <row r="4629" spans="1:12" x14ac:dyDescent="0.2">
      <c r="A4629" s="2" t="s">
        <v>3556</v>
      </c>
      <c r="B4629" s="2">
        <v>1091</v>
      </c>
      <c r="C4629" s="2">
        <v>1</v>
      </c>
      <c r="D4629" s="2" t="s">
        <v>3552</v>
      </c>
      <c r="E4629" s="2">
        <v>5611</v>
      </c>
      <c r="F4629" s="2" t="s">
        <v>3358</v>
      </c>
      <c r="G4629" s="2">
        <v>2544854.08</v>
      </c>
      <c r="H4629" s="2">
        <v>1152140.6569999999</v>
      </c>
      <c r="I4629" s="2" t="s">
        <v>4898</v>
      </c>
      <c r="J4629" s="4">
        <v>39630</v>
      </c>
      <c r="K4629" s="230">
        <f t="shared" si="274"/>
        <v>2</v>
      </c>
      <c r="L4629" s="2" t="str">
        <f>$B4629&amp;"-"&amp;COUNTIF($B$2:$B4629, $B4629)</f>
        <v>1091-2</v>
      </c>
    </row>
    <row r="4630" spans="1:12" x14ac:dyDescent="0.2">
      <c r="A4630" s="2" t="s">
        <v>3548</v>
      </c>
      <c r="B4630" s="2">
        <v>1070</v>
      </c>
      <c r="C4630" s="2">
        <v>0</v>
      </c>
      <c r="D4630" s="2" t="s">
        <v>3555</v>
      </c>
      <c r="E4630" s="2">
        <v>5613</v>
      </c>
      <c r="F4630" s="2" t="s">
        <v>3358</v>
      </c>
      <c r="G4630" s="2">
        <v>2547477.7450000001</v>
      </c>
      <c r="H4630" s="2">
        <v>1150647.993</v>
      </c>
      <c r="I4630" s="2" t="s">
        <v>4898</v>
      </c>
      <c r="J4630" s="4">
        <v>39630</v>
      </c>
      <c r="K4630" s="230">
        <f t="shared" si="274"/>
        <v>2</v>
      </c>
      <c r="L4630" s="2" t="str">
        <f>$B4630&amp;"-"&amp;COUNTIF($B$2:$B4630, $B4630)</f>
        <v>1070-2</v>
      </c>
    </row>
    <row r="4631" spans="1:12" x14ac:dyDescent="0.2">
      <c r="A4631" s="2" t="s">
        <v>3554</v>
      </c>
      <c r="B4631" s="2">
        <v>1091</v>
      </c>
      <c r="C4631" s="2">
        <v>0</v>
      </c>
      <c r="D4631" s="2" t="s">
        <v>3555</v>
      </c>
      <c r="E4631" s="2">
        <v>5613</v>
      </c>
      <c r="F4631" s="2" t="s">
        <v>3358</v>
      </c>
      <c r="G4631" s="2">
        <v>2545494.7960000001</v>
      </c>
      <c r="H4631" s="2">
        <v>1150923.2309999999</v>
      </c>
      <c r="I4631" s="2" t="s">
        <v>4898</v>
      </c>
      <c r="J4631" s="4">
        <v>39630</v>
      </c>
      <c r="K4631" s="230">
        <f t="shared" si="274"/>
        <v>2</v>
      </c>
      <c r="L4631" s="2" t="str">
        <f>$B4631&amp;"-"&amp;COUNTIF($B$2:$B4631, $B4631)</f>
        <v>1091-3</v>
      </c>
    </row>
    <row r="4632" spans="1:12" x14ac:dyDescent="0.2">
      <c r="A4632" s="2" t="s">
        <v>3556</v>
      </c>
      <c r="B4632" s="2">
        <v>1091</v>
      </c>
      <c r="C4632" s="2">
        <v>1</v>
      </c>
      <c r="D4632" s="2" t="s">
        <v>3555</v>
      </c>
      <c r="E4632" s="2">
        <v>5613</v>
      </c>
      <c r="F4632" s="2" t="s">
        <v>3358</v>
      </c>
      <c r="G4632" s="2">
        <v>2544621.9679999999</v>
      </c>
      <c r="H4632" s="2">
        <v>1151351.5109999999</v>
      </c>
      <c r="I4632" s="2" t="s">
        <v>4898</v>
      </c>
      <c r="J4632" s="4">
        <v>39630</v>
      </c>
      <c r="K4632" s="230">
        <f t="shared" si="274"/>
        <v>2</v>
      </c>
      <c r="L4632" s="2" t="str">
        <f>$B4632&amp;"-"&amp;COUNTIF($B$2:$B4632, $B4632)</f>
        <v>1091-4</v>
      </c>
    </row>
    <row r="4633" spans="1:12" x14ac:dyDescent="0.2">
      <c r="A4633" s="2" t="s">
        <v>3557</v>
      </c>
      <c r="B4633" s="2">
        <v>1091</v>
      </c>
      <c r="C4633" s="2">
        <v>3</v>
      </c>
      <c r="D4633" s="2" t="s">
        <v>3555</v>
      </c>
      <c r="E4633" s="2">
        <v>5613</v>
      </c>
      <c r="F4633" s="2" t="s">
        <v>3358</v>
      </c>
      <c r="G4633" s="2">
        <v>2545711.358</v>
      </c>
      <c r="H4633" s="2">
        <v>1149628.203</v>
      </c>
      <c r="I4633" s="2" t="s">
        <v>4898</v>
      </c>
      <c r="J4633" s="4">
        <v>39630</v>
      </c>
      <c r="K4633" s="230">
        <f t="shared" si="274"/>
        <v>2</v>
      </c>
      <c r="L4633" s="2" t="str">
        <f>$B4633&amp;"-"&amp;COUNTIF($B$2:$B4633, $B4633)</f>
        <v>1091-5</v>
      </c>
    </row>
    <row r="4634" spans="1:12" x14ac:dyDescent="0.2">
      <c r="A4634" s="2" t="s">
        <v>3546</v>
      </c>
      <c r="B4634" s="2">
        <v>1095</v>
      </c>
      <c r="C4634" s="2">
        <v>0</v>
      </c>
      <c r="D4634" s="2" t="s">
        <v>3555</v>
      </c>
      <c r="E4634" s="2">
        <v>5613</v>
      </c>
      <c r="F4634" s="2" t="s">
        <v>3358</v>
      </c>
      <c r="G4634" s="2">
        <v>2543839.5780000002</v>
      </c>
      <c r="H4634" s="2">
        <v>1150296.713</v>
      </c>
      <c r="I4634" s="2" t="s">
        <v>4898</v>
      </c>
      <c r="J4634" s="4">
        <v>39630</v>
      </c>
      <c r="K4634" s="230">
        <f t="shared" si="274"/>
        <v>2</v>
      </c>
      <c r="L4634" s="2" t="str">
        <f>$B4634&amp;"-"&amp;COUNTIF($B$2:$B4634, $B4634)</f>
        <v>1095-3</v>
      </c>
    </row>
    <row r="4635" spans="1:12" x14ac:dyDescent="0.2">
      <c r="A4635" s="2" t="s">
        <v>3558</v>
      </c>
      <c r="B4635" s="2">
        <v>1096</v>
      </c>
      <c r="C4635" s="2">
        <v>0</v>
      </c>
      <c r="D4635" s="2" t="s">
        <v>3555</v>
      </c>
      <c r="E4635" s="2">
        <v>5613</v>
      </c>
      <c r="F4635" s="2" t="s">
        <v>3358</v>
      </c>
      <c r="G4635" s="2">
        <v>2545366.1239999998</v>
      </c>
      <c r="H4635" s="2">
        <v>1148783.196</v>
      </c>
      <c r="I4635" s="2" t="s">
        <v>4898</v>
      </c>
      <c r="J4635" s="4">
        <v>39630</v>
      </c>
      <c r="K4635" s="230">
        <f t="shared" si="274"/>
        <v>2</v>
      </c>
      <c r="L4635" s="2" t="str">
        <f>$B4635&amp;"-"&amp;COUNTIF($B$2:$B4635, $B4635)</f>
        <v>1096-2</v>
      </c>
    </row>
    <row r="4636" spans="1:12" x14ac:dyDescent="0.2">
      <c r="A4636" s="2" t="s">
        <v>3559</v>
      </c>
      <c r="B4636" s="2">
        <v>1096</v>
      </c>
      <c r="C4636" s="2">
        <v>2</v>
      </c>
      <c r="D4636" s="2" t="s">
        <v>3555</v>
      </c>
      <c r="E4636" s="2">
        <v>5613</v>
      </c>
      <c r="F4636" s="2" t="s">
        <v>3358</v>
      </c>
      <c r="G4636" s="2">
        <v>2543986.3059999999</v>
      </c>
      <c r="H4636" s="2">
        <v>1149642.666</v>
      </c>
      <c r="I4636" s="2" t="s">
        <v>4898</v>
      </c>
      <c r="J4636" s="4">
        <v>39630</v>
      </c>
      <c r="K4636" s="230">
        <f t="shared" si="274"/>
        <v>2</v>
      </c>
      <c r="L4636" s="2" t="str">
        <f>$B4636&amp;"-"&amp;COUNTIF($B$2:$B4636, $B4636)</f>
        <v>1096-3</v>
      </c>
    </row>
    <row r="4637" spans="1:12" x14ac:dyDescent="0.2">
      <c r="A4637" s="2" t="s">
        <v>3560</v>
      </c>
      <c r="B4637" s="2">
        <v>1097</v>
      </c>
      <c r="C4637" s="2">
        <v>0</v>
      </c>
      <c r="D4637" s="2" t="s">
        <v>3555</v>
      </c>
      <c r="E4637" s="2">
        <v>5613</v>
      </c>
      <c r="F4637" s="2" t="s">
        <v>3358</v>
      </c>
      <c r="G4637" s="2">
        <v>2546507.4380000001</v>
      </c>
      <c r="H4637" s="2">
        <v>1150230.8929999999</v>
      </c>
      <c r="I4637" s="2" t="s">
        <v>4898</v>
      </c>
      <c r="J4637" s="4">
        <v>39630</v>
      </c>
      <c r="K4637" s="230">
        <f t="shared" si="274"/>
        <v>2</v>
      </c>
      <c r="L4637" s="2" t="str">
        <f>$B4637&amp;"-"&amp;COUNTIF($B$2:$B4637, $B4637)</f>
        <v>1097-1</v>
      </c>
    </row>
    <row r="4638" spans="1:12" x14ac:dyDescent="0.2">
      <c r="A4638" s="2" t="s">
        <v>3561</v>
      </c>
      <c r="B4638" s="2">
        <v>1098</v>
      </c>
      <c r="C4638" s="2">
        <v>0</v>
      </c>
      <c r="D4638" s="2" t="s">
        <v>3555</v>
      </c>
      <c r="E4638" s="2">
        <v>5613</v>
      </c>
      <c r="F4638" s="2" t="s">
        <v>3358</v>
      </c>
      <c r="G4638" s="2">
        <v>2547324.594</v>
      </c>
      <c r="H4638" s="2">
        <v>1149969.4010000001</v>
      </c>
      <c r="I4638" s="2" t="s">
        <v>4898</v>
      </c>
      <c r="J4638" s="4">
        <v>39630</v>
      </c>
      <c r="K4638" s="230">
        <f t="shared" si="274"/>
        <v>2</v>
      </c>
      <c r="L4638" s="2" t="str">
        <f>$B4638&amp;"-"&amp;COUNTIF($B$2:$B4638, $B4638)</f>
        <v>1098-2</v>
      </c>
    </row>
    <row r="4639" spans="1:12" x14ac:dyDescent="0.2">
      <c r="A4639" s="2" t="s">
        <v>3562</v>
      </c>
      <c r="B4639" s="2">
        <v>1123</v>
      </c>
      <c r="C4639" s="2">
        <v>0</v>
      </c>
      <c r="D4639" s="2" t="s">
        <v>3562</v>
      </c>
      <c r="E4639" s="2">
        <v>5621</v>
      </c>
      <c r="F4639" s="2" t="s">
        <v>3358</v>
      </c>
      <c r="G4639" s="2">
        <v>2528740.6639999999</v>
      </c>
      <c r="H4639" s="2">
        <v>1157918.4669999999</v>
      </c>
      <c r="I4639" s="2" t="s">
        <v>4898</v>
      </c>
      <c r="J4639" s="4">
        <v>39630</v>
      </c>
      <c r="K4639" s="230">
        <f t="shared" si="274"/>
        <v>2</v>
      </c>
      <c r="L4639" s="2" t="str">
        <f>$B4639&amp;"-"&amp;COUNTIF($B$2:$B4639, $B4639)</f>
        <v>1123-1</v>
      </c>
    </row>
    <row r="4640" spans="1:12" x14ac:dyDescent="0.2">
      <c r="A4640" s="2" t="s">
        <v>3563</v>
      </c>
      <c r="B4640" s="2">
        <v>1121</v>
      </c>
      <c r="C4640" s="2">
        <v>0</v>
      </c>
      <c r="D4640" s="2" t="s">
        <v>3563</v>
      </c>
      <c r="E4640" s="2">
        <v>5622</v>
      </c>
      <c r="F4640" s="2" t="s">
        <v>3358</v>
      </c>
      <c r="G4640" s="2">
        <v>2529592.9019999998</v>
      </c>
      <c r="H4640" s="2">
        <v>1155845.3629999999</v>
      </c>
      <c r="I4640" s="2" t="s">
        <v>4898</v>
      </c>
      <c r="J4640" s="4">
        <v>39630</v>
      </c>
      <c r="K4640" s="230">
        <f t="shared" si="274"/>
        <v>2</v>
      </c>
      <c r="L4640" s="2" t="str">
        <f>$B4640&amp;"-"&amp;COUNTIF($B$2:$B4640, $B4640)</f>
        <v>1121-1</v>
      </c>
    </row>
    <row r="4641" spans="1:12" x14ac:dyDescent="0.2">
      <c r="A4641" s="2" t="s">
        <v>3564</v>
      </c>
      <c r="B4641" s="2">
        <v>1164</v>
      </c>
      <c r="C4641" s="2">
        <v>0</v>
      </c>
      <c r="D4641" s="2" t="s">
        <v>3564</v>
      </c>
      <c r="E4641" s="2">
        <v>5623</v>
      </c>
      <c r="F4641" s="2" t="s">
        <v>3358</v>
      </c>
      <c r="G4641" s="2">
        <v>2520933.4419999998</v>
      </c>
      <c r="H4641" s="2">
        <v>1146668.8370000001</v>
      </c>
      <c r="I4641" s="2" t="s">
        <v>4898</v>
      </c>
      <c r="J4641" s="4">
        <v>39630</v>
      </c>
      <c r="K4641" s="230">
        <f t="shared" si="274"/>
        <v>2</v>
      </c>
      <c r="L4641" s="2" t="str">
        <f>$B4641&amp;"-"&amp;COUNTIF($B$2:$B4641, $B4641)</f>
        <v>1164-1</v>
      </c>
    </row>
    <row r="4642" spans="1:12" x14ac:dyDescent="0.2">
      <c r="A4642" s="2" t="s">
        <v>3565</v>
      </c>
      <c r="B4642" s="2">
        <v>1030</v>
      </c>
      <c r="C4642" s="2">
        <v>0</v>
      </c>
      <c r="D4642" s="2" t="s">
        <v>3565</v>
      </c>
      <c r="E4642" s="2">
        <v>5624</v>
      </c>
      <c r="F4642" s="2" t="s">
        <v>3358</v>
      </c>
      <c r="G4642" s="2">
        <v>2531648.9410000001</v>
      </c>
      <c r="H4642" s="2">
        <v>1156262.3600000001</v>
      </c>
      <c r="I4642" s="2" t="s">
        <v>4898</v>
      </c>
      <c r="J4642" s="4">
        <v>41760</v>
      </c>
      <c r="K4642" s="230">
        <f t="shared" si="274"/>
        <v>2</v>
      </c>
      <c r="L4642" s="2" t="str">
        <f>$B4642&amp;"-"&amp;COUNTIF($B$2:$B4642, $B4642)</f>
        <v>1030-1</v>
      </c>
    </row>
    <row r="4643" spans="1:12" x14ac:dyDescent="0.2">
      <c r="A4643" s="2" t="s">
        <v>3532</v>
      </c>
      <c r="B4643" s="2">
        <v>1015</v>
      </c>
      <c r="C4643" s="2">
        <v>0</v>
      </c>
      <c r="D4643" s="2" t="s">
        <v>3566</v>
      </c>
      <c r="E4643" s="2">
        <v>5627</v>
      </c>
      <c r="F4643" s="2" t="s">
        <v>3358</v>
      </c>
      <c r="G4643" s="2">
        <v>2534441.5210000002</v>
      </c>
      <c r="H4643" s="2">
        <v>1152812.4509999999</v>
      </c>
      <c r="I4643" s="2" t="s">
        <v>4898</v>
      </c>
      <c r="J4643" s="4">
        <v>39630</v>
      </c>
      <c r="K4643" s="230">
        <f t="shared" si="274"/>
        <v>2</v>
      </c>
      <c r="L4643" s="2" t="str">
        <f>$B4643&amp;"-"&amp;COUNTIF($B$2:$B4643, $B4643)</f>
        <v>1015-1</v>
      </c>
    </row>
    <row r="4644" spans="1:12" x14ac:dyDescent="0.2">
      <c r="A4644" s="2" t="s">
        <v>3566</v>
      </c>
      <c r="B4644" s="2">
        <v>1022</v>
      </c>
      <c r="C4644" s="2">
        <v>0</v>
      </c>
      <c r="D4644" s="2" t="s">
        <v>3566</v>
      </c>
      <c r="E4644" s="2">
        <v>5627</v>
      </c>
      <c r="F4644" s="2" t="s">
        <v>3358</v>
      </c>
      <c r="G4644" s="2">
        <v>2533948.04</v>
      </c>
      <c r="H4644" s="2">
        <v>1153650.3570000001</v>
      </c>
      <c r="I4644" s="2" t="s">
        <v>4898</v>
      </c>
      <c r="J4644" s="4">
        <v>39630</v>
      </c>
      <c r="K4644" s="230">
        <f t="shared" si="274"/>
        <v>2</v>
      </c>
      <c r="L4644" s="2" t="str">
        <f>$B4644&amp;"-"&amp;COUNTIF($B$2:$B4644, $B4644)</f>
        <v>1022-1</v>
      </c>
    </row>
    <row r="4645" spans="1:12" x14ac:dyDescent="0.2">
      <c r="A4645" s="2" t="s">
        <v>3567</v>
      </c>
      <c r="B4645" s="2">
        <v>1134</v>
      </c>
      <c r="C4645" s="2">
        <v>2</v>
      </c>
      <c r="D4645" s="2" t="s">
        <v>3567</v>
      </c>
      <c r="E4645" s="2">
        <v>5628</v>
      </c>
      <c r="F4645" s="2" t="s">
        <v>3358</v>
      </c>
      <c r="G4645" s="2">
        <v>2526244.9890000001</v>
      </c>
      <c r="H4645" s="2">
        <v>1152036.7590000001</v>
      </c>
      <c r="I4645" s="2" t="s">
        <v>4898</v>
      </c>
      <c r="J4645" s="4">
        <v>39630</v>
      </c>
      <c r="K4645" s="230">
        <f t="shared" si="274"/>
        <v>2</v>
      </c>
      <c r="L4645" s="2" t="str">
        <f>$B4645&amp;"-"&amp;COUNTIF($B$2:$B4645, $B4645)</f>
        <v>1134-1</v>
      </c>
    </row>
    <row r="4646" spans="1:12" x14ac:dyDescent="0.2">
      <c r="A4646" s="2" t="s">
        <v>3568</v>
      </c>
      <c r="B4646" s="2">
        <v>1127</v>
      </c>
      <c r="C4646" s="2">
        <v>0</v>
      </c>
      <c r="D4646" s="2" t="s">
        <v>3568</v>
      </c>
      <c r="E4646" s="2">
        <v>5629</v>
      </c>
      <c r="F4646" s="2" t="s">
        <v>3358</v>
      </c>
      <c r="G4646" s="2">
        <v>2524144.7969999998</v>
      </c>
      <c r="H4646" s="2">
        <v>1155747.8959999999</v>
      </c>
      <c r="I4646" s="2" t="s">
        <v>4898</v>
      </c>
      <c r="J4646" s="4">
        <v>39630</v>
      </c>
      <c r="K4646" s="230">
        <f t="shared" si="274"/>
        <v>2</v>
      </c>
      <c r="L4646" s="2" t="str">
        <f>$B4646&amp;"-"&amp;COUNTIF($B$2:$B4646, $B4646)</f>
        <v>1127-1</v>
      </c>
    </row>
    <row r="4647" spans="1:12" x14ac:dyDescent="0.2">
      <c r="A4647" s="2" t="s">
        <v>3569</v>
      </c>
      <c r="B4647" s="2">
        <v>1135</v>
      </c>
      <c r="C4647" s="2">
        <v>0</v>
      </c>
      <c r="D4647" s="2" t="s">
        <v>3569</v>
      </c>
      <c r="E4647" s="2">
        <v>5631</v>
      </c>
      <c r="F4647" s="2" t="s">
        <v>3358</v>
      </c>
      <c r="G4647" s="2">
        <v>2524350.31</v>
      </c>
      <c r="H4647" s="2">
        <v>1152299.081</v>
      </c>
      <c r="I4647" s="2" t="s">
        <v>4898</v>
      </c>
      <c r="J4647" s="4">
        <v>39630</v>
      </c>
      <c r="K4647" s="230">
        <f t="shared" si="274"/>
        <v>2</v>
      </c>
      <c r="L4647" s="2" t="str">
        <f>$B4647&amp;"-"&amp;COUNTIF($B$2:$B4647, $B4647)</f>
        <v>1135-1</v>
      </c>
    </row>
    <row r="4648" spans="1:12" x14ac:dyDescent="0.2">
      <c r="A4648" s="2" t="s">
        <v>3570</v>
      </c>
      <c r="B4648" s="2">
        <v>1026</v>
      </c>
      <c r="C4648" s="2">
        <v>2</v>
      </c>
      <c r="D4648" s="2" t="s">
        <v>3570</v>
      </c>
      <c r="E4648" s="2">
        <v>5632</v>
      </c>
      <c r="F4648" s="2" t="s">
        <v>3358</v>
      </c>
      <c r="G4648" s="2">
        <v>2530995.3259999999</v>
      </c>
      <c r="H4648" s="2">
        <v>1152695.3700000001</v>
      </c>
      <c r="I4648" s="2" t="s">
        <v>4898</v>
      </c>
      <c r="J4648" s="4">
        <v>39630</v>
      </c>
      <c r="K4648" s="230">
        <f t="shared" si="274"/>
        <v>2</v>
      </c>
      <c r="L4648" s="2" t="str">
        <f>$B4648&amp;"-"&amp;COUNTIF($B$2:$B4648, $B4648)</f>
        <v>1026-1</v>
      </c>
    </row>
    <row r="4649" spans="1:12" x14ac:dyDescent="0.2">
      <c r="A4649" s="2" t="s">
        <v>3571</v>
      </c>
      <c r="B4649" s="2">
        <v>1026</v>
      </c>
      <c r="C4649" s="2">
        <v>3</v>
      </c>
      <c r="D4649" s="2" t="s">
        <v>3571</v>
      </c>
      <c r="E4649" s="2">
        <v>5633</v>
      </c>
      <c r="F4649" s="2" t="s">
        <v>3358</v>
      </c>
      <c r="G4649" s="2">
        <v>2530844.9300000002</v>
      </c>
      <c r="H4649" s="2">
        <v>1154841.0020000001</v>
      </c>
      <c r="I4649" s="2" t="s">
        <v>4898</v>
      </c>
      <c r="J4649" s="4">
        <v>39630</v>
      </c>
      <c r="K4649" s="230">
        <f t="shared" si="274"/>
        <v>2</v>
      </c>
      <c r="L4649" s="2" t="str">
        <f>$B4649&amp;"-"&amp;COUNTIF($B$2:$B4649, $B4649)</f>
        <v>1026-2</v>
      </c>
    </row>
    <row r="4650" spans="1:12" x14ac:dyDescent="0.2">
      <c r="A4650" s="2" t="s">
        <v>3572</v>
      </c>
      <c r="B4650" s="2">
        <v>1112</v>
      </c>
      <c r="C4650" s="2">
        <v>0</v>
      </c>
      <c r="D4650" s="2" t="s">
        <v>3572</v>
      </c>
      <c r="E4650" s="2">
        <v>5634</v>
      </c>
      <c r="F4650" s="2" t="s">
        <v>3358</v>
      </c>
      <c r="G4650" s="2">
        <v>2527540.1009999998</v>
      </c>
      <c r="H4650" s="2">
        <v>1153635.274</v>
      </c>
      <c r="I4650" s="2" t="s">
        <v>4898</v>
      </c>
      <c r="J4650" s="4">
        <v>39630</v>
      </c>
      <c r="K4650" s="230">
        <f t="shared" si="274"/>
        <v>2</v>
      </c>
      <c r="L4650" s="2" t="str">
        <f>$B4650&amp;"-"&amp;COUNTIF($B$2:$B4650, $B4650)</f>
        <v>1112-1</v>
      </c>
    </row>
    <row r="4651" spans="1:12" x14ac:dyDescent="0.2">
      <c r="A4651" s="2" t="s">
        <v>3573</v>
      </c>
      <c r="B4651" s="2">
        <v>1113</v>
      </c>
      <c r="C4651" s="2">
        <v>0</v>
      </c>
      <c r="D4651" s="2" t="s">
        <v>3572</v>
      </c>
      <c r="E4651" s="2">
        <v>5634</v>
      </c>
      <c r="F4651" s="2" t="s">
        <v>3358</v>
      </c>
      <c r="G4651" s="2">
        <v>2527266.0180000002</v>
      </c>
      <c r="H4651" s="2">
        <v>1155245.0390000001</v>
      </c>
      <c r="I4651" s="2" t="s">
        <v>4898</v>
      </c>
      <c r="J4651" s="4">
        <v>39630</v>
      </c>
      <c r="K4651" s="230">
        <f t="shared" si="274"/>
        <v>2</v>
      </c>
      <c r="L4651" s="2" t="str">
        <f>$B4651&amp;"-"&amp;COUNTIF($B$2:$B4651, $B4651)</f>
        <v>1113-1</v>
      </c>
    </row>
    <row r="4652" spans="1:12" x14ac:dyDescent="0.2">
      <c r="A4652" s="2" t="s">
        <v>3574</v>
      </c>
      <c r="B4652" s="2">
        <v>1114</v>
      </c>
      <c r="C4652" s="2">
        <v>0</v>
      </c>
      <c r="D4652" s="2" t="s">
        <v>3572</v>
      </c>
      <c r="E4652" s="2">
        <v>5634</v>
      </c>
      <c r="F4652" s="2" t="s">
        <v>3358</v>
      </c>
      <c r="G4652" s="2">
        <v>2525739.9079999998</v>
      </c>
      <c r="H4652" s="2">
        <v>1156511.1939999999</v>
      </c>
      <c r="I4652" s="2" t="s">
        <v>4898</v>
      </c>
      <c r="J4652" s="4">
        <v>39630</v>
      </c>
      <c r="K4652" s="230">
        <f t="shared" si="274"/>
        <v>2</v>
      </c>
      <c r="L4652" s="2" t="str">
        <f>$B4652&amp;"-"&amp;COUNTIF($B$2:$B4652, $B4652)</f>
        <v>1114-1</v>
      </c>
    </row>
    <row r="4653" spans="1:12" x14ac:dyDescent="0.2">
      <c r="A4653" s="2" t="s">
        <v>3575</v>
      </c>
      <c r="B4653" s="2">
        <v>1125</v>
      </c>
      <c r="C4653" s="2">
        <v>0</v>
      </c>
      <c r="D4653" s="2" t="s">
        <v>3572</v>
      </c>
      <c r="E4653" s="2">
        <v>5634</v>
      </c>
      <c r="F4653" s="2" t="s">
        <v>3358</v>
      </c>
      <c r="G4653" s="2">
        <v>2526437.42</v>
      </c>
      <c r="H4653" s="2">
        <v>1153783.5449999999</v>
      </c>
      <c r="I4653" s="2" t="s">
        <v>4898</v>
      </c>
      <c r="J4653" s="4">
        <v>39630</v>
      </c>
      <c r="K4653" s="230">
        <f t="shared" si="274"/>
        <v>2</v>
      </c>
      <c r="L4653" s="2" t="str">
        <f>$B4653&amp;"-"&amp;COUNTIF($B$2:$B4653, $B4653)</f>
        <v>1125-1</v>
      </c>
    </row>
    <row r="4654" spans="1:12" x14ac:dyDescent="0.2">
      <c r="A4654" s="2" t="s">
        <v>3532</v>
      </c>
      <c r="B4654" s="2">
        <v>1015</v>
      </c>
      <c r="C4654" s="2">
        <v>0</v>
      </c>
      <c r="D4654" s="2" t="s">
        <v>3577</v>
      </c>
      <c r="E4654" s="2">
        <v>5635</v>
      </c>
      <c r="F4654" s="2" t="s">
        <v>3358</v>
      </c>
      <c r="G4654" s="2">
        <v>2533335.41</v>
      </c>
      <c r="H4654" s="2">
        <v>1152509.0160000001</v>
      </c>
      <c r="I4654" s="2" t="s">
        <v>4898</v>
      </c>
      <c r="J4654" s="4">
        <v>39630</v>
      </c>
      <c r="K4654" s="230">
        <f t="shared" si="274"/>
        <v>2</v>
      </c>
      <c r="L4654" s="2" t="str">
        <f>$B4654&amp;"-"&amp;COUNTIF($B$2:$B4654, $B4654)</f>
        <v>1015-2</v>
      </c>
    </row>
    <row r="4655" spans="1:12" x14ac:dyDescent="0.2">
      <c r="A4655" s="2" t="s">
        <v>3576</v>
      </c>
      <c r="B4655" s="2">
        <v>1024</v>
      </c>
      <c r="C4655" s="2">
        <v>0</v>
      </c>
      <c r="D4655" s="2" t="s">
        <v>3577</v>
      </c>
      <c r="E4655" s="2">
        <v>5635</v>
      </c>
      <c r="F4655" s="2" t="s">
        <v>3358</v>
      </c>
      <c r="G4655" s="2">
        <v>2532595.64</v>
      </c>
      <c r="H4655" s="2">
        <v>1153498.5090000001</v>
      </c>
      <c r="I4655" s="2" t="s">
        <v>4898</v>
      </c>
      <c r="J4655" s="4">
        <v>39630</v>
      </c>
      <c r="K4655" s="230">
        <f t="shared" si="274"/>
        <v>2</v>
      </c>
      <c r="L4655" s="2" t="str">
        <f>$B4655&amp;"-"&amp;COUNTIF($B$2:$B4655, $B4655)</f>
        <v>1024-1</v>
      </c>
    </row>
    <row r="4656" spans="1:12" x14ac:dyDescent="0.2">
      <c r="A4656" s="2" t="s">
        <v>3578</v>
      </c>
      <c r="B4656" s="2">
        <v>1163</v>
      </c>
      <c r="C4656" s="2">
        <v>0</v>
      </c>
      <c r="D4656" s="2" t="s">
        <v>3578</v>
      </c>
      <c r="E4656" s="2">
        <v>5636</v>
      </c>
      <c r="F4656" s="2" t="s">
        <v>3358</v>
      </c>
      <c r="G4656" s="2">
        <v>2521904.372</v>
      </c>
      <c r="H4656" s="2">
        <v>1148495.551</v>
      </c>
      <c r="I4656" s="2" t="s">
        <v>4898</v>
      </c>
      <c r="J4656" s="4">
        <v>39630</v>
      </c>
      <c r="K4656" s="230">
        <f t="shared" si="274"/>
        <v>2</v>
      </c>
      <c r="L4656" s="2" t="str">
        <f>$B4656&amp;"-"&amp;COUNTIF($B$2:$B4656, $B4656)</f>
        <v>1163-1</v>
      </c>
    </row>
    <row r="4657" spans="1:12" x14ac:dyDescent="0.2">
      <c r="A4657" s="2" t="s">
        <v>3395</v>
      </c>
      <c r="B4657" s="2">
        <v>1170</v>
      </c>
      <c r="C4657" s="2">
        <v>0</v>
      </c>
      <c r="D4657" s="2" t="s">
        <v>3579</v>
      </c>
      <c r="E4657" s="2">
        <v>5637</v>
      </c>
      <c r="F4657" s="2" t="s">
        <v>3358</v>
      </c>
      <c r="G4657" s="2">
        <v>2520828.4870000002</v>
      </c>
      <c r="H4657" s="2">
        <v>1149007.8230000001</v>
      </c>
      <c r="I4657" s="2" t="s">
        <v>4898</v>
      </c>
      <c r="J4657" s="4">
        <v>39630</v>
      </c>
      <c r="K4657" s="230">
        <f t="shared" si="274"/>
        <v>2</v>
      </c>
      <c r="L4657" s="2" t="str">
        <f>$B4657&amp;"-"&amp;COUNTIF($B$2:$B4657, $B4657)</f>
        <v>1170-2</v>
      </c>
    </row>
    <row r="4658" spans="1:12" x14ac:dyDescent="0.2">
      <c r="A4658" s="2" t="s">
        <v>3579</v>
      </c>
      <c r="B4658" s="2">
        <v>1175</v>
      </c>
      <c r="C4658" s="2">
        <v>0</v>
      </c>
      <c r="D4658" s="2" t="s">
        <v>3579</v>
      </c>
      <c r="E4658" s="2">
        <v>5637</v>
      </c>
      <c r="F4658" s="2" t="s">
        <v>3358</v>
      </c>
      <c r="G4658" s="2">
        <v>2520951.3659999999</v>
      </c>
      <c r="H4658" s="2">
        <v>1150486.4950000001</v>
      </c>
      <c r="I4658" s="2" t="s">
        <v>4898</v>
      </c>
      <c r="J4658" s="4">
        <v>39630</v>
      </c>
      <c r="K4658" s="230">
        <f t="shared" si="274"/>
        <v>2</v>
      </c>
      <c r="L4658" s="2" t="str">
        <f>$B4658&amp;"-"&amp;COUNTIF($B$2:$B4658, $B4658)</f>
        <v>1175-1</v>
      </c>
    </row>
    <row r="4659" spans="1:12" x14ac:dyDescent="0.2">
      <c r="A4659" s="2" t="s">
        <v>3580</v>
      </c>
      <c r="B4659" s="2">
        <v>1027</v>
      </c>
      <c r="C4659" s="2">
        <v>0</v>
      </c>
      <c r="D4659" s="2" t="s">
        <v>3580</v>
      </c>
      <c r="E4659" s="2">
        <v>5638</v>
      </c>
      <c r="F4659" s="2" t="s">
        <v>3358</v>
      </c>
      <c r="G4659" s="2">
        <v>2529443.4440000001</v>
      </c>
      <c r="H4659" s="2">
        <v>1153628.3219999999</v>
      </c>
      <c r="I4659" s="2" t="s">
        <v>4898</v>
      </c>
      <c r="J4659" s="4">
        <v>39630</v>
      </c>
      <c r="K4659" s="230">
        <f t="shared" si="274"/>
        <v>2</v>
      </c>
      <c r="L4659" s="2" t="str">
        <f>$B4659&amp;"-"&amp;COUNTIF($B$2:$B4659, $B4659)</f>
        <v>1027-1</v>
      </c>
    </row>
    <row r="4660" spans="1:12" x14ac:dyDescent="0.2">
      <c r="A4660" s="2" t="s">
        <v>3581</v>
      </c>
      <c r="B4660" s="2">
        <v>1132</v>
      </c>
      <c r="C4660" s="2">
        <v>0</v>
      </c>
      <c r="D4660" s="2" t="s">
        <v>3582</v>
      </c>
      <c r="E4660" s="2">
        <v>5639</v>
      </c>
      <c r="F4660" s="2" t="s">
        <v>3358</v>
      </c>
      <c r="G4660" s="2">
        <v>2525212.3509999998</v>
      </c>
      <c r="H4660" s="2">
        <v>1150929.4890000001</v>
      </c>
      <c r="I4660" s="2" t="s">
        <v>4898</v>
      </c>
      <c r="J4660" s="4">
        <v>39630</v>
      </c>
      <c r="K4660" s="230">
        <f t="shared" si="274"/>
        <v>2</v>
      </c>
      <c r="L4660" s="2" t="str">
        <f>$B4660&amp;"-"&amp;COUNTIF($B$2:$B4660, $B4660)</f>
        <v>1132-1</v>
      </c>
    </row>
    <row r="4661" spans="1:12" x14ac:dyDescent="0.2">
      <c r="A4661" s="2" t="s">
        <v>3587</v>
      </c>
      <c r="B4661" s="2">
        <v>1162</v>
      </c>
      <c r="C4661" s="2">
        <v>0</v>
      </c>
      <c r="D4661" s="2" t="s">
        <v>3582</v>
      </c>
      <c r="E4661" s="2">
        <v>5639</v>
      </c>
      <c r="F4661" s="2" t="s">
        <v>3358</v>
      </c>
      <c r="G4661" s="2">
        <v>2525704.9309999999</v>
      </c>
      <c r="H4661" s="2">
        <v>1149798.7819999999</v>
      </c>
      <c r="I4661" s="2" t="s">
        <v>4898</v>
      </c>
      <c r="J4661" s="4">
        <v>39630</v>
      </c>
      <c r="K4661" s="230">
        <f t="shared" si="274"/>
        <v>2</v>
      </c>
      <c r="L4661" s="2" t="str">
        <f>$B4661&amp;"-"&amp;COUNTIF($B$2:$B4661, $B4661)</f>
        <v>1162-1</v>
      </c>
    </row>
    <row r="4662" spans="1:12" x14ac:dyDescent="0.2">
      <c r="A4662" s="2" t="s">
        <v>3583</v>
      </c>
      <c r="B4662" s="2">
        <v>1167</v>
      </c>
      <c r="C4662" s="2">
        <v>0</v>
      </c>
      <c r="D4662" s="2" t="s">
        <v>3583</v>
      </c>
      <c r="E4662" s="2">
        <v>5640</v>
      </c>
      <c r="F4662" s="2" t="s">
        <v>3358</v>
      </c>
      <c r="G4662" s="2">
        <v>2523984.0180000002</v>
      </c>
      <c r="H4662" s="2">
        <v>1150490.5959999999</v>
      </c>
      <c r="I4662" s="2" t="s">
        <v>4898</v>
      </c>
      <c r="J4662" s="4">
        <v>39630</v>
      </c>
      <c r="K4662" s="230">
        <f t="shared" si="274"/>
        <v>2</v>
      </c>
      <c r="L4662" s="2" t="str">
        <f>$B4662&amp;"-"&amp;COUNTIF($B$2:$B4662, $B4662)</f>
        <v>1167-1</v>
      </c>
    </row>
    <row r="4663" spans="1:12" x14ac:dyDescent="0.2">
      <c r="A4663" s="2" t="s">
        <v>3584</v>
      </c>
      <c r="B4663" s="2">
        <v>1110</v>
      </c>
      <c r="C4663" s="2">
        <v>0</v>
      </c>
      <c r="D4663" s="2" t="s">
        <v>3584</v>
      </c>
      <c r="E4663" s="2">
        <v>5642</v>
      </c>
      <c r="F4663" s="2" t="s">
        <v>3358</v>
      </c>
      <c r="G4663" s="2">
        <v>2527581.6830000002</v>
      </c>
      <c r="H4663" s="2">
        <v>1151797.2549999999</v>
      </c>
      <c r="I4663" s="2" t="s">
        <v>4898</v>
      </c>
      <c r="J4663" s="4">
        <v>39630</v>
      </c>
      <c r="K4663" s="230">
        <f t="shared" si="274"/>
        <v>2</v>
      </c>
      <c r="L4663" s="2" t="str">
        <f>$B4663&amp;"-"&amp;COUNTIF($B$2:$B4663, $B4663)</f>
        <v>1110-1</v>
      </c>
    </row>
    <row r="4664" spans="1:12" x14ac:dyDescent="0.2">
      <c r="A4664" s="2" t="s">
        <v>3585</v>
      </c>
      <c r="B4664" s="2">
        <v>1028</v>
      </c>
      <c r="C4664" s="2">
        <v>0</v>
      </c>
      <c r="D4664" s="2" t="s">
        <v>3585</v>
      </c>
      <c r="E4664" s="2">
        <v>5643</v>
      </c>
      <c r="F4664" s="2" t="s">
        <v>3358</v>
      </c>
      <c r="G4664" s="2">
        <v>2530187.3530000001</v>
      </c>
      <c r="H4664" s="2">
        <v>1152219.6510000001</v>
      </c>
      <c r="I4664" s="2" t="s">
        <v>4898</v>
      </c>
      <c r="J4664" s="4">
        <v>39630</v>
      </c>
      <c r="K4664" s="230">
        <f t="shared" si="274"/>
        <v>2</v>
      </c>
      <c r="L4664" s="2" t="str">
        <f>$B4664&amp;"-"&amp;COUNTIF($B$2:$B4664, $B4664)</f>
        <v>1028-1</v>
      </c>
    </row>
    <row r="4665" spans="1:12" x14ac:dyDescent="0.2">
      <c r="A4665" s="2" t="s">
        <v>3586</v>
      </c>
      <c r="B4665" s="2">
        <v>1122</v>
      </c>
      <c r="C4665" s="2">
        <v>0</v>
      </c>
      <c r="D4665" s="2" t="s">
        <v>3586</v>
      </c>
      <c r="E4665" s="2">
        <v>5645</v>
      </c>
      <c r="F4665" s="2" t="s">
        <v>3358</v>
      </c>
      <c r="G4665" s="2">
        <v>2528719.5610000002</v>
      </c>
      <c r="H4665" s="2">
        <v>1156450.906</v>
      </c>
      <c r="I4665" s="2" t="s">
        <v>4898</v>
      </c>
      <c r="J4665" s="4">
        <v>39630</v>
      </c>
      <c r="K4665" s="230">
        <f t="shared" si="274"/>
        <v>2</v>
      </c>
      <c r="L4665" s="2" t="str">
        <f>$B4665&amp;"-"&amp;COUNTIF($B$2:$B4665, $B4665)</f>
        <v>1122-1</v>
      </c>
    </row>
    <row r="4666" spans="1:12" x14ac:dyDescent="0.2">
      <c r="A4666" s="2" t="s">
        <v>3587</v>
      </c>
      <c r="B4666" s="2">
        <v>1162</v>
      </c>
      <c r="C4666" s="2">
        <v>0</v>
      </c>
      <c r="D4666" s="2" t="s">
        <v>3588</v>
      </c>
      <c r="E4666" s="2">
        <v>5646</v>
      </c>
      <c r="F4666" s="2" t="s">
        <v>3358</v>
      </c>
      <c r="G4666" s="2">
        <v>2523884.0090000001</v>
      </c>
      <c r="H4666" s="2">
        <v>1148688.2009999999</v>
      </c>
      <c r="I4666" s="2" t="s">
        <v>4898</v>
      </c>
      <c r="J4666" s="4">
        <v>39630</v>
      </c>
      <c r="K4666" s="230">
        <f t="shared" si="274"/>
        <v>2</v>
      </c>
      <c r="L4666" s="2" t="str">
        <f>$B4666&amp;"-"&amp;COUNTIF($B$2:$B4666, $B4666)</f>
        <v>1162-2</v>
      </c>
    </row>
    <row r="4667" spans="1:12" x14ac:dyDescent="0.2">
      <c r="A4667" s="2" t="s">
        <v>3532</v>
      </c>
      <c r="B4667" s="2">
        <v>1015</v>
      </c>
      <c r="C4667" s="2">
        <v>0</v>
      </c>
      <c r="D4667" s="2" t="s">
        <v>3590</v>
      </c>
      <c r="E4667" s="2">
        <v>5648</v>
      </c>
      <c r="F4667" s="2" t="s">
        <v>3358</v>
      </c>
      <c r="G4667" s="2">
        <v>2534258.0359999998</v>
      </c>
      <c r="H4667" s="2">
        <v>1152326.683</v>
      </c>
      <c r="I4667" s="2" t="s">
        <v>4898</v>
      </c>
      <c r="J4667" s="4">
        <v>39630</v>
      </c>
      <c r="K4667" s="230">
        <f t="shared" si="274"/>
        <v>2</v>
      </c>
      <c r="L4667" s="2" t="str">
        <f>$B4667&amp;"-"&amp;COUNTIF($B$2:$B4667, $B4667)</f>
        <v>1015-3</v>
      </c>
    </row>
    <row r="4668" spans="1:12" x14ac:dyDescent="0.2">
      <c r="A4668" s="2" t="s">
        <v>3589</v>
      </c>
      <c r="B4668" s="2">
        <v>1025</v>
      </c>
      <c r="C4668" s="2">
        <v>0</v>
      </c>
      <c r="D4668" s="2" t="s">
        <v>3590</v>
      </c>
      <c r="E4668" s="2">
        <v>5648</v>
      </c>
      <c r="F4668" s="2" t="s">
        <v>3358</v>
      </c>
      <c r="G4668" s="2">
        <v>2532338.943</v>
      </c>
      <c r="H4668" s="2">
        <v>1151711.5049999999</v>
      </c>
      <c r="I4668" s="2" t="s">
        <v>4898</v>
      </c>
      <c r="J4668" s="4">
        <v>39630</v>
      </c>
      <c r="K4668" s="230">
        <f t="shared" si="274"/>
        <v>2</v>
      </c>
      <c r="L4668" s="2" t="str">
        <f>$B4668&amp;"-"&amp;COUNTIF($B$2:$B4668, $B4668)</f>
        <v>1025-1</v>
      </c>
    </row>
    <row r="4669" spans="1:12" x14ac:dyDescent="0.2">
      <c r="A4669" s="2" t="s">
        <v>3591</v>
      </c>
      <c r="B4669" s="2">
        <v>1131</v>
      </c>
      <c r="C4669" s="2">
        <v>0</v>
      </c>
      <c r="D4669" s="2" t="s">
        <v>3591</v>
      </c>
      <c r="E4669" s="2">
        <v>5649</v>
      </c>
      <c r="F4669" s="2" t="s">
        <v>3358</v>
      </c>
      <c r="G4669" s="2">
        <v>2526211.773</v>
      </c>
      <c r="H4669" s="2">
        <v>1150597.0209999999</v>
      </c>
      <c r="I4669" s="2" t="s">
        <v>4898</v>
      </c>
      <c r="J4669" s="4">
        <v>39630</v>
      </c>
      <c r="K4669" s="230">
        <f t="shared" si="274"/>
        <v>2</v>
      </c>
      <c r="L4669" s="2" t="str">
        <f>$B4669&amp;"-"&amp;COUNTIF($B$2:$B4669, $B4669)</f>
        <v>1131-1</v>
      </c>
    </row>
    <row r="4670" spans="1:12" x14ac:dyDescent="0.2">
      <c r="A4670" s="2" t="s">
        <v>3592</v>
      </c>
      <c r="B4670" s="2">
        <v>1126</v>
      </c>
      <c r="C4670" s="2">
        <v>0</v>
      </c>
      <c r="D4670" s="2" t="s">
        <v>3592</v>
      </c>
      <c r="E4670" s="2">
        <v>5650</v>
      </c>
      <c r="F4670" s="2" t="s">
        <v>3358</v>
      </c>
      <c r="G4670" s="2">
        <v>2525220.5869999998</v>
      </c>
      <c r="H4670" s="2">
        <v>1154506.956</v>
      </c>
      <c r="I4670" s="2" t="s">
        <v>4898</v>
      </c>
      <c r="J4670" s="4">
        <v>39630</v>
      </c>
      <c r="K4670" s="230">
        <f t="shared" si="274"/>
        <v>2</v>
      </c>
      <c r="L4670" s="2" t="str">
        <f>$B4670&amp;"-"&amp;COUNTIF($B$2:$B4670, $B4670)</f>
        <v>1126-1</v>
      </c>
    </row>
    <row r="4671" spans="1:12" x14ac:dyDescent="0.2">
      <c r="A4671" s="2" t="s">
        <v>3593</v>
      </c>
      <c r="B4671" s="2">
        <v>1029</v>
      </c>
      <c r="C4671" s="2">
        <v>0</v>
      </c>
      <c r="D4671" s="2" t="s">
        <v>3594</v>
      </c>
      <c r="E4671" s="2">
        <v>5651</v>
      </c>
      <c r="F4671" s="2" t="s">
        <v>3358</v>
      </c>
      <c r="G4671" s="2">
        <v>2532883.923</v>
      </c>
      <c r="H4671" s="2">
        <v>1157517.2409999999</v>
      </c>
      <c r="I4671" s="2" t="s">
        <v>4898</v>
      </c>
      <c r="J4671" s="4">
        <v>39630</v>
      </c>
      <c r="K4671" s="230">
        <f t="shared" si="274"/>
        <v>2</v>
      </c>
      <c r="L4671" s="2" t="str">
        <f>$B4671&amp;"-"&amp;COUNTIF($B$2:$B4671, $B4671)</f>
        <v>1029-1</v>
      </c>
    </row>
    <row r="4672" spans="1:12" x14ac:dyDescent="0.2">
      <c r="A4672" s="2" t="s">
        <v>3595</v>
      </c>
      <c r="B4672" s="2">
        <v>1168</v>
      </c>
      <c r="C4672" s="2">
        <v>0</v>
      </c>
      <c r="D4672" s="2" t="s">
        <v>3595</v>
      </c>
      <c r="E4672" s="2">
        <v>5652</v>
      </c>
      <c r="F4672" s="2" t="s">
        <v>3358</v>
      </c>
      <c r="G4672" s="2">
        <v>2522507.611</v>
      </c>
      <c r="H4672" s="2">
        <v>1151139.8400000001</v>
      </c>
      <c r="I4672" s="2" t="s">
        <v>4898</v>
      </c>
      <c r="J4672" s="4">
        <v>39630</v>
      </c>
      <c r="K4672" s="230">
        <f t="shared" si="274"/>
        <v>2</v>
      </c>
      <c r="L4672" s="2" t="str">
        <f>$B4672&amp;"-"&amp;COUNTIF($B$2:$B4672, $B4672)</f>
        <v>1168-1</v>
      </c>
    </row>
    <row r="4673" spans="1:12" x14ac:dyDescent="0.2">
      <c r="A4673" s="2" t="s">
        <v>3596</v>
      </c>
      <c r="B4673" s="2">
        <v>1134</v>
      </c>
      <c r="C4673" s="2">
        <v>0</v>
      </c>
      <c r="D4673" s="2" t="s">
        <v>3596</v>
      </c>
      <c r="E4673" s="2">
        <v>5653</v>
      </c>
      <c r="F4673" s="2" t="s">
        <v>3358</v>
      </c>
      <c r="G4673" s="2">
        <v>2525709.0099999998</v>
      </c>
      <c r="H4673" s="2">
        <v>1152932.575</v>
      </c>
      <c r="I4673" s="2" t="s">
        <v>4898</v>
      </c>
      <c r="J4673" s="4">
        <v>39630</v>
      </c>
      <c r="K4673" s="230">
        <f t="shared" si="274"/>
        <v>2</v>
      </c>
      <c r="L4673" s="2" t="str">
        <f>$B4673&amp;"-"&amp;COUNTIF($B$2:$B4673, $B4673)</f>
        <v>1134-2</v>
      </c>
    </row>
    <row r="4674" spans="1:12" x14ac:dyDescent="0.2">
      <c r="A4674" s="2" t="s">
        <v>3597</v>
      </c>
      <c r="B4674" s="2">
        <v>1115</v>
      </c>
      <c r="C4674" s="2">
        <v>0</v>
      </c>
      <c r="D4674" s="2" t="s">
        <v>3597</v>
      </c>
      <c r="E4674" s="2">
        <v>5654</v>
      </c>
      <c r="F4674" s="2" t="s">
        <v>3358</v>
      </c>
      <c r="G4674" s="2">
        <v>2526410.5869999998</v>
      </c>
      <c r="H4674" s="2">
        <v>1158739.25</v>
      </c>
      <c r="I4674" s="2" t="s">
        <v>4898</v>
      </c>
      <c r="J4674" s="4">
        <v>39630</v>
      </c>
      <c r="K4674" s="230">
        <f t="shared" si="274"/>
        <v>2</v>
      </c>
      <c r="L4674" s="2" t="str">
        <f>$B4674&amp;"-"&amp;COUNTIF($B$2:$B4674, $B4674)</f>
        <v>1115-1</v>
      </c>
    </row>
    <row r="4675" spans="1:12" x14ac:dyDescent="0.2">
      <c r="A4675" s="2" t="s">
        <v>3598</v>
      </c>
      <c r="B4675" s="2">
        <v>1169</v>
      </c>
      <c r="C4675" s="2">
        <v>0</v>
      </c>
      <c r="D4675" s="2" t="s">
        <v>3598</v>
      </c>
      <c r="E4675" s="2">
        <v>5655</v>
      </c>
      <c r="F4675" s="2" t="s">
        <v>3358</v>
      </c>
      <c r="G4675" s="2">
        <v>2520734.5430000001</v>
      </c>
      <c r="H4675" s="2">
        <v>1153184.003</v>
      </c>
      <c r="I4675" s="2" t="s">
        <v>4898</v>
      </c>
      <c r="J4675" s="4">
        <v>39630</v>
      </c>
      <c r="K4675" s="230">
        <f t="shared" ref="K4675:K4738" si="275">IF(I4675="it", 1, IF(I4675="fr", 2, 3))</f>
        <v>2</v>
      </c>
      <c r="L4675" s="2" t="str">
        <f>$B4675&amp;"-"&amp;COUNTIF($B$2:$B4675, $B4675)</f>
        <v>1169-1</v>
      </c>
    </row>
    <row r="4676" spans="1:12" x14ac:dyDescent="0.2">
      <c r="A4676" s="2" t="s">
        <v>3599</v>
      </c>
      <c r="B4676" s="2">
        <v>1116</v>
      </c>
      <c r="C4676" s="2">
        <v>0</v>
      </c>
      <c r="D4676" s="2" t="s">
        <v>3600</v>
      </c>
      <c r="E4676" s="2">
        <v>5656</v>
      </c>
      <c r="F4676" s="2" t="s">
        <v>3358</v>
      </c>
      <c r="G4676" s="2">
        <v>2524459.2560000001</v>
      </c>
      <c r="H4676" s="2">
        <v>1158331.598</v>
      </c>
      <c r="I4676" s="2" t="s">
        <v>4898</v>
      </c>
      <c r="J4676" s="4">
        <v>39630</v>
      </c>
      <c r="K4676" s="230">
        <f t="shared" si="275"/>
        <v>2</v>
      </c>
      <c r="L4676" s="2" t="str">
        <f>$B4676&amp;"-"&amp;COUNTIF($B$2:$B4676, $B4676)</f>
        <v>1116-1</v>
      </c>
    </row>
    <row r="4677" spans="1:12" x14ac:dyDescent="0.2">
      <c r="A4677" s="2" t="s">
        <v>3601</v>
      </c>
      <c r="B4677" s="2">
        <v>1128</v>
      </c>
      <c r="C4677" s="2">
        <v>0</v>
      </c>
      <c r="D4677" s="2" t="s">
        <v>3600</v>
      </c>
      <c r="E4677" s="2">
        <v>5656</v>
      </c>
      <c r="F4677" s="2" t="s">
        <v>3358</v>
      </c>
      <c r="G4677" s="2">
        <v>2523438.0619999999</v>
      </c>
      <c r="H4677" s="2">
        <v>1155095.7</v>
      </c>
      <c r="I4677" s="2" t="s">
        <v>4898</v>
      </c>
      <c r="J4677" s="4">
        <v>39630</v>
      </c>
      <c r="K4677" s="230">
        <f t="shared" si="275"/>
        <v>2</v>
      </c>
      <c r="L4677" s="2" t="str">
        <f>$B4677&amp;"-"&amp;COUNTIF($B$2:$B4677, $B4677)</f>
        <v>1128-1</v>
      </c>
    </row>
    <row r="4678" spans="1:12" x14ac:dyDescent="0.2">
      <c r="A4678" s="2" t="s">
        <v>3602</v>
      </c>
      <c r="B4678" s="2">
        <v>1136</v>
      </c>
      <c r="C4678" s="2">
        <v>0</v>
      </c>
      <c r="D4678" s="2" t="s">
        <v>3600</v>
      </c>
      <c r="E4678" s="2">
        <v>5656</v>
      </c>
      <c r="F4678" s="2" t="s">
        <v>3358</v>
      </c>
      <c r="G4678" s="2">
        <v>2523206.85</v>
      </c>
      <c r="H4678" s="2">
        <v>1153792.2150000001</v>
      </c>
      <c r="I4678" s="2" t="s">
        <v>4898</v>
      </c>
      <c r="J4678" s="4">
        <v>39630</v>
      </c>
      <c r="K4678" s="230">
        <f t="shared" si="275"/>
        <v>2</v>
      </c>
      <c r="L4678" s="2" t="str">
        <f>$B4678&amp;"-"&amp;COUNTIF($B$2:$B4678, $B4678)</f>
        <v>1136-1</v>
      </c>
    </row>
    <row r="4679" spans="1:12" x14ac:dyDescent="0.2">
      <c r="A4679" s="2" t="s">
        <v>3603</v>
      </c>
      <c r="B4679" s="2">
        <v>1141</v>
      </c>
      <c r="C4679" s="2">
        <v>0</v>
      </c>
      <c r="D4679" s="2" t="s">
        <v>3600</v>
      </c>
      <c r="E4679" s="2">
        <v>5656</v>
      </c>
      <c r="F4679" s="2" t="s">
        <v>3358</v>
      </c>
      <c r="G4679" s="2">
        <v>2523621.9029999999</v>
      </c>
      <c r="H4679" s="2">
        <v>1158401.0519999999</v>
      </c>
      <c r="I4679" s="2" t="s">
        <v>4898</v>
      </c>
      <c r="J4679" s="4">
        <v>39630</v>
      </c>
      <c r="K4679" s="230">
        <f t="shared" si="275"/>
        <v>2</v>
      </c>
      <c r="L4679" s="2" t="str">
        <f>$B4679&amp;"-"&amp;COUNTIF($B$2:$B4679, $B4679)</f>
        <v>1141-1</v>
      </c>
    </row>
    <row r="4680" spans="1:12" x14ac:dyDescent="0.2">
      <c r="A4680" s="2" t="s">
        <v>3604</v>
      </c>
      <c r="B4680" s="2">
        <v>1142</v>
      </c>
      <c r="C4680" s="2">
        <v>0</v>
      </c>
      <c r="D4680" s="2" t="s">
        <v>3600</v>
      </c>
      <c r="E4680" s="2">
        <v>5656</v>
      </c>
      <c r="F4680" s="2" t="s">
        <v>3358</v>
      </c>
      <c r="G4680" s="2">
        <v>2521658.7349999999</v>
      </c>
      <c r="H4680" s="2">
        <v>1159765.2220000001</v>
      </c>
      <c r="I4680" s="2" t="s">
        <v>4898</v>
      </c>
      <c r="J4680" s="4">
        <v>39630</v>
      </c>
      <c r="K4680" s="230">
        <f t="shared" si="275"/>
        <v>2</v>
      </c>
      <c r="L4680" s="2" t="str">
        <f>$B4680&amp;"-"&amp;COUNTIF($B$2:$B4680, $B4680)</f>
        <v>1142-1</v>
      </c>
    </row>
    <row r="4681" spans="1:12" x14ac:dyDescent="0.2">
      <c r="A4681" s="2" t="s">
        <v>3605</v>
      </c>
      <c r="B4681" s="2">
        <v>1143</v>
      </c>
      <c r="C4681" s="2">
        <v>0</v>
      </c>
      <c r="D4681" s="2" t="s">
        <v>3600</v>
      </c>
      <c r="E4681" s="2">
        <v>5656</v>
      </c>
      <c r="F4681" s="2" t="s">
        <v>3358</v>
      </c>
      <c r="G4681" s="2">
        <v>2521780.335</v>
      </c>
      <c r="H4681" s="2">
        <v>1156532.625</v>
      </c>
      <c r="I4681" s="2" t="s">
        <v>4898</v>
      </c>
      <c r="J4681" s="4">
        <v>39630</v>
      </c>
      <c r="K4681" s="230">
        <f t="shared" si="275"/>
        <v>2</v>
      </c>
      <c r="L4681" s="2" t="str">
        <f>$B4681&amp;"-"&amp;COUNTIF($B$2:$B4681, $B4681)</f>
        <v>1143-1</v>
      </c>
    </row>
    <row r="4682" spans="1:12" x14ac:dyDescent="0.2">
      <c r="A4682" s="2" t="s">
        <v>3467</v>
      </c>
      <c r="B4682" s="2">
        <v>1038</v>
      </c>
      <c r="C4682" s="2">
        <v>0</v>
      </c>
      <c r="D4682" s="2" t="s">
        <v>3606</v>
      </c>
      <c r="E4682" s="2">
        <v>5661</v>
      </c>
      <c r="F4682" s="2" t="s">
        <v>3358</v>
      </c>
      <c r="G4682" s="2">
        <v>2544840.1800000002</v>
      </c>
      <c r="H4682" s="2">
        <v>1171813.3729999999</v>
      </c>
      <c r="I4682" s="2" t="s">
        <v>4898</v>
      </c>
      <c r="J4682" s="4">
        <v>39630</v>
      </c>
      <c r="K4682" s="230">
        <f t="shared" si="275"/>
        <v>2</v>
      </c>
      <c r="L4682" s="2" t="str">
        <f>$B4682&amp;"-"&amp;COUNTIF($B$2:$B4682, $B4682)</f>
        <v>1038-2</v>
      </c>
    </row>
    <row r="4683" spans="1:12" x14ac:dyDescent="0.2">
      <c r="A4683" s="2" t="s">
        <v>3606</v>
      </c>
      <c r="B4683" s="2">
        <v>1063</v>
      </c>
      <c r="C4683" s="2">
        <v>3</v>
      </c>
      <c r="D4683" s="2" t="s">
        <v>3606</v>
      </c>
      <c r="E4683" s="2">
        <v>5661</v>
      </c>
      <c r="F4683" s="2" t="s">
        <v>3358</v>
      </c>
      <c r="G4683" s="2">
        <v>2544947.1719999998</v>
      </c>
      <c r="H4683" s="2">
        <v>1170365.557</v>
      </c>
      <c r="I4683" s="2" t="s">
        <v>4898</v>
      </c>
      <c r="J4683" s="4">
        <v>39630</v>
      </c>
      <c r="K4683" s="230">
        <f t="shared" si="275"/>
        <v>2</v>
      </c>
      <c r="L4683" s="2" t="str">
        <f>$B4683&amp;"-"&amp;COUNTIF($B$2:$B4683, $B4683)</f>
        <v>1063-1</v>
      </c>
    </row>
    <row r="4684" spans="1:12" x14ac:dyDescent="0.2">
      <c r="A4684" s="2" t="s">
        <v>3607</v>
      </c>
      <c r="B4684" s="2">
        <v>1514</v>
      </c>
      <c r="C4684" s="2">
        <v>0</v>
      </c>
      <c r="D4684" s="2" t="s">
        <v>3607</v>
      </c>
      <c r="E4684" s="2">
        <v>5663</v>
      </c>
      <c r="F4684" s="2" t="s">
        <v>3358</v>
      </c>
      <c r="G4684" s="2">
        <v>2551989.253</v>
      </c>
      <c r="H4684" s="2">
        <v>1171310.219</v>
      </c>
      <c r="I4684" s="2" t="s">
        <v>4898</v>
      </c>
      <c r="J4684" s="4">
        <v>39630</v>
      </c>
      <c r="K4684" s="230">
        <f t="shared" si="275"/>
        <v>2</v>
      </c>
      <c r="L4684" s="2" t="str">
        <f>$B4684&amp;"-"&amp;COUNTIF($B$2:$B4684, $B4684)</f>
        <v>1514-1</v>
      </c>
    </row>
    <row r="4685" spans="1:12" x14ac:dyDescent="0.2">
      <c r="A4685" s="2" t="s">
        <v>3608</v>
      </c>
      <c r="B4685" s="2">
        <v>1512</v>
      </c>
      <c r="C4685" s="2">
        <v>0</v>
      </c>
      <c r="D4685" s="2" t="s">
        <v>3608</v>
      </c>
      <c r="E4685" s="2">
        <v>5665</v>
      </c>
      <c r="F4685" s="2" t="s">
        <v>3358</v>
      </c>
      <c r="G4685" s="2">
        <v>2552153.9610000001</v>
      </c>
      <c r="H4685" s="2">
        <v>1167663.203</v>
      </c>
      <c r="I4685" s="2" t="s">
        <v>4898</v>
      </c>
      <c r="J4685" s="4">
        <v>39630</v>
      </c>
      <c r="K4685" s="230">
        <f t="shared" si="275"/>
        <v>2</v>
      </c>
      <c r="L4685" s="2" t="str">
        <f>$B4685&amp;"-"&amp;COUNTIF($B$2:$B4685, $B4685)</f>
        <v>1512-1</v>
      </c>
    </row>
    <row r="4686" spans="1:12" x14ac:dyDescent="0.2">
      <c r="A4686" s="2" t="s">
        <v>3609</v>
      </c>
      <c r="B4686" s="2">
        <v>1521</v>
      </c>
      <c r="C4686" s="2">
        <v>0</v>
      </c>
      <c r="D4686" s="2" t="s">
        <v>3609</v>
      </c>
      <c r="E4686" s="2">
        <v>5669</v>
      </c>
      <c r="F4686" s="2" t="s">
        <v>3358</v>
      </c>
      <c r="G4686" s="2">
        <v>2554932.784</v>
      </c>
      <c r="H4686" s="2">
        <v>1172058.784</v>
      </c>
      <c r="I4686" s="2" t="s">
        <v>4898</v>
      </c>
      <c r="J4686" s="4">
        <v>39630</v>
      </c>
      <c r="K4686" s="230">
        <f t="shared" si="275"/>
        <v>2</v>
      </c>
      <c r="L4686" s="2" t="str">
        <f>$B4686&amp;"-"&amp;COUNTIF($B$2:$B4686, $B4686)</f>
        <v>1521-1</v>
      </c>
    </row>
    <row r="4687" spans="1:12" x14ac:dyDescent="0.2">
      <c r="A4687" s="2" t="s">
        <v>3610</v>
      </c>
      <c r="B4687" s="2">
        <v>1682</v>
      </c>
      <c r="C4687" s="2">
        <v>3</v>
      </c>
      <c r="D4687" s="2" t="s">
        <v>3611</v>
      </c>
      <c r="E4687" s="2">
        <v>5671</v>
      </c>
      <c r="F4687" s="2" t="s">
        <v>3358</v>
      </c>
      <c r="G4687" s="2">
        <v>2557396.727</v>
      </c>
      <c r="H4687" s="2">
        <v>1173571.5900000001</v>
      </c>
      <c r="I4687" s="2" t="s">
        <v>4898</v>
      </c>
      <c r="J4687" s="4">
        <v>39630</v>
      </c>
      <c r="K4687" s="230">
        <f t="shared" si="275"/>
        <v>2</v>
      </c>
      <c r="L4687" s="2" t="str">
        <f>$B4687&amp;"-"&amp;COUNTIF($B$2:$B4687, $B4687)</f>
        <v>1682-1</v>
      </c>
    </row>
    <row r="4688" spans="1:12" x14ac:dyDescent="0.2">
      <c r="A4688" s="2" t="s">
        <v>3712</v>
      </c>
      <c r="B4688" s="2">
        <v>1059</v>
      </c>
      <c r="C4688" s="2">
        <v>0</v>
      </c>
      <c r="D4688" s="2" t="s">
        <v>3612</v>
      </c>
      <c r="E4688" s="2">
        <v>5673</v>
      </c>
      <c r="F4688" s="2" t="s">
        <v>3358</v>
      </c>
      <c r="G4688" s="2">
        <v>2546662.5079999999</v>
      </c>
      <c r="H4688" s="2">
        <v>1165512.6189999999</v>
      </c>
      <c r="I4688" s="2" t="s">
        <v>4898</v>
      </c>
      <c r="J4688" s="4">
        <v>39630</v>
      </c>
      <c r="K4688" s="230">
        <f t="shared" si="275"/>
        <v>2</v>
      </c>
      <c r="L4688" s="2" t="str">
        <f>$B4688&amp;"-"&amp;COUNTIF($B$2:$B4688, $B4688)</f>
        <v>1059-1</v>
      </c>
    </row>
    <row r="4689" spans="1:12" x14ac:dyDescent="0.2">
      <c r="A4689" s="2" t="s">
        <v>3612</v>
      </c>
      <c r="B4689" s="2">
        <v>1513</v>
      </c>
      <c r="C4689" s="2">
        <v>0</v>
      </c>
      <c r="D4689" s="2" t="s">
        <v>3612</v>
      </c>
      <c r="E4689" s="2">
        <v>5673</v>
      </c>
      <c r="F4689" s="2" t="s">
        <v>3358</v>
      </c>
      <c r="G4689" s="2">
        <v>2547682.3640000001</v>
      </c>
      <c r="H4689" s="2">
        <v>1165631.25</v>
      </c>
      <c r="I4689" s="2" t="s">
        <v>4898</v>
      </c>
      <c r="J4689" s="4">
        <v>39630</v>
      </c>
      <c r="K4689" s="230">
        <f t="shared" si="275"/>
        <v>2</v>
      </c>
      <c r="L4689" s="2" t="str">
        <f>$B4689&amp;"-"&amp;COUNTIF($B$2:$B4689, $B4689)</f>
        <v>1513-1</v>
      </c>
    </row>
    <row r="4690" spans="1:12" x14ac:dyDescent="0.2">
      <c r="A4690" s="2" t="s">
        <v>3613</v>
      </c>
      <c r="B4690" s="2">
        <v>1682</v>
      </c>
      <c r="C4690" s="2">
        <v>2</v>
      </c>
      <c r="D4690" s="2" t="s">
        <v>3613</v>
      </c>
      <c r="E4690" s="2">
        <v>5674</v>
      </c>
      <c r="F4690" s="2" t="s">
        <v>3358</v>
      </c>
      <c r="G4690" s="2">
        <v>2556269.4270000001</v>
      </c>
      <c r="H4690" s="2">
        <v>1171635.6259999999</v>
      </c>
      <c r="I4690" s="2" t="s">
        <v>4898</v>
      </c>
      <c r="J4690" s="4">
        <v>39630</v>
      </c>
      <c r="K4690" s="230">
        <f t="shared" si="275"/>
        <v>2</v>
      </c>
      <c r="L4690" s="2" t="str">
        <f>$B4690&amp;"-"&amp;COUNTIF($B$2:$B4690, $B4690)</f>
        <v>1682-2</v>
      </c>
    </row>
    <row r="4691" spans="1:12" x14ac:dyDescent="0.2">
      <c r="A4691" s="2" t="s">
        <v>3614</v>
      </c>
      <c r="B4691" s="2">
        <v>1522</v>
      </c>
      <c r="C4691" s="2">
        <v>0</v>
      </c>
      <c r="D4691" s="2" t="s">
        <v>3614</v>
      </c>
      <c r="E4691" s="2">
        <v>5675</v>
      </c>
      <c r="F4691" s="2" t="s">
        <v>3358</v>
      </c>
      <c r="G4691" s="2">
        <v>2553960.7409999999</v>
      </c>
      <c r="H4691" s="2">
        <v>1173213.183</v>
      </c>
      <c r="I4691" s="2" t="s">
        <v>4898</v>
      </c>
      <c r="J4691" s="4">
        <v>39630</v>
      </c>
      <c r="K4691" s="230">
        <f t="shared" si="275"/>
        <v>2</v>
      </c>
      <c r="L4691" s="2" t="str">
        <f>$B4691&amp;"-"&amp;COUNTIF($B$2:$B4691, $B4691)</f>
        <v>1522-1</v>
      </c>
    </row>
    <row r="4692" spans="1:12" x14ac:dyDescent="0.2">
      <c r="A4692" s="2" t="s">
        <v>3615</v>
      </c>
      <c r="B4692" s="2">
        <v>1522</v>
      </c>
      <c r="C4692" s="2">
        <v>9</v>
      </c>
      <c r="D4692" s="2" t="s">
        <v>3614</v>
      </c>
      <c r="E4692" s="2">
        <v>5675</v>
      </c>
      <c r="F4692" s="2" t="s">
        <v>3358</v>
      </c>
      <c r="G4692" s="2">
        <v>2552332.213</v>
      </c>
      <c r="H4692" s="2">
        <v>1173099.7620000001</v>
      </c>
      <c r="I4692" s="2" t="s">
        <v>4898</v>
      </c>
      <c r="J4692" s="4">
        <v>39630</v>
      </c>
      <c r="K4692" s="230">
        <f t="shared" si="275"/>
        <v>2</v>
      </c>
      <c r="L4692" s="2" t="str">
        <f>$B4692&amp;"-"&amp;COUNTIF($B$2:$B4692, $B4692)</f>
        <v>1522-2</v>
      </c>
    </row>
    <row r="4693" spans="1:12" x14ac:dyDescent="0.2">
      <c r="A4693" s="2" t="s">
        <v>3616</v>
      </c>
      <c r="B4693" s="2">
        <v>1526</v>
      </c>
      <c r="C4693" s="2">
        <v>0</v>
      </c>
      <c r="D4693" s="2" t="s">
        <v>3614</v>
      </c>
      <c r="E4693" s="2">
        <v>5675</v>
      </c>
      <c r="F4693" s="2" t="s">
        <v>3358</v>
      </c>
      <c r="G4693" s="2">
        <v>2553007.2760000001</v>
      </c>
      <c r="H4693" s="2">
        <v>1175161.4010000001</v>
      </c>
      <c r="I4693" s="2" t="s">
        <v>4898</v>
      </c>
      <c r="J4693" s="4">
        <v>39630</v>
      </c>
      <c r="K4693" s="230">
        <f t="shared" si="275"/>
        <v>2</v>
      </c>
      <c r="L4693" s="2" t="str">
        <f>$B4693&amp;"-"&amp;COUNTIF($B$2:$B4693, $B4693)</f>
        <v>1526-1</v>
      </c>
    </row>
    <row r="4694" spans="1:12" x14ac:dyDescent="0.2">
      <c r="A4694" s="2" t="s">
        <v>3617</v>
      </c>
      <c r="B4694" s="2">
        <v>1526</v>
      </c>
      <c r="C4694" s="2">
        <v>2</v>
      </c>
      <c r="D4694" s="2" t="s">
        <v>3614</v>
      </c>
      <c r="E4694" s="2">
        <v>5675</v>
      </c>
      <c r="F4694" s="2" t="s">
        <v>3358</v>
      </c>
      <c r="G4694" s="2">
        <v>2554291.7930000001</v>
      </c>
      <c r="H4694" s="2">
        <v>1174911.8629999999</v>
      </c>
      <c r="I4694" s="2" t="s">
        <v>4898</v>
      </c>
      <c r="J4694" s="4">
        <v>39630</v>
      </c>
      <c r="K4694" s="230">
        <f t="shared" si="275"/>
        <v>2</v>
      </c>
      <c r="L4694" s="2" t="str">
        <f>$B4694&amp;"-"&amp;COUNTIF($B$2:$B4694, $B4694)</f>
        <v>1526-2</v>
      </c>
    </row>
    <row r="4695" spans="1:12" x14ac:dyDescent="0.2">
      <c r="A4695" s="2" t="s">
        <v>3618</v>
      </c>
      <c r="B4695" s="2">
        <v>1683</v>
      </c>
      <c r="C4695" s="2">
        <v>0</v>
      </c>
      <c r="D4695" s="2" t="s">
        <v>3614</v>
      </c>
      <c r="E4695" s="2">
        <v>5675</v>
      </c>
      <c r="F4695" s="2" t="s">
        <v>3358</v>
      </c>
      <c r="G4695" s="2">
        <v>2555482.6540000001</v>
      </c>
      <c r="H4695" s="2">
        <v>1168814.1140000001</v>
      </c>
      <c r="I4695" s="2" t="s">
        <v>4898</v>
      </c>
      <c r="J4695" s="4">
        <v>39630</v>
      </c>
      <c r="K4695" s="230">
        <f t="shared" si="275"/>
        <v>2</v>
      </c>
      <c r="L4695" s="2" t="str">
        <f>$B4695&amp;"-"&amp;COUNTIF($B$2:$B4695, $B4695)</f>
        <v>1683-1</v>
      </c>
    </row>
    <row r="4696" spans="1:12" x14ac:dyDescent="0.2">
      <c r="A4696" s="2" t="s">
        <v>3619</v>
      </c>
      <c r="B4696" s="2">
        <v>1683</v>
      </c>
      <c r="C4696" s="2">
        <v>2</v>
      </c>
      <c r="D4696" s="2" t="s">
        <v>3614</v>
      </c>
      <c r="E4696" s="2">
        <v>5675</v>
      </c>
      <c r="F4696" s="2" t="s">
        <v>3358</v>
      </c>
      <c r="G4696" s="2">
        <v>2553825.9109999998</v>
      </c>
      <c r="H4696" s="2">
        <v>1169509.537</v>
      </c>
      <c r="I4696" s="2" t="s">
        <v>4898</v>
      </c>
      <c r="J4696" s="4">
        <v>39630</v>
      </c>
      <c r="K4696" s="230">
        <f t="shared" si="275"/>
        <v>2</v>
      </c>
      <c r="L4696" s="2" t="str">
        <f>$B4696&amp;"-"&amp;COUNTIF($B$2:$B4696, $B4696)</f>
        <v>1683-2</v>
      </c>
    </row>
    <row r="4697" spans="1:12" x14ac:dyDescent="0.2">
      <c r="A4697" s="2" t="s">
        <v>3620</v>
      </c>
      <c r="B4697" s="2">
        <v>1683</v>
      </c>
      <c r="C4697" s="2">
        <v>3</v>
      </c>
      <c r="D4697" s="2" t="s">
        <v>3614</v>
      </c>
      <c r="E4697" s="2">
        <v>5675</v>
      </c>
      <c r="F4697" s="2" t="s">
        <v>3358</v>
      </c>
      <c r="G4697" s="2">
        <v>2554980.2519999999</v>
      </c>
      <c r="H4697" s="2">
        <v>1170395.5859999999</v>
      </c>
      <c r="I4697" s="2" t="s">
        <v>4898</v>
      </c>
      <c r="J4697" s="4">
        <v>39630</v>
      </c>
      <c r="K4697" s="230">
        <f t="shared" si="275"/>
        <v>2</v>
      </c>
      <c r="L4697" s="2" t="str">
        <f>$B4697&amp;"-"&amp;COUNTIF($B$2:$B4697, $B4697)</f>
        <v>1683-3</v>
      </c>
    </row>
    <row r="4698" spans="1:12" x14ac:dyDescent="0.2">
      <c r="A4698" s="2" t="s">
        <v>3621</v>
      </c>
      <c r="B4698" s="2">
        <v>1510</v>
      </c>
      <c r="C4698" s="2">
        <v>0</v>
      </c>
      <c r="D4698" s="2" t="s">
        <v>3621</v>
      </c>
      <c r="E4698" s="2">
        <v>5678</v>
      </c>
      <c r="F4698" s="2" t="s">
        <v>3358</v>
      </c>
      <c r="G4698" s="2">
        <v>2550459.2620000001</v>
      </c>
      <c r="H4698" s="2">
        <v>1169009.2709999999</v>
      </c>
      <c r="I4698" s="2" t="s">
        <v>4898</v>
      </c>
      <c r="J4698" s="4">
        <v>39630</v>
      </c>
      <c r="K4698" s="230">
        <f t="shared" si="275"/>
        <v>2</v>
      </c>
      <c r="L4698" s="2" t="str">
        <f>$B4698&amp;"-"&amp;COUNTIF($B$2:$B4698, $B4698)</f>
        <v>1510-1</v>
      </c>
    </row>
    <row r="4699" spans="1:12" x14ac:dyDescent="0.2">
      <c r="A4699" s="2" t="s">
        <v>3622</v>
      </c>
      <c r="B4699" s="2">
        <v>1045</v>
      </c>
      <c r="C4699" s="2">
        <v>0</v>
      </c>
      <c r="D4699" s="2" t="s">
        <v>3622</v>
      </c>
      <c r="E4699" s="2">
        <v>5680</v>
      </c>
      <c r="F4699" s="2" t="s">
        <v>3358</v>
      </c>
      <c r="G4699" s="2">
        <v>2545387.997</v>
      </c>
      <c r="H4699" s="2">
        <v>1173275.193</v>
      </c>
      <c r="I4699" s="2" t="s">
        <v>4898</v>
      </c>
      <c r="J4699" s="4">
        <v>39630</v>
      </c>
      <c r="K4699" s="230">
        <f t="shared" si="275"/>
        <v>2</v>
      </c>
      <c r="L4699" s="2" t="str">
        <f>$B4699&amp;"-"&amp;COUNTIF($B$2:$B4699, $B4699)</f>
        <v>1045-1</v>
      </c>
    </row>
    <row r="4700" spans="1:12" x14ac:dyDescent="0.2">
      <c r="A4700" s="2" t="s">
        <v>3623</v>
      </c>
      <c r="B4700" s="2">
        <v>1682</v>
      </c>
      <c r="C4700" s="2">
        <v>0</v>
      </c>
      <c r="D4700" s="2" t="s">
        <v>3623</v>
      </c>
      <c r="E4700" s="2">
        <v>5683</v>
      </c>
      <c r="F4700" s="2" t="s">
        <v>3358</v>
      </c>
      <c r="G4700" s="2">
        <v>2557483.0890000002</v>
      </c>
      <c r="H4700" s="2">
        <v>1171945.487</v>
      </c>
      <c r="I4700" s="2" t="s">
        <v>4898</v>
      </c>
      <c r="J4700" s="4">
        <v>39630</v>
      </c>
      <c r="K4700" s="230">
        <f t="shared" si="275"/>
        <v>2</v>
      </c>
      <c r="L4700" s="2" t="str">
        <f>$B4700&amp;"-"&amp;COUNTIF($B$2:$B4700, $B4700)</f>
        <v>1682-3</v>
      </c>
    </row>
    <row r="4701" spans="1:12" x14ac:dyDescent="0.2">
      <c r="A4701" s="2" t="s">
        <v>3624</v>
      </c>
      <c r="B4701" s="2">
        <v>1513</v>
      </c>
      <c r="C4701" s="2">
        <v>2</v>
      </c>
      <c r="D4701" s="2" t="s">
        <v>3624</v>
      </c>
      <c r="E4701" s="2">
        <v>5684</v>
      </c>
      <c r="F4701" s="2" t="s">
        <v>3358</v>
      </c>
      <c r="G4701" s="2">
        <v>2549179.3420000002</v>
      </c>
      <c r="H4701" s="2">
        <v>1167271.7109999999</v>
      </c>
      <c r="I4701" s="2" t="s">
        <v>4898</v>
      </c>
      <c r="J4701" s="4">
        <v>39630</v>
      </c>
      <c r="K4701" s="230">
        <f t="shared" si="275"/>
        <v>2</v>
      </c>
      <c r="L4701" s="2" t="str">
        <f>$B4701&amp;"-"&amp;COUNTIF($B$2:$B4701, $B4701)</f>
        <v>1513-2</v>
      </c>
    </row>
    <row r="4702" spans="1:12" x14ac:dyDescent="0.2">
      <c r="A4702" s="2" t="s">
        <v>3625</v>
      </c>
      <c r="B4702" s="2">
        <v>1510</v>
      </c>
      <c r="C4702" s="2">
        <v>2</v>
      </c>
      <c r="D4702" s="2" t="s">
        <v>3625</v>
      </c>
      <c r="E4702" s="2">
        <v>5688</v>
      </c>
      <c r="F4702" s="2" t="s">
        <v>3358</v>
      </c>
      <c r="G4702" s="2">
        <v>2549380.0079999999</v>
      </c>
      <c r="H4702" s="2">
        <v>1165890.669</v>
      </c>
      <c r="I4702" s="2" t="s">
        <v>4898</v>
      </c>
      <c r="J4702" s="4">
        <v>39630</v>
      </c>
      <c r="K4702" s="230">
        <f t="shared" si="275"/>
        <v>2</v>
      </c>
      <c r="L4702" s="2" t="str">
        <f>$B4702&amp;"-"&amp;COUNTIF($B$2:$B4702, $B4702)</f>
        <v>1510-2</v>
      </c>
    </row>
    <row r="4703" spans="1:12" x14ac:dyDescent="0.2">
      <c r="A4703" s="2" t="s">
        <v>3626</v>
      </c>
      <c r="B4703" s="2">
        <v>1515</v>
      </c>
      <c r="C4703" s="2">
        <v>0</v>
      </c>
      <c r="D4703" s="2" t="s">
        <v>3626</v>
      </c>
      <c r="E4703" s="2">
        <v>5690</v>
      </c>
      <c r="F4703" s="2" t="s">
        <v>3358</v>
      </c>
      <c r="G4703" s="2">
        <v>2551265.0040000002</v>
      </c>
      <c r="H4703" s="2">
        <v>1173736.5630000001</v>
      </c>
      <c r="I4703" s="2" t="s">
        <v>4898</v>
      </c>
      <c r="J4703" s="4">
        <v>39630</v>
      </c>
      <c r="K4703" s="230">
        <f t="shared" si="275"/>
        <v>2</v>
      </c>
      <c r="L4703" s="2" t="str">
        <f>$B4703&amp;"-"&amp;COUNTIF($B$2:$B4703, $B4703)</f>
        <v>1515-1</v>
      </c>
    </row>
    <row r="4704" spans="1:12" x14ac:dyDescent="0.2">
      <c r="A4704" s="2" t="s">
        <v>3627</v>
      </c>
      <c r="B4704" s="2">
        <v>1509</v>
      </c>
      <c r="C4704" s="2">
        <v>0</v>
      </c>
      <c r="D4704" s="2" t="s">
        <v>3627</v>
      </c>
      <c r="E4704" s="2">
        <v>5692</v>
      </c>
      <c r="F4704" s="2" t="s">
        <v>3358</v>
      </c>
      <c r="G4704" s="2">
        <v>2549143.5610000002</v>
      </c>
      <c r="H4704" s="2">
        <v>1164265.199</v>
      </c>
      <c r="I4704" s="2" t="s">
        <v>4898</v>
      </c>
      <c r="J4704" s="4">
        <v>39630</v>
      </c>
      <c r="K4704" s="230">
        <f t="shared" si="275"/>
        <v>2</v>
      </c>
      <c r="L4704" s="2" t="str">
        <f>$B4704&amp;"-"&amp;COUNTIF($B$2:$B4704, $B4704)</f>
        <v>1509-1</v>
      </c>
    </row>
    <row r="4705" spans="1:12" x14ac:dyDescent="0.2">
      <c r="A4705" s="2" t="s">
        <v>3467</v>
      </c>
      <c r="B4705" s="2">
        <v>1038</v>
      </c>
      <c r="C4705" s="2">
        <v>0</v>
      </c>
      <c r="D4705" s="2" t="s">
        <v>3629</v>
      </c>
      <c r="E4705" s="2">
        <v>5693</v>
      </c>
      <c r="F4705" s="2" t="s">
        <v>3358</v>
      </c>
      <c r="G4705" s="2">
        <v>2544884.3810000001</v>
      </c>
      <c r="H4705" s="2">
        <v>1171890.9010000001</v>
      </c>
      <c r="I4705" s="2" t="s">
        <v>4898</v>
      </c>
      <c r="J4705" s="4">
        <v>39630</v>
      </c>
      <c r="K4705" s="230">
        <f t="shared" si="275"/>
        <v>2</v>
      </c>
      <c r="L4705" s="2" t="str">
        <f>$B4705&amp;"-"&amp;COUNTIF($B$2:$B4705, $B4705)</f>
        <v>1038-3</v>
      </c>
    </row>
    <row r="4706" spans="1:12" x14ac:dyDescent="0.2">
      <c r="A4706" s="2" t="s">
        <v>3628</v>
      </c>
      <c r="B4706" s="2">
        <v>1063</v>
      </c>
      <c r="C4706" s="2">
        <v>0</v>
      </c>
      <c r="D4706" s="2" t="s">
        <v>3629</v>
      </c>
      <c r="E4706" s="2">
        <v>5693</v>
      </c>
      <c r="F4706" s="2" t="s">
        <v>3358</v>
      </c>
      <c r="G4706" s="2">
        <v>2546320.855</v>
      </c>
      <c r="H4706" s="2">
        <v>1169080.1810000001</v>
      </c>
      <c r="I4706" s="2" t="s">
        <v>4898</v>
      </c>
      <c r="J4706" s="4">
        <v>39630</v>
      </c>
      <c r="K4706" s="230">
        <f t="shared" si="275"/>
        <v>2</v>
      </c>
      <c r="L4706" s="2" t="str">
        <f>$B4706&amp;"-"&amp;COUNTIF($B$2:$B4706, $B4706)</f>
        <v>1063-2</v>
      </c>
    </row>
    <row r="4707" spans="1:12" x14ac:dyDescent="0.2">
      <c r="A4707" s="2" t="s">
        <v>3630</v>
      </c>
      <c r="B4707" s="2">
        <v>1063</v>
      </c>
      <c r="C4707" s="2">
        <v>2</v>
      </c>
      <c r="D4707" s="2" t="s">
        <v>3629</v>
      </c>
      <c r="E4707" s="2">
        <v>5693</v>
      </c>
      <c r="F4707" s="2" t="s">
        <v>3358</v>
      </c>
      <c r="G4707" s="2">
        <v>2547732.7170000002</v>
      </c>
      <c r="H4707" s="2">
        <v>1168032.6029999999</v>
      </c>
      <c r="I4707" s="2" t="s">
        <v>4898</v>
      </c>
      <c r="J4707" s="4">
        <v>39630</v>
      </c>
      <c r="K4707" s="230">
        <f t="shared" si="275"/>
        <v>2</v>
      </c>
      <c r="L4707" s="2" t="str">
        <f>$B4707&amp;"-"&amp;COUNTIF($B$2:$B4707, $B4707)</f>
        <v>1063-3</v>
      </c>
    </row>
    <row r="4708" spans="1:12" x14ac:dyDescent="0.2">
      <c r="A4708" s="2" t="s">
        <v>3631</v>
      </c>
      <c r="B4708" s="2">
        <v>1063</v>
      </c>
      <c r="C4708" s="2">
        <v>4</v>
      </c>
      <c r="D4708" s="2" t="s">
        <v>3629</v>
      </c>
      <c r="E4708" s="2">
        <v>5693</v>
      </c>
      <c r="F4708" s="2" t="s">
        <v>3358</v>
      </c>
      <c r="G4708" s="2">
        <v>2544173.2629999998</v>
      </c>
      <c r="H4708" s="2">
        <v>1168245.976</v>
      </c>
      <c r="I4708" s="2" t="s">
        <v>4898</v>
      </c>
      <c r="J4708" s="4">
        <v>39630</v>
      </c>
      <c r="K4708" s="230">
        <f t="shared" si="275"/>
        <v>2</v>
      </c>
      <c r="L4708" s="2" t="str">
        <f>$B4708&amp;"-"&amp;COUNTIF($B$2:$B4708, $B4708)</f>
        <v>1063-4</v>
      </c>
    </row>
    <row r="4709" spans="1:12" x14ac:dyDescent="0.2">
      <c r="A4709" s="2" t="s">
        <v>3632</v>
      </c>
      <c r="B4709" s="2">
        <v>1409</v>
      </c>
      <c r="C4709" s="2">
        <v>0</v>
      </c>
      <c r="D4709" s="2" t="s">
        <v>3629</v>
      </c>
      <c r="E4709" s="2">
        <v>5693</v>
      </c>
      <c r="F4709" s="2" t="s">
        <v>3358</v>
      </c>
      <c r="G4709" s="2">
        <v>2546788.3050000002</v>
      </c>
      <c r="H4709" s="2">
        <v>1175541.166</v>
      </c>
      <c r="I4709" s="2" t="s">
        <v>4898</v>
      </c>
      <c r="J4709" s="4">
        <v>39630</v>
      </c>
      <c r="K4709" s="230">
        <f t="shared" si="275"/>
        <v>2</v>
      </c>
      <c r="L4709" s="2" t="str">
        <f>$B4709&amp;"-"&amp;COUNTIF($B$2:$B4709, $B4709)</f>
        <v>1409-1</v>
      </c>
    </row>
    <row r="4710" spans="1:12" x14ac:dyDescent="0.2">
      <c r="A4710" s="2" t="s">
        <v>3633</v>
      </c>
      <c r="B4710" s="2">
        <v>1410</v>
      </c>
      <c r="C4710" s="2">
        <v>0</v>
      </c>
      <c r="D4710" s="2" t="s">
        <v>3629</v>
      </c>
      <c r="E4710" s="2">
        <v>5693</v>
      </c>
      <c r="F4710" s="2" t="s">
        <v>3358</v>
      </c>
      <c r="G4710" s="2">
        <v>2547928.139</v>
      </c>
      <c r="H4710" s="2">
        <v>1172676.3419999999</v>
      </c>
      <c r="I4710" s="2" t="s">
        <v>4898</v>
      </c>
      <c r="J4710" s="4">
        <v>39630</v>
      </c>
      <c r="K4710" s="230">
        <f t="shared" si="275"/>
        <v>2</v>
      </c>
      <c r="L4710" s="2" t="str">
        <f>$B4710&amp;"-"&amp;COUNTIF($B$2:$B4710, $B4710)</f>
        <v>1410-2</v>
      </c>
    </row>
    <row r="4711" spans="1:12" x14ac:dyDescent="0.2">
      <c r="A4711" s="2" t="s">
        <v>3634</v>
      </c>
      <c r="B4711" s="2">
        <v>1410</v>
      </c>
      <c r="C4711" s="2">
        <v>2</v>
      </c>
      <c r="D4711" s="2" t="s">
        <v>3629</v>
      </c>
      <c r="E4711" s="2">
        <v>5693</v>
      </c>
      <c r="F4711" s="2" t="s">
        <v>3358</v>
      </c>
      <c r="G4711" s="2">
        <v>2546556.4530000002</v>
      </c>
      <c r="H4711" s="2">
        <v>1174226.298</v>
      </c>
      <c r="I4711" s="2" t="s">
        <v>4898</v>
      </c>
      <c r="J4711" s="4">
        <v>39630</v>
      </c>
      <c r="K4711" s="230">
        <f t="shared" si="275"/>
        <v>2</v>
      </c>
      <c r="L4711" s="2" t="str">
        <f>$B4711&amp;"-"&amp;COUNTIF($B$2:$B4711, $B4711)</f>
        <v>1410-3</v>
      </c>
    </row>
    <row r="4712" spans="1:12" x14ac:dyDescent="0.2">
      <c r="A4712" s="2" t="s">
        <v>3635</v>
      </c>
      <c r="B4712" s="2">
        <v>1410</v>
      </c>
      <c r="C4712" s="2">
        <v>3</v>
      </c>
      <c r="D4712" s="2" t="s">
        <v>3629</v>
      </c>
      <c r="E4712" s="2">
        <v>5693</v>
      </c>
      <c r="F4712" s="2" t="s">
        <v>3358</v>
      </c>
      <c r="G4712" s="2">
        <v>2550129.5669999998</v>
      </c>
      <c r="H4712" s="2">
        <v>1174755.8640000001</v>
      </c>
      <c r="I4712" s="2" t="s">
        <v>4898</v>
      </c>
      <c r="J4712" s="4">
        <v>39630</v>
      </c>
      <c r="K4712" s="230">
        <f t="shared" si="275"/>
        <v>2</v>
      </c>
      <c r="L4712" s="2" t="str">
        <f>$B4712&amp;"-"&amp;COUNTIF($B$2:$B4712, $B4712)</f>
        <v>1410-4</v>
      </c>
    </row>
    <row r="4713" spans="1:12" x14ac:dyDescent="0.2">
      <c r="A4713" s="2" t="s">
        <v>3636</v>
      </c>
      <c r="B4713" s="2">
        <v>1410</v>
      </c>
      <c r="C4713" s="2">
        <v>5</v>
      </c>
      <c r="D4713" s="2" t="s">
        <v>3629</v>
      </c>
      <c r="E4713" s="2">
        <v>5693</v>
      </c>
      <c r="F4713" s="2" t="s">
        <v>3358</v>
      </c>
      <c r="G4713" s="2">
        <v>2546194.7310000001</v>
      </c>
      <c r="H4713" s="2">
        <v>1171174.4569999999</v>
      </c>
      <c r="I4713" s="2" t="s">
        <v>4898</v>
      </c>
      <c r="J4713" s="4">
        <v>39630</v>
      </c>
      <c r="K4713" s="230">
        <f t="shared" si="275"/>
        <v>2</v>
      </c>
      <c r="L4713" s="2" t="str">
        <f>$B4713&amp;"-"&amp;COUNTIF($B$2:$B4713, $B4713)</f>
        <v>1410-5</v>
      </c>
    </row>
    <row r="4714" spans="1:12" x14ac:dyDescent="0.2">
      <c r="A4714" s="2" t="s">
        <v>3637</v>
      </c>
      <c r="B4714" s="2">
        <v>1515</v>
      </c>
      <c r="C4714" s="2">
        <v>1</v>
      </c>
      <c r="D4714" s="2" t="s">
        <v>3629</v>
      </c>
      <c r="E4714" s="2">
        <v>5693</v>
      </c>
      <c r="F4714" s="2" t="s">
        <v>3358</v>
      </c>
      <c r="G4714" s="2">
        <v>2550291.1570000001</v>
      </c>
      <c r="H4714" s="2">
        <v>1172061.83</v>
      </c>
      <c r="I4714" s="2" t="s">
        <v>4898</v>
      </c>
      <c r="J4714" s="4">
        <v>39630</v>
      </c>
      <c r="K4714" s="230">
        <f t="shared" si="275"/>
        <v>2</v>
      </c>
      <c r="L4714" s="2" t="str">
        <f>$B4714&amp;"-"&amp;COUNTIF($B$2:$B4714, $B4714)</f>
        <v>1515-2</v>
      </c>
    </row>
    <row r="4715" spans="1:12" x14ac:dyDescent="0.2">
      <c r="A4715" s="2" t="s">
        <v>3638</v>
      </c>
      <c r="B4715" s="2">
        <v>1277</v>
      </c>
      <c r="C4715" s="2">
        <v>1</v>
      </c>
      <c r="D4715" s="2" t="s">
        <v>3638</v>
      </c>
      <c r="E4715" s="2">
        <v>5701</v>
      </c>
      <c r="F4715" s="2" t="s">
        <v>3358</v>
      </c>
      <c r="G4715" s="2">
        <v>2504124.6510000001</v>
      </c>
      <c r="H4715" s="2">
        <v>1136488.121</v>
      </c>
      <c r="I4715" s="2" t="s">
        <v>4898</v>
      </c>
      <c r="J4715" s="4">
        <v>39630</v>
      </c>
      <c r="K4715" s="230">
        <f t="shared" si="275"/>
        <v>2</v>
      </c>
      <c r="L4715" s="2" t="str">
        <f>$B4715&amp;"-"&amp;COUNTIF($B$2:$B4715, $B4715)</f>
        <v>1277-1</v>
      </c>
    </row>
    <row r="4716" spans="1:12" x14ac:dyDescent="0.2">
      <c r="A4716" s="2" t="s">
        <v>3665</v>
      </c>
      <c r="B4716" s="2">
        <v>1264</v>
      </c>
      <c r="C4716" s="2">
        <v>0</v>
      </c>
      <c r="D4716" s="2" t="s">
        <v>3639</v>
      </c>
      <c r="E4716" s="2">
        <v>5702</v>
      </c>
      <c r="F4716" s="2" t="s">
        <v>3358</v>
      </c>
      <c r="G4716" s="2">
        <v>2499491.4980000001</v>
      </c>
      <c r="H4716" s="2">
        <v>1147230.149</v>
      </c>
      <c r="I4716" s="2" t="s">
        <v>4898</v>
      </c>
      <c r="J4716" s="4">
        <v>39630</v>
      </c>
      <c r="K4716" s="230">
        <f t="shared" si="275"/>
        <v>2</v>
      </c>
      <c r="L4716" s="2" t="str">
        <f>$B4716&amp;"-"&amp;COUNTIF($B$2:$B4716, $B4716)</f>
        <v>1264-1</v>
      </c>
    </row>
    <row r="4717" spans="1:12" x14ac:dyDescent="0.2">
      <c r="A4717" s="2" t="s">
        <v>3639</v>
      </c>
      <c r="B4717" s="2">
        <v>1273</v>
      </c>
      <c r="C4717" s="2">
        <v>0</v>
      </c>
      <c r="D4717" s="2" t="s">
        <v>3639</v>
      </c>
      <c r="E4717" s="2">
        <v>5702</v>
      </c>
      <c r="F4717" s="2" t="s">
        <v>3358</v>
      </c>
      <c r="G4717" s="2">
        <v>2499797.4679999999</v>
      </c>
      <c r="H4717" s="2">
        <v>1149669.692</v>
      </c>
      <c r="I4717" s="2" t="s">
        <v>4898</v>
      </c>
      <c r="J4717" s="4">
        <v>42095</v>
      </c>
      <c r="K4717" s="230">
        <f t="shared" si="275"/>
        <v>2</v>
      </c>
      <c r="L4717" s="2" t="str">
        <f>$B4717&amp;"-"&amp;COUNTIF($B$2:$B4717, $B4717)</f>
        <v>1273-1</v>
      </c>
    </row>
    <row r="4718" spans="1:12" x14ac:dyDescent="0.2">
      <c r="A4718" s="2" t="s">
        <v>3640</v>
      </c>
      <c r="B4718" s="2">
        <v>1269</v>
      </c>
      <c r="C4718" s="2">
        <v>0</v>
      </c>
      <c r="D4718" s="2" t="s">
        <v>3640</v>
      </c>
      <c r="E4718" s="2">
        <v>5703</v>
      </c>
      <c r="F4718" s="2" t="s">
        <v>3358</v>
      </c>
      <c r="G4718" s="2">
        <v>2504898.213</v>
      </c>
      <c r="H4718" s="2">
        <v>1149248.2830000001</v>
      </c>
      <c r="I4718" s="2" t="s">
        <v>4898</v>
      </c>
      <c r="J4718" s="4">
        <v>39630</v>
      </c>
      <c r="K4718" s="230">
        <f t="shared" si="275"/>
        <v>2</v>
      </c>
      <c r="L4718" s="2" t="str">
        <f>$B4718&amp;"-"&amp;COUNTIF($B$2:$B4718, $B4718)</f>
        <v>1269-1</v>
      </c>
    </row>
    <row r="4719" spans="1:12" x14ac:dyDescent="0.2">
      <c r="A4719" s="2" t="s">
        <v>3641</v>
      </c>
      <c r="B4719" s="2">
        <v>1268</v>
      </c>
      <c r="C4719" s="2">
        <v>0</v>
      </c>
      <c r="D4719" s="2" t="s">
        <v>3641</v>
      </c>
      <c r="E4719" s="2">
        <v>5704</v>
      </c>
      <c r="F4719" s="2" t="s">
        <v>3358</v>
      </c>
      <c r="G4719" s="2">
        <v>2508864.0260000001</v>
      </c>
      <c r="H4719" s="2">
        <v>1144636.125</v>
      </c>
      <c r="I4719" s="2" t="s">
        <v>4898</v>
      </c>
      <c r="J4719" s="4">
        <v>39630</v>
      </c>
      <c r="K4719" s="230">
        <f t="shared" si="275"/>
        <v>2</v>
      </c>
      <c r="L4719" s="2" t="str">
        <f>$B4719&amp;"-"&amp;COUNTIF($B$2:$B4719, $B4719)</f>
        <v>1268-1</v>
      </c>
    </row>
    <row r="4720" spans="1:12" x14ac:dyDescent="0.2">
      <c r="A4720" s="2" t="s">
        <v>3642</v>
      </c>
      <c r="B4720" s="2">
        <v>1279</v>
      </c>
      <c r="C4720" s="2">
        <v>2</v>
      </c>
      <c r="D4720" s="2" t="s">
        <v>3642</v>
      </c>
      <c r="E4720" s="2">
        <v>5705</v>
      </c>
      <c r="F4720" s="2" t="s">
        <v>3358</v>
      </c>
      <c r="G4720" s="2">
        <v>2502004.9240000001</v>
      </c>
      <c r="H4720" s="2">
        <v>1134501.1329999999</v>
      </c>
      <c r="I4720" s="2" t="s">
        <v>4898</v>
      </c>
      <c r="J4720" s="4">
        <v>39630</v>
      </c>
      <c r="K4720" s="230">
        <f t="shared" si="275"/>
        <v>2</v>
      </c>
      <c r="L4720" s="2" t="str">
        <f>$B4720&amp;"-"&amp;COUNTIF($B$2:$B4720, $B4720)</f>
        <v>1279-1</v>
      </c>
    </row>
    <row r="4721" spans="1:12" x14ac:dyDescent="0.2">
      <c r="A4721" s="2" t="s">
        <v>3643</v>
      </c>
      <c r="B4721" s="2">
        <v>1277</v>
      </c>
      <c r="C4721" s="2">
        <v>0</v>
      </c>
      <c r="D4721" s="2" t="s">
        <v>3643</v>
      </c>
      <c r="E4721" s="2">
        <v>5706</v>
      </c>
      <c r="F4721" s="2" t="s">
        <v>3358</v>
      </c>
      <c r="G4721" s="2">
        <v>2503154.29</v>
      </c>
      <c r="H4721" s="2">
        <v>1137232.9650000001</v>
      </c>
      <c r="I4721" s="2" t="s">
        <v>4898</v>
      </c>
      <c r="J4721" s="4">
        <v>39630</v>
      </c>
      <c r="K4721" s="230">
        <f t="shared" si="275"/>
        <v>2</v>
      </c>
      <c r="L4721" s="2" t="str">
        <f>$B4721&amp;"-"&amp;COUNTIF($B$2:$B4721, $B4721)</f>
        <v>1277-2</v>
      </c>
    </row>
    <row r="4722" spans="1:12" x14ac:dyDescent="0.2">
      <c r="A4722" s="2" t="s">
        <v>3644</v>
      </c>
      <c r="B4722" s="2">
        <v>1279</v>
      </c>
      <c r="C4722" s="2">
        <v>0</v>
      </c>
      <c r="D4722" s="2" t="s">
        <v>3644</v>
      </c>
      <c r="E4722" s="2">
        <v>5707</v>
      </c>
      <c r="F4722" s="2" t="s">
        <v>3358</v>
      </c>
      <c r="G4722" s="2">
        <v>2501048.5980000002</v>
      </c>
      <c r="H4722" s="2">
        <v>1132818.926</v>
      </c>
      <c r="I4722" s="2" t="s">
        <v>4898</v>
      </c>
      <c r="J4722" s="4">
        <v>39630</v>
      </c>
      <c r="K4722" s="230">
        <f t="shared" si="275"/>
        <v>2</v>
      </c>
      <c r="L4722" s="2" t="str">
        <f>$B4722&amp;"-"&amp;COUNTIF($B$2:$B4722, $B4722)</f>
        <v>1279-2</v>
      </c>
    </row>
    <row r="4723" spans="1:12" x14ac:dyDescent="0.2">
      <c r="A4723" s="2" t="s">
        <v>3645</v>
      </c>
      <c r="B4723" s="2">
        <v>1290</v>
      </c>
      <c r="C4723" s="2">
        <v>2</v>
      </c>
      <c r="D4723" s="2" t="s">
        <v>3645</v>
      </c>
      <c r="E4723" s="2">
        <v>5708</v>
      </c>
      <c r="F4723" s="2" t="s">
        <v>3358</v>
      </c>
      <c r="G4723" s="2">
        <v>2499707.4500000002</v>
      </c>
      <c r="H4723" s="2">
        <v>1130170.8219999999</v>
      </c>
      <c r="I4723" s="2" t="s">
        <v>4898</v>
      </c>
      <c r="J4723" s="4">
        <v>39630</v>
      </c>
      <c r="K4723" s="230">
        <f t="shared" si="275"/>
        <v>2</v>
      </c>
      <c r="L4723" s="2" t="str">
        <f>$B4723&amp;"-"&amp;COUNTIF($B$2:$B4723, $B4723)</f>
        <v>1290-1</v>
      </c>
    </row>
    <row r="4724" spans="1:12" x14ac:dyDescent="0.2">
      <c r="A4724" s="2" t="s">
        <v>3646</v>
      </c>
      <c r="B4724" s="2">
        <v>1275</v>
      </c>
      <c r="C4724" s="2">
        <v>0</v>
      </c>
      <c r="D4724" s="2" t="s">
        <v>3646</v>
      </c>
      <c r="E4724" s="2">
        <v>5709</v>
      </c>
      <c r="F4724" s="2" t="s">
        <v>3358</v>
      </c>
      <c r="G4724" s="2">
        <v>2500780.2400000002</v>
      </c>
      <c r="H4724" s="2">
        <v>1140742.922</v>
      </c>
      <c r="I4724" s="2" t="s">
        <v>4898</v>
      </c>
      <c r="J4724" s="4">
        <v>39630</v>
      </c>
      <c r="K4724" s="230">
        <f t="shared" si="275"/>
        <v>2</v>
      </c>
      <c r="L4724" s="2" t="str">
        <f>$B4724&amp;"-"&amp;COUNTIF($B$2:$B4724, $B4724)</f>
        <v>1275-1</v>
      </c>
    </row>
    <row r="4725" spans="1:12" x14ac:dyDescent="0.2">
      <c r="A4725" s="2" t="s">
        <v>3657</v>
      </c>
      <c r="B4725" s="2">
        <v>1276</v>
      </c>
      <c r="C4725" s="2">
        <v>0</v>
      </c>
      <c r="D4725" s="2" t="s">
        <v>3646</v>
      </c>
      <c r="E4725" s="2">
        <v>5709</v>
      </c>
      <c r="F4725" s="2" t="s">
        <v>3358</v>
      </c>
      <c r="G4725" s="2">
        <v>2497074.2080000001</v>
      </c>
      <c r="H4725" s="2">
        <v>1142418.9920000001</v>
      </c>
      <c r="I4725" s="2" t="s">
        <v>4898</v>
      </c>
      <c r="J4725" s="4">
        <v>39630</v>
      </c>
      <c r="K4725" s="230">
        <f t="shared" si="275"/>
        <v>2</v>
      </c>
      <c r="L4725" s="2" t="str">
        <f>$B4725&amp;"-"&amp;COUNTIF($B$2:$B4725, $B4725)</f>
        <v>1276-1</v>
      </c>
    </row>
    <row r="4726" spans="1:12" x14ac:dyDescent="0.2">
      <c r="A4726" s="2" t="s">
        <v>3647</v>
      </c>
      <c r="B4726" s="2">
        <v>1267</v>
      </c>
      <c r="C4726" s="2">
        <v>2</v>
      </c>
      <c r="D4726" s="2" t="s">
        <v>3647</v>
      </c>
      <c r="E4726" s="2">
        <v>5710</v>
      </c>
      <c r="F4726" s="2" t="s">
        <v>3358</v>
      </c>
      <c r="G4726" s="2">
        <v>2507591.0070000002</v>
      </c>
      <c r="H4726" s="2">
        <v>1142183.169</v>
      </c>
      <c r="I4726" s="2" t="s">
        <v>4898</v>
      </c>
      <c r="J4726" s="4">
        <v>39630</v>
      </c>
      <c r="K4726" s="230">
        <f t="shared" si="275"/>
        <v>2</v>
      </c>
      <c r="L4726" s="2" t="str">
        <f>$B4726&amp;"-"&amp;COUNTIF($B$2:$B4726, $B4726)</f>
        <v>1267-1</v>
      </c>
    </row>
    <row r="4727" spans="1:12" x14ac:dyDescent="0.2">
      <c r="A4727" s="2" t="s">
        <v>3648</v>
      </c>
      <c r="B4727" s="2">
        <v>1291</v>
      </c>
      <c r="C4727" s="2">
        <v>0</v>
      </c>
      <c r="D4727" s="2" t="s">
        <v>3648</v>
      </c>
      <c r="E4727" s="2">
        <v>5711</v>
      </c>
      <c r="F4727" s="2" t="s">
        <v>3358</v>
      </c>
      <c r="G4727" s="2">
        <v>2501867.4920000001</v>
      </c>
      <c r="H4727" s="2">
        <v>1131045.3689999999</v>
      </c>
      <c r="I4727" s="2" t="s">
        <v>4898</v>
      </c>
      <c r="J4727" s="4">
        <v>39630</v>
      </c>
      <c r="K4727" s="230">
        <f t="shared" si="275"/>
        <v>2</v>
      </c>
      <c r="L4727" s="2" t="str">
        <f>$B4727&amp;"-"&amp;COUNTIF($B$2:$B4727, $B4727)</f>
        <v>1291-1</v>
      </c>
    </row>
    <row r="4728" spans="1:12" x14ac:dyDescent="0.2">
      <c r="A4728" s="2" t="s">
        <v>3649</v>
      </c>
      <c r="B4728" s="2">
        <v>1296</v>
      </c>
      <c r="C4728" s="2">
        <v>0</v>
      </c>
      <c r="D4728" s="2" t="s">
        <v>3649</v>
      </c>
      <c r="E4728" s="2">
        <v>5712</v>
      </c>
      <c r="F4728" s="2" t="s">
        <v>3358</v>
      </c>
      <c r="G4728" s="2">
        <v>2503778.676</v>
      </c>
      <c r="H4728" s="2">
        <v>1130690.7180000001</v>
      </c>
      <c r="I4728" s="2" t="s">
        <v>4898</v>
      </c>
      <c r="J4728" s="4">
        <v>39630</v>
      </c>
      <c r="K4728" s="230">
        <f t="shared" si="275"/>
        <v>2</v>
      </c>
      <c r="L4728" s="2" t="str">
        <f>$B4728&amp;"-"&amp;COUNTIF($B$2:$B4728, $B4728)</f>
        <v>1296-1</v>
      </c>
    </row>
    <row r="4729" spans="1:12" x14ac:dyDescent="0.2">
      <c r="A4729" s="2" t="s">
        <v>3655</v>
      </c>
      <c r="B4729" s="2">
        <v>1297</v>
      </c>
      <c r="C4729" s="2">
        <v>0</v>
      </c>
      <c r="D4729" s="2" t="s">
        <v>3649</v>
      </c>
      <c r="E4729" s="2">
        <v>5712</v>
      </c>
      <c r="F4729" s="2" t="s">
        <v>3358</v>
      </c>
      <c r="G4729" s="2">
        <v>2503682.7429999998</v>
      </c>
      <c r="H4729" s="2">
        <v>1131554.9539999999</v>
      </c>
      <c r="I4729" s="2" t="s">
        <v>4898</v>
      </c>
      <c r="J4729" s="4">
        <v>39630</v>
      </c>
      <c r="K4729" s="230">
        <f t="shared" si="275"/>
        <v>2</v>
      </c>
      <c r="L4729" s="2" t="str">
        <f>$B4729&amp;"-"&amp;COUNTIF($B$2:$B4729, $B4729)</f>
        <v>1297-1</v>
      </c>
    </row>
    <row r="4730" spans="1:12" x14ac:dyDescent="0.2">
      <c r="A4730" s="2" t="s">
        <v>3650</v>
      </c>
      <c r="B4730" s="2">
        <v>1299</v>
      </c>
      <c r="C4730" s="2">
        <v>0</v>
      </c>
      <c r="D4730" s="2" t="s">
        <v>3651</v>
      </c>
      <c r="E4730" s="2">
        <v>5713</v>
      </c>
      <c r="F4730" s="2" t="s">
        <v>3358</v>
      </c>
      <c r="G4730" s="2">
        <v>2504863.4939999999</v>
      </c>
      <c r="H4730" s="2">
        <v>1135425.8160000001</v>
      </c>
      <c r="I4730" s="2" t="s">
        <v>4898</v>
      </c>
      <c r="J4730" s="4">
        <v>44197</v>
      </c>
      <c r="K4730" s="230">
        <f t="shared" si="275"/>
        <v>2</v>
      </c>
      <c r="L4730" s="2" t="str">
        <f>$B4730&amp;"-"&amp;COUNTIF($B$2:$B4730, $B4730)</f>
        <v>1299-1</v>
      </c>
    </row>
    <row r="4731" spans="1:12" x14ac:dyDescent="0.2">
      <c r="A4731" s="2" t="s">
        <v>3652</v>
      </c>
      <c r="B4731" s="2">
        <v>1263</v>
      </c>
      <c r="C4731" s="2">
        <v>0</v>
      </c>
      <c r="D4731" s="2" t="s">
        <v>3652</v>
      </c>
      <c r="E4731" s="2">
        <v>5714</v>
      </c>
      <c r="F4731" s="2" t="s">
        <v>3358</v>
      </c>
      <c r="G4731" s="2">
        <v>2502290.5890000002</v>
      </c>
      <c r="H4731" s="2">
        <v>1136846.405</v>
      </c>
      <c r="I4731" s="2" t="s">
        <v>4898</v>
      </c>
      <c r="J4731" s="4">
        <v>39630</v>
      </c>
      <c r="K4731" s="230">
        <f t="shared" si="275"/>
        <v>2</v>
      </c>
      <c r="L4731" s="2" t="str">
        <f>$B4731&amp;"-"&amp;COUNTIF($B$2:$B4731, $B4731)</f>
        <v>1263-1</v>
      </c>
    </row>
    <row r="4732" spans="1:12" x14ac:dyDescent="0.2">
      <c r="A4732" s="2" t="s">
        <v>3653</v>
      </c>
      <c r="B4732" s="2">
        <v>1266</v>
      </c>
      <c r="C4732" s="2">
        <v>0</v>
      </c>
      <c r="D4732" s="2" t="s">
        <v>3653</v>
      </c>
      <c r="E4732" s="2">
        <v>5715</v>
      </c>
      <c r="F4732" s="2" t="s">
        <v>3358</v>
      </c>
      <c r="G4732" s="2">
        <v>2507132.838</v>
      </c>
      <c r="H4732" s="2">
        <v>1140471.6299999999</v>
      </c>
      <c r="I4732" s="2" t="s">
        <v>4898</v>
      </c>
      <c r="J4732" s="4">
        <v>39630</v>
      </c>
      <c r="K4732" s="230">
        <f t="shared" si="275"/>
        <v>2</v>
      </c>
      <c r="L4732" s="2" t="str">
        <f>$B4732&amp;"-"&amp;COUNTIF($B$2:$B4732, $B4732)</f>
        <v>1266-1</v>
      </c>
    </row>
    <row r="4733" spans="1:12" x14ac:dyDescent="0.2">
      <c r="A4733" s="2" t="s">
        <v>3654</v>
      </c>
      <c r="B4733" s="2">
        <v>1262</v>
      </c>
      <c r="C4733" s="2">
        <v>0</v>
      </c>
      <c r="D4733" s="2" t="s">
        <v>3654</v>
      </c>
      <c r="E4733" s="2">
        <v>5716</v>
      </c>
      <c r="F4733" s="2" t="s">
        <v>3358</v>
      </c>
      <c r="G4733" s="2">
        <v>2505125.077</v>
      </c>
      <c r="H4733" s="2">
        <v>1137197.7720000001</v>
      </c>
      <c r="I4733" s="2" t="s">
        <v>4898</v>
      </c>
      <c r="J4733" s="4">
        <v>39630</v>
      </c>
      <c r="K4733" s="230">
        <f t="shared" si="275"/>
        <v>2</v>
      </c>
      <c r="L4733" s="2" t="str">
        <f>$B4733&amp;"-"&amp;COUNTIF($B$2:$B4733, $B4733)</f>
        <v>1262-1</v>
      </c>
    </row>
    <row r="4734" spans="1:12" x14ac:dyDescent="0.2">
      <c r="A4734" s="2" t="s">
        <v>3655</v>
      </c>
      <c r="B4734" s="2">
        <v>1297</v>
      </c>
      <c r="C4734" s="2">
        <v>0</v>
      </c>
      <c r="D4734" s="2" t="s">
        <v>3655</v>
      </c>
      <c r="E4734" s="2">
        <v>5717</v>
      </c>
      <c r="F4734" s="2" t="s">
        <v>3358</v>
      </c>
      <c r="G4734" s="2">
        <v>2503368.8020000001</v>
      </c>
      <c r="H4734" s="2">
        <v>1132414.594</v>
      </c>
      <c r="I4734" s="2" t="s">
        <v>4898</v>
      </c>
      <c r="J4734" s="4">
        <v>39630</v>
      </c>
      <c r="K4734" s="230">
        <f t="shared" si="275"/>
        <v>2</v>
      </c>
      <c r="L4734" s="2" t="str">
        <f>$B4734&amp;"-"&amp;COUNTIF($B$2:$B4734, $B4734)</f>
        <v>1297-2</v>
      </c>
    </row>
    <row r="4735" spans="1:12" x14ac:dyDescent="0.2">
      <c r="A4735" s="2" t="s">
        <v>3656</v>
      </c>
      <c r="B4735" s="2">
        <v>1272</v>
      </c>
      <c r="C4735" s="2">
        <v>0</v>
      </c>
      <c r="D4735" s="2" t="s">
        <v>3656</v>
      </c>
      <c r="E4735" s="2">
        <v>5718</v>
      </c>
      <c r="F4735" s="2" t="s">
        <v>3358</v>
      </c>
      <c r="G4735" s="2">
        <v>2506474.3760000002</v>
      </c>
      <c r="H4735" s="2">
        <v>1143283.6410000001</v>
      </c>
      <c r="I4735" s="2" t="s">
        <v>4898</v>
      </c>
      <c r="J4735" s="4">
        <v>39630</v>
      </c>
      <c r="K4735" s="230">
        <f t="shared" si="275"/>
        <v>2</v>
      </c>
      <c r="L4735" s="2" t="str">
        <f>$B4735&amp;"-"&amp;COUNTIF($B$2:$B4735, $B4735)</f>
        <v>1272-1</v>
      </c>
    </row>
    <row r="4736" spans="1:12" x14ac:dyDescent="0.2">
      <c r="A4736" s="2" t="s">
        <v>3657</v>
      </c>
      <c r="B4736" s="2">
        <v>1276</v>
      </c>
      <c r="C4736" s="2">
        <v>0</v>
      </c>
      <c r="D4736" s="2" t="s">
        <v>3657</v>
      </c>
      <c r="E4736" s="2">
        <v>5719</v>
      </c>
      <c r="F4736" s="2" t="s">
        <v>3358</v>
      </c>
      <c r="G4736" s="2">
        <v>2501280.0279999999</v>
      </c>
      <c r="H4736" s="2">
        <v>1142342.014</v>
      </c>
      <c r="I4736" s="2" t="s">
        <v>4898</v>
      </c>
      <c r="J4736" s="4">
        <v>39630</v>
      </c>
      <c r="K4736" s="230">
        <f t="shared" si="275"/>
        <v>2</v>
      </c>
      <c r="L4736" s="2" t="str">
        <f>$B4736&amp;"-"&amp;COUNTIF($B$2:$B4736, $B4736)</f>
        <v>1276-2</v>
      </c>
    </row>
    <row r="4737" spans="1:12" x14ac:dyDescent="0.2">
      <c r="A4737" s="2" t="s">
        <v>3658</v>
      </c>
      <c r="B4737" s="2">
        <v>1271</v>
      </c>
      <c r="C4737" s="2">
        <v>0</v>
      </c>
      <c r="D4737" s="2" t="s">
        <v>3658</v>
      </c>
      <c r="E4737" s="2">
        <v>5720</v>
      </c>
      <c r="F4737" s="2" t="s">
        <v>3358</v>
      </c>
      <c r="G4737" s="2">
        <v>2504365.946</v>
      </c>
      <c r="H4737" s="2">
        <v>1143174.0719999999</v>
      </c>
      <c r="I4737" s="2" t="s">
        <v>4898</v>
      </c>
      <c r="J4737" s="4">
        <v>39630</v>
      </c>
      <c r="K4737" s="230">
        <f t="shared" si="275"/>
        <v>2</v>
      </c>
      <c r="L4737" s="2" t="str">
        <f>$B4737&amp;"-"&amp;COUNTIF($B$2:$B4737, $B4737)</f>
        <v>1271-1</v>
      </c>
    </row>
    <row r="4738" spans="1:12" x14ac:dyDescent="0.2">
      <c r="A4738" s="2" t="s">
        <v>3656</v>
      </c>
      <c r="B4738" s="2">
        <v>1272</v>
      </c>
      <c r="C4738" s="2">
        <v>0</v>
      </c>
      <c r="D4738" s="2" t="s">
        <v>3658</v>
      </c>
      <c r="E4738" s="2">
        <v>5720</v>
      </c>
      <c r="F4738" s="2" t="s">
        <v>3358</v>
      </c>
      <c r="G4738" s="2">
        <v>2504745.7390000001</v>
      </c>
      <c r="H4738" s="2">
        <v>1143719.5830000001</v>
      </c>
      <c r="I4738" s="2" t="s">
        <v>4898</v>
      </c>
      <c r="J4738" s="4">
        <v>39630</v>
      </c>
      <c r="K4738" s="230">
        <f t="shared" si="275"/>
        <v>2</v>
      </c>
      <c r="L4738" s="2" t="str">
        <f>$B4738&amp;"-"&amp;COUNTIF($B$2:$B4738, $B4738)</f>
        <v>1272-2</v>
      </c>
    </row>
    <row r="4739" spans="1:12" x14ac:dyDescent="0.2">
      <c r="A4739" s="2" t="s">
        <v>3659</v>
      </c>
      <c r="B4739" s="2">
        <v>1196</v>
      </c>
      <c r="C4739" s="2">
        <v>0</v>
      </c>
      <c r="D4739" s="2" t="s">
        <v>3659</v>
      </c>
      <c r="E4739" s="2">
        <v>5721</v>
      </c>
      <c r="F4739" s="2" t="s">
        <v>3358</v>
      </c>
      <c r="G4739" s="2">
        <v>2510546.0789999999</v>
      </c>
      <c r="H4739" s="2">
        <v>1141010.483</v>
      </c>
      <c r="I4739" s="2" t="s">
        <v>4898</v>
      </c>
      <c r="J4739" s="4">
        <v>39630</v>
      </c>
      <c r="K4739" s="230">
        <f t="shared" ref="K4739:K4802" si="276">IF(I4739="it", 1, IF(I4739="fr", 2, 3))</f>
        <v>2</v>
      </c>
      <c r="L4739" s="2" t="str">
        <f>$B4739&amp;"-"&amp;COUNTIF($B$2:$B4739, $B4739)</f>
        <v>1196-1</v>
      </c>
    </row>
    <row r="4740" spans="1:12" x14ac:dyDescent="0.2">
      <c r="A4740" s="2" t="s">
        <v>3660</v>
      </c>
      <c r="B4740" s="2">
        <v>1274</v>
      </c>
      <c r="C4740" s="2">
        <v>3</v>
      </c>
      <c r="D4740" s="2" t="s">
        <v>3660</v>
      </c>
      <c r="E4740" s="2">
        <v>5722</v>
      </c>
      <c r="F4740" s="2" t="s">
        <v>3358</v>
      </c>
      <c r="G4740" s="2">
        <v>2504064.42</v>
      </c>
      <c r="H4740" s="2">
        <v>1139071.3030000001</v>
      </c>
      <c r="I4740" s="2" t="s">
        <v>4898</v>
      </c>
      <c r="J4740" s="4">
        <v>39630</v>
      </c>
      <c r="K4740" s="230">
        <f t="shared" si="276"/>
        <v>2</v>
      </c>
      <c r="L4740" s="2" t="str">
        <f>$B4740&amp;"-"&amp;COUNTIF($B$2:$B4740, $B4740)</f>
        <v>1274-1</v>
      </c>
    </row>
    <row r="4741" spans="1:12" x14ac:dyDescent="0.2">
      <c r="A4741" s="2" t="s">
        <v>4335</v>
      </c>
      <c r="B4741" s="2">
        <v>1290</v>
      </c>
      <c r="C4741" s="2">
        <v>0</v>
      </c>
      <c r="D4741" s="2" t="s">
        <v>3661</v>
      </c>
      <c r="E4741" s="2">
        <v>5723</v>
      </c>
      <c r="F4741" s="2" t="s">
        <v>3358</v>
      </c>
      <c r="G4741" s="2">
        <v>2501272.2209999999</v>
      </c>
      <c r="H4741" s="2">
        <v>1128293.182</v>
      </c>
      <c r="I4741" s="2" t="s">
        <v>4898</v>
      </c>
      <c r="J4741" s="4">
        <v>39630</v>
      </c>
      <c r="K4741" s="230">
        <f t="shared" si="276"/>
        <v>2</v>
      </c>
      <c r="L4741" s="2" t="str">
        <f>$B4741&amp;"-"&amp;COUNTIF($B$2:$B4741, $B4741)</f>
        <v>1290-2</v>
      </c>
    </row>
    <row r="4742" spans="1:12" x14ac:dyDescent="0.2">
      <c r="A4742" s="2" t="s">
        <v>3661</v>
      </c>
      <c r="B4742" s="2">
        <v>1295</v>
      </c>
      <c r="C4742" s="2">
        <v>1</v>
      </c>
      <c r="D4742" s="2" t="s">
        <v>3661</v>
      </c>
      <c r="E4742" s="2">
        <v>5723</v>
      </c>
      <c r="F4742" s="2" t="s">
        <v>3358</v>
      </c>
      <c r="G4742" s="2">
        <v>2502235.27</v>
      </c>
      <c r="H4742" s="2">
        <v>1128821.209</v>
      </c>
      <c r="I4742" s="2" t="s">
        <v>4898</v>
      </c>
      <c r="J4742" s="4">
        <v>39630</v>
      </c>
      <c r="K4742" s="230">
        <f t="shared" si="276"/>
        <v>2</v>
      </c>
      <c r="L4742" s="2" t="str">
        <f>$B4742&amp;"-"&amp;COUNTIF($B$2:$B4742, $B4742)</f>
        <v>1295-1</v>
      </c>
    </row>
    <row r="4743" spans="1:12" x14ac:dyDescent="0.2">
      <c r="A4743" s="2" t="s">
        <v>3662</v>
      </c>
      <c r="B4743" s="2">
        <v>1260</v>
      </c>
      <c r="C4743" s="2">
        <v>0</v>
      </c>
      <c r="D4743" s="2" t="s">
        <v>3662</v>
      </c>
      <c r="E4743" s="2">
        <v>5724</v>
      </c>
      <c r="F4743" s="2" t="s">
        <v>3358</v>
      </c>
      <c r="G4743" s="2">
        <v>2506787.0589999999</v>
      </c>
      <c r="H4743" s="2">
        <v>1137565.3130000001</v>
      </c>
      <c r="I4743" s="2" t="s">
        <v>4898</v>
      </c>
      <c r="J4743" s="4">
        <v>39630</v>
      </c>
      <c r="K4743" s="230">
        <f t="shared" si="276"/>
        <v>2</v>
      </c>
      <c r="L4743" s="2" t="str">
        <f>$B4743&amp;"-"&amp;COUNTIF($B$2:$B4743, $B4743)</f>
        <v>1260-1</v>
      </c>
    </row>
    <row r="4744" spans="1:12" x14ac:dyDescent="0.2">
      <c r="A4744" s="2" t="s">
        <v>3663</v>
      </c>
      <c r="B4744" s="2">
        <v>1197</v>
      </c>
      <c r="C4744" s="2">
        <v>0</v>
      </c>
      <c r="D4744" s="2" t="s">
        <v>3663</v>
      </c>
      <c r="E4744" s="2">
        <v>5725</v>
      </c>
      <c r="F4744" s="2" t="s">
        <v>3358</v>
      </c>
      <c r="G4744" s="2">
        <v>2509066.2420000001</v>
      </c>
      <c r="H4744" s="2">
        <v>1139607.7849999999</v>
      </c>
      <c r="I4744" s="2" t="s">
        <v>4898</v>
      </c>
      <c r="J4744" s="4">
        <v>39630</v>
      </c>
      <c r="K4744" s="230">
        <f t="shared" si="276"/>
        <v>2</v>
      </c>
      <c r="L4744" s="2" t="str">
        <f>$B4744&amp;"-"&amp;COUNTIF($B$2:$B4744, $B4744)</f>
        <v>1197-1</v>
      </c>
    </row>
    <row r="4745" spans="1:12" x14ac:dyDescent="0.2">
      <c r="A4745" s="2" t="s">
        <v>3662</v>
      </c>
      <c r="B4745" s="2">
        <v>1260</v>
      </c>
      <c r="C4745" s="2">
        <v>0</v>
      </c>
      <c r="D4745" s="2" t="s">
        <v>3663</v>
      </c>
      <c r="E4745" s="2">
        <v>5725</v>
      </c>
      <c r="F4745" s="2" t="s">
        <v>3358</v>
      </c>
      <c r="G4745" s="2">
        <v>2507779.0920000002</v>
      </c>
      <c r="H4745" s="2">
        <v>1138757.585</v>
      </c>
      <c r="I4745" s="2" t="s">
        <v>4898</v>
      </c>
      <c r="J4745" s="4">
        <v>39630</v>
      </c>
      <c r="K4745" s="230">
        <f t="shared" si="276"/>
        <v>2</v>
      </c>
      <c r="L4745" s="2" t="str">
        <f>$B4745&amp;"-"&amp;COUNTIF($B$2:$B4745, $B4745)</f>
        <v>1260-2</v>
      </c>
    </row>
    <row r="4746" spans="1:12" x14ac:dyDescent="0.2">
      <c r="A4746" s="2" t="s">
        <v>3646</v>
      </c>
      <c r="B4746" s="2">
        <v>1275</v>
      </c>
      <c r="C4746" s="2">
        <v>0</v>
      </c>
      <c r="D4746" s="2" t="s">
        <v>3664</v>
      </c>
      <c r="E4746" s="2">
        <v>5726</v>
      </c>
      <c r="F4746" s="2" t="s">
        <v>3358</v>
      </c>
      <c r="G4746" s="2">
        <v>2500707.358</v>
      </c>
      <c r="H4746" s="2">
        <v>1139407.1850000001</v>
      </c>
      <c r="I4746" s="2" t="s">
        <v>4898</v>
      </c>
      <c r="J4746" s="4">
        <v>39630</v>
      </c>
      <c r="K4746" s="230">
        <f t="shared" si="276"/>
        <v>2</v>
      </c>
      <c r="L4746" s="2" t="str">
        <f>$B4746&amp;"-"&amp;COUNTIF($B$2:$B4746, $B4746)</f>
        <v>1275-2</v>
      </c>
    </row>
    <row r="4747" spans="1:12" x14ac:dyDescent="0.2">
      <c r="A4747" s="2" t="s">
        <v>3664</v>
      </c>
      <c r="B4747" s="2">
        <v>1278</v>
      </c>
      <c r="C4747" s="2">
        <v>0</v>
      </c>
      <c r="D4747" s="2" t="s">
        <v>3664</v>
      </c>
      <c r="E4747" s="2">
        <v>5726</v>
      </c>
      <c r="F4747" s="2" t="s">
        <v>3358</v>
      </c>
      <c r="G4747" s="2">
        <v>2498593.8280000002</v>
      </c>
      <c r="H4747" s="2">
        <v>1140129.1159999999</v>
      </c>
      <c r="I4747" s="2" t="s">
        <v>4898</v>
      </c>
      <c r="J4747" s="4">
        <v>39630</v>
      </c>
      <c r="K4747" s="230">
        <f t="shared" si="276"/>
        <v>2</v>
      </c>
      <c r="L4747" s="2" t="str">
        <f>$B4747&amp;"-"&amp;COUNTIF($B$2:$B4747, $B4747)</f>
        <v>1278-1</v>
      </c>
    </row>
    <row r="4748" spans="1:12" x14ac:dyDescent="0.2">
      <c r="A4748" s="2" t="s">
        <v>3665</v>
      </c>
      <c r="B4748" s="2">
        <v>1264</v>
      </c>
      <c r="C4748" s="2">
        <v>0</v>
      </c>
      <c r="D4748" s="2" t="s">
        <v>3666</v>
      </c>
      <c r="E4748" s="2">
        <v>5727</v>
      </c>
      <c r="F4748" s="2" t="s">
        <v>3358</v>
      </c>
      <c r="G4748" s="2">
        <v>2500048.2400000002</v>
      </c>
      <c r="H4748" s="2">
        <v>1145212.986</v>
      </c>
      <c r="I4748" s="2" t="s">
        <v>4898</v>
      </c>
      <c r="J4748" s="4">
        <v>39630</v>
      </c>
      <c r="K4748" s="230">
        <f t="shared" si="276"/>
        <v>2</v>
      </c>
      <c r="L4748" s="2" t="str">
        <f>$B4748&amp;"-"&amp;COUNTIF($B$2:$B4748, $B4748)</f>
        <v>1264-2</v>
      </c>
    </row>
    <row r="4749" spans="1:12" x14ac:dyDescent="0.2">
      <c r="A4749" s="2" t="s">
        <v>3667</v>
      </c>
      <c r="B4749" s="2">
        <v>1265</v>
      </c>
      <c r="C4749" s="2">
        <v>0</v>
      </c>
      <c r="D4749" s="2" t="s">
        <v>3666</v>
      </c>
      <c r="E4749" s="2">
        <v>5727</v>
      </c>
      <c r="F4749" s="2" t="s">
        <v>3358</v>
      </c>
      <c r="G4749" s="2">
        <v>2496783.213</v>
      </c>
      <c r="H4749" s="2">
        <v>1146608.6640000001</v>
      </c>
      <c r="I4749" s="2" t="s">
        <v>4898</v>
      </c>
      <c r="J4749" s="4">
        <v>39630</v>
      </c>
      <c r="K4749" s="230">
        <f t="shared" si="276"/>
        <v>2</v>
      </c>
      <c r="L4749" s="2" t="str">
        <f>$B4749&amp;"-"&amp;COUNTIF($B$2:$B4749, $B4749)</f>
        <v>1265-1</v>
      </c>
    </row>
    <row r="4750" spans="1:12" x14ac:dyDescent="0.2">
      <c r="A4750" s="2" t="s">
        <v>3657</v>
      </c>
      <c r="B4750" s="2">
        <v>1276</v>
      </c>
      <c r="C4750" s="2">
        <v>0</v>
      </c>
      <c r="D4750" s="2" t="s">
        <v>3666</v>
      </c>
      <c r="E4750" s="2">
        <v>5727</v>
      </c>
      <c r="F4750" s="2" t="s">
        <v>3358</v>
      </c>
      <c r="G4750" s="2">
        <v>2502896.8190000001</v>
      </c>
      <c r="H4750" s="2">
        <v>1142445.091</v>
      </c>
      <c r="I4750" s="2" t="s">
        <v>4898</v>
      </c>
      <c r="J4750" s="4">
        <v>39630</v>
      </c>
      <c r="K4750" s="230">
        <f t="shared" si="276"/>
        <v>2</v>
      </c>
      <c r="L4750" s="2" t="str">
        <f>$B4750&amp;"-"&amp;COUNTIF($B$2:$B4750, $B4750)</f>
        <v>1276-3</v>
      </c>
    </row>
    <row r="4751" spans="1:12" x14ac:dyDescent="0.2">
      <c r="A4751" s="2" t="s">
        <v>3668</v>
      </c>
      <c r="B4751" s="2">
        <v>1274</v>
      </c>
      <c r="C4751" s="2">
        <v>1</v>
      </c>
      <c r="D4751" s="2" t="s">
        <v>3669</v>
      </c>
      <c r="E4751" s="2">
        <v>5728</v>
      </c>
      <c r="F4751" s="2" t="s">
        <v>3358</v>
      </c>
      <c r="G4751" s="2">
        <v>2504954.932</v>
      </c>
      <c r="H4751" s="2">
        <v>1138732.6529999999</v>
      </c>
      <c r="I4751" s="2" t="s">
        <v>4898</v>
      </c>
      <c r="J4751" s="4">
        <v>39630</v>
      </c>
      <c r="K4751" s="230">
        <f t="shared" si="276"/>
        <v>2</v>
      </c>
      <c r="L4751" s="2" t="str">
        <f>$B4751&amp;"-"&amp;COUNTIF($B$2:$B4751, $B4751)</f>
        <v>1274-2</v>
      </c>
    </row>
    <row r="4752" spans="1:12" x14ac:dyDescent="0.2">
      <c r="A4752" s="2" t="s">
        <v>3670</v>
      </c>
      <c r="B4752" s="2">
        <v>1295</v>
      </c>
      <c r="C4752" s="2">
        <v>2</v>
      </c>
      <c r="D4752" s="2" t="s">
        <v>3670</v>
      </c>
      <c r="E4752" s="2">
        <v>5729</v>
      </c>
      <c r="F4752" s="2" t="s">
        <v>3358</v>
      </c>
      <c r="G4752" s="2">
        <v>2502445.906</v>
      </c>
      <c r="H4752" s="2">
        <v>1129634.048</v>
      </c>
      <c r="I4752" s="2" t="s">
        <v>4898</v>
      </c>
      <c r="J4752" s="4">
        <v>39630</v>
      </c>
      <c r="K4752" s="230">
        <f t="shared" si="276"/>
        <v>2</v>
      </c>
      <c r="L4752" s="2" t="str">
        <f>$B4752&amp;"-"&amp;COUNTIF($B$2:$B4752, $B4752)</f>
        <v>1295-2</v>
      </c>
    </row>
    <row r="4753" spans="1:12" x14ac:dyDescent="0.2">
      <c r="A4753" s="2" t="s">
        <v>3671</v>
      </c>
      <c r="B4753" s="2">
        <v>1270</v>
      </c>
      <c r="C4753" s="2">
        <v>0</v>
      </c>
      <c r="D4753" s="2" t="s">
        <v>3671</v>
      </c>
      <c r="E4753" s="2">
        <v>5730</v>
      </c>
      <c r="F4753" s="2" t="s">
        <v>3358</v>
      </c>
      <c r="G4753" s="2">
        <v>2504402.0460000001</v>
      </c>
      <c r="H4753" s="2">
        <v>1141556.3219999999</v>
      </c>
      <c r="I4753" s="2" t="s">
        <v>4898</v>
      </c>
      <c r="J4753" s="4">
        <v>39630</v>
      </c>
      <c r="K4753" s="230">
        <f t="shared" si="276"/>
        <v>2</v>
      </c>
      <c r="L4753" s="2" t="str">
        <f>$B4753&amp;"-"&amp;COUNTIF($B$2:$B4753, $B4753)</f>
        <v>1270-1</v>
      </c>
    </row>
    <row r="4754" spans="1:12" x14ac:dyDescent="0.2">
      <c r="A4754" s="2" t="s">
        <v>3660</v>
      </c>
      <c r="B4754" s="2">
        <v>1274</v>
      </c>
      <c r="C4754" s="2">
        <v>3</v>
      </c>
      <c r="D4754" s="2" t="s">
        <v>3671</v>
      </c>
      <c r="E4754" s="2">
        <v>5730</v>
      </c>
      <c r="F4754" s="2" t="s">
        <v>3358</v>
      </c>
      <c r="G4754" s="2">
        <v>2504622.2540000002</v>
      </c>
      <c r="H4754" s="2">
        <v>1140229.1780000001</v>
      </c>
      <c r="I4754" s="2" t="s">
        <v>4898</v>
      </c>
      <c r="J4754" s="4">
        <v>39630</v>
      </c>
      <c r="K4754" s="230">
        <f t="shared" si="276"/>
        <v>2</v>
      </c>
      <c r="L4754" s="2" t="str">
        <f>$B4754&amp;"-"&amp;COUNTIF($B$2:$B4754, $B4754)</f>
        <v>1274-3</v>
      </c>
    </row>
    <row r="4755" spans="1:12" x14ac:dyDescent="0.2">
      <c r="A4755" s="2" t="s">
        <v>3672</v>
      </c>
      <c r="B4755" s="2">
        <v>1261</v>
      </c>
      <c r="C4755" s="2">
        <v>33</v>
      </c>
      <c r="D4755" s="2" t="s">
        <v>3672</v>
      </c>
      <c r="E4755" s="2">
        <v>5731</v>
      </c>
      <c r="F4755" s="2" t="s">
        <v>3358</v>
      </c>
      <c r="G4755" s="2">
        <v>2507486.59</v>
      </c>
      <c r="H4755" s="2">
        <v>1148340.25</v>
      </c>
      <c r="I4755" s="2" t="s">
        <v>4898</v>
      </c>
      <c r="J4755" s="4">
        <v>39630</v>
      </c>
      <c r="K4755" s="230">
        <f t="shared" si="276"/>
        <v>2</v>
      </c>
      <c r="L4755" s="2" t="str">
        <f>$B4755&amp;"-"&amp;COUNTIF($B$2:$B4755, $B4755)</f>
        <v>1261-3</v>
      </c>
    </row>
    <row r="4756" spans="1:12" x14ac:dyDescent="0.2">
      <c r="A4756" s="2" t="s">
        <v>3673</v>
      </c>
      <c r="B4756" s="2">
        <v>1267</v>
      </c>
      <c r="C4756" s="2">
        <v>1</v>
      </c>
      <c r="D4756" s="2" t="s">
        <v>3673</v>
      </c>
      <c r="E4756" s="2">
        <v>5732</v>
      </c>
      <c r="F4756" s="2" t="s">
        <v>3358</v>
      </c>
      <c r="G4756" s="2">
        <v>2508623.676</v>
      </c>
      <c r="H4756" s="2">
        <v>1142768.541</v>
      </c>
      <c r="I4756" s="2" t="s">
        <v>4898</v>
      </c>
      <c r="J4756" s="4">
        <v>39630</v>
      </c>
      <c r="K4756" s="230">
        <f t="shared" si="276"/>
        <v>2</v>
      </c>
      <c r="L4756" s="2" t="str">
        <f>$B4756&amp;"-"&amp;COUNTIF($B$2:$B4756, $B4756)</f>
        <v>1267-2</v>
      </c>
    </row>
    <row r="4757" spans="1:12" x14ac:dyDescent="0.2">
      <c r="A4757" s="2" t="s">
        <v>3674</v>
      </c>
      <c r="B4757" s="2">
        <v>1355</v>
      </c>
      <c r="C4757" s="2">
        <v>0</v>
      </c>
      <c r="D4757" s="2" t="s">
        <v>3674</v>
      </c>
      <c r="E4757" s="2">
        <v>5741</v>
      </c>
      <c r="F4757" s="2" t="s">
        <v>3358</v>
      </c>
      <c r="G4757" s="2">
        <v>2526890.8689999999</v>
      </c>
      <c r="H4757" s="2">
        <v>1178577.9909999999</v>
      </c>
      <c r="I4757" s="2" t="s">
        <v>4898</v>
      </c>
      <c r="J4757" s="4">
        <v>39630</v>
      </c>
      <c r="K4757" s="230">
        <f t="shared" si="276"/>
        <v>2</v>
      </c>
      <c r="L4757" s="2" t="str">
        <f>$B4757&amp;"-"&amp;COUNTIF($B$2:$B4757, $B4757)</f>
        <v>1355-1</v>
      </c>
    </row>
    <row r="4758" spans="1:12" x14ac:dyDescent="0.2">
      <c r="A4758" s="2" t="s">
        <v>3689</v>
      </c>
      <c r="B4758" s="2">
        <v>1357</v>
      </c>
      <c r="C4758" s="2">
        <v>0</v>
      </c>
      <c r="D4758" s="2" t="s">
        <v>3674</v>
      </c>
      <c r="E4758" s="2">
        <v>5741</v>
      </c>
      <c r="F4758" s="2" t="s">
        <v>3358</v>
      </c>
      <c r="G4758" s="2">
        <v>2524248.8289999999</v>
      </c>
      <c r="H4758" s="2">
        <v>1179813.088</v>
      </c>
      <c r="I4758" s="2" t="s">
        <v>4898</v>
      </c>
      <c r="J4758" s="4">
        <v>39630</v>
      </c>
      <c r="K4758" s="230">
        <f t="shared" si="276"/>
        <v>2</v>
      </c>
      <c r="L4758" s="2" t="str">
        <f>$B4758&amp;"-"&amp;COUNTIF($B$2:$B4758, $B4758)</f>
        <v>1357-1</v>
      </c>
    </row>
    <row r="4759" spans="1:12" x14ac:dyDescent="0.2">
      <c r="A4759" s="2" t="s">
        <v>3675</v>
      </c>
      <c r="B4759" s="2">
        <v>1352</v>
      </c>
      <c r="C4759" s="2">
        <v>0</v>
      </c>
      <c r="D4759" s="2" t="s">
        <v>3675</v>
      </c>
      <c r="E4759" s="2">
        <v>5742</v>
      </c>
      <c r="F4759" s="2" t="s">
        <v>3358</v>
      </c>
      <c r="G4759" s="2">
        <v>2528896.449</v>
      </c>
      <c r="H4759" s="2">
        <v>1174303.6510000001</v>
      </c>
      <c r="I4759" s="2" t="s">
        <v>4898</v>
      </c>
      <c r="J4759" s="4">
        <v>39630</v>
      </c>
      <c r="K4759" s="230">
        <f t="shared" si="276"/>
        <v>2</v>
      </c>
      <c r="L4759" s="2" t="str">
        <f>$B4759&amp;"-"&amp;COUNTIF($B$2:$B4759, $B4759)</f>
        <v>1352-1</v>
      </c>
    </row>
    <row r="4760" spans="1:12" x14ac:dyDescent="0.2">
      <c r="A4760" s="2" t="s">
        <v>3676</v>
      </c>
      <c r="B4760" s="2">
        <v>1321</v>
      </c>
      <c r="C4760" s="2">
        <v>0</v>
      </c>
      <c r="D4760" s="2" t="s">
        <v>3676</v>
      </c>
      <c r="E4760" s="2">
        <v>5743</v>
      </c>
      <c r="F4760" s="2" t="s">
        <v>3358</v>
      </c>
      <c r="G4760" s="2">
        <v>2529608.2370000002</v>
      </c>
      <c r="H4760" s="2">
        <v>1171901.629</v>
      </c>
      <c r="I4760" s="2" t="s">
        <v>4898</v>
      </c>
      <c r="J4760" s="4">
        <v>39630</v>
      </c>
      <c r="K4760" s="230">
        <f t="shared" si="276"/>
        <v>2</v>
      </c>
      <c r="L4760" s="2" t="str">
        <f>$B4760&amp;"-"&amp;COUNTIF($B$2:$B4760, $B4760)</f>
        <v>1321-1</v>
      </c>
    </row>
    <row r="4761" spans="1:12" x14ac:dyDescent="0.2">
      <c r="A4761" s="2" t="s">
        <v>3677</v>
      </c>
      <c r="B4761" s="2">
        <v>1338</v>
      </c>
      <c r="C4761" s="2">
        <v>0</v>
      </c>
      <c r="D4761" s="2" t="s">
        <v>3677</v>
      </c>
      <c r="E4761" s="2">
        <v>5744</v>
      </c>
      <c r="F4761" s="2" t="s">
        <v>3358</v>
      </c>
      <c r="G4761" s="2">
        <v>2521415.128</v>
      </c>
      <c r="H4761" s="2">
        <v>1176513.1410000001</v>
      </c>
      <c r="I4761" s="2" t="s">
        <v>4898</v>
      </c>
      <c r="J4761" s="4">
        <v>39630</v>
      </c>
      <c r="K4761" s="230">
        <f t="shared" si="276"/>
        <v>2</v>
      </c>
      <c r="L4761" s="2" t="str">
        <f>$B4761&amp;"-"&amp;COUNTIF($B$2:$B4761, $B4761)</f>
        <v>1338-1</v>
      </c>
    </row>
    <row r="4762" spans="1:12" x14ac:dyDescent="0.2">
      <c r="A4762" s="2" t="s">
        <v>3678</v>
      </c>
      <c r="B4762" s="2">
        <v>1446</v>
      </c>
      <c r="C4762" s="2">
        <v>0</v>
      </c>
      <c r="D4762" s="2" t="s">
        <v>3678</v>
      </c>
      <c r="E4762" s="2">
        <v>5745</v>
      </c>
      <c r="F4762" s="2" t="s">
        <v>3358</v>
      </c>
      <c r="G4762" s="2">
        <v>2528599.1260000002</v>
      </c>
      <c r="H4762" s="2">
        <v>1182232.02</v>
      </c>
      <c r="I4762" s="2" t="s">
        <v>4898</v>
      </c>
      <c r="J4762" s="4">
        <v>39630</v>
      </c>
      <c r="K4762" s="230">
        <f t="shared" si="276"/>
        <v>2</v>
      </c>
      <c r="L4762" s="2" t="str">
        <f>$B4762&amp;"-"&amp;COUNTIF($B$2:$B4762, $B4762)</f>
        <v>1446-1</v>
      </c>
    </row>
    <row r="4763" spans="1:12" x14ac:dyDescent="0.2">
      <c r="A4763" s="2" t="s">
        <v>3519</v>
      </c>
      <c r="B4763" s="2">
        <v>1454</v>
      </c>
      <c r="C4763" s="2">
        <v>0</v>
      </c>
      <c r="D4763" s="2" t="s">
        <v>3678</v>
      </c>
      <c r="E4763" s="2">
        <v>5745</v>
      </c>
      <c r="F4763" s="2" t="s">
        <v>3358</v>
      </c>
      <c r="G4763" s="2">
        <v>2524529.3280000002</v>
      </c>
      <c r="H4763" s="2">
        <v>1183576.0989999999</v>
      </c>
      <c r="I4763" s="2" t="s">
        <v>4898</v>
      </c>
      <c r="J4763" s="4">
        <v>39630</v>
      </c>
      <c r="K4763" s="230">
        <f t="shared" si="276"/>
        <v>2</v>
      </c>
      <c r="L4763" s="2" t="str">
        <f>$B4763&amp;"-"&amp;COUNTIF($B$2:$B4763, $B4763)</f>
        <v>1454-3</v>
      </c>
    </row>
    <row r="4764" spans="1:12" x14ac:dyDescent="0.2">
      <c r="A4764" s="2" t="s">
        <v>3679</v>
      </c>
      <c r="B4764" s="2">
        <v>1372</v>
      </c>
      <c r="C4764" s="2">
        <v>0</v>
      </c>
      <c r="D4764" s="2" t="s">
        <v>3679</v>
      </c>
      <c r="E4764" s="2">
        <v>5746</v>
      </c>
      <c r="F4764" s="2" t="s">
        <v>3358</v>
      </c>
      <c r="G4764" s="2">
        <v>2533197.2080000001</v>
      </c>
      <c r="H4764" s="2">
        <v>1170320.514</v>
      </c>
      <c r="I4764" s="2" t="s">
        <v>4898</v>
      </c>
      <c r="J4764" s="4">
        <v>39630</v>
      </c>
      <c r="K4764" s="230">
        <f t="shared" si="276"/>
        <v>2</v>
      </c>
      <c r="L4764" s="2" t="str">
        <f>$B4764&amp;"-"&amp;COUNTIF($B$2:$B4764, $B4764)</f>
        <v>1372-2</v>
      </c>
    </row>
    <row r="4765" spans="1:12" x14ac:dyDescent="0.2">
      <c r="A4765" s="2" t="s">
        <v>3680</v>
      </c>
      <c r="B4765" s="2">
        <v>1353</v>
      </c>
      <c r="C4765" s="2">
        <v>0</v>
      </c>
      <c r="D4765" s="2" t="s">
        <v>3680</v>
      </c>
      <c r="E4765" s="2">
        <v>5747</v>
      </c>
      <c r="F4765" s="2" t="s">
        <v>3358</v>
      </c>
      <c r="G4765" s="2">
        <v>2527833.7489999998</v>
      </c>
      <c r="H4765" s="2">
        <v>1172905.0919999999</v>
      </c>
      <c r="I4765" s="2" t="s">
        <v>4898</v>
      </c>
      <c r="J4765" s="4">
        <v>39630</v>
      </c>
      <c r="K4765" s="230">
        <f t="shared" si="276"/>
        <v>2</v>
      </c>
      <c r="L4765" s="2" t="str">
        <f>$B4765&amp;"-"&amp;COUNTIF($B$2:$B4765, $B4765)</f>
        <v>1353-1</v>
      </c>
    </row>
    <row r="4766" spans="1:12" x14ac:dyDescent="0.2">
      <c r="A4766" s="2" t="s">
        <v>3681</v>
      </c>
      <c r="B4766" s="2">
        <v>1329</v>
      </c>
      <c r="C4766" s="2">
        <v>0</v>
      </c>
      <c r="D4766" s="2" t="s">
        <v>3681</v>
      </c>
      <c r="E4766" s="2">
        <v>5748</v>
      </c>
      <c r="F4766" s="2" t="s">
        <v>3358</v>
      </c>
      <c r="G4766" s="2">
        <v>2525903.3679999998</v>
      </c>
      <c r="H4766" s="2">
        <v>1174092.2720000001</v>
      </c>
      <c r="I4766" s="2" t="s">
        <v>4898</v>
      </c>
      <c r="J4766" s="4">
        <v>39630</v>
      </c>
      <c r="K4766" s="230">
        <f t="shared" si="276"/>
        <v>2</v>
      </c>
      <c r="L4766" s="2" t="str">
        <f>$B4766&amp;"-"&amp;COUNTIF($B$2:$B4766, $B4766)</f>
        <v>1329-1</v>
      </c>
    </row>
    <row r="4767" spans="1:12" x14ac:dyDescent="0.2">
      <c r="A4767" s="2" t="s">
        <v>3682</v>
      </c>
      <c r="B4767" s="2">
        <v>1373</v>
      </c>
      <c r="C4767" s="2">
        <v>0</v>
      </c>
      <c r="D4767" s="2" t="s">
        <v>3682</v>
      </c>
      <c r="E4767" s="2">
        <v>5749</v>
      </c>
      <c r="F4767" s="2" t="s">
        <v>3358</v>
      </c>
      <c r="G4767" s="2">
        <v>2533103.4819999998</v>
      </c>
      <c r="H4767" s="2">
        <v>1172997.0419999999</v>
      </c>
      <c r="I4767" s="2" t="s">
        <v>4898</v>
      </c>
      <c r="J4767" s="4">
        <v>39630</v>
      </c>
      <c r="K4767" s="230">
        <f t="shared" si="276"/>
        <v>2</v>
      </c>
      <c r="L4767" s="2" t="str">
        <f>$B4767&amp;"-"&amp;COUNTIF($B$2:$B4767, $B4767)</f>
        <v>1373-1</v>
      </c>
    </row>
    <row r="4768" spans="1:12" x14ac:dyDescent="0.2">
      <c r="A4768" s="2" t="s">
        <v>3683</v>
      </c>
      <c r="B4768" s="2">
        <v>1374</v>
      </c>
      <c r="C4768" s="2">
        <v>0</v>
      </c>
      <c r="D4768" s="2" t="s">
        <v>3682</v>
      </c>
      <c r="E4768" s="2">
        <v>5749</v>
      </c>
      <c r="F4768" s="2" t="s">
        <v>3358</v>
      </c>
      <c r="G4768" s="2">
        <v>2536407.9810000001</v>
      </c>
      <c r="H4768" s="2">
        <v>1172288.5970000001</v>
      </c>
      <c r="I4768" s="2" t="s">
        <v>4898</v>
      </c>
      <c r="J4768" s="4">
        <v>39630</v>
      </c>
      <c r="K4768" s="230">
        <f t="shared" si="276"/>
        <v>2</v>
      </c>
      <c r="L4768" s="2" t="str">
        <f>$B4768&amp;"-"&amp;COUNTIF($B$2:$B4768, $B4768)</f>
        <v>1374-1</v>
      </c>
    </row>
    <row r="4769" spans="1:12" x14ac:dyDescent="0.2">
      <c r="A4769" s="2" t="s">
        <v>3684</v>
      </c>
      <c r="B4769" s="2">
        <v>1435</v>
      </c>
      <c r="C4769" s="2">
        <v>0</v>
      </c>
      <c r="D4769" s="2" t="s">
        <v>3682</v>
      </c>
      <c r="E4769" s="2">
        <v>5749</v>
      </c>
      <c r="F4769" s="2" t="s">
        <v>3358</v>
      </c>
      <c r="G4769" s="2">
        <v>2534334.6189999999</v>
      </c>
      <c r="H4769" s="2">
        <v>1175489.753</v>
      </c>
      <c r="I4769" s="2" t="s">
        <v>4898</v>
      </c>
      <c r="J4769" s="4">
        <v>39630</v>
      </c>
      <c r="K4769" s="230">
        <f t="shared" si="276"/>
        <v>2</v>
      </c>
      <c r="L4769" s="2" t="str">
        <f>$B4769&amp;"-"&amp;COUNTIF($B$2:$B4769, $B4769)</f>
        <v>1435-1</v>
      </c>
    </row>
    <row r="4770" spans="1:12" x14ac:dyDescent="0.2">
      <c r="A4770" s="2" t="s">
        <v>3685</v>
      </c>
      <c r="B4770" s="2">
        <v>1356</v>
      </c>
      <c r="C4770" s="2">
        <v>0</v>
      </c>
      <c r="D4770" s="2" t="s">
        <v>3685</v>
      </c>
      <c r="E4770" s="2">
        <v>5750</v>
      </c>
      <c r="F4770" s="2" t="s">
        <v>3358</v>
      </c>
      <c r="G4770" s="2">
        <v>2525560.7149999999</v>
      </c>
      <c r="H4770" s="2">
        <v>1175737.2080000001</v>
      </c>
      <c r="I4770" s="2" t="s">
        <v>4898</v>
      </c>
      <c r="J4770" s="4">
        <v>39630</v>
      </c>
      <c r="K4770" s="230">
        <f t="shared" si="276"/>
        <v>2</v>
      </c>
      <c r="L4770" s="2" t="str">
        <f>$B4770&amp;"-"&amp;COUNTIF($B$2:$B4770, $B4770)</f>
        <v>1356-1</v>
      </c>
    </row>
    <row r="4771" spans="1:12" x14ac:dyDescent="0.2">
      <c r="A4771" s="2" t="s">
        <v>3686</v>
      </c>
      <c r="B4771" s="2">
        <v>1356</v>
      </c>
      <c r="C4771" s="2">
        <v>2</v>
      </c>
      <c r="D4771" s="2" t="s">
        <v>3685</v>
      </c>
      <c r="E4771" s="2">
        <v>5750</v>
      </c>
      <c r="F4771" s="2" t="s">
        <v>3358</v>
      </c>
      <c r="G4771" s="2">
        <v>2527498.3020000001</v>
      </c>
      <c r="H4771" s="2">
        <v>1176926.3259999999</v>
      </c>
      <c r="I4771" s="2" t="s">
        <v>4898</v>
      </c>
      <c r="J4771" s="4">
        <v>39630</v>
      </c>
      <c r="K4771" s="230">
        <f t="shared" si="276"/>
        <v>2</v>
      </c>
      <c r="L4771" s="2" t="str">
        <f>$B4771&amp;"-"&amp;COUNTIF($B$2:$B4771, $B4771)</f>
        <v>1356-2</v>
      </c>
    </row>
    <row r="4772" spans="1:12" x14ac:dyDescent="0.2">
      <c r="A4772" s="2" t="s">
        <v>3687</v>
      </c>
      <c r="B4772" s="2">
        <v>1322</v>
      </c>
      <c r="C4772" s="2">
        <v>0</v>
      </c>
      <c r="D4772" s="2" t="s">
        <v>3687</v>
      </c>
      <c r="E4772" s="2">
        <v>5752</v>
      </c>
      <c r="F4772" s="2" t="s">
        <v>3358</v>
      </c>
      <c r="G4772" s="2">
        <v>2527070.4109999998</v>
      </c>
      <c r="H4772" s="2">
        <v>1170926.3799999999</v>
      </c>
      <c r="I4772" s="2" t="s">
        <v>4898</v>
      </c>
      <c r="J4772" s="4">
        <v>39630</v>
      </c>
      <c r="K4772" s="230">
        <f t="shared" si="276"/>
        <v>2</v>
      </c>
      <c r="L4772" s="2" t="str">
        <f>$B4772&amp;"-"&amp;COUNTIF($B$2:$B4772, $B4772)</f>
        <v>1322-1</v>
      </c>
    </row>
    <row r="4773" spans="1:12" x14ac:dyDescent="0.2">
      <c r="A4773" s="2" t="s">
        <v>3688</v>
      </c>
      <c r="B4773" s="2">
        <v>1326</v>
      </c>
      <c r="C4773" s="2">
        <v>0</v>
      </c>
      <c r="D4773" s="2" t="s">
        <v>3688</v>
      </c>
      <c r="E4773" s="2">
        <v>5754</v>
      </c>
      <c r="F4773" s="2" t="s">
        <v>3358</v>
      </c>
      <c r="G4773" s="2">
        <v>2523772.412</v>
      </c>
      <c r="H4773" s="2">
        <v>1170244.726</v>
      </c>
      <c r="I4773" s="2" t="s">
        <v>4898</v>
      </c>
      <c r="J4773" s="4">
        <v>39630</v>
      </c>
      <c r="K4773" s="230">
        <f t="shared" si="276"/>
        <v>2</v>
      </c>
      <c r="L4773" s="2" t="str">
        <f>$B4773&amp;"-"&amp;COUNTIF($B$2:$B4773, $B4773)</f>
        <v>1326-1</v>
      </c>
    </row>
    <row r="4774" spans="1:12" x14ac:dyDescent="0.2">
      <c r="A4774" s="2" t="s">
        <v>3689</v>
      </c>
      <c r="B4774" s="2">
        <v>1357</v>
      </c>
      <c r="C4774" s="2">
        <v>0</v>
      </c>
      <c r="D4774" s="2" t="s">
        <v>3689</v>
      </c>
      <c r="E4774" s="2">
        <v>5755</v>
      </c>
      <c r="F4774" s="2" t="s">
        <v>3358</v>
      </c>
      <c r="G4774" s="2">
        <v>2523972.827</v>
      </c>
      <c r="H4774" s="2">
        <v>1178299.916</v>
      </c>
      <c r="I4774" s="2" t="s">
        <v>4898</v>
      </c>
      <c r="J4774" s="4">
        <v>39630</v>
      </c>
      <c r="K4774" s="230">
        <f t="shared" si="276"/>
        <v>2</v>
      </c>
      <c r="L4774" s="2" t="str">
        <f>$B4774&amp;"-"&amp;COUNTIF($B$2:$B4774, $B4774)</f>
        <v>1357-2</v>
      </c>
    </row>
    <row r="4775" spans="1:12" x14ac:dyDescent="0.2">
      <c r="A4775" s="2" t="s">
        <v>3690</v>
      </c>
      <c r="B4775" s="2">
        <v>1354</v>
      </c>
      <c r="C4775" s="2">
        <v>0</v>
      </c>
      <c r="D4775" s="2" t="s">
        <v>3690</v>
      </c>
      <c r="E4775" s="2">
        <v>5756</v>
      </c>
      <c r="F4775" s="2" t="s">
        <v>3358</v>
      </c>
      <c r="G4775" s="2">
        <v>2529106.531</v>
      </c>
      <c r="H4775" s="2">
        <v>1176351.7779999999</v>
      </c>
      <c r="I4775" s="2" t="s">
        <v>4898</v>
      </c>
      <c r="J4775" s="4">
        <v>39630</v>
      </c>
      <c r="K4775" s="230">
        <f t="shared" si="276"/>
        <v>2</v>
      </c>
      <c r="L4775" s="2" t="str">
        <f>$B4775&amp;"-"&amp;COUNTIF($B$2:$B4775, $B4775)</f>
        <v>1354-1</v>
      </c>
    </row>
    <row r="4776" spans="1:12" x14ac:dyDescent="0.2">
      <c r="A4776" s="2" t="s">
        <v>3691</v>
      </c>
      <c r="B4776" s="2">
        <v>1350</v>
      </c>
      <c r="C4776" s="2">
        <v>0</v>
      </c>
      <c r="D4776" s="2" t="s">
        <v>3691</v>
      </c>
      <c r="E4776" s="2">
        <v>5757</v>
      </c>
      <c r="F4776" s="2" t="s">
        <v>3358</v>
      </c>
      <c r="G4776" s="2">
        <v>2531550.42</v>
      </c>
      <c r="H4776" s="2">
        <v>1174999.98</v>
      </c>
      <c r="I4776" s="2" t="s">
        <v>4898</v>
      </c>
      <c r="J4776" s="4">
        <v>39630</v>
      </c>
      <c r="K4776" s="230">
        <f t="shared" si="276"/>
        <v>2</v>
      </c>
      <c r="L4776" s="2" t="str">
        <f>$B4776&amp;"-"&amp;COUNTIF($B$2:$B4776, $B4776)</f>
        <v>1350-1</v>
      </c>
    </row>
    <row r="4777" spans="1:12" x14ac:dyDescent="0.2">
      <c r="A4777" s="2" t="s">
        <v>3692</v>
      </c>
      <c r="B4777" s="2">
        <v>1148</v>
      </c>
      <c r="C4777" s="2">
        <v>6</v>
      </c>
      <c r="D4777" s="2" t="s">
        <v>3692</v>
      </c>
      <c r="E4777" s="2">
        <v>5758</v>
      </c>
      <c r="F4777" s="2" t="s">
        <v>3358</v>
      </c>
      <c r="G4777" s="2">
        <v>2522400.7940000002</v>
      </c>
      <c r="H4777" s="2">
        <v>1169121.388</v>
      </c>
      <c r="I4777" s="2" t="s">
        <v>4898</v>
      </c>
      <c r="J4777" s="4">
        <v>39630</v>
      </c>
      <c r="K4777" s="230">
        <f t="shared" si="276"/>
        <v>2</v>
      </c>
      <c r="L4777" s="2" t="str">
        <f>$B4777&amp;"-"&amp;COUNTIF($B$2:$B4777, $B4777)</f>
        <v>1148-10</v>
      </c>
    </row>
    <row r="4778" spans="1:12" x14ac:dyDescent="0.2">
      <c r="A4778" s="2" t="s">
        <v>3693</v>
      </c>
      <c r="B4778" s="2">
        <v>1324</v>
      </c>
      <c r="C4778" s="2">
        <v>0</v>
      </c>
      <c r="D4778" s="2" t="s">
        <v>3693</v>
      </c>
      <c r="E4778" s="2">
        <v>5759</v>
      </c>
      <c r="F4778" s="2" t="s">
        <v>3358</v>
      </c>
      <c r="G4778" s="2">
        <v>2524002.875</v>
      </c>
      <c r="H4778" s="2">
        <v>1173914.7409999999</v>
      </c>
      <c r="I4778" s="2" t="s">
        <v>4898</v>
      </c>
      <c r="J4778" s="4">
        <v>39630</v>
      </c>
      <c r="K4778" s="230">
        <f t="shared" si="276"/>
        <v>2</v>
      </c>
      <c r="L4778" s="2" t="str">
        <f>$B4778&amp;"-"&amp;COUNTIF($B$2:$B4778, $B4778)</f>
        <v>1324-1</v>
      </c>
    </row>
    <row r="4779" spans="1:12" x14ac:dyDescent="0.2">
      <c r="A4779" s="2" t="s">
        <v>3694</v>
      </c>
      <c r="B4779" s="2">
        <v>1439</v>
      </c>
      <c r="C4779" s="2">
        <v>0</v>
      </c>
      <c r="D4779" s="2" t="s">
        <v>3694</v>
      </c>
      <c r="E4779" s="2">
        <v>5760</v>
      </c>
      <c r="F4779" s="2" t="s">
        <v>3358</v>
      </c>
      <c r="G4779" s="2">
        <v>2529437.4479999999</v>
      </c>
      <c r="H4779" s="2">
        <v>1179735.2220000001</v>
      </c>
      <c r="I4779" s="2" t="s">
        <v>4898</v>
      </c>
      <c r="J4779" s="4">
        <v>39630</v>
      </c>
      <c r="K4779" s="230">
        <f t="shared" si="276"/>
        <v>2</v>
      </c>
      <c r="L4779" s="2" t="str">
        <f>$B4779&amp;"-"&amp;COUNTIF($B$2:$B4779, $B4779)</f>
        <v>1439-1</v>
      </c>
    </row>
    <row r="4780" spans="1:12" x14ac:dyDescent="0.2">
      <c r="A4780" s="2" t="s">
        <v>3695</v>
      </c>
      <c r="B4780" s="2">
        <v>1323</v>
      </c>
      <c r="C4780" s="2">
        <v>0</v>
      </c>
      <c r="D4780" s="2" t="s">
        <v>3696</v>
      </c>
      <c r="E4780" s="2">
        <v>5761</v>
      </c>
      <c r="F4780" s="2" t="s">
        <v>3358</v>
      </c>
      <c r="G4780" s="2">
        <v>2524781.4789999998</v>
      </c>
      <c r="H4780" s="2">
        <v>1169429.6459999999</v>
      </c>
      <c r="I4780" s="2" t="s">
        <v>4898</v>
      </c>
      <c r="J4780" s="4">
        <v>39630</v>
      </c>
      <c r="K4780" s="230">
        <f t="shared" si="276"/>
        <v>2</v>
      </c>
      <c r="L4780" s="2" t="str">
        <f>$B4780&amp;"-"&amp;COUNTIF($B$2:$B4780, $B4780)</f>
        <v>1323-1</v>
      </c>
    </row>
    <row r="4781" spans="1:12" x14ac:dyDescent="0.2">
      <c r="A4781" s="2" t="s">
        <v>3697</v>
      </c>
      <c r="B4781" s="2">
        <v>1355</v>
      </c>
      <c r="C4781" s="2">
        <v>2</v>
      </c>
      <c r="D4781" s="2" t="s">
        <v>3697</v>
      </c>
      <c r="E4781" s="2">
        <v>5762</v>
      </c>
      <c r="F4781" s="2" t="s">
        <v>3358</v>
      </c>
      <c r="G4781" s="2">
        <v>2528338.4070000001</v>
      </c>
      <c r="H4781" s="2">
        <v>1178265.047</v>
      </c>
      <c r="I4781" s="2" t="s">
        <v>4898</v>
      </c>
      <c r="J4781" s="4">
        <v>39630</v>
      </c>
      <c r="K4781" s="230">
        <f t="shared" si="276"/>
        <v>2</v>
      </c>
      <c r="L4781" s="2" t="str">
        <f>$B4781&amp;"-"&amp;COUNTIF($B$2:$B4781, $B4781)</f>
        <v>1355-2</v>
      </c>
    </row>
    <row r="4782" spans="1:12" x14ac:dyDescent="0.2">
      <c r="A4782" s="2" t="s">
        <v>3698</v>
      </c>
      <c r="B4782" s="2">
        <v>1358</v>
      </c>
      <c r="C4782" s="2">
        <v>0</v>
      </c>
      <c r="D4782" s="2" t="s">
        <v>3698</v>
      </c>
      <c r="E4782" s="2">
        <v>5763</v>
      </c>
      <c r="F4782" s="2" t="s">
        <v>3358</v>
      </c>
      <c r="G4782" s="2">
        <v>2531192.6710000001</v>
      </c>
      <c r="H4782" s="2">
        <v>1177852.5919999999</v>
      </c>
      <c r="I4782" s="2" t="s">
        <v>4898</v>
      </c>
      <c r="J4782" s="4">
        <v>39630</v>
      </c>
      <c r="K4782" s="230">
        <f t="shared" si="276"/>
        <v>2</v>
      </c>
      <c r="L4782" s="2" t="str">
        <f>$B4782&amp;"-"&amp;COUNTIF($B$2:$B4782, $B4782)</f>
        <v>1358-1</v>
      </c>
    </row>
    <row r="4783" spans="1:12" x14ac:dyDescent="0.2">
      <c r="A4783" s="2" t="s">
        <v>3699</v>
      </c>
      <c r="B4783" s="2">
        <v>1337</v>
      </c>
      <c r="C4783" s="2">
        <v>0</v>
      </c>
      <c r="D4783" s="2" t="s">
        <v>3699</v>
      </c>
      <c r="E4783" s="2">
        <v>5764</v>
      </c>
      <c r="F4783" s="2" t="s">
        <v>3358</v>
      </c>
      <c r="G4783" s="2">
        <v>2518632.2280000001</v>
      </c>
      <c r="H4783" s="2">
        <v>1173531.932</v>
      </c>
      <c r="I4783" s="2" t="s">
        <v>4898</v>
      </c>
      <c r="J4783" s="4">
        <v>39630</v>
      </c>
      <c r="K4783" s="230">
        <f t="shared" si="276"/>
        <v>2</v>
      </c>
      <c r="L4783" s="2" t="str">
        <f>$B4783&amp;"-"&amp;COUNTIF($B$2:$B4783, $B4783)</f>
        <v>1337-1</v>
      </c>
    </row>
    <row r="4784" spans="1:12" x14ac:dyDescent="0.2">
      <c r="A4784" s="2" t="s">
        <v>3700</v>
      </c>
      <c r="B4784" s="2">
        <v>1325</v>
      </c>
      <c r="C4784" s="2">
        <v>0</v>
      </c>
      <c r="D4784" s="2" t="s">
        <v>3700</v>
      </c>
      <c r="E4784" s="2">
        <v>5765</v>
      </c>
      <c r="F4784" s="2" t="s">
        <v>3358</v>
      </c>
      <c r="G4784" s="2">
        <v>2518512.2930000001</v>
      </c>
      <c r="H4784" s="2">
        <v>1170613.642</v>
      </c>
      <c r="I4784" s="2" t="s">
        <v>4898</v>
      </c>
      <c r="J4784" s="4">
        <v>39630</v>
      </c>
      <c r="K4784" s="230">
        <f t="shared" si="276"/>
        <v>2</v>
      </c>
      <c r="L4784" s="2" t="str">
        <f>$B4784&amp;"-"&amp;COUNTIF($B$2:$B4784, $B4784)</f>
        <v>1325-2</v>
      </c>
    </row>
    <row r="4785" spans="1:12" x14ac:dyDescent="0.2">
      <c r="A4785" s="2" t="s">
        <v>3813</v>
      </c>
      <c r="B4785" s="2">
        <v>1443</v>
      </c>
      <c r="C4785" s="2">
        <v>0</v>
      </c>
      <c r="D4785" s="2" t="s">
        <v>3701</v>
      </c>
      <c r="E4785" s="2">
        <v>5766</v>
      </c>
      <c r="F4785" s="2" t="s">
        <v>3358</v>
      </c>
      <c r="G4785" s="2">
        <v>2533749.5290000001</v>
      </c>
      <c r="H4785" s="2">
        <v>1183165.297</v>
      </c>
      <c r="I4785" s="2" t="s">
        <v>4898</v>
      </c>
      <c r="J4785" s="4">
        <v>39630</v>
      </c>
      <c r="K4785" s="230">
        <f t="shared" si="276"/>
        <v>2</v>
      </c>
      <c r="L4785" s="2" t="str">
        <f>$B4785&amp;"-"&amp;COUNTIF($B$2:$B4785, $B4785)</f>
        <v>1443-1</v>
      </c>
    </row>
    <row r="4786" spans="1:12" x14ac:dyDescent="0.2">
      <c r="A4786" s="2" t="s">
        <v>3701</v>
      </c>
      <c r="B4786" s="2">
        <v>1445</v>
      </c>
      <c r="C4786" s="2">
        <v>0</v>
      </c>
      <c r="D4786" s="2" t="s">
        <v>3701</v>
      </c>
      <c r="E4786" s="2">
        <v>5766</v>
      </c>
      <c r="F4786" s="2" t="s">
        <v>3358</v>
      </c>
      <c r="G4786" s="2">
        <v>2532213.0329999998</v>
      </c>
      <c r="H4786" s="2">
        <v>1184243.5379999999</v>
      </c>
      <c r="I4786" s="2" t="s">
        <v>4898</v>
      </c>
      <c r="J4786" s="4">
        <v>39630</v>
      </c>
      <c r="K4786" s="230">
        <f t="shared" si="276"/>
        <v>2</v>
      </c>
      <c r="L4786" s="2" t="str">
        <f>$B4786&amp;"-"&amp;COUNTIF($B$2:$B4786, $B4786)</f>
        <v>1445-2</v>
      </c>
    </row>
    <row r="4787" spans="1:12" x14ac:dyDescent="0.2">
      <c r="A4787" s="2" t="s">
        <v>3702</v>
      </c>
      <c r="B4787" s="2">
        <v>1082</v>
      </c>
      <c r="C4787" s="2">
        <v>0</v>
      </c>
      <c r="D4787" s="2" t="s">
        <v>3702</v>
      </c>
      <c r="E4787" s="2">
        <v>5785</v>
      </c>
      <c r="F4787" s="2" t="s">
        <v>3358</v>
      </c>
      <c r="G4787" s="2">
        <v>2545728.213</v>
      </c>
      <c r="H4787" s="2">
        <v>1161085.72</v>
      </c>
      <c r="I4787" s="2" t="s">
        <v>4898</v>
      </c>
      <c r="J4787" s="4">
        <v>39630</v>
      </c>
      <c r="K4787" s="230">
        <f t="shared" si="276"/>
        <v>2</v>
      </c>
      <c r="L4787" s="2" t="str">
        <f>$B4787&amp;"-"&amp;COUNTIF($B$2:$B4787, $B4787)</f>
        <v>1082-1</v>
      </c>
    </row>
    <row r="4788" spans="1:12" x14ac:dyDescent="0.2">
      <c r="A4788" s="2" t="s">
        <v>3612</v>
      </c>
      <c r="B4788" s="2">
        <v>1513</v>
      </c>
      <c r="C4788" s="2">
        <v>0</v>
      </c>
      <c r="D4788" s="2" t="s">
        <v>3702</v>
      </c>
      <c r="E4788" s="2">
        <v>5785</v>
      </c>
      <c r="F4788" s="2" t="s">
        <v>3358</v>
      </c>
      <c r="G4788" s="2">
        <v>2546860.406</v>
      </c>
      <c r="H4788" s="2">
        <v>1163732.7209999999</v>
      </c>
      <c r="I4788" s="2" t="s">
        <v>4898</v>
      </c>
      <c r="J4788" s="4">
        <v>39630</v>
      </c>
      <c r="K4788" s="230">
        <f t="shared" si="276"/>
        <v>2</v>
      </c>
      <c r="L4788" s="2" t="str">
        <f>$B4788&amp;"-"&amp;COUNTIF($B$2:$B4788, $B4788)</f>
        <v>1513-3</v>
      </c>
    </row>
    <row r="4789" spans="1:12" x14ac:dyDescent="0.2">
      <c r="A4789" s="2" t="s">
        <v>3703</v>
      </c>
      <c r="B4789" s="2">
        <v>1613</v>
      </c>
      <c r="C4789" s="2">
        <v>0</v>
      </c>
      <c r="D4789" s="2" t="s">
        <v>3703</v>
      </c>
      <c r="E4789" s="2">
        <v>5790</v>
      </c>
      <c r="F4789" s="2" t="s">
        <v>3358</v>
      </c>
      <c r="G4789" s="2">
        <v>2556786.9240000001</v>
      </c>
      <c r="H4789" s="2">
        <v>1156240.8970000001</v>
      </c>
      <c r="I4789" s="2" t="s">
        <v>4898</v>
      </c>
      <c r="J4789" s="4">
        <v>39630</v>
      </c>
      <c r="K4789" s="230">
        <f t="shared" si="276"/>
        <v>2</v>
      </c>
      <c r="L4789" s="2" t="str">
        <f>$B4789&amp;"-"&amp;COUNTIF($B$2:$B4789, $B4789)</f>
        <v>1613-1</v>
      </c>
    </row>
    <row r="4790" spans="1:12" x14ac:dyDescent="0.2">
      <c r="A4790" s="2" t="s">
        <v>3704</v>
      </c>
      <c r="B4790" s="2">
        <v>1081</v>
      </c>
      <c r="C4790" s="2">
        <v>0</v>
      </c>
      <c r="D4790" s="2" t="s">
        <v>3704</v>
      </c>
      <c r="E4790" s="2">
        <v>5792</v>
      </c>
      <c r="F4790" s="2" t="s">
        <v>3358</v>
      </c>
      <c r="G4790" s="2">
        <v>2546322.4509999999</v>
      </c>
      <c r="H4790" s="2">
        <v>1159218.476</v>
      </c>
      <c r="I4790" s="2" t="s">
        <v>4898</v>
      </c>
      <c r="J4790" s="4">
        <v>39630</v>
      </c>
      <c r="K4790" s="230">
        <f t="shared" si="276"/>
        <v>2</v>
      </c>
      <c r="L4790" s="2" t="str">
        <f>$B4790&amp;"-"&amp;COUNTIF($B$2:$B4790, $B4790)</f>
        <v>1081-1</v>
      </c>
    </row>
    <row r="4791" spans="1:12" x14ac:dyDescent="0.2">
      <c r="A4791" s="2" t="s">
        <v>3705</v>
      </c>
      <c r="B4791" s="2">
        <v>1088</v>
      </c>
      <c r="C4791" s="2">
        <v>0</v>
      </c>
      <c r="D4791" s="2" t="s">
        <v>3705</v>
      </c>
      <c r="E4791" s="2">
        <v>5798</v>
      </c>
      <c r="F4791" s="2" t="s">
        <v>3358</v>
      </c>
      <c r="G4791" s="2">
        <v>2547331.87</v>
      </c>
      <c r="H4791" s="2">
        <v>1162290.6810000001</v>
      </c>
      <c r="I4791" s="2" t="s">
        <v>4898</v>
      </c>
      <c r="J4791" s="4">
        <v>39630</v>
      </c>
      <c r="K4791" s="230">
        <f t="shared" si="276"/>
        <v>2</v>
      </c>
      <c r="L4791" s="2" t="str">
        <f>$B4791&amp;"-"&amp;COUNTIF($B$2:$B4791, $B4791)</f>
        <v>1088-1</v>
      </c>
    </row>
    <row r="4792" spans="1:12" x14ac:dyDescent="0.2">
      <c r="A4792" s="2" t="s">
        <v>3706</v>
      </c>
      <c r="B4792" s="2">
        <v>1077</v>
      </c>
      <c r="C4792" s="2">
        <v>0</v>
      </c>
      <c r="D4792" s="2" t="s">
        <v>3706</v>
      </c>
      <c r="E4792" s="2">
        <v>5799</v>
      </c>
      <c r="F4792" s="2" t="s">
        <v>3358</v>
      </c>
      <c r="G4792" s="2">
        <v>2549484.3730000001</v>
      </c>
      <c r="H4792" s="2">
        <v>1158340.743</v>
      </c>
      <c r="I4792" s="2" t="s">
        <v>4898</v>
      </c>
      <c r="J4792" s="4">
        <v>39630</v>
      </c>
      <c r="K4792" s="230">
        <f t="shared" si="276"/>
        <v>2</v>
      </c>
      <c r="L4792" s="2" t="str">
        <f>$B4792&amp;"-"&amp;COUNTIF($B$2:$B4792, $B4792)</f>
        <v>1077-1</v>
      </c>
    </row>
    <row r="4793" spans="1:12" x14ac:dyDescent="0.2">
      <c r="A4793" s="2" t="s">
        <v>3707</v>
      </c>
      <c r="B4793" s="2">
        <v>1080</v>
      </c>
      <c r="C4793" s="2">
        <v>0</v>
      </c>
      <c r="D4793" s="2" t="s">
        <v>3706</v>
      </c>
      <c r="E4793" s="2">
        <v>5799</v>
      </c>
      <c r="F4793" s="2" t="s">
        <v>3358</v>
      </c>
      <c r="G4793" s="2">
        <v>2547662.4909999999</v>
      </c>
      <c r="H4793" s="2">
        <v>1158076.5549999999</v>
      </c>
      <c r="I4793" s="2" t="s">
        <v>4898</v>
      </c>
      <c r="J4793" s="4">
        <v>39630</v>
      </c>
      <c r="K4793" s="230">
        <f t="shared" si="276"/>
        <v>2</v>
      </c>
      <c r="L4793" s="2" t="str">
        <f>$B4793&amp;"-"&amp;COUNTIF($B$2:$B4793, $B4793)</f>
        <v>1080-2</v>
      </c>
    </row>
    <row r="4794" spans="1:12" x14ac:dyDescent="0.2">
      <c r="A4794" s="2" t="s">
        <v>3731</v>
      </c>
      <c r="B4794" s="2">
        <v>1084</v>
      </c>
      <c r="C4794" s="2">
        <v>0</v>
      </c>
      <c r="D4794" s="2" t="s">
        <v>3708</v>
      </c>
      <c r="E4794" s="2">
        <v>5803</v>
      </c>
      <c r="F4794" s="2" t="s">
        <v>3358</v>
      </c>
      <c r="G4794" s="2">
        <v>2550187.719</v>
      </c>
      <c r="H4794" s="2">
        <v>1161313.7390000001</v>
      </c>
      <c r="I4794" s="2" t="s">
        <v>4898</v>
      </c>
      <c r="J4794" s="4">
        <v>39630</v>
      </c>
      <c r="K4794" s="230">
        <f t="shared" si="276"/>
        <v>2</v>
      </c>
      <c r="L4794" s="2" t="str">
        <f>$B4794&amp;"-"&amp;COUNTIF($B$2:$B4794, $B4794)</f>
        <v>1084-1</v>
      </c>
    </row>
    <row r="4795" spans="1:12" x14ac:dyDescent="0.2">
      <c r="A4795" s="2" t="s">
        <v>3708</v>
      </c>
      <c r="B4795" s="2">
        <v>1085</v>
      </c>
      <c r="C4795" s="2">
        <v>0</v>
      </c>
      <c r="D4795" s="2" t="s">
        <v>3708</v>
      </c>
      <c r="E4795" s="2">
        <v>5803</v>
      </c>
      <c r="F4795" s="2" t="s">
        <v>3358</v>
      </c>
      <c r="G4795" s="2">
        <v>2550510.8330000001</v>
      </c>
      <c r="H4795" s="2">
        <v>1163970.8629999999</v>
      </c>
      <c r="I4795" s="2" t="s">
        <v>4898</v>
      </c>
      <c r="J4795" s="4">
        <v>39630</v>
      </c>
      <c r="K4795" s="230">
        <f t="shared" si="276"/>
        <v>2</v>
      </c>
      <c r="L4795" s="2" t="str">
        <f>$B4795&amp;"-"&amp;COUNTIF($B$2:$B4795, $B4795)</f>
        <v>1085-2</v>
      </c>
    </row>
    <row r="4796" spans="1:12" x14ac:dyDescent="0.2">
      <c r="A4796" s="2" t="s">
        <v>3709</v>
      </c>
      <c r="B4796" s="2">
        <v>1041</v>
      </c>
      <c r="C4796" s="2">
        <v>22</v>
      </c>
      <c r="D4796" s="2" t="s">
        <v>3710</v>
      </c>
      <c r="E4796" s="2">
        <v>5804</v>
      </c>
      <c r="F4796" s="2" t="s">
        <v>3358</v>
      </c>
      <c r="G4796" s="2">
        <v>2544516.1970000002</v>
      </c>
      <c r="H4796" s="2">
        <v>1166303.8400000001</v>
      </c>
      <c r="I4796" s="2" t="s">
        <v>4898</v>
      </c>
      <c r="J4796" s="4">
        <v>39630</v>
      </c>
      <c r="K4796" s="230">
        <f t="shared" si="276"/>
        <v>2</v>
      </c>
      <c r="L4796" s="2" t="str">
        <f>$B4796&amp;"-"&amp;COUNTIF($B$2:$B4796, $B4796)</f>
        <v>1041-6</v>
      </c>
    </row>
    <row r="4797" spans="1:12" x14ac:dyDescent="0.2">
      <c r="A4797" s="2" t="s">
        <v>3711</v>
      </c>
      <c r="B4797" s="2">
        <v>1058</v>
      </c>
      <c r="C4797" s="2">
        <v>0</v>
      </c>
      <c r="D4797" s="2" t="s">
        <v>3710</v>
      </c>
      <c r="E4797" s="2">
        <v>5804</v>
      </c>
      <c r="F4797" s="2" t="s">
        <v>3358</v>
      </c>
      <c r="G4797" s="2">
        <v>2544449.2259999998</v>
      </c>
      <c r="H4797" s="2">
        <v>1163130.1810000001</v>
      </c>
      <c r="I4797" s="2" t="s">
        <v>4898</v>
      </c>
      <c r="J4797" s="4">
        <v>39630</v>
      </c>
      <c r="K4797" s="230">
        <f t="shared" si="276"/>
        <v>2</v>
      </c>
      <c r="L4797" s="2" t="str">
        <f>$B4797&amp;"-"&amp;COUNTIF($B$2:$B4797, $B4797)</f>
        <v>1058-1</v>
      </c>
    </row>
    <row r="4798" spans="1:12" x14ac:dyDescent="0.2">
      <c r="A4798" s="2" t="s">
        <v>3712</v>
      </c>
      <c r="B4798" s="2">
        <v>1059</v>
      </c>
      <c r="C4798" s="2">
        <v>0</v>
      </c>
      <c r="D4798" s="2" t="s">
        <v>3710</v>
      </c>
      <c r="E4798" s="2">
        <v>5804</v>
      </c>
      <c r="F4798" s="2" t="s">
        <v>3358</v>
      </c>
      <c r="G4798" s="2">
        <v>2545655.6680000001</v>
      </c>
      <c r="H4798" s="2">
        <v>1164443.2660000001</v>
      </c>
      <c r="I4798" s="2" t="s">
        <v>4898</v>
      </c>
      <c r="J4798" s="4">
        <v>39630</v>
      </c>
      <c r="K4798" s="230">
        <f t="shared" si="276"/>
        <v>2</v>
      </c>
      <c r="L4798" s="2" t="str">
        <f>$B4798&amp;"-"&amp;COUNTIF($B$2:$B4798, $B4798)</f>
        <v>1059-2</v>
      </c>
    </row>
    <row r="4799" spans="1:12" x14ac:dyDescent="0.2">
      <c r="A4799" s="2" t="s">
        <v>3713</v>
      </c>
      <c r="B4799" s="2">
        <v>1061</v>
      </c>
      <c r="C4799" s="2">
        <v>0</v>
      </c>
      <c r="D4799" s="2" t="s">
        <v>3710</v>
      </c>
      <c r="E4799" s="2">
        <v>5804</v>
      </c>
      <c r="F4799" s="2" t="s">
        <v>3358</v>
      </c>
      <c r="G4799" s="2">
        <v>2545545.8739999998</v>
      </c>
      <c r="H4799" s="2">
        <v>1166532.9450000001</v>
      </c>
      <c r="I4799" s="2" t="s">
        <v>4898</v>
      </c>
      <c r="J4799" s="4">
        <v>39630</v>
      </c>
      <c r="K4799" s="230">
        <f t="shared" si="276"/>
        <v>2</v>
      </c>
      <c r="L4799" s="2" t="str">
        <f>$B4799&amp;"-"&amp;COUNTIF($B$2:$B4799, $B4799)</f>
        <v>1061-1</v>
      </c>
    </row>
    <row r="4800" spans="1:12" x14ac:dyDescent="0.2">
      <c r="A4800" s="2" t="s">
        <v>3714</v>
      </c>
      <c r="B4800" s="2">
        <v>1062</v>
      </c>
      <c r="C4800" s="2">
        <v>0</v>
      </c>
      <c r="D4800" s="2" t="s">
        <v>3710</v>
      </c>
      <c r="E4800" s="2">
        <v>5804</v>
      </c>
      <c r="F4800" s="2" t="s">
        <v>3358</v>
      </c>
      <c r="G4800" s="2">
        <v>2547026.2740000002</v>
      </c>
      <c r="H4800" s="2">
        <v>1166914.138</v>
      </c>
      <c r="I4800" s="2" t="s">
        <v>4898</v>
      </c>
      <c r="J4800" s="4">
        <v>39630</v>
      </c>
      <c r="K4800" s="230">
        <f t="shared" si="276"/>
        <v>2</v>
      </c>
      <c r="L4800" s="2" t="str">
        <f>$B4800&amp;"-"&amp;COUNTIF($B$2:$B4800, $B4800)</f>
        <v>1062-1</v>
      </c>
    </row>
    <row r="4801" spans="1:12" x14ac:dyDescent="0.2">
      <c r="A4801" s="2" t="s">
        <v>3631</v>
      </c>
      <c r="B4801" s="2">
        <v>1063</v>
      </c>
      <c r="C4801" s="2">
        <v>4</v>
      </c>
      <c r="D4801" s="2" t="s">
        <v>3710</v>
      </c>
      <c r="E4801" s="2">
        <v>5804</v>
      </c>
      <c r="F4801" s="2" t="s">
        <v>3358</v>
      </c>
      <c r="G4801" s="2">
        <v>2544852.585</v>
      </c>
      <c r="H4801" s="2">
        <v>1167823.6950000001</v>
      </c>
      <c r="I4801" s="2" t="s">
        <v>4898</v>
      </c>
      <c r="J4801" s="4">
        <v>39630</v>
      </c>
      <c r="K4801" s="230">
        <f t="shared" si="276"/>
        <v>2</v>
      </c>
      <c r="L4801" s="2" t="str">
        <f>$B4801&amp;"-"&amp;COUNTIF($B$2:$B4801, $B4801)</f>
        <v>1063-5</v>
      </c>
    </row>
    <row r="4802" spans="1:12" x14ac:dyDescent="0.2">
      <c r="A4802" s="2" t="s">
        <v>3715</v>
      </c>
      <c r="B4802" s="2">
        <v>1078</v>
      </c>
      <c r="C4802" s="2">
        <v>0</v>
      </c>
      <c r="D4802" s="2" t="s">
        <v>3716</v>
      </c>
      <c r="E4802" s="2">
        <v>5805</v>
      </c>
      <c r="F4802" s="2" t="s">
        <v>3358</v>
      </c>
      <c r="G4802" s="2">
        <v>2550086.1860000002</v>
      </c>
      <c r="H4802" s="2">
        <v>1156943.534</v>
      </c>
      <c r="I4802" s="2" t="s">
        <v>4898</v>
      </c>
      <c r="J4802" s="4">
        <v>39630</v>
      </c>
      <c r="K4802" s="230">
        <f t="shared" si="276"/>
        <v>2</v>
      </c>
      <c r="L4802" s="2" t="str">
        <f>$B4802&amp;"-"&amp;COUNTIF($B$2:$B4802, $B4802)</f>
        <v>1078-1</v>
      </c>
    </row>
    <row r="4803" spans="1:12" x14ac:dyDescent="0.2">
      <c r="A4803" s="2" t="s">
        <v>3717</v>
      </c>
      <c r="B4803" s="2">
        <v>1607</v>
      </c>
      <c r="C4803" s="2">
        <v>0</v>
      </c>
      <c r="D4803" s="2" t="s">
        <v>3716</v>
      </c>
      <c r="E4803" s="2">
        <v>5805</v>
      </c>
      <c r="F4803" s="2" t="s">
        <v>3358</v>
      </c>
      <c r="G4803" s="2">
        <v>2554114.2859999998</v>
      </c>
      <c r="H4803" s="2">
        <v>1154839.297</v>
      </c>
      <c r="I4803" s="2" t="s">
        <v>4898</v>
      </c>
      <c r="J4803" s="4">
        <v>39630</v>
      </c>
      <c r="K4803" s="230">
        <f t="shared" ref="K4803:K4866" si="277">IF(I4803="it", 1, IF(I4803="fr", 2, 3))</f>
        <v>2</v>
      </c>
      <c r="L4803" s="2" t="str">
        <f>$B4803&amp;"-"&amp;COUNTIF($B$2:$B4803, $B4803)</f>
        <v>1607-2</v>
      </c>
    </row>
    <row r="4804" spans="1:12" x14ac:dyDescent="0.2">
      <c r="A4804" s="2" t="s">
        <v>3718</v>
      </c>
      <c r="B4804" s="2">
        <v>1607</v>
      </c>
      <c r="C4804" s="2">
        <v>1</v>
      </c>
      <c r="D4804" s="2" t="s">
        <v>3716</v>
      </c>
      <c r="E4804" s="2">
        <v>5805</v>
      </c>
      <c r="F4804" s="2" t="s">
        <v>3358</v>
      </c>
      <c r="G4804" s="2">
        <v>2553682.071</v>
      </c>
      <c r="H4804" s="2">
        <v>1155800.1459999999</v>
      </c>
      <c r="I4804" s="2" t="s">
        <v>4898</v>
      </c>
      <c r="J4804" s="4">
        <v>39630</v>
      </c>
      <c r="K4804" s="230">
        <f t="shared" si="277"/>
        <v>2</v>
      </c>
      <c r="L4804" s="2" t="str">
        <f>$B4804&amp;"-"&amp;COUNTIF($B$2:$B4804, $B4804)</f>
        <v>1607-3</v>
      </c>
    </row>
    <row r="4805" spans="1:12" x14ac:dyDescent="0.2">
      <c r="A4805" s="2" t="s">
        <v>3719</v>
      </c>
      <c r="B4805" s="2">
        <v>1607</v>
      </c>
      <c r="C4805" s="2">
        <v>3</v>
      </c>
      <c r="D4805" s="2" t="s">
        <v>3716</v>
      </c>
      <c r="E4805" s="2">
        <v>5805</v>
      </c>
      <c r="F4805" s="2" t="s">
        <v>3358</v>
      </c>
      <c r="G4805" s="2">
        <v>2551776.733</v>
      </c>
      <c r="H4805" s="2">
        <v>1155931.4410000001</v>
      </c>
      <c r="I4805" s="2" t="s">
        <v>4898</v>
      </c>
      <c r="J4805" s="4">
        <v>39630</v>
      </c>
      <c r="K4805" s="230">
        <f t="shared" si="277"/>
        <v>2</v>
      </c>
      <c r="L4805" s="2" t="str">
        <f>$B4805&amp;"-"&amp;COUNTIF($B$2:$B4805, $B4805)</f>
        <v>1607-4</v>
      </c>
    </row>
    <row r="4806" spans="1:12" x14ac:dyDescent="0.2">
      <c r="A4806" s="2" t="s">
        <v>3720</v>
      </c>
      <c r="B4806" s="2">
        <v>1607</v>
      </c>
      <c r="C4806" s="2">
        <v>4</v>
      </c>
      <c r="D4806" s="2" t="s">
        <v>3716</v>
      </c>
      <c r="E4806" s="2">
        <v>5805</v>
      </c>
      <c r="F4806" s="2" t="s">
        <v>3358</v>
      </c>
      <c r="G4806" s="2">
        <v>2552097.6379999998</v>
      </c>
      <c r="H4806" s="2">
        <v>1154206.946</v>
      </c>
      <c r="I4806" s="2" t="s">
        <v>4898</v>
      </c>
      <c r="J4806" s="4">
        <v>39630</v>
      </c>
      <c r="K4806" s="230">
        <f t="shared" si="277"/>
        <v>2</v>
      </c>
      <c r="L4806" s="2" t="str">
        <f>$B4806&amp;"-"&amp;COUNTIF($B$2:$B4806, $B4806)</f>
        <v>1607-5</v>
      </c>
    </row>
    <row r="4807" spans="1:12" x14ac:dyDescent="0.2">
      <c r="A4807" s="2" t="s">
        <v>3721</v>
      </c>
      <c r="B4807" s="2">
        <v>1608</v>
      </c>
      <c r="C4807" s="2">
        <v>0</v>
      </c>
      <c r="D4807" s="2" t="s">
        <v>3716</v>
      </c>
      <c r="E4807" s="2">
        <v>5805</v>
      </c>
      <c r="F4807" s="2" t="s">
        <v>3358</v>
      </c>
      <c r="G4807" s="2">
        <v>2554124.7940000002</v>
      </c>
      <c r="H4807" s="2">
        <v>1158138.0970000001</v>
      </c>
      <c r="I4807" s="2" t="s">
        <v>4898</v>
      </c>
      <c r="J4807" s="4">
        <v>39630</v>
      </c>
      <c r="K4807" s="230">
        <f t="shared" si="277"/>
        <v>2</v>
      </c>
      <c r="L4807" s="2" t="str">
        <f>$B4807&amp;"-"&amp;COUNTIF($B$2:$B4807, $B4807)</f>
        <v>1608-3</v>
      </c>
    </row>
    <row r="4808" spans="1:12" x14ac:dyDescent="0.2">
      <c r="A4808" s="2" t="s">
        <v>3722</v>
      </c>
      <c r="B4808" s="2">
        <v>1608</v>
      </c>
      <c r="C4808" s="2">
        <v>2</v>
      </c>
      <c r="D4808" s="2" t="s">
        <v>3716</v>
      </c>
      <c r="E4808" s="2">
        <v>5805</v>
      </c>
      <c r="F4808" s="2" t="s">
        <v>3358</v>
      </c>
      <c r="G4808" s="2">
        <v>2555883.4169999999</v>
      </c>
      <c r="H4808" s="2">
        <v>1157793.172</v>
      </c>
      <c r="I4808" s="2" t="s">
        <v>4898</v>
      </c>
      <c r="J4808" s="4">
        <v>39630</v>
      </c>
      <c r="K4808" s="230">
        <f t="shared" si="277"/>
        <v>2</v>
      </c>
      <c r="L4808" s="2" t="str">
        <f>$B4808&amp;"-"&amp;COUNTIF($B$2:$B4808, $B4808)</f>
        <v>1608-4</v>
      </c>
    </row>
    <row r="4809" spans="1:12" x14ac:dyDescent="0.2">
      <c r="A4809" s="2" t="s">
        <v>3723</v>
      </c>
      <c r="B4809" s="2">
        <v>1608</v>
      </c>
      <c r="C4809" s="2">
        <v>3</v>
      </c>
      <c r="D4809" s="2" t="s">
        <v>3716</v>
      </c>
      <c r="E4809" s="2">
        <v>5805</v>
      </c>
      <c r="F4809" s="2" t="s">
        <v>3358</v>
      </c>
      <c r="G4809" s="2">
        <v>2555117.2570000002</v>
      </c>
      <c r="H4809" s="2">
        <v>1158122.8729999999</v>
      </c>
      <c r="I4809" s="2" t="s">
        <v>4898</v>
      </c>
      <c r="J4809" s="4">
        <v>39630</v>
      </c>
      <c r="K4809" s="230">
        <f t="shared" si="277"/>
        <v>2</v>
      </c>
      <c r="L4809" s="2" t="str">
        <f>$B4809&amp;"-"&amp;COUNTIF($B$2:$B4809, $B4809)</f>
        <v>1608-5</v>
      </c>
    </row>
    <row r="4810" spans="1:12" x14ac:dyDescent="0.2">
      <c r="A4810" s="2" t="s">
        <v>3724</v>
      </c>
      <c r="B4810" s="2">
        <v>1610</v>
      </c>
      <c r="C4810" s="2">
        <v>0</v>
      </c>
      <c r="D4810" s="2" t="s">
        <v>3716</v>
      </c>
      <c r="E4810" s="2">
        <v>5805</v>
      </c>
      <c r="F4810" s="2" t="s">
        <v>3358</v>
      </c>
      <c r="G4810" s="2">
        <v>2552951.4070000001</v>
      </c>
      <c r="H4810" s="2">
        <v>1157766.04</v>
      </c>
      <c r="I4810" s="2" t="s">
        <v>4898</v>
      </c>
      <c r="J4810" s="4">
        <v>39630</v>
      </c>
      <c r="K4810" s="230">
        <f t="shared" si="277"/>
        <v>2</v>
      </c>
      <c r="L4810" s="2" t="str">
        <f>$B4810&amp;"-"&amp;COUNTIF($B$2:$B4810, $B4810)</f>
        <v>1610-1</v>
      </c>
    </row>
    <row r="4811" spans="1:12" x14ac:dyDescent="0.2">
      <c r="A4811" s="2" t="s">
        <v>3725</v>
      </c>
      <c r="B4811" s="2">
        <v>1610</v>
      </c>
      <c r="C4811" s="2">
        <v>1</v>
      </c>
      <c r="D4811" s="2" t="s">
        <v>3716</v>
      </c>
      <c r="E4811" s="2">
        <v>5805</v>
      </c>
      <c r="F4811" s="2" t="s">
        <v>3358</v>
      </c>
      <c r="G4811" s="2">
        <v>2551506.0950000002</v>
      </c>
      <c r="H4811" s="2">
        <v>1156969.2960000001</v>
      </c>
      <c r="I4811" s="2" t="s">
        <v>4898</v>
      </c>
      <c r="J4811" s="4">
        <v>39630</v>
      </c>
      <c r="K4811" s="230">
        <f t="shared" si="277"/>
        <v>2</v>
      </c>
      <c r="L4811" s="2" t="str">
        <f>$B4811&amp;"-"&amp;COUNTIF($B$2:$B4811, $B4811)</f>
        <v>1610-2</v>
      </c>
    </row>
    <row r="4812" spans="1:12" x14ac:dyDescent="0.2">
      <c r="A4812" s="2" t="s">
        <v>3726</v>
      </c>
      <c r="B4812" s="2">
        <v>1610</v>
      </c>
      <c r="C4812" s="2">
        <v>2</v>
      </c>
      <c r="D4812" s="2" t="s">
        <v>3716</v>
      </c>
      <c r="E4812" s="2">
        <v>5805</v>
      </c>
      <c r="F4812" s="2" t="s">
        <v>3358</v>
      </c>
      <c r="G4812" s="2">
        <v>2551397.0249999999</v>
      </c>
      <c r="H4812" s="2">
        <v>1157988.263</v>
      </c>
      <c r="I4812" s="2" t="s">
        <v>4898</v>
      </c>
      <c r="J4812" s="4">
        <v>39630</v>
      </c>
      <c r="K4812" s="230">
        <f t="shared" si="277"/>
        <v>2</v>
      </c>
      <c r="L4812" s="2" t="str">
        <f>$B4812&amp;"-"&amp;COUNTIF($B$2:$B4812, $B4812)</f>
        <v>1610-3</v>
      </c>
    </row>
    <row r="4813" spans="1:12" x14ac:dyDescent="0.2">
      <c r="A4813" s="2" t="s">
        <v>3727</v>
      </c>
      <c r="B4813" s="2">
        <v>1612</v>
      </c>
      <c r="C4813" s="2">
        <v>0</v>
      </c>
      <c r="D4813" s="2" t="s">
        <v>3716</v>
      </c>
      <c r="E4813" s="2">
        <v>5805</v>
      </c>
      <c r="F4813" s="2" t="s">
        <v>3358</v>
      </c>
      <c r="G4813" s="2">
        <v>2555402.628</v>
      </c>
      <c r="H4813" s="2">
        <v>1155682.4539999999</v>
      </c>
      <c r="I4813" s="2" t="s">
        <v>4898</v>
      </c>
      <c r="J4813" s="4">
        <v>39630</v>
      </c>
      <c r="K4813" s="230">
        <f t="shared" si="277"/>
        <v>2</v>
      </c>
      <c r="L4813" s="2" t="str">
        <f>$B4813&amp;"-"&amp;COUNTIF($B$2:$B4813, $B4813)</f>
        <v>1612-1</v>
      </c>
    </row>
    <row r="4814" spans="1:12" x14ac:dyDescent="0.2">
      <c r="A4814" s="2" t="s">
        <v>3728</v>
      </c>
      <c r="B4814" s="2">
        <v>1076</v>
      </c>
      <c r="C4814" s="2">
        <v>0</v>
      </c>
      <c r="D4814" s="2" t="s">
        <v>3729</v>
      </c>
      <c r="E4814" s="2">
        <v>5806</v>
      </c>
      <c r="F4814" s="2" t="s">
        <v>3358</v>
      </c>
      <c r="G4814" s="2">
        <v>2550093.017</v>
      </c>
      <c r="H4814" s="2">
        <v>1160075.8559999999</v>
      </c>
      <c r="I4814" s="2" t="s">
        <v>4898</v>
      </c>
      <c r="J4814" s="4">
        <v>39630</v>
      </c>
      <c r="K4814" s="230">
        <f t="shared" si="277"/>
        <v>2</v>
      </c>
      <c r="L4814" s="2" t="str">
        <f>$B4814&amp;"-"&amp;COUNTIF($B$2:$B4814, $B4814)</f>
        <v>1076-1</v>
      </c>
    </row>
    <row r="4815" spans="1:12" x14ac:dyDescent="0.2">
      <c r="A4815" s="2" t="s">
        <v>3730</v>
      </c>
      <c r="B4815" s="2">
        <v>1083</v>
      </c>
      <c r="C4815" s="2">
        <v>0</v>
      </c>
      <c r="D4815" s="2" t="s">
        <v>3729</v>
      </c>
      <c r="E4815" s="2">
        <v>5806</v>
      </c>
      <c r="F4815" s="2" t="s">
        <v>3358</v>
      </c>
      <c r="G4815" s="2">
        <v>2548290.125</v>
      </c>
      <c r="H4815" s="2">
        <v>1159857.996</v>
      </c>
      <c r="I4815" s="2" t="s">
        <v>4898</v>
      </c>
      <c r="J4815" s="4">
        <v>39630</v>
      </c>
      <c r="K4815" s="230">
        <f t="shared" si="277"/>
        <v>2</v>
      </c>
      <c r="L4815" s="2" t="str">
        <f>$B4815&amp;"-"&amp;COUNTIF($B$2:$B4815, $B4815)</f>
        <v>1083-1</v>
      </c>
    </row>
    <row r="4816" spans="1:12" x14ac:dyDescent="0.2">
      <c r="A4816" s="2" t="s">
        <v>3731</v>
      </c>
      <c r="B4816" s="2">
        <v>1084</v>
      </c>
      <c r="C4816" s="2">
        <v>0</v>
      </c>
      <c r="D4816" s="2" t="s">
        <v>3729</v>
      </c>
      <c r="E4816" s="2">
        <v>5806</v>
      </c>
      <c r="F4816" s="2" t="s">
        <v>3358</v>
      </c>
      <c r="G4816" s="2">
        <v>2549115.7990000001</v>
      </c>
      <c r="H4816" s="2">
        <v>1161462.5630000001</v>
      </c>
      <c r="I4816" s="2" t="s">
        <v>4898</v>
      </c>
      <c r="J4816" s="4">
        <v>39630</v>
      </c>
      <c r="K4816" s="230">
        <f t="shared" si="277"/>
        <v>2</v>
      </c>
      <c r="L4816" s="2" t="str">
        <f>$B4816&amp;"-"&amp;COUNTIF($B$2:$B4816, $B4816)</f>
        <v>1084-2</v>
      </c>
    </row>
    <row r="4817" spans="1:12" x14ac:dyDescent="0.2">
      <c r="A4817" s="2" t="s">
        <v>3732</v>
      </c>
      <c r="B4817" s="2">
        <v>1537</v>
      </c>
      <c r="C4817" s="2">
        <v>0</v>
      </c>
      <c r="D4817" s="2" t="s">
        <v>3732</v>
      </c>
      <c r="E4817" s="2">
        <v>5812</v>
      </c>
      <c r="F4817" s="2" t="s">
        <v>3358</v>
      </c>
      <c r="G4817" s="2">
        <v>2550102.2400000002</v>
      </c>
      <c r="H4817" s="2">
        <v>1178834.4879999999</v>
      </c>
      <c r="I4817" s="2" t="s">
        <v>4898</v>
      </c>
      <c r="J4817" s="4">
        <v>39630</v>
      </c>
      <c r="K4817" s="230">
        <f t="shared" si="277"/>
        <v>2</v>
      </c>
      <c r="L4817" s="2" t="str">
        <f>$B4817&amp;"-"&amp;COUNTIF($B$2:$B4817, $B4817)</f>
        <v>1537-1</v>
      </c>
    </row>
    <row r="4818" spans="1:12" x14ac:dyDescent="0.2">
      <c r="A4818" s="2" t="s">
        <v>3733</v>
      </c>
      <c r="B4818" s="2">
        <v>1545</v>
      </c>
      <c r="C4818" s="2">
        <v>0</v>
      </c>
      <c r="D4818" s="2" t="s">
        <v>3733</v>
      </c>
      <c r="E4818" s="2">
        <v>5813</v>
      </c>
      <c r="F4818" s="2" t="s">
        <v>3358</v>
      </c>
      <c r="G4818" s="2">
        <v>2559785.3870000001</v>
      </c>
      <c r="H4818" s="2">
        <v>1193391.9809999999</v>
      </c>
      <c r="I4818" s="2" t="s">
        <v>4898</v>
      </c>
      <c r="J4818" s="4">
        <v>39630</v>
      </c>
      <c r="K4818" s="230">
        <f t="shared" si="277"/>
        <v>2</v>
      </c>
      <c r="L4818" s="2" t="str">
        <f>$B4818&amp;"-"&amp;COUNTIF($B$2:$B4818, $B4818)</f>
        <v>1545-1</v>
      </c>
    </row>
    <row r="4819" spans="1:12" x14ac:dyDescent="0.2">
      <c r="A4819" s="2" t="s">
        <v>3734</v>
      </c>
      <c r="B4819" s="2">
        <v>1562</v>
      </c>
      <c r="C4819" s="2">
        <v>0</v>
      </c>
      <c r="D4819" s="2" t="s">
        <v>3734</v>
      </c>
      <c r="E4819" s="2">
        <v>5816</v>
      </c>
      <c r="F4819" s="2" t="s">
        <v>3358</v>
      </c>
      <c r="G4819" s="2">
        <v>2563921.8810000001</v>
      </c>
      <c r="H4819" s="2">
        <v>1188436.9439999999</v>
      </c>
      <c r="I4819" s="2" t="s">
        <v>4898</v>
      </c>
      <c r="J4819" s="4">
        <v>39630</v>
      </c>
      <c r="K4819" s="230">
        <f t="shared" si="277"/>
        <v>2</v>
      </c>
      <c r="L4819" s="2" t="str">
        <f>$B4819&amp;"-"&amp;COUNTIF($B$2:$B4819, $B4819)</f>
        <v>1562-2</v>
      </c>
    </row>
    <row r="4820" spans="1:12" x14ac:dyDescent="0.2">
      <c r="A4820" s="2" t="s">
        <v>1296</v>
      </c>
      <c r="B4820" s="2">
        <v>1774</v>
      </c>
      <c r="C4820" s="2">
        <v>0</v>
      </c>
      <c r="D4820" s="2" t="s">
        <v>3734</v>
      </c>
      <c r="E4820" s="2">
        <v>5816</v>
      </c>
      <c r="F4820" s="2" t="s">
        <v>3358</v>
      </c>
      <c r="G4820" s="2">
        <v>2564300.19</v>
      </c>
      <c r="H4820" s="2">
        <v>1186362.2169999999</v>
      </c>
      <c r="I4820" s="2" t="s">
        <v>4898</v>
      </c>
      <c r="J4820" s="4">
        <v>39630</v>
      </c>
      <c r="K4820" s="230">
        <f t="shared" si="277"/>
        <v>2</v>
      </c>
      <c r="L4820" s="2" t="str">
        <f>$B4820&amp;"-"&amp;COUNTIF($B$2:$B4820, $B4820)</f>
        <v>1774-4</v>
      </c>
    </row>
    <row r="4821" spans="1:12" x14ac:dyDescent="0.2">
      <c r="A4821" s="2" t="s">
        <v>3735</v>
      </c>
      <c r="B4821" s="2">
        <v>1543</v>
      </c>
      <c r="C4821" s="2">
        <v>0</v>
      </c>
      <c r="D4821" s="2" t="s">
        <v>3735</v>
      </c>
      <c r="E4821" s="2">
        <v>5817</v>
      </c>
      <c r="F4821" s="2" t="s">
        <v>3358</v>
      </c>
      <c r="G4821" s="2">
        <v>2561094.3080000002</v>
      </c>
      <c r="H4821" s="2">
        <v>1191537.8160000001</v>
      </c>
      <c r="I4821" s="2" t="s">
        <v>4898</v>
      </c>
      <c r="J4821" s="4">
        <v>39630</v>
      </c>
      <c r="K4821" s="230">
        <f t="shared" si="277"/>
        <v>2</v>
      </c>
      <c r="L4821" s="2" t="str">
        <f>$B4821&amp;"-"&amp;COUNTIF($B$2:$B4821, $B4821)</f>
        <v>1543-1</v>
      </c>
    </row>
    <row r="4822" spans="1:12" x14ac:dyDescent="0.2">
      <c r="A4822" s="2" t="s">
        <v>3736</v>
      </c>
      <c r="B4822" s="2">
        <v>1525</v>
      </c>
      <c r="C4822" s="2">
        <v>0</v>
      </c>
      <c r="D4822" s="2" t="s">
        <v>3736</v>
      </c>
      <c r="E4822" s="2">
        <v>5819</v>
      </c>
      <c r="F4822" s="2" t="s">
        <v>3358</v>
      </c>
      <c r="G4822" s="2">
        <v>2557840.0449999999</v>
      </c>
      <c r="H4822" s="2">
        <v>1176927.3019999999</v>
      </c>
      <c r="I4822" s="2" t="s">
        <v>4898</v>
      </c>
      <c r="J4822" s="4">
        <v>39630</v>
      </c>
      <c r="K4822" s="230">
        <f t="shared" si="277"/>
        <v>2</v>
      </c>
      <c r="L4822" s="2" t="str">
        <f>$B4822&amp;"-"&amp;COUNTIF($B$2:$B4822, $B4822)</f>
        <v>1525-2</v>
      </c>
    </row>
    <row r="4823" spans="1:12" x14ac:dyDescent="0.2">
      <c r="A4823" s="2" t="s">
        <v>3737</v>
      </c>
      <c r="B4823" s="2">
        <v>1565</v>
      </c>
      <c r="C4823" s="2">
        <v>0</v>
      </c>
      <c r="D4823" s="2" t="s">
        <v>3737</v>
      </c>
      <c r="E4823" s="2">
        <v>5821</v>
      </c>
      <c r="F4823" s="2" t="s">
        <v>3358</v>
      </c>
      <c r="G4823" s="2">
        <v>2564543.3160000001</v>
      </c>
      <c r="H4823" s="2">
        <v>1191932.169</v>
      </c>
      <c r="I4823" s="2" t="s">
        <v>4898</v>
      </c>
      <c r="J4823" s="4">
        <v>39630</v>
      </c>
      <c r="K4823" s="230">
        <f t="shared" si="277"/>
        <v>2</v>
      </c>
      <c r="L4823" s="2" t="str">
        <f>$B4823&amp;"-"&amp;COUNTIF($B$2:$B4823, $B4823)</f>
        <v>1565-2</v>
      </c>
    </row>
    <row r="4824" spans="1:12" x14ac:dyDescent="0.2">
      <c r="A4824" s="2" t="s">
        <v>3738</v>
      </c>
      <c r="B4824" s="2">
        <v>1530</v>
      </c>
      <c r="C4824" s="2">
        <v>0</v>
      </c>
      <c r="D4824" s="2" t="s">
        <v>3738</v>
      </c>
      <c r="E4824" s="2">
        <v>5822</v>
      </c>
      <c r="F4824" s="2" t="s">
        <v>3358</v>
      </c>
      <c r="G4824" s="2">
        <v>2561297.9780000001</v>
      </c>
      <c r="H4824" s="2">
        <v>1186173.96</v>
      </c>
      <c r="I4824" s="2" t="s">
        <v>4898</v>
      </c>
      <c r="J4824" s="4">
        <v>39630</v>
      </c>
      <c r="K4824" s="230">
        <f t="shared" si="277"/>
        <v>2</v>
      </c>
      <c r="L4824" s="2" t="str">
        <f>$B4824&amp;"-"&amp;COUNTIF($B$2:$B4824, $B4824)</f>
        <v>1530-1</v>
      </c>
    </row>
    <row r="4825" spans="1:12" x14ac:dyDescent="0.2">
      <c r="A4825" s="2" t="s">
        <v>3739</v>
      </c>
      <c r="B4825" s="2">
        <v>1551</v>
      </c>
      <c r="C4825" s="2">
        <v>0</v>
      </c>
      <c r="D4825" s="2" t="s">
        <v>3738</v>
      </c>
      <c r="E4825" s="2">
        <v>5822</v>
      </c>
      <c r="F4825" s="2" t="s">
        <v>3358</v>
      </c>
      <c r="G4825" s="2">
        <v>2562557.11</v>
      </c>
      <c r="H4825" s="2">
        <v>1182975.8130000001</v>
      </c>
      <c r="I4825" s="2" t="s">
        <v>4898</v>
      </c>
      <c r="J4825" s="4">
        <v>39630</v>
      </c>
      <c r="K4825" s="230">
        <f t="shared" si="277"/>
        <v>2</v>
      </c>
      <c r="L4825" s="2" t="str">
        <f>$B4825&amp;"-"&amp;COUNTIF($B$2:$B4825, $B4825)</f>
        <v>1551-1</v>
      </c>
    </row>
    <row r="4826" spans="1:12" x14ac:dyDescent="0.2">
      <c r="A4826" s="2" t="s">
        <v>3734</v>
      </c>
      <c r="B4826" s="2">
        <v>1562</v>
      </c>
      <c r="C4826" s="2">
        <v>0</v>
      </c>
      <c r="D4826" s="2" t="s">
        <v>3738</v>
      </c>
      <c r="E4826" s="2">
        <v>5822</v>
      </c>
      <c r="F4826" s="2" t="s">
        <v>3358</v>
      </c>
      <c r="G4826" s="2">
        <v>2562506.844</v>
      </c>
      <c r="H4826" s="2">
        <v>1188313.2120000001</v>
      </c>
      <c r="I4826" s="2" t="s">
        <v>4898</v>
      </c>
      <c r="J4826" s="4">
        <v>39630</v>
      </c>
      <c r="K4826" s="230">
        <f t="shared" si="277"/>
        <v>2</v>
      </c>
      <c r="L4826" s="2" t="str">
        <f>$B4826&amp;"-"&amp;COUNTIF($B$2:$B4826, $B4826)</f>
        <v>1562-3</v>
      </c>
    </row>
    <row r="4827" spans="1:12" x14ac:dyDescent="0.2">
      <c r="A4827" s="2" t="s">
        <v>3740</v>
      </c>
      <c r="B4827" s="2">
        <v>1552</v>
      </c>
      <c r="C4827" s="2">
        <v>0</v>
      </c>
      <c r="D4827" s="2" t="s">
        <v>3740</v>
      </c>
      <c r="E4827" s="2">
        <v>5827</v>
      </c>
      <c r="F4827" s="2" t="s">
        <v>3358</v>
      </c>
      <c r="G4827" s="2">
        <v>2560651.8870000001</v>
      </c>
      <c r="H4827" s="2">
        <v>1180286.4269999999</v>
      </c>
      <c r="I4827" s="2" t="s">
        <v>4898</v>
      </c>
      <c r="J4827" s="4">
        <v>39630</v>
      </c>
      <c r="K4827" s="230">
        <f t="shared" si="277"/>
        <v>2</v>
      </c>
      <c r="L4827" s="2" t="str">
        <f>$B4827&amp;"-"&amp;COUNTIF($B$2:$B4827, $B4827)</f>
        <v>1552-1</v>
      </c>
    </row>
    <row r="4828" spans="1:12" x14ac:dyDescent="0.2">
      <c r="A4828" s="2" t="s">
        <v>3741</v>
      </c>
      <c r="B4828" s="2">
        <v>1538</v>
      </c>
      <c r="C4828" s="2">
        <v>0</v>
      </c>
      <c r="D4828" s="2" t="s">
        <v>3741</v>
      </c>
      <c r="E4828" s="2">
        <v>5828</v>
      </c>
      <c r="F4828" s="2" t="s">
        <v>3358</v>
      </c>
      <c r="G4828" s="2">
        <v>2551510.034</v>
      </c>
      <c r="H4828" s="2">
        <v>1180645.1089999999</v>
      </c>
      <c r="I4828" s="2" t="s">
        <v>4898</v>
      </c>
      <c r="J4828" s="4">
        <v>39630</v>
      </c>
      <c r="K4828" s="230">
        <f t="shared" si="277"/>
        <v>2</v>
      </c>
      <c r="L4828" s="2" t="str">
        <f>$B4828&amp;"-"&amp;COUNTIF($B$2:$B4828, $B4828)</f>
        <v>1538-1</v>
      </c>
    </row>
    <row r="4829" spans="1:12" x14ac:dyDescent="0.2">
      <c r="A4829" s="2" t="s">
        <v>3742</v>
      </c>
      <c r="B4829" s="2">
        <v>1554</v>
      </c>
      <c r="C4829" s="2">
        <v>0</v>
      </c>
      <c r="D4829" s="2" t="s">
        <v>3743</v>
      </c>
      <c r="E4829" s="2">
        <v>5830</v>
      </c>
      <c r="F4829" s="2" t="s">
        <v>3358</v>
      </c>
      <c r="G4829" s="2">
        <v>2561190.6069999998</v>
      </c>
      <c r="H4829" s="2">
        <v>1177135.5079999999</v>
      </c>
      <c r="I4829" s="2" t="s">
        <v>4898</v>
      </c>
      <c r="J4829" s="4">
        <v>39630</v>
      </c>
      <c r="K4829" s="230">
        <f t="shared" si="277"/>
        <v>2</v>
      </c>
      <c r="L4829" s="2" t="str">
        <f>$B4829&amp;"-"&amp;COUNTIF($B$2:$B4829, $B4829)</f>
        <v>1554-1</v>
      </c>
    </row>
    <row r="4830" spans="1:12" x14ac:dyDescent="0.2">
      <c r="A4830" s="2" t="s">
        <v>3744</v>
      </c>
      <c r="B4830" s="2">
        <v>1554</v>
      </c>
      <c r="C4830" s="2">
        <v>2</v>
      </c>
      <c r="D4830" s="2" t="s">
        <v>3743</v>
      </c>
      <c r="E4830" s="2">
        <v>5830</v>
      </c>
      <c r="F4830" s="2" t="s">
        <v>3358</v>
      </c>
      <c r="G4830" s="2">
        <v>2560607.807</v>
      </c>
      <c r="H4830" s="2">
        <v>1175896.5360000001</v>
      </c>
      <c r="I4830" s="2" t="s">
        <v>4898</v>
      </c>
      <c r="J4830" s="4">
        <v>39630</v>
      </c>
      <c r="K4830" s="230">
        <f t="shared" si="277"/>
        <v>2</v>
      </c>
      <c r="L4830" s="2" t="str">
        <f>$B4830&amp;"-"&amp;COUNTIF($B$2:$B4830, $B4830)</f>
        <v>1554-2</v>
      </c>
    </row>
    <row r="4831" spans="1:12" x14ac:dyDescent="0.2">
      <c r="A4831" s="2" t="s">
        <v>3743</v>
      </c>
      <c r="B4831" s="2">
        <v>1555</v>
      </c>
      <c r="C4831" s="2">
        <v>0</v>
      </c>
      <c r="D4831" s="2" t="s">
        <v>3743</v>
      </c>
      <c r="E4831" s="2">
        <v>5830</v>
      </c>
      <c r="F4831" s="2" t="s">
        <v>3358</v>
      </c>
      <c r="G4831" s="2">
        <v>2559446.3229999999</v>
      </c>
      <c r="H4831" s="2">
        <v>1176914.548</v>
      </c>
      <c r="I4831" s="2" t="s">
        <v>4898</v>
      </c>
      <c r="J4831" s="4">
        <v>39630</v>
      </c>
      <c r="K4831" s="230">
        <f t="shared" si="277"/>
        <v>2</v>
      </c>
      <c r="L4831" s="2" t="str">
        <f>$B4831&amp;"-"&amp;COUNTIF($B$2:$B4831, $B4831)</f>
        <v>1555-1</v>
      </c>
    </row>
    <row r="4832" spans="1:12" x14ac:dyDescent="0.2">
      <c r="A4832" s="2" t="s">
        <v>1302</v>
      </c>
      <c r="B4832" s="2">
        <v>1485</v>
      </c>
      <c r="C4832" s="2">
        <v>0</v>
      </c>
      <c r="D4832" s="2" t="s">
        <v>3746</v>
      </c>
      <c r="E4832" s="2">
        <v>5831</v>
      </c>
      <c r="F4832" s="2" t="s">
        <v>3358</v>
      </c>
      <c r="G4832" s="2">
        <v>2554312.4810000001</v>
      </c>
      <c r="H4832" s="2">
        <v>1180849.5719999999</v>
      </c>
      <c r="I4832" s="2" t="s">
        <v>4898</v>
      </c>
      <c r="J4832" s="4">
        <v>39630</v>
      </c>
      <c r="K4832" s="230">
        <f t="shared" si="277"/>
        <v>2</v>
      </c>
      <c r="L4832" s="2" t="str">
        <f>$B4832&amp;"-"&amp;COUNTIF($B$2:$B4832, $B4832)</f>
        <v>1485-2</v>
      </c>
    </row>
    <row r="4833" spans="1:12" x14ac:dyDescent="0.2">
      <c r="A4833" s="2" t="s">
        <v>3745</v>
      </c>
      <c r="B4833" s="2">
        <v>1523</v>
      </c>
      <c r="C4833" s="2">
        <v>0</v>
      </c>
      <c r="D4833" s="2" t="s">
        <v>3746</v>
      </c>
      <c r="E4833" s="2">
        <v>5831</v>
      </c>
      <c r="F4833" s="2" t="s">
        <v>3358</v>
      </c>
      <c r="G4833" s="2">
        <v>2557630.4870000002</v>
      </c>
      <c r="H4833" s="2">
        <v>1179659.5249999999</v>
      </c>
      <c r="I4833" s="2" t="s">
        <v>4898</v>
      </c>
      <c r="J4833" s="4">
        <v>39630</v>
      </c>
      <c r="K4833" s="230">
        <f t="shared" si="277"/>
        <v>2</v>
      </c>
      <c r="L4833" s="2" t="str">
        <f>$B4833&amp;"-"&amp;COUNTIF($B$2:$B4833, $B4833)</f>
        <v>1523-1</v>
      </c>
    </row>
    <row r="4834" spans="1:12" x14ac:dyDescent="0.2">
      <c r="A4834" s="2" t="s">
        <v>3747</v>
      </c>
      <c r="B4834" s="2">
        <v>1524</v>
      </c>
      <c r="C4834" s="2">
        <v>0</v>
      </c>
      <c r="D4834" s="2" t="s">
        <v>3746</v>
      </c>
      <c r="E4834" s="2">
        <v>5831</v>
      </c>
      <c r="F4834" s="2" t="s">
        <v>3358</v>
      </c>
      <c r="G4834" s="2">
        <v>2559038.534</v>
      </c>
      <c r="H4834" s="2">
        <v>1178756.7139999999</v>
      </c>
      <c r="I4834" s="2" t="s">
        <v>4898</v>
      </c>
      <c r="J4834" s="4">
        <v>39630</v>
      </c>
      <c r="K4834" s="230">
        <f t="shared" si="277"/>
        <v>2</v>
      </c>
      <c r="L4834" s="2" t="str">
        <f>$B4834&amp;"-"&amp;COUNTIF($B$2:$B4834, $B4834)</f>
        <v>1524-1</v>
      </c>
    </row>
    <row r="4835" spans="1:12" x14ac:dyDescent="0.2">
      <c r="A4835" s="2" t="s">
        <v>3748</v>
      </c>
      <c r="B4835" s="2">
        <v>1525</v>
      </c>
      <c r="C4835" s="2">
        <v>2</v>
      </c>
      <c r="D4835" s="2" t="s">
        <v>3746</v>
      </c>
      <c r="E4835" s="2">
        <v>5831</v>
      </c>
      <c r="F4835" s="2" t="s">
        <v>3358</v>
      </c>
      <c r="G4835" s="2">
        <v>2556885.3289999999</v>
      </c>
      <c r="H4835" s="2">
        <v>1175439</v>
      </c>
      <c r="I4835" s="2" t="s">
        <v>4898</v>
      </c>
      <c r="J4835" s="4">
        <v>39630</v>
      </c>
      <c r="K4835" s="230">
        <f t="shared" si="277"/>
        <v>2</v>
      </c>
      <c r="L4835" s="2" t="str">
        <f>$B4835&amp;"-"&amp;COUNTIF($B$2:$B4835, $B4835)</f>
        <v>1525-3</v>
      </c>
    </row>
    <row r="4836" spans="1:12" x14ac:dyDescent="0.2">
      <c r="A4836" s="2" t="s">
        <v>3749</v>
      </c>
      <c r="B4836" s="2">
        <v>1534</v>
      </c>
      <c r="C4836" s="2">
        <v>0</v>
      </c>
      <c r="D4836" s="2" t="s">
        <v>3746</v>
      </c>
      <c r="E4836" s="2">
        <v>5831</v>
      </c>
      <c r="F4836" s="2" t="s">
        <v>3358</v>
      </c>
      <c r="G4836" s="2">
        <v>2555759.023</v>
      </c>
      <c r="H4836" s="2">
        <v>1180847.149</v>
      </c>
      <c r="I4836" s="2" t="s">
        <v>4898</v>
      </c>
      <c r="J4836" s="4">
        <v>39630</v>
      </c>
      <c r="K4836" s="230">
        <f t="shared" si="277"/>
        <v>2</v>
      </c>
      <c r="L4836" s="2" t="str">
        <f>$B4836&amp;"-"&amp;COUNTIF($B$2:$B4836, $B4836)</f>
        <v>1534-3</v>
      </c>
    </row>
    <row r="4837" spans="1:12" x14ac:dyDescent="0.2">
      <c r="A4837" s="2" t="s">
        <v>3750</v>
      </c>
      <c r="B4837" s="2">
        <v>1535</v>
      </c>
      <c r="C4837" s="2">
        <v>0</v>
      </c>
      <c r="D4837" s="2" t="s">
        <v>3746</v>
      </c>
      <c r="E4837" s="2">
        <v>5831</v>
      </c>
      <c r="F4837" s="2" t="s">
        <v>3358</v>
      </c>
      <c r="G4837" s="2">
        <v>2552992.77</v>
      </c>
      <c r="H4837" s="2">
        <v>1179502.4410000001</v>
      </c>
      <c r="I4837" s="2" t="s">
        <v>4898</v>
      </c>
      <c r="J4837" s="4">
        <v>39630</v>
      </c>
      <c r="K4837" s="230">
        <f t="shared" si="277"/>
        <v>2</v>
      </c>
      <c r="L4837" s="2" t="str">
        <f>$B4837&amp;"-"&amp;COUNTIF($B$2:$B4837, $B4837)</f>
        <v>1535-1</v>
      </c>
    </row>
    <row r="4838" spans="1:12" x14ac:dyDescent="0.2">
      <c r="A4838" s="2" t="s">
        <v>3751</v>
      </c>
      <c r="B4838" s="2">
        <v>1536</v>
      </c>
      <c r="C4838" s="2">
        <v>0</v>
      </c>
      <c r="D4838" s="2" t="s">
        <v>3746</v>
      </c>
      <c r="E4838" s="2">
        <v>5831</v>
      </c>
      <c r="F4838" s="2" t="s">
        <v>3358</v>
      </c>
      <c r="G4838" s="2">
        <v>2551446.8539999998</v>
      </c>
      <c r="H4838" s="2">
        <v>1177420.8899999999</v>
      </c>
      <c r="I4838" s="2" t="s">
        <v>4898</v>
      </c>
      <c r="J4838" s="4">
        <v>39630</v>
      </c>
      <c r="K4838" s="230">
        <f t="shared" si="277"/>
        <v>2</v>
      </c>
      <c r="L4838" s="2" t="str">
        <f>$B4838&amp;"-"&amp;COUNTIF($B$2:$B4838, $B4838)</f>
        <v>1536-1</v>
      </c>
    </row>
    <row r="4839" spans="1:12" x14ac:dyDescent="0.2">
      <c r="A4839" s="2" t="s">
        <v>3752</v>
      </c>
      <c r="B4839" s="2">
        <v>1682</v>
      </c>
      <c r="C4839" s="2">
        <v>4</v>
      </c>
      <c r="D4839" s="2" t="s">
        <v>3746</v>
      </c>
      <c r="E4839" s="2">
        <v>5831</v>
      </c>
      <c r="F4839" s="2" t="s">
        <v>3358</v>
      </c>
      <c r="G4839" s="2">
        <v>2559072.6469999999</v>
      </c>
      <c r="H4839" s="2">
        <v>1174510.6329999999</v>
      </c>
      <c r="I4839" s="2" t="s">
        <v>4898</v>
      </c>
      <c r="J4839" s="4">
        <v>39630</v>
      </c>
      <c r="K4839" s="230">
        <f t="shared" si="277"/>
        <v>2</v>
      </c>
      <c r="L4839" s="2" t="str">
        <f>$B4839&amp;"-"&amp;COUNTIF($B$2:$B4839, $B4839)</f>
        <v>1682-4</v>
      </c>
    </row>
    <row r="4840" spans="1:12" x14ac:dyDescent="0.2">
      <c r="A4840" s="2" t="s">
        <v>3753</v>
      </c>
      <c r="B4840" s="2">
        <v>1682</v>
      </c>
      <c r="C4840" s="2">
        <v>5</v>
      </c>
      <c r="D4840" s="2" t="s">
        <v>3746</v>
      </c>
      <c r="E4840" s="2">
        <v>5831</v>
      </c>
      <c r="F4840" s="2" t="s">
        <v>3358</v>
      </c>
      <c r="G4840" s="2">
        <v>2558721.0150000001</v>
      </c>
      <c r="H4840" s="2">
        <v>1175472.2990000001</v>
      </c>
      <c r="I4840" s="2" t="s">
        <v>4898</v>
      </c>
      <c r="J4840" s="4">
        <v>39630</v>
      </c>
      <c r="K4840" s="230">
        <f t="shared" si="277"/>
        <v>2</v>
      </c>
      <c r="L4840" s="2" t="str">
        <f>$B4840&amp;"-"&amp;COUNTIF($B$2:$B4840, $B4840)</f>
        <v>1682-5</v>
      </c>
    </row>
    <row r="4841" spans="1:12" x14ac:dyDescent="0.2">
      <c r="A4841" s="2" t="s">
        <v>3760</v>
      </c>
      <c r="B4841" s="2">
        <v>1659</v>
      </c>
      <c r="C4841" s="2">
        <v>0</v>
      </c>
      <c r="D4841" s="2" t="s">
        <v>3754</v>
      </c>
      <c r="E4841" s="2">
        <v>5841</v>
      </c>
      <c r="F4841" s="2" t="s">
        <v>3358</v>
      </c>
      <c r="G4841" s="2">
        <v>2580115.4270000001</v>
      </c>
      <c r="H4841" s="2">
        <v>1147183.777</v>
      </c>
      <c r="I4841" s="2" t="s">
        <v>4898</v>
      </c>
      <c r="J4841" s="4">
        <v>39630</v>
      </c>
      <c r="K4841" s="230">
        <f t="shared" si="277"/>
        <v>2</v>
      </c>
      <c r="L4841" s="2" t="str">
        <f>$B4841&amp;"-"&amp;COUNTIF($B$2:$B4841, $B4841)</f>
        <v>1659-1</v>
      </c>
    </row>
    <row r="4842" spans="1:12" x14ac:dyDescent="0.2">
      <c r="A4842" s="2" t="s">
        <v>3761</v>
      </c>
      <c r="B4842" s="2">
        <v>1659</v>
      </c>
      <c r="C4842" s="2">
        <v>2</v>
      </c>
      <c r="D4842" s="2" t="s">
        <v>3754</v>
      </c>
      <c r="E4842" s="2">
        <v>5841</v>
      </c>
      <c r="F4842" s="2" t="s">
        <v>3358</v>
      </c>
      <c r="G4842" s="2">
        <v>2578662.2570000002</v>
      </c>
      <c r="H4842" s="2">
        <v>1151472.0830000001</v>
      </c>
      <c r="I4842" s="2" t="s">
        <v>4898</v>
      </c>
      <c r="J4842" s="4">
        <v>39630</v>
      </c>
      <c r="K4842" s="230">
        <f t="shared" si="277"/>
        <v>2</v>
      </c>
      <c r="L4842" s="2" t="str">
        <f>$B4842&amp;"-"&amp;COUNTIF($B$2:$B4842, $B4842)</f>
        <v>1659-2</v>
      </c>
    </row>
    <row r="4843" spans="1:12" x14ac:dyDescent="0.2">
      <c r="A4843" s="2" t="s">
        <v>3754</v>
      </c>
      <c r="B4843" s="2">
        <v>1660</v>
      </c>
      <c r="C4843" s="2">
        <v>0</v>
      </c>
      <c r="D4843" s="2" t="s">
        <v>3754</v>
      </c>
      <c r="E4843" s="2">
        <v>5841</v>
      </c>
      <c r="F4843" s="2" t="s">
        <v>3358</v>
      </c>
      <c r="G4843" s="2">
        <v>2577853.8590000002</v>
      </c>
      <c r="H4843" s="2">
        <v>1147103.173</v>
      </c>
      <c r="I4843" s="2" t="s">
        <v>4898</v>
      </c>
      <c r="J4843" s="4">
        <v>39630</v>
      </c>
      <c r="K4843" s="230">
        <f t="shared" si="277"/>
        <v>2</v>
      </c>
      <c r="L4843" s="2" t="str">
        <f>$B4843&amp;"-"&amp;COUNTIF($B$2:$B4843, $B4843)</f>
        <v>1660-2</v>
      </c>
    </row>
    <row r="4844" spans="1:12" x14ac:dyDescent="0.2">
      <c r="A4844" s="2" t="s">
        <v>3755</v>
      </c>
      <c r="B4844" s="2">
        <v>1660</v>
      </c>
      <c r="C4844" s="2">
        <v>2</v>
      </c>
      <c r="D4844" s="2" t="s">
        <v>3754</v>
      </c>
      <c r="E4844" s="2">
        <v>5841</v>
      </c>
      <c r="F4844" s="2" t="s">
        <v>3358</v>
      </c>
      <c r="G4844" s="2">
        <v>2573258.645</v>
      </c>
      <c r="H4844" s="2">
        <v>1144459.628</v>
      </c>
      <c r="I4844" s="2" t="s">
        <v>4898</v>
      </c>
      <c r="J4844" s="4">
        <v>39630</v>
      </c>
      <c r="K4844" s="230">
        <f t="shared" si="277"/>
        <v>2</v>
      </c>
      <c r="L4844" s="2" t="str">
        <f>$B4844&amp;"-"&amp;COUNTIF($B$2:$B4844, $B4844)</f>
        <v>1660-3</v>
      </c>
    </row>
    <row r="4845" spans="1:12" x14ac:dyDescent="0.2">
      <c r="A4845" s="2" t="s">
        <v>3756</v>
      </c>
      <c r="B4845" s="2">
        <v>1660</v>
      </c>
      <c r="C4845" s="2">
        <v>3</v>
      </c>
      <c r="D4845" s="2" t="s">
        <v>3754</v>
      </c>
      <c r="E4845" s="2">
        <v>5841</v>
      </c>
      <c r="F4845" s="2" t="s">
        <v>3358</v>
      </c>
      <c r="G4845" s="2">
        <v>2578741.1669999999</v>
      </c>
      <c r="H4845" s="2">
        <v>1139680.1229999999</v>
      </c>
      <c r="I4845" s="2" t="s">
        <v>4898</v>
      </c>
      <c r="J4845" s="4">
        <v>39630</v>
      </c>
      <c r="K4845" s="230">
        <f t="shared" si="277"/>
        <v>2</v>
      </c>
      <c r="L4845" s="2" t="str">
        <f>$B4845&amp;"-"&amp;COUNTIF($B$2:$B4845, $B4845)</f>
        <v>1660-4</v>
      </c>
    </row>
    <row r="4846" spans="1:12" x14ac:dyDescent="0.2">
      <c r="A4846" s="2" t="s">
        <v>3757</v>
      </c>
      <c r="B4846" s="2">
        <v>1660</v>
      </c>
      <c r="C4846" s="2">
        <v>4</v>
      </c>
      <c r="D4846" s="2" t="s">
        <v>3754</v>
      </c>
      <c r="E4846" s="2">
        <v>5841</v>
      </c>
      <c r="F4846" s="2" t="s">
        <v>3358</v>
      </c>
      <c r="G4846" s="2">
        <v>2573141.8939999999</v>
      </c>
      <c r="H4846" s="2">
        <v>1141175.827</v>
      </c>
      <c r="I4846" s="2" t="s">
        <v>4898</v>
      </c>
      <c r="J4846" s="4">
        <v>39630</v>
      </c>
      <c r="K4846" s="230">
        <f t="shared" si="277"/>
        <v>2</v>
      </c>
      <c r="L4846" s="2" t="str">
        <f>$B4846&amp;"-"&amp;COUNTIF($B$2:$B4846, $B4846)</f>
        <v>1660-5</v>
      </c>
    </row>
    <row r="4847" spans="1:12" x14ac:dyDescent="0.2">
      <c r="A4847" s="2" t="s">
        <v>3758</v>
      </c>
      <c r="B4847" s="2">
        <v>1658</v>
      </c>
      <c r="C4847" s="2">
        <v>0</v>
      </c>
      <c r="D4847" s="2" t="s">
        <v>3758</v>
      </c>
      <c r="E4847" s="2">
        <v>5842</v>
      </c>
      <c r="F4847" s="2" t="s">
        <v>3358</v>
      </c>
      <c r="G4847" s="2">
        <v>2571107.19</v>
      </c>
      <c r="H4847" s="2">
        <v>1146213.2849999999</v>
      </c>
      <c r="I4847" s="2" t="s">
        <v>4898</v>
      </c>
      <c r="J4847" s="4">
        <v>39630</v>
      </c>
      <c r="K4847" s="230">
        <f t="shared" si="277"/>
        <v>2</v>
      </c>
      <c r="L4847" s="2" t="str">
        <f>$B4847&amp;"-"&amp;COUNTIF($B$2:$B4847, $B4847)</f>
        <v>1658-1</v>
      </c>
    </row>
    <row r="4848" spans="1:12" x14ac:dyDescent="0.2">
      <c r="A4848" s="2" t="s">
        <v>3759</v>
      </c>
      <c r="B4848" s="2">
        <v>1658</v>
      </c>
      <c r="C4848" s="2">
        <v>2</v>
      </c>
      <c r="D4848" s="2" t="s">
        <v>3758</v>
      </c>
      <c r="E4848" s="2">
        <v>5842</v>
      </c>
      <c r="F4848" s="2" t="s">
        <v>3358</v>
      </c>
      <c r="G4848" s="2">
        <v>2569978.3939999999</v>
      </c>
      <c r="H4848" s="2">
        <v>1146822.121</v>
      </c>
      <c r="I4848" s="2" t="s">
        <v>4898</v>
      </c>
      <c r="J4848" s="4">
        <v>39630</v>
      </c>
      <c r="K4848" s="230">
        <f t="shared" si="277"/>
        <v>2</v>
      </c>
      <c r="L4848" s="2" t="str">
        <f>$B4848&amp;"-"&amp;COUNTIF($B$2:$B4848, $B4848)</f>
        <v>1658-2</v>
      </c>
    </row>
    <row r="4849" spans="1:12" x14ac:dyDescent="0.2">
      <c r="A4849" s="2" t="s">
        <v>3760</v>
      </c>
      <c r="B4849" s="2">
        <v>1659</v>
      </c>
      <c r="C4849" s="2">
        <v>0</v>
      </c>
      <c r="D4849" s="2" t="s">
        <v>3760</v>
      </c>
      <c r="E4849" s="2">
        <v>5843</v>
      </c>
      <c r="F4849" s="2" t="s">
        <v>3358</v>
      </c>
      <c r="G4849" s="2">
        <v>2582671.7459999998</v>
      </c>
      <c r="H4849" s="2">
        <v>1148579.0360000001</v>
      </c>
      <c r="I4849" s="2" t="s">
        <v>4898</v>
      </c>
      <c r="J4849" s="4">
        <v>39630</v>
      </c>
      <c r="K4849" s="230">
        <f t="shared" si="277"/>
        <v>2</v>
      </c>
      <c r="L4849" s="2" t="str">
        <f>$B4849&amp;"-"&amp;COUNTIF($B$2:$B4849, $B4849)</f>
        <v>1659-3</v>
      </c>
    </row>
    <row r="4850" spans="1:12" x14ac:dyDescent="0.2">
      <c r="A4850" s="2" t="s">
        <v>3761</v>
      </c>
      <c r="B4850" s="2">
        <v>1659</v>
      </c>
      <c r="C4850" s="2">
        <v>2</v>
      </c>
      <c r="D4850" s="2" t="s">
        <v>3760</v>
      </c>
      <c r="E4850" s="2">
        <v>5843</v>
      </c>
      <c r="F4850" s="2" t="s">
        <v>3358</v>
      </c>
      <c r="G4850" s="2">
        <v>2579534.8360000001</v>
      </c>
      <c r="H4850" s="2">
        <v>1151514.719</v>
      </c>
      <c r="I4850" s="2" t="s">
        <v>4898</v>
      </c>
      <c r="J4850" s="4">
        <v>39630</v>
      </c>
      <c r="K4850" s="230">
        <f t="shared" si="277"/>
        <v>2</v>
      </c>
      <c r="L4850" s="2" t="str">
        <f>$B4850&amp;"-"&amp;COUNTIF($B$2:$B4850, $B4850)</f>
        <v>1659-4</v>
      </c>
    </row>
    <row r="4851" spans="1:12" x14ac:dyDescent="0.2">
      <c r="A4851" s="2" t="s">
        <v>3762</v>
      </c>
      <c r="B4851" s="2">
        <v>1165</v>
      </c>
      <c r="C4851" s="2">
        <v>0</v>
      </c>
      <c r="D4851" s="2" t="s">
        <v>3762</v>
      </c>
      <c r="E4851" s="2">
        <v>5851</v>
      </c>
      <c r="F4851" s="2" t="s">
        <v>3358</v>
      </c>
      <c r="G4851" s="2">
        <v>2519688.7540000002</v>
      </c>
      <c r="H4851" s="2">
        <v>1147062.101</v>
      </c>
      <c r="I4851" s="2" t="s">
        <v>4898</v>
      </c>
      <c r="J4851" s="4">
        <v>39630</v>
      </c>
      <c r="K4851" s="230">
        <f t="shared" si="277"/>
        <v>2</v>
      </c>
      <c r="L4851" s="2" t="str">
        <f>$B4851&amp;"-"&amp;COUNTIF($B$2:$B4851, $B4851)</f>
        <v>1165-1</v>
      </c>
    </row>
    <row r="4852" spans="1:12" x14ac:dyDescent="0.2">
      <c r="A4852" s="2" t="s">
        <v>3763</v>
      </c>
      <c r="B4852" s="2">
        <v>1195</v>
      </c>
      <c r="C4852" s="2">
        <v>3</v>
      </c>
      <c r="D4852" s="2" t="s">
        <v>3763</v>
      </c>
      <c r="E4852" s="2">
        <v>5852</v>
      </c>
      <c r="F4852" s="2" t="s">
        <v>3358</v>
      </c>
      <c r="G4852" s="2">
        <v>2513251.6009999998</v>
      </c>
      <c r="H4852" s="2">
        <v>1143982.9350000001</v>
      </c>
      <c r="I4852" s="2" t="s">
        <v>4898</v>
      </c>
      <c r="J4852" s="4">
        <v>39630</v>
      </c>
      <c r="K4852" s="230">
        <f t="shared" si="277"/>
        <v>2</v>
      </c>
      <c r="L4852" s="2" t="str">
        <f>$B4852&amp;"-"&amp;COUNTIF($B$2:$B4852, $B4852)</f>
        <v>1195-1</v>
      </c>
    </row>
    <row r="4853" spans="1:12" x14ac:dyDescent="0.2">
      <c r="A4853" s="2" t="s">
        <v>3764</v>
      </c>
      <c r="B4853" s="2">
        <v>1183</v>
      </c>
      <c r="C4853" s="2">
        <v>0</v>
      </c>
      <c r="D4853" s="2" t="s">
        <v>3764</v>
      </c>
      <c r="E4853" s="2">
        <v>5853</v>
      </c>
      <c r="F4853" s="2" t="s">
        <v>3358</v>
      </c>
      <c r="G4853" s="2">
        <v>2511651.2799999998</v>
      </c>
      <c r="H4853" s="2">
        <v>1144798.6000000001</v>
      </c>
      <c r="I4853" s="2" t="s">
        <v>4898</v>
      </c>
      <c r="J4853" s="4">
        <v>39630</v>
      </c>
      <c r="K4853" s="230">
        <f t="shared" si="277"/>
        <v>2</v>
      </c>
      <c r="L4853" s="2" t="str">
        <f>$B4853&amp;"-"&amp;COUNTIF($B$2:$B4853, $B4853)</f>
        <v>1183-1</v>
      </c>
    </row>
    <row r="4854" spans="1:12" x14ac:dyDescent="0.2">
      <c r="A4854" s="2" t="s">
        <v>3765</v>
      </c>
      <c r="B4854" s="2">
        <v>1268</v>
      </c>
      <c r="C4854" s="2">
        <v>2</v>
      </c>
      <c r="D4854" s="2" t="s">
        <v>3764</v>
      </c>
      <c r="E4854" s="2">
        <v>5853</v>
      </c>
      <c r="F4854" s="2" t="s">
        <v>3358</v>
      </c>
      <c r="G4854" s="2">
        <v>2510897.449</v>
      </c>
      <c r="H4854" s="2">
        <v>1146372.42</v>
      </c>
      <c r="I4854" s="2" t="s">
        <v>4898</v>
      </c>
      <c r="J4854" s="4">
        <v>39630</v>
      </c>
      <c r="K4854" s="230">
        <f t="shared" si="277"/>
        <v>2</v>
      </c>
      <c r="L4854" s="2" t="str">
        <f>$B4854&amp;"-"&amp;COUNTIF($B$2:$B4854, $B4854)</f>
        <v>1268-2</v>
      </c>
    </row>
    <row r="4855" spans="1:12" x14ac:dyDescent="0.2">
      <c r="A4855" s="2" t="s">
        <v>3765</v>
      </c>
      <c r="B4855" s="2">
        <v>1268</v>
      </c>
      <c r="C4855" s="2">
        <v>2</v>
      </c>
      <c r="D4855" s="2" t="s">
        <v>3765</v>
      </c>
      <c r="E4855" s="2">
        <v>5854</v>
      </c>
      <c r="F4855" s="2" t="s">
        <v>3358</v>
      </c>
      <c r="G4855" s="2">
        <v>2509918.2609999999</v>
      </c>
      <c r="H4855" s="2">
        <v>1147255.8959999999</v>
      </c>
      <c r="I4855" s="2" t="s">
        <v>4898</v>
      </c>
      <c r="J4855" s="4">
        <v>39630</v>
      </c>
      <c r="K4855" s="230">
        <f t="shared" si="277"/>
        <v>2</v>
      </c>
      <c r="L4855" s="2" t="str">
        <f>$B4855&amp;"-"&amp;COUNTIF($B$2:$B4855, $B4855)</f>
        <v>1268-3</v>
      </c>
    </row>
    <row r="4856" spans="1:12" x14ac:dyDescent="0.2">
      <c r="A4856" s="2" t="s">
        <v>3766</v>
      </c>
      <c r="B4856" s="2">
        <v>1195</v>
      </c>
      <c r="C4856" s="2">
        <v>2</v>
      </c>
      <c r="D4856" s="2" t="s">
        <v>3766</v>
      </c>
      <c r="E4856" s="2">
        <v>5855</v>
      </c>
      <c r="F4856" s="2" t="s">
        <v>3358</v>
      </c>
      <c r="G4856" s="2">
        <v>2512068.6320000002</v>
      </c>
      <c r="H4856" s="2">
        <v>1142872.564</v>
      </c>
      <c r="I4856" s="2" t="s">
        <v>4898</v>
      </c>
      <c r="J4856" s="4">
        <v>39630</v>
      </c>
      <c r="K4856" s="230">
        <f t="shared" si="277"/>
        <v>2</v>
      </c>
      <c r="L4856" s="2" t="str">
        <f>$B4856&amp;"-"&amp;COUNTIF($B$2:$B4856, $B4856)</f>
        <v>1195-2</v>
      </c>
    </row>
    <row r="4857" spans="1:12" x14ac:dyDescent="0.2">
      <c r="A4857" s="2" t="s">
        <v>3772</v>
      </c>
      <c r="B4857" s="2">
        <v>1180</v>
      </c>
      <c r="C4857" s="2">
        <v>0</v>
      </c>
      <c r="D4857" s="2" t="s">
        <v>3767</v>
      </c>
      <c r="E4857" s="2">
        <v>5856</v>
      </c>
      <c r="F4857" s="2" t="s">
        <v>3358</v>
      </c>
      <c r="G4857" s="2">
        <v>2514155.7080000001</v>
      </c>
      <c r="H4857" s="2">
        <v>1147052.0460000001</v>
      </c>
      <c r="I4857" s="2" t="s">
        <v>4898</v>
      </c>
      <c r="J4857" s="4">
        <v>39630</v>
      </c>
      <c r="K4857" s="230">
        <f t="shared" si="277"/>
        <v>2</v>
      </c>
      <c r="L4857" s="2" t="str">
        <f>$B4857&amp;"-"&amp;COUNTIF($B$2:$B4857, $B4857)</f>
        <v>1180-1</v>
      </c>
    </row>
    <row r="4858" spans="1:12" x14ac:dyDescent="0.2">
      <c r="A4858" s="2" t="s">
        <v>3773</v>
      </c>
      <c r="B4858" s="2">
        <v>1180</v>
      </c>
      <c r="C4858" s="2">
        <v>2</v>
      </c>
      <c r="D4858" s="2" t="s">
        <v>3767</v>
      </c>
      <c r="E4858" s="2">
        <v>5856</v>
      </c>
      <c r="F4858" s="2" t="s">
        <v>3358</v>
      </c>
      <c r="G4858" s="2">
        <v>2513967.8859999999</v>
      </c>
      <c r="H4858" s="2">
        <v>1146736.9680000001</v>
      </c>
      <c r="I4858" s="2" t="s">
        <v>4898</v>
      </c>
      <c r="J4858" s="4">
        <v>39630</v>
      </c>
      <c r="K4858" s="230">
        <f t="shared" si="277"/>
        <v>2</v>
      </c>
      <c r="L4858" s="2" t="str">
        <f>$B4858&amp;"-"&amp;COUNTIF($B$2:$B4858, $B4858)</f>
        <v>1180-2</v>
      </c>
    </row>
    <row r="4859" spans="1:12" x14ac:dyDescent="0.2">
      <c r="A4859" s="2" t="s">
        <v>3770</v>
      </c>
      <c r="B4859" s="2">
        <v>1185</v>
      </c>
      <c r="C4859" s="2">
        <v>0</v>
      </c>
      <c r="D4859" s="2" t="s">
        <v>3767</v>
      </c>
      <c r="E4859" s="2">
        <v>5856</v>
      </c>
      <c r="F4859" s="2" t="s">
        <v>3358</v>
      </c>
      <c r="G4859" s="2">
        <v>2514412.5830000001</v>
      </c>
      <c r="H4859" s="2">
        <v>1146477.2520000001</v>
      </c>
      <c r="I4859" s="2" t="s">
        <v>4898</v>
      </c>
      <c r="J4859" s="4">
        <v>39630</v>
      </c>
      <c r="K4859" s="230">
        <f t="shared" si="277"/>
        <v>2</v>
      </c>
      <c r="L4859" s="2" t="str">
        <f>$B4859&amp;"-"&amp;COUNTIF($B$2:$B4859, $B4859)</f>
        <v>1185-1</v>
      </c>
    </row>
    <row r="4860" spans="1:12" x14ac:dyDescent="0.2">
      <c r="A4860" s="2" t="s">
        <v>3767</v>
      </c>
      <c r="B4860" s="2">
        <v>1186</v>
      </c>
      <c r="C4860" s="2">
        <v>0</v>
      </c>
      <c r="D4860" s="2" t="s">
        <v>3767</v>
      </c>
      <c r="E4860" s="2">
        <v>5856</v>
      </c>
      <c r="F4860" s="2" t="s">
        <v>3358</v>
      </c>
      <c r="G4860" s="2">
        <v>2512981.4819999998</v>
      </c>
      <c r="H4860" s="2">
        <v>1148819.7180000001</v>
      </c>
      <c r="I4860" s="2" t="s">
        <v>4898</v>
      </c>
      <c r="J4860" s="4">
        <v>39630</v>
      </c>
      <c r="K4860" s="230">
        <f t="shared" si="277"/>
        <v>2</v>
      </c>
      <c r="L4860" s="2" t="str">
        <f>$B4860&amp;"-"&amp;COUNTIF($B$2:$B4860, $B4860)</f>
        <v>1186-1</v>
      </c>
    </row>
    <row r="4861" spans="1:12" x14ac:dyDescent="0.2">
      <c r="A4861" s="2" t="s">
        <v>3772</v>
      </c>
      <c r="B4861" s="2">
        <v>1180</v>
      </c>
      <c r="C4861" s="2">
        <v>0</v>
      </c>
      <c r="D4861" s="2" t="s">
        <v>3768</v>
      </c>
      <c r="E4861" s="2">
        <v>5857</v>
      </c>
      <c r="F4861" s="2" t="s">
        <v>3358</v>
      </c>
      <c r="G4861" s="2">
        <v>2513861.0410000002</v>
      </c>
      <c r="H4861" s="2">
        <v>1144833.284</v>
      </c>
      <c r="I4861" s="2" t="s">
        <v>4898</v>
      </c>
      <c r="J4861" s="4">
        <v>39630</v>
      </c>
      <c r="K4861" s="230">
        <f t="shared" si="277"/>
        <v>2</v>
      </c>
      <c r="L4861" s="2" t="str">
        <f>$B4861&amp;"-"&amp;COUNTIF($B$2:$B4861, $B4861)</f>
        <v>1180-3</v>
      </c>
    </row>
    <row r="4862" spans="1:12" x14ac:dyDescent="0.2">
      <c r="A4862" s="2" t="s">
        <v>3768</v>
      </c>
      <c r="B4862" s="2">
        <v>1182</v>
      </c>
      <c r="C4862" s="2">
        <v>0</v>
      </c>
      <c r="D4862" s="2" t="s">
        <v>3768</v>
      </c>
      <c r="E4862" s="2">
        <v>5857</v>
      </c>
      <c r="F4862" s="2" t="s">
        <v>3358</v>
      </c>
      <c r="G4862" s="2">
        <v>2512496.398</v>
      </c>
      <c r="H4862" s="2">
        <v>1146289.7930000001</v>
      </c>
      <c r="I4862" s="2" t="s">
        <v>4898</v>
      </c>
      <c r="J4862" s="4">
        <v>39630</v>
      </c>
      <c r="K4862" s="230">
        <f t="shared" si="277"/>
        <v>2</v>
      </c>
      <c r="L4862" s="2" t="str">
        <f>$B4862&amp;"-"&amp;COUNTIF($B$2:$B4862, $B4862)</f>
        <v>1182-1</v>
      </c>
    </row>
    <row r="4863" spans="1:12" x14ac:dyDescent="0.2">
      <c r="A4863" s="2" t="s">
        <v>3764</v>
      </c>
      <c r="B4863" s="2">
        <v>1183</v>
      </c>
      <c r="C4863" s="2">
        <v>0</v>
      </c>
      <c r="D4863" s="2" t="s">
        <v>3768</v>
      </c>
      <c r="E4863" s="2">
        <v>5857</v>
      </c>
      <c r="F4863" s="2" t="s">
        <v>3358</v>
      </c>
      <c r="G4863" s="2">
        <v>2511992.16</v>
      </c>
      <c r="H4863" s="2">
        <v>1145392.0959999999</v>
      </c>
      <c r="I4863" s="2" t="s">
        <v>4898</v>
      </c>
      <c r="J4863" s="4">
        <v>39630</v>
      </c>
      <c r="K4863" s="230">
        <f t="shared" si="277"/>
        <v>2</v>
      </c>
      <c r="L4863" s="2" t="str">
        <f>$B4863&amp;"-"&amp;COUNTIF($B$2:$B4863, $B4863)</f>
        <v>1183-2</v>
      </c>
    </row>
    <row r="4864" spans="1:12" x14ac:dyDescent="0.2">
      <c r="A4864" s="2" t="s">
        <v>3767</v>
      </c>
      <c r="B4864" s="2">
        <v>1186</v>
      </c>
      <c r="C4864" s="2">
        <v>0</v>
      </c>
      <c r="D4864" s="2" t="s">
        <v>3768</v>
      </c>
      <c r="E4864" s="2">
        <v>5857</v>
      </c>
      <c r="F4864" s="2" t="s">
        <v>3358</v>
      </c>
      <c r="G4864" s="2">
        <v>2512507.1779999998</v>
      </c>
      <c r="H4864" s="2">
        <v>1148086.5419999999</v>
      </c>
      <c r="I4864" s="2" t="s">
        <v>4898</v>
      </c>
      <c r="J4864" s="4">
        <v>39630</v>
      </c>
      <c r="K4864" s="230">
        <f t="shared" si="277"/>
        <v>2</v>
      </c>
      <c r="L4864" s="2" t="str">
        <f>$B4864&amp;"-"&amp;COUNTIF($B$2:$B4864, $B4864)</f>
        <v>1186-2</v>
      </c>
    </row>
    <row r="4865" spans="1:12" x14ac:dyDescent="0.2">
      <c r="A4865" s="2" t="s">
        <v>3763</v>
      </c>
      <c r="B4865" s="2">
        <v>1195</v>
      </c>
      <c r="C4865" s="2">
        <v>3</v>
      </c>
      <c r="D4865" s="2" t="s">
        <v>3768</v>
      </c>
      <c r="E4865" s="2">
        <v>5857</v>
      </c>
      <c r="F4865" s="2" t="s">
        <v>3358</v>
      </c>
      <c r="G4865" s="2">
        <v>2513238.8840000001</v>
      </c>
      <c r="H4865" s="2">
        <v>1144727.6440000001</v>
      </c>
      <c r="I4865" s="2" t="s">
        <v>4898</v>
      </c>
      <c r="J4865" s="4">
        <v>39630</v>
      </c>
      <c r="K4865" s="230">
        <f t="shared" si="277"/>
        <v>2</v>
      </c>
      <c r="L4865" s="2" t="str">
        <f>$B4865&amp;"-"&amp;COUNTIF($B$2:$B4865, $B4865)</f>
        <v>1195-3</v>
      </c>
    </row>
    <row r="4866" spans="1:12" x14ac:dyDescent="0.2">
      <c r="A4866" s="2" t="s">
        <v>3769</v>
      </c>
      <c r="B4866" s="2">
        <v>1184</v>
      </c>
      <c r="C4866" s="2">
        <v>0</v>
      </c>
      <c r="D4866" s="2" t="s">
        <v>3769</v>
      </c>
      <c r="E4866" s="2">
        <v>5858</v>
      </c>
      <c r="F4866" s="2" t="s">
        <v>3358</v>
      </c>
      <c r="G4866" s="2">
        <v>2510724.9789999998</v>
      </c>
      <c r="H4866" s="2">
        <v>1143590.9539999999</v>
      </c>
      <c r="I4866" s="2" t="s">
        <v>4898</v>
      </c>
      <c r="J4866" s="4">
        <v>39630</v>
      </c>
      <c r="K4866" s="230">
        <f t="shared" si="277"/>
        <v>2</v>
      </c>
      <c r="L4866" s="2" t="str">
        <f>$B4866&amp;"-"&amp;COUNTIF($B$2:$B4866, $B4866)</f>
        <v>1184-1</v>
      </c>
    </row>
    <row r="4867" spans="1:12" x14ac:dyDescent="0.2">
      <c r="A4867" s="2" t="s">
        <v>3770</v>
      </c>
      <c r="B4867" s="2">
        <v>1185</v>
      </c>
      <c r="C4867" s="2">
        <v>0</v>
      </c>
      <c r="D4867" s="2" t="s">
        <v>3770</v>
      </c>
      <c r="E4867" s="2">
        <v>5859</v>
      </c>
      <c r="F4867" s="2" t="s">
        <v>3358</v>
      </c>
      <c r="G4867" s="2">
        <v>2515451.7549999999</v>
      </c>
      <c r="H4867" s="2">
        <v>1147978.6470000001</v>
      </c>
      <c r="I4867" s="2" t="s">
        <v>4898</v>
      </c>
      <c r="J4867" s="4">
        <v>39630</v>
      </c>
      <c r="K4867" s="230">
        <f t="shared" ref="K4867:K4930" si="278">IF(I4867="it", 1, IF(I4867="fr", 2, 3))</f>
        <v>2</v>
      </c>
      <c r="L4867" s="2" t="str">
        <f>$B4867&amp;"-"&amp;COUNTIF($B$2:$B4867, $B4867)</f>
        <v>1185-2</v>
      </c>
    </row>
    <row r="4868" spans="1:12" x14ac:dyDescent="0.2">
      <c r="A4868" s="2" t="s">
        <v>3771</v>
      </c>
      <c r="B4868" s="2">
        <v>1166</v>
      </c>
      <c r="C4868" s="2">
        <v>0</v>
      </c>
      <c r="D4868" s="2" t="s">
        <v>3771</v>
      </c>
      <c r="E4868" s="2">
        <v>5860</v>
      </c>
      <c r="F4868" s="2" t="s">
        <v>3358</v>
      </c>
      <c r="G4868" s="2">
        <v>2517030.7289999998</v>
      </c>
      <c r="H4868" s="2">
        <v>1147187.176</v>
      </c>
      <c r="I4868" s="2" t="s">
        <v>4898</v>
      </c>
      <c r="J4868" s="4">
        <v>39630</v>
      </c>
      <c r="K4868" s="230">
        <f t="shared" si="278"/>
        <v>2</v>
      </c>
      <c r="L4868" s="2" t="str">
        <f>$B4868&amp;"-"&amp;COUNTIF($B$2:$B4868, $B4868)</f>
        <v>1166-2</v>
      </c>
    </row>
    <row r="4869" spans="1:12" x14ac:dyDescent="0.2">
      <c r="A4869" s="2" t="s">
        <v>3772</v>
      </c>
      <c r="B4869" s="2">
        <v>1180</v>
      </c>
      <c r="C4869" s="2">
        <v>0</v>
      </c>
      <c r="D4869" s="2" t="s">
        <v>3772</v>
      </c>
      <c r="E4869" s="2">
        <v>5861</v>
      </c>
      <c r="F4869" s="2" t="s">
        <v>3358</v>
      </c>
      <c r="G4869" s="2">
        <v>2514667.2650000001</v>
      </c>
      <c r="H4869" s="2">
        <v>1145989.318</v>
      </c>
      <c r="I4869" s="2" t="s">
        <v>4898</v>
      </c>
      <c r="J4869" s="4">
        <v>39630</v>
      </c>
      <c r="K4869" s="230">
        <f t="shared" si="278"/>
        <v>2</v>
      </c>
      <c r="L4869" s="2" t="str">
        <f>$B4869&amp;"-"&amp;COUNTIF($B$2:$B4869, $B4869)</f>
        <v>1180-4</v>
      </c>
    </row>
    <row r="4870" spans="1:12" x14ac:dyDescent="0.2">
      <c r="A4870" s="2" t="s">
        <v>3773</v>
      </c>
      <c r="B4870" s="2">
        <v>1180</v>
      </c>
      <c r="C4870" s="2">
        <v>2</v>
      </c>
      <c r="D4870" s="2" t="s">
        <v>3773</v>
      </c>
      <c r="E4870" s="2">
        <v>5862</v>
      </c>
      <c r="F4870" s="2" t="s">
        <v>3358</v>
      </c>
      <c r="G4870" s="2">
        <v>2513679.5460000001</v>
      </c>
      <c r="H4870" s="2">
        <v>1146803.5490000001</v>
      </c>
      <c r="I4870" s="2" t="s">
        <v>4898</v>
      </c>
      <c r="J4870" s="4">
        <v>39630</v>
      </c>
      <c r="K4870" s="230">
        <f t="shared" si="278"/>
        <v>2</v>
      </c>
      <c r="L4870" s="2" t="str">
        <f>$B4870&amp;"-"&amp;COUNTIF($B$2:$B4870, $B4870)</f>
        <v>1180-5</v>
      </c>
    </row>
    <row r="4871" spans="1:12" x14ac:dyDescent="0.2">
      <c r="A4871" s="2" t="s">
        <v>3774</v>
      </c>
      <c r="B4871" s="2">
        <v>1184</v>
      </c>
      <c r="C4871" s="2">
        <v>1</v>
      </c>
      <c r="D4871" s="2" t="s">
        <v>3774</v>
      </c>
      <c r="E4871" s="2">
        <v>5863</v>
      </c>
      <c r="F4871" s="2" t="s">
        <v>3358</v>
      </c>
      <c r="G4871" s="2">
        <v>2510888.5649999999</v>
      </c>
      <c r="H4871" s="2">
        <v>1144748.703</v>
      </c>
      <c r="I4871" s="2" t="s">
        <v>4898</v>
      </c>
      <c r="J4871" s="4">
        <v>39630</v>
      </c>
      <c r="K4871" s="230">
        <f t="shared" si="278"/>
        <v>2</v>
      </c>
      <c r="L4871" s="2" t="str">
        <f>$B4871&amp;"-"&amp;COUNTIF($B$2:$B4871, $B4871)</f>
        <v>1184-2</v>
      </c>
    </row>
    <row r="4872" spans="1:12" x14ac:dyDescent="0.2">
      <c r="A4872" s="2" t="s">
        <v>3765</v>
      </c>
      <c r="B4872" s="2">
        <v>1268</v>
      </c>
      <c r="C4872" s="2">
        <v>2</v>
      </c>
      <c r="D4872" s="2" t="s">
        <v>3774</v>
      </c>
      <c r="E4872" s="2">
        <v>5863</v>
      </c>
      <c r="F4872" s="2" t="s">
        <v>3358</v>
      </c>
      <c r="G4872" s="2">
        <v>2510374.2170000002</v>
      </c>
      <c r="H4872" s="2">
        <v>1145654.2279999999</v>
      </c>
      <c r="I4872" s="2" t="s">
        <v>4898</v>
      </c>
      <c r="J4872" s="4">
        <v>39630</v>
      </c>
      <c r="K4872" s="230">
        <f t="shared" si="278"/>
        <v>2</v>
      </c>
      <c r="L4872" s="2" t="str">
        <f>$B4872&amp;"-"&amp;COUNTIF($B$2:$B4872, $B4872)</f>
        <v>1268-4</v>
      </c>
    </row>
    <row r="4873" spans="1:12" x14ac:dyDescent="0.2">
      <c r="A4873" s="2" t="s">
        <v>3775</v>
      </c>
      <c r="B4873" s="2">
        <v>1342</v>
      </c>
      <c r="C4873" s="2">
        <v>0</v>
      </c>
      <c r="D4873" s="2" t="s">
        <v>3776</v>
      </c>
      <c r="E4873" s="2">
        <v>5871</v>
      </c>
      <c r="F4873" s="2" t="s">
        <v>3358</v>
      </c>
      <c r="G4873" s="2">
        <v>2515666.1510000001</v>
      </c>
      <c r="H4873" s="2">
        <v>1169300.8049999999</v>
      </c>
      <c r="I4873" s="2" t="s">
        <v>4898</v>
      </c>
      <c r="J4873" s="4">
        <v>39630</v>
      </c>
      <c r="K4873" s="230">
        <f t="shared" si="278"/>
        <v>2</v>
      </c>
      <c r="L4873" s="2" t="str">
        <f>$B4873&amp;"-"&amp;COUNTIF($B$2:$B4873, $B4873)</f>
        <v>1342-1</v>
      </c>
    </row>
    <row r="4874" spans="1:12" x14ac:dyDescent="0.2">
      <c r="A4874" s="2" t="s">
        <v>3776</v>
      </c>
      <c r="B4874" s="2">
        <v>1344</v>
      </c>
      <c r="C4874" s="2">
        <v>0</v>
      </c>
      <c r="D4874" s="2" t="s">
        <v>3776</v>
      </c>
      <c r="E4874" s="2">
        <v>5871</v>
      </c>
      <c r="F4874" s="2" t="s">
        <v>3358</v>
      </c>
      <c r="G4874" s="2">
        <v>2514702.2480000001</v>
      </c>
      <c r="H4874" s="2">
        <v>1165546.6370000001</v>
      </c>
      <c r="I4874" s="2" t="s">
        <v>4898</v>
      </c>
      <c r="J4874" s="4">
        <v>39630</v>
      </c>
      <c r="K4874" s="230">
        <f t="shared" si="278"/>
        <v>2</v>
      </c>
      <c r="L4874" s="2" t="str">
        <f>$B4874&amp;"-"&amp;COUNTIF($B$2:$B4874, $B4874)</f>
        <v>1344-1</v>
      </c>
    </row>
    <row r="4875" spans="1:12" x14ac:dyDescent="0.2">
      <c r="A4875" s="2" t="s">
        <v>3777</v>
      </c>
      <c r="B4875" s="2">
        <v>1346</v>
      </c>
      <c r="C4875" s="2">
        <v>0</v>
      </c>
      <c r="D4875" s="2" t="s">
        <v>3776</v>
      </c>
      <c r="E4875" s="2">
        <v>5871</v>
      </c>
      <c r="F4875" s="2" t="s">
        <v>3358</v>
      </c>
      <c r="G4875" s="2">
        <v>2512347.0529999998</v>
      </c>
      <c r="H4875" s="2">
        <v>1162861.237</v>
      </c>
      <c r="I4875" s="2" t="s">
        <v>4898</v>
      </c>
      <c r="J4875" s="4">
        <v>39630</v>
      </c>
      <c r="K4875" s="230">
        <f t="shared" si="278"/>
        <v>2</v>
      </c>
      <c r="L4875" s="2" t="str">
        <f>$B4875&amp;"-"&amp;COUNTIF($B$2:$B4875, $B4875)</f>
        <v>1346-1</v>
      </c>
    </row>
    <row r="4876" spans="1:12" x14ac:dyDescent="0.2">
      <c r="A4876" s="2" t="s">
        <v>3778</v>
      </c>
      <c r="B4876" s="2">
        <v>1341</v>
      </c>
      <c r="C4876" s="2">
        <v>0</v>
      </c>
      <c r="D4876" s="2" t="s">
        <v>3779</v>
      </c>
      <c r="E4876" s="2">
        <v>5872</v>
      </c>
      <c r="F4876" s="2" t="s">
        <v>3358</v>
      </c>
      <c r="G4876" s="2">
        <v>2509840.3590000002</v>
      </c>
      <c r="H4876" s="2">
        <v>1160850.8219999999</v>
      </c>
      <c r="I4876" s="2" t="s">
        <v>4898</v>
      </c>
      <c r="J4876" s="4">
        <v>43586</v>
      </c>
      <c r="K4876" s="230">
        <f t="shared" si="278"/>
        <v>2</v>
      </c>
      <c r="L4876" s="2" t="str">
        <f>$B4876&amp;"-"&amp;COUNTIF($B$2:$B4876, $B4876)</f>
        <v>1341-1</v>
      </c>
    </row>
    <row r="4877" spans="1:12" x14ac:dyDescent="0.2">
      <c r="A4877" s="2" t="s">
        <v>3780</v>
      </c>
      <c r="B4877" s="2">
        <v>1347</v>
      </c>
      <c r="C4877" s="2">
        <v>0</v>
      </c>
      <c r="D4877" s="2" t="s">
        <v>3779</v>
      </c>
      <c r="E4877" s="2">
        <v>5872</v>
      </c>
      <c r="F4877" s="2" t="s">
        <v>3358</v>
      </c>
      <c r="G4877" s="2">
        <v>2505097.6460000002</v>
      </c>
      <c r="H4877" s="2">
        <v>1163090.7069999999</v>
      </c>
      <c r="I4877" s="2" t="s">
        <v>4898</v>
      </c>
      <c r="J4877" s="4">
        <v>39630</v>
      </c>
      <c r="K4877" s="230">
        <f t="shared" si="278"/>
        <v>2</v>
      </c>
      <c r="L4877" s="2" t="str">
        <f>$B4877&amp;"-"&amp;COUNTIF($B$2:$B4877, $B4877)</f>
        <v>1347-1</v>
      </c>
    </row>
    <row r="4878" spans="1:12" x14ac:dyDescent="0.2">
      <c r="A4878" s="2" t="s">
        <v>3781</v>
      </c>
      <c r="B4878" s="2">
        <v>1347</v>
      </c>
      <c r="C4878" s="2">
        <v>1</v>
      </c>
      <c r="D4878" s="2" t="s">
        <v>3779</v>
      </c>
      <c r="E4878" s="2">
        <v>5872</v>
      </c>
      <c r="F4878" s="2" t="s">
        <v>3358</v>
      </c>
      <c r="G4878" s="2">
        <v>2506694.0660000001</v>
      </c>
      <c r="H4878" s="2">
        <v>1164597.9069999999</v>
      </c>
      <c r="I4878" s="2" t="s">
        <v>4898</v>
      </c>
      <c r="J4878" s="4">
        <v>39630</v>
      </c>
      <c r="K4878" s="230">
        <f t="shared" si="278"/>
        <v>2</v>
      </c>
      <c r="L4878" s="2" t="str">
        <f>$B4878&amp;"-"&amp;COUNTIF($B$2:$B4878, $B4878)</f>
        <v>1347-2</v>
      </c>
    </row>
    <row r="4879" spans="1:12" x14ac:dyDescent="0.2">
      <c r="A4879" s="2" t="s">
        <v>3782</v>
      </c>
      <c r="B4879" s="2">
        <v>1348</v>
      </c>
      <c r="C4879" s="2">
        <v>0</v>
      </c>
      <c r="D4879" s="2" t="s">
        <v>3779</v>
      </c>
      <c r="E4879" s="2">
        <v>5872</v>
      </c>
      <c r="F4879" s="2" t="s">
        <v>3358</v>
      </c>
      <c r="G4879" s="2">
        <v>2504907.3130000001</v>
      </c>
      <c r="H4879" s="2">
        <v>1158265.4110000001</v>
      </c>
      <c r="I4879" s="2" t="s">
        <v>4898</v>
      </c>
      <c r="J4879" s="4">
        <v>39630</v>
      </c>
      <c r="K4879" s="230">
        <f t="shared" si="278"/>
        <v>2</v>
      </c>
      <c r="L4879" s="2" t="str">
        <f>$B4879&amp;"-"&amp;COUNTIF($B$2:$B4879, $B4879)</f>
        <v>1348-1</v>
      </c>
    </row>
    <row r="4880" spans="1:12" x14ac:dyDescent="0.2">
      <c r="A4880" s="2" t="s">
        <v>3783</v>
      </c>
      <c r="B4880" s="2">
        <v>1343</v>
      </c>
      <c r="C4880" s="2">
        <v>0</v>
      </c>
      <c r="D4880" s="2" t="s">
        <v>3784</v>
      </c>
      <c r="E4880" s="2">
        <v>5873</v>
      </c>
      <c r="F4880" s="2" t="s">
        <v>3358</v>
      </c>
      <c r="G4880" s="2">
        <v>2512759.8250000002</v>
      </c>
      <c r="H4880" s="2">
        <v>1170309.0009999999</v>
      </c>
      <c r="I4880" s="2" t="s">
        <v>4898</v>
      </c>
      <c r="J4880" s="4">
        <v>39630</v>
      </c>
      <c r="K4880" s="230">
        <f t="shared" si="278"/>
        <v>2</v>
      </c>
      <c r="L4880" s="2" t="str">
        <f>$B4880&amp;"-"&amp;COUNTIF($B$2:$B4880, $B4880)</f>
        <v>1343-1</v>
      </c>
    </row>
    <row r="4881" spans="1:12" x14ac:dyDescent="0.2">
      <c r="A4881" s="2" t="s">
        <v>3784</v>
      </c>
      <c r="B4881" s="2">
        <v>1345</v>
      </c>
      <c r="C4881" s="2">
        <v>0</v>
      </c>
      <c r="D4881" s="2" t="s">
        <v>3784</v>
      </c>
      <c r="E4881" s="2">
        <v>5873</v>
      </c>
      <c r="F4881" s="2" t="s">
        <v>3358</v>
      </c>
      <c r="G4881" s="2">
        <v>2509783.5649999999</v>
      </c>
      <c r="H4881" s="2">
        <v>1167419.8729999999</v>
      </c>
      <c r="I4881" s="2" t="s">
        <v>4898</v>
      </c>
      <c r="J4881" s="4">
        <v>39630</v>
      </c>
      <c r="K4881" s="230">
        <f t="shared" si="278"/>
        <v>2</v>
      </c>
      <c r="L4881" s="2" t="str">
        <f>$B4881&amp;"-"&amp;COUNTIF($B$2:$B4881, $B4881)</f>
        <v>1345-1</v>
      </c>
    </row>
    <row r="4882" spans="1:12" x14ac:dyDescent="0.2">
      <c r="A4882" s="2" t="s">
        <v>3785</v>
      </c>
      <c r="B4882" s="2">
        <v>1345</v>
      </c>
      <c r="C4882" s="2">
        <v>1</v>
      </c>
      <c r="D4882" s="2" t="s">
        <v>3784</v>
      </c>
      <c r="E4882" s="2">
        <v>5873</v>
      </c>
      <c r="F4882" s="2" t="s">
        <v>3358</v>
      </c>
      <c r="G4882" s="2">
        <v>2512674.3530000001</v>
      </c>
      <c r="H4882" s="2">
        <v>1167932.591</v>
      </c>
      <c r="I4882" s="2" t="s">
        <v>4898</v>
      </c>
      <c r="J4882" s="4">
        <v>41275</v>
      </c>
      <c r="K4882" s="230">
        <f t="shared" si="278"/>
        <v>2</v>
      </c>
      <c r="L4882" s="2" t="str">
        <f>$B4882&amp;"-"&amp;COUNTIF($B$2:$B4882, $B4882)</f>
        <v>1345-2</v>
      </c>
    </row>
    <row r="4883" spans="1:12" x14ac:dyDescent="0.2">
      <c r="A4883" s="2" t="s">
        <v>3548</v>
      </c>
      <c r="B4883" s="2">
        <v>1070</v>
      </c>
      <c r="C4883" s="2">
        <v>0</v>
      </c>
      <c r="D4883" s="2" t="s">
        <v>3787</v>
      </c>
      <c r="E4883" s="2">
        <v>5882</v>
      </c>
      <c r="F4883" s="2" t="s">
        <v>3358</v>
      </c>
      <c r="G4883" s="2">
        <v>2552339.378</v>
      </c>
      <c r="H4883" s="2">
        <v>1151066.53</v>
      </c>
      <c r="I4883" s="2" t="s">
        <v>4898</v>
      </c>
      <c r="J4883" s="4">
        <v>39630</v>
      </c>
      <c r="K4883" s="230">
        <f t="shared" si="278"/>
        <v>2</v>
      </c>
      <c r="L4883" s="2" t="str">
        <f>$B4883&amp;"-"&amp;COUNTIF($B$2:$B4883, $B4883)</f>
        <v>1070-3</v>
      </c>
    </row>
    <row r="4884" spans="1:12" x14ac:dyDescent="0.2">
      <c r="A4884" s="2" t="s">
        <v>3543</v>
      </c>
      <c r="B4884" s="2">
        <v>1071</v>
      </c>
      <c r="C4884" s="2">
        <v>0</v>
      </c>
      <c r="D4884" s="2" t="s">
        <v>3787</v>
      </c>
      <c r="E4884" s="2">
        <v>5882</v>
      </c>
      <c r="F4884" s="2" t="s">
        <v>3358</v>
      </c>
      <c r="G4884" s="2">
        <v>2550992.4360000002</v>
      </c>
      <c r="H4884" s="2">
        <v>1148143.3629999999</v>
      </c>
      <c r="I4884" s="2" t="s">
        <v>4898</v>
      </c>
      <c r="J4884" s="4">
        <v>39630</v>
      </c>
      <c r="K4884" s="230">
        <f t="shared" si="278"/>
        <v>2</v>
      </c>
      <c r="L4884" s="2" t="str">
        <f>$B4884&amp;"-"&amp;COUNTIF($B$2:$B4884, $B4884)</f>
        <v>1071-7</v>
      </c>
    </row>
    <row r="4885" spans="1:12" x14ac:dyDescent="0.2">
      <c r="A4885" s="2" t="s">
        <v>3550</v>
      </c>
      <c r="B4885" s="2">
        <v>1071</v>
      </c>
      <c r="C4885" s="2">
        <v>2</v>
      </c>
      <c r="D4885" s="2" t="s">
        <v>3787</v>
      </c>
      <c r="E4885" s="2">
        <v>5882</v>
      </c>
      <c r="F4885" s="2" t="s">
        <v>3358</v>
      </c>
      <c r="G4885" s="2">
        <v>2551164.9679999999</v>
      </c>
      <c r="H4885" s="2">
        <v>1147132.2990000001</v>
      </c>
      <c r="I4885" s="2" t="s">
        <v>4898</v>
      </c>
      <c r="J4885" s="4">
        <v>39630</v>
      </c>
      <c r="K4885" s="230">
        <f t="shared" si="278"/>
        <v>2</v>
      </c>
      <c r="L4885" s="2" t="str">
        <f>$B4885&amp;"-"&amp;COUNTIF($B$2:$B4885, $B4885)</f>
        <v>1071-8</v>
      </c>
    </row>
    <row r="4886" spans="1:12" x14ac:dyDescent="0.2">
      <c r="A4886" s="2" t="s">
        <v>1590</v>
      </c>
      <c r="B4886" s="2">
        <v>1614</v>
      </c>
      <c r="C4886" s="2">
        <v>0</v>
      </c>
      <c r="D4886" s="2" t="s">
        <v>3787</v>
      </c>
      <c r="E4886" s="2">
        <v>5882</v>
      </c>
      <c r="F4886" s="2" t="s">
        <v>3358</v>
      </c>
      <c r="G4886" s="2">
        <v>2552929.321</v>
      </c>
      <c r="H4886" s="2">
        <v>1150995.6629999999</v>
      </c>
      <c r="I4886" s="2" t="s">
        <v>4898</v>
      </c>
      <c r="J4886" s="4">
        <v>39630</v>
      </c>
      <c r="K4886" s="230">
        <f t="shared" si="278"/>
        <v>2</v>
      </c>
      <c r="L4886" s="2" t="str">
        <f>$B4886&amp;"-"&amp;COUNTIF($B$2:$B4886, $B4886)</f>
        <v>1614-2</v>
      </c>
    </row>
    <row r="4887" spans="1:12" x14ac:dyDescent="0.2">
      <c r="A4887" s="2" t="s">
        <v>3786</v>
      </c>
      <c r="B4887" s="2">
        <v>1801</v>
      </c>
      <c r="C4887" s="2">
        <v>0</v>
      </c>
      <c r="D4887" s="2" t="s">
        <v>3787</v>
      </c>
      <c r="E4887" s="2">
        <v>5882</v>
      </c>
      <c r="F4887" s="2" t="s">
        <v>3358</v>
      </c>
      <c r="G4887" s="2">
        <v>2552855.2859999998</v>
      </c>
      <c r="H4887" s="2">
        <v>1149184.0830000001</v>
      </c>
      <c r="I4887" s="2" t="s">
        <v>4898</v>
      </c>
      <c r="J4887" s="4">
        <v>39630</v>
      </c>
      <c r="K4887" s="230">
        <f t="shared" si="278"/>
        <v>2</v>
      </c>
      <c r="L4887" s="2" t="str">
        <f>$B4887&amp;"-"&amp;COUNTIF($B$2:$B4887, $B4887)</f>
        <v>1801-1</v>
      </c>
    </row>
    <row r="4888" spans="1:12" x14ac:dyDescent="0.2">
      <c r="A4888" s="2" t="s">
        <v>3787</v>
      </c>
      <c r="B4888" s="2">
        <v>1803</v>
      </c>
      <c r="C4888" s="2">
        <v>0</v>
      </c>
      <c r="D4888" s="2" t="s">
        <v>3787</v>
      </c>
      <c r="E4888" s="2">
        <v>5882</v>
      </c>
      <c r="F4888" s="2" t="s">
        <v>3358</v>
      </c>
      <c r="G4888" s="2">
        <v>2552505.7089999998</v>
      </c>
      <c r="H4888" s="2">
        <v>1147562.871</v>
      </c>
      <c r="I4888" s="2" t="s">
        <v>4898</v>
      </c>
      <c r="J4888" s="4">
        <v>39630</v>
      </c>
      <c r="K4888" s="230">
        <f t="shared" si="278"/>
        <v>2</v>
      </c>
      <c r="L4888" s="2" t="str">
        <f>$B4888&amp;"-"&amp;COUNTIF($B$2:$B4888, $B4888)</f>
        <v>1803-1</v>
      </c>
    </row>
    <row r="4889" spans="1:12" x14ac:dyDescent="0.2">
      <c r="A4889" s="2" t="s">
        <v>3792</v>
      </c>
      <c r="B4889" s="2">
        <v>1805</v>
      </c>
      <c r="C4889" s="2">
        <v>0</v>
      </c>
      <c r="D4889" s="2" t="s">
        <v>3787</v>
      </c>
      <c r="E4889" s="2">
        <v>5882</v>
      </c>
      <c r="F4889" s="2" t="s">
        <v>3358</v>
      </c>
      <c r="G4889" s="2">
        <v>2554133.713</v>
      </c>
      <c r="H4889" s="2">
        <v>1148343.6850000001</v>
      </c>
      <c r="I4889" s="2" t="s">
        <v>4898</v>
      </c>
      <c r="J4889" s="4">
        <v>39630</v>
      </c>
      <c r="K4889" s="230">
        <f t="shared" si="278"/>
        <v>2</v>
      </c>
      <c r="L4889" s="2" t="str">
        <f>$B4889&amp;"-"&amp;COUNTIF($B$2:$B4889, $B4889)</f>
        <v>1805-1</v>
      </c>
    </row>
    <row r="4890" spans="1:12" x14ac:dyDescent="0.2">
      <c r="A4890" s="2" t="s">
        <v>3788</v>
      </c>
      <c r="B4890" s="2">
        <v>1802</v>
      </c>
      <c r="C4890" s="2">
        <v>0</v>
      </c>
      <c r="D4890" s="2" t="s">
        <v>3788</v>
      </c>
      <c r="E4890" s="2">
        <v>5883</v>
      </c>
      <c r="F4890" s="2" t="s">
        <v>3358</v>
      </c>
      <c r="G4890" s="2">
        <v>2553009.9019999998</v>
      </c>
      <c r="H4890" s="2">
        <v>1146775.2</v>
      </c>
      <c r="I4890" s="2" t="s">
        <v>4898</v>
      </c>
      <c r="J4890" s="4">
        <v>39630</v>
      </c>
      <c r="K4890" s="230">
        <f t="shared" si="278"/>
        <v>2</v>
      </c>
      <c r="L4890" s="2" t="str">
        <f>$B4890&amp;"-"&amp;COUNTIF($B$2:$B4890, $B4890)</f>
        <v>1802-1</v>
      </c>
    </row>
    <row r="4891" spans="1:12" x14ac:dyDescent="0.2">
      <c r="A4891" s="2" t="s">
        <v>3789</v>
      </c>
      <c r="B4891" s="2">
        <v>1804</v>
      </c>
      <c r="C4891" s="2">
        <v>0</v>
      </c>
      <c r="D4891" s="2" t="s">
        <v>3789</v>
      </c>
      <c r="E4891" s="2">
        <v>5884</v>
      </c>
      <c r="F4891" s="2" t="s">
        <v>3358</v>
      </c>
      <c r="G4891" s="2">
        <v>2554876.0789999999</v>
      </c>
      <c r="H4891" s="2">
        <v>1147551.5390000001</v>
      </c>
      <c r="I4891" s="2" t="s">
        <v>4898</v>
      </c>
      <c r="J4891" s="4">
        <v>39630</v>
      </c>
      <c r="K4891" s="230">
        <f t="shared" si="278"/>
        <v>2</v>
      </c>
      <c r="L4891" s="2" t="str">
        <f>$B4891&amp;"-"&amp;COUNTIF($B$2:$B4891, $B4891)</f>
        <v>1804-1</v>
      </c>
    </row>
    <row r="4892" spans="1:12" x14ac:dyDescent="0.2">
      <c r="A4892" s="2" t="s">
        <v>3792</v>
      </c>
      <c r="B4892" s="2">
        <v>1805</v>
      </c>
      <c r="C4892" s="2">
        <v>0</v>
      </c>
      <c r="D4892" s="2" t="s">
        <v>3789</v>
      </c>
      <c r="E4892" s="2">
        <v>5884</v>
      </c>
      <c r="F4892" s="2" t="s">
        <v>3358</v>
      </c>
      <c r="G4892" s="2">
        <v>2554341.2349999999</v>
      </c>
      <c r="H4892" s="2">
        <v>1147444.7849999999</v>
      </c>
      <c r="I4892" s="2" t="s">
        <v>4898</v>
      </c>
      <c r="J4892" s="4">
        <v>39630</v>
      </c>
      <c r="K4892" s="230">
        <f t="shared" si="278"/>
        <v>2</v>
      </c>
      <c r="L4892" s="2" t="str">
        <f>$B4892&amp;"-"&amp;COUNTIF($B$2:$B4892, $B4892)</f>
        <v>1805-2</v>
      </c>
    </row>
    <row r="4893" spans="1:12" x14ac:dyDescent="0.2">
      <c r="A4893" s="2" t="s">
        <v>3790</v>
      </c>
      <c r="B4893" s="2">
        <v>1808</v>
      </c>
      <c r="C4893" s="2">
        <v>0</v>
      </c>
      <c r="D4893" s="2" t="s">
        <v>3789</v>
      </c>
      <c r="E4893" s="2">
        <v>5884</v>
      </c>
      <c r="F4893" s="2" t="s">
        <v>3358</v>
      </c>
      <c r="G4893" s="2">
        <v>2556711.2250000001</v>
      </c>
      <c r="H4893" s="2">
        <v>1150105.814</v>
      </c>
      <c r="I4893" s="2" t="s">
        <v>4898</v>
      </c>
      <c r="J4893" s="4">
        <v>39630</v>
      </c>
      <c r="K4893" s="230">
        <f t="shared" si="278"/>
        <v>2</v>
      </c>
      <c r="L4893" s="2" t="str">
        <f>$B4893&amp;"-"&amp;COUNTIF($B$2:$B4893, $B4893)</f>
        <v>1808-2</v>
      </c>
    </row>
    <row r="4894" spans="1:12" x14ac:dyDescent="0.2">
      <c r="A4894" s="2" t="s">
        <v>3791</v>
      </c>
      <c r="B4894" s="2">
        <v>1809</v>
      </c>
      <c r="C4894" s="2">
        <v>0</v>
      </c>
      <c r="D4894" s="2" t="s">
        <v>3789</v>
      </c>
      <c r="E4894" s="2">
        <v>5884</v>
      </c>
      <c r="F4894" s="2" t="s">
        <v>3358</v>
      </c>
      <c r="G4894" s="2">
        <v>2556166.0269999998</v>
      </c>
      <c r="H4894" s="2">
        <v>1148435.456</v>
      </c>
      <c r="I4894" s="2" t="s">
        <v>4898</v>
      </c>
      <c r="J4894" s="4">
        <v>39630</v>
      </c>
      <c r="K4894" s="230">
        <f t="shared" si="278"/>
        <v>2</v>
      </c>
      <c r="L4894" s="2" t="str">
        <f>$B4894&amp;"-"&amp;COUNTIF($B$2:$B4894, $B4894)</f>
        <v>1809-1</v>
      </c>
    </row>
    <row r="4895" spans="1:12" x14ac:dyDescent="0.2">
      <c r="A4895" s="2" t="s">
        <v>3787</v>
      </c>
      <c r="B4895" s="2">
        <v>1803</v>
      </c>
      <c r="C4895" s="2">
        <v>0</v>
      </c>
      <c r="D4895" s="2" t="s">
        <v>3792</v>
      </c>
      <c r="E4895" s="2">
        <v>5885</v>
      </c>
      <c r="F4895" s="2" t="s">
        <v>3358</v>
      </c>
      <c r="G4895" s="2">
        <v>2554018.4369999999</v>
      </c>
      <c r="H4895" s="2">
        <v>1147809.5530000001</v>
      </c>
      <c r="I4895" s="2" t="s">
        <v>4898</v>
      </c>
      <c r="J4895" s="4">
        <v>39630</v>
      </c>
      <c r="K4895" s="230">
        <f t="shared" si="278"/>
        <v>2</v>
      </c>
      <c r="L4895" s="2" t="str">
        <f>$B4895&amp;"-"&amp;COUNTIF($B$2:$B4895, $B4895)</f>
        <v>1803-2</v>
      </c>
    </row>
    <row r="4896" spans="1:12" x14ac:dyDescent="0.2">
      <c r="A4896" s="2" t="s">
        <v>3789</v>
      </c>
      <c r="B4896" s="2">
        <v>1804</v>
      </c>
      <c r="C4896" s="2">
        <v>0</v>
      </c>
      <c r="D4896" s="2" t="s">
        <v>3792</v>
      </c>
      <c r="E4896" s="2">
        <v>5885</v>
      </c>
      <c r="F4896" s="2" t="s">
        <v>3358</v>
      </c>
      <c r="G4896" s="2">
        <v>2554467.4589999998</v>
      </c>
      <c r="H4896" s="2">
        <v>1147565.649</v>
      </c>
      <c r="I4896" s="2" t="s">
        <v>4898</v>
      </c>
      <c r="J4896" s="4">
        <v>39630</v>
      </c>
      <c r="K4896" s="230">
        <f t="shared" si="278"/>
        <v>2</v>
      </c>
      <c r="L4896" s="2" t="str">
        <f>$B4896&amp;"-"&amp;COUNTIF($B$2:$B4896, $B4896)</f>
        <v>1804-2</v>
      </c>
    </row>
    <row r="4897" spans="1:12" x14ac:dyDescent="0.2">
      <c r="A4897" s="2" t="s">
        <v>3792</v>
      </c>
      <c r="B4897" s="2">
        <v>1805</v>
      </c>
      <c r="C4897" s="2">
        <v>0</v>
      </c>
      <c r="D4897" s="2" t="s">
        <v>3792</v>
      </c>
      <c r="E4897" s="2">
        <v>5885</v>
      </c>
      <c r="F4897" s="2" t="s">
        <v>3358</v>
      </c>
      <c r="G4897" s="2">
        <v>2554447.8840000001</v>
      </c>
      <c r="H4897" s="2">
        <v>1148629.311</v>
      </c>
      <c r="I4897" s="2" t="s">
        <v>4898</v>
      </c>
      <c r="J4897" s="4">
        <v>39630</v>
      </c>
      <c r="K4897" s="230">
        <f t="shared" si="278"/>
        <v>2</v>
      </c>
      <c r="L4897" s="2" t="str">
        <f>$B4897&amp;"-"&amp;COUNTIF($B$2:$B4897, $B4897)</f>
        <v>1805-3</v>
      </c>
    </row>
    <row r="4898" spans="1:12" x14ac:dyDescent="0.2">
      <c r="A4898" s="2" t="s">
        <v>3809</v>
      </c>
      <c r="B4898" s="2">
        <v>1807</v>
      </c>
      <c r="C4898" s="2">
        <v>0</v>
      </c>
      <c r="D4898" s="2" t="s">
        <v>3794</v>
      </c>
      <c r="E4898" s="2">
        <v>5886</v>
      </c>
      <c r="F4898" s="2" t="s">
        <v>3358</v>
      </c>
      <c r="G4898" s="2">
        <v>2558262.6910000001</v>
      </c>
      <c r="H4898" s="2">
        <v>1145117.9739999999</v>
      </c>
      <c r="I4898" s="2" t="s">
        <v>4898</v>
      </c>
      <c r="J4898" s="4">
        <v>39630</v>
      </c>
      <c r="K4898" s="230">
        <f t="shared" si="278"/>
        <v>2</v>
      </c>
      <c r="L4898" s="2" t="str">
        <f>$B4898&amp;"-"&amp;COUNTIF($B$2:$B4898, $B4898)</f>
        <v>1807-1</v>
      </c>
    </row>
    <row r="4899" spans="1:12" x14ac:dyDescent="0.2">
      <c r="A4899" s="2" t="s">
        <v>3793</v>
      </c>
      <c r="B4899" s="2">
        <v>1815</v>
      </c>
      <c r="C4899" s="2">
        <v>0</v>
      </c>
      <c r="D4899" s="2" t="s">
        <v>3794</v>
      </c>
      <c r="E4899" s="2">
        <v>5886</v>
      </c>
      <c r="F4899" s="2" t="s">
        <v>3358</v>
      </c>
      <c r="G4899" s="2">
        <v>2557835.1869999999</v>
      </c>
      <c r="H4899" s="2">
        <v>1144050.963</v>
      </c>
      <c r="I4899" s="2" t="s">
        <v>4898</v>
      </c>
      <c r="J4899" s="4">
        <v>39630</v>
      </c>
      <c r="K4899" s="230">
        <f t="shared" si="278"/>
        <v>2</v>
      </c>
      <c r="L4899" s="2" t="str">
        <f>$B4899&amp;"-"&amp;COUNTIF($B$2:$B4899, $B4899)</f>
        <v>1815-1</v>
      </c>
    </row>
    <row r="4900" spans="1:12" x14ac:dyDescent="0.2">
      <c r="A4900" s="2" t="s">
        <v>3795</v>
      </c>
      <c r="B4900" s="2">
        <v>1816</v>
      </c>
      <c r="C4900" s="2">
        <v>0</v>
      </c>
      <c r="D4900" s="2" t="s">
        <v>3794</v>
      </c>
      <c r="E4900" s="2">
        <v>5886</v>
      </c>
      <c r="F4900" s="2" t="s">
        <v>3358</v>
      </c>
      <c r="G4900" s="2">
        <v>2558027.3590000002</v>
      </c>
      <c r="H4900" s="2">
        <v>1144770.8359999999</v>
      </c>
      <c r="I4900" s="2" t="s">
        <v>4898</v>
      </c>
      <c r="J4900" s="4">
        <v>39630</v>
      </c>
      <c r="K4900" s="230">
        <f t="shared" si="278"/>
        <v>2</v>
      </c>
      <c r="L4900" s="2" t="str">
        <f>$B4900&amp;"-"&amp;COUNTIF($B$2:$B4900, $B4900)</f>
        <v>1816-1</v>
      </c>
    </row>
    <row r="4901" spans="1:12" x14ac:dyDescent="0.2">
      <c r="A4901" s="2" t="s">
        <v>3796</v>
      </c>
      <c r="B4901" s="2">
        <v>1817</v>
      </c>
      <c r="C4901" s="2">
        <v>0</v>
      </c>
      <c r="D4901" s="2" t="s">
        <v>3794</v>
      </c>
      <c r="E4901" s="2">
        <v>5886</v>
      </c>
      <c r="F4901" s="2" t="s">
        <v>3358</v>
      </c>
      <c r="G4901" s="2">
        <v>2558913.6230000001</v>
      </c>
      <c r="H4901" s="2">
        <v>1144760.868</v>
      </c>
      <c r="I4901" s="2" t="s">
        <v>4898</v>
      </c>
      <c r="J4901" s="4">
        <v>39630</v>
      </c>
      <c r="K4901" s="230">
        <f t="shared" si="278"/>
        <v>2</v>
      </c>
      <c r="L4901" s="2" t="str">
        <f>$B4901&amp;"-"&amp;COUNTIF($B$2:$B4901, $B4901)</f>
        <v>1817-1</v>
      </c>
    </row>
    <row r="4902" spans="1:12" x14ac:dyDescent="0.2">
      <c r="A4902" s="2" t="s">
        <v>3794</v>
      </c>
      <c r="B4902" s="2">
        <v>1820</v>
      </c>
      <c r="C4902" s="2">
        <v>0</v>
      </c>
      <c r="D4902" s="2" t="s">
        <v>3794</v>
      </c>
      <c r="E4902" s="2">
        <v>5886</v>
      </c>
      <c r="F4902" s="2" t="s">
        <v>3358</v>
      </c>
      <c r="G4902" s="2">
        <v>2559544.9330000002</v>
      </c>
      <c r="H4902" s="2">
        <v>1142768.9539999999</v>
      </c>
      <c r="I4902" s="2" t="s">
        <v>4898</v>
      </c>
      <c r="J4902" s="4">
        <v>39630</v>
      </c>
      <c r="K4902" s="230">
        <f t="shared" si="278"/>
        <v>2</v>
      </c>
      <c r="L4902" s="2" t="str">
        <f>$B4902&amp;"-"&amp;COUNTIF($B$2:$B4902, $B4902)</f>
        <v>1820-1</v>
      </c>
    </row>
    <row r="4903" spans="1:12" x14ac:dyDescent="0.2">
      <c r="A4903" s="2" t="s">
        <v>3797</v>
      </c>
      <c r="B4903" s="2">
        <v>1820</v>
      </c>
      <c r="C4903" s="2">
        <v>5</v>
      </c>
      <c r="D4903" s="2" t="s">
        <v>3794</v>
      </c>
      <c r="E4903" s="2">
        <v>5886</v>
      </c>
      <c r="F4903" s="2" t="s">
        <v>3358</v>
      </c>
      <c r="G4903" s="2">
        <v>2560519.406</v>
      </c>
      <c r="H4903" s="2">
        <v>1141678.5900000001</v>
      </c>
      <c r="I4903" s="2" t="s">
        <v>4898</v>
      </c>
      <c r="J4903" s="4">
        <v>39630</v>
      </c>
      <c r="K4903" s="230">
        <f t="shared" si="278"/>
        <v>2</v>
      </c>
      <c r="L4903" s="2" t="str">
        <f>$B4903&amp;"-"&amp;COUNTIF($B$2:$B4903, $B4903)</f>
        <v>1820-2</v>
      </c>
    </row>
    <row r="4904" spans="1:12" x14ac:dyDescent="0.2">
      <c r="A4904" s="2" t="s">
        <v>3798</v>
      </c>
      <c r="B4904" s="2">
        <v>1822</v>
      </c>
      <c r="C4904" s="2">
        <v>0</v>
      </c>
      <c r="D4904" s="2" t="s">
        <v>3794</v>
      </c>
      <c r="E4904" s="2">
        <v>5886</v>
      </c>
      <c r="F4904" s="2" t="s">
        <v>3358</v>
      </c>
      <c r="G4904" s="2">
        <v>2559959.5469999998</v>
      </c>
      <c r="H4904" s="2">
        <v>1143306.42</v>
      </c>
      <c r="I4904" s="2" t="s">
        <v>4898</v>
      </c>
      <c r="J4904" s="4">
        <v>39630</v>
      </c>
      <c r="K4904" s="230">
        <f t="shared" si="278"/>
        <v>2</v>
      </c>
      <c r="L4904" s="2" t="str">
        <f>$B4904&amp;"-"&amp;COUNTIF($B$2:$B4904, $B4904)</f>
        <v>1822-1</v>
      </c>
    </row>
    <row r="4905" spans="1:12" x14ac:dyDescent="0.2">
      <c r="A4905" s="2" t="s">
        <v>3799</v>
      </c>
      <c r="B4905" s="2">
        <v>1823</v>
      </c>
      <c r="C4905" s="2">
        <v>0</v>
      </c>
      <c r="D4905" s="2" t="s">
        <v>3794</v>
      </c>
      <c r="E4905" s="2">
        <v>5886</v>
      </c>
      <c r="F4905" s="2" t="s">
        <v>3358</v>
      </c>
      <c r="G4905" s="2">
        <v>2561194.86</v>
      </c>
      <c r="H4905" s="2">
        <v>1143143.206</v>
      </c>
      <c r="I4905" s="2" t="s">
        <v>4898</v>
      </c>
      <c r="J4905" s="4">
        <v>39630</v>
      </c>
      <c r="K4905" s="230">
        <f t="shared" si="278"/>
        <v>2</v>
      </c>
      <c r="L4905" s="2" t="str">
        <f>$B4905&amp;"-"&amp;COUNTIF($B$2:$B4905, $B4905)</f>
        <v>1823-1</v>
      </c>
    </row>
    <row r="4906" spans="1:12" x14ac:dyDescent="0.2">
      <c r="A4906" s="2" t="s">
        <v>3800</v>
      </c>
      <c r="B4906" s="2">
        <v>1824</v>
      </c>
      <c r="C4906" s="2">
        <v>0</v>
      </c>
      <c r="D4906" s="2" t="s">
        <v>3794</v>
      </c>
      <c r="E4906" s="2">
        <v>5886</v>
      </c>
      <c r="F4906" s="2" t="s">
        <v>3358</v>
      </c>
      <c r="G4906" s="2">
        <v>2563802.6740000001</v>
      </c>
      <c r="H4906" s="2">
        <v>1143680.601</v>
      </c>
      <c r="I4906" s="2" t="s">
        <v>4898</v>
      </c>
      <c r="J4906" s="4">
        <v>39630</v>
      </c>
      <c r="K4906" s="230">
        <f t="shared" si="278"/>
        <v>2</v>
      </c>
      <c r="L4906" s="2" t="str">
        <f>$B4906&amp;"-"&amp;COUNTIF($B$2:$B4906, $B4906)</f>
        <v>1824-1</v>
      </c>
    </row>
    <row r="4907" spans="1:12" x14ac:dyDescent="0.2">
      <c r="A4907" s="2" t="s">
        <v>3801</v>
      </c>
      <c r="B4907" s="2">
        <v>1832</v>
      </c>
      <c r="C4907" s="2">
        <v>0</v>
      </c>
      <c r="D4907" s="2" t="s">
        <v>3794</v>
      </c>
      <c r="E4907" s="2">
        <v>5886</v>
      </c>
      <c r="F4907" s="2" t="s">
        <v>3358</v>
      </c>
      <c r="G4907" s="2">
        <v>2560082.4920000001</v>
      </c>
      <c r="H4907" s="2">
        <v>1144736.73</v>
      </c>
      <c r="I4907" s="2" t="s">
        <v>4898</v>
      </c>
      <c r="J4907" s="4">
        <v>39630</v>
      </c>
      <c r="K4907" s="230">
        <f t="shared" si="278"/>
        <v>2</v>
      </c>
      <c r="L4907" s="2" t="str">
        <f>$B4907&amp;"-"&amp;COUNTIF($B$2:$B4907, $B4907)</f>
        <v>1832-1</v>
      </c>
    </row>
    <row r="4908" spans="1:12" x14ac:dyDescent="0.2">
      <c r="A4908" s="2" t="s">
        <v>3802</v>
      </c>
      <c r="B4908" s="2">
        <v>1832</v>
      </c>
      <c r="C4908" s="2">
        <v>2</v>
      </c>
      <c r="D4908" s="2" t="s">
        <v>3794</v>
      </c>
      <c r="E4908" s="2">
        <v>5886</v>
      </c>
      <c r="F4908" s="2" t="s">
        <v>3358</v>
      </c>
      <c r="G4908" s="2">
        <v>2560998.0890000002</v>
      </c>
      <c r="H4908" s="2">
        <v>1146294.7779999999</v>
      </c>
      <c r="I4908" s="2" t="s">
        <v>4898</v>
      </c>
      <c r="J4908" s="4">
        <v>39630</v>
      </c>
      <c r="K4908" s="230">
        <f t="shared" si="278"/>
        <v>2</v>
      </c>
      <c r="L4908" s="2" t="str">
        <f>$B4908&amp;"-"&amp;COUNTIF($B$2:$B4908, $B4908)</f>
        <v>1832-2</v>
      </c>
    </row>
    <row r="4909" spans="1:12" x14ac:dyDescent="0.2">
      <c r="A4909" s="2" t="s">
        <v>3803</v>
      </c>
      <c r="B4909" s="2">
        <v>1833</v>
      </c>
      <c r="C4909" s="2">
        <v>0</v>
      </c>
      <c r="D4909" s="2" t="s">
        <v>3794</v>
      </c>
      <c r="E4909" s="2">
        <v>5886</v>
      </c>
      <c r="F4909" s="2" t="s">
        <v>3358</v>
      </c>
      <c r="G4909" s="2">
        <v>2562847.86</v>
      </c>
      <c r="H4909" s="2">
        <v>1146226.584</v>
      </c>
      <c r="I4909" s="2" t="s">
        <v>4898</v>
      </c>
      <c r="J4909" s="4">
        <v>39630</v>
      </c>
      <c r="K4909" s="230">
        <f t="shared" si="278"/>
        <v>2</v>
      </c>
      <c r="L4909" s="2" t="str">
        <f>$B4909&amp;"-"&amp;COUNTIF($B$2:$B4909, $B4909)</f>
        <v>1833-1</v>
      </c>
    </row>
    <row r="4910" spans="1:12" x14ac:dyDescent="0.2">
      <c r="A4910" s="2" t="s">
        <v>3804</v>
      </c>
      <c r="B4910" s="2">
        <v>1814</v>
      </c>
      <c r="C4910" s="2">
        <v>0</v>
      </c>
      <c r="D4910" s="2" t="s">
        <v>3804</v>
      </c>
      <c r="E4910" s="2">
        <v>5889</v>
      </c>
      <c r="F4910" s="2" t="s">
        <v>3358</v>
      </c>
      <c r="G4910" s="2">
        <v>2556123.068</v>
      </c>
      <c r="H4910" s="2">
        <v>1145016.078</v>
      </c>
      <c r="I4910" s="2" t="s">
        <v>4898</v>
      </c>
      <c r="J4910" s="4">
        <v>39630</v>
      </c>
      <c r="K4910" s="230">
        <f t="shared" si="278"/>
        <v>2</v>
      </c>
      <c r="L4910" s="2" t="str">
        <f>$B4910&amp;"-"&amp;COUNTIF($B$2:$B4910, $B4910)</f>
        <v>1814-1</v>
      </c>
    </row>
    <row r="4911" spans="1:12" x14ac:dyDescent="0.2">
      <c r="A4911" s="2" t="s">
        <v>3805</v>
      </c>
      <c r="B4911" s="2">
        <v>1800</v>
      </c>
      <c r="C4911" s="2">
        <v>0</v>
      </c>
      <c r="D4911" s="2" t="s">
        <v>3805</v>
      </c>
      <c r="E4911" s="2">
        <v>5890</v>
      </c>
      <c r="F4911" s="2" t="s">
        <v>3358</v>
      </c>
      <c r="G4911" s="2">
        <v>2554622.5839999998</v>
      </c>
      <c r="H4911" s="2">
        <v>1146054.9990000001</v>
      </c>
      <c r="I4911" s="2" t="s">
        <v>4898</v>
      </c>
      <c r="J4911" s="4">
        <v>39630</v>
      </c>
      <c r="K4911" s="230">
        <f t="shared" si="278"/>
        <v>2</v>
      </c>
      <c r="L4911" s="2" t="str">
        <f>$B4911&amp;"-"&amp;COUNTIF($B$2:$B4911, $B4911)</f>
        <v>1800-1</v>
      </c>
    </row>
    <row r="4912" spans="1:12" x14ac:dyDescent="0.2">
      <c r="A4912" s="2" t="s">
        <v>3806</v>
      </c>
      <c r="B4912" s="2">
        <v>1820</v>
      </c>
      <c r="C4912" s="2">
        <v>6</v>
      </c>
      <c r="D4912" s="2" t="s">
        <v>3806</v>
      </c>
      <c r="E4912" s="2">
        <v>5891</v>
      </c>
      <c r="F4912" s="2" t="s">
        <v>3358</v>
      </c>
      <c r="G4912" s="2">
        <v>2563043.3730000001</v>
      </c>
      <c r="H4912" s="2">
        <v>1141936.284</v>
      </c>
      <c r="I4912" s="2" t="s">
        <v>4898</v>
      </c>
      <c r="J4912" s="4">
        <v>39630</v>
      </c>
      <c r="K4912" s="230">
        <f t="shared" si="278"/>
        <v>2</v>
      </c>
      <c r="L4912" s="2" t="str">
        <f>$B4912&amp;"-"&amp;COUNTIF($B$2:$B4912, $B4912)</f>
        <v>1820-3</v>
      </c>
    </row>
    <row r="4913" spans="1:12" x14ac:dyDescent="0.2">
      <c r="A4913" s="2" t="s">
        <v>3807</v>
      </c>
      <c r="B4913" s="2">
        <v>1806</v>
      </c>
      <c r="C4913" s="2">
        <v>0</v>
      </c>
      <c r="D4913" s="2" t="s">
        <v>3808</v>
      </c>
      <c r="E4913" s="2">
        <v>5892</v>
      </c>
      <c r="F4913" s="2" t="s">
        <v>3358</v>
      </c>
      <c r="G4913" s="2">
        <v>2559223.3760000002</v>
      </c>
      <c r="H4913" s="2">
        <v>1150077.7819999999</v>
      </c>
      <c r="I4913" s="2" t="s">
        <v>4898</v>
      </c>
      <c r="J4913" s="4">
        <v>39630</v>
      </c>
      <c r="K4913" s="230">
        <f t="shared" si="278"/>
        <v>2</v>
      </c>
      <c r="L4913" s="2" t="str">
        <f>$B4913&amp;"-"&amp;COUNTIF($B$2:$B4913, $B4913)</f>
        <v>1806-1</v>
      </c>
    </row>
    <row r="4914" spans="1:12" x14ac:dyDescent="0.2">
      <c r="A4914" s="2" t="s">
        <v>3809</v>
      </c>
      <c r="B4914" s="2">
        <v>1807</v>
      </c>
      <c r="C4914" s="2">
        <v>0</v>
      </c>
      <c r="D4914" s="2" t="s">
        <v>3808</v>
      </c>
      <c r="E4914" s="2">
        <v>5892</v>
      </c>
      <c r="F4914" s="2" t="s">
        <v>3358</v>
      </c>
      <c r="G4914" s="2">
        <v>2559279.0410000002</v>
      </c>
      <c r="H4914" s="2">
        <v>1147289.1399999999</v>
      </c>
      <c r="I4914" s="2" t="s">
        <v>4898</v>
      </c>
      <c r="J4914" s="4">
        <v>39630</v>
      </c>
      <c r="K4914" s="230">
        <f t="shared" si="278"/>
        <v>2</v>
      </c>
      <c r="L4914" s="2" t="str">
        <f>$B4914&amp;"-"&amp;COUNTIF($B$2:$B4914, $B4914)</f>
        <v>1807-2</v>
      </c>
    </row>
    <row r="4915" spans="1:12" x14ac:dyDescent="0.2">
      <c r="A4915" s="2" t="s">
        <v>3810</v>
      </c>
      <c r="B4915" s="2">
        <v>1432</v>
      </c>
      <c r="C4915" s="2">
        <v>0</v>
      </c>
      <c r="D4915" s="2" t="s">
        <v>3810</v>
      </c>
      <c r="E4915" s="2">
        <v>5902</v>
      </c>
      <c r="F4915" s="2" t="s">
        <v>3358</v>
      </c>
      <c r="G4915" s="2">
        <v>2537794.1120000002</v>
      </c>
      <c r="H4915" s="2">
        <v>1176611.997</v>
      </c>
      <c r="I4915" s="2" t="s">
        <v>4898</v>
      </c>
      <c r="J4915" s="4">
        <v>39630</v>
      </c>
      <c r="K4915" s="230">
        <f t="shared" si="278"/>
        <v>2</v>
      </c>
      <c r="L4915" s="2" t="str">
        <f>$B4915&amp;"-"&amp;COUNTIF($B$2:$B4915, $B4915)</f>
        <v>1432-1</v>
      </c>
    </row>
    <row r="4916" spans="1:12" x14ac:dyDescent="0.2">
      <c r="A4916" s="2" t="s">
        <v>3622</v>
      </c>
      <c r="B4916" s="2">
        <v>1045</v>
      </c>
      <c r="C4916" s="2">
        <v>0</v>
      </c>
      <c r="D4916" s="2" t="s">
        <v>3811</v>
      </c>
      <c r="E4916" s="2">
        <v>5903</v>
      </c>
      <c r="F4916" s="2" t="s">
        <v>3358</v>
      </c>
      <c r="G4916" s="2">
        <v>2545870.0440000002</v>
      </c>
      <c r="H4916" s="2">
        <v>1174538.08</v>
      </c>
      <c r="I4916" s="2" t="s">
        <v>4898</v>
      </c>
      <c r="J4916" s="4">
        <v>39630</v>
      </c>
      <c r="K4916" s="230">
        <f t="shared" si="278"/>
        <v>2</v>
      </c>
      <c r="L4916" s="2" t="str">
        <f>$B4916&amp;"-"&amp;COUNTIF($B$2:$B4916, $B4916)</f>
        <v>1045-2</v>
      </c>
    </row>
    <row r="4917" spans="1:12" x14ac:dyDescent="0.2">
      <c r="A4917" s="2" t="s">
        <v>3811</v>
      </c>
      <c r="B4917" s="2">
        <v>1407</v>
      </c>
      <c r="C4917" s="2">
        <v>4</v>
      </c>
      <c r="D4917" s="2" t="s">
        <v>3811</v>
      </c>
      <c r="E4917" s="2">
        <v>5903</v>
      </c>
      <c r="F4917" s="2" t="s">
        <v>3358</v>
      </c>
      <c r="G4917" s="2">
        <v>2544665.2850000001</v>
      </c>
      <c r="H4917" s="2">
        <v>1175399.1680000001</v>
      </c>
      <c r="I4917" s="2" t="s">
        <v>4898</v>
      </c>
      <c r="J4917" s="4">
        <v>39630</v>
      </c>
      <c r="K4917" s="230">
        <f t="shared" si="278"/>
        <v>2</v>
      </c>
      <c r="L4917" s="2" t="str">
        <f>$B4917&amp;"-"&amp;COUNTIF($B$2:$B4917, $B4917)</f>
        <v>1407-1</v>
      </c>
    </row>
    <row r="4918" spans="1:12" x14ac:dyDescent="0.2">
      <c r="A4918" s="2" t="s">
        <v>3812</v>
      </c>
      <c r="B4918" s="2">
        <v>1436</v>
      </c>
      <c r="C4918" s="2">
        <v>2</v>
      </c>
      <c r="D4918" s="2" t="s">
        <v>3812</v>
      </c>
      <c r="E4918" s="2">
        <v>5904</v>
      </c>
      <c r="F4918" s="2" t="s">
        <v>3358</v>
      </c>
      <c r="G4918" s="2">
        <v>2535691.6069999998</v>
      </c>
      <c r="H4918" s="2">
        <v>1180944.9380000001</v>
      </c>
      <c r="I4918" s="2" t="s">
        <v>4898</v>
      </c>
      <c r="J4918" s="4">
        <v>39630</v>
      </c>
      <c r="K4918" s="230">
        <f t="shared" si="278"/>
        <v>2</v>
      </c>
      <c r="L4918" s="2" t="str">
        <f>$B4918&amp;"-"&amp;COUNTIF($B$2:$B4918, $B4918)</f>
        <v>1436-1</v>
      </c>
    </row>
    <row r="4919" spans="1:12" x14ac:dyDescent="0.2">
      <c r="A4919" s="2" t="s">
        <v>3813</v>
      </c>
      <c r="B4919" s="2">
        <v>1443</v>
      </c>
      <c r="C4919" s="2">
        <v>0</v>
      </c>
      <c r="D4919" s="2" t="s">
        <v>3813</v>
      </c>
      <c r="E4919" s="2">
        <v>5905</v>
      </c>
      <c r="F4919" s="2" t="s">
        <v>3358</v>
      </c>
      <c r="G4919" s="2">
        <v>2533151.7850000001</v>
      </c>
      <c r="H4919" s="2">
        <v>1181951.2150000001</v>
      </c>
      <c r="I4919" s="2" t="s">
        <v>4898</v>
      </c>
      <c r="J4919" s="4">
        <v>39630</v>
      </c>
      <c r="K4919" s="230">
        <f t="shared" si="278"/>
        <v>2</v>
      </c>
      <c r="L4919" s="2" t="str">
        <f>$B4919&amp;"-"&amp;COUNTIF($B$2:$B4919, $B4919)</f>
        <v>1443-2</v>
      </c>
    </row>
    <row r="4920" spans="1:12" x14ac:dyDescent="0.2">
      <c r="A4920" s="2" t="s">
        <v>3814</v>
      </c>
      <c r="B4920" s="2">
        <v>1443</v>
      </c>
      <c r="C4920" s="2">
        <v>2</v>
      </c>
      <c r="D4920" s="2" t="s">
        <v>3813</v>
      </c>
      <c r="E4920" s="2">
        <v>5905</v>
      </c>
      <c r="F4920" s="2" t="s">
        <v>3358</v>
      </c>
      <c r="G4920" s="2">
        <v>2534756.3840000001</v>
      </c>
      <c r="H4920" s="2">
        <v>1182905.7250000001</v>
      </c>
      <c r="I4920" s="2" t="s">
        <v>4898</v>
      </c>
      <c r="J4920" s="4">
        <v>39630</v>
      </c>
      <c r="K4920" s="230">
        <f t="shared" si="278"/>
        <v>2</v>
      </c>
      <c r="L4920" s="2" t="str">
        <f>$B4920&amp;"-"&amp;COUNTIF($B$2:$B4920, $B4920)</f>
        <v>1443-3</v>
      </c>
    </row>
    <row r="4921" spans="1:12" x14ac:dyDescent="0.2">
      <c r="A4921" s="2" t="s">
        <v>3815</v>
      </c>
      <c r="B4921" s="2">
        <v>1443</v>
      </c>
      <c r="C4921" s="2">
        <v>3</v>
      </c>
      <c r="D4921" s="2" t="s">
        <v>3813</v>
      </c>
      <c r="E4921" s="2">
        <v>5905</v>
      </c>
      <c r="F4921" s="2" t="s">
        <v>3358</v>
      </c>
      <c r="G4921" s="2">
        <v>2534775.1460000002</v>
      </c>
      <c r="H4921" s="2">
        <v>1181918.8659999999</v>
      </c>
      <c r="I4921" s="2" t="s">
        <v>4898</v>
      </c>
      <c r="J4921" s="4">
        <v>39630</v>
      </c>
      <c r="K4921" s="230">
        <f t="shared" si="278"/>
        <v>2</v>
      </c>
      <c r="L4921" s="2" t="str">
        <f>$B4921&amp;"-"&amp;COUNTIF($B$2:$B4921, $B4921)</f>
        <v>1443-4</v>
      </c>
    </row>
    <row r="4922" spans="1:12" x14ac:dyDescent="0.2">
      <c r="A4922" s="2" t="s">
        <v>3816</v>
      </c>
      <c r="B4922" s="2">
        <v>1464</v>
      </c>
      <c r="C4922" s="2">
        <v>0</v>
      </c>
      <c r="D4922" s="2" t="s">
        <v>3816</v>
      </c>
      <c r="E4922" s="2">
        <v>5907</v>
      </c>
      <c r="F4922" s="2" t="s">
        <v>3358</v>
      </c>
      <c r="G4922" s="2">
        <v>2549719.6680000001</v>
      </c>
      <c r="H4922" s="2">
        <v>1181206.5079999999</v>
      </c>
      <c r="I4922" s="2" t="s">
        <v>4898</v>
      </c>
      <c r="J4922" s="4">
        <v>39630</v>
      </c>
      <c r="K4922" s="230">
        <f t="shared" si="278"/>
        <v>2</v>
      </c>
      <c r="L4922" s="2" t="str">
        <f>$B4922&amp;"-"&amp;COUNTIF($B$2:$B4922, $B4922)</f>
        <v>1464-1</v>
      </c>
    </row>
    <row r="4923" spans="1:12" x14ac:dyDescent="0.2">
      <c r="A4923" s="2" t="s">
        <v>3817</v>
      </c>
      <c r="B4923" s="2">
        <v>1464</v>
      </c>
      <c r="C4923" s="2">
        <v>2</v>
      </c>
      <c r="D4923" s="2" t="s">
        <v>3817</v>
      </c>
      <c r="E4923" s="2">
        <v>5908</v>
      </c>
      <c r="F4923" s="2" t="s">
        <v>3358</v>
      </c>
      <c r="G4923" s="2">
        <v>2549001.19</v>
      </c>
      <c r="H4923" s="2">
        <v>1179591.0279999999</v>
      </c>
      <c r="I4923" s="2" t="s">
        <v>4898</v>
      </c>
      <c r="J4923" s="4">
        <v>39630</v>
      </c>
      <c r="K4923" s="230">
        <f t="shared" si="278"/>
        <v>2</v>
      </c>
      <c r="L4923" s="2" t="str">
        <f>$B4923&amp;"-"&amp;COUNTIF($B$2:$B4923, $B4923)</f>
        <v>1464-2</v>
      </c>
    </row>
    <row r="4924" spans="1:12" x14ac:dyDescent="0.2">
      <c r="A4924" s="2" t="s">
        <v>3818</v>
      </c>
      <c r="B4924" s="2">
        <v>1400</v>
      </c>
      <c r="C4924" s="2">
        <v>5</v>
      </c>
      <c r="D4924" s="2" t="s">
        <v>3818</v>
      </c>
      <c r="E4924" s="2">
        <v>5909</v>
      </c>
      <c r="F4924" s="2" t="s">
        <v>3358</v>
      </c>
      <c r="G4924" s="2">
        <v>2542674.7650000001</v>
      </c>
      <c r="H4924" s="2">
        <v>1182315.4010000001</v>
      </c>
      <c r="I4924" s="2" t="s">
        <v>4898</v>
      </c>
      <c r="J4924" s="4">
        <v>39630</v>
      </c>
      <c r="K4924" s="230">
        <f t="shared" si="278"/>
        <v>2</v>
      </c>
      <c r="L4924" s="2" t="str">
        <f>$B4924&amp;"-"&amp;COUNTIF($B$2:$B4924, $B4924)</f>
        <v>1400-1</v>
      </c>
    </row>
    <row r="4925" spans="1:12" x14ac:dyDescent="0.2">
      <c r="A4925" s="2" t="s">
        <v>3819</v>
      </c>
      <c r="B4925" s="2">
        <v>1406</v>
      </c>
      <c r="C4925" s="2">
        <v>0</v>
      </c>
      <c r="D4925" s="2" t="s">
        <v>3819</v>
      </c>
      <c r="E4925" s="2">
        <v>5910</v>
      </c>
      <c r="F4925" s="2" t="s">
        <v>3358</v>
      </c>
      <c r="G4925" s="2">
        <v>2543626.594</v>
      </c>
      <c r="H4925" s="2">
        <v>1178470.1610000001</v>
      </c>
      <c r="I4925" s="2" t="s">
        <v>4898</v>
      </c>
      <c r="J4925" s="4">
        <v>39630</v>
      </c>
      <c r="K4925" s="230">
        <f t="shared" si="278"/>
        <v>2</v>
      </c>
      <c r="L4925" s="2" t="str">
        <f>$B4925&amp;"-"&amp;COUNTIF($B$2:$B4925, $B4925)</f>
        <v>1406-1</v>
      </c>
    </row>
    <row r="4926" spans="1:12" x14ac:dyDescent="0.2">
      <c r="A4926" s="2" t="s">
        <v>3818</v>
      </c>
      <c r="B4926" s="2">
        <v>1400</v>
      </c>
      <c r="C4926" s="2">
        <v>5</v>
      </c>
      <c r="D4926" s="2" t="s">
        <v>3820</v>
      </c>
      <c r="E4926" s="2">
        <v>5911</v>
      </c>
      <c r="F4926" s="2" t="s">
        <v>3358</v>
      </c>
      <c r="G4926" s="2">
        <v>2541596.4210000001</v>
      </c>
      <c r="H4926" s="2">
        <v>1180779.5279999999</v>
      </c>
      <c r="I4926" s="2" t="s">
        <v>4898</v>
      </c>
      <c r="J4926" s="4">
        <v>39630</v>
      </c>
      <c r="K4926" s="230">
        <f t="shared" si="278"/>
        <v>2</v>
      </c>
      <c r="L4926" s="2" t="str">
        <f>$B4926&amp;"-"&amp;COUNTIF($B$2:$B4926, $B4926)</f>
        <v>1400-2</v>
      </c>
    </row>
    <row r="4927" spans="1:12" x14ac:dyDescent="0.2">
      <c r="A4927" s="2" t="s">
        <v>3820</v>
      </c>
      <c r="B4927" s="2">
        <v>1404</v>
      </c>
      <c r="C4927" s="2">
        <v>0</v>
      </c>
      <c r="D4927" s="2" t="s">
        <v>3820</v>
      </c>
      <c r="E4927" s="2">
        <v>5911</v>
      </c>
      <c r="F4927" s="2" t="s">
        <v>3358</v>
      </c>
      <c r="G4927" s="2">
        <v>2542904.0759999999</v>
      </c>
      <c r="H4927" s="2">
        <v>1180236.1510000001</v>
      </c>
      <c r="I4927" s="2" t="s">
        <v>4898</v>
      </c>
      <c r="J4927" s="4">
        <v>39630</v>
      </c>
      <c r="K4927" s="230">
        <f t="shared" si="278"/>
        <v>2</v>
      </c>
      <c r="L4927" s="2" t="str">
        <f>$B4927&amp;"-"&amp;COUNTIF($B$2:$B4927, $B4927)</f>
        <v>1404-1</v>
      </c>
    </row>
    <row r="4928" spans="1:12" x14ac:dyDescent="0.2">
      <c r="A4928" s="2" t="s">
        <v>3821</v>
      </c>
      <c r="B4928" s="2">
        <v>1415</v>
      </c>
      <c r="C4928" s="2">
        <v>2</v>
      </c>
      <c r="D4928" s="2" t="s">
        <v>3821</v>
      </c>
      <c r="E4928" s="2">
        <v>5912</v>
      </c>
      <c r="F4928" s="2" t="s">
        <v>3358</v>
      </c>
      <c r="G4928" s="2">
        <v>2548044.9890000001</v>
      </c>
      <c r="H4928" s="2">
        <v>1177739.469</v>
      </c>
      <c r="I4928" s="2" t="s">
        <v>4898</v>
      </c>
      <c r="J4928" s="4">
        <v>39630</v>
      </c>
      <c r="K4928" s="230">
        <f t="shared" si="278"/>
        <v>2</v>
      </c>
      <c r="L4928" s="2" t="str">
        <f>$B4928&amp;"-"&amp;COUNTIF($B$2:$B4928, $B4928)</f>
        <v>1415-1</v>
      </c>
    </row>
    <row r="4929" spans="1:12" x14ac:dyDescent="0.2">
      <c r="A4929" s="2" t="s">
        <v>3822</v>
      </c>
      <c r="B4929" s="2">
        <v>1407</v>
      </c>
      <c r="C4929" s="2">
        <v>0</v>
      </c>
      <c r="D4929" s="2" t="s">
        <v>3822</v>
      </c>
      <c r="E4929" s="2">
        <v>5913</v>
      </c>
      <c r="F4929" s="2" t="s">
        <v>3358</v>
      </c>
      <c r="G4929" s="2">
        <v>2545071.7140000002</v>
      </c>
      <c r="H4929" s="2">
        <v>1177597.2379999999</v>
      </c>
      <c r="I4929" s="2" t="s">
        <v>4898</v>
      </c>
      <c r="J4929" s="4">
        <v>39630</v>
      </c>
      <c r="K4929" s="230">
        <f t="shared" si="278"/>
        <v>2</v>
      </c>
      <c r="L4929" s="2" t="str">
        <f>$B4929&amp;"-"&amp;COUNTIF($B$2:$B4929, $B4929)</f>
        <v>1407-2</v>
      </c>
    </row>
    <row r="4930" spans="1:12" x14ac:dyDescent="0.2">
      <c r="A4930" s="2" t="s">
        <v>3823</v>
      </c>
      <c r="B4930" s="2">
        <v>1407</v>
      </c>
      <c r="C4930" s="2">
        <v>2</v>
      </c>
      <c r="D4930" s="2" t="s">
        <v>3822</v>
      </c>
      <c r="E4930" s="2">
        <v>5913</v>
      </c>
      <c r="F4930" s="2" t="s">
        <v>3358</v>
      </c>
      <c r="G4930" s="2">
        <v>2543337.7319999998</v>
      </c>
      <c r="H4930" s="2">
        <v>1176783.277</v>
      </c>
      <c r="I4930" s="2" t="s">
        <v>4898</v>
      </c>
      <c r="J4930" s="4">
        <v>39630</v>
      </c>
      <c r="K4930" s="230">
        <f t="shared" si="278"/>
        <v>2</v>
      </c>
      <c r="L4930" s="2" t="str">
        <f>$B4930&amp;"-"&amp;COUNTIF($B$2:$B4930, $B4930)</f>
        <v>1407-3</v>
      </c>
    </row>
    <row r="4931" spans="1:12" x14ac:dyDescent="0.2">
      <c r="A4931" s="2" t="s">
        <v>3824</v>
      </c>
      <c r="B4931" s="2">
        <v>1407</v>
      </c>
      <c r="C4931" s="2">
        <v>3</v>
      </c>
      <c r="D4931" s="2" t="s">
        <v>3822</v>
      </c>
      <c r="E4931" s="2">
        <v>5913</v>
      </c>
      <c r="F4931" s="2" t="s">
        <v>3358</v>
      </c>
      <c r="G4931" s="2">
        <v>2545912.5989999999</v>
      </c>
      <c r="H4931" s="2">
        <v>1178258.919</v>
      </c>
      <c r="I4931" s="2" t="s">
        <v>4898</v>
      </c>
      <c r="J4931" s="4">
        <v>39630</v>
      </c>
      <c r="K4931" s="230">
        <f t="shared" ref="K4931:K4994" si="279">IF(I4931="it", 1, IF(I4931="fr", 2, 3))</f>
        <v>2</v>
      </c>
      <c r="L4931" s="2" t="str">
        <f>$B4931&amp;"-"&amp;COUNTIF($B$2:$B4931, $B4931)</f>
        <v>1407-4</v>
      </c>
    </row>
    <row r="4932" spans="1:12" x14ac:dyDescent="0.2">
      <c r="A4932" s="2" t="s">
        <v>3825</v>
      </c>
      <c r="B4932" s="2">
        <v>1408</v>
      </c>
      <c r="C4932" s="2">
        <v>0</v>
      </c>
      <c r="D4932" s="2" t="s">
        <v>3822</v>
      </c>
      <c r="E4932" s="2">
        <v>5913</v>
      </c>
      <c r="F4932" s="2" t="s">
        <v>3358</v>
      </c>
      <c r="G4932" s="2">
        <v>2546080.426</v>
      </c>
      <c r="H4932" s="2">
        <v>1176318</v>
      </c>
      <c r="I4932" s="2" t="s">
        <v>4898</v>
      </c>
      <c r="J4932" s="4">
        <v>39630</v>
      </c>
      <c r="K4932" s="230">
        <f t="shared" si="279"/>
        <v>2</v>
      </c>
      <c r="L4932" s="2" t="str">
        <f>$B4932&amp;"-"&amp;COUNTIF($B$2:$B4932, $B4932)</f>
        <v>1408-1</v>
      </c>
    </row>
    <row r="4933" spans="1:12" x14ac:dyDescent="0.2">
      <c r="A4933" s="2" t="s">
        <v>3826</v>
      </c>
      <c r="B4933" s="2">
        <v>1434</v>
      </c>
      <c r="C4933" s="2">
        <v>0</v>
      </c>
      <c r="D4933" s="2" t="s">
        <v>3827</v>
      </c>
      <c r="E4933" s="2">
        <v>5914</v>
      </c>
      <c r="F4933" s="2" t="s">
        <v>3358</v>
      </c>
      <c r="G4933" s="2">
        <v>2536107.9589999998</v>
      </c>
      <c r="H4933" s="2">
        <v>1177558.7720000001</v>
      </c>
      <c r="I4933" s="2" t="s">
        <v>4898</v>
      </c>
      <c r="J4933" s="4">
        <v>39630</v>
      </c>
      <c r="K4933" s="230">
        <f t="shared" si="279"/>
        <v>2</v>
      </c>
      <c r="L4933" s="2" t="str">
        <f>$B4933&amp;"-"&amp;COUNTIF($B$2:$B4933, $B4933)</f>
        <v>1434-1</v>
      </c>
    </row>
    <row r="4934" spans="1:12" x14ac:dyDescent="0.2">
      <c r="A4934" s="2" t="s">
        <v>3828</v>
      </c>
      <c r="B4934" s="2">
        <v>1438</v>
      </c>
      <c r="C4934" s="2">
        <v>0</v>
      </c>
      <c r="D4934" s="2" t="s">
        <v>3828</v>
      </c>
      <c r="E4934" s="2">
        <v>5919</v>
      </c>
      <c r="F4934" s="2" t="s">
        <v>3358</v>
      </c>
      <c r="G4934" s="2">
        <v>2533463.7579999999</v>
      </c>
      <c r="H4934" s="2">
        <v>1179362.956</v>
      </c>
      <c r="I4934" s="2" t="s">
        <v>4898</v>
      </c>
      <c r="J4934" s="4">
        <v>39630</v>
      </c>
      <c r="K4934" s="230">
        <f t="shared" si="279"/>
        <v>2</v>
      </c>
      <c r="L4934" s="2" t="str">
        <f>$B4934&amp;"-"&amp;COUNTIF($B$2:$B4934, $B4934)</f>
        <v>1438-1</v>
      </c>
    </row>
    <row r="4935" spans="1:12" x14ac:dyDescent="0.2">
      <c r="A4935" s="2" t="s">
        <v>3829</v>
      </c>
      <c r="B4935" s="2">
        <v>1415</v>
      </c>
      <c r="C4935" s="2">
        <v>0</v>
      </c>
      <c r="D4935" s="2" t="s">
        <v>3829</v>
      </c>
      <c r="E4935" s="2">
        <v>5921</v>
      </c>
      <c r="F4935" s="2" t="s">
        <v>3358</v>
      </c>
      <c r="G4935" s="2">
        <v>2547295.3650000002</v>
      </c>
      <c r="H4935" s="2">
        <v>1179533.0660000001</v>
      </c>
      <c r="I4935" s="2" t="s">
        <v>4898</v>
      </c>
      <c r="J4935" s="4">
        <v>39630</v>
      </c>
      <c r="K4935" s="230">
        <f t="shared" si="279"/>
        <v>2</v>
      </c>
      <c r="L4935" s="2" t="str">
        <f>$B4935&amp;"-"&amp;COUNTIF($B$2:$B4935, $B4935)</f>
        <v>1415-2</v>
      </c>
    </row>
    <row r="4936" spans="1:12" x14ac:dyDescent="0.2">
      <c r="A4936" s="2" t="s">
        <v>3830</v>
      </c>
      <c r="B4936" s="2">
        <v>1442</v>
      </c>
      <c r="C4936" s="2">
        <v>0</v>
      </c>
      <c r="D4936" s="2" t="s">
        <v>3830</v>
      </c>
      <c r="E4936" s="2">
        <v>5922</v>
      </c>
      <c r="F4936" s="2" t="s">
        <v>3358</v>
      </c>
      <c r="G4936" s="2">
        <v>2536753.9720000001</v>
      </c>
      <c r="H4936" s="2">
        <v>1182366.702</v>
      </c>
      <c r="I4936" s="2" t="s">
        <v>4898</v>
      </c>
      <c r="J4936" s="4">
        <v>39630</v>
      </c>
      <c r="K4936" s="230">
        <f t="shared" si="279"/>
        <v>2</v>
      </c>
      <c r="L4936" s="2" t="str">
        <f>$B4936&amp;"-"&amp;COUNTIF($B$2:$B4936, $B4936)</f>
        <v>1442-1</v>
      </c>
    </row>
    <row r="4937" spans="1:12" x14ac:dyDescent="0.2">
      <c r="A4937" s="2" t="s">
        <v>3831</v>
      </c>
      <c r="B4937" s="2">
        <v>1047</v>
      </c>
      <c r="C4937" s="2">
        <v>0</v>
      </c>
      <c r="D4937" s="2" t="s">
        <v>3831</v>
      </c>
      <c r="E4937" s="2">
        <v>5923</v>
      </c>
      <c r="F4937" s="2" t="s">
        <v>3358</v>
      </c>
      <c r="G4937" s="2">
        <v>2543112.4509999999</v>
      </c>
      <c r="H4937" s="2">
        <v>1174157.186</v>
      </c>
      <c r="I4937" s="2" t="s">
        <v>4898</v>
      </c>
      <c r="J4937" s="4">
        <v>39630</v>
      </c>
      <c r="K4937" s="230">
        <f t="shared" si="279"/>
        <v>2</v>
      </c>
      <c r="L4937" s="2" t="str">
        <f>$B4937&amp;"-"&amp;COUNTIF($B$2:$B4937, $B4937)</f>
        <v>1047-1</v>
      </c>
    </row>
    <row r="4938" spans="1:12" x14ac:dyDescent="0.2">
      <c r="A4938" s="2" t="s">
        <v>3832</v>
      </c>
      <c r="B4938" s="2">
        <v>1430</v>
      </c>
      <c r="C4938" s="2">
        <v>0</v>
      </c>
      <c r="D4938" s="2" t="s">
        <v>3832</v>
      </c>
      <c r="E4938" s="2">
        <v>5924</v>
      </c>
      <c r="F4938" s="2" t="s">
        <v>3358</v>
      </c>
      <c r="G4938" s="2">
        <v>2534521.9010000001</v>
      </c>
      <c r="H4938" s="2">
        <v>1184952.7279999999</v>
      </c>
      <c r="I4938" s="2" t="s">
        <v>4898</v>
      </c>
      <c r="J4938" s="4">
        <v>39630</v>
      </c>
      <c r="K4938" s="230">
        <f t="shared" si="279"/>
        <v>2</v>
      </c>
      <c r="L4938" s="2" t="str">
        <f>$B4938&amp;"-"&amp;COUNTIF($B$2:$B4938, $B4938)</f>
        <v>1430-1</v>
      </c>
    </row>
    <row r="4939" spans="1:12" x14ac:dyDescent="0.2">
      <c r="A4939" s="2" t="s">
        <v>3833</v>
      </c>
      <c r="B4939" s="2">
        <v>1413</v>
      </c>
      <c r="C4939" s="2">
        <v>0</v>
      </c>
      <c r="D4939" s="2" t="s">
        <v>3833</v>
      </c>
      <c r="E4939" s="2">
        <v>5925</v>
      </c>
      <c r="F4939" s="2" t="s">
        <v>3358</v>
      </c>
      <c r="G4939" s="2">
        <v>2542333.409</v>
      </c>
      <c r="H4939" s="2">
        <v>1175634.223</v>
      </c>
      <c r="I4939" s="2" t="s">
        <v>4898</v>
      </c>
      <c r="J4939" s="4">
        <v>39630</v>
      </c>
      <c r="K4939" s="230">
        <f t="shared" si="279"/>
        <v>2</v>
      </c>
      <c r="L4939" s="2" t="str">
        <f>$B4939&amp;"-"&amp;COUNTIF($B$2:$B4939, $B4939)</f>
        <v>1413-1</v>
      </c>
    </row>
    <row r="4940" spans="1:12" x14ac:dyDescent="0.2">
      <c r="A4940" s="2" t="s">
        <v>3834</v>
      </c>
      <c r="B4940" s="2">
        <v>1405</v>
      </c>
      <c r="C4940" s="2">
        <v>0</v>
      </c>
      <c r="D4940" s="2" t="s">
        <v>3834</v>
      </c>
      <c r="E4940" s="2">
        <v>5926</v>
      </c>
      <c r="F4940" s="2" t="s">
        <v>3358</v>
      </c>
      <c r="G4940" s="2">
        <v>2541207.3050000002</v>
      </c>
      <c r="H4940" s="2">
        <v>1178890.8430000001</v>
      </c>
      <c r="I4940" s="2" t="s">
        <v>4898</v>
      </c>
      <c r="J4940" s="4">
        <v>39630</v>
      </c>
      <c r="K4940" s="230">
        <f t="shared" si="279"/>
        <v>2</v>
      </c>
      <c r="L4940" s="2" t="str">
        <f>$B4940&amp;"-"&amp;COUNTIF($B$2:$B4940, $B4940)</f>
        <v>1405-1</v>
      </c>
    </row>
    <row r="4941" spans="1:12" x14ac:dyDescent="0.2">
      <c r="A4941" s="2" t="s">
        <v>3835</v>
      </c>
      <c r="B4941" s="2">
        <v>1463</v>
      </c>
      <c r="C4941" s="2">
        <v>0</v>
      </c>
      <c r="D4941" s="2" t="s">
        <v>3835</v>
      </c>
      <c r="E4941" s="2">
        <v>5928</v>
      </c>
      <c r="F4941" s="2" t="s">
        <v>3358</v>
      </c>
      <c r="G4941" s="2">
        <v>2548727.1979999999</v>
      </c>
      <c r="H4941" s="2">
        <v>1182030.52</v>
      </c>
      <c r="I4941" s="2" t="s">
        <v>4898</v>
      </c>
      <c r="J4941" s="4">
        <v>39630</v>
      </c>
      <c r="K4941" s="230">
        <f t="shared" si="279"/>
        <v>2</v>
      </c>
      <c r="L4941" s="2" t="str">
        <f>$B4941&amp;"-"&amp;COUNTIF($B$2:$B4941, $B4941)</f>
        <v>1463-1</v>
      </c>
    </row>
    <row r="4942" spans="1:12" x14ac:dyDescent="0.2">
      <c r="A4942" s="2" t="s">
        <v>3836</v>
      </c>
      <c r="B4942" s="2">
        <v>1433</v>
      </c>
      <c r="C4942" s="2">
        <v>0</v>
      </c>
      <c r="D4942" s="2" t="s">
        <v>3836</v>
      </c>
      <c r="E4942" s="2">
        <v>5929</v>
      </c>
      <c r="F4942" s="2" t="s">
        <v>3358</v>
      </c>
      <c r="G4942" s="2">
        <v>2536187.1529999999</v>
      </c>
      <c r="H4942" s="2">
        <v>1174752.7</v>
      </c>
      <c r="I4942" s="2" t="s">
        <v>4898</v>
      </c>
      <c r="J4942" s="4">
        <v>39630</v>
      </c>
      <c r="K4942" s="230">
        <f t="shared" si="279"/>
        <v>2</v>
      </c>
      <c r="L4942" s="2" t="str">
        <f>$B4942&amp;"-"&amp;COUNTIF($B$2:$B4942, $B4942)</f>
        <v>1433-1</v>
      </c>
    </row>
    <row r="4943" spans="1:12" x14ac:dyDescent="0.2">
      <c r="A4943" s="2" t="s">
        <v>3837</v>
      </c>
      <c r="B4943" s="2">
        <v>1437</v>
      </c>
      <c r="C4943" s="2">
        <v>0</v>
      </c>
      <c r="D4943" s="2" t="s">
        <v>3837</v>
      </c>
      <c r="E4943" s="2">
        <v>5930</v>
      </c>
      <c r="F4943" s="2" t="s">
        <v>3358</v>
      </c>
      <c r="G4943" s="2">
        <v>2534962.91</v>
      </c>
      <c r="H4943" s="2">
        <v>1179393.2309999999</v>
      </c>
      <c r="I4943" s="2" t="s">
        <v>4898</v>
      </c>
      <c r="J4943" s="4">
        <v>39630</v>
      </c>
      <c r="K4943" s="230">
        <f t="shared" si="279"/>
        <v>2</v>
      </c>
      <c r="L4943" s="2" t="str">
        <f>$B4943&amp;"-"&amp;COUNTIF($B$2:$B4943, $B4943)</f>
        <v>1437-1</v>
      </c>
    </row>
    <row r="4944" spans="1:12" x14ac:dyDescent="0.2">
      <c r="A4944" s="2" t="s">
        <v>3838</v>
      </c>
      <c r="B4944" s="2">
        <v>1436</v>
      </c>
      <c r="C4944" s="2">
        <v>0</v>
      </c>
      <c r="D4944" s="2" t="s">
        <v>3838</v>
      </c>
      <c r="E4944" s="2">
        <v>5931</v>
      </c>
      <c r="F4944" s="2" t="s">
        <v>3358</v>
      </c>
      <c r="G4944" s="2">
        <v>2536468.7370000002</v>
      </c>
      <c r="H4944" s="2">
        <v>1180305.0719999999</v>
      </c>
      <c r="I4944" s="2" t="s">
        <v>4898</v>
      </c>
      <c r="J4944" s="4">
        <v>39630</v>
      </c>
      <c r="K4944" s="230">
        <f t="shared" si="279"/>
        <v>2</v>
      </c>
      <c r="L4944" s="2" t="str">
        <f>$B4944&amp;"-"&amp;COUNTIF($B$2:$B4944, $B4944)</f>
        <v>1436-2</v>
      </c>
    </row>
    <row r="4945" spans="1:12" x14ac:dyDescent="0.2">
      <c r="A4945" s="2" t="s">
        <v>3839</v>
      </c>
      <c r="B4945" s="2">
        <v>1412</v>
      </c>
      <c r="C4945" s="2">
        <v>2</v>
      </c>
      <c r="D4945" s="2" t="s">
        <v>3839</v>
      </c>
      <c r="E4945" s="2">
        <v>5932</v>
      </c>
      <c r="F4945" s="2" t="s">
        <v>3358</v>
      </c>
      <c r="G4945" s="2">
        <v>2541223.1660000002</v>
      </c>
      <c r="H4945" s="2">
        <v>1176220.561</v>
      </c>
      <c r="I4945" s="2" t="s">
        <v>4898</v>
      </c>
      <c r="J4945" s="4">
        <v>39630</v>
      </c>
      <c r="K4945" s="230">
        <f t="shared" si="279"/>
        <v>2</v>
      </c>
      <c r="L4945" s="2" t="str">
        <f>$B4945&amp;"-"&amp;COUNTIF($B$2:$B4945, $B4945)</f>
        <v>1412-1</v>
      </c>
    </row>
    <row r="4946" spans="1:12" x14ac:dyDescent="0.2">
      <c r="A4946" s="2" t="s">
        <v>3840</v>
      </c>
      <c r="B4946" s="2">
        <v>1441</v>
      </c>
      <c r="C4946" s="2">
        <v>0</v>
      </c>
      <c r="D4946" s="2" t="s">
        <v>3840</v>
      </c>
      <c r="E4946" s="2">
        <v>5933</v>
      </c>
      <c r="F4946" s="2" t="s">
        <v>3358</v>
      </c>
      <c r="G4946" s="2">
        <v>2536107.9309999999</v>
      </c>
      <c r="H4946" s="2">
        <v>1183634.355</v>
      </c>
      <c r="I4946" s="2" t="s">
        <v>4898</v>
      </c>
      <c r="J4946" s="4">
        <v>39630</v>
      </c>
      <c r="K4946" s="230">
        <f t="shared" si="279"/>
        <v>2</v>
      </c>
      <c r="L4946" s="2" t="str">
        <f>$B4946&amp;"-"&amp;COUNTIF($B$2:$B4946, $B4946)</f>
        <v>1441-1</v>
      </c>
    </row>
    <row r="4947" spans="1:12" x14ac:dyDescent="0.2">
      <c r="A4947" s="2" t="s">
        <v>3841</v>
      </c>
      <c r="B4947" s="2">
        <v>1412</v>
      </c>
      <c r="C4947" s="2">
        <v>0</v>
      </c>
      <c r="D4947" s="2" t="s">
        <v>3841</v>
      </c>
      <c r="E4947" s="2">
        <v>5934</v>
      </c>
      <c r="F4947" s="2" t="s">
        <v>3358</v>
      </c>
      <c r="G4947" s="2">
        <v>2540037.7590000001</v>
      </c>
      <c r="H4947" s="2">
        <v>1177383.9879999999</v>
      </c>
      <c r="I4947" s="2" t="s">
        <v>4898</v>
      </c>
      <c r="J4947" s="4">
        <v>39630</v>
      </c>
      <c r="K4947" s="230">
        <f t="shared" si="279"/>
        <v>2</v>
      </c>
      <c r="L4947" s="2" t="str">
        <f>$B4947&amp;"-"&amp;COUNTIF($B$2:$B4947, $B4947)</f>
        <v>1412-2</v>
      </c>
    </row>
    <row r="4948" spans="1:12" x14ac:dyDescent="0.2">
      <c r="A4948" s="2" t="s">
        <v>3842</v>
      </c>
      <c r="B4948" s="2">
        <v>1404</v>
      </c>
      <c r="C4948" s="2">
        <v>2</v>
      </c>
      <c r="D4948" s="2" t="s">
        <v>3842</v>
      </c>
      <c r="E4948" s="2">
        <v>5935</v>
      </c>
      <c r="F4948" s="2" t="s">
        <v>3358</v>
      </c>
      <c r="G4948" s="2">
        <v>2543412.65</v>
      </c>
      <c r="H4948" s="2">
        <v>1181535.1240000001</v>
      </c>
      <c r="I4948" s="2" t="s">
        <v>4898</v>
      </c>
      <c r="J4948" s="4">
        <v>39630</v>
      </c>
      <c r="K4948" s="230">
        <f t="shared" si="279"/>
        <v>2</v>
      </c>
      <c r="L4948" s="2" t="str">
        <f>$B4948&amp;"-"&amp;COUNTIF($B$2:$B4948, $B4948)</f>
        <v>1404-2</v>
      </c>
    </row>
    <row r="4949" spans="1:12" x14ac:dyDescent="0.2">
      <c r="A4949" s="2" t="s">
        <v>3843</v>
      </c>
      <c r="B4949" s="2">
        <v>1431</v>
      </c>
      <c r="C4949" s="2">
        <v>0</v>
      </c>
      <c r="D4949" s="2" t="s">
        <v>3843</v>
      </c>
      <c r="E4949" s="2">
        <v>5937</v>
      </c>
      <c r="F4949" s="2" t="s">
        <v>3358</v>
      </c>
      <c r="G4949" s="2">
        <v>2534182.4870000002</v>
      </c>
      <c r="H4949" s="2">
        <v>1186399.9839999999</v>
      </c>
      <c r="I4949" s="2" t="s">
        <v>4898</v>
      </c>
      <c r="J4949" s="4">
        <v>39630</v>
      </c>
      <c r="K4949" s="230">
        <f t="shared" si="279"/>
        <v>2</v>
      </c>
      <c r="L4949" s="2" t="str">
        <f>$B4949&amp;"-"&amp;COUNTIF($B$2:$B4949, $B4949)</f>
        <v>1431-2</v>
      </c>
    </row>
    <row r="4950" spans="1:12" x14ac:dyDescent="0.2">
      <c r="A4950" s="2" t="s">
        <v>3844</v>
      </c>
      <c r="B4950" s="2">
        <v>1400</v>
      </c>
      <c r="C4950" s="2">
        <v>0</v>
      </c>
      <c r="D4950" s="2" t="s">
        <v>3844</v>
      </c>
      <c r="E4950" s="2">
        <v>5938</v>
      </c>
      <c r="F4950" s="2" t="s">
        <v>3358</v>
      </c>
      <c r="G4950" s="2">
        <v>2539180.5809999998</v>
      </c>
      <c r="H4950" s="2">
        <v>1180801.6240000001</v>
      </c>
      <c r="I4950" s="2" t="s">
        <v>4898</v>
      </c>
      <c r="J4950" s="4">
        <v>39630</v>
      </c>
      <c r="K4950" s="230">
        <f t="shared" si="279"/>
        <v>2</v>
      </c>
      <c r="L4950" s="2" t="str">
        <f>$B4950&amp;"-"&amp;COUNTIF($B$2:$B4950, $B4950)</f>
        <v>1400-3</v>
      </c>
    </row>
    <row r="4951" spans="1:12" x14ac:dyDescent="0.2">
      <c r="A4951" s="2" t="s">
        <v>3845</v>
      </c>
      <c r="B4951" s="2">
        <v>1432</v>
      </c>
      <c r="C4951" s="2">
        <v>2</v>
      </c>
      <c r="D4951" s="2" t="s">
        <v>3844</v>
      </c>
      <c r="E4951" s="2">
        <v>5938</v>
      </c>
      <c r="F4951" s="2" t="s">
        <v>3358</v>
      </c>
      <c r="G4951" s="2">
        <v>2538768.0019999999</v>
      </c>
      <c r="H4951" s="2">
        <v>1178103.6839999999</v>
      </c>
      <c r="I4951" s="2" t="s">
        <v>4898</v>
      </c>
      <c r="J4951" s="4">
        <v>39630</v>
      </c>
      <c r="K4951" s="230">
        <f t="shared" si="279"/>
        <v>2</v>
      </c>
      <c r="L4951" s="2" t="str">
        <f>$B4951&amp;"-"&amp;COUNTIF($B$2:$B4951, $B4951)</f>
        <v>1432-2</v>
      </c>
    </row>
    <row r="4952" spans="1:12" x14ac:dyDescent="0.2">
      <c r="A4952" s="2" t="s">
        <v>3846</v>
      </c>
      <c r="B4952" s="2">
        <v>1462</v>
      </c>
      <c r="C4952" s="2">
        <v>0</v>
      </c>
      <c r="D4952" s="2" t="s">
        <v>3846</v>
      </c>
      <c r="E4952" s="2">
        <v>5939</v>
      </c>
      <c r="F4952" s="2" t="s">
        <v>3358</v>
      </c>
      <c r="G4952" s="2">
        <v>2545972.75</v>
      </c>
      <c r="H4952" s="2">
        <v>1182253.71</v>
      </c>
      <c r="I4952" s="2" t="s">
        <v>4898</v>
      </c>
      <c r="J4952" s="4">
        <v>39630</v>
      </c>
      <c r="K4952" s="230">
        <f t="shared" si="279"/>
        <v>2</v>
      </c>
      <c r="L4952" s="2" t="str">
        <f>$B4952&amp;"-"&amp;COUNTIF($B$2:$B4952, $B4952)</f>
        <v>1462-1</v>
      </c>
    </row>
    <row r="4953" spans="1:12" x14ac:dyDescent="0.2">
      <c r="A4953" s="2" t="s">
        <v>3847</v>
      </c>
      <c r="B4953" s="2">
        <v>3900</v>
      </c>
      <c r="C4953" s="2">
        <v>0</v>
      </c>
      <c r="D4953" s="2" t="s">
        <v>3848</v>
      </c>
      <c r="E4953" s="2">
        <v>6002</v>
      </c>
      <c r="F4953" s="2" t="s">
        <v>3849</v>
      </c>
      <c r="G4953" s="2">
        <v>2643022.054</v>
      </c>
      <c r="H4953" s="2">
        <v>1129376.2169999999</v>
      </c>
      <c r="I4953" s="2" t="s">
        <v>4896</v>
      </c>
      <c r="J4953" s="4">
        <v>39630</v>
      </c>
      <c r="K4953" s="230">
        <f t="shared" si="279"/>
        <v>3</v>
      </c>
      <c r="L4953" s="2" t="str">
        <f>$B4953&amp;"-"&amp;COUNTIF($B$2:$B4953, $B4953)</f>
        <v>3900-1</v>
      </c>
    </row>
    <row r="4954" spans="1:12" x14ac:dyDescent="0.2">
      <c r="A4954" s="2" t="s">
        <v>3850</v>
      </c>
      <c r="B4954" s="2">
        <v>3900</v>
      </c>
      <c r="C4954" s="2">
        <v>2</v>
      </c>
      <c r="D4954" s="2" t="s">
        <v>3848</v>
      </c>
      <c r="E4954" s="2">
        <v>6002</v>
      </c>
      <c r="F4954" s="2" t="s">
        <v>3849</v>
      </c>
      <c r="G4954" s="2">
        <v>2638995.3089999999</v>
      </c>
      <c r="H4954" s="2">
        <v>1127174.8529999999</v>
      </c>
      <c r="I4954" s="2" t="s">
        <v>4896</v>
      </c>
      <c r="J4954" s="4">
        <v>39630</v>
      </c>
      <c r="K4954" s="230">
        <f t="shared" si="279"/>
        <v>3</v>
      </c>
      <c r="L4954" s="2" t="str">
        <f>$B4954&amp;"-"&amp;COUNTIF($B$2:$B4954, $B4954)</f>
        <v>3900-2</v>
      </c>
    </row>
    <row r="4955" spans="1:12" x14ac:dyDescent="0.2">
      <c r="A4955" s="2" t="s">
        <v>3851</v>
      </c>
      <c r="B4955" s="2">
        <v>3900</v>
      </c>
      <c r="C4955" s="2">
        <v>3</v>
      </c>
      <c r="D4955" s="2" t="s">
        <v>3848</v>
      </c>
      <c r="E4955" s="2">
        <v>6002</v>
      </c>
      <c r="F4955" s="2" t="s">
        <v>3849</v>
      </c>
      <c r="G4955" s="2">
        <v>2637377.5019999999</v>
      </c>
      <c r="H4955" s="2">
        <v>1128003.487</v>
      </c>
      <c r="I4955" s="2" t="s">
        <v>4896</v>
      </c>
      <c r="J4955" s="4">
        <v>39630</v>
      </c>
      <c r="K4955" s="230">
        <f t="shared" si="279"/>
        <v>3</v>
      </c>
      <c r="L4955" s="2" t="str">
        <f>$B4955&amp;"-"&amp;COUNTIF($B$2:$B4955, $B4955)</f>
        <v>3900-3</v>
      </c>
    </row>
    <row r="4956" spans="1:12" x14ac:dyDescent="0.2">
      <c r="A4956" s="2" t="s">
        <v>3852</v>
      </c>
      <c r="B4956" s="2">
        <v>3902</v>
      </c>
      <c r="C4956" s="2">
        <v>0</v>
      </c>
      <c r="D4956" s="2" t="s">
        <v>3848</v>
      </c>
      <c r="E4956" s="2">
        <v>6002</v>
      </c>
      <c r="F4956" s="2" t="s">
        <v>3849</v>
      </c>
      <c r="G4956" s="2">
        <v>2641947.423</v>
      </c>
      <c r="H4956" s="2">
        <v>1126863.074</v>
      </c>
      <c r="I4956" s="2" t="s">
        <v>4896</v>
      </c>
      <c r="J4956" s="4">
        <v>39630</v>
      </c>
      <c r="K4956" s="230">
        <f t="shared" si="279"/>
        <v>3</v>
      </c>
      <c r="L4956" s="2" t="str">
        <f>$B4956&amp;"-"&amp;COUNTIF($B$2:$B4956, $B4956)</f>
        <v>3902-1</v>
      </c>
    </row>
    <row r="4957" spans="1:12" x14ac:dyDescent="0.2">
      <c r="A4957" s="2" t="s">
        <v>3853</v>
      </c>
      <c r="B4957" s="2">
        <v>3939</v>
      </c>
      <c r="C4957" s="2">
        <v>0</v>
      </c>
      <c r="D4957" s="2" t="s">
        <v>3853</v>
      </c>
      <c r="E4957" s="2">
        <v>6004</v>
      </c>
      <c r="F4957" s="2" t="s">
        <v>3849</v>
      </c>
      <c r="G4957" s="2">
        <v>2634538.074</v>
      </c>
      <c r="H4957" s="2">
        <v>1129810.71</v>
      </c>
      <c r="I4957" s="2" t="s">
        <v>4896</v>
      </c>
      <c r="J4957" s="4">
        <v>39630</v>
      </c>
      <c r="K4957" s="230">
        <f t="shared" si="279"/>
        <v>3</v>
      </c>
      <c r="L4957" s="2" t="str">
        <f>$B4957&amp;"-"&amp;COUNTIF($B$2:$B4957, $B4957)</f>
        <v>3939-1</v>
      </c>
    </row>
    <row r="4958" spans="1:12" x14ac:dyDescent="0.2">
      <c r="A4958" s="2" t="s">
        <v>3847</v>
      </c>
      <c r="B4958" s="2">
        <v>3900</v>
      </c>
      <c r="C4958" s="2">
        <v>0</v>
      </c>
      <c r="D4958" s="2" t="s">
        <v>3855</v>
      </c>
      <c r="E4958" s="2">
        <v>6007</v>
      </c>
      <c r="F4958" s="2" t="s">
        <v>3849</v>
      </c>
      <c r="G4958" s="2">
        <v>2643303.497</v>
      </c>
      <c r="H4958" s="2">
        <v>1130376.3940000001</v>
      </c>
      <c r="I4958" s="2" t="s">
        <v>4896</v>
      </c>
      <c r="J4958" s="4">
        <v>39630</v>
      </c>
      <c r="K4958" s="230">
        <f t="shared" si="279"/>
        <v>3</v>
      </c>
      <c r="L4958" s="2" t="str">
        <f>$B4958&amp;"-"&amp;COUNTIF($B$2:$B4958, $B4958)</f>
        <v>3900-4</v>
      </c>
    </row>
    <row r="4959" spans="1:12" x14ac:dyDescent="0.2">
      <c r="A4959" s="2" t="s">
        <v>3854</v>
      </c>
      <c r="B4959" s="2">
        <v>3903</v>
      </c>
      <c r="C4959" s="2">
        <v>0</v>
      </c>
      <c r="D4959" s="2" t="s">
        <v>3855</v>
      </c>
      <c r="E4959" s="2">
        <v>6007</v>
      </c>
      <c r="F4959" s="2" t="s">
        <v>3849</v>
      </c>
      <c r="G4959" s="2">
        <v>2637104.7400000002</v>
      </c>
      <c r="H4959" s="2">
        <v>1134234.436</v>
      </c>
      <c r="I4959" s="2" t="s">
        <v>4896</v>
      </c>
      <c r="J4959" s="4">
        <v>39630</v>
      </c>
      <c r="K4959" s="230">
        <f t="shared" si="279"/>
        <v>3</v>
      </c>
      <c r="L4959" s="2" t="str">
        <f>$B4959&amp;"-"&amp;COUNTIF($B$2:$B4959, $B4959)</f>
        <v>3903-1</v>
      </c>
    </row>
    <row r="4960" spans="1:12" x14ac:dyDescent="0.2">
      <c r="A4960" s="2" t="s">
        <v>3856</v>
      </c>
      <c r="B4960" s="2">
        <v>3903</v>
      </c>
      <c r="C4960" s="2">
        <v>1</v>
      </c>
      <c r="D4960" s="2" t="s">
        <v>3855</v>
      </c>
      <c r="E4960" s="2">
        <v>6007</v>
      </c>
      <c r="F4960" s="2" t="s">
        <v>3849</v>
      </c>
      <c r="G4960" s="2">
        <v>2640454.0099999998</v>
      </c>
      <c r="H4960" s="2">
        <v>1131300.466</v>
      </c>
      <c r="I4960" s="2" t="s">
        <v>4896</v>
      </c>
      <c r="J4960" s="4">
        <v>39630</v>
      </c>
      <c r="K4960" s="230">
        <f t="shared" si="279"/>
        <v>3</v>
      </c>
      <c r="L4960" s="2" t="str">
        <f>$B4960&amp;"-"&amp;COUNTIF($B$2:$B4960, $B4960)</f>
        <v>3903-2</v>
      </c>
    </row>
    <row r="4961" spans="1:12" x14ac:dyDescent="0.2">
      <c r="A4961" s="2" t="s">
        <v>3855</v>
      </c>
      <c r="B4961" s="2">
        <v>3904</v>
      </c>
      <c r="C4961" s="2">
        <v>0</v>
      </c>
      <c r="D4961" s="2" t="s">
        <v>3855</v>
      </c>
      <c r="E4961" s="2">
        <v>6007</v>
      </c>
      <c r="F4961" s="2" t="s">
        <v>3849</v>
      </c>
      <c r="G4961" s="2">
        <v>2641853.054</v>
      </c>
      <c r="H4961" s="2">
        <v>1131715.6340000001</v>
      </c>
      <c r="I4961" s="2" t="s">
        <v>4896</v>
      </c>
      <c r="J4961" s="4">
        <v>39630</v>
      </c>
      <c r="K4961" s="230">
        <f t="shared" si="279"/>
        <v>3</v>
      </c>
      <c r="L4961" s="2" t="str">
        <f>$B4961&amp;"-"&amp;COUNTIF($B$2:$B4961, $B4961)</f>
        <v>3904-1</v>
      </c>
    </row>
    <row r="4962" spans="1:12" x14ac:dyDescent="0.2">
      <c r="A4962" s="2" t="s">
        <v>3857</v>
      </c>
      <c r="B4962" s="2">
        <v>3914</v>
      </c>
      <c r="C4962" s="2">
        <v>0</v>
      </c>
      <c r="D4962" s="2" t="s">
        <v>3855</v>
      </c>
      <c r="E4962" s="2">
        <v>6007</v>
      </c>
      <c r="F4962" s="2" t="s">
        <v>3849</v>
      </c>
      <c r="G4962" s="2">
        <v>2642594.1830000002</v>
      </c>
      <c r="H4962" s="2">
        <v>1135318.817</v>
      </c>
      <c r="I4962" s="2" t="s">
        <v>4896</v>
      </c>
      <c r="J4962" s="4">
        <v>39630</v>
      </c>
      <c r="K4962" s="230">
        <f t="shared" si="279"/>
        <v>3</v>
      </c>
      <c r="L4962" s="2" t="str">
        <f>$B4962&amp;"-"&amp;COUNTIF($B$2:$B4962, $B4962)</f>
        <v>3914-1</v>
      </c>
    </row>
    <row r="4963" spans="1:12" x14ac:dyDescent="0.2">
      <c r="A4963" s="2" t="s">
        <v>3858</v>
      </c>
      <c r="B4963" s="2">
        <v>3914</v>
      </c>
      <c r="C4963" s="2">
        <v>1</v>
      </c>
      <c r="D4963" s="2" t="s">
        <v>3855</v>
      </c>
      <c r="E4963" s="2">
        <v>6007</v>
      </c>
      <c r="F4963" s="2" t="s">
        <v>3849</v>
      </c>
      <c r="G4963" s="2">
        <v>2641469.841</v>
      </c>
      <c r="H4963" s="2">
        <v>1140697.618</v>
      </c>
      <c r="I4963" s="2" t="s">
        <v>4896</v>
      </c>
      <c r="J4963" s="4">
        <v>39630</v>
      </c>
      <c r="K4963" s="230">
        <f t="shared" si="279"/>
        <v>3</v>
      </c>
      <c r="L4963" s="2" t="str">
        <f>$B4963&amp;"-"&amp;COUNTIF($B$2:$B4963, $B4963)</f>
        <v>3914-2</v>
      </c>
    </row>
    <row r="4964" spans="1:12" x14ac:dyDescent="0.2">
      <c r="A4964" s="2" t="s">
        <v>3847</v>
      </c>
      <c r="B4964" s="2">
        <v>3900</v>
      </c>
      <c r="C4964" s="2">
        <v>0</v>
      </c>
      <c r="D4964" s="2" t="s">
        <v>3860</v>
      </c>
      <c r="E4964" s="2">
        <v>6008</v>
      </c>
      <c r="F4964" s="2" t="s">
        <v>3849</v>
      </c>
      <c r="G4964" s="2">
        <v>2643487.432</v>
      </c>
      <c r="H4964" s="2">
        <v>1129959.7409999999</v>
      </c>
      <c r="I4964" s="2" t="s">
        <v>4896</v>
      </c>
      <c r="J4964" s="4">
        <v>39630</v>
      </c>
      <c r="K4964" s="230">
        <f t="shared" si="279"/>
        <v>3</v>
      </c>
      <c r="L4964" s="2" t="str">
        <f>$B4964&amp;"-"&amp;COUNTIF($B$2:$B4964, $B4964)</f>
        <v>3900-5</v>
      </c>
    </row>
    <row r="4965" spans="1:12" x14ac:dyDescent="0.2">
      <c r="A4965" s="2" t="s">
        <v>3859</v>
      </c>
      <c r="B4965" s="2">
        <v>3901</v>
      </c>
      <c r="C4965" s="2">
        <v>23</v>
      </c>
      <c r="D4965" s="2" t="s">
        <v>3860</v>
      </c>
      <c r="E4965" s="2">
        <v>6008</v>
      </c>
      <c r="F4965" s="2" t="s">
        <v>3849</v>
      </c>
      <c r="G4965" s="2">
        <v>2648493.7740000002</v>
      </c>
      <c r="H4965" s="2">
        <v>1125420.3740000001</v>
      </c>
      <c r="I4965" s="2" t="s">
        <v>4896</v>
      </c>
      <c r="J4965" s="4">
        <v>39630</v>
      </c>
      <c r="K4965" s="230">
        <f t="shared" si="279"/>
        <v>3</v>
      </c>
      <c r="L4965" s="2" t="str">
        <f>$B4965&amp;"-"&amp;COUNTIF($B$2:$B4965, $B4965)</f>
        <v>3901-1</v>
      </c>
    </row>
    <row r="4966" spans="1:12" x14ac:dyDescent="0.2">
      <c r="A4966" s="2" t="s">
        <v>3860</v>
      </c>
      <c r="B4966" s="2">
        <v>3911</v>
      </c>
      <c r="C4966" s="2">
        <v>0</v>
      </c>
      <c r="D4966" s="2" t="s">
        <v>3860</v>
      </c>
      <c r="E4966" s="2">
        <v>6008</v>
      </c>
      <c r="F4966" s="2" t="s">
        <v>3849</v>
      </c>
      <c r="G4966" s="2">
        <v>2646605.622</v>
      </c>
      <c r="H4966" s="2">
        <v>1126532.0190000001</v>
      </c>
      <c r="I4966" s="2" t="s">
        <v>4896</v>
      </c>
      <c r="J4966" s="4">
        <v>39630</v>
      </c>
      <c r="K4966" s="230">
        <f t="shared" si="279"/>
        <v>3</v>
      </c>
      <c r="L4966" s="2" t="str">
        <f>$B4966&amp;"-"&amp;COUNTIF($B$2:$B4966, $B4966)</f>
        <v>3911-1</v>
      </c>
    </row>
    <row r="4967" spans="1:12" x14ac:dyDescent="0.2">
      <c r="A4967" s="2" t="s">
        <v>3861</v>
      </c>
      <c r="B4967" s="2">
        <v>3907</v>
      </c>
      <c r="C4967" s="2">
        <v>0</v>
      </c>
      <c r="D4967" s="2" t="s">
        <v>3862</v>
      </c>
      <c r="E4967" s="2">
        <v>6009</v>
      </c>
      <c r="F4967" s="2" t="s">
        <v>3849</v>
      </c>
      <c r="G4967" s="2">
        <v>2648303.213</v>
      </c>
      <c r="H4967" s="2">
        <v>1116928.017</v>
      </c>
      <c r="I4967" s="2" t="s">
        <v>4896</v>
      </c>
      <c r="J4967" s="4">
        <v>39630</v>
      </c>
      <c r="K4967" s="230">
        <f t="shared" si="279"/>
        <v>3</v>
      </c>
      <c r="L4967" s="2" t="str">
        <f>$B4967&amp;"-"&amp;COUNTIF($B$2:$B4967, $B4967)</f>
        <v>3907-1</v>
      </c>
    </row>
    <row r="4968" spans="1:12" x14ac:dyDescent="0.2">
      <c r="A4968" s="2" t="s">
        <v>3863</v>
      </c>
      <c r="B4968" s="2">
        <v>3907</v>
      </c>
      <c r="C4968" s="2">
        <v>2</v>
      </c>
      <c r="D4968" s="2" t="s">
        <v>3862</v>
      </c>
      <c r="E4968" s="2">
        <v>6009</v>
      </c>
      <c r="F4968" s="2" t="s">
        <v>3849</v>
      </c>
      <c r="G4968" s="2">
        <v>2644179.1189999999</v>
      </c>
      <c r="H4968" s="2">
        <v>1120574.2339999999</v>
      </c>
      <c r="I4968" s="2" t="s">
        <v>4896</v>
      </c>
      <c r="J4968" s="4">
        <v>39630</v>
      </c>
      <c r="K4968" s="230">
        <f t="shared" si="279"/>
        <v>3</v>
      </c>
      <c r="L4968" s="2" t="str">
        <f>$B4968&amp;"-"&amp;COUNTIF($B$2:$B4968, $B4968)</f>
        <v>3907-2</v>
      </c>
    </row>
    <row r="4969" spans="1:12" x14ac:dyDescent="0.2">
      <c r="A4969" s="2" t="s">
        <v>3864</v>
      </c>
      <c r="B4969" s="2">
        <v>3907</v>
      </c>
      <c r="C4969" s="2">
        <v>3</v>
      </c>
      <c r="D4969" s="2" t="s">
        <v>3862</v>
      </c>
      <c r="E4969" s="2">
        <v>6009</v>
      </c>
      <c r="F4969" s="2" t="s">
        <v>3849</v>
      </c>
      <c r="G4969" s="2">
        <v>2649777.7740000002</v>
      </c>
      <c r="H4969" s="2">
        <v>1115232.6470000001</v>
      </c>
      <c r="I4969" s="2" t="s">
        <v>4896</v>
      </c>
      <c r="J4969" s="4">
        <v>39630</v>
      </c>
      <c r="K4969" s="230">
        <f t="shared" si="279"/>
        <v>3</v>
      </c>
      <c r="L4969" s="2" t="str">
        <f>$B4969&amp;"-"&amp;COUNTIF($B$2:$B4969, $B4969)</f>
        <v>3907-3</v>
      </c>
    </row>
    <row r="4970" spans="1:12" x14ac:dyDescent="0.2">
      <c r="A4970" s="2" t="s">
        <v>3847</v>
      </c>
      <c r="B4970" s="2">
        <v>3900</v>
      </c>
      <c r="C4970" s="2">
        <v>0</v>
      </c>
      <c r="D4970" s="2" t="s">
        <v>3865</v>
      </c>
      <c r="E4970" s="2">
        <v>6010</v>
      </c>
      <c r="F4970" s="2" t="s">
        <v>3849</v>
      </c>
      <c r="G4970" s="2">
        <v>2643700.1839999999</v>
      </c>
      <c r="H4970" s="2">
        <v>1130332.426</v>
      </c>
      <c r="I4970" s="2" t="s">
        <v>4896</v>
      </c>
      <c r="J4970" s="4">
        <v>39630</v>
      </c>
      <c r="K4970" s="230">
        <f t="shared" si="279"/>
        <v>3</v>
      </c>
      <c r="L4970" s="2" t="str">
        <f>$B4970&amp;"-"&amp;COUNTIF($B$2:$B4970, $B4970)</f>
        <v>3900-6</v>
      </c>
    </row>
    <row r="4971" spans="1:12" x14ac:dyDescent="0.2">
      <c r="A4971" s="2" t="s">
        <v>3865</v>
      </c>
      <c r="B4971" s="2">
        <v>3912</v>
      </c>
      <c r="C4971" s="2">
        <v>0</v>
      </c>
      <c r="D4971" s="2" t="s">
        <v>3865</v>
      </c>
      <c r="E4971" s="2">
        <v>6010</v>
      </c>
      <c r="F4971" s="2" t="s">
        <v>3849</v>
      </c>
      <c r="G4971" s="2">
        <v>2646911.4040000001</v>
      </c>
      <c r="H4971" s="2">
        <v>1131280.169</v>
      </c>
      <c r="I4971" s="2" t="s">
        <v>4896</v>
      </c>
      <c r="J4971" s="4">
        <v>39630</v>
      </c>
      <c r="K4971" s="230">
        <f t="shared" si="279"/>
        <v>3</v>
      </c>
      <c r="L4971" s="2" t="str">
        <f>$B4971&amp;"-"&amp;COUNTIF($B$2:$B4971, $B4971)</f>
        <v>3912-1</v>
      </c>
    </row>
    <row r="4972" spans="1:12" x14ac:dyDescent="0.2">
      <c r="A4972" s="2" t="s">
        <v>3866</v>
      </c>
      <c r="B4972" s="2">
        <v>3913</v>
      </c>
      <c r="C4972" s="2">
        <v>0</v>
      </c>
      <c r="D4972" s="2" t="s">
        <v>3865</v>
      </c>
      <c r="E4972" s="2">
        <v>6010</v>
      </c>
      <c r="F4972" s="2" t="s">
        <v>3849</v>
      </c>
      <c r="G4972" s="2">
        <v>2649303.6469999999</v>
      </c>
      <c r="H4972" s="2">
        <v>1129413.382</v>
      </c>
      <c r="I4972" s="2" t="s">
        <v>4896</v>
      </c>
      <c r="J4972" s="4">
        <v>39630</v>
      </c>
      <c r="K4972" s="230">
        <f t="shared" si="279"/>
        <v>3</v>
      </c>
      <c r="L4972" s="2" t="str">
        <f>$B4972&amp;"-"&amp;COUNTIF($B$2:$B4972, $B4972)</f>
        <v>3913-1</v>
      </c>
    </row>
    <row r="4973" spans="1:12" x14ac:dyDescent="0.2">
      <c r="A4973" s="2" t="s">
        <v>4054</v>
      </c>
      <c r="B4973" s="2">
        <v>3982</v>
      </c>
      <c r="C4973" s="2">
        <v>0</v>
      </c>
      <c r="D4973" s="2" t="s">
        <v>3865</v>
      </c>
      <c r="E4973" s="2">
        <v>6010</v>
      </c>
      <c r="F4973" s="2" t="s">
        <v>3849</v>
      </c>
      <c r="G4973" s="2">
        <v>2644459.3650000002</v>
      </c>
      <c r="H4973" s="2">
        <v>1131367.1499999999</v>
      </c>
      <c r="I4973" s="2" t="s">
        <v>4896</v>
      </c>
      <c r="J4973" s="4">
        <v>39630</v>
      </c>
      <c r="K4973" s="230">
        <f t="shared" si="279"/>
        <v>3</v>
      </c>
      <c r="L4973" s="2" t="str">
        <f>$B4973&amp;"-"&amp;COUNTIF($B$2:$B4973, $B4973)</f>
        <v>3982-1</v>
      </c>
    </row>
    <row r="4974" spans="1:12" x14ac:dyDescent="0.2">
      <c r="A4974" s="2" t="s">
        <v>3861</v>
      </c>
      <c r="B4974" s="2">
        <v>3907</v>
      </c>
      <c r="C4974" s="2">
        <v>0</v>
      </c>
      <c r="D4974" s="2" t="s">
        <v>3868</v>
      </c>
      <c r="E4974" s="2">
        <v>6011</v>
      </c>
      <c r="F4974" s="2" t="s">
        <v>3849</v>
      </c>
      <c r="G4974" s="2">
        <v>2651787.9350000001</v>
      </c>
      <c r="H4974" s="2">
        <v>1119588.135</v>
      </c>
      <c r="I4974" s="2" t="s">
        <v>4896</v>
      </c>
      <c r="J4974" s="4">
        <v>39630</v>
      </c>
      <c r="K4974" s="230">
        <f t="shared" si="279"/>
        <v>3</v>
      </c>
      <c r="L4974" s="2" t="str">
        <f>$B4974&amp;"-"&amp;COUNTIF($B$2:$B4974, $B4974)</f>
        <v>3907-4</v>
      </c>
    </row>
    <row r="4975" spans="1:12" x14ac:dyDescent="0.2">
      <c r="A4975" s="2" t="s">
        <v>3864</v>
      </c>
      <c r="B4975" s="2">
        <v>3907</v>
      </c>
      <c r="C4975" s="2">
        <v>3</v>
      </c>
      <c r="D4975" s="2" t="s">
        <v>3868</v>
      </c>
      <c r="E4975" s="2">
        <v>6011</v>
      </c>
      <c r="F4975" s="2" t="s">
        <v>3849</v>
      </c>
      <c r="G4975" s="2">
        <v>2649099.3640000001</v>
      </c>
      <c r="H4975" s="2">
        <v>1114561.18</v>
      </c>
      <c r="I4975" s="2" t="s">
        <v>4896</v>
      </c>
      <c r="J4975" s="4">
        <v>39630</v>
      </c>
      <c r="K4975" s="230">
        <f t="shared" si="279"/>
        <v>3</v>
      </c>
      <c r="L4975" s="2" t="str">
        <f>$B4975&amp;"-"&amp;COUNTIF($B$2:$B4975, $B4975)</f>
        <v>3907-5</v>
      </c>
    </row>
    <row r="4976" spans="1:12" x14ac:dyDescent="0.2">
      <c r="A4976" s="2" t="s">
        <v>3867</v>
      </c>
      <c r="B4976" s="2">
        <v>3907</v>
      </c>
      <c r="C4976" s="2">
        <v>4</v>
      </c>
      <c r="D4976" s="2" t="s">
        <v>3868</v>
      </c>
      <c r="E4976" s="2">
        <v>6011</v>
      </c>
      <c r="F4976" s="2" t="s">
        <v>3849</v>
      </c>
      <c r="G4976" s="2">
        <v>2650397.858</v>
      </c>
      <c r="H4976" s="2">
        <v>1110759.0319999999</v>
      </c>
      <c r="I4976" s="2" t="s">
        <v>4896</v>
      </c>
      <c r="J4976" s="4">
        <v>39630</v>
      </c>
      <c r="K4976" s="230">
        <f t="shared" si="279"/>
        <v>3</v>
      </c>
      <c r="L4976" s="2" t="str">
        <f>$B4976&amp;"-"&amp;COUNTIF($B$2:$B4976, $B4976)</f>
        <v>3907-6</v>
      </c>
    </row>
    <row r="4977" spans="1:12" x14ac:dyDescent="0.2">
      <c r="A4977" s="2" t="s">
        <v>3869</v>
      </c>
      <c r="B4977" s="2">
        <v>1957</v>
      </c>
      <c r="C4977" s="2">
        <v>0</v>
      </c>
      <c r="D4977" s="2" t="s">
        <v>3869</v>
      </c>
      <c r="E4977" s="2">
        <v>6021</v>
      </c>
      <c r="F4977" s="2" t="s">
        <v>3849</v>
      </c>
      <c r="G4977" s="2">
        <v>2584579.5890000002</v>
      </c>
      <c r="H4977" s="2">
        <v>1120453.7150000001</v>
      </c>
      <c r="I4977" s="2" t="s">
        <v>4898</v>
      </c>
      <c r="J4977" s="4">
        <v>39630</v>
      </c>
      <c r="K4977" s="230">
        <f t="shared" si="279"/>
        <v>2</v>
      </c>
      <c r="L4977" s="2" t="str">
        <f>$B4977&amp;"-"&amp;COUNTIF($B$2:$B4977, $B4977)</f>
        <v>1957-1</v>
      </c>
    </row>
    <row r="4978" spans="1:12" x14ac:dyDescent="0.2">
      <c r="A4978" s="2" t="s">
        <v>4026</v>
      </c>
      <c r="B4978" s="2">
        <v>1908</v>
      </c>
      <c r="C4978" s="2">
        <v>0</v>
      </c>
      <c r="D4978" s="2" t="s">
        <v>3870</v>
      </c>
      <c r="E4978" s="2">
        <v>6022</v>
      </c>
      <c r="F4978" s="2" t="s">
        <v>3849</v>
      </c>
      <c r="G4978" s="2">
        <v>2583911.2110000001</v>
      </c>
      <c r="H4978" s="2">
        <v>1114124.2009999999</v>
      </c>
      <c r="I4978" s="2" t="s">
        <v>4898</v>
      </c>
      <c r="J4978" s="4">
        <v>39630</v>
      </c>
      <c r="K4978" s="230">
        <f t="shared" si="279"/>
        <v>2</v>
      </c>
      <c r="L4978" s="2" t="str">
        <f>$B4978&amp;"-"&amp;COUNTIF($B$2:$B4978, $B4978)</f>
        <v>1908-1</v>
      </c>
    </row>
    <row r="4979" spans="1:12" x14ac:dyDescent="0.2">
      <c r="A4979" s="2" t="s">
        <v>3870</v>
      </c>
      <c r="B4979" s="2">
        <v>1955</v>
      </c>
      <c r="C4979" s="2">
        <v>0</v>
      </c>
      <c r="D4979" s="2" t="s">
        <v>3870</v>
      </c>
      <c r="E4979" s="2">
        <v>6022</v>
      </c>
      <c r="F4979" s="2" t="s">
        <v>3849</v>
      </c>
      <c r="G4979" s="2">
        <v>2583091.699</v>
      </c>
      <c r="H4979" s="2">
        <v>1116592.7420000001</v>
      </c>
      <c r="I4979" s="2" t="s">
        <v>4898</v>
      </c>
      <c r="J4979" s="4">
        <v>39630</v>
      </c>
      <c r="K4979" s="230">
        <f t="shared" si="279"/>
        <v>2</v>
      </c>
      <c r="L4979" s="2" t="str">
        <f>$B4979&amp;"-"&amp;COUNTIF($B$2:$B4979, $B4979)</f>
        <v>1955-1</v>
      </c>
    </row>
    <row r="4980" spans="1:12" x14ac:dyDescent="0.2">
      <c r="A4980" s="2" t="s">
        <v>3871</v>
      </c>
      <c r="B4980" s="2">
        <v>1955</v>
      </c>
      <c r="C4980" s="2">
        <v>1</v>
      </c>
      <c r="D4980" s="2" t="s">
        <v>3870</v>
      </c>
      <c r="E4980" s="2">
        <v>6022</v>
      </c>
      <c r="F4980" s="2" t="s">
        <v>3849</v>
      </c>
      <c r="G4980" s="2">
        <v>2578939.0240000002</v>
      </c>
      <c r="H4980" s="2">
        <v>1119032.449</v>
      </c>
      <c r="I4980" s="2" t="s">
        <v>4898</v>
      </c>
      <c r="J4980" s="4">
        <v>39630</v>
      </c>
      <c r="K4980" s="230">
        <f t="shared" si="279"/>
        <v>2</v>
      </c>
      <c r="L4980" s="2" t="str">
        <f>$B4980&amp;"-"&amp;COUNTIF($B$2:$B4980, $B4980)</f>
        <v>1955-2</v>
      </c>
    </row>
    <row r="4981" spans="1:12" x14ac:dyDescent="0.2">
      <c r="A4981" s="2" t="s">
        <v>3872</v>
      </c>
      <c r="B4981" s="2">
        <v>1955</v>
      </c>
      <c r="C4981" s="2">
        <v>2</v>
      </c>
      <c r="D4981" s="2" t="s">
        <v>3870</v>
      </c>
      <c r="E4981" s="2">
        <v>6022</v>
      </c>
      <c r="F4981" s="2" t="s">
        <v>3849</v>
      </c>
      <c r="G4981" s="2">
        <v>2581904.3420000002</v>
      </c>
      <c r="H4981" s="2">
        <v>1119117.649</v>
      </c>
      <c r="I4981" s="2" t="s">
        <v>4898</v>
      </c>
      <c r="J4981" s="4">
        <v>39630</v>
      </c>
      <c r="K4981" s="230">
        <f t="shared" si="279"/>
        <v>2</v>
      </c>
      <c r="L4981" s="2" t="str">
        <f>$B4981&amp;"-"&amp;COUNTIF($B$2:$B4981, $B4981)</f>
        <v>1955-3</v>
      </c>
    </row>
    <row r="4982" spans="1:12" x14ac:dyDescent="0.2">
      <c r="A4982" s="2" t="s">
        <v>3873</v>
      </c>
      <c r="B4982" s="2">
        <v>1955</v>
      </c>
      <c r="C4982" s="2">
        <v>3</v>
      </c>
      <c r="D4982" s="2" t="s">
        <v>3870</v>
      </c>
      <c r="E4982" s="2">
        <v>6022</v>
      </c>
      <c r="F4982" s="2" t="s">
        <v>3849</v>
      </c>
      <c r="G4982" s="2">
        <v>2583626.986</v>
      </c>
      <c r="H4982" s="2">
        <v>1118202.888</v>
      </c>
      <c r="I4982" s="2" t="s">
        <v>4898</v>
      </c>
      <c r="J4982" s="4">
        <v>39630</v>
      </c>
      <c r="K4982" s="230">
        <f t="shared" si="279"/>
        <v>2</v>
      </c>
      <c r="L4982" s="2" t="str">
        <f>$B4982&amp;"-"&amp;COUNTIF($B$2:$B4982, $B4982)</f>
        <v>1955-4</v>
      </c>
    </row>
    <row r="4983" spans="1:12" x14ac:dyDescent="0.2">
      <c r="A4983" s="2" t="s">
        <v>3874</v>
      </c>
      <c r="B4983" s="2">
        <v>1955</v>
      </c>
      <c r="C4983" s="2">
        <v>4</v>
      </c>
      <c r="D4983" s="2" t="s">
        <v>3870</v>
      </c>
      <c r="E4983" s="2">
        <v>6022</v>
      </c>
      <c r="F4983" s="2" t="s">
        <v>3849</v>
      </c>
      <c r="G4983" s="2">
        <v>2582718.0389999999</v>
      </c>
      <c r="H4983" s="2">
        <v>1117423.8330000001</v>
      </c>
      <c r="I4983" s="2" t="s">
        <v>4898</v>
      </c>
      <c r="J4983" s="4">
        <v>39630</v>
      </c>
      <c r="K4983" s="230">
        <f t="shared" si="279"/>
        <v>2</v>
      </c>
      <c r="L4983" s="2" t="str">
        <f>$B4983&amp;"-"&amp;COUNTIF($B$2:$B4983, $B4983)</f>
        <v>1955-5</v>
      </c>
    </row>
    <row r="4984" spans="1:12" x14ac:dyDescent="0.2">
      <c r="A4984" s="2" t="s">
        <v>3875</v>
      </c>
      <c r="B4984" s="2">
        <v>1955</v>
      </c>
      <c r="C4984" s="2">
        <v>5</v>
      </c>
      <c r="D4984" s="2" t="s">
        <v>3870</v>
      </c>
      <c r="E4984" s="2">
        <v>6022</v>
      </c>
      <c r="F4984" s="2" t="s">
        <v>3849</v>
      </c>
      <c r="G4984" s="2">
        <v>2584845.969</v>
      </c>
      <c r="H4984" s="2">
        <v>1115426.6510000001</v>
      </c>
      <c r="I4984" s="2" t="s">
        <v>4898</v>
      </c>
      <c r="J4984" s="4">
        <v>39630</v>
      </c>
      <c r="K4984" s="230">
        <f t="shared" si="279"/>
        <v>2</v>
      </c>
      <c r="L4984" s="2" t="str">
        <f>$B4984&amp;"-"&amp;COUNTIF($B$2:$B4984, $B4984)</f>
        <v>1955-6</v>
      </c>
    </row>
    <row r="4985" spans="1:12" x14ac:dyDescent="0.2">
      <c r="A4985" s="2" t="s">
        <v>3895</v>
      </c>
      <c r="B4985" s="2">
        <v>1963</v>
      </c>
      <c r="C4985" s="2">
        <v>0</v>
      </c>
      <c r="D4985" s="2" t="s">
        <v>3876</v>
      </c>
      <c r="E4985" s="2">
        <v>6023</v>
      </c>
      <c r="F4985" s="2" t="s">
        <v>3849</v>
      </c>
      <c r="G4985" s="2">
        <v>2586272.4539999999</v>
      </c>
      <c r="H4985" s="2">
        <v>1119011.2490000001</v>
      </c>
      <c r="I4985" s="2" t="s">
        <v>4898</v>
      </c>
      <c r="J4985" s="4">
        <v>39630</v>
      </c>
      <c r="K4985" s="230">
        <f t="shared" si="279"/>
        <v>2</v>
      </c>
      <c r="L4985" s="2" t="str">
        <f>$B4985&amp;"-"&amp;COUNTIF($B$2:$B4985, $B4985)</f>
        <v>1963-1</v>
      </c>
    </row>
    <row r="4986" spans="1:12" x14ac:dyDescent="0.2">
      <c r="A4986" s="2" t="s">
        <v>3876</v>
      </c>
      <c r="B4986" s="2">
        <v>1964</v>
      </c>
      <c r="C4986" s="2">
        <v>0</v>
      </c>
      <c r="D4986" s="2" t="s">
        <v>3876</v>
      </c>
      <c r="E4986" s="2">
        <v>6023</v>
      </c>
      <c r="F4986" s="2" t="s">
        <v>3849</v>
      </c>
      <c r="G4986" s="2">
        <v>2589471.1030000001</v>
      </c>
      <c r="H4986" s="2">
        <v>1118499.6540000001</v>
      </c>
      <c r="I4986" s="2" t="s">
        <v>4898</v>
      </c>
      <c r="J4986" s="4">
        <v>39630</v>
      </c>
      <c r="K4986" s="230">
        <f t="shared" si="279"/>
        <v>2</v>
      </c>
      <c r="L4986" s="2" t="str">
        <f>$B4986&amp;"-"&amp;COUNTIF($B$2:$B4986, $B4986)</f>
        <v>1964-1</v>
      </c>
    </row>
    <row r="4987" spans="1:12" x14ac:dyDescent="0.2">
      <c r="A4987" s="2" t="s">
        <v>4140</v>
      </c>
      <c r="B4987" s="2">
        <v>1965</v>
      </c>
      <c r="C4987" s="2">
        <v>0</v>
      </c>
      <c r="D4987" s="2" t="s">
        <v>3876</v>
      </c>
      <c r="E4987" s="2">
        <v>6023</v>
      </c>
      <c r="F4987" s="2" t="s">
        <v>3849</v>
      </c>
      <c r="G4987" s="2">
        <v>2590306.7089999998</v>
      </c>
      <c r="H4987" s="2">
        <v>1128044.9310000001</v>
      </c>
      <c r="I4987" s="2" t="s">
        <v>4898</v>
      </c>
      <c r="J4987" s="4">
        <v>43101</v>
      </c>
      <c r="K4987" s="230">
        <f t="shared" si="279"/>
        <v>2</v>
      </c>
      <c r="L4987" s="2" t="str">
        <f>$B4987&amp;"-"&amp;COUNTIF($B$2:$B4987, $B4987)</f>
        <v>1965-1</v>
      </c>
    </row>
    <row r="4988" spans="1:12" x14ac:dyDescent="0.2">
      <c r="A4988" s="2" t="s">
        <v>3877</v>
      </c>
      <c r="B4988" s="2">
        <v>1975</v>
      </c>
      <c r="C4988" s="2">
        <v>0</v>
      </c>
      <c r="D4988" s="2" t="s">
        <v>3876</v>
      </c>
      <c r="E4988" s="2">
        <v>6023</v>
      </c>
      <c r="F4988" s="2" t="s">
        <v>3849</v>
      </c>
      <c r="G4988" s="2">
        <v>2589597.7850000001</v>
      </c>
      <c r="H4988" s="2">
        <v>1120849.6340000001</v>
      </c>
      <c r="I4988" s="2" t="s">
        <v>4898</v>
      </c>
      <c r="J4988" s="4">
        <v>39630</v>
      </c>
      <c r="K4988" s="230">
        <f t="shared" si="279"/>
        <v>2</v>
      </c>
      <c r="L4988" s="2" t="str">
        <f>$B4988&amp;"-"&amp;COUNTIF($B$2:$B4988, $B4988)</f>
        <v>1975-1</v>
      </c>
    </row>
    <row r="4989" spans="1:12" x14ac:dyDescent="0.2">
      <c r="A4989" s="2" t="s">
        <v>3878</v>
      </c>
      <c r="B4989" s="2">
        <v>1976</v>
      </c>
      <c r="C4989" s="2">
        <v>0</v>
      </c>
      <c r="D4989" s="2" t="s">
        <v>3876</v>
      </c>
      <c r="E4989" s="2">
        <v>6023</v>
      </c>
      <c r="F4989" s="2" t="s">
        <v>3849</v>
      </c>
      <c r="G4989" s="2">
        <v>2588832.8969999999</v>
      </c>
      <c r="H4989" s="2">
        <v>1124460.781</v>
      </c>
      <c r="I4989" s="2" t="s">
        <v>4898</v>
      </c>
      <c r="J4989" s="4">
        <v>39630</v>
      </c>
      <c r="K4989" s="230">
        <f t="shared" si="279"/>
        <v>2</v>
      </c>
      <c r="L4989" s="2" t="str">
        <f>$B4989&amp;"-"&amp;COUNTIF($B$2:$B4989, $B4989)</f>
        <v>1976-1</v>
      </c>
    </row>
    <row r="4990" spans="1:12" x14ac:dyDescent="0.2">
      <c r="A4990" s="2" t="s">
        <v>3879</v>
      </c>
      <c r="B4990" s="2">
        <v>1976</v>
      </c>
      <c r="C4990" s="2">
        <v>1</v>
      </c>
      <c r="D4990" s="2" t="s">
        <v>3876</v>
      </c>
      <c r="E4990" s="2">
        <v>6023</v>
      </c>
      <c r="F4990" s="2" t="s">
        <v>3849</v>
      </c>
      <c r="G4990" s="2">
        <v>2583239.7149999999</v>
      </c>
      <c r="H4990" s="2">
        <v>1124121.429</v>
      </c>
      <c r="I4990" s="2" t="s">
        <v>4898</v>
      </c>
      <c r="J4990" s="4">
        <v>39630</v>
      </c>
      <c r="K4990" s="230">
        <f t="shared" si="279"/>
        <v>2</v>
      </c>
      <c r="L4990" s="2" t="str">
        <f>$B4990&amp;"-"&amp;COUNTIF($B$2:$B4990, $B4990)</f>
        <v>1976-2</v>
      </c>
    </row>
    <row r="4991" spans="1:12" x14ac:dyDescent="0.2">
      <c r="A4991" s="2" t="s">
        <v>3880</v>
      </c>
      <c r="B4991" s="2">
        <v>1976</v>
      </c>
      <c r="C4991" s="2">
        <v>2</v>
      </c>
      <c r="D4991" s="2" t="s">
        <v>3876</v>
      </c>
      <c r="E4991" s="2">
        <v>6023</v>
      </c>
      <c r="F4991" s="2" t="s">
        <v>3849</v>
      </c>
      <c r="G4991" s="2">
        <v>2590032.514</v>
      </c>
      <c r="H4991" s="2">
        <v>1122709.3540000001</v>
      </c>
      <c r="I4991" s="2" t="s">
        <v>4898</v>
      </c>
      <c r="J4991" s="4">
        <v>39630</v>
      </c>
      <c r="K4991" s="230">
        <f t="shared" si="279"/>
        <v>2</v>
      </c>
      <c r="L4991" s="2" t="str">
        <f>$B4991&amp;"-"&amp;COUNTIF($B$2:$B4991, $B4991)</f>
        <v>1976-3</v>
      </c>
    </row>
    <row r="4992" spans="1:12" x14ac:dyDescent="0.2">
      <c r="A4992" s="2" t="s">
        <v>4153</v>
      </c>
      <c r="B4992" s="2">
        <v>1993</v>
      </c>
      <c r="C4992" s="2">
        <v>0</v>
      </c>
      <c r="D4992" s="2" t="s">
        <v>3882</v>
      </c>
      <c r="E4992" s="2">
        <v>6024</v>
      </c>
      <c r="F4992" s="2" t="s">
        <v>3849</v>
      </c>
      <c r="G4992" s="2">
        <v>2592252.1439999999</v>
      </c>
      <c r="H4992" s="2">
        <v>1115417.95</v>
      </c>
      <c r="I4992" s="2" t="s">
        <v>4898</v>
      </c>
      <c r="J4992" s="4">
        <v>39630</v>
      </c>
      <c r="K4992" s="230">
        <f t="shared" si="279"/>
        <v>2</v>
      </c>
      <c r="L4992" s="2" t="str">
        <f>$B4992&amp;"-"&amp;COUNTIF($B$2:$B4992, $B4992)</f>
        <v>1993-1</v>
      </c>
    </row>
    <row r="4993" spans="1:12" x14ac:dyDescent="0.2">
      <c r="A4993" s="2" t="s">
        <v>3881</v>
      </c>
      <c r="B4993" s="2">
        <v>1993</v>
      </c>
      <c r="C4993" s="2">
        <v>2</v>
      </c>
      <c r="D4993" s="2" t="s">
        <v>3882</v>
      </c>
      <c r="E4993" s="2">
        <v>6024</v>
      </c>
      <c r="F4993" s="2" t="s">
        <v>3849</v>
      </c>
      <c r="G4993" s="2">
        <v>2593023.4810000001</v>
      </c>
      <c r="H4993" s="2">
        <v>1114630.871</v>
      </c>
      <c r="I4993" s="2" t="s">
        <v>4898</v>
      </c>
      <c r="J4993" s="4">
        <v>39630</v>
      </c>
      <c r="K4993" s="230">
        <f t="shared" si="279"/>
        <v>2</v>
      </c>
      <c r="L4993" s="2" t="str">
        <f>$B4993&amp;"-"&amp;COUNTIF($B$2:$B4993, $B4993)</f>
        <v>1993-2</v>
      </c>
    </row>
    <row r="4994" spans="1:12" x14ac:dyDescent="0.2">
      <c r="A4994" s="2" t="s">
        <v>3883</v>
      </c>
      <c r="B4994" s="2">
        <v>1994</v>
      </c>
      <c r="C4994" s="2">
        <v>2</v>
      </c>
      <c r="D4994" s="2" t="s">
        <v>3882</v>
      </c>
      <c r="E4994" s="2">
        <v>6024</v>
      </c>
      <c r="F4994" s="2" t="s">
        <v>3849</v>
      </c>
      <c r="G4994" s="2">
        <v>2589837.7400000002</v>
      </c>
      <c r="H4994" s="2">
        <v>1116888.9950000001</v>
      </c>
      <c r="I4994" s="2" t="s">
        <v>4898</v>
      </c>
      <c r="J4994" s="4">
        <v>39630</v>
      </c>
      <c r="K4994" s="230">
        <f t="shared" si="279"/>
        <v>2</v>
      </c>
      <c r="L4994" s="2" t="str">
        <f>$B4994&amp;"-"&amp;COUNTIF($B$2:$B4994, $B4994)</f>
        <v>1994-1</v>
      </c>
    </row>
    <row r="4995" spans="1:12" x14ac:dyDescent="0.2">
      <c r="A4995" s="2" t="s">
        <v>3884</v>
      </c>
      <c r="B4995" s="2">
        <v>1996</v>
      </c>
      <c r="C4995" s="2">
        <v>0</v>
      </c>
      <c r="D4995" s="2" t="s">
        <v>3882</v>
      </c>
      <c r="E4995" s="2">
        <v>6024</v>
      </c>
      <c r="F4995" s="2" t="s">
        <v>3849</v>
      </c>
      <c r="G4995" s="2">
        <v>2589902.318</v>
      </c>
      <c r="H4995" s="2">
        <v>1115691.1850000001</v>
      </c>
      <c r="I4995" s="2" t="s">
        <v>4898</v>
      </c>
      <c r="J4995" s="4">
        <v>39630</v>
      </c>
      <c r="K4995" s="230">
        <f t="shared" ref="K4995:K5058" si="280">IF(I4995="it", 1, IF(I4995="fr", 2, 3))</f>
        <v>2</v>
      </c>
      <c r="L4995" s="2" t="str">
        <f>$B4995&amp;"-"&amp;COUNTIF($B$2:$B4995, $B4995)</f>
        <v>1996-1</v>
      </c>
    </row>
    <row r="4996" spans="1:12" x14ac:dyDescent="0.2">
      <c r="A4996" s="2" t="s">
        <v>3885</v>
      </c>
      <c r="B4996" s="2">
        <v>1996</v>
      </c>
      <c r="C4996" s="2">
        <v>1</v>
      </c>
      <c r="D4996" s="2" t="s">
        <v>3882</v>
      </c>
      <c r="E4996" s="2">
        <v>6024</v>
      </c>
      <c r="F4996" s="2" t="s">
        <v>3849</v>
      </c>
      <c r="G4996" s="2">
        <v>2587243.0290000001</v>
      </c>
      <c r="H4996" s="2">
        <v>1115244.2819999999</v>
      </c>
      <c r="I4996" s="2" t="s">
        <v>4898</v>
      </c>
      <c r="J4996" s="4">
        <v>39630</v>
      </c>
      <c r="K4996" s="230">
        <f t="shared" si="280"/>
        <v>2</v>
      </c>
      <c r="L4996" s="2" t="str">
        <f>$B4996&amp;"-"&amp;COUNTIF($B$2:$B4996, $B4996)</f>
        <v>1996-2</v>
      </c>
    </row>
    <row r="4997" spans="1:12" x14ac:dyDescent="0.2">
      <c r="A4997" s="2" t="s">
        <v>3886</v>
      </c>
      <c r="B4997" s="2">
        <v>1996</v>
      </c>
      <c r="C4997" s="2">
        <v>2</v>
      </c>
      <c r="D4997" s="2" t="s">
        <v>3882</v>
      </c>
      <c r="E4997" s="2">
        <v>6024</v>
      </c>
      <c r="F4997" s="2" t="s">
        <v>3849</v>
      </c>
      <c r="G4997" s="2">
        <v>2586697.9410000001</v>
      </c>
      <c r="H4997" s="2">
        <v>1115503.588</v>
      </c>
      <c r="I4997" s="2" t="s">
        <v>4898</v>
      </c>
      <c r="J4997" s="4">
        <v>39630</v>
      </c>
      <c r="K4997" s="230">
        <f t="shared" si="280"/>
        <v>2</v>
      </c>
      <c r="L4997" s="2" t="str">
        <f>$B4997&amp;"-"&amp;COUNTIF($B$2:$B4997, $B4997)</f>
        <v>1996-3</v>
      </c>
    </row>
    <row r="4998" spans="1:12" x14ac:dyDescent="0.2">
      <c r="A4998" s="2" t="s">
        <v>3887</v>
      </c>
      <c r="B4998" s="2">
        <v>1996</v>
      </c>
      <c r="C4998" s="2">
        <v>3</v>
      </c>
      <c r="D4998" s="2" t="s">
        <v>3882</v>
      </c>
      <c r="E4998" s="2">
        <v>6024</v>
      </c>
      <c r="F4998" s="2" t="s">
        <v>3849</v>
      </c>
      <c r="G4998" s="2">
        <v>2586152.3679999998</v>
      </c>
      <c r="H4998" s="2">
        <v>1113957.45</v>
      </c>
      <c r="I4998" s="2" t="s">
        <v>4898</v>
      </c>
      <c r="J4998" s="4">
        <v>39630</v>
      </c>
      <c r="K4998" s="230">
        <f t="shared" si="280"/>
        <v>2</v>
      </c>
      <c r="L4998" s="2" t="str">
        <f>$B4998&amp;"-"&amp;COUNTIF($B$2:$B4998, $B4998)</f>
        <v>1996-4</v>
      </c>
    </row>
    <row r="4999" spans="1:12" x14ac:dyDescent="0.2">
      <c r="A4999" s="2" t="s">
        <v>3888</v>
      </c>
      <c r="B4999" s="2">
        <v>1996</v>
      </c>
      <c r="C4999" s="2">
        <v>4</v>
      </c>
      <c r="D4999" s="2" t="s">
        <v>3882</v>
      </c>
      <c r="E4999" s="2">
        <v>6024</v>
      </c>
      <c r="F4999" s="2" t="s">
        <v>3849</v>
      </c>
      <c r="G4999" s="2">
        <v>2590633.1639999999</v>
      </c>
      <c r="H4999" s="2">
        <v>1113405.4069999999</v>
      </c>
      <c r="I4999" s="2" t="s">
        <v>4898</v>
      </c>
      <c r="J4999" s="4">
        <v>40909</v>
      </c>
      <c r="K4999" s="230">
        <f t="shared" si="280"/>
        <v>2</v>
      </c>
      <c r="L4999" s="2" t="str">
        <f>$B4999&amp;"-"&amp;COUNTIF($B$2:$B4999, $B4999)</f>
        <v>1996-5</v>
      </c>
    </row>
    <row r="5000" spans="1:12" x14ac:dyDescent="0.2">
      <c r="A5000" s="2" t="s">
        <v>3889</v>
      </c>
      <c r="B5000" s="2">
        <v>1996</v>
      </c>
      <c r="C5000" s="2">
        <v>5</v>
      </c>
      <c r="D5000" s="2" t="s">
        <v>3882</v>
      </c>
      <c r="E5000" s="2">
        <v>6024</v>
      </c>
      <c r="F5000" s="2" t="s">
        <v>3849</v>
      </c>
      <c r="G5000" s="2">
        <v>2591532.469</v>
      </c>
      <c r="H5000" s="2">
        <v>1116982.8219999999</v>
      </c>
      <c r="I5000" s="2" t="s">
        <v>4898</v>
      </c>
      <c r="J5000" s="4">
        <v>39630</v>
      </c>
      <c r="K5000" s="230">
        <f t="shared" si="280"/>
        <v>2</v>
      </c>
      <c r="L5000" s="2" t="str">
        <f>$B5000&amp;"-"&amp;COUNTIF($B$2:$B5000, $B5000)</f>
        <v>1996-6</v>
      </c>
    </row>
    <row r="5001" spans="1:12" x14ac:dyDescent="0.2">
      <c r="A5001" s="2" t="s">
        <v>3890</v>
      </c>
      <c r="B5001" s="2">
        <v>1996</v>
      </c>
      <c r="C5001" s="2">
        <v>6</v>
      </c>
      <c r="D5001" s="2" t="s">
        <v>3882</v>
      </c>
      <c r="E5001" s="2">
        <v>6024</v>
      </c>
      <c r="F5001" s="2" t="s">
        <v>3849</v>
      </c>
      <c r="G5001" s="2">
        <v>2592045.4410000001</v>
      </c>
      <c r="H5001" s="2">
        <v>1113690.5449999999</v>
      </c>
      <c r="I5001" s="2" t="s">
        <v>4898</v>
      </c>
      <c r="J5001" s="4">
        <v>39630</v>
      </c>
      <c r="K5001" s="230">
        <f t="shared" si="280"/>
        <v>2</v>
      </c>
      <c r="L5001" s="2" t="str">
        <f>$B5001&amp;"-"&amp;COUNTIF($B$2:$B5001, $B5001)</f>
        <v>1996-7</v>
      </c>
    </row>
    <row r="5002" spans="1:12" x14ac:dyDescent="0.2">
      <c r="A5002" s="2" t="s">
        <v>3891</v>
      </c>
      <c r="B5002" s="2">
        <v>1996</v>
      </c>
      <c r="C5002" s="2">
        <v>7</v>
      </c>
      <c r="D5002" s="2" t="s">
        <v>3882</v>
      </c>
      <c r="E5002" s="2">
        <v>6024</v>
      </c>
      <c r="F5002" s="2" t="s">
        <v>3849</v>
      </c>
      <c r="G5002" s="2">
        <v>2591390.16</v>
      </c>
      <c r="H5002" s="2">
        <v>1115867.196</v>
      </c>
      <c r="I5002" s="2" t="s">
        <v>4898</v>
      </c>
      <c r="J5002" s="4">
        <v>39630</v>
      </c>
      <c r="K5002" s="230">
        <f t="shared" si="280"/>
        <v>2</v>
      </c>
      <c r="L5002" s="2" t="str">
        <f>$B5002&amp;"-"&amp;COUNTIF($B$2:$B5002, $B5002)</f>
        <v>1996-8</v>
      </c>
    </row>
    <row r="5003" spans="1:12" x14ac:dyDescent="0.2">
      <c r="A5003" s="2" t="s">
        <v>3892</v>
      </c>
      <c r="B5003" s="2">
        <v>1997</v>
      </c>
      <c r="C5003" s="2">
        <v>0</v>
      </c>
      <c r="D5003" s="2" t="s">
        <v>3882</v>
      </c>
      <c r="E5003" s="2">
        <v>6024</v>
      </c>
      <c r="F5003" s="2" t="s">
        <v>3849</v>
      </c>
      <c r="G5003" s="2">
        <v>2588346.9709999999</v>
      </c>
      <c r="H5003" s="2">
        <v>1112788.5970000001</v>
      </c>
      <c r="I5003" s="2" t="s">
        <v>4898</v>
      </c>
      <c r="J5003" s="4">
        <v>39630</v>
      </c>
      <c r="K5003" s="230">
        <f t="shared" si="280"/>
        <v>2</v>
      </c>
      <c r="L5003" s="2" t="str">
        <f>$B5003&amp;"-"&amp;COUNTIF($B$2:$B5003, $B5003)</f>
        <v>1997-1</v>
      </c>
    </row>
    <row r="5004" spans="1:12" x14ac:dyDescent="0.2">
      <c r="A5004" s="2" t="s">
        <v>3893</v>
      </c>
      <c r="B5004" s="2">
        <v>1997</v>
      </c>
      <c r="C5004" s="2">
        <v>1</v>
      </c>
      <c r="D5004" s="2" t="s">
        <v>3882</v>
      </c>
      <c r="E5004" s="2">
        <v>6024</v>
      </c>
      <c r="F5004" s="2" t="s">
        <v>3849</v>
      </c>
      <c r="G5004" s="2">
        <v>2590879.469</v>
      </c>
      <c r="H5004" s="2">
        <v>1107743.3359999999</v>
      </c>
      <c r="I5004" s="2" t="s">
        <v>4898</v>
      </c>
      <c r="J5004" s="4">
        <v>39630</v>
      </c>
      <c r="K5004" s="230">
        <f t="shared" si="280"/>
        <v>2</v>
      </c>
      <c r="L5004" s="2" t="str">
        <f>$B5004&amp;"-"&amp;COUNTIF($B$2:$B5004, $B5004)</f>
        <v>1997-2</v>
      </c>
    </row>
    <row r="5005" spans="1:12" x14ac:dyDescent="0.2">
      <c r="A5005" s="2" t="s">
        <v>3894</v>
      </c>
      <c r="B5005" s="2">
        <v>1997</v>
      </c>
      <c r="C5005" s="2">
        <v>2</v>
      </c>
      <c r="D5005" s="2" t="s">
        <v>3882</v>
      </c>
      <c r="E5005" s="2">
        <v>6024</v>
      </c>
      <c r="F5005" s="2" t="s">
        <v>3849</v>
      </c>
      <c r="G5005" s="2">
        <v>2589571.6230000001</v>
      </c>
      <c r="H5005" s="2">
        <v>1115280.7109999999</v>
      </c>
      <c r="I5005" s="2" t="s">
        <v>4898</v>
      </c>
      <c r="J5005" s="4">
        <v>39630</v>
      </c>
      <c r="K5005" s="230">
        <f t="shared" si="280"/>
        <v>2</v>
      </c>
      <c r="L5005" s="2" t="str">
        <f>$B5005&amp;"-"&amp;COUNTIF($B$2:$B5005, $B5005)</f>
        <v>1997-3</v>
      </c>
    </row>
    <row r="5006" spans="1:12" x14ac:dyDescent="0.2">
      <c r="A5006" s="2" t="s">
        <v>3895</v>
      </c>
      <c r="B5006" s="2">
        <v>1963</v>
      </c>
      <c r="C5006" s="2">
        <v>0</v>
      </c>
      <c r="D5006" s="2" t="s">
        <v>3895</v>
      </c>
      <c r="E5006" s="2">
        <v>6025</v>
      </c>
      <c r="F5006" s="2" t="s">
        <v>3849</v>
      </c>
      <c r="G5006" s="2">
        <v>2587505.4300000002</v>
      </c>
      <c r="H5006" s="2">
        <v>1118466.71</v>
      </c>
      <c r="I5006" s="2" t="s">
        <v>4898</v>
      </c>
      <c r="J5006" s="4">
        <v>39630</v>
      </c>
      <c r="K5006" s="230">
        <f t="shared" si="280"/>
        <v>2</v>
      </c>
      <c r="L5006" s="2" t="str">
        <f>$B5006&amp;"-"&amp;COUNTIF($B$2:$B5006, $B5006)</f>
        <v>1963-2</v>
      </c>
    </row>
    <row r="5007" spans="1:12" x14ac:dyDescent="0.2">
      <c r="A5007" s="2" t="s">
        <v>3879</v>
      </c>
      <c r="B5007" s="2">
        <v>1976</v>
      </c>
      <c r="C5007" s="2">
        <v>1</v>
      </c>
      <c r="D5007" s="2" t="s">
        <v>3895</v>
      </c>
      <c r="E5007" s="2">
        <v>6025</v>
      </c>
      <c r="F5007" s="2" t="s">
        <v>3849</v>
      </c>
      <c r="G5007" s="2">
        <v>2584619.3560000001</v>
      </c>
      <c r="H5007" s="2">
        <v>1123803.9990000001</v>
      </c>
      <c r="I5007" s="2" t="s">
        <v>4898</v>
      </c>
      <c r="J5007" s="4">
        <v>39630</v>
      </c>
      <c r="K5007" s="230">
        <f t="shared" si="280"/>
        <v>2</v>
      </c>
      <c r="L5007" s="2" t="str">
        <f>$B5007&amp;"-"&amp;COUNTIF($B$2:$B5007, $B5007)</f>
        <v>1976-4</v>
      </c>
    </row>
    <row r="5008" spans="1:12" x14ac:dyDescent="0.2">
      <c r="A5008" s="2" t="s">
        <v>3896</v>
      </c>
      <c r="B5008" s="2">
        <v>1946</v>
      </c>
      <c r="C5008" s="2">
        <v>0</v>
      </c>
      <c r="D5008" s="2" t="s">
        <v>3897</v>
      </c>
      <c r="E5008" s="2">
        <v>6032</v>
      </c>
      <c r="F5008" s="2" t="s">
        <v>3849</v>
      </c>
      <c r="G5008" s="2">
        <v>2582974.7140000002</v>
      </c>
      <c r="H5008" s="2">
        <v>1086513.0360000001</v>
      </c>
      <c r="I5008" s="2" t="s">
        <v>4898</v>
      </c>
      <c r="J5008" s="4">
        <v>39630</v>
      </c>
      <c r="K5008" s="230">
        <f t="shared" si="280"/>
        <v>2</v>
      </c>
      <c r="L5008" s="2" t="str">
        <f>$B5008&amp;"-"&amp;COUNTIF($B$2:$B5008, $B5008)</f>
        <v>1946-1</v>
      </c>
    </row>
    <row r="5009" spans="1:12" x14ac:dyDescent="0.2">
      <c r="A5009" s="2" t="s">
        <v>3898</v>
      </c>
      <c r="B5009" s="2">
        <v>1945</v>
      </c>
      <c r="C5009" s="2">
        <v>0</v>
      </c>
      <c r="D5009" s="2" t="s">
        <v>3898</v>
      </c>
      <c r="E5009" s="2">
        <v>6033</v>
      </c>
      <c r="F5009" s="2" t="s">
        <v>3849</v>
      </c>
      <c r="G5009" s="2">
        <v>2582968.9950000001</v>
      </c>
      <c r="H5009" s="2">
        <v>1092958.2180000001</v>
      </c>
      <c r="I5009" s="2" t="s">
        <v>4898</v>
      </c>
      <c r="J5009" s="4">
        <v>39630</v>
      </c>
      <c r="K5009" s="230">
        <f t="shared" si="280"/>
        <v>2</v>
      </c>
      <c r="L5009" s="2" t="str">
        <f>$B5009&amp;"-"&amp;COUNTIF($B$2:$B5009, $B5009)</f>
        <v>1945-1</v>
      </c>
    </row>
    <row r="5010" spans="1:12" x14ac:dyDescent="0.2">
      <c r="A5010" s="2" t="s">
        <v>3899</v>
      </c>
      <c r="B5010" s="2">
        <v>1945</v>
      </c>
      <c r="C5010" s="2">
        <v>2</v>
      </c>
      <c r="D5010" s="2" t="s">
        <v>3898</v>
      </c>
      <c r="E5010" s="2">
        <v>6033</v>
      </c>
      <c r="F5010" s="2" t="s">
        <v>3849</v>
      </c>
      <c r="G5010" s="2">
        <v>2579263.8939999999</v>
      </c>
      <c r="H5010" s="2">
        <v>1094427.25</v>
      </c>
      <c r="I5010" s="2" t="s">
        <v>4898</v>
      </c>
      <c r="J5010" s="4">
        <v>39630</v>
      </c>
      <c r="K5010" s="230">
        <f t="shared" si="280"/>
        <v>2</v>
      </c>
      <c r="L5010" s="2" t="str">
        <f>$B5010&amp;"-"&amp;COUNTIF($B$2:$B5010, $B5010)</f>
        <v>1945-2</v>
      </c>
    </row>
    <row r="5011" spans="1:12" x14ac:dyDescent="0.2">
      <c r="A5011" s="2" t="s">
        <v>3900</v>
      </c>
      <c r="B5011" s="2">
        <v>1945</v>
      </c>
      <c r="C5011" s="2">
        <v>3</v>
      </c>
      <c r="D5011" s="2" t="s">
        <v>3898</v>
      </c>
      <c r="E5011" s="2">
        <v>6033</v>
      </c>
      <c r="F5011" s="2" t="s">
        <v>3849</v>
      </c>
      <c r="G5011" s="2">
        <v>2578812.6669999999</v>
      </c>
      <c r="H5011" s="2">
        <v>1095866.605</v>
      </c>
      <c r="I5011" s="2" t="s">
        <v>4898</v>
      </c>
      <c r="J5011" s="4">
        <v>39630</v>
      </c>
      <c r="K5011" s="230">
        <f t="shared" si="280"/>
        <v>2</v>
      </c>
      <c r="L5011" s="2" t="str">
        <f>$B5011&amp;"-"&amp;COUNTIF($B$2:$B5011, $B5011)</f>
        <v>1945-3</v>
      </c>
    </row>
    <row r="5012" spans="1:12" x14ac:dyDescent="0.2">
      <c r="A5012" s="2" t="s">
        <v>3901</v>
      </c>
      <c r="B5012" s="2">
        <v>1945</v>
      </c>
      <c r="C5012" s="2">
        <v>4</v>
      </c>
      <c r="D5012" s="2" t="s">
        <v>3898</v>
      </c>
      <c r="E5012" s="2">
        <v>6033</v>
      </c>
      <c r="F5012" s="2" t="s">
        <v>3849</v>
      </c>
      <c r="G5012" s="2">
        <v>2580040.6439999999</v>
      </c>
      <c r="H5012" s="2">
        <v>1093102.9909999999</v>
      </c>
      <c r="I5012" s="2" t="s">
        <v>4898</v>
      </c>
      <c r="J5012" s="4">
        <v>39630</v>
      </c>
      <c r="K5012" s="230">
        <f t="shared" si="280"/>
        <v>2</v>
      </c>
      <c r="L5012" s="2" t="str">
        <f>$B5012&amp;"-"&amp;COUNTIF($B$2:$B5012, $B5012)</f>
        <v>1945-4</v>
      </c>
    </row>
    <row r="5013" spans="1:12" x14ac:dyDescent="0.2">
      <c r="A5013" s="2" t="s">
        <v>3902</v>
      </c>
      <c r="B5013" s="2">
        <v>1945</v>
      </c>
      <c r="C5013" s="2">
        <v>5</v>
      </c>
      <c r="D5013" s="2" t="s">
        <v>3898</v>
      </c>
      <c r="E5013" s="2">
        <v>6033</v>
      </c>
      <c r="F5013" s="2" t="s">
        <v>3849</v>
      </c>
      <c r="G5013" s="2">
        <v>2580413.5529999998</v>
      </c>
      <c r="H5013" s="2">
        <v>1095355.4569999999</v>
      </c>
      <c r="I5013" s="2" t="s">
        <v>4898</v>
      </c>
      <c r="J5013" s="4">
        <v>39630</v>
      </c>
      <c r="K5013" s="230">
        <f t="shared" si="280"/>
        <v>2</v>
      </c>
      <c r="L5013" s="2" t="str">
        <f>$B5013&amp;"-"&amp;COUNTIF($B$2:$B5013, $B5013)</f>
        <v>1945-5</v>
      </c>
    </row>
    <row r="5014" spans="1:12" x14ac:dyDescent="0.2">
      <c r="A5014" s="2" t="s">
        <v>3903</v>
      </c>
      <c r="B5014" s="2">
        <v>1945</v>
      </c>
      <c r="C5014" s="2">
        <v>6</v>
      </c>
      <c r="D5014" s="2" t="s">
        <v>3898</v>
      </c>
      <c r="E5014" s="2">
        <v>6033</v>
      </c>
      <c r="F5014" s="2" t="s">
        <v>3849</v>
      </c>
      <c r="G5014" s="2">
        <v>2579256.5010000002</v>
      </c>
      <c r="H5014" s="2">
        <v>1094990.69</v>
      </c>
      <c r="I5014" s="2" t="s">
        <v>4898</v>
      </c>
      <c r="J5014" s="4">
        <v>39630</v>
      </c>
      <c r="K5014" s="230">
        <f t="shared" si="280"/>
        <v>2</v>
      </c>
      <c r="L5014" s="2" t="str">
        <f>$B5014&amp;"-"&amp;COUNTIF($B$2:$B5014, $B5014)</f>
        <v>1945-6</v>
      </c>
    </row>
    <row r="5015" spans="1:12" x14ac:dyDescent="0.2">
      <c r="A5015" s="2" t="s">
        <v>3904</v>
      </c>
      <c r="B5015" s="2">
        <v>1945</v>
      </c>
      <c r="C5015" s="2">
        <v>7</v>
      </c>
      <c r="D5015" s="2" t="s">
        <v>3898</v>
      </c>
      <c r="E5015" s="2">
        <v>6033</v>
      </c>
      <c r="F5015" s="2" t="s">
        <v>3849</v>
      </c>
      <c r="G5015" s="2">
        <v>2578364.4449999998</v>
      </c>
      <c r="H5015" s="2">
        <v>1095513.6229999999</v>
      </c>
      <c r="I5015" s="2" t="s">
        <v>4898</v>
      </c>
      <c r="J5015" s="4">
        <v>39630</v>
      </c>
      <c r="K5015" s="230">
        <f t="shared" si="280"/>
        <v>2</v>
      </c>
      <c r="L5015" s="2" t="str">
        <f>$B5015&amp;"-"&amp;COUNTIF($B$2:$B5015, $B5015)</f>
        <v>1945-7</v>
      </c>
    </row>
    <row r="5016" spans="1:12" x14ac:dyDescent="0.2">
      <c r="A5016" s="2" t="s">
        <v>3905</v>
      </c>
      <c r="B5016" s="2">
        <v>1945</v>
      </c>
      <c r="C5016" s="2">
        <v>8</v>
      </c>
      <c r="D5016" s="2" t="s">
        <v>3898</v>
      </c>
      <c r="E5016" s="2">
        <v>6033</v>
      </c>
      <c r="F5016" s="2" t="s">
        <v>3849</v>
      </c>
      <c r="G5016" s="2">
        <v>2579038.6719999998</v>
      </c>
      <c r="H5016" s="2">
        <v>1094821.827</v>
      </c>
      <c r="I5016" s="2" t="s">
        <v>4898</v>
      </c>
      <c r="J5016" s="4">
        <v>39630</v>
      </c>
      <c r="K5016" s="230">
        <f t="shared" si="280"/>
        <v>2</v>
      </c>
      <c r="L5016" s="2" t="str">
        <f>$B5016&amp;"-"&amp;COUNTIF($B$2:$B5016, $B5016)</f>
        <v>1945-8</v>
      </c>
    </row>
    <row r="5017" spans="1:12" x14ac:dyDescent="0.2">
      <c r="A5017" s="2" t="s">
        <v>3906</v>
      </c>
      <c r="B5017" s="2">
        <v>1945</v>
      </c>
      <c r="C5017" s="2">
        <v>9</v>
      </c>
      <c r="D5017" s="2" t="s">
        <v>3898</v>
      </c>
      <c r="E5017" s="2">
        <v>6033</v>
      </c>
      <c r="F5017" s="2" t="s">
        <v>3849</v>
      </c>
      <c r="G5017" s="2">
        <v>2578796.7259999998</v>
      </c>
      <c r="H5017" s="2">
        <v>1094388.6839999999</v>
      </c>
      <c r="I5017" s="2" t="s">
        <v>4898</v>
      </c>
      <c r="J5017" s="4">
        <v>39630</v>
      </c>
      <c r="K5017" s="230">
        <f t="shared" si="280"/>
        <v>2</v>
      </c>
      <c r="L5017" s="2" t="str">
        <f>$B5017&amp;"-"&amp;COUNTIF($B$2:$B5017, $B5017)</f>
        <v>1945-9</v>
      </c>
    </row>
    <row r="5018" spans="1:12" x14ac:dyDescent="0.2">
      <c r="A5018" s="2" t="s">
        <v>3907</v>
      </c>
      <c r="B5018" s="2">
        <v>1945</v>
      </c>
      <c r="C5018" s="2">
        <v>10</v>
      </c>
      <c r="D5018" s="2" t="s">
        <v>3898</v>
      </c>
      <c r="E5018" s="2">
        <v>6033</v>
      </c>
      <c r="F5018" s="2" t="s">
        <v>3849</v>
      </c>
      <c r="G5018" s="2">
        <v>2580591.65</v>
      </c>
      <c r="H5018" s="2">
        <v>1091181.3999999999</v>
      </c>
      <c r="I5018" s="2" t="s">
        <v>4898</v>
      </c>
      <c r="J5018" s="4">
        <v>39630</v>
      </c>
      <c r="K5018" s="230">
        <f t="shared" si="280"/>
        <v>2</v>
      </c>
      <c r="L5018" s="2" t="str">
        <f>$B5018&amp;"-"&amp;COUNTIF($B$2:$B5018, $B5018)</f>
        <v>1945-10</v>
      </c>
    </row>
    <row r="5019" spans="1:12" x14ac:dyDescent="0.2">
      <c r="A5019" s="2" t="s">
        <v>3908</v>
      </c>
      <c r="B5019" s="2">
        <v>1945</v>
      </c>
      <c r="C5019" s="2">
        <v>11</v>
      </c>
      <c r="D5019" s="2" t="s">
        <v>3898</v>
      </c>
      <c r="E5019" s="2">
        <v>6033</v>
      </c>
      <c r="F5019" s="2" t="s">
        <v>3849</v>
      </c>
      <c r="G5019" s="2">
        <v>2577852.855</v>
      </c>
      <c r="H5019" s="2">
        <v>1088431.99</v>
      </c>
      <c r="I5019" s="2" t="s">
        <v>4898</v>
      </c>
      <c r="J5019" s="4">
        <v>39630</v>
      </c>
      <c r="K5019" s="230">
        <f t="shared" si="280"/>
        <v>2</v>
      </c>
      <c r="L5019" s="2" t="str">
        <f>$B5019&amp;"-"&amp;COUNTIF($B$2:$B5019, $B5019)</f>
        <v>1945-11</v>
      </c>
    </row>
    <row r="5020" spans="1:12" x14ac:dyDescent="0.2">
      <c r="A5020" s="2" t="s">
        <v>3909</v>
      </c>
      <c r="B5020" s="2">
        <v>1945</v>
      </c>
      <c r="C5020" s="2">
        <v>12</v>
      </c>
      <c r="D5020" s="2" t="s">
        <v>3898</v>
      </c>
      <c r="E5020" s="2">
        <v>6033</v>
      </c>
      <c r="F5020" s="2" t="s">
        <v>3849</v>
      </c>
      <c r="G5020" s="2">
        <v>2578128.392</v>
      </c>
      <c r="H5020" s="2">
        <v>1093062.6640000001</v>
      </c>
      <c r="I5020" s="2" t="s">
        <v>4898</v>
      </c>
      <c r="J5020" s="4">
        <v>39630</v>
      </c>
      <c r="K5020" s="230">
        <f t="shared" si="280"/>
        <v>2</v>
      </c>
      <c r="L5020" s="2" t="str">
        <f>$B5020&amp;"-"&amp;COUNTIF($B$2:$B5020, $B5020)</f>
        <v>1945-12</v>
      </c>
    </row>
    <row r="5021" spans="1:12" x14ac:dyDescent="0.2">
      <c r="A5021" s="2" t="s">
        <v>3910</v>
      </c>
      <c r="B5021" s="2">
        <v>1937</v>
      </c>
      <c r="C5021" s="2">
        <v>0</v>
      </c>
      <c r="D5021" s="2" t="s">
        <v>3910</v>
      </c>
      <c r="E5021" s="2">
        <v>6034</v>
      </c>
      <c r="F5021" s="2" t="s">
        <v>3849</v>
      </c>
      <c r="G5021" s="2">
        <v>2578897.6860000002</v>
      </c>
      <c r="H5021" s="2">
        <v>1097514.9950000001</v>
      </c>
      <c r="I5021" s="2" t="s">
        <v>4898</v>
      </c>
      <c r="J5021" s="4">
        <v>39630</v>
      </c>
      <c r="K5021" s="230">
        <f t="shared" si="280"/>
        <v>2</v>
      </c>
      <c r="L5021" s="2" t="str">
        <f>$B5021&amp;"-"&amp;COUNTIF($B$2:$B5021, $B5021)</f>
        <v>1937-1</v>
      </c>
    </row>
    <row r="5022" spans="1:12" x14ac:dyDescent="0.2">
      <c r="A5022" s="2" t="s">
        <v>3911</v>
      </c>
      <c r="B5022" s="2">
        <v>1938</v>
      </c>
      <c r="C5022" s="2">
        <v>0</v>
      </c>
      <c r="D5022" s="2" t="s">
        <v>3910</v>
      </c>
      <c r="E5022" s="2">
        <v>6034</v>
      </c>
      <c r="F5022" s="2" t="s">
        <v>3849</v>
      </c>
      <c r="G5022" s="2">
        <v>2573596.14</v>
      </c>
      <c r="H5022" s="2">
        <v>1097750.4939999999</v>
      </c>
      <c r="I5022" s="2" t="s">
        <v>4898</v>
      </c>
      <c r="J5022" s="4">
        <v>39630</v>
      </c>
      <c r="K5022" s="230">
        <f t="shared" si="280"/>
        <v>2</v>
      </c>
      <c r="L5022" s="2" t="str">
        <f>$B5022&amp;"-"&amp;COUNTIF($B$2:$B5022, $B5022)</f>
        <v>1938-1</v>
      </c>
    </row>
    <row r="5023" spans="1:12" x14ac:dyDescent="0.2">
      <c r="A5023" s="2" t="s">
        <v>3912</v>
      </c>
      <c r="B5023" s="2">
        <v>1943</v>
      </c>
      <c r="C5023" s="2">
        <v>0</v>
      </c>
      <c r="D5023" s="2" t="s">
        <v>3910</v>
      </c>
      <c r="E5023" s="2">
        <v>6034</v>
      </c>
      <c r="F5023" s="2" t="s">
        <v>3849</v>
      </c>
      <c r="G5023" s="2">
        <v>2572500.071</v>
      </c>
      <c r="H5023" s="2">
        <v>1092152.9739999999</v>
      </c>
      <c r="I5023" s="2" t="s">
        <v>4898</v>
      </c>
      <c r="J5023" s="4">
        <v>39630</v>
      </c>
      <c r="K5023" s="230">
        <f t="shared" si="280"/>
        <v>2</v>
      </c>
      <c r="L5023" s="2" t="str">
        <f>$B5023&amp;"-"&amp;COUNTIF($B$2:$B5023, $B5023)</f>
        <v>1943-1</v>
      </c>
    </row>
    <row r="5024" spans="1:12" x14ac:dyDescent="0.2">
      <c r="A5024" s="2" t="s">
        <v>3913</v>
      </c>
      <c r="B5024" s="2">
        <v>1944</v>
      </c>
      <c r="C5024" s="2">
        <v>0</v>
      </c>
      <c r="D5024" s="2" t="s">
        <v>3910</v>
      </c>
      <c r="E5024" s="2">
        <v>6034</v>
      </c>
      <c r="F5024" s="2" t="s">
        <v>3849</v>
      </c>
      <c r="G5024" s="2">
        <v>2573305.7230000002</v>
      </c>
      <c r="H5024" s="2">
        <v>1086000.4439999999</v>
      </c>
      <c r="I5024" s="2" t="s">
        <v>4898</v>
      </c>
      <c r="J5024" s="4">
        <v>39630</v>
      </c>
      <c r="K5024" s="230">
        <f t="shared" si="280"/>
        <v>2</v>
      </c>
      <c r="L5024" s="2" t="str">
        <f>$B5024&amp;"-"&amp;COUNTIF($B$2:$B5024, $B5024)</f>
        <v>1944-1</v>
      </c>
    </row>
    <row r="5025" spans="1:12" x14ac:dyDescent="0.2">
      <c r="A5025" s="2" t="s">
        <v>3914</v>
      </c>
      <c r="B5025" s="2">
        <v>1933</v>
      </c>
      <c r="C5025" s="2">
        <v>0</v>
      </c>
      <c r="D5025" s="2" t="s">
        <v>3914</v>
      </c>
      <c r="E5025" s="2">
        <v>6035</v>
      </c>
      <c r="F5025" s="2" t="s">
        <v>3849</v>
      </c>
      <c r="G5025" s="2">
        <v>2579345.5869999998</v>
      </c>
      <c r="H5025" s="2">
        <v>1102106.9310000001</v>
      </c>
      <c r="I5025" s="2" t="s">
        <v>4898</v>
      </c>
      <c r="J5025" s="4">
        <v>39630</v>
      </c>
      <c r="K5025" s="230">
        <f t="shared" si="280"/>
        <v>2</v>
      </c>
      <c r="L5025" s="2" t="str">
        <f>$B5025&amp;"-"&amp;COUNTIF($B$2:$B5025, $B5025)</f>
        <v>1933-1</v>
      </c>
    </row>
    <row r="5026" spans="1:12" x14ac:dyDescent="0.2">
      <c r="A5026" s="2" t="s">
        <v>3915</v>
      </c>
      <c r="B5026" s="2">
        <v>1933</v>
      </c>
      <c r="C5026" s="2">
        <v>3</v>
      </c>
      <c r="D5026" s="2" t="s">
        <v>3914</v>
      </c>
      <c r="E5026" s="2">
        <v>6035</v>
      </c>
      <c r="F5026" s="2" t="s">
        <v>3849</v>
      </c>
      <c r="G5026" s="2">
        <v>2578175.4419999998</v>
      </c>
      <c r="H5026" s="2">
        <v>1101124.5560000001</v>
      </c>
      <c r="I5026" s="2" t="s">
        <v>4898</v>
      </c>
      <c r="J5026" s="4">
        <v>39630</v>
      </c>
      <c r="K5026" s="230">
        <f t="shared" si="280"/>
        <v>2</v>
      </c>
      <c r="L5026" s="2" t="str">
        <f>$B5026&amp;"-"&amp;COUNTIF($B$2:$B5026, $B5026)</f>
        <v>1933-2</v>
      </c>
    </row>
    <row r="5027" spans="1:12" x14ac:dyDescent="0.2">
      <c r="A5027" s="2" t="s">
        <v>3916</v>
      </c>
      <c r="B5027" s="2">
        <v>1933</v>
      </c>
      <c r="C5027" s="2">
        <v>4</v>
      </c>
      <c r="D5027" s="2" t="s">
        <v>3914</v>
      </c>
      <c r="E5027" s="2">
        <v>6035</v>
      </c>
      <c r="F5027" s="2" t="s">
        <v>3849</v>
      </c>
      <c r="G5027" s="2">
        <v>2577180.415</v>
      </c>
      <c r="H5027" s="2">
        <v>1101590.6140000001</v>
      </c>
      <c r="I5027" s="2" t="s">
        <v>4898</v>
      </c>
      <c r="J5027" s="4">
        <v>39630</v>
      </c>
      <c r="K5027" s="230">
        <f t="shared" si="280"/>
        <v>2</v>
      </c>
      <c r="L5027" s="2" t="str">
        <f>$B5027&amp;"-"&amp;COUNTIF($B$2:$B5027, $B5027)</f>
        <v>1933-3</v>
      </c>
    </row>
    <row r="5028" spans="1:12" x14ac:dyDescent="0.2">
      <c r="A5028" s="2" t="s">
        <v>3917</v>
      </c>
      <c r="B5028" s="2">
        <v>1927</v>
      </c>
      <c r="C5028" s="2">
        <v>0</v>
      </c>
      <c r="D5028" s="2" t="s">
        <v>3918</v>
      </c>
      <c r="E5028" s="2">
        <v>6037</v>
      </c>
      <c r="F5028" s="2" t="s">
        <v>3849</v>
      </c>
      <c r="G5028" s="2">
        <v>2575310.2230000002</v>
      </c>
      <c r="H5028" s="2">
        <v>1104795.6569999999</v>
      </c>
      <c r="I5028" s="2" t="s">
        <v>4898</v>
      </c>
      <c r="J5028" s="4">
        <v>39630</v>
      </c>
      <c r="K5028" s="230">
        <f t="shared" si="280"/>
        <v>2</v>
      </c>
      <c r="L5028" s="2" t="str">
        <f>$B5028&amp;"-"&amp;COUNTIF($B$2:$B5028, $B5028)</f>
        <v>1927-1</v>
      </c>
    </row>
    <row r="5029" spans="1:12" x14ac:dyDescent="0.2">
      <c r="A5029" s="2" t="s">
        <v>3919</v>
      </c>
      <c r="B5029" s="2">
        <v>1933</v>
      </c>
      <c r="C5029" s="2">
        <v>2</v>
      </c>
      <c r="D5029" s="2" t="s">
        <v>3918</v>
      </c>
      <c r="E5029" s="2">
        <v>6037</v>
      </c>
      <c r="F5029" s="2" t="s">
        <v>3849</v>
      </c>
      <c r="G5029" s="2">
        <v>2576249.5809999998</v>
      </c>
      <c r="H5029" s="2">
        <v>1103845.1359999999</v>
      </c>
      <c r="I5029" s="2" t="s">
        <v>4898</v>
      </c>
      <c r="J5029" s="4">
        <v>39630</v>
      </c>
      <c r="K5029" s="230">
        <f t="shared" si="280"/>
        <v>2</v>
      </c>
      <c r="L5029" s="2" t="str">
        <f>$B5029&amp;"-"&amp;COUNTIF($B$2:$B5029, $B5029)</f>
        <v>1933-4</v>
      </c>
    </row>
    <row r="5030" spans="1:12" x14ac:dyDescent="0.2">
      <c r="A5030" s="2" t="s">
        <v>3920</v>
      </c>
      <c r="B5030" s="2">
        <v>1934</v>
      </c>
      <c r="C5030" s="2">
        <v>0</v>
      </c>
      <c r="D5030" s="2" t="s">
        <v>3918</v>
      </c>
      <c r="E5030" s="2">
        <v>6037</v>
      </c>
      <c r="F5030" s="2" t="s">
        <v>3849</v>
      </c>
      <c r="G5030" s="2">
        <v>2582246.08</v>
      </c>
      <c r="H5030" s="2">
        <v>1103462.611</v>
      </c>
      <c r="I5030" s="2" t="s">
        <v>4898</v>
      </c>
      <c r="J5030" s="4">
        <v>39630</v>
      </c>
      <c r="K5030" s="230">
        <f t="shared" si="280"/>
        <v>2</v>
      </c>
      <c r="L5030" s="2" t="str">
        <f>$B5030&amp;"-"&amp;COUNTIF($B$2:$B5030, $B5030)</f>
        <v>1934-1</v>
      </c>
    </row>
    <row r="5031" spans="1:12" x14ac:dyDescent="0.2">
      <c r="A5031" s="2" t="s">
        <v>3921</v>
      </c>
      <c r="B5031" s="2">
        <v>1934</v>
      </c>
      <c r="C5031" s="2">
        <v>1</v>
      </c>
      <c r="D5031" s="2" t="s">
        <v>3918</v>
      </c>
      <c r="E5031" s="2">
        <v>6037</v>
      </c>
      <c r="F5031" s="2" t="s">
        <v>3849</v>
      </c>
      <c r="G5031" s="2">
        <v>2582027.9270000001</v>
      </c>
      <c r="H5031" s="2">
        <v>1099337.3489999999</v>
      </c>
      <c r="I5031" s="2" t="s">
        <v>4898</v>
      </c>
      <c r="J5031" s="4">
        <v>39630</v>
      </c>
      <c r="K5031" s="230">
        <f t="shared" si="280"/>
        <v>2</v>
      </c>
      <c r="L5031" s="2" t="str">
        <f>$B5031&amp;"-"&amp;COUNTIF($B$2:$B5031, $B5031)</f>
        <v>1934-2</v>
      </c>
    </row>
    <row r="5032" spans="1:12" x14ac:dyDescent="0.2">
      <c r="A5032" s="2" t="s">
        <v>3922</v>
      </c>
      <c r="B5032" s="2">
        <v>1936</v>
      </c>
      <c r="C5032" s="2">
        <v>0</v>
      </c>
      <c r="D5032" s="2" t="s">
        <v>3918</v>
      </c>
      <c r="E5032" s="2">
        <v>6037</v>
      </c>
      <c r="F5032" s="2" t="s">
        <v>3849</v>
      </c>
      <c r="G5032" s="2">
        <v>2583376.9130000002</v>
      </c>
      <c r="H5032" s="2">
        <v>1105494.7279999999</v>
      </c>
      <c r="I5032" s="2" t="s">
        <v>4898</v>
      </c>
      <c r="J5032" s="4">
        <v>39630</v>
      </c>
      <c r="K5032" s="230">
        <f t="shared" si="280"/>
        <v>2</v>
      </c>
      <c r="L5032" s="2" t="str">
        <f>$B5032&amp;"-"&amp;COUNTIF($B$2:$B5032, $B5032)</f>
        <v>1936-1</v>
      </c>
    </row>
    <row r="5033" spans="1:12" x14ac:dyDescent="0.2">
      <c r="A5033" s="2" t="s">
        <v>3923</v>
      </c>
      <c r="B5033" s="2">
        <v>1941</v>
      </c>
      <c r="C5033" s="2">
        <v>0</v>
      </c>
      <c r="D5033" s="2" t="s">
        <v>3918</v>
      </c>
      <c r="E5033" s="2">
        <v>6037</v>
      </c>
      <c r="F5033" s="2" t="s">
        <v>3849</v>
      </c>
      <c r="G5033" s="2">
        <v>2578524.7769999998</v>
      </c>
      <c r="H5033" s="2">
        <v>1103854.3759999999</v>
      </c>
      <c r="I5033" s="2" t="s">
        <v>4898</v>
      </c>
      <c r="J5033" s="4">
        <v>39630</v>
      </c>
      <c r="K5033" s="230">
        <f t="shared" si="280"/>
        <v>2</v>
      </c>
      <c r="L5033" s="2" t="str">
        <f>$B5033&amp;"-"&amp;COUNTIF($B$2:$B5033, $B5033)</f>
        <v>1941-1</v>
      </c>
    </row>
    <row r="5034" spans="1:12" x14ac:dyDescent="0.2">
      <c r="A5034" s="2" t="s">
        <v>3924</v>
      </c>
      <c r="B5034" s="2">
        <v>1941</v>
      </c>
      <c r="C5034" s="2">
        <v>2</v>
      </c>
      <c r="D5034" s="2" t="s">
        <v>3918</v>
      </c>
      <c r="E5034" s="2">
        <v>6037</v>
      </c>
      <c r="F5034" s="2" t="s">
        <v>3849</v>
      </c>
      <c r="G5034" s="2">
        <v>2579410.8569999998</v>
      </c>
      <c r="H5034" s="2">
        <v>1104727.936</v>
      </c>
      <c r="I5034" s="2" t="s">
        <v>4898</v>
      </c>
      <c r="J5034" s="4">
        <v>39630</v>
      </c>
      <c r="K5034" s="230">
        <f t="shared" si="280"/>
        <v>2</v>
      </c>
      <c r="L5034" s="2" t="str">
        <f>$B5034&amp;"-"&amp;COUNTIF($B$2:$B5034, $B5034)</f>
        <v>1941-2</v>
      </c>
    </row>
    <row r="5035" spans="1:12" x14ac:dyDescent="0.2">
      <c r="A5035" s="2" t="s">
        <v>3925</v>
      </c>
      <c r="B5035" s="2">
        <v>1942</v>
      </c>
      <c r="C5035" s="2">
        <v>0</v>
      </c>
      <c r="D5035" s="2" t="s">
        <v>3918</v>
      </c>
      <c r="E5035" s="2">
        <v>6037</v>
      </c>
      <c r="F5035" s="2" t="s">
        <v>3849</v>
      </c>
      <c r="G5035" s="2">
        <v>2578335.4169999999</v>
      </c>
      <c r="H5035" s="2">
        <v>1105557.6910000001</v>
      </c>
      <c r="I5035" s="2" t="s">
        <v>4898</v>
      </c>
      <c r="J5035" s="4">
        <v>39630</v>
      </c>
      <c r="K5035" s="230">
        <f t="shared" si="280"/>
        <v>2</v>
      </c>
      <c r="L5035" s="2" t="str">
        <f>$B5035&amp;"-"&amp;COUNTIF($B$2:$B5035, $B5035)</f>
        <v>1942-1</v>
      </c>
    </row>
    <row r="5036" spans="1:12" x14ac:dyDescent="0.2">
      <c r="A5036" s="2" t="s">
        <v>3926</v>
      </c>
      <c r="B5036" s="2">
        <v>1947</v>
      </c>
      <c r="C5036" s="2">
        <v>0</v>
      </c>
      <c r="D5036" s="2" t="s">
        <v>3918</v>
      </c>
      <c r="E5036" s="2">
        <v>6037</v>
      </c>
      <c r="F5036" s="2" t="s">
        <v>3849</v>
      </c>
      <c r="G5036" s="2">
        <v>2584064.514</v>
      </c>
      <c r="H5036" s="2">
        <v>1101584.0179999999</v>
      </c>
      <c r="I5036" s="2" t="s">
        <v>4898</v>
      </c>
      <c r="J5036" s="4">
        <v>39630</v>
      </c>
      <c r="K5036" s="230">
        <f t="shared" si="280"/>
        <v>2</v>
      </c>
      <c r="L5036" s="2" t="str">
        <f>$B5036&amp;"-"&amp;COUNTIF($B$2:$B5036, $B5036)</f>
        <v>1947-1</v>
      </c>
    </row>
    <row r="5037" spans="1:12" x14ac:dyDescent="0.2">
      <c r="A5037" s="2" t="s">
        <v>3927</v>
      </c>
      <c r="B5037" s="2">
        <v>1947</v>
      </c>
      <c r="C5037" s="2">
        <v>5</v>
      </c>
      <c r="D5037" s="2" t="s">
        <v>3918</v>
      </c>
      <c r="E5037" s="2">
        <v>6037</v>
      </c>
      <c r="F5037" s="2" t="s">
        <v>3849</v>
      </c>
      <c r="G5037" s="2">
        <v>2583835.8330000001</v>
      </c>
      <c r="H5037" s="2">
        <v>1097958.4069999999</v>
      </c>
      <c r="I5037" s="2" t="s">
        <v>4898</v>
      </c>
      <c r="J5037" s="4">
        <v>39630</v>
      </c>
      <c r="K5037" s="230">
        <f t="shared" si="280"/>
        <v>2</v>
      </c>
      <c r="L5037" s="2" t="str">
        <f>$B5037&amp;"-"&amp;COUNTIF($B$2:$B5037, $B5037)</f>
        <v>1947-2</v>
      </c>
    </row>
    <row r="5038" spans="1:12" x14ac:dyDescent="0.2">
      <c r="A5038" s="2" t="s">
        <v>3928</v>
      </c>
      <c r="B5038" s="2">
        <v>1948</v>
      </c>
      <c r="C5038" s="2">
        <v>0</v>
      </c>
      <c r="D5038" s="2" t="s">
        <v>3918</v>
      </c>
      <c r="E5038" s="2">
        <v>6037</v>
      </c>
      <c r="F5038" s="2" t="s">
        <v>3849</v>
      </c>
      <c r="G5038" s="2">
        <v>2587113.1540000001</v>
      </c>
      <c r="H5038" s="2">
        <v>1097267.6499999999</v>
      </c>
      <c r="I5038" s="2" t="s">
        <v>4898</v>
      </c>
      <c r="J5038" s="4">
        <v>39630</v>
      </c>
      <c r="K5038" s="230">
        <f t="shared" si="280"/>
        <v>2</v>
      </c>
      <c r="L5038" s="2" t="str">
        <f>$B5038&amp;"-"&amp;COUNTIF($B$2:$B5038, $B5038)</f>
        <v>1948-1</v>
      </c>
    </row>
    <row r="5039" spans="1:12" x14ac:dyDescent="0.2">
      <c r="A5039" s="2" t="s">
        <v>3929</v>
      </c>
      <c r="B5039" s="2">
        <v>1948</v>
      </c>
      <c r="C5039" s="2">
        <v>1</v>
      </c>
      <c r="D5039" s="2" t="s">
        <v>3918</v>
      </c>
      <c r="E5039" s="2">
        <v>6037</v>
      </c>
      <c r="F5039" s="2" t="s">
        <v>3849</v>
      </c>
      <c r="G5039" s="2">
        <v>2595084.176</v>
      </c>
      <c r="H5039" s="2">
        <v>1089457.081</v>
      </c>
      <c r="I5039" s="2" t="s">
        <v>4898</v>
      </c>
      <c r="J5039" s="4">
        <v>39630</v>
      </c>
      <c r="K5039" s="230">
        <f t="shared" si="280"/>
        <v>2</v>
      </c>
      <c r="L5039" s="2" t="str">
        <f>$B5039&amp;"-"&amp;COUNTIF($B$2:$B5039, $B5039)</f>
        <v>1948-2</v>
      </c>
    </row>
    <row r="5040" spans="1:12" x14ac:dyDescent="0.2">
      <c r="A5040" s="2" t="s">
        <v>3930</v>
      </c>
      <c r="B5040" s="2">
        <v>1948</v>
      </c>
      <c r="C5040" s="2">
        <v>2</v>
      </c>
      <c r="D5040" s="2" t="s">
        <v>3918</v>
      </c>
      <c r="E5040" s="2">
        <v>6037</v>
      </c>
      <c r="F5040" s="2" t="s">
        <v>3849</v>
      </c>
      <c r="G5040" s="2">
        <v>2587698.8339999998</v>
      </c>
      <c r="H5040" s="2">
        <v>1102886.22</v>
      </c>
      <c r="I5040" s="2" t="s">
        <v>4898</v>
      </c>
      <c r="J5040" s="4">
        <v>39630</v>
      </c>
      <c r="K5040" s="230">
        <f t="shared" si="280"/>
        <v>2</v>
      </c>
      <c r="L5040" s="2" t="str">
        <f>$B5040&amp;"-"&amp;COUNTIF($B$2:$B5040, $B5040)</f>
        <v>1948-3</v>
      </c>
    </row>
    <row r="5041" spans="1:12" x14ac:dyDescent="0.2">
      <c r="A5041" s="2" t="s">
        <v>3931</v>
      </c>
      <c r="B5041" s="2">
        <v>3997</v>
      </c>
      <c r="C5041" s="2">
        <v>0</v>
      </c>
      <c r="D5041" s="2" t="s">
        <v>3931</v>
      </c>
      <c r="E5041" s="2">
        <v>6052</v>
      </c>
      <c r="F5041" s="2" t="s">
        <v>3849</v>
      </c>
      <c r="G5041" s="2">
        <v>2655186.39</v>
      </c>
      <c r="H5041" s="2">
        <v>1143800.304</v>
      </c>
      <c r="I5041" s="2" t="s">
        <v>4896</v>
      </c>
      <c r="J5041" s="4">
        <v>39630</v>
      </c>
      <c r="K5041" s="230">
        <f t="shared" si="280"/>
        <v>3</v>
      </c>
      <c r="L5041" s="2" t="str">
        <f>$B5041&amp;"-"&amp;COUNTIF($B$2:$B5041, $B5041)</f>
        <v>3997-1</v>
      </c>
    </row>
    <row r="5042" spans="1:12" x14ac:dyDescent="0.2">
      <c r="A5042" s="2" t="s">
        <v>3932</v>
      </c>
      <c r="B5042" s="2">
        <v>3996</v>
      </c>
      <c r="C5042" s="2">
        <v>0</v>
      </c>
      <c r="D5042" s="2" t="s">
        <v>3932</v>
      </c>
      <c r="E5042" s="2">
        <v>6054</v>
      </c>
      <c r="F5042" s="2" t="s">
        <v>3849</v>
      </c>
      <c r="G5042" s="2">
        <v>2660078.2680000002</v>
      </c>
      <c r="H5042" s="2">
        <v>1134438.452</v>
      </c>
      <c r="I5042" s="2" t="s">
        <v>4896</v>
      </c>
      <c r="J5042" s="4">
        <v>39630</v>
      </c>
      <c r="K5042" s="230">
        <f t="shared" si="280"/>
        <v>3</v>
      </c>
      <c r="L5042" s="2" t="str">
        <f>$B5042&amp;"-"&amp;COUNTIF($B$2:$B5042, $B5042)</f>
        <v>3996-1</v>
      </c>
    </row>
    <row r="5043" spans="1:12" x14ac:dyDescent="0.2">
      <c r="A5043" s="2" t="s">
        <v>3933</v>
      </c>
      <c r="B5043" s="2">
        <v>3995</v>
      </c>
      <c r="C5043" s="2">
        <v>0</v>
      </c>
      <c r="D5043" s="2" t="s">
        <v>3933</v>
      </c>
      <c r="E5043" s="2">
        <v>6056</v>
      </c>
      <c r="F5043" s="2" t="s">
        <v>3849</v>
      </c>
      <c r="G5043" s="2">
        <v>2659907.0269999998</v>
      </c>
      <c r="H5043" s="2">
        <v>1139021.1310000001</v>
      </c>
      <c r="I5043" s="2" t="s">
        <v>4896</v>
      </c>
      <c r="J5043" s="4">
        <v>39630</v>
      </c>
      <c r="K5043" s="230">
        <f t="shared" si="280"/>
        <v>3</v>
      </c>
      <c r="L5043" s="2" t="str">
        <f>$B5043&amp;"-"&amp;COUNTIF($B$2:$B5043, $B5043)</f>
        <v>3995-1</v>
      </c>
    </row>
    <row r="5044" spans="1:12" x14ac:dyDescent="0.2">
      <c r="A5044" s="2" t="s">
        <v>3934</v>
      </c>
      <c r="B5044" s="2">
        <v>3995</v>
      </c>
      <c r="C5044" s="2">
        <v>2</v>
      </c>
      <c r="D5044" s="2" t="s">
        <v>3933</v>
      </c>
      <c r="E5044" s="2">
        <v>6056</v>
      </c>
      <c r="F5044" s="2" t="s">
        <v>3849</v>
      </c>
      <c r="G5044" s="2">
        <v>2655767.0359999998</v>
      </c>
      <c r="H5044" s="2">
        <v>1136714.517</v>
      </c>
      <c r="I5044" s="2" t="s">
        <v>4896</v>
      </c>
      <c r="J5044" s="4">
        <v>39630</v>
      </c>
      <c r="K5044" s="230">
        <f t="shared" si="280"/>
        <v>3</v>
      </c>
      <c r="L5044" s="2" t="str">
        <f>$B5044&amp;"-"&amp;COUNTIF($B$2:$B5044, $B5044)</f>
        <v>3995-2</v>
      </c>
    </row>
    <row r="5045" spans="1:12" x14ac:dyDescent="0.2">
      <c r="A5045" s="2" t="s">
        <v>3935</v>
      </c>
      <c r="B5045" s="2">
        <v>3995</v>
      </c>
      <c r="C5045" s="2">
        <v>3</v>
      </c>
      <c r="D5045" s="2" t="s">
        <v>3933</v>
      </c>
      <c r="E5045" s="2">
        <v>6056</v>
      </c>
      <c r="F5045" s="2" t="s">
        <v>3849</v>
      </c>
      <c r="G5045" s="2">
        <v>2656775.1359999999</v>
      </c>
      <c r="H5045" s="2">
        <v>1139911.121</v>
      </c>
      <c r="I5045" s="2" t="s">
        <v>4896</v>
      </c>
      <c r="J5045" s="4">
        <v>39630</v>
      </c>
      <c r="K5045" s="230">
        <f t="shared" si="280"/>
        <v>3</v>
      </c>
      <c r="L5045" s="2" t="str">
        <f>$B5045&amp;"-"&amp;COUNTIF($B$2:$B5045, $B5045)</f>
        <v>3995-3</v>
      </c>
    </row>
    <row r="5046" spans="1:12" x14ac:dyDescent="0.2">
      <c r="A5046" s="2" t="s">
        <v>3936</v>
      </c>
      <c r="B5046" s="2">
        <v>3995</v>
      </c>
      <c r="C5046" s="2">
        <v>4</v>
      </c>
      <c r="D5046" s="2" t="s">
        <v>3933</v>
      </c>
      <c r="E5046" s="2">
        <v>6056</v>
      </c>
      <c r="F5046" s="2" t="s">
        <v>3849</v>
      </c>
      <c r="G5046" s="2">
        <v>2657268.5750000002</v>
      </c>
      <c r="H5046" s="2">
        <v>1141472.3049999999</v>
      </c>
      <c r="I5046" s="2" t="s">
        <v>4896</v>
      </c>
      <c r="J5046" s="4">
        <v>39630</v>
      </c>
      <c r="K5046" s="230">
        <f t="shared" si="280"/>
        <v>3</v>
      </c>
      <c r="L5046" s="2" t="str">
        <f>$B5046&amp;"-"&amp;COUNTIF($B$2:$B5046, $B5046)</f>
        <v>3995-4</v>
      </c>
    </row>
    <row r="5047" spans="1:12" x14ac:dyDescent="0.2">
      <c r="A5047" s="2" t="s">
        <v>3937</v>
      </c>
      <c r="B5047" s="2">
        <v>3984</v>
      </c>
      <c r="C5047" s="2">
        <v>0</v>
      </c>
      <c r="D5047" s="2" t="s">
        <v>3937</v>
      </c>
      <c r="E5047" s="2">
        <v>6057</v>
      </c>
      <c r="F5047" s="2" t="s">
        <v>3849</v>
      </c>
      <c r="G5047" s="2">
        <v>2651899.48</v>
      </c>
      <c r="H5047" s="2">
        <v>1141166.0390000001</v>
      </c>
      <c r="I5047" s="2" t="s">
        <v>4896</v>
      </c>
      <c r="J5047" s="4">
        <v>39630</v>
      </c>
      <c r="K5047" s="230">
        <f t="shared" si="280"/>
        <v>3</v>
      </c>
      <c r="L5047" s="2" t="str">
        <f>$B5047&amp;"-"&amp;COUNTIF($B$2:$B5047, $B5047)</f>
        <v>3984-1</v>
      </c>
    </row>
    <row r="5048" spans="1:12" x14ac:dyDescent="0.2">
      <c r="A5048" s="2" t="s">
        <v>3938</v>
      </c>
      <c r="B5048" s="2">
        <v>3801</v>
      </c>
      <c r="C5048" s="2">
        <v>33</v>
      </c>
      <c r="D5048" s="2" t="s">
        <v>3939</v>
      </c>
      <c r="E5048" s="2">
        <v>6058</v>
      </c>
      <c r="F5048" s="2" t="s">
        <v>3849</v>
      </c>
      <c r="G5048" s="2">
        <v>2641705.3679999998</v>
      </c>
      <c r="H5048" s="2">
        <v>1155193.0819999999</v>
      </c>
      <c r="I5048" s="2" t="s">
        <v>4896</v>
      </c>
      <c r="J5048" s="4">
        <v>39630</v>
      </c>
      <c r="K5048" s="230">
        <f t="shared" si="280"/>
        <v>3</v>
      </c>
      <c r="L5048" s="2" t="str">
        <f>$B5048&amp;"-"&amp;COUNTIF($B$2:$B5048, $B5048)</f>
        <v>3801-2</v>
      </c>
    </row>
    <row r="5049" spans="1:12" x14ac:dyDescent="0.2">
      <c r="A5049" s="2" t="s">
        <v>3937</v>
      </c>
      <c r="B5049" s="2">
        <v>3984</v>
      </c>
      <c r="C5049" s="2">
        <v>0</v>
      </c>
      <c r="D5049" s="2" t="s">
        <v>3939</v>
      </c>
      <c r="E5049" s="2">
        <v>6058</v>
      </c>
      <c r="F5049" s="2" t="s">
        <v>3849</v>
      </c>
      <c r="G5049" s="2">
        <v>2650955.5240000002</v>
      </c>
      <c r="H5049" s="2">
        <v>1142271.054</v>
      </c>
      <c r="I5049" s="2" t="s">
        <v>4896</v>
      </c>
      <c r="J5049" s="4">
        <v>39630</v>
      </c>
      <c r="K5049" s="230">
        <f t="shared" si="280"/>
        <v>3</v>
      </c>
      <c r="L5049" s="2" t="str">
        <f>$B5049&amp;"-"&amp;COUNTIF($B$2:$B5049, $B5049)</f>
        <v>3984-2</v>
      </c>
    </row>
    <row r="5050" spans="1:12" x14ac:dyDescent="0.2">
      <c r="A5050" s="2" t="s">
        <v>3939</v>
      </c>
      <c r="B5050" s="2">
        <v>3984</v>
      </c>
      <c r="C5050" s="2">
        <v>2</v>
      </c>
      <c r="D5050" s="2" t="s">
        <v>3939</v>
      </c>
      <c r="E5050" s="2">
        <v>6058</v>
      </c>
      <c r="F5050" s="2" t="s">
        <v>3849</v>
      </c>
      <c r="G5050" s="2">
        <v>2646942.5469999998</v>
      </c>
      <c r="H5050" s="2">
        <v>1148769.8400000001</v>
      </c>
      <c r="I5050" s="2" t="s">
        <v>4896</v>
      </c>
      <c r="J5050" s="4">
        <v>39630</v>
      </c>
      <c r="K5050" s="230">
        <f t="shared" si="280"/>
        <v>3</v>
      </c>
      <c r="L5050" s="2" t="str">
        <f>$B5050&amp;"-"&amp;COUNTIF($B$2:$B5050, $B5050)</f>
        <v>3984-3</v>
      </c>
    </row>
    <row r="5051" spans="1:12" x14ac:dyDescent="0.2">
      <c r="A5051" s="2" t="s">
        <v>3931</v>
      </c>
      <c r="B5051" s="2">
        <v>3997</v>
      </c>
      <c r="C5051" s="2">
        <v>0</v>
      </c>
      <c r="D5051" s="2" t="s">
        <v>3939</v>
      </c>
      <c r="E5051" s="2">
        <v>6058</v>
      </c>
      <c r="F5051" s="2" t="s">
        <v>3849</v>
      </c>
      <c r="G5051" s="2">
        <v>2654267.8859999999</v>
      </c>
      <c r="H5051" s="2">
        <v>1142607.1869999999</v>
      </c>
      <c r="I5051" s="2" t="s">
        <v>4896</v>
      </c>
      <c r="J5051" s="4">
        <v>39630</v>
      </c>
      <c r="K5051" s="230">
        <f t="shared" si="280"/>
        <v>3</v>
      </c>
      <c r="L5051" s="2" t="str">
        <f>$B5051&amp;"-"&amp;COUNTIF($B$2:$B5051, $B5051)</f>
        <v>3997-2</v>
      </c>
    </row>
    <row r="5052" spans="1:12" x14ac:dyDescent="0.2">
      <c r="A5052" s="2" t="s">
        <v>4055</v>
      </c>
      <c r="B5052" s="2">
        <v>3993</v>
      </c>
      <c r="C5052" s="2">
        <v>0</v>
      </c>
      <c r="D5052" s="2" t="s">
        <v>3940</v>
      </c>
      <c r="E5052" s="2">
        <v>6061</v>
      </c>
      <c r="F5052" s="2" t="s">
        <v>3849</v>
      </c>
      <c r="G5052" s="2">
        <v>2651311.807</v>
      </c>
      <c r="H5052" s="2">
        <v>1136807.862</v>
      </c>
      <c r="I5052" s="2" t="s">
        <v>4896</v>
      </c>
      <c r="J5052" s="4">
        <v>39630</v>
      </c>
      <c r="K5052" s="230">
        <f t="shared" si="280"/>
        <v>3</v>
      </c>
      <c r="L5052" s="2" t="str">
        <f>$B5052&amp;"-"&amp;COUNTIF($B$2:$B5052, $B5052)</f>
        <v>3993-1</v>
      </c>
    </row>
    <row r="5053" spans="1:12" x14ac:dyDescent="0.2">
      <c r="A5053" s="2" t="s">
        <v>3940</v>
      </c>
      <c r="B5053" s="2">
        <v>3994</v>
      </c>
      <c r="C5053" s="2">
        <v>0</v>
      </c>
      <c r="D5053" s="2" t="s">
        <v>3940</v>
      </c>
      <c r="E5053" s="2">
        <v>6061</v>
      </c>
      <c r="F5053" s="2" t="s">
        <v>3849</v>
      </c>
      <c r="G5053" s="2">
        <v>2651685.6570000001</v>
      </c>
      <c r="H5053" s="2">
        <v>1138037.5889999999</v>
      </c>
      <c r="I5053" s="2" t="s">
        <v>4896</v>
      </c>
      <c r="J5053" s="4">
        <v>39630</v>
      </c>
      <c r="K5053" s="230">
        <f t="shared" si="280"/>
        <v>3</v>
      </c>
      <c r="L5053" s="2" t="str">
        <f>$B5053&amp;"-"&amp;COUNTIF($B$2:$B5053, $B5053)</f>
        <v>3994-1</v>
      </c>
    </row>
    <row r="5054" spans="1:12" x14ac:dyDescent="0.2">
      <c r="A5054" s="2" t="s">
        <v>3941</v>
      </c>
      <c r="B5054" s="2">
        <v>3988</v>
      </c>
      <c r="C5054" s="2">
        <v>0</v>
      </c>
      <c r="D5054" s="2" t="s">
        <v>3942</v>
      </c>
      <c r="E5054" s="2">
        <v>6076</v>
      </c>
      <c r="F5054" s="2" t="s">
        <v>3849</v>
      </c>
      <c r="G5054" s="2">
        <v>2668140.3530000001</v>
      </c>
      <c r="H5054" s="2">
        <v>1144598.6610000001</v>
      </c>
      <c r="I5054" s="2" t="s">
        <v>4896</v>
      </c>
      <c r="J5054" s="4">
        <v>39630</v>
      </c>
      <c r="K5054" s="230">
        <f t="shared" si="280"/>
        <v>3</v>
      </c>
      <c r="L5054" s="2" t="str">
        <f>$B5054&amp;"-"&amp;COUNTIF($B$2:$B5054, $B5054)</f>
        <v>3988-1</v>
      </c>
    </row>
    <row r="5055" spans="1:12" x14ac:dyDescent="0.2">
      <c r="A5055" s="2" t="s">
        <v>3943</v>
      </c>
      <c r="B5055" s="2">
        <v>3988</v>
      </c>
      <c r="C5055" s="2">
        <v>2</v>
      </c>
      <c r="D5055" s="2" t="s">
        <v>3942</v>
      </c>
      <c r="E5055" s="2">
        <v>6076</v>
      </c>
      <c r="F5055" s="2" t="s">
        <v>3849</v>
      </c>
      <c r="G5055" s="2">
        <v>2667558.62</v>
      </c>
      <c r="H5055" s="2">
        <v>1153257.9210000001</v>
      </c>
      <c r="I5055" s="2" t="s">
        <v>4896</v>
      </c>
      <c r="J5055" s="4">
        <v>39630</v>
      </c>
      <c r="K5055" s="230">
        <f t="shared" si="280"/>
        <v>3</v>
      </c>
      <c r="L5055" s="2" t="str">
        <f>$B5055&amp;"-"&amp;COUNTIF($B$2:$B5055, $B5055)</f>
        <v>3988-2</v>
      </c>
    </row>
    <row r="5056" spans="1:12" x14ac:dyDescent="0.2">
      <c r="A5056" s="2" t="s">
        <v>3944</v>
      </c>
      <c r="B5056" s="2">
        <v>3999</v>
      </c>
      <c r="C5056" s="2">
        <v>0</v>
      </c>
      <c r="D5056" s="2" t="s">
        <v>3942</v>
      </c>
      <c r="E5056" s="2">
        <v>6076</v>
      </c>
      <c r="F5056" s="2" t="s">
        <v>3849</v>
      </c>
      <c r="G5056" s="2">
        <v>2673402.4309999999</v>
      </c>
      <c r="H5056" s="2">
        <v>1158385.791</v>
      </c>
      <c r="I5056" s="2" t="s">
        <v>4896</v>
      </c>
      <c r="J5056" s="4">
        <v>39630</v>
      </c>
      <c r="K5056" s="230">
        <f t="shared" si="280"/>
        <v>3</v>
      </c>
      <c r="L5056" s="2" t="str">
        <f>$B5056&amp;"-"&amp;COUNTIF($B$2:$B5056, $B5056)</f>
        <v>3999-1</v>
      </c>
    </row>
    <row r="5057" spans="1:12" x14ac:dyDescent="0.2">
      <c r="A5057" s="2" t="s">
        <v>3945</v>
      </c>
      <c r="B5057" s="2">
        <v>3985</v>
      </c>
      <c r="C5057" s="2">
        <v>0</v>
      </c>
      <c r="D5057" s="2" t="s">
        <v>3946</v>
      </c>
      <c r="E5057" s="2">
        <v>6077</v>
      </c>
      <c r="F5057" s="2" t="s">
        <v>3849</v>
      </c>
      <c r="G5057" s="2">
        <v>2663929.9929999998</v>
      </c>
      <c r="H5057" s="2">
        <v>1148334.9979999999</v>
      </c>
      <c r="I5057" s="2" t="s">
        <v>4896</v>
      </c>
      <c r="J5057" s="4">
        <v>39630</v>
      </c>
      <c r="K5057" s="230">
        <f t="shared" si="280"/>
        <v>3</v>
      </c>
      <c r="L5057" s="2" t="str">
        <f>$B5057&amp;"-"&amp;COUNTIF($B$2:$B5057, $B5057)</f>
        <v>3985-1</v>
      </c>
    </row>
    <row r="5058" spans="1:12" x14ac:dyDescent="0.2">
      <c r="A5058" s="2" t="s">
        <v>3947</v>
      </c>
      <c r="B5058" s="2">
        <v>3985</v>
      </c>
      <c r="C5058" s="2">
        <v>2</v>
      </c>
      <c r="D5058" s="2" t="s">
        <v>3946</v>
      </c>
      <c r="E5058" s="2">
        <v>6077</v>
      </c>
      <c r="F5058" s="2" t="s">
        <v>3849</v>
      </c>
      <c r="G5058" s="2">
        <v>2665847.6719999998</v>
      </c>
      <c r="H5058" s="2">
        <v>1149202.426</v>
      </c>
      <c r="I5058" s="2" t="s">
        <v>4896</v>
      </c>
      <c r="J5058" s="4">
        <v>39630</v>
      </c>
      <c r="K5058" s="230">
        <f t="shared" si="280"/>
        <v>3</v>
      </c>
      <c r="L5058" s="2" t="str">
        <f>$B5058&amp;"-"&amp;COUNTIF($B$2:$B5058, $B5058)</f>
        <v>3985-2</v>
      </c>
    </row>
    <row r="5059" spans="1:12" x14ac:dyDescent="0.2">
      <c r="A5059" s="2" t="s">
        <v>3948</v>
      </c>
      <c r="B5059" s="2">
        <v>3989</v>
      </c>
      <c r="C5059" s="2">
        <v>0</v>
      </c>
      <c r="D5059" s="2" t="s">
        <v>3946</v>
      </c>
      <c r="E5059" s="2">
        <v>6077</v>
      </c>
      <c r="F5059" s="2" t="s">
        <v>3849</v>
      </c>
      <c r="G5059" s="2">
        <v>2659194.946</v>
      </c>
      <c r="H5059" s="2">
        <v>1146285.2</v>
      </c>
      <c r="I5059" s="2" t="s">
        <v>4896</v>
      </c>
      <c r="J5059" s="4">
        <v>39630</v>
      </c>
      <c r="K5059" s="230">
        <f t="shared" ref="K5059:K5122" si="281">IF(I5059="it", 1, IF(I5059="fr", 2, 3))</f>
        <v>3</v>
      </c>
      <c r="L5059" s="2" t="str">
        <f>$B5059&amp;"-"&amp;COUNTIF($B$2:$B5059, $B5059)</f>
        <v>3989-1</v>
      </c>
    </row>
    <row r="5060" spans="1:12" x14ac:dyDescent="0.2">
      <c r="A5060" s="2" t="s">
        <v>3949</v>
      </c>
      <c r="B5060" s="2">
        <v>3989</v>
      </c>
      <c r="C5060" s="2">
        <v>2</v>
      </c>
      <c r="D5060" s="2" t="s">
        <v>3946</v>
      </c>
      <c r="E5060" s="2">
        <v>6077</v>
      </c>
      <c r="F5060" s="2" t="s">
        <v>3849</v>
      </c>
      <c r="G5060" s="2">
        <v>2661178.9</v>
      </c>
      <c r="H5060" s="2">
        <v>1144752.825</v>
      </c>
      <c r="I5060" s="2" t="s">
        <v>4896</v>
      </c>
      <c r="J5060" s="4">
        <v>39630</v>
      </c>
      <c r="K5060" s="230">
        <f t="shared" si="281"/>
        <v>3</v>
      </c>
      <c r="L5060" s="2" t="str">
        <f>$B5060&amp;"-"&amp;COUNTIF($B$2:$B5060, $B5060)</f>
        <v>3989-2</v>
      </c>
    </row>
    <row r="5061" spans="1:12" x14ac:dyDescent="0.2">
      <c r="A5061" s="2" t="s">
        <v>3950</v>
      </c>
      <c r="B5061" s="2">
        <v>3989</v>
      </c>
      <c r="C5061" s="2">
        <v>3</v>
      </c>
      <c r="D5061" s="2" t="s">
        <v>3946</v>
      </c>
      <c r="E5061" s="2">
        <v>6077</v>
      </c>
      <c r="F5061" s="2" t="s">
        <v>3849</v>
      </c>
      <c r="G5061" s="2">
        <v>2657154.02</v>
      </c>
      <c r="H5061" s="2">
        <v>1146736.1769999999</v>
      </c>
      <c r="I5061" s="2" t="s">
        <v>4896</v>
      </c>
      <c r="J5061" s="4">
        <v>39630</v>
      </c>
      <c r="K5061" s="230">
        <f t="shared" si="281"/>
        <v>3</v>
      </c>
      <c r="L5061" s="2" t="str">
        <f>$B5061&amp;"-"&amp;COUNTIF($B$2:$B5061, $B5061)</f>
        <v>3989-3</v>
      </c>
    </row>
    <row r="5062" spans="1:12" x14ac:dyDescent="0.2">
      <c r="A5062" s="2" t="s">
        <v>3951</v>
      </c>
      <c r="B5062" s="2">
        <v>3989</v>
      </c>
      <c r="C5062" s="2">
        <v>4</v>
      </c>
      <c r="D5062" s="2" t="s">
        <v>3946</v>
      </c>
      <c r="E5062" s="2">
        <v>6077</v>
      </c>
      <c r="F5062" s="2" t="s">
        <v>3849</v>
      </c>
      <c r="G5062" s="2">
        <v>2658317.4449999998</v>
      </c>
      <c r="H5062" s="2">
        <v>1142509.324</v>
      </c>
      <c r="I5062" s="2" t="s">
        <v>4896</v>
      </c>
      <c r="J5062" s="4">
        <v>39630</v>
      </c>
      <c r="K5062" s="230">
        <f t="shared" si="281"/>
        <v>3</v>
      </c>
      <c r="L5062" s="2" t="str">
        <f>$B5062&amp;"-"&amp;COUNTIF($B$2:$B5062, $B5062)</f>
        <v>3989-4</v>
      </c>
    </row>
    <row r="5063" spans="1:12" x14ac:dyDescent="0.2">
      <c r="A5063" s="2" t="s">
        <v>3952</v>
      </c>
      <c r="B5063" s="2">
        <v>3989</v>
      </c>
      <c r="C5063" s="2">
        <v>5</v>
      </c>
      <c r="D5063" s="2" t="s">
        <v>3946</v>
      </c>
      <c r="E5063" s="2">
        <v>6077</v>
      </c>
      <c r="F5063" s="2" t="s">
        <v>3849</v>
      </c>
      <c r="G5063" s="2">
        <v>2658348.0189999999</v>
      </c>
      <c r="H5063" s="2">
        <v>1143774.629</v>
      </c>
      <c r="I5063" s="2" t="s">
        <v>4896</v>
      </c>
      <c r="J5063" s="4">
        <v>39630</v>
      </c>
      <c r="K5063" s="230">
        <f t="shared" si="281"/>
        <v>3</v>
      </c>
      <c r="L5063" s="2" t="str">
        <f>$B5063&amp;"-"&amp;COUNTIF($B$2:$B5063, $B5063)</f>
        <v>3989-5</v>
      </c>
    </row>
    <row r="5064" spans="1:12" x14ac:dyDescent="0.2">
      <c r="A5064" s="2" t="s">
        <v>3953</v>
      </c>
      <c r="B5064" s="2">
        <v>3998</v>
      </c>
      <c r="C5064" s="2">
        <v>0</v>
      </c>
      <c r="D5064" s="2" t="s">
        <v>3946</v>
      </c>
      <c r="E5064" s="2">
        <v>6077</v>
      </c>
      <c r="F5064" s="2" t="s">
        <v>3849</v>
      </c>
      <c r="G5064" s="2">
        <v>2663475.4190000002</v>
      </c>
      <c r="H5064" s="2">
        <v>1145825.1499999999</v>
      </c>
      <c r="I5064" s="2" t="s">
        <v>4896</v>
      </c>
      <c r="J5064" s="4">
        <v>39630</v>
      </c>
      <c r="K5064" s="230">
        <f t="shared" si="281"/>
        <v>3</v>
      </c>
      <c r="L5064" s="2" t="str">
        <f>$B5064&amp;"-"&amp;COUNTIF($B$2:$B5064, $B5064)</f>
        <v>3998-1</v>
      </c>
    </row>
    <row r="5065" spans="1:12" x14ac:dyDescent="0.2">
      <c r="A5065" s="2" t="s">
        <v>3954</v>
      </c>
      <c r="B5065" s="2">
        <v>3998</v>
      </c>
      <c r="C5065" s="2">
        <v>1</v>
      </c>
      <c r="D5065" s="2" t="s">
        <v>3946</v>
      </c>
      <c r="E5065" s="2">
        <v>6077</v>
      </c>
      <c r="F5065" s="2" t="s">
        <v>3849</v>
      </c>
      <c r="G5065" s="2">
        <v>2659813.7439999999</v>
      </c>
      <c r="H5065" s="2">
        <v>1147405.6140000001</v>
      </c>
      <c r="I5065" s="2" t="s">
        <v>4896</v>
      </c>
      <c r="J5065" s="4">
        <v>39630</v>
      </c>
      <c r="K5065" s="230">
        <f t="shared" si="281"/>
        <v>3</v>
      </c>
      <c r="L5065" s="2" t="str">
        <f>$B5065&amp;"-"&amp;COUNTIF($B$2:$B5065, $B5065)</f>
        <v>3998-2</v>
      </c>
    </row>
    <row r="5066" spans="1:12" x14ac:dyDescent="0.2">
      <c r="A5066" s="2" t="s">
        <v>4106</v>
      </c>
      <c r="B5066" s="2">
        <v>1958</v>
      </c>
      <c r="C5066" s="2">
        <v>0</v>
      </c>
      <c r="D5066" s="2" t="s">
        <v>3956</v>
      </c>
      <c r="E5066" s="2">
        <v>6082</v>
      </c>
      <c r="F5066" s="2" t="s">
        <v>3849</v>
      </c>
      <c r="G5066" s="2">
        <v>2598179.0920000002</v>
      </c>
      <c r="H5066" s="2">
        <v>1123463.4909999999</v>
      </c>
      <c r="I5066" s="2" t="s">
        <v>4898</v>
      </c>
      <c r="J5066" s="4">
        <v>39630</v>
      </c>
      <c r="K5066" s="230">
        <f t="shared" si="281"/>
        <v>2</v>
      </c>
      <c r="L5066" s="2" t="str">
        <f>$B5066&amp;"-"&amp;COUNTIF($B$2:$B5066, $B5066)</f>
        <v>1958-1</v>
      </c>
    </row>
    <row r="5067" spans="1:12" x14ac:dyDescent="0.2">
      <c r="A5067" s="2" t="s">
        <v>3955</v>
      </c>
      <c r="B5067" s="2">
        <v>1966</v>
      </c>
      <c r="C5067" s="2">
        <v>2</v>
      </c>
      <c r="D5067" s="2" t="s">
        <v>3956</v>
      </c>
      <c r="E5067" s="2">
        <v>6082</v>
      </c>
      <c r="F5067" s="2" t="s">
        <v>3849</v>
      </c>
      <c r="G5067" s="2">
        <v>2598892.4500000002</v>
      </c>
      <c r="H5067" s="2">
        <v>1128219.4480000001</v>
      </c>
      <c r="I5067" s="2" t="s">
        <v>4898</v>
      </c>
      <c r="J5067" s="4">
        <v>39630</v>
      </c>
      <c r="K5067" s="230">
        <f t="shared" si="281"/>
        <v>2</v>
      </c>
      <c r="L5067" s="2" t="str">
        <f>$B5067&amp;"-"&amp;COUNTIF($B$2:$B5067, $B5067)</f>
        <v>1966-1</v>
      </c>
    </row>
    <row r="5068" spans="1:12" x14ac:dyDescent="0.2">
      <c r="A5068" s="2" t="s">
        <v>3957</v>
      </c>
      <c r="B5068" s="2">
        <v>1966</v>
      </c>
      <c r="C5068" s="2">
        <v>3</v>
      </c>
      <c r="D5068" s="2" t="s">
        <v>3956</v>
      </c>
      <c r="E5068" s="2">
        <v>6082</v>
      </c>
      <c r="F5068" s="2" t="s">
        <v>3849</v>
      </c>
      <c r="G5068" s="2">
        <v>2598764.2590000001</v>
      </c>
      <c r="H5068" s="2">
        <v>1125689.175</v>
      </c>
      <c r="I5068" s="2" t="s">
        <v>4898</v>
      </c>
      <c r="J5068" s="4">
        <v>39630</v>
      </c>
      <c r="K5068" s="230">
        <f t="shared" si="281"/>
        <v>2</v>
      </c>
      <c r="L5068" s="2" t="str">
        <f>$B5068&amp;"-"&amp;COUNTIF($B$2:$B5068, $B5068)</f>
        <v>1966-2</v>
      </c>
    </row>
    <row r="5069" spans="1:12" x14ac:dyDescent="0.2">
      <c r="A5069" s="2" t="s">
        <v>3958</v>
      </c>
      <c r="B5069" s="2">
        <v>1966</v>
      </c>
      <c r="C5069" s="2">
        <v>4</v>
      </c>
      <c r="D5069" s="2" t="s">
        <v>3956</v>
      </c>
      <c r="E5069" s="2">
        <v>6082</v>
      </c>
      <c r="F5069" s="2" t="s">
        <v>3849</v>
      </c>
      <c r="G5069" s="2">
        <v>2597895.7629999998</v>
      </c>
      <c r="H5069" s="2">
        <v>1125691.9240000001</v>
      </c>
      <c r="I5069" s="2" t="s">
        <v>4898</v>
      </c>
      <c r="J5069" s="4">
        <v>39630</v>
      </c>
      <c r="K5069" s="230">
        <f t="shared" si="281"/>
        <v>2</v>
      </c>
      <c r="L5069" s="2" t="str">
        <f>$B5069&amp;"-"&amp;COUNTIF($B$2:$B5069, $B5069)</f>
        <v>1966-3</v>
      </c>
    </row>
    <row r="5070" spans="1:12" x14ac:dyDescent="0.2">
      <c r="A5070" s="2" t="s">
        <v>3959</v>
      </c>
      <c r="B5070" s="2">
        <v>1966</v>
      </c>
      <c r="C5070" s="2">
        <v>5</v>
      </c>
      <c r="D5070" s="2" t="s">
        <v>3956</v>
      </c>
      <c r="E5070" s="2">
        <v>6082</v>
      </c>
      <c r="F5070" s="2" t="s">
        <v>3849</v>
      </c>
      <c r="G5070" s="2">
        <v>2597229.0660000001</v>
      </c>
      <c r="H5070" s="2">
        <v>1125725.0279999999</v>
      </c>
      <c r="I5070" s="2" t="s">
        <v>4898</v>
      </c>
      <c r="J5070" s="4">
        <v>39630</v>
      </c>
      <c r="K5070" s="230">
        <f t="shared" si="281"/>
        <v>2</v>
      </c>
      <c r="L5070" s="2" t="str">
        <f>$B5070&amp;"-"&amp;COUNTIF($B$2:$B5070, $B5070)</f>
        <v>1966-4</v>
      </c>
    </row>
    <row r="5071" spans="1:12" x14ac:dyDescent="0.2">
      <c r="A5071" s="2" t="s">
        <v>3960</v>
      </c>
      <c r="B5071" s="2">
        <v>1966</v>
      </c>
      <c r="C5071" s="2">
        <v>6</v>
      </c>
      <c r="D5071" s="2" t="s">
        <v>3956</v>
      </c>
      <c r="E5071" s="2">
        <v>6082</v>
      </c>
      <c r="F5071" s="2" t="s">
        <v>3849</v>
      </c>
      <c r="G5071" s="2">
        <v>2598277.3730000001</v>
      </c>
      <c r="H5071" s="2">
        <v>1125015.483</v>
      </c>
      <c r="I5071" s="2" t="s">
        <v>4898</v>
      </c>
      <c r="J5071" s="4">
        <v>39630</v>
      </c>
      <c r="K5071" s="230">
        <f t="shared" si="281"/>
        <v>2</v>
      </c>
      <c r="L5071" s="2" t="str">
        <f>$B5071&amp;"-"&amp;COUNTIF($B$2:$B5071, $B5071)</f>
        <v>1966-5</v>
      </c>
    </row>
    <row r="5072" spans="1:12" x14ac:dyDescent="0.2">
      <c r="A5072" s="2" t="s">
        <v>3961</v>
      </c>
      <c r="B5072" s="2">
        <v>1966</v>
      </c>
      <c r="C5072" s="2">
        <v>7</v>
      </c>
      <c r="D5072" s="2" t="s">
        <v>3956</v>
      </c>
      <c r="E5072" s="2">
        <v>6082</v>
      </c>
      <c r="F5072" s="2" t="s">
        <v>3849</v>
      </c>
      <c r="G5072" s="2">
        <v>2597833.628</v>
      </c>
      <c r="H5072" s="2">
        <v>1124781.003</v>
      </c>
      <c r="I5072" s="2" t="s">
        <v>4898</v>
      </c>
      <c r="J5072" s="4">
        <v>39630</v>
      </c>
      <c r="K5072" s="230">
        <f t="shared" si="281"/>
        <v>2</v>
      </c>
      <c r="L5072" s="2" t="str">
        <f>$B5072&amp;"-"&amp;COUNTIF($B$2:$B5072, $B5072)</f>
        <v>1966-6</v>
      </c>
    </row>
    <row r="5073" spans="1:12" x14ac:dyDescent="0.2">
      <c r="A5073" s="2" t="s">
        <v>3962</v>
      </c>
      <c r="B5073" s="2">
        <v>1966</v>
      </c>
      <c r="C5073" s="2">
        <v>8</v>
      </c>
      <c r="D5073" s="2" t="s">
        <v>3956</v>
      </c>
      <c r="E5073" s="2">
        <v>6082</v>
      </c>
      <c r="F5073" s="2" t="s">
        <v>3849</v>
      </c>
      <c r="G5073" s="2">
        <v>2597463.3509999998</v>
      </c>
      <c r="H5073" s="2">
        <v>1125021.5290000001</v>
      </c>
      <c r="I5073" s="2" t="s">
        <v>4898</v>
      </c>
      <c r="J5073" s="4">
        <v>39630</v>
      </c>
      <c r="K5073" s="230">
        <f t="shared" si="281"/>
        <v>2</v>
      </c>
      <c r="L5073" s="2" t="str">
        <f>$B5073&amp;"-"&amp;COUNTIF($B$2:$B5073, $B5073)</f>
        <v>1966-7</v>
      </c>
    </row>
    <row r="5074" spans="1:12" x14ac:dyDescent="0.2">
      <c r="A5074" s="2" t="s">
        <v>3963</v>
      </c>
      <c r="B5074" s="2">
        <v>1966</v>
      </c>
      <c r="C5074" s="2">
        <v>9</v>
      </c>
      <c r="D5074" s="2" t="s">
        <v>3956</v>
      </c>
      <c r="E5074" s="2">
        <v>6082</v>
      </c>
      <c r="F5074" s="2" t="s">
        <v>3849</v>
      </c>
      <c r="G5074" s="2">
        <v>2596803.1189999999</v>
      </c>
      <c r="H5074" s="2">
        <v>1124379.95</v>
      </c>
      <c r="I5074" s="2" t="s">
        <v>4898</v>
      </c>
      <c r="J5074" s="4">
        <v>39630</v>
      </c>
      <c r="K5074" s="230">
        <f t="shared" si="281"/>
        <v>2</v>
      </c>
      <c r="L5074" s="2" t="str">
        <f>$B5074&amp;"-"&amp;COUNTIF($B$2:$B5074, $B5074)</f>
        <v>1966-8</v>
      </c>
    </row>
    <row r="5075" spans="1:12" x14ac:dyDescent="0.2">
      <c r="A5075" s="2" t="s">
        <v>3964</v>
      </c>
      <c r="B5075" s="2">
        <v>1966</v>
      </c>
      <c r="C5075" s="2">
        <v>10</v>
      </c>
      <c r="D5075" s="2" t="s">
        <v>3956</v>
      </c>
      <c r="E5075" s="2">
        <v>6082</v>
      </c>
      <c r="F5075" s="2" t="s">
        <v>3849</v>
      </c>
      <c r="G5075" s="2">
        <v>2597065.264</v>
      </c>
      <c r="H5075" s="2">
        <v>1123569.9669999999</v>
      </c>
      <c r="I5075" s="2" t="s">
        <v>4898</v>
      </c>
      <c r="J5075" s="4">
        <v>39630</v>
      </c>
      <c r="K5075" s="230">
        <f t="shared" si="281"/>
        <v>2</v>
      </c>
      <c r="L5075" s="2" t="str">
        <f>$B5075&amp;"-"&amp;COUNTIF($B$2:$B5075, $B5075)</f>
        <v>1966-9</v>
      </c>
    </row>
    <row r="5076" spans="1:12" x14ac:dyDescent="0.2">
      <c r="A5076" s="2" t="s">
        <v>3965</v>
      </c>
      <c r="B5076" s="2">
        <v>1966</v>
      </c>
      <c r="C5076" s="2">
        <v>11</v>
      </c>
      <c r="D5076" s="2" t="s">
        <v>3956</v>
      </c>
      <c r="E5076" s="2">
        <v>6082</v>
      </c>
      <c r="F5076" s="2" t="s">
        <v>3849</v>
      </c>
      <c r="G5076" s="2">
        <v>2597740.321</v>
      </c>
      <c r="H5076" s="2">
        <v>1123552.8419999999</v>
      </c>
      <c r="I5076" s="2" t="s">
        <v>4898</v>
      </c>
      <c r="J5076" s="4">
        <v>39630</v>
      </c>
      <c r="K5076" s="230">
        <f t="shared" si="281"/>
        <v>2</v>
      </c>
      <c r="L5076" s="2" t="str">
        <f>$B5076&amp;"-"&amp;COUNTIF($B$2:$B5076, $B5076)</f>
        <v>1966-10</v>
      </c>
    </row>
    <row r="5077" spans="1:12" x14ac:dyDescent="0.2">
      <c r="A5077" s="2" t="s">
        <v>3966</v>
      </c>
      <c r="B5077" s="2">
        <v>1972</v>
      </c>
      <c r="C5077" s="2">
        <v>0</v>
      </c>
      <c r="D5077" s="2" t="s">
        <v>3956</v>
      </c>
      <c r="E5077" s="2">
        <v>6082</v>
      </c>
      <c r="F5077" s="2" t="s">
        <v>3849</v>
      </c>
      <c r="G5077" s="2">
        <v>2597789.102</v>
      </c>
      <c r="H5077" s="2">
        <v>1131530.0859999999</v>
      </c>
      <c r="I5077" s="2" t="s">
        <v>4898</v>
      </c>
      <c r="J5077" s="4">
        <v>39630</v>
      </c>
      <c r="K5077" s="230">
        <f t="shared" si="281"/>
        <v>2</v>
      </c>
      <c r="L5077" s="2" t="str">
        <f>$B5077&amp;"-"&amp;COUNTIF($B$2:$B5077, $B5077)</f>
        <v>1972-1</v>
      </c>
    </row>
    <row r="5078" spans="1:12" x14ac:dyDescent="0.2">
      <c r="A5078" s="2" t="s">
        <v>4137</v>
      </c>
      <c r="B5078" s="2">
        <v>1974</v>
      </c>
      <c r="C5078" s="2">
        <v>0</v>
      </c>
      <c r="D5078" s="2" t="s">
        <v>3956</v>
      </c>
      <c r="E5078" s="2">
        <v>6082</v>
      </c>
      <c r="F5078" s="2" t="s">
        <v>3849</v>
      </c>
      <c r="G5078" s="2">
        <v>2596684.3289999999</v>
      </c>
      <c r="H5078" s="2">
        <v>1126233.611</v>
      </c>
      <c r="I5078" s="2" t="s">
        <v>4898</v>
      </c>
      <c r="J5078" s="4">
        <v>39630</v>
      </c>
      <c r="K5078" s="230">
        <f t="shared" si="281"/>
        <v>2</v>
      </c>
      <c r="L5078" s="2" t="str">
        <f>$B5078&amp;"-"&amp;COUNTIF($B$2:$B5078, $B5078)</f>
        <v>1974-1</v>
      </c>
    </row>
    <row r="5079" spans="1:12" x14ac:dyDescent="0.2">
      <c r="A5079" s="2" t="s">
        <v>3967</v>
      </c>
      <c r="B5079" s="2">
        <v>1983</v>
      </c>
      <c r="C5079" s="2">
        <v>0</v>
      </c>
      <c r="D5079" s="2" t="s">
        <v>3967</v>
      </c>
      <c r="E5079" s="2">
        <v>6083</v>
      </c>
      <c r="F5079" s="2" t="s">
        <v>3849</v>
      </c>
      <c r="G5079" s="2">
        <v>2603820.8420000002</v>
      </c>
      <c r="H5079" s="2">
        <v>1108060.561</v>
      </c>
      <c r="I5079" s="2" t="s">
        <v>4898</v>
      </c>
      <c r="J5079" s="4">
        <v>39630</v>
      </c>
      <c r="K5079" s="230">
        <f t="shared" si="281"/>
        <v>2</v>
      </c>
      <c r="L5079" s="2" t="str">
        <f>$B5079&amp;"-"&amp;COUNTIF($B$2:$B5079, $B5079)</f>
        <v>1983-1</v>
      </c>
    </row>
    <row r="5080" spans="1:12" x14ac:dyDescent="0.2">
      <c r="A5080" s="2" t="s">
        <v>3968</v>
      </c>
      <c r="B5080" s="2">
        <v>1983</v>
      </c>
      <c r="C5080" s="2">
        <v>2</v>
      </c>
      <c r="D5080" s="2" t="s">
        <v>3967</v>
      </c>
      <c r="E5080" s="2">
        <v>6083</v>
      </c>
      <c r="F5080" s="2" t="s">
        <v>3849</v>
      </c>
      <c r="G5080" s="2">
        <v>2601518.952</v>
      </c>
      <c r="H5080" s="2">
        <v>1106913.6910000001</v>
      </c>
      <c r="I5080" s="2" t="s">
        <v>4898</v>
      </c>
      <c r="J5080" s="4">
        <v>41487</v>
      </c>
      <c r="K5080" s="230">
        <f t="shared" si="281"/>
        <v>2</v>
      </c>
      <c r="L5080" s="2" t="str">
        <f>$B5080&amp;"-"&amp;COUNTIF($B$2:$B5080, $B5080)</f>
        <v>1983-2</v>
      </c>
    </row>
    <row r="5081" spans="1:12" x14ac:dyDescent="0.2">
      <c r="A5081" s="2" t="s">
        <v>3969</v>
      </c>
      <c r="B5081" s="2">
        <v>1984</v>
      </c>
      <c r="C5081" s="2">
        <v>0</v>
      </c>
      <c r="D5081" s="2" t="s">
        <v>3967</v>
      </c>
      <c r="E5081" s="2">
        <v>6083</v>
      </c>
      <c r="F5081" s="2" t="s">
        <v>3849</v>
      </c>
      <c r="G5081" s="2">
        <v>2602969.9890000001</v>
      </c>
      <c r="H5081" s="2">
        <v>1103037.2609999999</v>
      </c>
      <c r="I5081" s="2" t="s">
        <v>4898</v>
      </c>
      <c r="J5081" s="4">
        <v>39630</v>
      </c>
      <c r="K5081" s="230">
        <f t="shared" si="281"/>
        <v>2</v>
      </c>
      <c r="L5081" s="2" t="str">
        <f>$B5081&amp;"-"&amp;COUNTIF($B$2:$B5081, $B5081)</f>
        <v>1984-1</v>
      </c>
    </row>
    <row r="5082" spans="1:12" x14ac:dyDescent="0.2">
      <c r="A5082" s="2" t="s">
        <v>3970</v>
      </c>
      <c r="B5082" s="2">
        <v>1984</v>
      </c>
      <c r="C5082" s="2">
        <v>1</v>
      </c>
      <c r="D5082" s="2" t="s">
        <v>3967</v>
      </c>
      <c r="E5082" s="2">
        <v>6083</v>
      </c>
      <c r="F5082" s="2" t="s">
        <v>3849</v>
      </c>
      <c r="G5082" s="2">
        <v>2605019.1880000001</v>
      </c>
      <c r="H5082" s="2">
        <v>1105221.882</v>
      </c>
      <c r="I5082" s="2" t="s">
        <v>4898</v>
      </c>
      <c r="J5082" s="4">
        <v>39630</v>
      </c>
      <c r="K5082" s="230">
        <f t="shared" si="281"/>
        <v>2</v>
      </c>
      <c r="L5082" s="2" t="str">
        <f>$B5082&amp;"-"&amp;COUNTIF($B$2:$B5082, $B5082)</f>
        <v>1984-2</v>
      </c>
    </row>
    <row r="5083" spans="1:12" x14ac:dyDescent="0.2">
      <c r="A5083" s="2" t="s">
        <v>3971</v>
      </c>
      <c r="B5083" s="2">
        <v>1985</v>
      </c>
      <c r="C5083" s="2">
        <v>0</v>
      </c>
      <c r="D5083" s="2" t="s">
        <v>3967</v>
      </c>
      <c r="E5083" s="2">
        <v>6083</v>
      </c>
      <c r="F5083" s="2" t="s">
        <v>3849</v>
      </c>
      <c r="G5083" s="2">
        <v>2606072.8309999998</v>
      </c>
      <c r="H5083" s="2">
        <v>1105142.1569999999</v>
      </c>
      <c r="I5083" s="2" t="s">
        <v>4898</v>
      </c>
      <c r="J5083" s="4">
        <v>39630</v>
      </c>
      <c r="K5083" s="230">
        <f t="shared" si="281"/>
        <v>2</v>
      </c>
      <c r="L5083" s="2" t="str">
        <f>$B5083&amp;"-"&amp;COUNTIF($B$2:$B5083, $B5083)</f>
        <v>1985-1</v>
      </c>
    </row>
    <row r="5084" spans="1:12" x14ac:dyDescent="0.2">
      <c r="A5084" s="2" t="s">
        <v>3972</v>
      </c>
      <c r="B5084" s="2">
        <v>1985</v>
      </c>
      <c r="C5084" s="2">
        <v>1</v>
      </c>
      <c r="D5084" s="2" t="s">
        <v>3967</v>
      </c>
      <c r="E5084" s="2">
        <v>6083</v>
      </c>
      <c r="F5084" s="2" t="s">
        <v>3849</v>
      </c>
      <c r="G5084" s="2">
        <v>2609546.361</v>
      </c>
      <c r="H5084" s="2">
        <v>1098899.514</v>
      </c>
      <c r="I5084" s="2" t="s">
        <v>4898</v>
      </c>
      <c r="J5084" s="4">
        <v>39630</v>
      </c>
      <c r="K5084" s="230">
        <f t="shared" si="281"/>
        <v>2</v>
      </c>
      <c r="L5084" s="2" t="str">
        <f>$B5084&amp;"-"&amp;COUNTIF($B$2:$B5084, $B5084)</f>
        <v>1985-2</v>
      </c>
    </row>
    <row r="5085" spans="1:12" x14ac:dyDescent="0.2">
      <c r="A5085" s="2" t="s">
        <v>3973</v>
      </c>
      <c r="B5085" s="2">
        <v>1985</v>
      </c>
      <c r="C5085" s="2">
        <v>2</v>
      </c>
      <c r="D5085" s="2" t="s">
        <v>3967</v>
      </c>
      <c r="E5085" s="2">
        <v>6083</v>
      </c>
      <c r="F5085" s="2" t="s">
        <v>3849</v>
      </c>
      <c r="G5085" s="2">
        <v>2606613.7409999999</v>
      </c>
      <c r="H5085" s="2">
        <v>1107617.9129999999</v>
      </c>
      <c r="I5085" s="2" t="s">
        <v>4898</v>
      </c>
      <c r="J5085" s="4">
        <v>41487</v>
      </c>
      <c r="K5085" s="230">
        <f t="shared" si="281"/>
        <v>2</v>
      </c>
      <c r="L5085" s="2" t="str">
        <f>$B5085&amp;"-"&amp;COUNTIF($B$2:$B5085, $B5085)</f>
        <v>1985-3</v>
      </c>
    </row>
    <row r="5086" spans="1:12" x14ac:dyDescent="0.2">
      <c r="A5086" s="2" t="s">
        <v>3974</v>
      </c>
      <c r="B5086" s="2">
        <v>1986</v>
      </c>
      <c r="C5086" s="2">
        <v>0</v>
      </c>
      <c r="D5086" s="2" t="s">
        <v>3967</v>
      </c>
      <c r="E5086" s="2">
        <v>6083</v>
      </c>
      <c r="F5086" s="2" t="s">
        <v>3849</v>
      </c>
      <c r="G5086" s="2">
        <v>2603675.96</v>
      </c>
      <c r="H5086" s="2">
        <v>1095052.0049999999</v>
      </c>
      <c r="I5086" s="2" t="s">
        <v>4898</v>
      </c>
      <c r="J5086" s="4">
        <v>39630</v>
      </c>
      <c r="K5086" s="230">
        <f t="shared" si="281"/>
        <v>2</v>
      </c>
      <c r="L5086" s="2" t="str">
        <f>$B5086&amp;"-"&amp;COUNTIF($B$2:$B5086, $B5086)</f>
        <v>1986-1</v>
      </c>
    </row>
    <row r="5087" spans="1:12" x14ac:dyDescent="0.2">
      <c r="A5087" s="2" t="s">
        <v>3975</v>
      </c>
      <c r="B5087" s="2">
        <v>1982</v>
      </c>
      <c r="C5087" s="2">
        <v>0</v>
      </c>
      <c r="D5087" s="2" t="s">
        <v>3976</v>
      </c>
      <c r="E5087" s="2">
        <v>6084</v>
      </c>
      <c r="F5087" s="2" t="s">
        <v>3849</v>
      </c>
      <c r="G5087" s="2">
        <v>2598159.6320000002</v>
      </c>
      <c r="H5087" s="2">
        <v>1113324.7679999999</v>
      </c>
      <c r="I5087" s="2" t="s">
        <v>4898</v>
      </c>
      <c r="J5087" s="4">
        <v>39630</v>
      </c>
      <c r="K5087" s="230">
        <f t="shared" si="281"/>
        <v>2</v>
      </c>
      <c r="L5087" s="2" t="str">
        <f>$B5087&amp;"-"&amp;COUNTIF($B$2:$B5087, $B5087)</f>
        <v>1982-1</v>
      </c>
    </row>
    <row r="5088" spans="1:12" x14ac:dyDescent="0.2">
      <c r="A5088" s="2" t="s">
        <v>3976</v>
      </c>
      <c r="B5088" s="2">
        <v>1987</v>
      </c>
      <c r="C5088" s="2">
        <v>0</v>
      </c>
      <c r="D5088" s="2" t="s">
        <v>3976</v>
      </c>
      <c r="E5088" s="2">
        <v>6084</v>
      </c>
      <c r="F5088" s="2" t="s">
        <v>3849</v>
      </c>
      <c r="G5088" s="2">
        <v>2596510.7820000001</v>
      </c>
      <c r="H5088" s="2">
        <v>1108654.4509999999</v>
      </c>
      <c r="I5088" s="2" t="s">
        <v>4898</v>
      </c>
      <c r="J5088" s="4">
        <v>39630</v>
      </c>
      <c r="K5088" s="230">
        <f t="shared" si="281"/>
        <v>2</v>
      </c>
      <c r="L5088" s="2" t="str">
        <f>$B5088&amp;"-"&amp;COUNTIF($B$2:$B5088, $B5088)</f>
        <v>1987-1</v>
      </c>
    </row>
    <row r="5089" spans="1:12" x14ac:dyDescent="0.2">
      <c r="A5089" s="2" t="s">
        <v>3977</v>
      </c>
      <c r="B5089" s="2">
        <v>1969</v>
      </c>
      <c r="C5089" s="2">
        <v>0</v>
      </c>
      <c r="D5089" s="2" t="s">
        <v>3978</v>
      </c>
      <c r="E5089" s="2">
        <v>6087</v>
      </c>
      <c r="F5089" s="2" t="s">
        <v>3849</v>
      </c>
      <c r="G5089" s="2">
        <v>2600384.1609999998</v>
      </c>
      <c r="H5089" s="2">
        <v>1113210.889</v>
      </c>
      <c r="I5089" s="2" t="s">
        <v>4898</v>
      </c>
      <c r="J5089" s="4">
        <v>39630</v>
      </c>
      <c r="K5089" s="230">
        <f t="shared" si="281"/>
        <v>2</v>
      </c>
      <c r="L5089" s="2" t="str">
        <f>$B5089&amp;"-"&amp;COUNTIF($B$2:$B5089, $B5089)</f>
        <v>1969-1</v>
      </c>
    </row>
    <row r="5090" spans="1:12" x14ac:dyDescent="0.2">
      <c r="A5090" s="2" t="s">
        <v>3979</v>
      </c>
      <c r="B5090" s="2">
        <v>1969</v>
      </c>
      <c r="C5090" s="2">
        <v>2</v>
      </c>
      <c r="D5090" s="2" t="s">
        <v>3978</v>
      </c>
      <c r="E5090" s="2">
        <v>6087</v>
      </c>
      <c r="F5090" s="2" t="s">
        <v>3849</v>
      </c>
      <c r="G5090" s="2">
        <v>2600944.6770000001</v>
      </c>
      <c r="H5090" s="2">
        <v>1112241.237</v>
      </c>
      <c r="I5090" s="2" t="s">
        <v>4898</v>
      </c>
      <c r="J5090" s="4">
        <v>39630</v>
      </c>
      <c r="K5090" s="230">
        <f t="shared" si="281"/>
        <v>2</v>
      </c>
      <c r="L5090" s="2" t="str">
        <f>$B5090&amp;"-"&amp;COUNTIF($B$2:$B5090, $B5090)</f>
        <v>1969-2</v>
      </c>
    </row>
    <row r="5091" spans="1:12" x14ac:dyDescent="0.2">
      <c r="A5091" s="2" t="s">
        <v>3980</v>
      </c>
      <c r="B5091" s="2">
        <v>1969</v>
      </c>
      <c r="C5091" s="2">
        <v>3</v>
      </c>
      <c r="D5091" s="2" t="s">
        <v>3978</v>
      </c>
      <c r="E5091" s="2">
        <v>6087</v>
      </c>
      <c r="F5091" s="2" t="s">
        <v>3849</v>
      </c>
      <c r="G5091" s="2">
        <v>2602637.6710000001</v>
      </c>
      <c r="H5091" s="2">
        <v>1113902.4240000001</v>
      </c>
      <c r="I5091" s="2" t="s">
        <v>4898</v>
      </c>
      <c r="J5091" s="4">
        <v>39630</v>
      </c>
      <c r="K5091" s="230">
        <f t="shared" si="281"/>
        <v>2</v>
      </c>
      <c r="L5091" s="2" t="str">
        <f>$B5091&amp;"-"&amp;COUNTIF($B$2:$B5091, $B5091)</f>
        <v>1969-3</v>
      </c>
    </row>
    <row r="5092" spans="1:12" x14ac:dyDescent="0.2">
      <c r="A5092" s="2" t="s">
        <v>3981</v>
      </c>
      <c r="B5092" s="2">
        <v>1969</v>
      </c>
      <c r="C5092" s="2">
        <v>4</v>
      </c>
      <c r="D5092" s="2" t="s">
        <v>3978</v>
      </c>
      <c r="E5092" s="2">
        <v>6087</v>
      </c>
      <c r="F5092" s="2" t="s">
        <v>3849</v>
      </c>
      <c r="G5092" s="2">
        <v>2599837.4350000001</v>
      </c>
      <c r="H5092" s="2">
        <v>1114353.7169999999</v>
      </c>
      <c r="I5092" s="2" t="s">
        <v>4898</v>
      </c>
      <c r="J5092" s="4">
        <v>39630</v>
      </c>
      <c r="K5092" s="230">
        <f t="shared" si="281"/>
        <v>2</v>
      </c>
      <c r="L5092" s="2" t="str">
        <f>$B5092&amp;"-"&amp;COUNTIF($B$2:$B5092, $B5092)</f>
        <v>1969-4</v>
      </c>
    </row>
    <row r="5093" spans="1:12" x14ac:dyDescent="0.2">
      <c r="A5093" s="2" t="s">
        <v>3982</v>
      </c>
      <c r="B5093" s="2">
        <v>1969</v>
      </c>
      <c r="C5093" s="2">
        <v>5</v>
      </c>
      <c r="D5093" s="2" t="s">
        <v>3978</v>
      </c>
      <c r="E5093" s="2">
        <v>6087</v>
      </c>
      <c r="F5093" s="2" t="s">
        <v>3849</v>
      </c>
      <c r="G5093" s="2">
        <v>2603838.6979999999</v>
      </c>
      <c r="H5093" s="2">
        <v>1111135.362</v>
      </c>
      <c r="I5093" s="2" t="s">
        <v>4898</v>
      </c>
      <c r="J5093" s="4">
        <v>39630</v>
      </c>
      <c r="K5093" s="230">
        <f t="shared" si="281"/>
        <v>2</v>
      </c>
      <c r="L5093" s="2" t="str">
        <f>$B5093&amp;"-"&amp;COUNTIF($B$2:$B5093, $B5093)</f>
        <v>1969-5</v>
      </c>
    </row>
    <row r="5094" spans="1:12" x14ac:dyDescent="0.2">
      <c r="A5094" s="2" t="s">
        <v>3975</v>
      </c>
      <c r="B5094" s="2">
        <v>1982</v>
      </c>
      <c r="C5094" s="2">
        <v>0</v>
      </c>
      <c r="D5094" s="2" t="s">
        <v>3978</v>
      </c>
      <c r="E5094" s="2">
        <v>6087</v>
      </c>
      <c r="F5094" s="2" t="s">
        <v>3849</v>
      </c>
      <c r="G5094" s="2">
        <v>2599406.4029999999</v>
      </c>
      <c r="H5094" s="2">
        <v>1110197.5149999999</v>
      </c>
      <c r="I5094" s="2" t="s">
        <v>4898</v>
      </c>
      <c r="J5094" s="4">
        <v>39630</v>
      </c>
      <c r="K5094" s="230">
        <f t="shared" si="281"/>
        <v>2</v>
      </c>
      <c r="L5094" s="2" t="str">
        <f>$B5094&amp;"-"&amp;COUNTIF($B$2:$B5094, $B5094)</f>
        <v>1982-2</v>
      </c>
    </row>
    <row r="5095" spans="1:12" x14ac:dyDescent="0.2">
      <c r="A5095" s="2" t="s">
        <v>4144</v>
      </c>
      <c r="B5095" s="2">
        <v>1967</v>
      </c>
      <c r="C5095" s="2">
        <v>0</v>
      </c>
      <c r="D5095" s="2" t="s">
        <v>3983</v>
      </c>
      <c r="E5095" s="2">
        <v>6089</v>
      </c>
      <c r="F5095" s="2" t="s">
        <v>3849</v>
      </c>
      <c r="G5095" s="2">
        <v>2597469.7370000002</v>
      </c>
      <c r="H5095" s="2">
        <v>1119372.9779999999</v>
      </c>
      <c r="I5095" s="2" t="s">
        <v>4898</v>
      </c>
      <c r="J5095" s="4">
        <v>39630</v>
      </c>
      <c r="K5095" s="230">
        <f t="shared" si="281"/>
        <v>2</v>
      </c>
      <c r="L5095" s="2" t="str">
        <f>$B5095&amp;"-"&amp;COUNTIF($B$2:$B5095, $B5095)</f>
        <v>1967-1</v>
      </c>
    </row>
    <row r="5096" spans="1:12" x14ac:dyDescent="0.2">
      <c r="A5096" s="2" t="s">
        <v>3983</v>
      </c>
      <c r="B5096" s="2">
        <v>1981</v>
      </c>
      <c r="C5096" s="2">
        <v>0</v>
      </c>
      <c r="D5096" s="2" t="s">
        <v>3983</v>
      </c>
      <c r="E5096" s="2">
        <v>6089</v>
      </c>
      <c r="F5096" s="2" t="s">
        <v>3849</v>
      </c>
      <c r="G5096" s="2">
        <v>2596791.77</v>
      </c>
      <c r="H5096" s="2">
        <v>1117234.8629999999</v>
      </c>
      <c r="I5096" s="2" t="s">
        <v>4898</v>
      </c>
      <c r="J5096" s="4">
        <v>39630</v>
      </c>
      <c r="K5096" s="230">
        <f t="shared" si="281"/>
        <v>2</v>
      </c>
      <c r="L5096" s="2" t="str">
        <f>$B5096&amp;"-"&amp;COUNTIF($B$2:$B5096, $B5096)</f>
        <v>1981-1</v>
      </c>
    </row>
    <row r="5097" spans="1:12" x14ac:dyDescent="0.2">
      <c r="A5097" s="2" t="s">
        <v>3984</v>
      </c>
      <c r="B5097" s="2">
        <v>1988</v>
      </c>
      <c r="C5097" s="2">
        <v>1</v>
      </c>
      <c r="D5097" s="2" t="s">
        <v>3983</v>
      </c>
      <c r="E5097" s="2">
        <v>6089</v>
      </c>
      <c r="F5097" s="2" t="s">
        <v>3849</v>
      </c>
      <c r="G5097" s="2">
        <v>2594962.8330000001</v>
      </c>
      <c r="H5097" s="2">
        <v>1113577.706</v>
      </c>
      <c r="I5097" s="2" t="s">
        <v>4898</v>
      </c>
      <c r="J5097" s="4">
        <v>39630</v>
      </c>
      <c r="K5097" s="230">
        <f t="shared" si="281"/>
        <v>2</v>
      </c>
      <c r="L5097" s="2" t="str">
        <f>$B5097&amp;"-"&amp;COUNTIF($B$2:$B5097, $B5097)</f>
        <v>1988-1</v>
      </c>
    </row>
    <row r="5098" spans="1:12" x14ac:dyDescent="0.2">
      <c r="A5098" s="2" t="s">
        <v>3985</v>
      </c>
      <c r="B5098" s="2">
        <v>1988</v>
      </c>
      <c r="C5098" s="2">
        <v>2</v>
      </c>
      <c r="D5098" s="2" t="s">
        <v>3983</v>
      </c>
      <c r="E5098" s="2">
        <v>6089</v>
      </c>
      <c r="F5098" s="2" t="s">
        <v>3849</v>
      </c>
      <c r="G5098" s="2">
        <v>2595860.96</v>
      </c>
      <c r="H5098" s="2">
        <v>1114593.7390000001</v>
      </c>
      <c r="I5098" s="2" t="s">
        <v>4898</v>
      </c>
      <c r="J5098" s="4">
        <v>39630</v>
      </c>
      <c r="K5098" s="230">
        <f t="shared" si="281"/>
        <v>2</v>
      </c>
      <c r="L5098" s="2" t="str">
        <f>$B5098&amp;"-"&amp;COUNTIF($B$2:$B5098, $B5098)</f>
        <v>1988-2</v>
      </c>
    </row>
    <row r="5099" spans="1:12" x14ac:dyDescent="0.2">
      <c r="A5099" s="2" t="s">
        <v>4150</v>
      </c>
      <c r="B5099" s="2">
        <v>1992</v>
      </c>
      <c r="C5099" s="2">
        <v>0</v>
      </c>
      <c r="D5099" s="2" t="s">
        <v>3983</v>
      </c>
      <c r="E5099" s="2">
        <v>6089</v>
      </c>
      <c r="F5099" s="2" t="s">
        <v>3849</v>
      </c>
      <c r="G5099" s="2">
        <v>2595542.1639999999</v>
      </c>
      <c r="H5099" s="2">
        <v>1117572.061</v>
      </c>
      <c r="I5099" s="2" t="s">
        <v>4898</v>
      </c>
      <c r="J5099" s="4">
        <v>39630</v>
      </c>
      <c r="K5099" s="230">
        <f t="shared" si="281"/>
        <v>2</v>
      </c>
      <c r="L5099" s="2" t="str">
        <f>$B5099&amp;"-"&amp;COUNTIF($B$2:$B5099, $B5099)</f>
        <v>1992-1</v>
      </c>
    </row>
    <row r="5100" spans="1:12" x14ac:dyDescent="0.2">
      <c r="A5100" s="2" t="s">
        <v>3986</v>
      </c>
      <c r="B5100" s="2">
        <v>1992</v>
      </c>
      <c r="C5100" s="2">
        <v>1</v>
      </c>
      <c r="D5100" s="2" t="s">
        <v>3983</v>
      </c>
      <c r="E5100" s="2">
        <v>6089</v>
      </c>
      <c r="F5100" s="2" t="s">
        <v>3849</v>
      </c>
      <c r="G5100" s="2">
        <v>2596178.2919999999</v>
      </c>
      <c r="H5100" s="2">
        <v>1116499.9099999999</v>
      </c>
      <c r="I5100" s="2" t="s">
        <v>4898</v>
      </c>
      <c r="J5100" s="4">
        <v>39630</v>
      </c>
      <c r="K5100" s="230">
        <f t="shared" si="281"/>
        <v>2</v>
      </c>
      <c r="L5100" s="2" t="str">
        <f>$B5100&amp;"-"&amp;COUNTIF($B$2:$B5100, $B5100)</f>
        <v>1992-2</v>
      </c>
    </row>
    <row r="5101" spans="1:12" x14ac:dyDescent="0.2">
      <c r="A5101" s="2" t="s">
        <v>3987</v>
      </c>
      <c r="B5101" s="2">
        <v>1961</v>
      </c>
      <c r="C5101" s="2">
        <v>0</v>
      </c>
      <c r="D5101" s="2" t="s">
        <v>3988</v>
      </c>
      <c r="E5101" s="2">
        <v>6090</v>
      </c>
      <c r="F5101" s="2" t="s">
        <v>3849</v>
      </c>
      <c r="G5101" s="2">
        <v>2599985.5619999999</v>
      </c>
      <c r="H5101" s="2">
        <v>1117723.818</v>
      </c>
      <c r="I5101" s="2" t="s">
        <v>4898</v>
      </c>
      <c r="J5101" s="4">
        <v>39630</v>
      </c>
      <c r="K5101" s="230">
        <f t="shared" si="281"/>
        <v>2</v>
      </c>
      <c r="L5101" s="2" t="str">
        <f>$B5101&amp;"-"&amp;COUNTIF($B$2:$B5101, $B5101)</f>
        <v>1961-1</v>
      </c>
    </row>
    <row r="5102" spans="1:12" x14ac:dyDescent="0.2">
      <c r="A5102" s="2" t="s">
        <v>3989</v>
      </c>
      <c r="B5102" s="2">
        <v>1968</v>
      </c>
      <c r="C5102" s="2">
        <v>0</v>
      </c>
      <c r="D5102" s="2" t="s">
        <v>3988</v>
      </c>
      <c r="E5102" s="2">
        <v>6090</v>
      </c>
      <c r="F5102" s="2" t="s">
        <v>3849</v>
      </c>
      <c r="G5102" s="2">
        <v>2604453.8480000002</v>
      </c>
      <c r="H5102" s="2">
        <v>1114870.148</v>
      </c>
      <c r="I5102" s="2" t="s">
        <v>4898</v>
      </c>
      <c r="J5102" s="4">
        <v>39630</v>
      </c>
      <c r="K5102" s="230">
        <f t="shared" si="281"/>
        <v>2</v>
      </c>
      <c r="L5102" s="2" t="str">
        <f>$B5102&amp;"-"&amp;COUNTIF($B$2:$B5102, $B5102)</f>
        <v>1968-1</v>
      </c>
    </row>
    <row r="5103" spans="1:12" x14ac:dyDescent="0.2">
      <c r="A5103" s="2" t="s">
        <v>3990</v>
      </c>
      <c r="B5103" s="2">
        <v>1973</v>
      </c>
      <c r="C5103" s="2">
        <v>0</v>
      </c>
      <c r="D5103" s="2" t="s">
        <v>3988</v>
      </c>
      <c r="E5103" s="2">
        <v>6090</v>
      </c>
      <c r="F5103" s="2" t="s">
        <v>3849</v>
      </c>
      <c r="G5103" s="2">
        <v>2600775.3330000001</v>
      </c>
      <c r="H5103" s="2">
        <v>1119176.4210000001</v>
      </c>
      <c r="I5103" s="2" t="s">
        <v>4898</v>
      </c>
      <c r="J5103" s="4">
        <v>39630</v>
      </c>
      <c r="K5103" s="230">
        <f t="shared" si="281"/>
        <v>2</v>
      </c>
      <c r="L5103" s="2" t="str">
        <f>$B5103&amp;"-"&amp;COUNTIF($B$2:$B5103, $B5103)</f>
        <v>1973-1</v>
      </c>
    </row>
    <row r="5104" spans="1:12" x14ac:dyDescent="0.2">
      <c r="A5104" s="2" t="s">
        <v>4100</v>
      </c>
      <c r="B5104" s="2">
        <v>3967</v>
      </c>
      <c r="C5104" s="2">
        <v>0</v>
      </c>
      <c r="D5104" s="2" t="s">
        <v>3988</v>
      </c>
      <c r="E5104" s="2">
        <v>6090</v>
      </c>
      <c r="F5104" s="2" t="s">
        <v>3849</v>
      </c>
      <c r="G5104" s="2">
        <v>2606430.557</v>
      </c>
      <c r="H5104" s="2">
        <v>1116320.8799999999</v>
      </c>
      <c r="I5104" s="2" t="s">
        <v>4898</v>
      </c>
      <c r="J5104" s="4">
        <v>39630</v>
      </c>
      <c r="K5104" s="230">
        <f t="shared" si="281"/>
        <v>2</v>
      </c>
      <c r="L5104" s="2" t="str">
        <f>$B5104&amp;"-"&amp;COUNTIF($B$2:$B5104, $B5104)</f>
        <v>3967-1</v>
      </c>
    </row>
    <row r="5105" spans="1:12" x14ac:dyDescent="0.2">
      <c r="A5105" s="2" t="s">
        <v>4011</v>
      </c>
      <c r="B5105" s="2">
        <v>3948</v>
      </c>
      <c r="C5105" s="2">
        <v>0</v>
      </c>
      <c r="D5105" s="2" t="s">
        <v>3991</v>
      </c>
      <c r="E5105" s="2">
        <v>6101</v>
      </c>
      <c r="F5105" s="2" t="s">
        <v>3849</v>
      </c>
      <c r="G5105" s="2">
        <v>2618160.0789999999</v>
      </c>
      <c r="H5105" s="2">
        <v>1126305.5730000001</v>
      </c>
      <c r="I5105" s="2" t="s">
        <v>4896</v>
      </c>
      <c r="J5105" s="4">
        <v>39630</v>
      </c>
      <c r="K5105" s="230">
        <f t="shared" si="281"/>
        <v>3</v>
      </c>
      <c r="L5105" s="2" t="str">
        <f>$B5105&amp;"-"&amp;COUNTIF($B$2:$B5105, $B5105)</f>
        <v>3948-1</v>
      </c>
    </row>
    <row r="5106" spans="1:12" x14ac:dyDescent="0.2">
      <c r="A5106" s="2" t="s">
        <v>3991</v>
      </c>
      <c r="B5106" s="2">
        <v>3951</v>
      </c>
      <c r="C5106" s="2">
        <v>0</v>
      </c>
      <c r="D5106" s="2" t="s">
        <v>3991</v>
      </c>
      <c r="E5106" s="2">
        <v>6101</v>
      </c>
      <c r="F5106" s="2" t="s">
        <v>3849</v>
      </c>
      <c r="G5106" s="2">
        <v>2617895.2379999999</v>
      </c>
      <c r="H5106" s="2">
        <v>1126867.412</v>
      </c>
      <c r="I5106" s="2" t="s">
        <v>4896</v>
      </c>
      <c r="J5106" s="4">
        <v>39630</v>
      </c>
      <c r="K5106" s="230">
        <f t="shared" si="281"/>
        <v>3</v>
      </c>
      <c r="L5106" s="2" t="str">
        <f>$B5106&amp;"-"&amp;COUNTIF($B$2:$B5106, $B5106)</f>
        <v>3951-1</v>
      </c>
    </row>
    <row r="5107" spans="1:12" x14ac:dyDescent="0.2">
      <c r="A5107" s="2" t="s">
        <v>3992</v>
      </c>
      <c r="B5107" s="2">
        <v>3955</v>
      </c>
      <c r="C5107" s="2">
        <v>0</v>
      </c>
      <c r="D5107" s="2" t="s">
        <v>3992</v>
      </c>
      <c r="E5107" s="2">
        <v>6102</v>
      </c>
      <c r="F5107" s="2" t="s">
        <v>3849</v>
      </c>
      <c r="G5107" s="2">
        <v>2615733.5789999999</v>
      </c>
      <c r="H5107" s="2">
        <v>1133531.281</v>
      </c>
      <c r="I5107" s="2" t="s">
        <v>4896</v>
      </c>
      <c r="J5107" s="4">
        <v>39630</v>
      </c>
      <c r="K5107" s="230">
        <f t="shared" si="281"/>
        <v>3</v>
      </c>
      <c r="L5107" s="2" t="str">
        <f>$B5107&amp;"-"&amp;COUNTIF($B$2:$B5107, $B5107)</f>
        <v>3955-1</v>
      </c>
    </row>
    <row r="5108" spans="1:12" x14ac:dyDescent="0.2">
      <c r="A5108" s="2" t="s">
        <v>3993</v>
      </c>
      <c r="B5108" s="2">
        <v>3947</v>
      </c>
      <c r="C5108" s="2">
        <v>0</v>
      </c>
      <c r="D5108" s="2" t="s">
        <v>3993</v>
      </c>
      <c r="E5108" s="2">
        <v>6104</v>
      </c>
      <c r="F5108" s="2" t="s">
        <v>3849</v>
      </c>
      <c r="G5108" s="2">
        <v>2622095.395</v>
      </c>
      <c r="H5108" s="2">
        <v>1124741.3759999999</v>
      </c>
      <c r="I5108" s="2" t="s">
        <v>4896</v>
      </c>
      <c r="J5108" s="4">
        <v>39630</v>
      </c>
      <c r="K5108" s="230">
        <f t="shared" si="281"/>
        <v>3</v>
      </c>
      <c r="L5108" s="2" t="str">
        <f>$B5108&amp;"-"&amp;COUNTIF($B$2:$B5108, $B5108)</f>
        <v>3947-1</v>
      </c>
    </row>
    <row r="5109" spans="1:12" x14ac:dyDescent="0.2">
      <c r="A5109" s="2" t="s">
        <v>3994</v>
      </c>
      <c r="B5109" s="2">
        <v>3953</v>
      </c>
      <c r="C5109" s="2">
        <v>1</v>
      </c>
      <c r="D5109" s="2" t="s">
        <v>3994</v>
      </c>
      <c r="E5109" s="2">
        <v>6109</v>
      </c>
      <c r="F5109" s="2" t="s">
        <v>3849</v>
      </c>
      <c r="G5109" s="2">
        <v>2612323.5690000001</v>
      </c>
      <c r="H5109" s="2">
        <v>1133581.54</v>
      </c>
      <c r="I5109" s="2" t="s">
        <v>4896</v>
      </c>
      <c r="J5109" s="4">
        <v>39630</v>
      </c>
      <c r="K5109" s="230">
        <f t="shared" si="281"/>
        <v>3</v>
      </c>
      <c r="L5109" s="2" t="str">
        <f>$B5109&amp;"-"&amp;COUNTIF($B$2:$B5109, $B5109)</f>
        <v>3953-1</v>
      </c>
    </row>
    <row r="5110" spans="1:12" x14ac:dyDescent="0.2">
      <c r="A5110" s="2" t="s">
        <v>4006</v>
      </c>
      <c r="B5110" s="2">
        <v>3945</v>
      </c>
      <c r="C5110" s="2">
        <v>1</v>
      </c>
      <c r="D5110" s="2" t="s">
        <v>3996</v>
      </c>
      <c r="E5110" s="2">
        <v>6110</v>
      </c>
      <c r="F5110" s="2" t="s">
        <v>3849</v>
      </c>
      <c r="G5110" s="2">
        <v>2619866.8879999998</v>
      </c>
      <c r="H5110" s="2">
        <v>1129044.7919999999</v>
      </c>
      <c r="I5110" s="2" t="s">
        <v>4896</v>
      </c>
      <c r="J5110" s="4">
        <v>39630</v>
      </c>
      <c r="K5110" s="230">
        <f t="shared" si="281"/>
        <v>3</v>
      </c>
      <c r="L5110" s="2" t="str">
        <f>$B5110&amp;"-"&amp;COUNTIF($B$2:$B5110, $B5110)</f>
        <v>3945-1</v>
      </c>
    </row>
    <row r="5111" spans="1:12" x14ac:dyDescent="0.2">
      <c r="A5111" s="2" t="s">
        <v>3991</v>
      </c>
      <c r="B5111" s="2">
        <v>3951</v>
      </c>
      <c r="C5111" s="2">
        <v>0</v>
      </c>
      <c r="D5111" s="2" t="s">
        <v>3996</v>
      </c>
      <c r="E5111" s="2">
        <v>6110</v>
      </c>
      <c r="F5111" s="2" t="s">
        <v>3849</v>
      </c>
      <c r="G5111" s="2">
        <v>2617855.9389999998</v>
      </c>
      <c r="H5111" s="2">
        <v>1127537.3870000001</v>
      </c>
      <c r="I5111" s="2" t="s">
        <v>4896</v>
      </c>
      <c r="J5111" s="4">
        <v>39630</v>
      </c>
      <c r="K5111" s="230">
        <f t="shared" si="281"/>
        <v>3</v>
      </c>
      <c r="L5111" s="2" t="str">
        <f>$B5111&amp;"-"&amp;COUNTIF($B$2:$B5111, $B5111)</f>
        <v>3951-2</v>
      </c>
    </row>
    <row r="5112" spans="1:12" x14ac:dyDescent="0.2">
      <c r="A5112" s="2" t="s">
        <v>3995</v>
      </c>
      <c r="B5112" s="2">
        <v>3952</v>
      </c>
      <c r="C5112" s="2">
        <v>0</v>
      </c>
      <c r="D5112" s="2" t="s">
        <v>3996</v>
      </c>
      <c r="E5112" s="2">
        <v>6110</v>
      </c>
      <c r="F5112" s="2" t="s">
        <v>3849</v>
      </c>
      <c r="G5112" s="2">
        <v>2614999.7289999998</v>
      </c>
      <c r="H5112" s="2">
        <v>1126064.473</v>
      </c>
      <c r="I5112" s="2" t="s">
        <v>4896</v>
      </c>
      <c r="J5112" s="4">
        <v>39630</v>
      </c>
      <c r="K5112" s="230">
        <f t="shared" si="281"/>
        <v>3</v>
      </c>
      <c r="L5112" s="2" t="str">
        <f>$B5112&amp;"-"&amp;COUNTIF($B$2:$B5112, $B5112)</f>
        <v>3952-1</v>
      </c>
    </row>
    <row r="5113" spans="1:12" x14ac:dyDescent="0.2">
      <c r="A5113" s="2" t="s">
        <v>3997</v>
      </c>
      <c r="B5113" s="2">
        <v>3953</v>
      </c>
      <c r="C5113" s="2">
        <v>0</v>
      </c>
      <c r="D5113" s="2" t="s">
        <v>3996</v>
      </c>
      <c r="E5113" s="2">
        <v>6110</v>
      </c>
      <c r="F5113" s="2" t="s">
        <v>3849</v>
      </c>
      <c r="G5113" s="2">
        <v>2615594.5410000002</v>
      </c>
      <c r="H5113" s="2">
        <v>1129804.0360000001</v>
      </c>
      <c r="I5113" s="2" t="s">
        <v>4896</v>
      </c>
      <c r="J5113" s="4">
        <v>39630</v>
      </c>
      <c r="K5113" s="230">
        <f t="shared" si="281"/>
        <v>3</v>
      </c>
      <c r="L5113" s="2" t="str">
        <f>$B5113&amp;"-"&amp;COUNTIF($B$2:$B5113, $B5113)</f>
        <v>3953-2</v>
      </c>
    </row>
    <row r="5114" spans="1:12" x14ac:dyDescent="0.2">
      <c r="A5114" s="2" t="s">
        <v>3994</v>
      </c>
      <c r="B5114" s="2">
        <v>3953</v>
      </c>
      <c r="C5114" s="2">
        <v>1</v>
      </c>
      <c r="D5114" s="2" t="s">
        <v>3996</v>
      </c>
      <c r="E5114" s="2">
        <v>6110</v>
      </c>
      <c r="F5114" s="2" t="s">
        <v>3849</v>
      </c>
      <c r="G5114" s="2">
        <v>2614186.2829999998</v>
      </c>
      <c r="H5114" s="2">
        <v>1130904.6610000001</v>
      </c>
      <c r="I5114" s="2" t="s">
        <v>4896</v>
      </c>
      <c r="J5114" s="4">
        <v>39630</v>
      </c>
      <c r="K5114" s="230">
        <f t="shared" si="281"/>
        <v>3</v>
      </c>
      <c r="L5114" s="2" t="str">
        <f>$B5114&amp;"-"&amp;COUNTIF($B$2:$B5114, $B5114)</f>
        <v>3953-3</v>
      </c>
    </row>
    <row r="5115" spans="1:12" x14ac:dyDescent="0.2">
      <c r="A5115" s="2" t="s">
        <v>4003</v>
      </c>
      <c r="B5115" s="2">
        <v>3956</v>
      </c>
      <c r="C5115" s="2">
        <v>0</v>
      </c>
      <c r="D5115" s="2" t="s">
        <v>3996</v>
      </c>
      <c r="E5115" s="2">
        <v>6110</v>
      </c>
      <c r="F5115" s="2" t="s">
        <v>3849</v>
      </c>
      <c r="G5115" s="2">
        <v>2617100.8730000001</v>
      </c>
      <c r="H5115" s="2">
        <v>1129756.5900000001</v>
      </c>
      <c r="I5115" s="2" t="s">
        <v>4896</v>
      </c>
      <c r="J5115" s="4">
        <v>39630</v>
      </c>
      <c r="K5115" s="230">
        <f t="shared" si="281"/>
        <v>3</v>
      </c>
      <c r="L5115" s="2" t="str">
        <f>$B5115&amp;"-"&amp;COUNTIF($B$2:$B5115, $B5115)</f>
        <v>3956-1</v>
      </c>
    </row>
    <row r="5116" spans="1:12" x14ac:dyDescent="0.2">
      <c r="A5116" s="2" t="s">
        <v>3998</v>
      </c>
      <c r="B5116" s="2">
        <v>3957</v>
      </c>
      <c r="C5116" s="2">
        <v>0</v>
      </c>
      <c r="D5116" s="2" t="s">
        <v>3996</v>
      </c>
      <c r="E5116" s="2">
        <v>6110</v>
      </c>
      <c r="F5116" s="2" t="s">
        <v>3849</v>
      </c>
      <c r="G5116" s="2">
        <v>2619941.7390000001</v>
      </c>
      <c r="H5116" s="2">
        <v>1132570.335</v>
      </c>
      <c r="I5116" s="2" t="s">
        <v>4896</v>
      </c>
      <c r="J5116" s="4">
        <v>39630</v>
      </c>
      <c r="K5116" s="230">
        <f t="shared" si="281"/>
        <v>3</v>
      </c>
      <c r="L5116" s="2" t="str">
        <f>$B5116&amp;"-"&amp;COUNTIF($B$2:$B5116, $B5116)</f>
        <v>3957-1</v>
      </c>
    </row>
    <row r="5117" spans="1:12" x14ac:dyDescent="0.2">
      <c r="A5117" s="2" t="s">
        <v>4001</v>
      </c>
      <c r="B5117" s="2">
        <v>3970</v>
      </c>
      <c r="C5117" s="2">
        <v>0</v>
      </c>
      <c r="D5117" s="2" t="s">
        <v>3996</v>
      </c>
      <c r="E5117" s="2">
        <v>6110</v>
      </c>
      <c r="F5117" s="2" t="s">
        <v>3849</v>
      </c>
      <c r="G5117" s="2">
        <v>2611366.2889999999</v>
      </c>
      <c r="H5117" s="2">
        <v>1128290.608</v>
      </c>
      <c r="I5117" s="2" t="s">
        <v>4896</v>
      </c>
      <c r="J5117" s="4">
        <v>39630</v>
      </c>
      <c r="K5117" s="230">
        <f t="shared" si="281"/>
        <v>3</v>
      </c>
      <c r="L5117" s="2" t="str">
        <f>$B5117&amp;"-"&amp;COUNTIF($B$2:$B5117, $B5117)</f>
        <v>3970-1</v>
      </c>
    </row>
    <row r="5118" spans="1:12" x14ac:dyDescent="0.2">
      <c r="A5118" s="2" t="s">
        <v>3994</v>
      </c>
      <c r="B5118" s="2">
        <v>3953</v>
      </c>
      <c r="C5118" s="2">
        <v>1</v>
      </c>
      <c r="D5118" s="2" t="s">
        <v>3999</v>
      </c>
      <c r="E5118" s="2">
        <v>6111</v>
      </c>
      <c r="F5118" s="2" t="s">
        <v>3849</v>
      </c>
      <c r="G5118" s="2">
        <v>2613220.1979999999</v>
      </c>
      <c r="H5118" s="2">
        <v>1133698.3970000001</v>
      </c>
      <c r="I5118" s="2" t="s">
        <v>4896</v>
      </c>
      <c r="J5118" s="4">
        <v>39630</v>
      </c>
      <c r="K5118" s="230">
        <f t="shared" si="281"/>
        <v>3</v>
      </c>
      <c r="L5118" s="2" t="str">
        <f>$B5118&amp;"-"&amp;COUNTIF($B$2:$B5118, $B5118)</f>
        <v>3953-4</v>
      </c>
    </row>
    <row r="5119" spans="1:12" x14ac:dyDescent="0.2">
      <c r="A5119" s="2" t="s">
        <v>3999</v>
      </c>
      <c r="B5119" s="2">
        <v>3954</v>
      </c>
      <c r="C5119" s="2">
        <v>0</v>
      </c>
      <c r="D5119" s="2" t="s">
        <v>3999</v>
      </c>
      <c r="E5119" s="2">
        <v>6111</v>
      </c>
      <c r="F5119" s="2" t="s">
        <v>3849</v>
      </c>
      <c r="G5119" s="2">
        <v>2615707.139</v>
      </c>
      <c r="H5119" s="2">
        <v>1138752.409</v>
      </c>
      <c r="I5119" s="2" t="s">
        <v>4896</v>
      </c>
      <c r="J5119" s="4">
        <v>39630</v>
      </c>
      <c r="K5119" s="230">
        <f t="shared" si="281"/>
        <v>3</v>
      </c>
      <c r="L5119" s="2" t="str">
        <f>$B5119&amp;"-"&amp;COUNTIF($B$2:$B5119, $B5119)</f>
        <v>3954-1</v>
      </c>
    </row>
    <row r="5120" spans="1:12" x14ac:dyDescent="0.2">
      <c r="A5120" s="2" t="s">
        <v>4000</v>
      </c>
      <c r="B5120" s="2">
        <v>3948</v>
      </c>
      <c r="C5120" s="2">
        <v>1</v>
      </c>
      <c r="D5120" s="2" t="s">
        <v>4000</v>
      </c>
      <c r="E5120" s="2">
        <v>6112</v>
      </c>
      <c r="F5120" s="2" t="s">
        <v>3849</v>
      </c>
      <c r="G5120" s="2">
        <v>2619198.0380000002</v>
      </c>
      <c r="H5120" s="2">
        <v>1123582.9310000001</v>
      </c>
      <c r="I5120" s="2" t="s">
        <v>4896</v>
      </c>
      <c r="J5120" s="4">
        <v>39630</v>
      </c>
      <c r="K5120" s="230">
        <f t="shared" si="281"/>
        <v>3</v>
      </c>
      <c r="L5120" s="2" t="str">
        <f>$B5120&amp;"-"&amp;COUNTIF($B$2:$B5120, $B5120)</f>
        <v>3948-2</v>
      </c>
    </row>
    <row r="5121" spans="1:12" x14ac:dyDescent="0.2">
      <c r="A5121" s="2" t="s">
        <v>4001</v>
      </c>
      <c r="B5121" s="2">
        <v>3970</v>
      </c>
      <c r="C5121" s="2">
        <v>0</v>
      </c>
      <c r="D5121" s="2" t="s">
        <v>4001</v>
      </c>
      <c r="E5121" s="2">
        <v>6113</v>
      </c>
      <c r="F5121" s="2" t="s">
        <v>3849</v>
      </c>
      <c r="G5121" s="2">
        <v>2610697.1129999999</v>
      </c>
      <c r="H5121" s="2">
        <v>1128531.9380000001</v>
      </c>
      <c r="I5121" s="2" t="s">
        <v>4896</v>
      </c>
      <c r="J5121" s="4">
        <v>39630</v>
      </c>
      <c r="K5121" s="230">
        <f t="shared" si="281"/>
        <v>3</v>
      </c>
      <c r="L5121" s="2" t="str">
        <f>$B5121&amp;"-"&amp;COUNTIF($B$2:$B5121, $B5121)</f>
        <v>3970-2</v>
      </c>
    </row>
    <row r="5122" spans="1:12" x14ac:dyDescent="0.2">
      <c r="A5122" s="2" t="s">
        <v>3997</v>
      </c>
      <c r="B5122" s="2">
        <v>3953</v>
      </c>
      <c r="C5122" s="2">
        <v>0</v>
      </c>
      <c r="D5122" s="2" t="s">
        <v>4002</v>
      </c>
      <c r="E5122" s="2">
        <v>6116</v>
      </c>
      <c r="F5122" s="2" t="s">
        <v>3849</v>
      </c>
      <c r="G5122" s="2">
        <v>2614081.9219999998</v>
      </c>
      <c r="H5122" s="2">
        <v>1129562.105</v>
      </c>
      <c r="I5122" s="2" t="s">
        <v>4896</v>
      </c>
      <c r="J5122" s="4">
        <v>39630</v>
      </c>
      <c r="K5122" s="230">
        <f t="shared" si="281"/>
        <v>3</v>
      </c>
      <c r="L5122" s="2" t="str">
        <f>$B5122&amp;"-"&amp;COUNTIF($B$2:$B5122, $B5122)</f>
        <v>3953-5</v>
      </c>
    </row>
    <row r="5123" spans="1:12" x14ac:dyDescent="0.2">
      <c r="A5123" s="2" t="s">
        <v>4002</v>
      </c>
      <c r="B5123" s="2">
        <v>3953</v>
      </c>
      <c r="C5123" s="2">
        <v>2</v>
      </c>
      <c r="D5123" s="2" t="s">
        <v>4002</v>
      </c>
      <c r="E5123" s="2">
        <v>6116</v>
      </c>
      <c r="F5123" s="2" t="s">
        <v>3849</v>
      </c>
      <c r="G5123" s="2">
        <v>2611875.915</v>
      </c>
      <c r="H5123" s="2">
        <v>1130004.8359999999</v>
      </c>
      <c r="I5123" s="2" t="s">
        <v>4896</v>
      </c>
      <c r="J5123" s="4">
        <v>39630</v>
      </c>
      <c r="K5123" s="230">
        <f t="shared" ref="K5123:K5186" si="282">IF(I5123="it", 1, IF(I5123="fr", 2, 3))</f>
        <v>3</v>
      </c>
      <c r="L5123" s="2" t="str">
        <f>$B5123&amp;"-"&amp;COUNTIF($B$2:$B5123, $B5123)</f>
        <v>3953-6</v>
      </c>
    </row>
    <row r="5124" spans="1:12" x14ac:dyDescent="0.2">
      <c r="A5124" s="2" t="s">
        <v>4001</v>
      </c>
      <c r="B5124" s="2">
        <v>3970</v>
      </c>
      <c r="C5124" s="2">
        <v>0</v>
      </c>
      <c r="D5124" s="2" t="s">
        <v>4002</v>
      </c>
      <c r="E5124" s="2">
        <v>6116</v>
      </c>
      <c r="F5124" s="2" t="s">
        <v>3849</v>
      </c>
      <c r="G5124" s="2">
        <v>2611786.9750000001</v>
      </c>
      <c r="H5124" s="2">
        <v>1128933.932</v>
      </c>
      <c r="I5124" s="2" t="s">
        <v>4896</v>
      </c>
      <c r="J5124" s="4">
        <v>39630</v>
      </c>
      <c r="K5124" s="230">
        <f t="shared" si="282"/>
        <v>3</v>
      </c>
      <c r="L5124" s="2" t="str">
        <f>$B5124&amp;"-"&amp;COUNTIF($B$2:$B5124, $B5124)</f>
        <v>3970-3</v>
      </c>
    </row>
    <row r="5125" spans="1:12" x14ac:dyDescent="0.2">
      <c r="A5125" s="2" t="s">
        <v>4003</v>
      </c>
      <c r="B5125" s="2">
        <v>3956</v>
      </c>
      <c r="C5125" s="2">
        <v>0</v>
      </c>
      <c r="D5125" s="2" t="s">
        <v>4003</v>
      </c>
      <c r="E5125" s="2">
        <v>6117</v>
      </c>
      <c r="F5125" s="2" t="s">
        <v>3849</v>
      </c>
      <c r="G5125" s="2">
        <v>2618702.9849999999</v>
      </c>
      <c r="H5125" s="2">
        <v>1134408.561</v>
      </c>
      <c r="I5125" s="2" t="s">
        <v>4896</v>
      </c>
      <c r="J5125" s="4">
        <v>39630</v>
      </c>
      <c r="K5125" s="230">
        <f t="shared" si="282"/>
        <v>3</v>
      </c>
      <c r="L5125" s="2" t="str">
        <f>$B5125&amp;"-"&amp;COUNTIF($B$2:$B5125, $B5125)</f>
        <v>3956-2</v>
      </c>
    </row>
    <row r="5126" spans="1:12" x14ac:dyDescent="0.2">
      <c r="A5126" s="2" t="s">
        <v>4004</v>
      </c>
      <c r="B5126" s="2">
        <v>3945</v>
      </c>
      <c r="C5126" s="2">
        <v>0</v>
      </c>
      <c r="D5126" s="2" t="s">
        <v>4005</v>
      </c>
      <c r="E5126" s="2">
        <v>6118</v>
      </c>
      <c r="F5126" s="2" t="s">
        <v>3849</v>
      </c>
      <c r="G5126" s="2">
        <v>2622678.1039999998</v>
      </c>
      <c r="H5126" s="2">
        <v>1131657.9029999999</v>
      </c>
      <c r="I5126" s="2" t="s">
        <v>4896</v>
      </c>
      <c r="J5126" s="4">
        <v>39630</v>
      </c>
      <c r="K5126" s="230">
        <f t="shared" si="282"/>
        <v>3</v>
      </c>
      <c r="L5126" s="2" t="str">
        <f>$B5126&amp;"-"&amp;COUNTIF($B$2:$B5126, $B5126)</f>
        <v>3945-2</v>
      </c>
    </row>
    <row r="5127" spans="1:12" x14ac:dyDescent="0.2">
      <c r="A5127" s="2" t="s">
        <v>4007</v>
      </c>
      <c r="B5127" s="2">
        <v>3957</v>
      </c>
      <c r="C5127" s="2">
        <v>2</v>
      </c>
      <c r="D5127" s="2" t="s">
        <v>4005</v>
      </c>
      <c r="E5127" s="2">
        <v>6118</v>
      </c>
      <c r="F5127" s="2" t="s">
        <v>3849</v>
      </c>
      <c r="G5127" s="2">
        <v>2621049.38</v>
      </c>
      <c r="H5127" s="2">
        <v>1130566.51</v>
      </c>
      <c r="I5127" s="2" t="s">
        <v>4896</v>
      </c>
      <c r="J5127" s="4">
        <v>39630</v>
      </c>
      <c r="K5127" s="230">
        <f t="shared" si="282"/>
        <v>3</v>
      </c>
      <c r="L5127" s="2" t="str">
        <f>$B5127&amp;"-"&amp;COUNTIF($B$2:$B5127, $B5127)</f>
        <v>3957-2</v>
      </c>
    </row>
    <row r="5128" spans="1:12" x14ac:dyDescent="0.2">
      <c r="A5128" s="2" t="s">
        <v>4077</v>
      </c>
      <c r="B5128" s="2">
        <v>3940</v>
      </c>
      <c r="C5128" s="2">
        <v>0</v>
      </c>
      <c r="D5128" s="2" t="s">
        <v>4009</v>
      </c>
      <c r="E5128" s="2">
        <v>6119</v>
      </c>
      <c r="F5128" s="2" t="s">
        <v>3849</v>
      </c>
      <c r="G5128" s="2">
        <v>2623430.202</v>
      </c>
      <c r="H5128" s="2">
        <v>1128279.504</v>
      </c>
      <c r="I5128" s="2" t="s">
        <v>4896</v>
      </c>
      <c r="J5128" s="4">
        <v>39630</v>
      </c>
      <c r="K5128" s="230">
        <f t="shared" si="282"/>
        <v>3</v>
      </c>
      <c r="L5128" s="2" t="str">
        <f>$B5128&amp;"-"&amp;COUNTIF($B$2:$B5128, $B5128)</f>
        <v>3940-1</v>
      </c>
    </row>
    <row r="5129" spans="1:12" x14ac:dyDescent="0.2">
      <c r="A5129" s="2" t="s">
        <v>4064</v>
      </c>
      <c r="B5129" s="2">
        <v>3943</v>
      </c>
      <c r="C5129" s="2">
        <v>0</v>
      </c>
      <c r="D5129" s="2" t="s">
        <v>4009</v>
      </c>
      <c r="E5129" s="2">
        <v>6119</v>
      </c>
      <c r="F5129" s="2" t="s">
        <v>3849</v>
      </c>
      <c r="G5129" s="2">
        <v>2623211.824</v>
      </c>
      <c r="H5129" s="2">
        <v>1127220.8400000001</v>
      </c>
      <c r="I5129" s="2" t="s">
        <v>4896</v>
      </c>
      <c r="J5129" s="4">
        <v>39630</v>
      </c>
      <c r="K5129" s="230">
        <f t="shared" si="282"/>
        <v>3</v>
      </c>
      <c r="L5129" s="2" t="str">
        <f>$B5129&amp;"-"&amp;COUNTIF($B$2:$B5129, $B5129)</f>
        <v>3943-1</v>
      </c>
    </row>
    <row r="5130" spans="1:12" x14ac:dyDescent="0.2">
      <c r="A5130" s="2" t="s">
        <v>4008</v>
      </c>
      <c r="B5130" s="2">
        <v>3946</v>
      </c>
      <c r="C5130" s="2">
        <v>0</v>
      </c>
      <c r="D5130" s="2" t="s">
        <v>4009</v>
      </c>
      <c r="E5130" s="2">
        <v>6119</v>
      </c>
      <c r="F5130" s="2" t="s">
        <v>3849</v>
      </c>
      <c r="G5130" s="2">
        <v>2621241.3859999999</v>
      </c>
      <c r="H5130" s="2">
        <v>1127920.4620000001</v>
      </c>
      <c r="I5130" s="2" t="s">
        <v>4896</v>
      </c>
      <c r="J5130" s="4">
        <v>39630</v>
      </c>
      <c r="K5130" s="230">
        <f t="shared" si="282"/>
        <v>3</v>
      </c>
      <c r="L5130" s="2" t="str">
        <f>$B5130&amp;"-"&amp;COUNTIF($B$2:$B5130, $B5130)</f>
        <v>3946-1</v>
      </c>
    </row>
    <row r="5131" spans="1:12" x14ac:dyDescent="0.2">
      <c r="A5131" s="2" t="s">
        <v>4010</v>
      </c>
      <c r="B5131" s="2">
        <v>3946</v>
      </c>
      <c r="C5131" s="2">
        <v>2</v>
      </c>
      <c r="D5131" s="2" t="s">
        <v>4009</v>
      </c>
      <c r="E5131" s="2">
        <v>6119</v>
      </c>
      <c r="F5131" s="2" t="s">
        <v>3849</v>
      </c>
      <c r="G5131" s="2">
        <v>2620909.415</v>
      </c>
      <c r="H5131" s="2">
        <v>1114088.3999999999</v>
      </c>
      <c r="I5131" s="2" t="s">
        <v>4896</v>
      </c>
      <c r="J5131" s="4">
        <v>39630</v>
      </c>
      <c r="K5131" s="230">
        <f t="shared" si="282"/>
        <v>3</v>
      </c>
      <c r="L5131" s="2" t="str">
        <f>$B5131&amp;"-"&amp;COUNTIF($B$2:$B5131, $B5131)</f>
        <v>3946-2</v>
      </c>
    </row>
    <row r="5132" spans="1:12" x14ac:dyDescent="0.2">
      <c r="A5132" s="2" t="s">
        <v>4011</v>
      </c>
      <c r="B5132" s="2">
        <v>3948</v>
      </c>
      <c r="C5132" s="2">
        <v>0</v>
      </c>
      <c r="D5132" s="2" t="s">
        <v>4009</v>
      </c>
      <c r="E5132" s="2">
        <v>6119</v>
      </c>
      <c r="F5132" s="2" t="s">
        <v>3849</v>
      </c>
      <c r="G5132" s="2">
        <v>2619157.75</v>
      </c>
      <c r="H5132" s="2">
        <v>1126604.838</v>
      </c>
      <c r="I5132" s="2" t="s">
        <v>4896</v>
      </c>
      <c r="J5132" s="4">
        <v>39630</v>
      </c>
      <c r="K5132" s="230">
        <f t="shared" si="282"/>
        <v>3</v>
      </c>
      <c r="L5132" s="2" t="str">
        <f>$B5132&amp;"-"&amp;COUNTIF($B$2:$B5132, $B5132)</f>
        <v>3948-3</v>
      </c>
    </row>
    <row r="5133" spans="1:12" x14ac:dyDescent="0.2">
      <c r="A5133" s="2" t="s">
        <v>3991</v>
      </c>
      <c r="B5133" s="2">
        <v>3951</v>
      </c>
      <c r="C5133" s="2">
        <v>0</v>
      </c>
      <c r="D5133" s="2" t="s">
        <v>4009</v>
      </c>
      <c r="E5133" s="2">
        <v>6119</v>
      </c>
      <c r="F5133" s="2" t="s">
        <v>3849</v>
      </c>
      <c r="G5133" s="2">
        <v>2618750.7519999999</v>
      </c>
      <c r="H5133" s="2">
        <v>1127029.517</v>
      </c>
      <c r="I5133" s="2" t="s">
        <v>4896</v>
      </c>
      <c r="J5133" s="4">
        <v>39630</v>
      </c>
      <c r="K5133" s="230">
        <f t="shared" si="282"/>
        <v>3</v>
      </c>
      <c r="L5133" s="2" t="str">
        <f>$B5133&amp;"-"&amp;COUNTIF($B$2:$B5133, $B5133)</f>
        <v>3951-3</v>
      </c>
    </row>
    <row r="5134" spans="1:12" x14ac:dyDescent="0.2">
      <c r="A5134" s="2" t="s">
        <v>3917</v>
      </c>
      <c r="B5134" s="2">
        <v>1927</v>
      </c>
      <c r="C5134" s="2">
        <v>0</v>
      </c>
      <c r="D5134" s="2" t="s">
        <v>4012</v>
      </c>
      <c r="E5134" s="2">
        <v>6131</v>
      </c>
      <c r="F5134" s="2" t="s">
        <v>3849</v>
      </c>
      <c r="G5134" s="2">
        <v>2572903.9210000001</v>
      </c>
      <c r="H5134" s="2">
        <v>1104054.824</v>
      </c>
      <c r="I5134" s="2" t="s">
        <v>4898</v>
      </c>
      <c r="J5134" s="4">
        <v>39630</v>
      </c>
      <c r="K5134" s="230">
        <f t="shared" si="282"/>
        <v>2</v>
      </c>
      <c r="L5134" s="2" t="str">
        <f>$B5134&amp;"-"&amp;COUNTIF($B$2:$B5134, $B5134)</f>
        <v>1927-2</v>
      </c>
    </row>
    <row r="5135" spans="1:12" x14ac:dyDescent="0.2">
      <c r="A5135" s="2" t="s">
        <v>4012</v>
      </c>
      <c r="B5135" s="2">
        <v>1932</v>
      </c>
      <c r="C5135" s="2">
        <v>0</v>
      </c>
      <c r="D5135" s="2" t="s">
        <v>4012</v>
      </c>
      <c r="E5135" s="2">
        <v>6131</v>
      </c>
      <c r="F5135" s="2" t="s">
        <v>3849</v>
      </c>
      <c r="G5135" s="2">
        <v>2572242.4219999998</v>
      </c>
      <c r="H5135" s="2">
        <v>1101028.9950000001</v>
      </c>
      <c r="I5135" s="2" t="s">
        <v>4898</v>
      </c>
      <c r="J5135" s="4">
        <v>39630</v>
      </c>
      <c r="K5135" s="230">
        <f t="shared" si="282"/>
        <v>2</v>
      </c>
      <c r="L5135" s="2" t="str">
        <f>$B5135&amp;"-"&amp;COUNTIF($B$2:$B5135, $B5135)</f>
        <v>1932-1</v>
      </c>
    </row>
    <row r="5136" spans="1:12" x14ac:dyDescent="0.2">
      <c r="A5136" s="2" t="s">
        <v>4013</v>
      </c>
      <c r="B5136" s="2">
        <v>1932</v>
      </c>
      <c r="C5136" s="2">
        <v>2</v>
      </c>
      <c r="D5136" s="2" t="s">
        <v>4012</v>
      </c>
      <c r="E5136" s="2">
        <v>6131</v>
      </c>
      <c r="F5136" s="2" t="s">
        <v>3849</v>
      </c>
      <c r="G5136" s="2">
        <v>2571392.66</v>
      </c>
      <c r="H5136" s="2">
        <v>1102564.7819999999</v>
      </c>
      <c r="I5136" s="2" t="s">
        <v>4898</v>
      </c>
      <c r="J5136" s="4">
        <v>39630</v>
      </c>
      <c r="K5136" s="230">
        <f t="shared" si="282"/>
        <v>2</v>
      </c>
      <c r="L5136" s="2" t="str">
        <f>$B5136&amp;"-"&amp;COUNTIF($B$2:$B5136, $B5136)</f>
        <v>1932-2</v>
      </c>
    </row>
    <row r="5137" spans="1:12" x14ac:dyDescent="0.2">
      <c r="A5137" s="2" t="s">
        <v>4014</v>
      </c>
      <c r="B5137" s="2">
        <v>1926</v>
      </c>
      <c r="C5137" s="2">
        <v>0</v>
      </c>
      <c r="D5137" s="2" t="s">
        <v>4014</v>
      </c>
      <c r="E5137" s="2">
        <v>6133</v>
      </c>
      <c r="F5137" s="2" t="s">
        <v>3849</v>
      </c>
      <c r="G5137" s="2">
        <v>2575169.7250000001</v>
      </c>
      <c r="H5137" s="2">
        <v>1111560.7080000001</v>
      </c>
      <c r="I5137" s="2" t="s">
        <v>4898</v>
      </c>
      <c r="J5137" s="4">
        <v>39630</v>
      </c>
      <c r="K5137" s="230">
        <f t="shared" si="282"/>
        <v>2</v>
      </c>
      <c r="L5137" s="2" t="str">
        <f>$B5137&amp;"-"&amp;COUNTIF($B$2:$B5137, $B5137)</f>
        <v>1926-1</v>
      </c>
    </row>
    <row r="5138" spans="1:12" x14ac:dyDescent="0.2">
      <c r="A5138" s="2" t="s">
        <v>4015</v>
      </c>
      <c r="B5138" s="2">
        <v>1914</v>
      </c>
      <c r="C5138" s="2">
        <v>0</v>
      </c>
      <c r="D5138" s="2" t="s">
        <v>4015</v>
      </c>
      <c r="E5138" s="2">
        <v>6134</v>
      </c>
      <c r="F5138" s="2" t="s">
        <v>3849</v>
      </c>
      <c r="G5138" s="2">
        <v>2586419.2749999999</v>
      </c>
      <c r="H5138" s="2">
        <v>1110796.041</v>
      </c>
      <c r="I5138" s="2" t="s">
        <v>4898</v>
      </c>
      <c r="J5138" s="4">
        <v>39630</v>
      </c>
      <c r="K5138" s="230">
        <f t="shared" si="282"/>
        <v>2</v>
      </c>
      <c r="L5138" s="2" t="str">
        <f>$B5138&amp;"-"&amp;COUNTIF($B$2:$B5138, $B5138)</f>
        <v>1914-1</v>
      </c>
    </row>
    <row r="5139" spans="1:12" x14ac:dyDescent="0.2">
      <c r="A5139" s="2" t="s">
        <v>3892</v>
      </c>
      <c r="B5139" s="2">
        <v>1997</v>
      </c>
      <c r="C5139" s="2">
        <v>0</v>
      </c>
      <c r="D5139" s="2" t="s">
        <v>4015</v>
      </c>
      <c r="E5139" s="2">
        <v>6134</v>
      </c>
      <c r="F5139" s="2" t="s">
        <v>3849</v>
      </c>
      <c r="G5139" s="2">
        <v>2585730.46</v>
      </c>
      <c r="H5139" s="2">
        <v>1112768.2549999999</v>
      </c>
      <c r="I5139" s="2" t="s">
        <v>4898</v>
      </c>
      <c r="J5139" s="4">
        <v>39630</v>
      </c>
      <c r="K5139" s="230">
        <f t="shared" si="282"/>
        <v>2</v>
      </c>
      <c r="L5139" s="2" t="str">
        <f>$B5139&amp;"-"&amp;COUNTIF($B$2:$B5139, $B5139)</f>
        <v>1997-4</v>
      </c>
    </row>
    <row r="5140" spans="1:12" x14ac:dyDescent="0.2">
      <c r="A5140" s="2" t="s">
        <v>4016</v>
      </c>
      <c r="B5140" s="2">
        <v>1911</v>
      </c>
      <c r="C5140" s="2">
        <v>0</v>
      </c>
      <c r="D5140" s="2" t="s">
        <v>4017</v>
      </c>
      <c r="E5140" s="2">
        <v>6135</v>
      </c>
      <c r="F5140" s="2" t="s">
        <v>3849</v>
      </c>
      <c r="G5140" s="2">
        <v>2576485.5890000002</v>
      </c>
      <c r="H5140" s="2">
        <v>1117293.9069999999</v>
      </c>
      <c r="I5140" s="2" t="s">
        <v>4898</v>
      </c>
      <c r="J5140" s="4">
        <v>39630</v>
      </c>
      <c r="K5140" s="230">
        <f t="shared" si="282"/>
        <v>2</v>
      </c>
      <c r="L5140" s="2" t="str">
        <f>$B5140&amp;"-"&amp;COUNTIF($B$2:$B5140, $B5140)</f>
        <v>1911-1</v>
      </c>
    </row>
    <row r="5141" spans="1:12" x14ac:dyDescent="0.2">
      <c r="A5141" s="2" t="s">
        <v>4017</v>
      </c>
      <c r="B5141" s="2">
        <v>1912</v>
      </c>
      <c r="C5141" s="2">
        <v>0</v>
      </c>
      <c r="D5141" s="2" t="s">
        <v>4017</v>
      </c>
      <c r="E5141" s="2">
        <v>6135</v>
      </c>
      <c r="F5141" s="2" t="s">
        <v>3849</v>
      </c>
      <c r="G5141" s="2">
        <v>2582127.9870000002</v>
      </c>
      <c r="H5141" s="2">
        <v>1115080.9939999999</v>
      </c>
      <c r="I5141" s="2" t="s">
        <v>4898</v>
      </c>
      <c r="J5141" s="4">
        <v>39630</v>
      </c>
      <c r="K5141" s="230">
        <f t="shared" si="282"/>
        <v>2</v>
      </c>
      <c r="L5141" s="2" t="str">
        <f>$B5141&amp;"-"&amp;COUNTIF($B$2:$B5141, $B5141)</f>
        <v>1912-1</v>
      </c>
    </row>
    <row r="5142" spans="1:12" x14ac:dyDescent="0.2">
      <c r="A5142" s="2" t="s">
        <v>4018</v>
      </c>
      <c r="B5142" s="2">
        <v>1912</v>
      </c>
      <c r="C5142" s="2">
        <v>2</v>
      </c>
      <c r="D5142" s="2" t="s">
        <v>4017</v>
      </c>
      <c r="E5142" s="2">
        <v>6135</v>
      </c>
      <c r="F5142" s="2" t="s">
        <v>3849</v>
      </c>
      <c r="G5142" s="2">
        <v>2580970.1529999999</v>
      </c>
      <c r="H5142" s="2">
        <v>1114976.2919999999</v>
      </c>
      <c r="I5142" s="2" t="s">
        <v>4898</v>
      </c>
      <c r="J5142" s="4">
        <v>39630</v>
      </c>
      <c r="K5142" s="230">
        <f t="shared" si="282"/>
        <v>2</v>
      </c>
      <c r="L5142" s="2" t="str">
        <f>$B5142&amp;"-"&amp;COUNTIF($B$2:$B5142, $B5142)</f>
        <v>1912-2</v>
      </c>
    </row>
    <row r="5143" spans="1:12" x14ac:dyDescent="0.2">
      <c r="A5143" s="2" t="s">
        <v>4019</v>
      </c>
      <c r="B5143" s="2">
        <v>1912</v>
      </c>
      <c r="C5143" s="2">
        <v>3</v>
      </c>
      <c r="D5143" s="2" t="s">
        <v>4017</v>
      </c>
      <c r="E5143" s="2">
        <v>6135</v>
      </c>
      <c r="F5143" s="2" t="s">
        <v>3849</v>
      </c>
      <c r="G5143" s="2">
        <v>2580953.077</v>
      </c>
      <c r="H5143" s="2">
        <v>1115729.081</v>
      </c>
      <c r="I5143" s="2" t="s">
        <v>4898</v>
      </c>
      <c r="J5143" s="4">
        <v>39630</v>
      </c>
      <c r="K5143" s="230">
        <f t="shared" si="282"/>
        <v>2</v>
      </c>
      <c r="L5143" s="2" t="str">
        <f>$B5143&amp;"-"&amp;COUNTIF($B$2:$B5143, $B5143)</f>
        <v>1912-3</v>
      </c>
    </row>
    <row r="5144" spans="1:12" x14ac:dyDescent="0.2">
      <c r="A5144" s="2" t="s">
        <v>4020</v>
      </c>
      <c r="B5144" s="2">
        <v>1912</v>
      </c>
      <c r="C5144" s="2">
        <v>4</v>
      </c>
      <c r="D5144" s="2" t="s">
        <v>4017</v>
      </c>
      <c r="E5144" s="2">
        <v>6135</v>
      </c>
      <c r="F5144" s="2" t="s">
        <v>3849</v>
      </c>
      <c r="G5144" s="2">
        <v>2580089.8480000002</v>
      </c>
      <c r="H5144" s="2">
        <v>1115098.682</v>
      </c>
      <c r="I5144" s="2" t="s">
        <v>4898</v>
      </c>
      <c r="J5144" s="4">
        <v>39630</v>
      </c>
      <c r="K5144" s="230">
        <f t="shared" si="282"/>
        <v>2</v>
      </c>
      <c r="L5144" s="2" t="str">
        <f>$B5144&amp;"-"&amp;COUNTIF($B$2:$B5144, $B5144)</f>
        <v>1912-4</v>
      </c>
    </row>
    <row r="5145" spans="1:12" x14ac:dyDescent="0.2">
      <c r="A5145" s="2" t="s">
        <v>4096</v>
      </c>
      <c r="B5145" s="2">
        <v>1904</v>
      </c>
      <c r="C5145" s="2">
        <v>0</v>
      </c>
      <c r="D5145" s="2" t="s">
        <v>4022</v>
      </c>
      <c r="E5145" s="2">
        <v>6136</v>
      </c>
      <c r="F5145" s="2" t="s">
        <v>3849</v>
      </c>
      <c r="G5145" s="2">
        <v>2569813.9739999999</v>
      </c>
      <c r="H5145" s="2">
        <v>1108711.74</v>
      </c>
      <c r="I5145" s="2" t="s">
        <v>4898</v>
      </c>
      <c r="J5145" s="4">
        <v>39630</v>
      </c>
      <c r="K5145" s="230">
        <f t="shared" si="282"/>
        <v>2</v>
      </c>
      <c r="L5145" s="2" t="str">
        <f>$B5145&amp;"-"&amp;COUNTIF($B$2:$B5145, $B5145)</f>
        <v>1904-1</v>
      </c>
    </row>
    <row r="5146" spans="1:12" x14ac:dyDescent="0.2">
      <c r="A5146" s="2" t="s">
        <v>4021</v>
      </c>
      <c r="B5146" s="2">
        <v>1906</v>
      </c>
      <c r="C5146" s="2">
        <v>0</v>
      </c>
      <c r="D5146" s="2" t="s">
        <v>4022</v>
      </c>
      <c r="E5146" s="2">
        <v>6136</v>
      </c>
      <c r="F5146" s="2" t="s">
        <v>3849</v>
      </c>
      <c r="G5146" s="2">
        <v>2576398.844</v>
      </c>
      <c r="H5146" s="2">
        <v>1107712.5549999999</v>
      </c>
      <c r="I5146" s="2" t="s">
        <v>4898</v>
      </c>
      <c r="J5146" s="4">
        <v>39630</v>
      </c>
      <c r="K5146" s="230">
        <f t="shared" si="282"/>
        <v>2</v>
      </c>
      <c r="L5146" s="2" t="str">
        <f>$B5146&amp;"-"&amp;COUNTIF($B$2:$B5146, $B5146)</f>
        <v>1906-1</v>
      </c>
    </row>
    <row r="5147" spans="1:12" x14ac:dyDescent="0.2">
      <c r="A5147" s="2" t="s">
        <v>4022</v>
      </c>
      <c r="B5147" s="2">
        <v>1920</v>
      </c>
      <c r="C5147" s="2">
        <v>0</v>
      </c>
      <c r="D5147" s="2" t="s">
        <v>4022</v>
      </c>
      <c r="E5147" s="2">
        <v>6136</v>
      </c>
      <c r="F5147" s="2" t="s">
        <v>3849</v>
      </c>
      <c r="G5147" s="2">
        <v>2573762.2349999999</v>
      </c>
      <c r="H5147" s="2">
        <v>1106150.689</v>
      </c>
      <c r="I5147" s="2" t="s">
        <v>4898</v>
      </c>
      <c r="J5147" s="4">
        <v>39630</v>
      </c>
      <c r="K5147" s="230">
        <f t="shared" si="282"/>
        <v>2</v>
      </c>
      <c r="L5147" s="2" t="str">
        <f>$B5147&amp;"-"&amp;COUNTIF($B$2:$B5147, $B5147)</f>
        <v>1920-1</v>
      </c>
    </row>
    <row r="5148" spans="1:12" x14ac:dyDescent="0.2">
      <c r="A5148" s="2" t="s">
        <v>3917</v>
      </c>
      <c r="B5148" s="2">
        <v>1927</v>
      </c>
      <c r="C5148" s="2">
        <v>0</v>
      </c>
      <c r="D5148" s="2" t="s">
        <v>4022</v>
      </c>
      <c r="E5148" s="2">
        <v>6136</v>
      </c>
      <c r="F5148" s="2" t="s">
        <v>3849</v>
      </c>
      <c r="G5148" s="2">
        <v>2571695.7259999998</v>
      </c>
      <c r="H5148" s="2">
        <v>1103906.351</v>
      </c>
      <c r="I5148" s="2" t="s">
        <v>4898</v>
      </c>
      <c r="J5148" s="4">
        <v>39630</v>
      </c>
      <c r="K5148" s="230">
        <f t="shared" si="282"/>
        <v>2</v>
      </c>
      <c r="L5148" s="2" t="str">
        <f>$B5148&amp;"-"&amp;COUNTIF($B$2:$B5148, $B5148)</f>
        <v>1927-3</v>
      </c>
    </row>
    <row r="5149" spans="1:12" x14ac:dyDescent="0.2">
      <c r="A5149" s="2" t="s">
        <v>4022</v>
      </c>
      <c r="B5149" s="2">
        <v>1920</v>
      </c>
      <c r="C5149" s="2">
        <v>0</v>
      </c>
      <c r="D5149" s="2" t="s">
        <v>4024</v>
      </c>
      <c r="E5149" s="2">
        <v>6137</v>
      </c>
      <c r="F5149" s="2" t="s">
        <v>3849</v>
      </c>
      <c r="G5149" s="2">
        <v>2566449.4</v>
      </c>
      <c r="H5149" s="2">
        <v>1104732.8330000001</v>
      </c>
      <c r="I5149" s="2" t="s">
        <v>4898</v>
      </c>
      <c r="J5149" s="4">
        <v>39630</v>
      </c>
      <c r="K5149" s="230">
        <f t="shared" si="282"/>
        <v>2</v>
      </c>
      <c r="L5149" s="2" t="str">
        <f>$B5149&amp;"-"&amp;COUNTIF($B$2:$B5149, $B5149)</f>
        <v>1920-2</v>
      </c>
    </row>
    <row r="5150" spans="1:12" x14ac:dyDescent="0.2">
      <c r="A5150" s="2" t="s">
        <v>4023</v>
      </c>
      <c r="B5150" s="2">
        <v>1921</v>
      </c>
      <c r="C5150" s="2">
        <v>0</v>
      </c>
      <c r="D5150" s="2" t="s">
        <v>4024</v>
      </c>
      <c r="E5150" s="2">
        <v>6137</v>
      </c>
      <c r="F5150" s="2" t="s">
        <v>3849</v>
      </c>
      <c r="G5150" s="2">
        <v>2568420.3149999999</v>
      </c>
      <c r="H5150" s="2">
        <v>1101191.879</v>
      </c>
      <c r="I5150" s="2" t="s">
        <v>4898</v>
      </c>
      <c r="J5150" s="4">
        <v>39630</v>
      </c>
      <c r="K5150" s="230">
        <f t="shared" si="282"/>
        <v>2</v>
      </c>
      <c r="L5150" s="2" t="str">
        <f>$B5150&amp;"-"&amp;COUNTIF($B$2:$B5150, $B5150)</f>
        <v>1921-1</v>
      </c>
    </row>
    <row r="5151" spans="1:12" x14ac:dyDescent="0.2">
      <c r="A5151" s="2" t="s">
        <v>4025</v>
      </c>
      <c r="B5151" s="2">
        <v>1928</v>
      </c>
      <c r="C5151" s="2">
        <v>0</v>
      </c>
      <c r="D5151" s="2" t="s">
        <v>4024</v>
      </c>
      <c r="E5151" s="2">
        <v>6137</v>
      </c>
      <c r="F5151" s="2" t="s">
        <v>3849</v>
      </c>
      <c r="G5151" s="2">
        <v>2569326.5980000002</v>
      </c>
      <c r="H5151" s="2">
        <v>1105354.324</v>
      </c>
      <c r="I5151" s="2" t="s">
        <v>4898</v>
      </c>
      <c r="J5151" s="4">
        <v>39630</v>
      </c>
      <c r="K5151" s="230">
        <f t="shared" si="282"/>
        <v>2</v>
      </c>
      <c r="L5151" s="2" t="str">
        <f>$B5151&amp;"-"&amp;COUNTIF($B$2:$B5151, $B5151)</f>
        <v>1928-1</v>
      </c>
    </row>
    <row r="5152" spans="1:12" x14ac:dyDescent="0.2">
      <c r="A5152" s="2" t="s">
        <v>4026</v>
      </c>
      <c r="B5152" s="2">
        <v>1908</v>
      </c>
      <c r="C5152" s="2">
        <v>0</v>
      </c>
      <c r="D5152" s="2" t="s">
        <v>4026</v>
      </c>
      <c r="E5152" s="2">
        <v>6139</v>
      </c>
      <c r="F5152" s="2" t="s">
        <v>3849</v>
      </c>
      <c r="G5152" s="2">
        <v>2582745.9980000001</v>
      </c>
      <c r="H5152" s="2">
        <v>1112876.9069999999</v>
      </c>
      <c r="I5152" s="2" t="s">
        <v>4898</v>
      </c>
      <c r="J5152" s="4">
        <v>39630</v>
      </c>
      <c r="K5152" s="230">
        <f t="shared" si="282"/>
        <v>2</v>
      </c>
      <c r="L5152" s="2" t="str">
        <f>$B5152&amp;"-"&amp;COUNTIF($B$2:$B5152, $B5152)</f>
        <v>1908-2</v>
      </c>
    </row>
    <row r="5153" spans="1:12" x14ac:dyDescent="0.2">
      <c r="A5153" s="2" t="s">
        <v>4027</v>
      </c>
      <c r="B5153" s="2">
        <v>1914</v>
      </c>
      <c r="C5153" s="2">
        <v>2</v>
      </c>
      <c r="D5153" s="2" t="s">
        <v>4026</v>
      </c>
      <c r="E5153" s="2">
        <v>6139</v>
      </c>
      <c r="F5153" s="2" t="s">
        <v>3849</v>
      </c>
      <c r="G5153" s="2">
        <v>2584648.6630000002</v>
      </c>
      <c r="H5153" s="2">
        <v>1111496.638</v>
      </c>
      <c r="I5153" s="2" t="s">
        <v>4898</v>
      </c>
      <c r="J5153" s="4">
        <v>39630</v>
      </c>
      <c r="K5153" s="230">
        <f t="shared" si="282"/>
        <v>2</v>
      </c>
      <c r="L5153" s="2" t="str">
        <f>$B5153&amp;"-"&amp;COUNTIF($B$2:$B5153, $B5153)</f>
        <v>1914-2</v>
      </c>
    </row>
    <row r="5154" spans="1:12" x14ac:dyDescent="0.2">
      <c r="A5154" s="2" t="s">
        <v>4028</v>
      </c>
      <c r="B5154" s="2">
        <v>1918</v>
      </c>
      <c r="C5154" s="2">
        <v>0</v>
      </c>
      <c r="D5154" s="2" t="s">
        <v>4026</v>
      </c>
      <c r="E5154" s="2">
        <v>6139</v>
      </c>
      <c r="F5154" s="2" t="s">
        <v>3849</v>
      </c>
      <c r="G5154" s="2">
        <v>2585166.7209999999</v>
      </c>
      <c r="H5154" s="2">
        <v>1108746.186</v>
      </c>
      <c r="I5154" s="2" t="s">
        <v>4898</v>
      </c>
      <c r="J5154" s="4">
        <v>39630</v>
      </c>
      <c r="K5154" s="230">
        <f t="shared" si="282"/>
        <v>2</v>
      </c>
      <c r="L5154" s="2" t="str">
        <f>$B5154&amp;"-"&amp;COUNTIF($B$2:$B5154, $B5154)</f>
        <v>1918-1</v>
      </c>
    </row>
    <row r="5155" spans="1:12" x14ac:dyDescent="0.2">
      <c r="A5155" s="2" t="s">
        <v>4016</v>
      </c>
      <c r="B5155" s="2">
        <v>1911</v>
      </c>
      <c r="C5155" s="2">
        <v>0</v>
      </c>
      <c r="D5155" s="2" t="s">
        <v>4029</v>
      </c>
      <c r="E5155" s="2">
        <v>6140</v>
      </c>
      <c r="F5155" s="2" t="s">
        <v>3849</v>
      </c>
      <c r="G5155" s="2">
        <v>2575537.287</v>
      </c>
      <c r="H5155" s="2">
        <v>1115480.7720000001</v>
      </c>
      <c r="I5155" s="2" t="s">
        <v>4898</v>
      </c>
      <c r="J5155" s="4">
        <v>39630</v>
      </c>
      <c r="K5155" s="230">
        <f t="shared" si="282"/>
        <v>2</v>
      </c>
      <c r="L5155" s="2" t="str">
        <f>$B5155&amp;"-"&amp;COUNTIF($B$2:$B5155, $B5155)</f>
        <v>1911-2</v>
      </c>
    </row>
    <row r="5156" spans="1:12" x14ac:dyDescent="0.2">
      <c r="A5156" s="2" t="s">
        <v>4029</v>
      </c>
      <c r="B5156" s="2">
        <v>1913</v>
      </c>
      <c r="C5156" s="2">
        <v>0</v>
      </c>
      <c r="D5156" s="2" t="s">
        <v>4029</v>
      </c>
      <c r="E5156" s="2">
        <v>6140</v>
      </c>
      <c r="F5156" s="2" t="s">
        <v>3849</v>
      </c>
      <c r="G5156" s="2">
        <v>2579745.003</v>
      </c>
      <c r="H5156" s="2">
        <v>1113124.612</v>
      </c>
      <c r="I5156" s="2" t="s">
        <v>4898</v>
      </c>
      <c r="J5156" s="4">
        <v>39630</v>
      </c>
      <c r="K5156" s="230">
        <f t="shared" si="282"/>
        <v>2</v>
      </c>
      <c r="L5156" s="2" t="str">
        <f>$B5156&amp;"-"&amp;COUNTIF($B$2:$B5156, $B5156)</f>
        <v>1913-1</v>
      </c>
    </row>
    <row r="5157" spans="1:12" x14ac:dyDescent="0.2">
      <c r="A5157" s="2" t="s">
        <v>4030</v>
      </c>
      <c r="B5157" s="2">
        <v>1907</v>
      </c>
      <c r="C5157" s="2">
        <v>0</v>
      </c>
      <c r="D5157" s="2" t="s">
        <v>4030</v>
      </c>
      <c r="E5157" s="2">
        <v>6141</v>
      </c>
      <c r="F5157" s="2" t="s">
        <v>3849</v>
      </c>
      <c r="G5157" s="2">
        <v>2580176.8730000001</v>
      </c>
      <c r="H5157" s="2">
        <v>1109596.4839999999</v>
      </c>
      <c r="I5157" s="2" t="s">
        <v>4898</v>
      </c>
      <c r="J5157" s="4">
        <v>39630</v>
      </c>
      <c r="K5157" s="230">
        <f t="shared" si="282"/>
        <v>2</v>
      </c>
      <c r="L5157" s="2" t="str">
        <f>$B5157&amp;"-"&amp;COUNTIF($B$2:$B5157, $B5157)</f>
        <v>1907-1</v>
      </c>
    </row>
    <row r="5158" spans="1:12" x14ac:dyDescent="0.2">
      <c r="A5158" s="2" t="s">
        <v>4031</v>
      </c>
      <c r="B5158" s="2">
        <v>1929</v>
      </c>
      <c r="C5158" s="2">
        <v>0</v>
      </c>
      <c r="D5158" s="2" t="s">
        <v>4031</v>
      </c>
      <c r="E5158" s="2">
        <v>6142</v>
      </c>
      <c r="F5158" s="2" t="s">
        <v>3849</v>
      </c>
      <c r="G5158" s="2">
        <v>2565780.3659999999</v>
      </c>
      <c r="H5158" s="2">
        <v>1098215.1529999999</v>
      </c>
      <c r="I5158" s="2" t="s">
        <v>4898</v>
      </c>
      <c r="J5158" s="4">
        <v>39630</v>
      </c>
      <c r="K5158" s="230">
        <f t="shared" si="282"/>
        <v>2</v>
      </c>
      <c r="L5158" s="2" t="str">
        <f>$B5158&amp;"-"&amp;COUNTIF($B$2:$B5158, $B5158)</f>
        <v>1929-1</v>
      </c>
    </row>
    <row r="5159" spans="1:12" x14ac:dyDescent="0.2">
      <c r="A5159" s="2" t="s">
        <v>4032</v>
      </c>
      <c r="B5159" s="2">
        <v>1874</v>
      </c>
      <c r="C5159" s="2">
        <v>0</v>
      </c>
      <c r="D5159" s="2" t="s">
        <v>4032</v>
      </c>
      <c r="E5159" s="2">
        <v>6151</v>
      </c>
      <c r="F5159" s="2" t="s">
        <v>3849</v>
      </c>
      <c r="G5159" s="2">
        <v>2554458.986</v>
      </c>
      <c r="H5159" s="2">
        <v>1112193.2609999999</v>
      </c>
      <c r="I5159" s="2" t="s">
        <v>4898</v>
      </c>
      <c r="J5159" s="4">
        <v>39630</v>
      </c>
      <c r="K5159" s="230">
        <f t="shared" si="282"/>
        <v>2</v>
      </c>
      <c r="L5159" s="2" t="str">
        <f>$B5159&amp;"-"&amp;COUNTIF($B$2:$B5159, $B5159)</f>
        <v>1874-1</v>
      </c>
    </row>
    <row r="5160" spans="1:12" x14ac:dyDescent="0.2">
      <c r="A5160" s="2" t="s">
        <v>4033</v>
      </c>
      <c r="B5160" s="2">
        <v>1868</v>
      </c>
      <c r="C5160" s="2">
        <v>0</v>
      </c>
      <c r="D5160" s="2" t="s">
        <v>4034</v>
      </c>
      <c r="E5160" s="2">
        <v>6152</v>
      </c>
      <c r="F5160" s="2" t="s">
        <v>3849</v>
      </c>
      <c r="G5160" s="2">
        <v>2559646.91</v>
      </c>
      <c r="H5160" s="2">
        <v>1123116.7320000001</v>
      </c>
      <c r="I5160" s="2" t="s">
        <v>4898</v>
      </c>
      <c r="J5160" s="4">
        <v>39630</v>
      </c>
      <c r="K5160" s="230">
        <f t="shared" si="282"/>
        <v>2</v>
      </c>
      <c r="L5160" s="2" t="str">
        <f>$B5160&amp;"-"&amp;COUNTIF($B$2:$B5160, $B5160)</f>
        <v>1868-1</v>
      </c>
    </row>
    <row r="5161" spans="1:12" x14ac:dyDescent="0.2">
      <c r="A5161" s="2" t="s">
        <v>4033</v>
      </c>
      <c r="B5161" s="2">
        <v>1868</v>
      </c>
      <c r="C5161" s="2">
        <v>0</v>
      </c>
      <c r="D5161" s="2" t="s">
        <v>4034</v>
      </c>
      <c r="E5161" s="2">
        <v>6152</v>
      </c>
      <c r="F5161" s="2" t="s">
        <v>3849</v>
      </c>
      <c r="G5161" s="2">
        <v>2562147.6690000002</v>
      </c>
      <c r="H5161" s="2">
        <v>1125255.9809999999</v>
      </c>
      <c r="I5161" s="2" t="s">
        <v>4898</v>
      </c>
      <c r="J5161" s="4">
        <v>39630</v>
      </c>
      <c r="K5161" s="230">
        <f t="shared" si="282"/>
        <v>2</v>
      </c>
      <c r="L5161" s="2" t="str">
        <f>$B5161&amp;"-"&amp;COUNTIF($B$2:$B5161, $B5161)</f>
        <v>1868-2</v>
      </c>
    </row>
    <row r="5162" spans="1:12" x14ac:dyDescent="0.2">
      <c r="A5162" s="2" t="s">
        <v>4044</v>
      </c>
      <c r="B5162" s="2">
        <v>1872</v>
      </c>
      <c r="C5162" s="2">
        <v>0</v>
      </c>
      <c r="D5162" s="2" t="s">
        <v>4034</v>
      </c>
      <c r="E5162" s="2">
        <v>6152</v>
      </c>
      <c r="F5162" s="2" t="s">
        <v>3849</v>
      </c>
      <c r="G5162" s="2">
        <v>2560209.4350000001</v>
      </c>
      <c r="H5162" s="2">
        <v>1122867.2069999999</v>
      </c>
      <c r="I5162" s="2" t="s">
        <v>4898</v>
      </c>
      <c r="J5162" s="4">
        <v>39630</v>
      </c>
      <c r="K5162" s="230">
        <f t="shared" si="282"/>
        <v>2</v>
      </c>
      <c r="L5162" s="2" t="str">
        <f>$B5162&amp;"-"&amp;COUNTIF($B$2:$B5162, $B5162)</f>
        <v>1872-1</v>
      </c>
    </row>
    <row r="5163" spans="1:12" x14ac:dyDescent="0.2">
      <c r="A5163" s="2" t="s">
        <v>4035</v>
      </c>
      <c r="B5163" s="2">
        <v>1893</v>
      </c>
      <c r="C5163" s="2">
        <v>0</v>
      </c>
      <c r="D5163" s="2" t="s">
        <v>4034</v>
      </c>
      <c r="E5163" s="2">
        <v>6152</v>
      </c>
      <c r="F5163" s="2" t="s">
        <v>3849</v>
      </c>
      <c r="G5163" s="2">
        <v>2558337.9240000001</v>
      </c>
      <c r="H5163" s="2">
        <v>1126424.736</v>
      </c>
      <c r="I5163" s="2" t="s">
        <v>4898</v>
      </c>
      <c r="J5163" s="4">
        <v>39630</v>
      </c>
      <c r="K5163" s="230">
        <f t="shared" si="282"/>
        <v>2</v>
      </c>
      <c r="L5163" s="2" t="str">
        <f>$B5163&amp;"-"&amp;COUNTIF($B$2:$B5163, $B5163)</f>
        <v>1893-1</v>
      </c>
    </row>
    <row r="5164" spans="1:12" x14ac:dyDescent="0.2">
      <c r="A5164" s="2" t="s">
        <v>4036</v>
      </c>
      <c r="B5164" s="2">
        <v>1870</v>
      </c>
      <c r="C5164" s="2">
        <v>0</v>
      </c>
      <c r="D5164" s="2" t="s">
        <v>4036</v>
      </c>
      <c r="E5164" s="2">
        <v>6153</v>
      </c>
      <c r="F5164" s="2" t="s">
        <v>3849</v>
      </c>
      <c r="G5164" s="2">
        <v>2552420.16</v>
      </c>
      <c r="H5164" s="2">
        <v>1118122.9169999999</v>
      </c>
      <c r="I5164" s="2" t="s">
        <v>4898</v>
      </c>
      <c r="J5164" s="4">
        <v>39630</v>
      </c>
      <c r="K5164" s="230">
        <f t="shared" si="282"/>
        <v>2</v>
      </c>
      <c r="L5164" s="2" t="str">
        <f>$B5164&amp;"-"&amp;COUNTIF($B$2:$B5164, $B5164)</f>
        <v>1870-1</v>
      </c>
    </row>
    <row r="5165" spans="1:12" x14ac:dyDescent="0.2">
      <c r="A5165" s="2" t="s">
        <v>4036</v>
      </c>
      <c r="B5165" s="2">
        <v>1870</v>
      </c>
      <c r="C5165" s="2">
        <v>0</v>
      </c>
      <c r="D5165" s="2" t="s">
        <v>4036</v>
      </c>
      <c r="E5165" s="2">
        <v>6153</v>
      </c>
      <c r="F5165" s="2" t="s">
        <v>3849</v>
      </c>
      <c r="G5165" s="2">
        <v>2562050.3930000002</v>
      </c>
      <c r="H5165" s="2">
        <v>1123421.1440000001</v>
      </c>
      <c r="I5165" s="2" t="s">
        <v>4898</v>
      </c>
      <c r="J5165" s="4">
        <v>39630</v>
      </c>
      <c r="K5165" s="230">
        <f t="shared" si="282"/>
        <v>2</v>
      </c>
      <c r="L5165" s="2" t="str">
        <f>$B5165&amp;"-"&amp;COUNTIF($B$2:$B5165, $B5165)</f>
        <v>1870-2</v>
      </c>
    </row>
    <row r="5166" spans="1:12" x14ac:dyDescent="0.2">
      <c r="A5166" s="2" t="s">
        <v>4037</v>
      </c>
      <c r="B5166" s="2">
        <v>1871</v>
      </c>
      <c r="C5166" s="2">
        <v>0</v>
      </c>
      <c r="D5166" s="2" t="s">
        <v>4036</v>
      </c>
      <c r="E5166" s="2">
        <v>6153</v>
      </c>
      <c r="F5166" s="2" t="s">
        <v>3849</v>
      </c>
      <c r="G5166" s="2">
        <v>2562673.3259999999</v>
      </c>
      <c r="H5166" s="2">
        <v>1121048.858</v>
      </c>
      <c r="I5166" s="2" t="s">
        <v>4898</v>
      </c>
      <c r="J5166" s="4">
        <v>39630</v>
      </c>
      <c r="K5166" s="230">
        <f t="shared" si="282"/>
        <v>2</v>
      </c>
      <c r="L5166" s="2" t="str">
        <f>$B5166&amp;"-"&amp;COUNTIF($B$2:$B5166, $B5166)</f>
        <v>1871-1</v>
      </c>
    </row>
    <row r="5167" spans="1:12" x14ac:dyDescent="0.2">
      <c r="A5167" s="2" t="s">
        <v>4038</v>
      </c>
      <c r="B5167" s="2">
        <v>1871</v>
      </c>
      <c r="C5167" s="2">
        <v>2</v>
      </c>
      <c r="D5167" s="2" t="s">
        <v>4036</v>
      </c>
      <c r="E5167" s="2">
        <v>6153</v>
      </c>
      <c r="F5167" s="2" t="s">
        <v>3849</v>
      </c>
      <c r="G5167" s="2">
        <v>2562529.625</v>
      </c>
      <c r="H5167" s="2">
        <v>1118956.757</v>
      </c>
      <c r="I5167" s="2" t="s">
        <v>4898</v>
      </c>
      <c r="J5167" s="4">
        <v>39630</v>
      </c>
      <c r="K5167" s="230">
        <f t="shared" si="282"/>
        <v>2</v>
      </c>
      <c r="L5167" s="2" t="str">
        <f>$B5167&amp;"-"&amp;COUNTIF($B$2:$B5167, $B5167)</f>
        <v>1871-2</v>
      </c>
    </row>
    <row r="5168" spans="1:12" x14ac:dyDescent="0.2">
      <c r="A5168" s="2" t="s">
        <v>4035</v>
      </c>
      <c r="B5168" s="2">
        <v>1893</v>
      </c>
      <c r="C5168" s="2">
        <v>0</v>
      </c>
      <c r="D5168" s="2" t="s">
        <v>4036</v>
      </c>
      <c r="E5168" s="2">
        <v>6153</v>
      </c>
      <c r="F5168" s="2" t="s">
        <v>3849</v>
      </c>
      <c r="G5168" s="2">
        <v>2557449.3020000001</v>
      </c>
      <c r="H5168" s="2">
        <v>1125513.8459999999</v>
      </c>
      <c r="I5168" s="2" t="s">
        <v>4898</v>
      </c>
      <c r="J5168" s="4">
        <v>39630</v>
      </c>
      <c r="K5168" s="230">
        <f t="shared" si="282"/>
        <v>2</v>
      </c>
      <c r="L5168" s="2" t="str">
        <f>$B5168&amp;"-"&amp;COUNTIF($B$2:$B5168, $B5168)</f>
        <v>1893-2</v>
      </c>
    </row>
    <row r="5169" spans="1:12" x14ac:dyDescent="0.2">
      <c r="A5169" s="2" t="s">
        <v>4039</v>
      </c>
      <c r="B5169" s="2">
        <v>1897</v>
      </c>
      <c r="C5169" s="2">
        <v>0</v>
      </c>
      <c r="D5169" s="2" t="s">
        <v>4040</v>
      </c>
      <c r="E5169" s="2">
        <v>6154</v>
      </c>
      <c r="F5169" s="2" t="s">
        <v>3849</v>
      </c>
      <c r="G5169" s="2">
        <v>2555558.1060000001</v>
      </c>
      <c r="H5169" s="2">
        <v>1136631.781</v>
      </c>
      <c r="I5169" s="2" t="s">
        <v>4898</v>
      </c>
      <c r="J5169" s="4">
        <v>39630</v>
      </c>
      <c r="K5169" s="230">
        <f t="shared" si="282"/>
        <v>2</v>
      </c>
      <c r="L5169" s="2" t="str">
        <f>$B5169&amp;"-"&amp;COUNTIF($B$2:$B5169, $B5169)</f>
        <v>1897-1</v>
      </c>
    </row>
    <row r="5170" spans="1:12" x14ac:dyDescent="0.2">
      <c r="A5170" s="2" t="s">
        <v>4041</v>
      </c>
      <c r="B5170" s="2">
        <v>1897</v>
      </c>
      <c r="C5170" s="2">
        <v>3</v>
      </c>
      <c r="D5170" s="2" t="s">
        <v>4040</v>
      </c>
      <c r="E5170" s="2">
        <v>6154</v>
      </c>
      <c r="F5170" s="2" t="s">
        <v>3849</v>
      </c>
      <c r="G5170" s="2">
        <v>2555247.0860000001</v>
      </c>
      <c r="H5170" s="2">
        <v>1134760.6440000001</v>
      </c>
      <c r="I5170" s="2" t="s">
        <v>4898</v>
      </c>
      <c r="J5170" s="4">
        <v>39630</v>
      </c>
      <c r="K5170" s="230">
        <f t="shared" si="282"/>
        <v>2</v>
      </c>
      <c r="L5170" s="2" t="str">
        <f>$B5170&amp;"-"&amp;COUNTIF($B$2:$B5170, $B5170)</f>
        <v>1897-2</v>
      </c>
    </row>
    <row r="5171" spans="1:12" x14ac:dyDescent="0.2">
      <c r="A5171" s="2" t="s">
        <v>4042</v>
      </c>
      <c r="B5171" s="2">
        <v>1898</v>
      </c>
      <c r="C5171" s="2">
        <v>0</v>
      </c>
      <c r="D5171" s="2" t="s">
        <v>4040</v>
      </c>
      <c r="E5171" s="2">
        <v>6154</v>
      </c>
      <c r="F5171" s="2" t="s">
        <v>3849</v>
      </c>
      <c r="G5171" s="2">
        <v>2554089.662</v>
      </c>
      <c r="H5171" s="2">
        <v>1136720.4269999999</v>
      </c>
      <c r="I5171" s="2" t="s">
        <v>4898</v>
      </c>
      <c r="J5171" s="4">
        <v>39630</v>
      </c>
      <c r="K5171" s="230">
        <f t="shared" si="282"/>
        <v>2</v>
      </c>
      <c r="L5171" s="2" t="str">
        <f>$B5171&amp;"-"&amp;COUNTIF($B$2:$B5171, $B5171)</f>
        <v>1898-1</v>
      </c>
    </row>
    <row r="5172" spans="1:12" x14ac:dyDescent="0.2">
      <c r="A5172" s="2" t="s">
        <v>4042</v>
      </c>
      <c r="B5172" s="2">
        <v>1898</v>
      </c>
      <c r="C5172" s="2">
        <v>0</v>
      </c>
      <c r="D5172" s="2" t="s">
        <v>4043</v>
      </c>
      <c r="E5172" s="2">
        <v>6155</v>
      </c>
      <c r="F5172" s="2" t="s">
        <v>3849</v>
      </c>
      <c r="G5172" s="2">
        <v>2551580.6069999998</v>
      </c>
      <c r="H5172" s="2">
        <v>1135842.4720000001</v>
      </c>
      <c r="I5172" s="2" t="s">
        <v>4898</v>
      </c>
      <c r="J5172" s="4">
        <v>39630</v>
      </c>
      <c r="K5172" s="230">
        <f t="shared" si="282"/>
        <v>2</v>
      </c>
      <c r="L5172" s="2" t="str">
        <f>$B5172&amp;"-"&amp;COUNTIF($B$2:$B5172, $B5172)</f>
        <v>1898-2</v>
      </c>
    </row>
    <row r="5173" spans="1:12" x14ac:dyDescent="0.2">
      <c r="A5173" s="2" t="s">
        <v>4038</v>
      </c>
      <c r="B5173" s="2">
        <v>1871</v>
      </c>
      <c r="C5173" s="2">
        <v>2</v>
      </c>
      <c r="D5173" s="2" t="s">
        <v>4044</v>
      </c>
      <c r="E5173" s="2">
        <v>6156</v>
      </c>
      <c r="F5173" s="2" t="s">
        <v>3849</v>
      </c>
      <c r="G5173" s="2">
        <v>2561087.3670000001</v>
      </c>
      <c r="H5173" s="2">
        <v>1119338.476</v>
      </c>
      <c r="I5173" s="2" t="s">
        <v>4898</v>
      </c>
      <c r="J5173" s="4">
        <v>39630</v>
      </c>
      <c r="K5173" s="230">
        <f t="shared" si="282"/>
        <v>2</v>
      </c>
      <c r="L5173" s="2" t="str">
        <f>$B5173&amp;"-"&amp;COUNTIF($B$2:$B5173, $B5173)</f>
        <v>1871-3</v>
      </c>
    </row>
    <row r="5174" spans="1:12" x14ac:dyDescent="0.2">
      <c r="A5174" s="2" t="s">
        <v>4044</v>
      </c>
      <c r="B5174" s="2">
        <v>1872</v>
      </c>
      <c r="C5174" s="2">
        <v>0</v>
      </c>
      <c r="D5174" s="2" t="s">
        <v>4044</v>
      </c>
      <c r="E5174" s="2">
        <v>6156</v>
      </c>
      <c r="F5174" s="2" t="s">
        <v>3849</v>
      </c>
      <c r="G5174" s="2">
        <v>2558832.4870000002</v>
      </c>
      <c r="H5174" s="2">
        <v>1119830.7509999999</v>
      </c>
      <c r="I5174" s="2" t="s">
        <v>4898</v>
      </c>
      <c r="J5174" s="4">
        <v>39630</v>
      </c>
      <c r="K5174" s="230">
        <f t="shared" si="282"/>
        <v>2</v>
      </c>
      <c r="L5174" s="2" t="str">
        <f>$B5174&amp;"-"&amp;COUNTIF($B$2:$B5174, $B5174)</f>
        <v>1872-2</v>
      </c>
    </row>
    <row r="5175" spans="1:12" x14ac:dyDescent="0.2">
      <c r="A5175" s="2" t="s">
        <v>4045</v>
      </c>
      <c r="B5175" s="2">
        <v>1875</v>
      </c>
      <c r="C5175" s="2">
        <v>0</v>
      </c>
      <c r="D5175" s="2" t="s">
        <v>4044</v>
      </c>
      <c r="E5175" s="2">
        <v>6156</v>
      </c>
      <c r="F5175" s="2" t="s">
        <v>3849</v>
      </c>
      <c r="G5175" s="2">
        <v>2556047.7140000002</v>
      </c>
      <c r="H5175" s="2">
        <v>1121236.0830000001</v>
      </c>
      <c r="I5175" s="2" t="s">
        <v>4898</v>
      </c>
      <c r="J5175" s="4">
        <v>39630</v>
      </c>
      <c r="K5175" s="230">
        <f t="shared" si="282"/>
        <v>2</v>
      </c>
      <c r="L5175" s="2" t="str">
        <f>$B5175&amp;"-"&amp;COUNTIF($B$2:$B5175, $B5175)</f>
        <v>1875-1</v>
      </c>
    </row>
    <row r="5176" spans="1:12" x14ac:dyDescent="0.2">
      <c r="A5176" s="2" t="s">
        <v>4046</v>
      </c>
      <c r="B5176" s="2">
        <v>1873</v>
      </c>
      <c r="C5176" s="2">
        <v>0</v>
      </c>
      <c r="D5176" s="2" t="s">
        <v>4046</v>
      </c>
      <c r="E5176" s="2">
        <v>6157</v>
      </c>
      <c r="F5176" s="2" t="s">
        <v>3849</v>
      </c>
      <c r="G5176" s="2">
        <v>2558235.591</v>
      </c>
      <c r="H5176" s="2">
        <v>1115947.9380000001</v>
      </c>
      <c r="I5176" s="2" t="s">
        <v>4898</v>
      </c>
      <c r="J5176" s="4">
        <v>39630</v>
      </c>
      <c r="K5176" s="230">
        <f t="shared" si="282"/>
        <v>2</v>
      </c>
      <c r="L5176" s="2" t="str">
        <f>$B5176&amp;"-"&amp;COUNTIF($B$2:$B5176, $B5176)</f>
        <v>1873-1</v>
      </c>
    </row>
    <row r="5177" spans="1:12" x14ac:dyDescent="0.2">
      <c r="A5177" s="2" t="s">
        <v>4047</v>
      </c>
      <c r="B5177" s="2">
        <v>1873</v>
      </c>
      <c r="C5177" s="2">
        <v>2</v>
      </c>
      <c r="D5177" s="2" t="s">
        <v>4046</v>
      </c>
      <c r="E5177" s="2">
        <v>6157</v>
      </c>
      <c r="F5177" s="2" t="s">
        <v>3849</v>
      </c>
      <c r="G5177" s="2">
        <v>2555328.2549999999</v>
      </c>
      <c r="H5177" s="2">
        <v>1117414.496</v>
      </c>
      <c r="I5177" s="2" t="s">
        <v>4898</v>
      </c>
      <c r="J5177" s="4">
        <v>39630</v>
      </c>
      <c r="K5177" s="230">
        <f t="shared" si="282"/>
        <v>2</v>
      </c>
      <c r="L5177" s="2" t="str">
        <f>$B5177&amp;"-"&amp;COUNTIF($B$2:$B5177, $B5177)</f>
        <v>1873-2</v>
      </c>
    </row>
    <row r="5178" spans="1:12" x14ac:dyDescent="0.2">
      <c r="A5178" s="2" t="s">
        <v>4048</v>
      </c>
      <c r="B5178" s="2">
        <v>1873</v>
      </c>
      <c r="C5178" s="2">
        <v>3</v>
      </c>
      <c r="D5178" s="2" t="s">
        <v>4046</v>
      </c>
      <c r="E5178" s="2">
        <v>6157</v>
      </c>
      <c r="F5178" s="2" t="s">
        <v>3849</v>
      </c>
      <c r="G5178" s="2">
        <v>2552952.4610000001</v>
      </c>
      <c r="H5178" s="2">
        <v>1115326.676</v>
      </c>
      <c r="I5178" s="2" t="s">
        <v>4898</v>
      </c>
      <c r="J5178" s="4">
        <v>39630</v>
      </c>
      <c r="K5178" s="230">
        <f t="shared" si="282"/>
        <v>2</v>
      </c>
      <c r="L5178" s="2" t="str">
        <f>$B5178&amp;"-"&amp;COUNTIF($B$2:$B5178, $B5178)</f>
        <v>1873-3</v>
      </c>
    </row>
    <row r="5179" spans="1:12" x14ac:dyDescent="0.2">
      <c r="A5179" s="2" t="s">
        <v>4049</v>
      </c>
      <c r="B5179" s="2">
        <v>1895</v>
      </c>
      <c r="C5179" s="2">
        <v>0</v>
      </c>
      <c r="D5179" s="2" t="s">
        <v>4049</v>
      </c>
      <c r="E5179" s="2">
        <v>6158</v>
      </c>
      <c r="F5179" s="2" t="s">
        <v>3849</v>
      </c>
      <c r="G5179" s="2">
        <v>2558597.1009999998</v>
      </c>
      <c r="H5179" s="2">
        <v>1128688.892</v>
      </c>
      <c r="I5179" s="2" t="s">
        <v>4898</v>
      </c>
      <c r="J5179" s="4">
        <v>39630</v>
      </c>
      <c r="K5179" s="230">
        <f t="shared" si="282"/>
        <v>2</v>
      </c>
      <c r="L5179" s="2" t="str">
        <f>$B5179&amp;"-"&amp;COUNTIF($B$2:$B5179, $B5179)</f>
        <v>1895-1</v>
      </c>
    </row>
    <row r="5180" spans="1:12" x14ac:dyDescent="0.2">
      <c r="A5180" s="2" t="s">
        <v>4050</v>
      </c>
      <c r="B5180" s="2">
        <v>1899</v>
      </c>
      <c r="C5180" s="2">
        <v>0</v>
      </c>
      <c r="D5180" s="2" t="s">
        <v>4049</v>
      </c>
      <c r="E5180" s="2">
        <v>6158</v>
      </c>
      <c r="F5180" s="2" t="s">
        <v>3849</v>
      </c>
      <c r="G5180" s="2">
        <v>2555099.5299999998</v>
      </c>
      <c r="H5180" s="2">
        <v>1128700.5689999999</v>
      </c>
      <c r="I5180" s="2" t="s">
        <v>4898</v>
      </c>
      <c r="J5180" s="4">
        <v>39630</v>
      </c>
      <c r="K5180" s="230">
        <f t="shared" si="282"/>
        <v>2</v>
      </c>
      <c r="L5180" s="2" t="str">
        <f>$B5180&amp;"-"&amp;COUNTIF($B$2:$B5180, $B5180)</f>
        <v>1899-1</v>
      </c>
    </row>
    <row r="5181" spans="1:12" x14ac:dyDescent="0.2">
      <c r="A5181" s="2" t="s">
        <v>4051</v>
      </c>
      <c r="B5181" s="2">
        <v>1896</v>
      </c>
      <c r="C5181" s="2">
        <v>0</v>
      </c>
      <c r="D5181" s="2" t="s">
        <v>4051</v>
      </c>
      <c r="E5181" s="2">
        <v>6159</v>
      </c>
      <c r="F5181" s="2" t="s">
        <v>3849</v>
      </c>
      <c r="G5181" s="2">
        <v>2558564.534</v>
      </c>
      <c r="H5181" s="2">
        <v>1131869.422</v>
      </c>
      <c r="I5181" s="2" t="s">
        <v>4898</v>
      </c>
      <c r="J5181" s="4">
        <v>39630</v>
      </c>
      <c r="K5181" s="230">
        <f t="shared" si="282"/>
        <v>2</v>
      </c>
      <c r="L5181" s="2" t="str">
        <f>$B5181&amp;"-"&amp;COUNTIF($B$2:$B5181, $B5181)</f>
        <v>1896-1</v>
      </c>
    </row>
    <row r="5182" spans="1:12" x14ac:dyDescent="0.2">
      <c r="A5182" s="2" t="s">
        <v>4052</v>
      </c>
      <c r="B5182" s="2">
        <v>1896</v>
      </c>
      <c r="C5182" s="2">
        <v>2</v>
      </c>
      <c r="D5182" s="2" t="s">
        <v>4051</v>
      </c>
      <c r="E5182" s="2">
        <v>6159</v>
      </c>
      <c r="F5182" s="2" t="s">
        <v>3849</v>
      </c>
      <c r="G5182" s="2">
        <v>2553217.4419999998</v>
      </c>
      <c r="H5182" s="2">
        <v>1132024.9950000001</v>
      </c>
      <c r="I5182" s="2" t="s">
        <v>4898</v>
      </c>
      <c r="J5182" s="4">
        <v>39630</v>
      </c>
      <c r="K5182" s="230">
        <f t="shared" si="282"/>
        <v>2</v>
      </c>
      <c r="L5182" s="2" t="str">
        <f>$B5182&amp;"-"&amp;COUNTIF($B$2:$B5182, $B5182)</f>
        <v>1896-2</v>
      </c>
    </row>
    <row r="5183" spans="1:12" x14ac:dyDescent="0.2">
      <c r="A5183" s="2" t="s">
        <v>4041</v>
      </c>
      <c r="B5183" s="2">
        <v>1897</v>
      </c>
      <c r="C5183" s="2">
        <v>3</v>
      </c>
      <c r="D5183" s="2" t="s">
        <v>4051</v>
      </c>
      <c r="E5183" s="2">
        <v>6159</v>
      </c>
      <c r="F5183" s="2" t="s">
        <v>3849</v>
      </c>
      <c r="G5183" s="2">
        <v>2557042.9249999998</v>
      </c>
      <c r="H5183" s="2">
        <v>1133908.08</v>
      </c>
      <c r="I5183" s="2" t="s">
        <v>4898</v>
      </c>
      <c r="J5183" s="4">
        <v>39630</v>
      </c>
      <c r="K5183" s="230">
        <f t="shared" si="282"/>
        <v>2</v>
      </c>
      <c r="L5183" s="2" t="str">
        <f>$B5183&amp;"-"&amp;COUNTIF($B$2:$B5183, $B5183)</f>
        <v>1897-3</v>
      </c>
    </row>
    <row r="5184" spans="1:12" x14ac:dyDescent="0.2">
      <c r="A5184" s="2" t="s">
        <v>4050</v>
      </c>
      <c r="B5184" s="2">
        <v>1899</v>
      </c>
      <c r="C5184" s="2">
        <v>0</v>
      </c>
      <c r="D5184" s="2" t="s">
        <v>4051</v>
      </c>
      <c r="E5184" s="2">
        <v>6159</v>
      </c>
      <c r="F5184" s="2" t="s">
        <v>3849</v>
      </c>
      <c r="G5184" s="2">
        <v>2556773.1159999999</v>
      </c>
      <c r="H5184" s="2">
        <v>1130532.983</v>
      </c>
      <c r="I5184" s="2" t="s">
        <v>4898</v>
      </c>
      <c r="J5184" s="4">
        <v>39630</v>
      </c>
      <c r="K5184" s="230">
        <f t="shared" si="282"/>
        <v>2</v>
      </c>
      <c r="L5184" s="2" t="str">
        <f>$B5184&amp;"-"&amp;COUNTIF($B$2:$B5184, $B5184)</f>
        <v>1899-2</v>
      </c>
    </row>
    <row r="5185" spans="1:12" x14ac:dyDescent="0.2">
      <c r="A5185" s="2" t="s">
        <v>4053</v>
      </c>
      <c r="B5185" s="2">
        <v>3983</v>
      </c>
      <c r="C5185" s="2">
        <v>2</v>
      </c>
      <c r="D5185" s="2" t="s">
        <v>4053</v>
      </c>
      <c r="E5185" s="2">
        <v>6172</v>
      </c>
      <c r="F5185" s="2" t="s">
        <v>3849</v>
      </c>
      <c r="G5185" s="2">
        <v>2649148.38</v>
      </c>
      <c r="H5185" s="2">
        <v>1133546.983</v>
      </c>
      <c r="I5185" s="2" t="s">
        <v>4896</v>
      </c>
      <c r="J5185" s="4">
        <v>39630</v>
      </c>
      <c r="K5185" s="230">
        <f t="shared" si="282"/>
        <v>3</v>
      </c>
      <c r="L5185" s="2" t="str">
        <f>$B5185&amp;"-"&amp;COUNTIF($B$2:$B5185, $B5185)</f>
        <v>3983-1</v>
      </c>
    </row>
    <row r="5186" spans="1:12" x14ac:dyDescent="0.2">
      <c r="A5186" s="2" t="s">
        <v>3857</v>
      </c>
      <c r="B5186" s="2">
        <v>3914</v>
      </c>
      <c r="C5186" s="2">
        <v>0</v>
      </c>
      <c r="D5186" s="2" t="s">
        <v>4054</v>
      </c>
      <c r="E5186" s="2">
        <v>6173</v>
      </c>
      <c r="F5186" s="2" t="s">
        <v>3849</v>
      </c>
      <c r="G5186" s="2">
        <v>2643326.1910000001</v>
      </c>
      <c r="H5186" s="2">
        <v>1135046.615</v>
      </c>
      <c r="I5186" s="2" t="s">
        <v>4896</v>
      </c>
      <c r="J5186" s="4">
        <v>39630</v>
      </c>
      <c r="K5186" s="230">
        <f t="shared" si="282"/>
        <v>3</v>
      </c>
      <c r="L5186" s="2" t="str">
        <f>$B5186&amp;"-"&amp;COUNTIF($B$2:$B5186, $B5186)</f>
        <v>3914-3</v>
      </c>
    </row>
    <row r="5187" spans="1:12" x14ac:dyDescent="0.2">
      <c r="A5187" s="2" t="s">
        <v>4054</v>
      </c>
      <c r="B5187" s="2">
        <v>3982</v>
      </c>
      <c r="C5187" s="2">
        <v>0</v>
      </c>
      <c r="D5187" s="2" t="s">
        <v>4054</v>
      </c>
      <c r="E5187" s="2">
        <v>6173</v>
      </c>
      <c r="F5187" s="2" t="s">
        <v>3849</v>
      </c>
      <c r="G5187" s="2">
        <v>2644315.4190000002</v>
      </c>
      <c r="H5187" s="2">
        <v>1132462.406</v>
      </c>
      <c r="I5187" s="2" t="s">
        <v>4896</v>
      </c>
      <c r="J5187" s="4">
        <v>39630</v>
      </c>
      <c r="K5187" s="230">
        <f t="shared" ref="K5187:K5250" si="283">IF(I5187="it", 1, IF(I5187="fr", 2, 3))</f>
        <v>3</v>
      </c>
      <c r="L5187" s="2" t="str">
        <f>$B5187&amp;"-"&amp;COUNTIF($B$2:$B5187, $B5187)</f>
        <v>3982-2</v>
      </c>
    </row>
    <row r="5188" spans="1:12" x14ac:dyDescent="0.2">
      <c r="A5188" s="2" t="s">
        <v>4055</v>
      </c>
      <c r="B5188" s="2">
        <v>3993</v>
      </c>
      <c r="C5188" s="2">
        <v>0</v>
      </c>
      <c r="D5188" s="2" t="s">
        <v>4055</v>
      </c>
      <c r="E5188" s="2">
        <v>6177</v>
      </c>
      <c r="F5188" s="2" t="s">
        <v>3849</v>
      </c>
      <c r="G5188" s="2">
        <v>2653712.2110000001</v>
      </c>
      <c r="H5188" s="2">
        <v>1132709.74</v>
      </c>
      <c r="I5188" s="2" t="s">
        <v>4896</v>
      </c>
      <c r="J5188" s="4">
        <v>39630</v>
      </c>
      <c r="K5188" s="230">
        <f t="shared" si="283"/>
        <v>3</v>
      </c>
      <c r="L5188" s="2" t="str">
        <f>$B5188&amp;"-"&amp;COUNTIF($B$2:$B5188, $B5188)</f>
        <v>3993-2</v>
      </c>
    </row>
    <row r="5189" spans="1:12" x14ac:dyDescent="0.2">
      <c r="A5189" s="2" t="s">
        <v>3932</v>
      </c>
      <c r="B5189" s="2">
        <v>3996</v>
      </c>
      <c r="C5189" s="2">
        <v>0</v>
      </c>
      <c r="D5189" s="2" t="s">
        <v>4055</v>
      </c>
      <c r="E5189" s="2">
        <v>6177</v>
      </c>
      <c r="F5189" s="2" t="s">
        <v>3849</v>
      </c>
      <c r="G5189" s="2">
        <v>2656646.966</v>
      </c>
      <c r="H5189" s="2">
        <v>1132396.3319999999</v>
      </c>
      <c r="I5189" s="2" t="s">
        <v>4896</v>
      </c>
      <c r="J5189" s="4">
        <v>39630</v>
      </c>
      <c r="K5189" s="230">
        <f t="shared" si="283"/>
        <v>3</v>
      </c>
      <c r="L5189" s="2" t="str">
        <f>$B5189&amp;"-"&amp;COUNTIF($B$2:$B5189, $B5189)</f>
        <v>3996-2</v>
      </c>
    </row>
    <row r="5190" spans="1:12" x14ac:dyDescent="0.2">
      <c r="A5190" s="2" t="s">
        <v>4054</v>
      </c>
      <c r="B5190" s="2">
        <v>3982</v>
      </c>
      <c r="C5190" s="2">
        <v>0</v>
      </c>
      <c r="D5190" s="2" t="s">
        <v>4057</v>
      </c>
      <c r="E5190" s="2">
        <v>6181</v>
      </c>
      <c r="F5190" s="2" t="s">
        <v>3849</v>
      </c>
      <c r="G5190" s="2">
        <v>2645048.2680000002</v>
      </c>
      <c r="H5190" s="2">
        <v>1132868.99</v>
      </c>
      <c r="I5190" s="2" t="s">
        <v>4896</v>
      </c>
      <c r="J5190" s="4">
        <v>39630</v>
      </c>
      <c r="K5190" s="230">
        <f t="shared" si="283"/>
        <v>3</v>
      </c>
      <c r="L5190" s="2" t="str">
        <f>$B5190&amp;"-"&amp;COUNTIF($B$2:$B5190, $B5190)</f>
        <v>3982-3</v>
      </c>
    </row>
    <row r="5191" spans="1:12" x14ac:dyDescent="0.2">
      <c r="A5191" s="2" t="s">
        <v>4056</v>
      </c>
      <c r="B5191" s="2">
        <v>3983</v>
      </c>
      <c r="C5191" s="2">
        <v>4</v>
      </c>
      <c r="D5191" s="2" t="s">
        <v>4057</v>
      </c>
      <c r="E5191" s="2">
        <v>6181</v>
      </c>
      <c r="F5191" s="2" t="s">
        <v>3849</v>
      </c>
      <c r="G5191" s="2">
        <v>2647032.0789999999</v>
      </c>
      <c r="H5191" s="2">
        <v>1135827.406</v>
      </c>
      <c r="I5191" s="2" t="s">
        <v>4896</v>
      </c>
      <c r="J5191" s="4">
        <v>39630</v>
      </c>
      <c r="K5191" s="230">
        <f t="shared" si="283"/>
        <v>3</v>
      </c>
      <c r="L5191" s="2" t="str">
        <f>$B5191&amp;"-"&amp;COUNTIF($B$2:$B5191, $B5191)</f>
        <v>3983-2</v>
      </c>
    </row>
    <row r="5192" spans="1:12" x14ac:dyDescent="0.2">
      <c r="A5192" s="2" t="s">
        <v>4058</v>
      </c>
      <c r="B5192" s="2">
        <v>3983</v>
      </c>
      <c r="C5192" s="2">
        <v>5</v>
      </c>
      <c r="D5192" s="2" t="s">
        <v>4057</v>
      </c>
      <c r="E5192" s="2">
        <v>6181</v>
      </c>
      <c r="F5192" s="2" t="s">
        <v>3849</v>
      </c>
      <c r="G5192" s="2">
        <v>2646144.9350000001</v>
      </c>
      <c r="H5192" s="2">
        <v>1135234.02</v>
      </c>
      <c r="I5192" s="2" t="s">
        <v>4896</v>
      </c>
      <c r="J5192" s="4">
        <v>39630</v>
      </c>
      <c r="K5192" s="230">
        <f t="shared" si="283"/>
        <v>3</v>
      </c>
      <c r="L5192" s="2" t="str">
        <f>$B5192&amp;"-"&amp;COUNTIF($B$2:$B5192, $B5192)</f>
        <v>3983-3</v>
      </c>
    </row>
    <row r="5193" spans="1:12" x14ac:dyDescent="0.2">
      <c r="A5193" s="2" t="s">
        <v>4059</v>
      </c>
      <c r="B5193" s="2">
        <v>3986</v>
      </c>
      <c r="C5193" s="2">
        <v>0</v>
      </c>
      <c r="D5193" s="2" t="s">
        <v>4057</v>
      </c>
      <c r="E5193" s="2">
        <v>6181</v>
      </c>
      <c r="F5193" s="2" t="s">
        <v>3849</v>
      </c>
      <c r="G5193" s="2">
        <v>2645445.4589999998</v>
      </c>
      <c r="H5193" s="2">
        <v>1134352.7120000001</v>
      </c>
      <c r="I5193" s="2" t="s">
        <v>4896</v>
      </c>
      <c r="J5193" s="4">
        <v>39630</v>
      </c>
      <c r="K5193" s="230">
        <f t="shared" si="283"/>
        <v>3</v>
      </c>
      <c r="L5193" s="2" t="str">
        <f>$B5193&amp;"-"&amp;COUNTIF($B$2:$B5193, $B5193)</f>
        <v>3986-1</v>
      </c>
    </row>
    <row r="5194" spans="1:12" x14ac:dyDescent="0.2">
      <c r="A5194" s="2" t="s">
        <v>4057</v>
      </c>
      <c r="B5194" s="2">
        <v>3987</v>
      </c>
      <c r="C5194" s="2">
        <v>0</v>
      </c>
      <c r="D5194" s="2" t="s">
        <v>4057</v>
      </c>
      <c r="E5194" s="2">
        <v>6181</v>
      </c>
      <c r="F5194" s="2" t="s">
        <v>3849</v>
      </c>
      <c r="G5194" s="2">
        <v>2645399.4109999998</v>
      </c>
      <c r="H5194" s="2">
        <v>1136796.415</v>
      </c>
      <c r="I5194" s="2" t="s">
        <v>4896</v>
      </c>
      <c r="J5194" s="4">
        <v>39630</v>
      </c>
      <c r="K5194" s="230">
        <f t="shared" si="283"/>
        <v>3</v>
      </c>
      <c r="L5194" s="2" t="str">
        <f>$B5194&amp;"-"&amp;COUNTIF($B$2:$B5194, $B5194)</f>
        <v>3987-1</v>
      </c>
    </row>
    <row r="5195" spans="1:12" x14ac:dyDescent="0.2">
      <c r="A5195" s="2" t="s">
        <v>4060</v>
      </c>
      <c r="B5195" s="2">
        <v>3938</v>
      </c>
      <c r="C5195" s="2">
        <v>0</v>
      </c>
      <c r="D5195" s="2" t="s">
        <v>4060</v>
      </c>
      <c r="E5195" s="2">
        <v>6191</v>
      </c>
      <c r="F5195" s="2" t="s">
        <v>3849</v>
      </c>
      <c r="G5195" s="2">
        <v>2631702.3820000002</v>
      </c>
      <c r="H5195" s="2">
        <v>1130850.3470000001</v>
      </c>
      <c r="I5195" s="2" t="s">
        <v>4896</v>
      </c>
      <c r="J5195" s="4">
        <v>39630</v>
      </c>
      <c r="K5195" s="230">
        <f t="shared" si="283"/>
        <v>3</v>
      </c>
      <c r="L5195" s="2" t="str">
        <f>$B5195&amp;"-"&amp;COUNTIF($B$2:$B5195, $B5195)</f>
        <v>3938-1</v>
      </c>
    </row>
    <row r="5196" spans="1:12" x14ac:dyDescent="0.2">
      <c r="A5196" s="2" t="s">
        <v>4070</v>
      </c>
      <c r="B5196" s="2">
        <v>3942</v>
      </c>
      <c r="C5196" s="2">
        <v>3</v>
      </c>
      <c r="D5196" s="2" t="s">
        <v>4060</v>
      </c>
      <c r="E5196" s="2">
        <v>6191</v>
      </c>
      <c r="F5196" s="2" t="s">
        <v>3849</v>
      </c>
      <c r="G5196" s="2">
        <v>2629834.3879999998</v>
      </c>
      <c r="H5196" s="2">
        <v>1129671.6740000001</v>
      </c>
      <c r="I5196" s="2" t="s">
        <v>4896</v>
      </c>
      <c r="J5196" s="4">
        <v>39630</v>
      </c>
      <c r="K5196" s="230">
        <f t="shared" si="283"/>
        <v>3</v>
      </c>
      <c r="L5196" s="2" t="str">
        <f>$B5196&amp;"-"&amp;COUNTIF($B$2:$B5196, $B5196)</f>
        <v>3942-1</v>
      </c>
    </row>
    <row r="5197" spans="1:12" x14ac:dyDescent="0.2">
      <c r="A5197" s="2" t="s">
        <v>4061</v>
      </c>
      <c r="B5197" s="2">
        <v>3919</v>
      </c>
      <c r="C5197" s="2">
        <v>0</v>
      </c>
      <c r="D5197" s="2" t="s">
        <v>4062</v>
      </c>
      <c r="E5197" s="2">
        <v>6192</v>
      </c>
      <c r="F5197" s="2" t="s">
        <v>3849</v>
      </c>
      <c r="G5197" s="2">
        <v>2632142.145</v>
      </c>
      <c r="H5197" s="2">
        <v>1143690.348</v>
      </c>
      <c r="I5197" s="2" t="s">
        <v>4896</v>
      </c>
      <c r="J5197" s="4">
        <v>39630</v>
      </c>
      <c r="K5197" s="230">
        <f t="shared" si="283"/>
        <v>3</v>
      </c>
      <c r="L5197" s="2" t="str">
        <f>$B5197&amp;"-"&amp;COUNTIF($B$2:$B5197, $B5197)</f>
        <v>3919-1</v>
      </c>
    </row>
    <row r="5198" spans="1:12" x14ac:dyDescent="0.2">
      <c r="A5198" s="2" t="s">
        <v>4063</v>
      </c>
      <c r="B5198" s="2">
        <v>3935</v>
      </c>
      <c r="C5198" s="2">
        <v>0</v>
      </c>
      <c r="D5198" s="2" t="s">
        <v>4063</v>
      </c>
      <c r="E5198" s="2">
        <v>6193</v>
      </c>
      <c r="F5198" s="2" t="s">
        <v>3849</v>
      </c>
      <c r="G5198" s="2">
        <v>2629497.1340000001</v>
      </c>
      <c r="H5198" s="2">
        <v>1124503.263</v>
      </c>
      <c r="I5198" s="2" t="s">
        <v>4896</v>
      </c>
      <c r="J5198" s="4">
        <v>39630</v>
      </c>
      <c r="K5198" s="230">
        <f t="shared" si="283"/>
        <v>3</v>
      </c>
      <c r="L5198" s="2" t="str">
        <f>$B5198&amp;"-"&amp;COUNTIF($B$2:$B5198, $B5198)</f>
        <v>3935-1</v>
      </c>
    </row>
    <row r="5199" spans="1:12" x14ac:dyDescent="0.2">
      <c r="A5199" s="2" t="s">
        <v>4064</v>
      </c>
      <c r="B5199" s="2">
        <v>3943</v>
      </c>
      <c r="C5199" s="2">
        <v>0</v>
      </c>
      <c r="D5199" s="2" t="s">
        <v>4064</v>
      </c>
      <c r="E5199" s="2">
        <v>6194</v>
      </c>
      <c r="F5199" s="2" t="s">
        <v>3849</v>
      </c>
      <c r="G5199" s="2">
        <v>2625076.6889999998</v>
      </c>
      <c r="H5199" s="2">
        <v>1125702.105</v>
      </c>
      <c r="I5199" s="2" t="s">
        <v>4896</v>
      </c>
      <c r="J5199" s="4">
        <v>39630</v>
      </c>
      <c r="K5199" s="230">
        <f t="shared" si="283"/>
        <v>3</v>
      </c>
      <c r="L5199" s="2" t="str">
        <f>$B5199&amp;"-"&amp;COUNTIF($B$2:$B5199, $B5199)</f>
        <v>3943-2</v>
      </c>
    </row>
    <row r="5200" spans="1:12" x14ac:dyDescent="0.2">
      <c r="A5200" s="2" t="s">
        <v>4065</v>
      </c>
      <c r="B5200" s="2">
        <v>3916</v>
      </c>
      <c r="C5200" s="2">
        <v>0</v>
      </c>
      <c r="D5200" s="2" t="s">
        <v>4065</v>
      </c>
      <c r="E5200" s="2">
        <v>6195</v>
      </c>
      <c r="F5200" s="2" t="s">
        <v>3849</v>
      </c>
      <c r="G5200" s="2">
        <v>2622248.6850000001</v>
      </c>
      <c r="H5200" s="2">
        <v>1138194.7420000001</v>
      </c>
      <c r="I5200" s="2" t="s">
        <v>4896</v>
      </c>
      <c r="J5200" s="4">
        <v>39630</v>
      </c>
      <c r="K5200" s="230">
        <f t="shared" si="283"/>
        <v>3</v>
      </c>
      <c r="L5200" s="2" t="str">
        <f>$B5200&amp;"-"&amp;COUNTIF($B$2:$B5200, $B5200)</f>
        <v>3916-1</v>
      </c>
    </row>
    <row r="5201" spans="1:12" x14ac:dyDescent="0.2">
      <c r="A5201" s="2" t="s">
        <v>4066</v>
      </c>
      <c r="B5201" s="2">
        <v>3917</v>
      </c>
      <c r="C5201" s="2">
        <v>2</v>
      </c>
      <c r="D5201" s="2" t="s">
        <v>4065</v>
      </c>
      <c r="E5201" s="2">
        <v>6195</v>
      </c>
      <c r="F5201" s="2" t="s">
        <v>3849</v>
      </c>
      <c r="G5201" s="2">
        <v>2625671.574</v>
      </c>
      <c r="H5201" s="2">
        <v>1135122.92</v>
      </c>
      <c r="I5201" s="2" t="s">
        <v>4896</v>
      </c>
      <c r="J5201" s="4">
        <v>39630</v>
      </c>
      <c r="K5201" s="230">
        <f t="shared" si="283"/>
        <v>3</v>
      </c>
      <c r="L5201" s="2" t="str">
        <f>$B5201&amp;"-"&amp;COUNTIF($B$2:$B5201, $B5201)</f>
        <v>3917-1</v>
      </c>
    </row>
    <row r="5202" spans="1:12" x14ac:dyDescent="0.2">
      <c r="A5202" s="2" t="s">
        <v>4067</v>
      </c>
      <c r="B5202" s="2">
        <v>3917</v>
      </c>
      <c r="C5202" s="2">
        <v>0</v>
      </c>
      <c r="D5202" s="2" t="s">
        <v>4067</v>
      </c>
      <c r="E5202" s="2">
        <v>6197</v>
      </c>
      <c r="F5202" s="2" t="s">
        <v>3849</v>
      </c>
      <c r="G5202" s="2">
        <v>2625432.6710000001</v>
      </c>
      <c r="H5202" s="2">
        <v>1137741.5619999999</v>
      </c>
      <c r="I5202" s="2" t="s">
        <v>4896</v>
      </c>
      <c r="J5202" s="4">
        <v>39630</v>
      </c>
      <c r="K5202" s="230">
        <f t="shared" si="283"/>
        <v>3</v>
      </c>
      <c r="L5202" s="2" t="str">
        <f>$B5202&amp;"-"&amp;COUNTIF($B$2:$B5202, $B5202)</f>
        <v>3917-2</v>
      </c>
    </row>
    <row r="5203" spans="1:12" x14ac:dyDescent="0.2">
      <c r="A5203" s="2" t="s">
        <v>4077</v>
      </c>
      <c r="B5203" s="2">
        <v>3940</v>
      </c>
      <c r="C5203" s="2">
        <v>0</v>
      </c>
      <c r="D5203" s="2" t="s">
        <v>4068</v>
      </c>
      <c r="E5203" s="2">
        <v>6198</v>
      </c>
      <c r="F5203" s="2" t="s">
        <v>3849</v>
      </c>
      <c r="G5203" s="2">
        <v>2624391.5780000002</v>
      </c>
      <c r="H5203" s="2">
        <v>1128488.3</v>
      </c>
      <c r="I5203" s="2" t="s">
        <v>4896</v>
      </c>
      <c r="J5203" s="4">
        <v>39630</v>
      </c>
      <c r="K5203" s="230">
        <f t="shared" si="283"/>
        <v>3</v>
      </c>
      <c r="L5203" s="2" t="str">
        <f>$B5203&amp;"-"&amp;COUNTIF($B$2:$B5203, $B5203)</f>
        <v>3940-2</v>
      </c>
    </row>
    <row r="5204" spans="1:12" x14ac:dyDescent="0.2">
      <c r="A5204" s="2" t="s">
        <v>4069</v>
      </c>
      <c r="B5204" s="2">
        <v>3942</v>
      </c>
      <c r="C5204" s="2">
        <v>0</v>
      </c>
      <c r="D5204" s="2" t="s">
        <v>4068</v>
      </c>
      <c r="E5204" s="2">
        <v>6198</v>
      </c>
      <c r="F5204" s="2" t="s">
        <v>3849</v>
      </c>
      <c r="G5204" s="2">
        <v>2627046.9389999998</v>
      </c>
      <c r="H5204" s="2">
        <v>1127990.719</v>
      </c>
      <c r="I5204" s="2" t="s">
        <v>4896</v>
      </c>
      <c r="J5204" s="4">
        <v>39630</v>
      </c>
      <c r="K5204" s="230">
        <f t="shared" si="283"/>
        <v>3</v>
      </c>
      <c r="L5204" s="2" t="str">
        <f>$B5204&amp;"-"&amp;COUNTIF($B$2:$B5204, $B5204)</f>
        <v>3942-2</v>
      </c>
    </row>
    <row r="5205" spans="1:12" x14ac:dyDescent="0.2">
      <c r="A5205" s="2" t="s">
        <v>4068</v>
      </c>
      <c r="B5205" s="2">
        <v>3942</v>
      </c>
      <c r="C5205" s="2">
        <v>2</v>
      </c>
      <c r="D5205" s="2" t="s">
        <v>4068</v>
      </c>
      <c r="E5205" s="2">
        <v>6198</v>
      </c>
      <c r="F5205" s="2" t="s">
        <v>3849</v>
      </c>
      <c r="G5205" s="2">
        <v>2626485.787</v>
      </c>
      <c r="H5205" s="2">
        <v>1129616.8219999999</v>
      </c>
      <c r="I5205" s="2" t="s">
        <v>4896</v>
      </c>
      <c r="J5205" s="4">
        <v>39630</v>
      </c>
      <c r="K5205" s="230">
        <f t="shared" si="283"/>
        <v>3</v>
      </c>
      <c r="L5205" s="2" t="str">
        <f>$B5205&amp;"-"&amp;COUNTIF($B$2:$B5205, $B5205)</f>
        <v>3942-3</v>
      </c>
    </row>
    <row r="5206" spans="1:12" x14ac:dyDescent="0.2">
      <c r="A5206" s="2" t="s">
        <v>4064</v>
      </c>
      <c r="B5206" s="2">
        <v>3943</v>
      </c>
      <c r="C5206" s="2">
        <v>0</v>
      </c>
      <c r="D5206" s="2" t="s">
        <v>4068</v>
      </c>
      <c r="E5206" s="2">
        <v>6198</v>
      </c>
      <c r="F5206" s="2" t="s">
        <v>3849</v>
      </c>
      <c r="G5206" s="2">
        <v>2623964.3960000002</v>
      </c>
      <c r="H5206" s="2">
        <v>1127897.3049999999</v>
      </c>
      <c r="I5206" s="2" t="s">
        <v>4896</v>
      </c>
      <c r="J5206" s="4">
        <v>39630</v>
      </c>
      <c r="K5206" s="230">
        <f t="shared" si="283"/>
        <v>3</v>
      </c>
      <c r="L5206" s="2" t="str">
        <f>$B5206&amp;"-"&amp;COUNTIF($B$2:$B5206, $B5206)</f>
        <v>3943-3</v>
      </c>
    </row>
    <row r="5207" spans="1:12" x14ac:dyDescent="0.2">
      <c r="A5207" s="2" t="s">
        <v>4079</v>
      </c>
      <c r="B5207" s="2">
        <v>3949</v>
      </c>
      <c r="C5207" s="2">
        <v>0</v>
      </c>
      <c r="D5207" s="2" t="s">
        <v>4068</v>
      </c>
      <c r="E5207" s="2">
        <v>6198</v>
      </c>
      <c r="F5207" s="2" t="s">
        <v>3849</v>
      </c>
      <c r="G5207" s="2">
        <v>2627658.1510000001</v>
      </c>
      <c r="H5207" s="2">
        <v>1133844.949</v>
      </c>
      <c r="I5207" s="2" t="s">
        <v>4896</v>
      </c>
      <c r="J5207" s="4">
        <v>39630</v>
      </c>
      <c r="K5207" s="230">
        <f t="shared" si="283"/>
        <v>3</v>
      </c>
      <c r="L5207" s="2" t="str">
        <f>$B5207&amp;"-"&amp;COUNTIF($B$2:$B5207, $B5207)</f>
        <v>3949-1</v>
      </c>
    </row>
    <row r="5208" spans="1:12" x14ac:dyDescent="0.2">
      <c r="A5208" s="2" t="s">
        <v>4069</v>
      </c>
      <c r="B5208" s="2">
        <v>3942</v>
      </c>
      <c r="C5208" s="2">
        <v>0</v>
      </c>
      <c r="D5208" s="2" t="s">
        <v>4069</v>
      </c>
      <c r="E5208" s="2">
        <v>6199</v>
      </c>
      <c r="F5208" s="2" t="s">
        <v>3849</v>
      </c>
      <c r="G5208" s="2">
        <v>2628848.9750000001</v>
      </c>
      <c r="H5208" s="2">
        <v>1128031.6200000001</v>
      </c>
      <c r="I5208" s="2" t="s">
        <v>4896</v>
      </c>
      <c r="J5208" s="4">
        <v>39630</v>
      </c>
      <c r="K5208" s="230">
        <f t="shared" si="283"/>
        <v>3</v>
      </c>
      <c r="L5208" s="2" t="str">
        <f>$B5208&amp;"-"&amp;COUNTIF($B$2:$B5208, $B5208)</f>
        <v>3942-4</v>
      </c>
    </row>
    <row r="5209" spans="1:12" x14ac:dyDescent="0.2">
      <c r="A5209" s="2" t="s">
        <v>4068</v>
      </c>
      <c r="B5209" s="2">
        <v>3942</v>
      </c>
      <c r="C5209" s="2">
        <v>2</v>
      </c>
      <c r="D5209" s="2" t="s">
        <v>4069</v>
      </c>
      <c r="E5209" s="2">
        <v>6199</v>
      </c>
      <c r="F5209" s="2" t="s">
        <v>3849</v>
      </c>
      <c r="G5209" s="2">
        <v>2630192.264</v>
      </c>
      <c r="H5209" s="2">
        <v>1132662.645</v>
      </c>
      <c r="I5209" s="2" t="s">
        <v>4896</v>
      </c>
      <c r="J5209" s="4">
        <v>39630</v>
      </c>
      <c r="K5209" s="230">
        <f t="shared" si="283"/>
        <v>3</v>
      </c>
      <c r="L5209" s="2" t="str">
        <f>$B5209&amp;"-"&amp;COUNTIF($B$2:$B5209, $B5209)</f>
        <v>3942-5</v>
      </c>
    </row>
    <row r="5210" spans="1:12" x14ac:dyDescent="0.2">
      <c r="A5210" s="2" t="s">
        <v>4070</v>
      </c>
      <c r="B5210" s="2">
        <v>3942</v>
      </c>
      <c r="C5210" s="2">
        <v>3</v>
      </c>
      <c r="D5210" s="2" t="s">
        <v>4069</v>
      </c>
      <c r="E5210" s="2">
        <v>6199</v>
      </c>
      <c r="F5210" s="2" t="s">
        <v>3849</v>
      </c>
      <c r="G5210" s="2">
        <v>2629127.3859999999</v>
      </c>
      <c r="H5210" s="2">
        <v>1129332.3289999999</v>
      </c>
      <c r="I5210" s="2" t="s">
        <v>4896</v>
      </c>
      <c r="J5210" s="4">
        <v>39630</v>
      </c>
      <c r="K5210" s="230">
        <f t="shared" si="283"/>
        <v>3</v>
      </c>
      <c r="L5210" s="2" t="str">
        <f>$B5210&amp;"-"&amp;COUNTIF($B$2:$B5210, $B5210)</f>
        <v>3942-6</v>
      </c>
    </row>
    <row r="5211" spans="1:12" x14ac:dyDescent="0.2">
      <c r="A5211" s="2" t="s">
        <v>4069</v>
      </c>
      <c r="B5211" s="2">
        <v>3942</v>
      </c>
      <c r="C5211" s="2">
        <v>0</v>
      </c>
      <c r="D5211" s="2" t="s">
        <v>4072</v>
      </c>
      <c r="E5211" s="2">
        <v>6201</v>
      </c>
      <c r="F5211" s="2" t="s">
        <v>3849</v>
      </c>
      <c r="G5211" s="2">
        <v>2627579.2999999998</v>
      </c>
      <c r="H5211" s="2">
        <v>1127736.1510000001</v>
      </c>
      <c r="I5211" s="2" t="s">
        <v>4896</v>
      </c>
      <c r="J5211" s="4">
        <v>39630</v>
      </c>
      <c r="K5211" s="230">
        <f t="shared" si="283"/>
        <v>3</v>
      </c>
      <c r="L5211" s="2" t="str">
        <f>$B5211&amp;"-"&amp;COUNTIF($B$2:$B5211, $B5211)</f>
        <v>3942-7</v>
      </c>
    </row>
    <row r="5212" spans="1:12" x14ac:dyDescent="0.2">
      <c r="A5212" s="2" t="s">
        <v>4071</v>
      </c>
      <c r="B5212" s="2">
        <v>3944</v>
      </c>
      <c r="C5212" s="2">
        <v>0</v>
      </c>
      <c r="D5212" s="2" t="s">
        <v>4072</v>
      </c>
      <c r="E5212" s="2">
        <v>6201</v>
      </c>
      <c r="F5212" s="2" t="s">
        <v>3849</v>
      </c>
      <c r="G5212" s="2">
        <v>2625905.8369999998</v>
      </c>
      <c r="H5212" s="2">
        <v>1121731.2490000001</v>
      </c>
      <c r="I5212" s="2" t="s">
        <v>4896</v>
      </c>
      <c r="J5212" s="4">
        <v>39630</v>
      </c>
      <c r="K5212" s="230">
        <f t="shared" si="283"/>
        <v>3</v>
      </c>
      <c r="L5212" s="2" t="str">
        <f>$B5212&amp;"-"&amp;COUNTIF($B$2:$B5212, $B5212)</f>
        <v>3944-1</v>
      </c>
    </row>
    <row r="5213" spans="1:12" x14ac:dyDescent="0.2">
      <c r="A5213" s="2" t="s">
        <v>4073</v>
      </c>
      <c r="B5213" s="2">
        <v>3918</v>
      </c>
      <c r="C5213" s="2">
        <v>0</v>
      </c>
      <c r="D5213" s="2" t="s">
        <v>4073</v>
      </c>
      <c r="E5213" s="2">
        <v>6202</v>
      </c>
      <c r="F5213" s="2" t="s">
        <v>3849</v>
      </c>
      <c r="G5213" s="2">
        <v>2626784.497</v>
      </c>
      <c r="H5213" s="2">
        <v>1139557.2109999999</v>
      </c>
      <c r="I5213" s="2" t="s">
        <v>4896</v>
      </c>
      <c r="J5213" s="4">
        <v>39630</v>
      </c>
      <c r="K5213" s="230">
        <f t="shared" si="283"/>
        <v>3</v>
      </c>
      <c r="L5213" s="2" t="str">
        <f>$B5213&amp;"-"&amp;COUNTIF($B$2:$B5213, $B5213)</f>
        <v>3918-1</v>
      </c>
    </row>
    <row r="5214" spans="1:12" x14ac:dyDescent="0.2">
      <c r="A5214" s="2" t="s">
        <v>4074</v>
      </c>
      <c r="B5214" s="2">
        <v>3983</v>
      </c>
      <c r="C5214" s="2">
        <v>0</v>
      </c>
      <c r="D5214" s="2" t="s">
        <v>4075</v>
      </c>
      <c r="E5214" s="2">
        <v>6203</v>
      </c>
      <c r="F5214" s="2" t="s">
        <v>3849</v>
      </c>
      <c r="G5214" s="2">
        <v>2646197.0210000002</v>
      </c>
      <c r="H5214" s="2">
        <v>1133701.44</v>
      </c>
      <c r="I5214" s="2" t="s">
        <v>4896</v>
      </c>
      <c r="J5214" s="4">
        <v>39630</v>
      </c>
      <c r="K5214" s="230">
        <f t="shared" si="283"/>
        <v>3</v>
      </c>
      <c r="L5214" s="2" t="str">
        <f>$B5214&amp;"-"&amp;COUNTIF($B$2:$B5214, $B5214)</f>
        <v>3983-4</v>
      </c>
    </row>
    <row r="5215" spans="1:12" x14ac:dyDescent="0.2">
      <c r="A5215" s="2" t="s">
        <v>4076</v>
      </c>
      <c r="B5215" s="2">
        <v>3983</v>
      </c>
      <c r="C5215" s="2">
        <v>3</v>
      </c>
      <c r="D5215" s="2" t="s">
        <v>4075</v>
      </c>
      <c r="E5215" s="2">
        <v>6203</v>
      </c>
      <c r="F5215" s="2" t="s">
        <v>3849</v>
      </c>
      <c r="G5215" s="2">
        <v>2647950.469</v>
      </c>
      <c r="H5215" s="2">
        <v>1133044.598</v>
      </c>
      <c r="I5215" s="2" t="s">
        <v>4896</v>
      </c>
      <c r="J5215" s="4">
        <v>39630</v>
      </c>
      <c r="K5215" s="230">
        <f t="shared" si="283"/>
        <v>3</v>
      </c>
      <c r="L5215" s="2" t="str">
        <f>$B5215&amp;"-"&amp;COUNTIF($B$2:$B5215, $B5215)</f>
        <v>3983-5</v>
      </c>
    </row>
    <row r="5216" spans="1:12" x14ac:dyDescent="0.2">
      <c r="A5216" s="2" t="s">
        <v>4077</v>
      </c>
      <c r="B5216" s="2">
        <v>3940</v>
      </c>
      <c r="C5216" s="2">
        <v>0</v>
      </c>
      <c r="D5216" s="2" t="s">
        <v>4078</v>
      </c>
      <c r="E5216" s="2">
        <v>6204</v>
      </c>
      <c r="F5216" s="2" t="s">
        <v>3849</v>
      </c>
      <c r="G5216" s="2">
        <v>2625002.7289999998</v>
      </c>
      <c r="H5216" s="2">
        <v>1133704.8319999999</v>
      </c>
      <c r="I5216" s="2" t="s">
        <v>4896</v>
      </c>
      <c r="J5216" s="4">
        <v>39630</v>
      </c>
      <c r="K5216" s="230">
        <f t="shared" si="283"/>
        <v>3</v>
      </c>
      <c r="L5216" s="2" t="str">
        <f>$B5216&amp;"-"&amp;COUNTIF($B$2:$B5216, $B5216)</f>
        <v>3940-3</v>
      </c>
    </row>
    <row r="5217" spans="1:12" x14ac:dyDescent="0.2">
      <c r="A5217" s="2" t="s">
        <v>4079</v>
      </c>
      <c r="B5217" s="2">
        <v>3949</v>
      </c>
      <c r="C5217" s="2">
        <v>0</v>
      </c>
      <c r="D5217" s="2" t="s">
        <v>4078</v>
      </c>
      <c r="E5217" s="2">
        <v>6204</v>
      </c>
      <c r="F5217" s="2" t="s">
        <v>3849</v>
      </c>
      <c r="G5217" s="2">
        <v>2626464.7149999999</v>
      </c>
      <c r="H5217" s="2">
        <v>1131686.5689999999</v>
      </c>
      <c r="I5217" s="2" t="s">
        <v>4896</v>
      </c>
      <c r="J5217" s="4">
        <v>39630</v>
      </c>
      <c r="K5217" s="230">
        <f t="shared" si="283"/>
        <v>3</v>
      </c>
      <c r="L5217" s="2" t="str">
        <f>$B5217&amp;"-"&amp;COUNTIF($B$2:$B5217, $B5217)</f>
        <v>3949-2</v>
      </c>
    </row>
    <row r="5218" spans="1:12" x14ac:dyDescent="0.2">
      <c r="A5218" s="2" t="s">
        <v>4056</v>
      </c>
      <c r="B5218" s="2">
        <v>3983</v>
      </c>
      <c r="C5218" s="2">
        <v>4</v>
      </c>
      <c r="D5218" s="2" t="s">
        <v>4081</v>
      </c>
      <c r="E5218" s="2">
        <v>6205</v>
      </c>
      <c r="F5218" s="2" t="s">
        <v>3849</v>
      </c>
      <c r="G5218" s="2">
        <v>2647546.5440000002</v>
      </c>
      <c r="H5218" s="2">
        <v>1135793.4779999999</v>
      </c>
      <c r="I5218" s="2" t="s">
        <v>4896</v>
      </c>
      <c r="J5218" s="4">
        <v>39630</v>
      </c>
      <c r="K5218" s="230">
        <f t="shared" si="283"/>
        <v>3</v>
      </c>
      <c r="L5218" s="2" t="str">
        <f>$B5218&amp;"-"&amp;COUNTIF($B$2:$B5218, $B5218)</f>
        <v>3983-6</v>
      </c>
    </row>
    <row r="5219" spans="1:12" x14ac:dyDescent="0.2">
      <c r="A5219" s="2" t="s">
        <v>4080</v>
      </c>
      <c r="B5219" s="2">
        <v>3991</v>
      </c>
      <c r="C5219" s="2">
        <v>0</v>
      </c>
      <c r="D5219" s="2" t="s">
        <v>4081</v>
      </c>
      <c r="E5219" s="2">
        <v>6205</v>
      </c>
      <c r="F5219" s="2" t="s">
        <v>3849</v>
      </c>
      <c r="G5219" s="2">
        <v>2648777.9559999998</v>
      </c>
      <c r="H5219" s="2">
        <v>1136769.2760000001</v>
      </c>
      <c r="I5219" s="2" t="s">
        <v>4896</v>
      </c>
      <c r="J5219" s="4">
        <v>39630</v>
      </c>
      <c r="K5219" s="230">
        <f t="shared" si="283"/>
        <v>3</v>
      </c>
      <c r="L5219" s="2" t="str">
        <f>$B5219&amp;"-"&amp;COUNTIF($B$2:$B5219, $B5219)</f>
        <v>3991-1</v>
      </c>
    </row>
    <row r="5220" spans="1:12" x14ac:dyDescent="0.2">
      <c r="A5220" s="2" t="s">
        <v>4081</v>
      </c>
      <c r="B5220" s="2">
        <v>3992</v>
      </c>
      <c r="C5220" s="2">
        <v>0</v>
      </c>
      <c r="D5220" s="2" t="s">
        <v>4081</v>
      </c>
      <c r="E5220" s="2">
        <v>6205</v>
      </c>
      <c r="F5220" s="2" t="s">
        <v>3849</v>
      </c>
      <c r="G5220" s="2">
        <v>2649082.523</v>
      </c>
      <c r="H5220" s="2">
        <v>1141869.8259999999</v>
      </c>
      <c r="I5220" s="2" t="s">
        <v>4896</v>
      </c>
      <c r="J5220" s="4">
        <v>39630</v>
      </c>
      <c r="K5220" s="230">
        <f t="shared" si="283"/>
        <v>3</v>
      </c>
      <c r="L5220" s="2" t="str">
        <f>$B5220&amp;"-"&amp;COUNTIF($B$2:$B5220, $B5220)</f>
        <v>3992-1</v>
      </c>
    </row>
    <row r="5221" spans="1:12" x14ac:dyDescent="0.2">
      <c r="A5221" s="2" t="s">
        <v>4082</v>
      </c>
      <c r="B5221" s="2">
        <v>3994</v>
      </c>
      <c r="C5221" s="2">
        <v>2</v>
      </c>
      <c r="D5221" s="2" t="s">
        <v>4081</v>
      </c>
      <c r="E5221" s="2">
        <v>6205</v>
      </c>
      <c r="F5221" s="2" t="s">
        <v>3849</v>
      </c>
      <c r="G5221" s="2">
        <v>2650523.61</v>
      </c>
      <c r="H5221" s="2">
        <v>1138073.8970000001</v>
      </c>
      <c r="I5221" s="2" t="s">
        <v>4896</v>
      </c>
      <c r="J5221" s="4">
        <v>39630</v>
      </c>
      <c r="K5221" s="230">
        <f t="shared" si="283"/>
        <v>3</v>
      </c>
      <c r="L5221" s="2" t="str">
        <f>$B5221&amp;"-"&amp;COUNTIF($B$2:$B5221, $B5221)</f>
        <v>3994-2</v>
      </c>
    </row>
    <row r="5222" spans="1:12" x14ac:dyDescent="0.2">
      <c r="A5222" s="2" t="s">
        <v>4083</v>
      </c>
      <c r="B5222" s="2">
        <v>1903</v>
      </c>
      <c r="C5222" s="2">
        <v>0</v>
      </c>
      <c r="D5222" s="2" t="s">
        <v>4083</v>
      </c>
      <c r="E5222" s="2">
        <v>6211</v>
      </c>
      <c r="F5222" s="2" t="s">
        <v>3849</v>
      </c>
      <c r="G5222" s="2">
        <v>2570530.9410000001</v>
      </c>
      <c r="H5222" s="2">
        <v>1114332.6710000001</v>
      </c>
      <c r="I5222" s="2" t="s">
        <v>4898</v>
      </c>
      <c r="J5222" s="4">
        <v>39630</v>
      </c>
      <c r="K5222" s="230">
        <f t="shared" si="283"/>
        <v>2</v>
      </c>
      <c r="L5222" s="2" t="str">
        <f>$B5222&amp;"-"&amp;COUNTIF($B$2:$B5222, $B5222)</f>
        <v>1903-1</v>
      </c>
    </row>
    <row r="5223" spans="1:12" x14ac:dyDescent="0.2">
      <c r="A5223" s="2" t="s">
        <v>4084</v>
      </c>
      <c r="B5223" s="2">
        <v>1905</v>
      </c>
      <c r="C5223" s="2">
        <v>0</v>
      </c>
      <c r="D5223" s="2" t="s">
        <v>4084</v>
      </c>
      <c r="E5223" s="2">
        <v>6212</v>
      </c>
      <c r="F5223" s="2" t="s">
        <v>3849</v>
      </c>
      <c r="G5223" s="2">
        <v>2570784.8029999998</v>
      </c>
      <c r="H5223" s="2">
        <v>1110833.0419999999</v>
      </c>
      <c r="I5223" s="2" t="s">
        <v>4898</v>
      </c>
      <c r="J5223" s="4">
        <v>39630</v>
      </c>
      <c r="K5223" s="230">
        <f t="shared" si="283"/>
        <v>2</v>
      </c>
      <c r="L5223" s="2" t="str">
        <f>$B5223&amp;"-"&amp;COUNTIF($B$2:$B5223, $B5223)</f>
        <v>1905-1</v>
      </c>
    </row>
    <row r="5224" spans="1:12" x14ac:dyDescent="0.2">
      <c r="A5224" s="2" t="s">
        <v>4085</v>
      </c>
      <c r="B5224" s="2">
        <v>1902</v>
      </c>
      <c r="C5224" s="2">
        <v>0</v>
      </c>
      <c r="D5224" s="2" t="s">
        <v>4085</v>
      </c>
      <c r="E5224" s="2">
        <v>6213</v>
      </c>
      <c r="F5224" s="2" t="s">
        <v>3849</v>
      </c>
      <c r="G5224" s="2">
        <v>2562588.821</v>
      </c>
      <c r="H5224" s="2">
        <v>1111382.186</v>
      </c>
      <c r="I5224" s="2" t="s">
        <v>4898</v>
      </c>
      <c r="J5224" s="4">
        <v>39630</v>
      </c>
      <c r="K5224" s="230">
        <f t="shared" si="283"/>
        <v>2</v>
      </c>
      <c r="L5224" s="2" t="str">
        <f>$B5224&amp;"-"&amp;COUNTIF($B$2:$B5224, $B5224)</f>
        <v>1902-1</v>
      </c>
    </row>
    <row r="5225" spans="1:12" x14ac:dyDescent="0.2">
      <c r="A5225" s="2" t="s">
        <v>4086</v>
      </c>
      <c r="B5225" s="2">
        <v>1925</v>
      </c>
      <c r="C5225" s="2">
        <v>0</v>
      </c>
      <c r="D5225" s="2" t="s">
        <v>4086</v>
      </c>
      <c r="E5225" s="2">
        <v>6214</v>
      </c>
      <c r="F5225" s="2" t="s">
        <v>3849</v>
      </c>
      <c r="G5225" s="2">
        <v>2562192.4389999998</v>
      </c>
      <c r="H5225" s="2">
        <v>1102400.4040000001</v>
      </c>
      <c r="I5225" s="2" t="s">
        <v>4898</v>
      </c>
      <c r="J5225" s="4">
        <v>39630</v>
      </c>
      <c r="K5225" s="230">
        <f t="shared" si="283"/>
        <v>2</v>
      </c>
      <c r="L5225" s="2" t="str">
        <f>$B5225&amp;"-"&amp;COUNTIF($B$2:$B5225, $B5225)</f>
        <v>1925-1</v>
      </c>
    </row>
    <row r="5226" spans="1:12" x14ac:dyDescent="0.2">
      <c r="A5226" s="2" t="s">
        <v>4087</v>
      </c>
      <c r="B5226" s="2">
        <v>1925</v>
      </c>
      <c r="C5226" s="2">
        <v>1</v>
      </c>
      <c r="D5226" s="2" t="s">
        <v>4086</v>
      </c>
      <c r="E5226" s="2">
        <v>6214</v>
      </c>
      <c r="F5226" s="2" t="s">
        <v>3849</v>
      </c>
      <c r="G5226" s="2">
        <v>2562766.798</v>
      </c>
      <c r="H5226" s="2">
        <v>1100960.8740000001</v>
      </c>
      <c r="I5226" s="2" t="s">
        <v>4898</v>
      </c>
      <c r="J5226" s="4">
        <v>39630</v>
      </c>
      <c r="K5226" s="230">
        <f t="shared" si="283"/>
        <v>2</v>
      </c>
      <c r="L5226" s="2" t="str">
        <f>$B5226&amp;"-"&amp;COUNTIF($B$2:$B5226, $B5226)</f>
        <v>1925-2</v>
      </c>
    </row>
    <row r="5227" spans="1:12" x14ac:dyDescent="0.2">
      <c r="A5227" s="2" t="s">
        <v>4088</v>
      </c>
      <c r="B5227" s="2">
        <v>1869</v>
      </c>
      <c r="C5227" s="2">
        <v>0</v>
      </c>
      <c r="D5227" s="2" t="s">
        <v>4088</v>
      </c>
      <c r="E5227" s="2">
        <v>6215</v>
      </c>
      <c r="F5227" s="2" t="s">
        <v>3849</v>
      </c>
      <c r="G5227" s="2">
        <v>2565019.7140000002</v>
      </c>
      <c r="H5227" s="2">
        <v>1120863.2860000001</v>
      </c>
      <c r="I5227" s="2" t="s">
        <v>4898</v>
      </c>
      <c r="J5227" s="4">
        <v>39630</v>
      </c>
      <c r="K5227" s="230">
        <f t="shared" si="283"/>
        <v>2</v>
      </c>
      <c r="L5227" s="2" t="str">
        <f>$B5227&amp;"-"&amp;COUNTIF($B$2:$B5227, $B5227)</f>
        <v>1869-1</v>
      </c>
    </row>
    <row r="5228" spans="1:12" x14ac:dyDescent="0.2">
      <c r="A5228" s="2" t="s">
        <v>4036</v>
      </c>
      <c r="B5228" s="2">
        <v>1870</v>
      </c>
      <c r="C5228" s="2">
        <v>0</v>
      </c>
      <c r="D5228" s="2" t="s">
        <v>4088</v>
      </c>
      <c r="E5228" s="2">
        <v>6215</v>
      </c>
      <c r="F5228" s="2" t="s">
        <v>3849</v>
      </c>
      <c r="G5228" s="2">
        <v>2564011.034</v>
      </c>
      <c r="H5228" s="2">
        <v>1121564.075</v>
      </c>
      <c r="I5228" s="2" t="s">
        <v>4898</v>
      </c>
      <c r="J5228" s="4">
        <v>39630</v>
      </c>
      <c r="K5228" s="230">
        <f t="shared" si="283"/>
        <v>2</v>
      </c>
      <c r="L5228" s="2" t="str">
        <f>$B5228&amp;"-"&amp;COUNTIF($B$2:$B5228, $B5228)</f>
        <v>1870-3</v>
      </c>
    </row>
    <row r="5229" spans="1:12" x14ac:dyDescent="0.2">
      <c r="A5229" s="2" t="s">
        <v>4038</v>
      </c>
      <c r="B5229" s="2">
        <v>1871</v>
      </c>
      <c r="C5229" s="2">
        <v>2</v>
      </c>
      <c r="D5229" s="2" t="s">
        <v>4088</v>
      </c>
      <c r="E5229" s="2">
        <v>6215</v>
      </c>
      <c r="F5229" s="2" t="s">
        <v>3849</v>
      </c>
      <c r="G5229" s="2">
        <v>2563326.355</v>
      </c>
      <c r="H5229" s="2">
        <v>1118723.53</v>
      </c>
      <c r="I5229" s="2" t="s">
        <v>4898</v>
      </c>
      <c r="J5229" s="4">
        <v>39630</v>
      </c>
      <c r="K5229" s="230">
        <f t="shared" si="283"/>
        <v>2</v>
      </c>
      <c r="L5229" s="2" t="str">
        <f>$B5229&amp;"-"&amp;COUNTIF($B$2:$B5229, $B5229)</f>
        <v>1871-4</v>
      </c>
    </row>
    <row r="5230" spans="1:12" x14ac:dyDescent="0.2">
      <c r="A5230" s="2" t="s">
        <v>4097</v>
      </c>
      <c r="B5230" s="2">
        <v>1891</v>
      </c>
      <c r="C5230" s="2">
        <v>11</v>
      </c>
      <c r="D5230" s="2" t="s">
        <v>4088</v>
      </c>
      <c r="E5230" s="2">
        <v>6215</v>
      </c>
      <c r="F5230" s="2" t="s">
        <v>3849</v>
      </c>
      <c r="G5230" s="2">
        <v>2565290.1570000001</v>
      </c>
      <c r="H5230" s="2">
        <v>1119298.716</v>
      </c>
      <c r="I5230" s="2" t="s">
        <v>4898</v>
      </c>
      <c r="J5230" s="4">
        <v>39630</v>
      </c>
      <c r="K5230" s="230">
        <f t="shared" si="283"/>
        <v>2</v>
      </c>
      <c r="L5230" s="2" t="str">
        <f>$B5230&amp;"-"&amp;COUNTIF($B$2:$B5230, $B5230)</f>
        <v>1891-1</v>
      </c>
    </row>
    <row r="5231" spans="1:12" x14ac:dyDescent="0.2">
      <c r="A5231" s="2" t="s">
        <v>4089</v>
      </c>
      <c r="B5231" s="2">
        <v>1890</v>
      </c>
      <c r="C5231" s="2">
        <v>0</v>
      </c>
      <c r="D5231" s="2" t="s">
        <v>4090</v>
      </c>
      <c r="E5231" s="2">
        <v>6217</v>
      </c>
      <c r="F5231" s="2" t="s">
        <v>3849</v>
      </c>
      <c r="G5231" s="2">
        <v>2567245.0699999998</v>
      </c>
      <c r="H5231" s="2">
        <v>1115937.1540000001</v>
      </c>
      <c r="I5231" s="2" t="s">
        <v>4898</v>
      </c>
      <c r="J5231" s="4">
        <v>39630</v>
      </c>
      <c r="K5231" s="230">
        <f t="shared" si="283"/>
        <v>2</v>
      </c>
      <c r="L5231" s="2" t="str">
        <f>$B5231&amp;"-"&amp;COUNTIF($B$2:$B5231, $B5231)</f>
        <v>1890-1</v>
      </c>
    </row>
    <row r="5232" spans="1:12" x14ac:dyDescent="0.2">
      <c r="A5232" s="2" t="s">
        <v>4091</v>
      </c>
      <c r="B5232" s="2">
        <v>1890</v>
      </c>
      <c r="C5232" s="2">
        <v>1</v>
      </c>
      <c r="D5232" s="2" t="s">
        <v>4090</v>
      </c>
      <c r="E5232" s="2">
        <v>6217</v>
      </c>
      <c r="F5232" s="2" t="s">
        <v>3849</v>
      </c>
      <c r="G5232" s="2">
        <v>2565194.4879999999</v>
      </c>
      <c r="H5232" s="2">
        <v>1115151.5989999999</v>
      </c>
      <c r="I5232" s="2" t="s">
        <v>4898</v>
      </c>
      <c r="J5232" s="4">
        <v>39630</v>
      </c>
      <c r="K5232" s="230">
        <f t="shared" si="283"/>
        <v>2</v>
      </c>
      <c r="L5232" s="2" t="str">
        <f>$B5232&amp;"-"&amp;COUNTIF($B$2:$B5232, $B5232)</f>
        <v>1890-2</v>
      </c>
    </row>
    <row r="5233" spans="1:12" x14ac:dyDescent="0.2">
      <c r="A5233" s="2" t="s">
        <v>4085</v>
      </c>
      <c r="B5233" s="2">
        <v>1902</v>
      </c>
      <c r="C5233" s="2">
        <v>0</v>
      </c>
      <c r="D5233" s="2" t="s">
        <v>4090</v>
      </c>
      <c r="E5233" s="2">
        <v>6217</v>
      </c>
      <c r="F5233" s="2" t="s">
        <v>3849</v>
      </c>
      <c r="G5233" s="2">
        <v>2568414.3289999999</v>
      </c>
      <c r="H5233" s="2">
        <v>1114897.1029999999</v>
      </c>
      <c r="I5233" s="2" t="s">
        <v>4898</v>
      </c>
      <c r="J5233" s="4">
        <v>39630</v>
      </c>
      <c r="K5233" s="230">
        <f t="shared" si="283"/>
        <v>2</v>
      </c>
      <c r="L5233" s="2" t="str">
        <f>$B5233&amp;"-"&amp;COUNTIF($B$2:$B5233, $B5233)</f>
        <v>1902-2</v>
      </c>
    </row>
    <row r="5234" spans="1:12" x14ac:dyDescent="0.2">
      <c r="A5234" s="2" t="s">
        <v>4092</v>
      </c>
      <c r="B5234" s="2">
        <v>1922</v>
      </c>
      <c r="C5234" s="2">
        <v>0</v>
      </c>
      <c r="D5234" s="2" t="s">
        <v>4092</v>
      </c>
      <c r="E5234" s="2">
        <v>6218</v>
      </c>
      <c r="F5234" s="2" t="s">
        <v>3849</v>
      </c>
      <c r="G5234" s="2">
        <v>2566595.378</v>
      </c>
      <c r="H5234" s="2">
        <v>1109074.969</v>
      </c>
      <c r="I5234" s="2" t="s">
        <v>4898</v>
      </c>
      <c r="J5234" s="4">
        <v>39630</v>
      </c>
      <c r="K5234" s="230">
        <f t="shared" si="283"/>
        <v>2</v>
      </c>
      <c r="L5234" s="2" t="str">
        <f>$B5234&amp;"-"&amp;COUNTIF($B$2:$B5234, $B5234)</f>
        <v>1922-1</v>
      </c>
    </row>
    <row r="5235" spans="1:12" x14ac:dyDescent="0.2">
      <c r="A5235" s="2" t="s">
        <v>4093</v>
      </c>
      <c r="B5235" s="2">
        <v>1922</v>
      </c>
      <c r="C5235" s="2">
        <v>1</v>
      </c>
      <c r="D5235" s="2" t="s">
        <v>4092</v>
      </c>
      <c r="E5235" s="2">
        <v>6218</v>
      </c>
      <c r="F5235" s="2" t="s">
        <v>3849</v>
      </c>
      <c r="G5235" s="2">
        <v>2567680.733</v>
      </c>
      <c r="H5235" s="2">
        <v>1108500.9720000001</v>
      </c>
      <c r="I5235" s="2" t="s">
        <v>4898</v>
      </c>
      <c r="J5235" s="4">
        <v>39630</v>
      </c>
      <c r="K5235" s="230">
        <f t="shared" si="283"/>
        <v>2</v>
      </c>
      <c r="L5235" s="2" t="str">
        <f>$B5235&amp;"-"&amp;COUNTIF($B$2:$B5235, $B5235)</f>
        <v>1922-2</v>
      </c>
    </row>
    <row r="5236" spans="1:12" x14ac:dyDescent="0.2">
      <c r="A5236" s="2" t="s">
        <v>4094</v>
      </c>
      <c r="B5236" s="2">
        <v>1923</v>
      </c>
      <c r="C5236" s="2">
        <v>0</v>
      </c>
      <c r="D5236" s="2" t="s">
        <v>4092</v>
      </c>
      <c r="E5236" s="2">
        <v>6218</v>
      </c>
      <c r="F5236" s="2" t="s">
        <v>3849</v>
      </c>
      <c r="G5236" s="2">
        <v>2561527.0690000001</v>
      </c>
      <c r="H5236" s="2">
        <v>1105548.719</v>
      </c>
      <c r="I5236" s="2" t="s">
        <v>4898</v>
      </c>
      <c r="J5236" s="4">
        <v>39630</v>
      </c>
      <c r="K5236" s="230">
        <f t="shared" si="283"/>
        <v>2</v>
      </c>
      <c r="L5236" s="2" t="str">
        <f>$B5236&amp;"-"&amp;COUNTIF($B$2:$B5236, $B5236)</f>
        <v>1923-1</v>
      </c>
    </row>
    <row r="5237" spans="1:12" x14ac:dyDescent="0.2">
      <c r="A5237" s="2" t="s">
        <v>4095</v>
      </c>
      <c r="B5237" s="2">
        <v>1923</v>
      </c>
      <c r="C5237" s="2">
        <v>2</v>
      </c>
      <c r="D5237" s="2" t="s">
        <v>4092</v>
      </c>
      <c r="E5237" s="2">
        <v>6218</v>
      </c>
      <c r="F5237" s="2" t="s">
        <v>3849</v>
      </c>
      <c r="G5237" s="2">
        <v>2565351.1359999999</v>
      </c>
      <c r="H5237" s="2">
        <v>1105446.243</v>
      </c>
      <c r="I5237" s="2" t="s">
        <v>4898</v>
      </c>
      <c r="J5237" s="4">
        <v>39630</v>
      </c>
      <c r="K5237" s="230">
        <f t="shared" si="283"/>
        <v>2</v>
      </c>
      <c r="L5237" s="2" t="str">
        <f>$B5237&amp;"-"&amp;COUNTIF($B$2:$B5237, $B5237)</f>
        <v>1923-2</v>
      </c>
    </row>
    <row r="5238" spans="1:12" x14ac:dyDescent="0.2">
      <c r="A5238" s="2" t="s">
        <v>4096</v>
      </c>
      <c r="B5238" s="2">
        <v>1904</v>
      </c>
      <c r="C5238" s="2">
        <v>0</v>
      </c>
      <c r="D5238" s="2" t="s">
        <v>4096</v>
      </c>
      <c r="E5238" s="2">
        <v>6219</v>
      </c>
      <c r="F5238" s="2" t="s">
        <v>3849</v>
      </c>
      <c r="G5238" s="2">
        <v>2568478.38</v>
      </c>
      <c r="H5238" s="2">
        <v>1110294.5090000001</v>
      </c>
      <c r="I5238" s="2" t="s">
        <v>4898</v>
      </c>
      <c r="J5238" s="4">
        <v>39630</v>
      </c>
      <c r="K5238" s="230">
        <f t="shared" si="283"/>
        <v>2</v>
      </c>
      <c r="L5238" s="2" t="str">
        <f>$B5238&amp;"-"&amp;COUNTIF($B$2:$B5238, $B5238)</f>
        <v>1904-2</v>
      </c>
    </row>
    <row r="5239" spans="1:12" x14ac:dyDescent="0.2">
      <c r="A5239" s="2" t="s">
        <v>4022</v>
      </c>
      <c r="B5239" s="2">
        <v>1920</v>
      </c>
      <c r="C5239" s="2">
        <v>0</v>
      </c>
      <c r="D5239" s="2" t="s">
        <v>4096</v>
      </c>
      <c r="E5239" s="2">
        <v>6219</v>
      </c>
      <c r="F5239" s="2" t="s">
        <v>3849</v>
      </c>
      <c r="G5239" s="2">
        <v>2568682.713</v>
      </c>
      <c r="H5239" s="2">
        <v>1107247.993</v>
      </c>
      <c r="I5239" s="2" t="s">
        <v>4898</v>
      </c>
      <c r="J5239" s="4">
        <v>39630</v>
      </c>
      <c r="K5239" s="230">
        <f t="shared" si="283"/>
        <v>2</v>
      </c>
      <c r="L5239" s="2" t="str">
        <f>$B5239&amp;"-"&amp;COUNTIF($B$2:$B5239, $B5239)</f>
        <v>1920-3</v>
      </c>
    </row>
    <row r="5240" spans="1:12" x14ac:dyDescent="0.2">
      <c r="A5240" s="2" t="s">
        <v>4097</v>
      </c>
      <c r="B5240" s="2">
        <v>1891</v>
      </c>
      <c r="C5240" s="2">
        <v>11</v>
      </c>
      <c r="D5240" s="2" t="s">
        <v>4097</v>
      </c>
      <c r="E5240" s="2">
        <v>6220</v>
      </c>
      <c r="F5240" s="2" t="s">
        <v>3849</v>
      </c>
      <c r="G5240" s="2">
        <v>2563959.44</v>
      </c>
      <c r="H5240" s="2">
        <v>1116946.3829999999</v>
      </c>
      <c r="I5240" s="2" t="s">
        <v>4898</v>
      </c>
      <c r="J5240" s="4">
        <v>39630</v>
      </c>
      <c r="K5240" s="230">
        <f t="shared" si="283"/>
        <v>2</v>
      </c>
      <c r="L5240" s="2" t="str">
        <f>$B5240&amp;"-"&amp;COUNTIF($B$2:$B5240, $B5240)</f>
        <v>1891-2</v>
      </c>
    </row>
    <row r="5241" spans="1:12" x14ac:dyDescent="0.2">
      <c r="A5241" s="2" t="s">
        <v>4098</v>
      </c>
      <c r="B5241" s="2">
        <v>3966</v>
      </c>
      <c r="C5241" s="2">
        <v>0</v>
      </c>
      <c r="D5241" s="2" t="s">
        <v>4098</v>
      </c>
      <c r="E5241" s="2">
        <v>6232</v>
      </c>
      <c r="F5241" s="2" t="s">
        <v>3849</v>
      </c>
      <c r="G5241" s="2">
        <v>2605975.46</v>
      </c>
      <c r="H5241" s="2">
        <v>1123623.335</v>
      </c>
      <c r="I5241" s="2" t="s">
        <v>4898</v>
      </c>
      <c r="J5241" s="4">
        <v>39630</v>
      </c>
      <c r="K5241" s="230">
        <f t="shared" si="283"/>
        <v>2</v>
      </c>
      <c r="L5241" s="2" t="str">
        <f>$B5241&amp;"-"&amp;COUNTIF($B$2:$B5241, $B5241)</f>
        <v>3966-1</v>
      </c>
    </row>
    <row r="5242" spans="1:12" x14ac:dyDescent="0.2">
      <c r="A5242" s="2" t="s">
        <v>4099</v>
      </c>
      <c r="B5242" s="2">
        <v>3966</v>
      </c>
      <c r="C5242" s="2">
        <v>1</v>
      </c>
      <c r="D5242" s="2" t="s">
        <v>4098</v>
      </c>
      <c r="E5242" s="2">
        <v>6232</v>
      </c>
      <c r="F5242" s="2" t="s">
        <v>3849</v>
      </c>
      <c r="G5242" s="2">
        <v>2604105.8429999999</v>
      </c>
      <c r="H5242" s="2">
        <v>1123209.378</v>
      </c>
      <c r="I5242" s="2" t="s">
        <v>4898</v>
      </c>
      <c r="J5242" s="4">
        <v>39630</v>
      </c>
      <c r="K5242" s="230">
        <f t="shared" si="283"/>
        <v>2</v>
      </c>
      <c r="L5242" s="2" t="str">
        <f>$B5242&amp;"-"&amp;COUNTIF($B$2:$B5242, $B5242)</f>
        <v>3966-2</v>
      </c>
    </row>
    <row r="5243" spans="1:12" x14ac:dyDescent="0.2">
      <c r="A5243" s="2" t="s">
        <v>4100</v>
      </c>
      <c r="B5243" s="2">
        <v>3967</v>
      </c>
      <c r="C5243" s="2">
        <v>0</v>
      </c>
      <c r="D5243" s="2" t="s">
        <v>4098</v>
      </c>
      <c r="E5243" s="2">
        <v>6232</v>
      </c>
      <c r="F5243" s="2" t="s">
        <v>3849</v>
      </c>
      <c r="G5243" s="2">
        <v>2607315.94</v>
      </c>
      <c r="H5243" s="2">
        <v>1121122.054</v>
      </c>
      <c r="I5243" s="2" t="s">
        <v>4898</v>
      </c>
      <c r="J5243" s="4">
        <v>39630</v>
      </c>
      <c r="K5243" s="230">
        <f t="shared" si="283"/>
        <v>2</v>
      </c>
      <c r="L5243" s="2" t="str">
        <f>$B5243&amp;"-"&amp;COUNTIF($B$2:$B5243, $B5243)</f>
        <v>3967-2</v>
      </c>
    </row>
    <row r="5244" spans="1:12" x14ac:dyDescent="0.2">
      <c r="A5244" s="2" t="s">
        <v>4102</v>
      </c>
      <c r="B5244" s="2">
        <v>3979</v>
      </c>
      <c r="C5244" s="2">
        <v>0</v>
      </c>
      <c r="D5244" s="2" t="s">
        <v>4098</v>
      </c>
      <c r="E5244" s="2">
        <v>6232</v>
      </c>
      <c r="F5244" s="2" t="s">
        <v>3849</v>
      </c>
      <c r="G5244" s="2">
        <v>2603324.2200000002</v>
      </c>
      <c r="H5244" s="2">
        <v>1122996.7860000001</v>
      </c>
      <c r="I5244" s="2" t="s">
        <v>4898</v>
      </c>
      <c r="J5244" s="4">
        <v>39630</v>
      </c>
      <c r="K5244" s="230">
        <f t="shared" si="283"/>
        <v>2</v>
      </c>
      <c r="L5244" s="2" t="str">
        <f>$B5244&amp;"-"&amp;COUNTIF($B$2:$B5244, $B5244)</f>
        <v>3979-1</v>
      </c>
    </row>
    <row r="5245" spans="1:12" x14ac:dyDescent="0.2">
      <c r="A5245" s="2" t="s">
        <v>4101</v>
      </c>
      <c r="B5245" s="2">
        <v>3965</v>
      </c>
      <c r="C5245" s="2">
        <v>0</v>
      </c>
      <c r="D5245" s="2" t="s">
        <v>4101</v>
      </c>
      <c r="E5245" s="2">
        <v>6235</v>
      </c>
      <c r="F5245" s="2" t="s">
        <v>3849</v>
      </c>
      <c r="G5245" s="2">
        <v>2607767.5279999999</v>
      </c>
      <c r="H5245" s="2">
        <v>1124772.405</v>
      </c>
      <c r="I5245" s="2" t="s">
        <v>4898</v>
      </c>
      <c r="J5245" s="4">
        <v>39630</v>
      </c>
      <c r="K5245" s="230">
        <f t="shared" si="283"/>
        <v>2</v>
      </c>
      <c r="L5245" s="2" t="str">
        <f>$B5245&amp;"-"&amp;COUNTIF($B$2:$B5245, $B5245)</f>
        <v>3965-1</v>
      </c>
    </row>
    <row r="5246" spans="1:12" x14ac:dyDescent="0.2">
      <c r="A5246" s="2" t="s">
        <v>4100</v>
      </c>
      <c r="B5246" s="2">
        <v>3967</v>
      </c>
      <c r="C5246" s="2">
        <v>0</v>
      </c>
      <c r="D5246" s="2" t="s">
        <v>4102</v>
      </c>
      <c r="E5246" s="2">
        <v>6238</v>
      </c>
      <c r="F5246" s="2" t="s">
        <v>3849</v>
      </c>
      <c r="G5246" s="2">
        <v>2605262.2710000002</v>
      </c>
      <c r="H5246" s="2">
        <v>1121125.986</v>
      </c>
      <c r="I5246" s="2" t="s">
        <v>4898</v>
      </c>
      <c r="J5246" s="4">
        <v>39630</v>
      </c>
      <c r="K5246" s="230">
        <f t="shared" si="283"/>
        <v>2</v>
      </c>
      <c r="L5246" s="2" t="str">
        <f>$B5246&amp;"-"&amp;COUNTIF($B$2:$B5246, $B5246)</f>
        <v>3967-3</v>
      </c>
    </row>
    <row r="5247" spans="1:12" x14ac:dyDescent="0.2">
      <c r="A5247" s="2" t="s">
        <v>4102</v>
      </c>
      <c r="B5247" s="2">
        <v>3979</v>
      </c>
      <c r="C5247" s="2">
        <v>0</v>
      </c>
      <c r="D5247" s="2" t="s">
        <v>4102</v>
      </c>
      <c r="E5247" s="2">
        <v>6238</v>
      </c>
      <c r="F5247" s="2" t="s">
        <v>3849</v>
      </c>
      <c r="G5247" s="2">
        <v>2603658.5690000001</v>
      </c>
      <c r="H5247" s="2">
        <v>1119970.334</v>
      </c>
      <c r="I5247" s="2" t="s">
        <v>4898</v>
      </c>
      <c r="J5247" s="4">
        <v>39630</v>
      </c>
      <c r="K5247" s="230">
        <f t="shared" si="283"/>
        <v>2</v>
      </c>
      <c r="L5247" s="2" t="str">
        <f>$B5247&amp;"-"&amp;COUNTIF($B$2:$B5247, $B5247)</f>
        <v>3979-2</v>
      </c>
    </row>
    <row r="5248" spans="1:12" x14ac:dyDescent="0.2">
      <c r="A5248" s="2" t="s">
        <v>4103</v>
      </c>
      <c r="B5248" s="2">
        <v>1977</v>
      </c>
      <c r="C5248" s="2">
        <v>0</v>
      </c>
      <c r="D5248" s="2" t="s">
        <v>4103</v>
      </c>
      <c r="E5248" s="2">
        <v>6239</v>
      </c>
      <c r="F5248" s="2" t="s">
        <v>3849</v>
      </c>
      <c r="G5248" s="2">
        <v>2601371.4339999999</v>
      </c>
      <c r="H5248" s="2">
        <v>1132703.3940000001</v>
      </c>
      <c r="I5248" s="2" t="s">
        <v>4898</v>
      </c>
      <c r="J5248" s="4">
        <v>39630</v>
      </c>
      <c r="K5248" s="230">
        <f t="shared" si="283"/>
        <v>2</v>
      </c>
      <c r="L5248" s="2" t="str">
        <f>$B5248&amp;"-"&amp;COUNTIF($B$2:$B5248, $B5248)</f>
        <v>1977-1</v>
      </c>
    </row>
    <row r="5249" spans="1:12" x14ac:dyDescent="0.2">
      <c r="A5249" s="2" t="s">
        <v>4104</v>
      </c>
      <c r="B5249" s="2">
        <v>1978</v>
      </c>
      <c r="C5249" s="2">
        <v>0</v>
      </c>
      <c r="D5249" s="2" t="s">
        <v>4103</v>
      </c>
      <c r="E5249" s="2">
        <v>6239</v>
      </c>
      <c r="F5249" s="2" t="s">
        <v>3849</v>
      </c>
      <c r="G5249" s="2">
        <v>2600656.7680000002</v>
      </c>
      <c r="H5249" s="2">
        <v>1126387.203</v>
      </c>
      <c r="I5249" s="2" t="s">
        <v>4898</v>
      </c>
      <c r="J5249" s="4">
        <v>39630</v>
      </c>
      <c r="K5249" s="230">
        <f t="shared" si="283"/>
        <v>2</v>
      </c>
      <c r="L5249" s="2" t="str">
        <f>$B5249&amp;"-"&amp;COUNTIF($B$2:$B5249, $B5249)</f>
        <v>1978-1</v>
      </c>
    </row>
    <row r="5250" spans="1:12" x14ac:dyDescent="0.2">
      <c r="A5250" s="2" t="s">
        <v>4123</v>
      </c>
      <c r="B5250" s="2">
        <v>3963</v>
      </c>
      <c r="C5250" s="2">
        <v>0</v>
      </c>
      <c r="D5250" s="2" t="s">
        <v>4103</v>
      </c>
      <c r="E5250" s="2">
        <v>6239</v>
      </c>
      <c r="F5250" s="2" t="s">
        <v>3849</v>
      </c>
      <c r="G5250" s="2">
        <v>2603688.5159999998</v>
      </c>
      <c r="H5250" s="2">
        <v>1135476.3870000001</v>
      </c>
      <c r="I5250" s="2" t="s">
        <v>4898</v>
      </c>
      <c r="J5250" s="4">
        <v>39630</v>
      </c>
      <c r="K5250" s="230">
        <f t="shared" si="283"/>
        <v>2</v>
      </c>
      <c r="L5250" s="2" t="str">
        <f>$B5250&amp;"-"&amp;COUNTIF($B$2:$B5250, $B5250)</f>
        <v>3963-1</v>
      </c>
    </row>
    <row r="5251" spans="1:12" x14ac:dyDescent="0.2">
      <c r="A5251" s="2" t="s">
        <v>4921</v>
      </c>
      <c r="B5251" s="2">
        <v>3963</v>
      </c>
      <c r="C5251" s="2">
        <v>5</v>
      </c>
      <c r="D5251" s="2" t="s">
        <v>4103</v>
      </c>
      <c r="E5251" s="2">
        <v>6239</v>
      </c>
      <c r="F5251" s="2" t="s">
        <v>3849</v>
      </c>
      <c r="G5251" s="2">
        <v>2601101.6090000002</v>
      </c>
      <c r="H5251" s="2">
        <v>1128484.6780000001</v>
      </c>
      <c r="I5251" s="2" t="s">
        <v>4898</v>
      </c>
      <c r="J5251" s="4">
        <v>44986</v>
      </c>
      <c r="K5251" s="230">
        <f t="shared" ref="K5251:K5314" si="284">IF(I5251="it", 1, IF(I5251="fr", 2, 3))</f>
        <v>2</v>
      </c>
      <c r="L5251" s="2" t="str">
        <f>$B5251&amp;"-"&amp;COUNTIF($B$2:$B5251, $B5251)</f>
        <v>3963-2</v>
      </c>
    </row>
    <row r="5252" spans="1:12" x14ac:dyDescent="0.2">
      <c r="A5252" s="2" t="s">
        <v>4104</v>
      </c>
      <c r="B5252" s="2">
        <v>1978</v>
      </c>
      <c r="C5252" s="2">
        <v>0</v>
      </c>
      <c r="D5252" s="2" t="s">
        <v>4104</v>
      </c>
      <c r="E5252" s="2">
        <v>6240</v>
      </c>
      <c r="F5252" s="2" t="s">
        <v>3849</v>
      </c>
      <c r="G5252" s="2">
        <v>2600746.6630000002</v>
      </c>
      <c r="H5252" s="2">
        <v>1125222.172</v>
      </c>
      <c r="I5252" s="2" t="s">
        <v>4898</v>
      </c>
      <c r="J5252" s="4">
        <v>39630</v>
      </c>
      <c r="K5252" s="230">
        <f t="shared" si="284"/>
        <v>2</v>
      </c>
      <c r="L5252" s="2" t="str">
        <f>$B5252&amp;"-"&amp;COUNTIF($B$2:$B5252, $B5252)</f>
        <v>1978-2</v>
      </c>
    </row>
    <row r="5253" spans="1:12" x14ac:dyDescent="0.2">
      <c r="A5253" s="2" t="s">
        <v>4123</v>
      </c>
      <c r="B5253" s="2">
        <v>3963</v>
      </c>
      <c r="C5253" s="2">
        <v>0</v>
      </c>
      <c r="D5253" s="2" t="s">
        <v>4104</v>
      </c>
      <c r="E5253" s="2">
        <v>6240</v>
      </c>
      <c r="F5253" s="2" t="s">
        <v>3849</v>
      </c>
      <c r="G5253" s="2">
        <v>2602181.804</v>
      </c>
      <c r="H5253" s="2">
        <v>1128595.706</v>
      </c>
      <c r="I5253" s="2" t="s">
        <v>4898</v>
      </c>
      <c r="J5253" s="4">
        <v>39630</v>
      </c>
      <c r="K5253" s="230">
        <f t="shared" si="284"/>
        <v>2</v>
      </c>
      <c r="L5253" s="2" t="str">
        <f>$B5253&amp;"-"&amp;COUNTIF($B$2:$B5253, $B5253)</f>
        <v>3963-3</v>
      </c>
    </row>
    <row r="5254" spans="1:12" x14ac:dyDescent="0.2">
      <c r="A5254" s="2" t="s">
        <v>4921</v>
      </c>
      <c r="B5254" s="2">
        <v>3963</v>
      </c>
      <c r="C5254" s="2">
        <v>5</v>
      </c>
      <c r="D5254" s="2" t="s">
        <v>4104</v>
      </c>
      <c r="E5254" s="2">
        <v>6240</v>
      </c>
      <c r="F5254" s="2" t="s">
        <v>3849</v>
      </c>
      <c r="G5254" s="2">
        <v>2602154.182</v>
      </c>
      <c r="H5254" s="2">
        <v>1130083.7209999999</v>
      </c>
      <c r="I5254" s="2" t="s">
        <v>4898</v>
      </c>
      <c r="J5254" s="4">
        <v>44986</v>
      </c>
      <c r="K5254" s="230">
        <f t="shared" si="284"/>
        <v>2</v>
      </c>
      <c r="L5254" s="2" t="str">
        <f>$B5254&amp;"-"&amp;COUNTIF($B$2:$B5254, $B5254)</f>
        <v>3963-4</v>
      </c>
    </row>
    <row r="5255" spans="1:12" x14ac:dyDescent="0.2">
      <c r="A5255" s="2" t="s">
        <v>4128</v>
      </c>
      <c r="B5255" s="2">
        <v>3971</v>
      </c>
      <c r="C5255" s="2">
        <v>1</v>
      </c>
      <c r="D5255" s="2" t="s">
        <v>4104</v>
      </c>
      <c r="E5255" s="2">
        <v>6240</v>
      </c>
      <c r="F5255" s="2" t="s">
        <v>3849</v>
      </c>
      <c r="G5255" s="2">
        <v>2602615.08</v>
      </c>
      <c r="H5255" s="2">
        <v>1125339.2830000001</v>
      </c>
      <c r="I5255" s="2" t="s">
        <v>4898</v>
      </c>
      <c r="J5255" s="4">
        <v>39630</v>
      </c>
      <c r="K5255" s="230">
        <f t="shared" si="284"/>
        <v>2</v>
      </c>
      <c r="L5255" s="2" t="str">
        <f>$B5255&amp;"-"&amp;COUNTIF($B$2:$B5255, $B5255)</f>
        <v>3971-1</v>
      </c>
    </row>
    <row r="5256" spans="1:12" x14ac:dyDescent="0.2">
      <c r="A5256" s="2" t="s">
        <v>4129</v>
      </c>
      <c r="B5256" s="2">
        <v>3971</v>
      </c>
      <c r="C5256" s="2">
        <v>2</v>
      </c>
      <c r="D5256" s="2" t="s">
        <v>4104</v>
      </c>
      <c r="E5256" s="2">
        <v>6240</v>
      </c>
      <c r="F5256" s="2" t="s">
        <v>3849</v>
      </c>
      <c r="G5256" s="2">
        <v>2602592.2059999998</v>
      </c>
      <c r="H5256" s="2">
        <v>1124828.0149999999</v>
      </c>
      <c r="I5256" s="2" t="s">
        <v>4898</v>
      </c>
      <c r="J5256" s="4">
        <v>39630</v>
      </c>
      <c r="K5256" s="230">
        <f t="shared" si="284"/>
        <v>2</v>
      </c>
      <c r="L5256" s="2" t="str">
        <f>$B5256&amp;"-"&amp;COUNTIF($B$2:$B5256, $B5256)</f>
        <v>3971-2</v>
      </c>
    </row>
    <row r="5257" spans="1:12" x14ac:dyDescent="0.2">
      <c r="A5257" s="2" t="s">
        <v>4105</v>
      </c>
      <c r="B5257" s="2">
        <v>3978</v>
      </c>
      <c r="C5257" s="2">
        <v>0</v>
      </c>
      <c r="D5257" s="2" t="s">
        <v>4104</v>
      </c>
      <c r="E5257" s="2">
        <v>6240</v>
      </c>
      <c r="F5257" s="2" t="s">
        <v>3849</v>
      </c>
      <c r="G5257" s="2">
        <v>2601257.7910000002</v>
      </c>
      <c r="H5257" s="2">
        <v>1124338.1710000001</v>
      </c>
      <c r="I5257" s="2" t="s">
        <v>4898</v>
      </c>
      <c r="J5257" s="4">
        <v>39630</v>
      </c>
      <c r="K5257" s="230">
        <f t="shared" si="284"/>
        <v>2</v>
      </c>
      <c r="L5257" s="2" t="str">
        <f>$B5257&amp;"-"&amp;COUNTIF($B$2:$B5257, $B5257)</f>
        <v>3978-1</v>
      </c>
    </row>
    <row r="5258" spans="1:12" x14ac:dyDescent="0.2">
      <c r="A5258" s="2" t="s">
        <v>4106</v>
      </c>
      <c r="B5258" s="2">
        <v>1958</v>
      </c>
      <c r="C5258" s="2">
        <v>0</v>
      </c>
      <c r="D5258" s="2" t="s">
        <v>4107</v>
      </c>
      <c r="E5258" s="2">
        <v>6246</v>
      </c>
      <c r="F5258" s="2" t="s">
        <v>3849</v>
      </c>
      <c r="G5258" s="2">
        <v>2599244.781</v>
      </c>
      <c r="H5258" s="2">
        <v>1122636.7760000001</v>
      </c>
      <c r="I5258" s="2" t="s">
        <v>4898</v>
      </c>
      <c r="J5258" s="4">
        <v>39630</v>
      </c>
      <c r="K5258" s="230">
        <f t="shared" si="284"/>
        <v>2</v>
      </c>
      <c r="L5258" s="2" t="str">
        <f>$B5258&amp;"-"&amp;COUNTIF($B$2:$B5258, $B5258)</f>
        <v>1958-2</v>
      </c>
    </row>
    <row r="5259" spans="1:12" x14ac:dyDescent="0.2">
      <c r="A5259" s="2" t="s">
        <v>4103</v>
      </c>
      <c r="B5259" s="2">
        <v>1977</v>
      </c>
      <c r="C5259" s="2">
        <v>0</v>
      </c>
      <c r="D5259" s="2" t="s">
        <v>4107</v>
      </c>
      <c r="E5259" s="2">
        <v>6246</v>
      </c>
      <c r="F5259" s="2" t="s">
        <v>3849</v>
      </c>
      <c r="G5259" s="2">
        <v>2599010.9759999998</v>
      </c>
      <c r="H5259" s="2">
        <v>1124105.135</v>
      </c>
      <c r="I5259" s="2" t="s">
        <v>4898</v>
      </c>
      <c r="J5259" s="4">
        <v>39630</v>
      </c>
      <c r="K5259" s="230">
        <f t="shared" si="284"/>
        <v>2</v>
      </c>
      <c r="L5259" s="2" t="str">
        <f>$B5259&amp;"-"&amp;COUNTIF($B$2:$B5259, $B5259)</f>
        <v>1977-2</v>
      </c>
    </row>
    <row r="5260" spans="1:12" x14ac:dyDescent="0.2">
      <c r="A5260" s="2" t="s">
        <v>4105</v>
      </c>
      <c r="B5260" s="2">
        <v>3978</v>
      </c>
      <c r="C5260" s="2">
        <v>0</v>
      </c>
      <c r="D5260" s="2" t="s">
        <v>4107</v>
      </c>
      <c r="E5260" s="2">
        <v>6246</v>
      </c>
      <c r="F5260" s="2" t="s">
        <v>3849</v>
      </c>
      <c r="G5260" s="2">
        <v>2599401.1439999999</v>
      </c>
      <c r="H5260" s="2">
        <v>1123185.8910000001</v>
      </c>
      <c r="I5260" s="2" t="s">
        <v>4898</v>
      </c>
      <c r="J5260" s="4">
        <v>39630</v>
      </c>
      <c r="K5260" s="230">
        <f t="shared" si="284"/>
        <v>2</v>
      </c>
      <c r="L5260" s="2" t="str">
        <f>$B5260&amp;"-"&amp;COUNTIF($B$2:$B5260, $B5260)</f>
        <v>3978-2</v>
      </c>
    </row>
    <row r="5261" spans="1:12" x14ac:dyDescent="0.2">
      <c r="A5261" s="2" t="s">
        <v>4106</v>
      </c>
      <c r="B5261" s="2">
        <v>1958</v>
      </c>
      <c r="C5261" s="2">
        <v>0</v>
      </c>
      <c r="D5261" s="2" t="s">
        <v>4108</v>
      </c>
      <c r="E5261" s="2">
        <v>6248</v>
      </c>
      <c r="F5261" s="2" t="s">
        <v>3849</v>
      </c>
      <c r="G5261" s="2">
        <v>2600504.696</v>
      </c>
      <c r="H5261" s="2">
        <v>1123272.5930000001</v>
      </c>
      <c r="I5261" s="2" t="s">
        <v>4898</v>
      </c>
      <c r="J5261" s="4">
        <v>39630</v>
      </c>
      <c r="K5261" s="230">
        <f t="shared" si="284"/>
        <v>2</v>
      </c>
      <c r="L5261" s="2" t="str">
        <f>$B5261&amp;"-"&amp;COUNTIF($B$2:$B5261, $B5261)</f>
        <v>1958-3</v>
      </c>
    </row>
    <row r="5262" spans="1:12" x14ac:dyDescent="0.2">
      <c r="A5262" s="2" t="s">
        <v>4108</v>
      </c>
      <c r="B5262" s="2">
        <v>3960</v>
      </c>
      <c r="C5262" s="2">
        <v>0</v>
      </c>
      <c r="D5262" s="2" t="s">
        <v>4108</v>
      </c>
      <c r="E5262" s="2">
        <v>6248</v>
      </c>
      <c r="F5262" s="2" t="s">
        <v>3849</v>
      </c>
      <c r="G5262" s="2">
        <v>2609296.7289999998</v>
      </c>
      <c r="H5262" s="2">
        <v>1126418.7439999999</v>
      </c>
      <c r="I5262" s="2" t="s">
        <v>4898</v>
      </c>
      <c r="J5262" s="4">
        <v>39630</v>
      </c>
      <c r="K5262" s="230">
        <f t="shared" si="284"/>
        <v>2</v>
      </c>
      <c r="L5262" s="2" t="str">
        <f>$B5262&amp;"-"&amp;COUNTIF($B$2:$B5262, $B5262)</f>
        <v>3960-1</v>
      </c>
    </row>
    <row r="5263" spans="1:12" x14ac:dyDescent="0.2">
      <c r="A5263" s="2" t="s">
        <v>4109</v>
      </c>
      <c r="B5263" s="2">
        <v>3960</v>
      </c>
      <c r="C5263" s="2">
        <v>5</v>
      </c>
      <c r="D5263" s="2" t="s">
        <v>4108</v>
      </c>
      <c r="E5263" s="2">
        <v>6248</v>
      </c>
      <c r="F5263" s="2" t="s">
        <v>3849</v>
      </c>
      <c r="G5263" s="2">
        <v>2606946.9900000002</v>
      </c>
      <c r="H5263" s="2">
        <v>1127275.5360000001</v>
      </c>
      <c r="I5263" s="2" t="s">
        <v>4898</v>
      </c>
      <c r="J5263" s="4">
        <v>39630</v>
      </c>
      <c r="K5263" s="230">
        <f t="shared" si="284"/>
        <v>2</v>
      </c>
      <c r="L5263" s="2" t="str">
        <f>$B5263&amp;"-"&amp;COUNTIF($B$2:$B5263, $B5263)</f>
        <v>3960-2</v>
      </c>
    </row>
    <row r="5264" spans="1:12" x14ac:dyDescent="0.2">
      <c r="A5264" s="2" t="s">
        <v>4101</v>
      </c>
      <c r="B5264" s="2">
        <v>3965</v>
      </c>
      <c r="C5264" s="2">
        <v>0</v>
      </c>
      <c r="D5264" s="2" t="s">
        <v>4108</v>
      </c>
      <c r="E5264" s="2">
        <v>6248</v>
      </c>
      <c r="F5264" s="2" t="s">
        <v>3849</v>
      </c>
      <c r="G5264" s="2">
        <v>2606861.8259999999</v>
      </c>
      <c r="H5264" s="2">
        <v>1125304.7109999999</v>
      </c>
      <c r="I5264" s="2" t="s">
        <v>4898</v>
      </c>
      <c r="J5264" s="4">
        <v>39630</v>
      </c>
      <c r="K5264" s="230">
        <f t="shared" si="284"/>
        <v>2</v>
      </c>
      <c r="L5264" s="2" t="str">
        <f>$B5264&amp;"-"&amp;COUNTIF($B$2:$B5264, $B5264)</f>
        <v>3965-2</v>
      </c>
    </row>
    <row r="5265" spans="1:12" x14ac:dyDescent="0.2">
      <c r="A5265" s="2" t="s">
        <v>4098</v>
      </c>
      <c r="B5265" s="2">
        <v>3966</v>
      </c>
      <c r="C5265" s="2">
        <v>0</v>
      </c>
      <c r="D5265" s="2" t="s">
        <v>4108</v>
      </c>
      <c r="E5265" s="2">
        <v>6248</v>
      </c>
      <c r="F5265" s="2" t="s">
        <v>3849</v>
      </c>
      <c r="G5265" s="2">
        <v>2605650.2969999998</v>
      </c>
      <c r="H5265" s="2">
        <v>1124334.1440000001</v>
      </c>
      <c r="I5265" s="2" t="s">
        <v>4898</v>
      </c>
      <c r="J5265" s="4">
        <v>39630</v>
      </c>
      <c r="K5265" s="230">
        <f t="shared" si="284"/>
        <v>2</v>
      </c>
      <c r="L5265" s="2" t="str">
        <f>$B5265&amp;"-"&amp;COUNTIF($B$2:$B5265, $B5265)</f>
        <v>3966-3</v>
      </c>
    </row>
    <row r="5266" spans="1:12" x14ac:dyDescent="0.2">
      <c r="A5266" s="2" t="s">
        <v>4099</v>
      </c>
      <c r="B5266" s="2">
        <v>3966</v>
      </c>
      <c r="C5266" s="2">
        <v>1</v>
      </c>
      <c r="D5266" s="2" t="s">
        <v>4108</v>
      </c>
      <c r="E5266" s="2">
        <v>6248</v>
      </c>
      <c r="F5266" s="2" t="s">
        <v>3849</v>
      </c>
      <c r="G5266" s="2">
        <v>2604335.2749999999</v>
      </c>
      <c r="H5266" s="2">
        <v>1123752.0279999999</v>
      </c>
      <c r="I5266" s="2" t="s">
        <v>4898</v>
      </c>
      <c r="J5266" s="4">
        <v>39630</v>
      </c>
      <c r="K5266" s="230">
        <f t="shared" si="284"/>
        <v>2</v>
      </c>
      <c r="L5266" s="2" t="str">
        <f>$B5266&amp;"-"&amp;COUNTIF($B$2:$B5266, $B5266)</f>
        <v>3966-4</v>
      </c>
    </row>
    <row r="5267" spans="1:12" x14ac:dyDescent="0.2">
      <c r="A5267" s="2" t="s">
        <v>4129</v>
      </c>
      <c r="B5267" s="2">
        <v>3971</v>
      </c>
      <c r="C5267" s="2">
        <v>2</v>
      </c>
      <c r="D5267" s="2" t="s">
        <v>4108</v>
      </c>
      <c r="E5267" s="2">
        <v>6248</v>
      </c>
      <c r="F5267" s="2" t="s">
        <v>3849</v>
      </c>
      <c r="G5267" s="2">
        <v>2603779.5970000001</v>
      </c>
      <c r="H5267" s="2">
        <v>1124827.412</v>
      </c>
      <c r="I5267" s="2" t="s">
        <v>4898</v>
      </c>
      <c r="J5267" s="4">
        <v>39630</v>
      </c>
      <c r="K5267" s="230">
        <f t="shared" si="284"/>
        <v>2</v>
      </c>
      <c r="L5267" s="2" t="str">
        <f>$B5267&amp;"-"&amp;COUNTIF($B$2:$B5267, $B5267)</f>
        <v>3971-3</v>
      </c>
    </row>
    <row r="5268" spans="1:12" x14ac:dyDescent="0.2">
      <c r="A5268" s="2" t="s">
        <v>4110</v>
      </c>
      <c r="B5268" s="2">
        <v>3976</v>
      </c>
      <c r="C5268" s="2">
        <v>0</v>
      </c>
      <c r="D5268" s="2" t="s">
        <v>4108</v>
      </c>
      <c r="E5268" s="2">
        <v>6248</v>
      </c>
      <c r="F5268" s="2" t="s">
        <v>3849</v>
      </c>
      <c r="G5268" s="2">
        <v>2605053.4309999999</v>
      </c>
      <c r="H5268" s="2">
        <v>1125011.5519999999</v>
      </c>
      <c r="I5268" s="2" t="s">
        <v>4898</v>
      </c>
      <c r="J5268" s="4">
        <v>39630</v>
      </c>
      <c r="K5268" s="230">
        <f t="shared" si="284"/>
        <v>2</v>
      </c>
      <c r="L5268" s="2" t="str">
        <f>$B5268&amp;"-"&amp;COUNTIF($B$2:$B5268, $B5268)</f>
        <v>3976-1</v>
      </c>
    </row>
    <row r="5269" spans="1:12" x14ac:dyDescent="0.2">
      <c r="A5269" s="2" t="s">
        <v>4132</v>
      </c>
      <c r="B5269" s="2">
        <v>3976</v>
      </c>
      <c r="C5269" s="2">
        <v>2</v>
      </c>
      <c r="D5269" s="2" t="s">
        <v>4108</v>
      </c>
      <c r="E5269" s="2">
        <v>6248</v>
      </c>
      <c r="F5269" s="2" t="s">
        <v>3849</v>
      </c>
      <c r="G5269" s="2">
        <v>2604583.1340000001</v>
      </c>
      <c r="H5269" s="2">
        <v>1125228.3570000001</v>
      </c>
      <c r="I5269" s="2" t="s">
        <v>4898</v>
      </c>
      <c r="J5269" s="4">
        <v>39630</v>
      </c>
      <c r="K5269" s="230">
        <f t="shared" si="284"/>
        <v>2</v>
      </c>
      <c r="L5269" s="2" t="str">
        <f>$B5269&amp;"-"&amp;COUNTIF($B$2:$B5269, $B5269)</f>
        <v>3976-2</v>
      </c>
    </row>
    <row r="5270" spans="1:12" x14ac:dyDescent="0.2">
      <c r="A5270" s="2" t="s">
        <v>4111</v>
      </c>
      <c r="B5270" s="2">
        <v>3977</v>
      </c>
      <c r="C5270" s="2">
        <v>0</v>
      </c>
      <c r="D5270" s="2" t="s">
        <v>4108</v>
      </c>
      <c r="E5270" s="2">
        <v>6248</v>
      </c>
      <c r="F5270" s="2" t="s">
        <v>3849</v>
      </c>
      <c r="G5270" s="2">
        <v>2601988.324</v>
      </c>
      <c r="H5270" s="2">
        <v>1123272.2830000001</v>
      </c>
      <c r="I5270" s="2" t="s">
        <v>4898</v>
      </c>
      <c r="J5270" s="4">
        <v>39630</v>
      </c>
      <c r="K5270" s="230">
        <f t="shared" si="284"/>
        <v>2</v>
      </c>
      <c r="L5270" s="2" t="str">
        <f>$B5270&amp;"-"&amp;COUNTIF($B$2:$B5270, $B5270)</f>
        <v>3977-1</v>
      </c>
    </row>
    <row r="5271" spans="1:12" x14ac:dyDescent="0.2">
      <c r="A5271" s="2" t="s">
        <v>4112</v>
      </c>
      <c r="B5271" s="2">
        <v>3960</v>
      </c>
      <c r="C5271" s="2">
        <v>4</v>
      </c>
      <c r="D5271" s="2" t="s">
        <v>4113</v>
      </c>
      <c r="E5271" s="2">
        <v>6252</v>
      </c>
      <c r="F5271" s="2" t="s">
        <v>3849</v>
      </c>
      <c r="G5271" s="2">
        <v>2609439.6349999998</v>
      </c>
      <c r="H5271" s="2">
        <v>1124112.0530000001</v>
      </c>
      <c r="I5271" s="2" t="s">
        <v>4898</v>
      </c>
      <c r="J5271" s="4">
        <v>39630</v>
      </c>
      <c r="K5271" s="230">
        <f t="shared" si="284"/>
        <v>2</v>
      </c>
      <c r="L5271" s="2" t="str">
        <f>$B5271&amp;"-"&amp;COUNTIF($B$2:$B5271, $B5271)</f>
        <v>3960-3</v>
      </c>
    </row>
    <row r="5272" spans="1:12" x14ac:dyDescent="0.2">
      <c r="A5272" s="2" t="s">
        <v>4114</v>
      </c>
      <c r="B5272" s="2">
        <v>3961</v>
      </c>
      <c r="C5272" s="2">
        <v>21</v>
      </c>
      <c r="D5272" s="2" t="s">
        <v>4113</v>
      </c>
      <c r="E5272" s="2">
        <v>6252</v>
      </c>
      <c r="F5272" s="2" t="s">
        <v>3849</v>
      </c>
      <c r="G5272" s="2">
        <v>2610653.75</v>
      </c>
      <c r="H5272" s="2">
        <v>1120407.534</v>
      </c>
      <c r="I5272" s="2" t="s">
        <v>4898</v>
      </c>
      <c r="J5272" s="4">
        <v>39630</v>
      </c>
      <c r="K5272" s="230">
        <f t="shared" si="284"/>
        <v>2</v>
      </c>
      <c r="L5272" s="2" t="str">
        <f>$B5272&amp;"-"&amp;COUNTIF($B$2:$B5272, $B5272)</f>
        <v>3961-1</v>
      </c>
    </row>
    <row r="5273" spans="1:12" x14ac:dyDescent="0.2">
      <c r="A5273" s="2" t="s">
        <v>4115</v>
      </c>
      <c r="B5273" s="2">
        <v>3961</v>
      </c>
      <c r="C5273" s="2">
        <v>22</v>
      </c>
      <c r="D5273" s="2" t="s">
        <v>4113</v>
      </c>
      <c r="E5273" s="2">
        <v>6252</v>
      </c>
      <c r="F5273" s="2" t="s">
        <v>3849</v>
      </c>
      <c r="G5273" s="2">
        <v>2614606.8139999998</v>
      </c>
      <c r="H5273" s="2">
        <v>1118241.308</v>
      </c>
      <c r="I5273" s="2" t="s">
        <v>4898</v>
      </c>
      <c r="J5273" s="4">
        <v>39630</v>
      </c>
      <c r="K5273" s="230">
        <f t="shared" si="284"/>
        <v>2</v>
      </c>
      <c r="L5273" s="2" t="str">
        <f>$B5273&amp;"-"&amp;COUNTIF($B$2:$B5273, $B5273)</f>
        <v>3961-2</v>
      </c>
    </row>
    <row r="5274" spans="1:12" x14ac:dyDescent="0.2">
      <c r="A5274" s="2" t="s">
        <v>4116</v>
      </c>
      <c r="B5274" s="2">
        <v>3961</v>
      </c>
      <c r="C5274" s="2">
        <v>23</v>
      </c>
      <c r="D5274" s="2" t="s">
        <v>4113</v>
      </c>
      <c r="E5274" s="2">
        <v>6252</v>
      </c>
      <c r="F5274" s="2" t="s">
        <v>3849</v>
      </c>
      <c r="G5274" s="2">
        <v>2612283.9470000002</v>
      </c>
      <c r="H5274" s="2">
        <v>1123043.227</v>
      </c>
      <c r="I5274" s="2" t="s">
        <v>4898</v>
      </c>
      <c r="J5274" s="4">
        <v>39630</v>
      </c>
      <c r="K5274" s="230">
        <f t="shared" si="284"/>
        <v>2</v>
      </c>
      <c r="L5274" s="2" t="str">
        <f>$B5274&amp;"-"&amp;COUNTIF($B$2:$B5274, $B5274)</f>
        <v>3961-3</v>
      </c>
    </row>
    <row r="5275" spans="1:12" x14ac:dyDescent="0.2">
      <c r="A5275" s="2" t="s">
        <v>4117</v>
      </c>
      <c r="B5275" s="2">
        <v>3961</v>
      </c>
      <c r="C5275" s="2">
        <v>24</v>
      </c>
      <c r="D5275" s="2" t="s">
        <v>4113</v>
      </c>
      <c r="E5275" s="2">
        <v>6252</v>
      </c>
      <c r="F5275" s="2" t="s">
        <v>3849</v>
      </c>
      <c r="G5275" s="2">
        <v>2614124.6839999999</v>
      </c>
      <c r="H5275" s="2">
        <v>1114229.98</v>
      </c>
      <c r="I5275" s="2" t="s">
        <v>4898</v>
      </c>
      <c r="J5275" s="4">
        <v>39630</v>
      </c>
      <c r="K5275" s="230">
        <f t="shared" si="284"/>
        <v>2</v>
      </c>
      <c r="L5275" s="2" t="str">
        <f>$B5275&amp;"-"&amp;COUNTIF($B$2:$B5275, $B5275)</f>
        <v>3961-4</v>
      </c>
    </row>
    <row r="5276" spans="1:12" x14ac:dyDescent="0.2">
      <c r="A5276" s="2" t="s">
        <v>4118</v>
      </c>
      <c r="B5276" s="2">
        <v>3961</v>
      </c>
      <c r="C5276" s="2">
        <v>25</v>
      </c>
      <c r="D5276" s="2" t="s">
        <v>4113</v>
      </c>
      <c r="E5276" s="2">
        <v>6252</v>
      </c>
      <c r="F5276" s="2" t="s">
        <v>3849</v>
      </c>
      <c r="G5276" s="2">
        <v>2616218.4410000001</v>
      </c>
      <c r="H5276" s="2">
        <v>1105834.675</v>
      </c>
      <c r="I5276" s="2" t="s">
        <v>4898</v>
      </c>
      <c r="J5276" s="4">
        <v>39630</v>
      </c>
      <c r="K5276" s="230">
        <f t="shared" si="284"/>
        <v>2</v>
      </c>
      <c r="L5276" s="2" t="str">
        <f>$B5276&amp;"-"&amp;COUNTIF($B$2:$B5276, $B5276)</f>
        <v>3961-5</v>
      </c>
    </row>
    <row r="5277" spans="1:12" x14ac:dyDescent="0.2">
      <c r="A5277" s="2" t="s">
        <v>4119</v>
      </c>
      <c r="B5277" s="2">
        <v>3961</v>
      </c>
      <c r="C5277" s="2">
        <v>26</v>
      </c>
      <c r="D5277" s="2" t="s">
        <v>4113</v>
      </c>
      <c r="E5277" s="2">
        <v>6252</v>
      </c>
      <c r="F5277" s="2" t="s">
        <v>3849</v>
      </c>
      <c r="G5277" s="2">
        <v>2609655.6060000001</v>
      </c>
      <c r="H5277" s="2">
        <v>1110415.3089999999</v>
      </c>
      <c r="I5277" s="2" t="s">
        <v>4898</v>
      </c>
      <c r="J5277" s="4">
        <v>39630</v>
      </c>
      <c r="K5277" s="230">
        <f t="shared" si="284"/>
        <v>2</v>
      </c>
      <c r="L5277" s="2" t="str">
        <f>$B5277&amp;"-"&amp;COUNTIF($B$2:$B5277, $B5277)</f>
        <v>3961-6</v>
      </c>
    </row>
    <row r="5278" spans="1:12" x14ac:dyDescent="0.2">
      <c r="A5278" s="2" t="s">
        <v>4120</v>
      </c>
      <c r="B5278" s="2">
        <v>3961</v>
      </c>
      <c r="C5278" s="2">
        <v>27</v>
      </c>
      <c r="D5278" s="2" t="s">
        <v>4113</v>
      </c>
      <c r="E5278" s="2">
        <v>6252</v>
      </c>
      <c r="F5278" s="2" t="s">
        <v>3849</v>
      </c>
      <c r="G5278" s="2">
        <v>2612209.8330000001</v>
      </c>
      <c r="H5278" s="2">
        <v>1116239.1769999999</v>
      </c>
      <c r="I5278" s="2" t="s">
        <v>4898</v>
      </c>
      <c r="J5278" s="4">
        <v>41334</v>
      </c>
      <c r="K5278" s="230">
        <f t="shared" si="284"/>
        <v>2</v>
      </c>
      <c r="L5278" s="2" t="str">
        <f>$B5278&amp;"-"&amp;COUNTIF($B$2:$B5278, $B5278)</f>
        <v>3961-7</v>
      </c>
    </row>
    <row r="5279" spans="1:12" x14ac:dyDescent="0.2">
      <c r="A5279" s="2" t="s">
        <v>4121</v>
      </c>
      <c r="B5279" s="2">
        <v>3961</v>
      </c>
      <c r="C5279" s="2">
        <v>41</v>
      </c>
      <c r="D5279" s="2" t="s">
        <v>4113</v>
      </c>
      <c r="E5279" s="2">
        <v>6252</v>
      </c>
      <c r="F5279" s="2" t="s">
        <v>3849</v>
      </c>
      <c r="G5279" s="2">
        <v>2609242.5520000001</v>
      </c>
      <c r="H5279" s="2">
        <v>1116909.183</v>
      </c>
      <c r="I5279" s="2" t="s">
        <v>4898</v>
      </c>
      <c r="J5279" s="4">
        <v>39630</v>
      </c>
      <c r="K5279" s="230">
        <f t="shared" si="284"/>
        <v>2</v>
      </c>
      <c r="L5279" s="2" t="str">
        <f>$B5279&amp;"-"&amp;COUNTIF($B$2:$B5279, $B5279)</f>
        <v>3961-8</v>
      </c>
    </row>
    <row r="5280" spans="1:12" x14ac:dyDescent="0.2">
      <c r="A5280" s="2" t="s">
        <v>4108</v>
      </c>
      <c r="B5280" s="2">
        <v>3960</v>
      </c>
      <c r="C5280" s="2">
        <v>0</v>
      </c>
      <c r="D5280" s="2" t="s">
        <v>4123</v>
      </c>
      <c r="E5280" s="2">
        <v>6253</v>
      </c>
      <c r="F5280" s="2" t="s">
        <v>3849</v>
      </c>
      <c r="G5280" s="2">
        <v>2605755.1320000002</v>
      </c>
      <c r="H5280" s="2">
        <v>1126248.699</v>
      </c>
      <c r="I5280" s="2" t="s">
        <v>4898</v>
      </c>
      <c r="J5280" s="4">
        <v>39630</v>
      </c>
      <c r="K5280" s="230">
        <f t="shared" si="284"/>
        <v>2</v>
      </c>
      <c r="L5280" s="2" t="str">
        <f>$B5280&amp;"-"&amp;COUNTIF($B$2:$B5280, $B5280)</f>
        <v>3960-4</v>
      </c>
    </row>
    <row r="5281" spans="1:12" x14ac:dyDescent="0.2">
      <c r="A5281" s="2" t="s">
        <v>4122</v>
      </c>
      <c r="B5281" s="2">
        <v>3960</v>
      </c>
      <c r="C5281" s="2">
        <v>2</v>
      </c>
      <c r="D5281" s="2" t="s">
        <v>4123</v>
      </c>
      <c r="E5281" s="2">
        <v>6253</v>
      </c>
      <c r="F5281" s="2" t="s">
        <v>3849</v>
      </c>
      <c r="G5281" s="2">
        <v>2604768.4679999999</v>
      </c>
      <c r="H5281" s="2">
        <v>1126180.273</v>
      </c>
      <c r="I5281" s="2" t="s">
        <v>4898</v>
      </c>
      <c r="J5281" s="4">
        <v>39630</v>
      </c>
      <c r="K5281" s="230">
        <f t="shared" si="284"/>
        <v>2</v>
      </c>
      <c r="L5281" s="2" t="str">
        <f>$B5281&amp;"-"&amp;COUNTIF($B$2:$B5281, $B5281)</f>
        <v>3960-5</v>
      </c>
    </row>
    <row r="5282" spans="1:12" x14ac:dyDescent="0.2">
      <c r="A5282" s="2" t="s">
        <v>4124</v>
      </c>
      <c r="B5282" s="2">
        <v>3960</v>
      </c>
      <c r="C5282" s="2">
        <v>3</v>
      </c>
      <c r="D5282" s="2" t="s">
        <v>4123</v>
      </c>
      <c r="E5282" s="2">
        <v>6253</v>
      </c>
      <c r="F5282" s="2" t="s">
        <v>3849</v>
      </c>
      <c r="G5282" s="2">
        <v>2605529.3849999998</v>
      </c>
      <c r="H5282" s="2">
        <v>1126879.2490000001</v>
      </c>
      <c r="I5282" s="2" t="s">
        <v>4898</v>
      </c>
      <c r="J5282" s="4">
        <v>39630</v>
      </c>
      <c r="K5282" s="230">
        <f t="shared" si="284"/>
        <v>2</v>
      </c>
      <c r="L5282" s="2" t="str">
        <f>$B5282&amp;"-"&amp;COUNTIF($B$2:$B5282, $B5282)</f>
        <v>3960-6</v>
      </c>
    </row>
    <row r="5283" spans="1:12" x14ac:dyDescent="0.2">
      <c r="A5283" s="2" t="s">
        <v>4123</v>
      </c>
      <c r="B5283" s="2">
        <v>3963</v>
      </c>
      <c r="C5283" s="2">
        <v>0</v>
      </c>
      <c r="D5283" s="2" t="s">
        <v>4123</v>
      </c>
      <c r="E5283" s="2">
        <v>6253</v>
      </c>
      <c r="F5283" s="2" t="s">
        <v>3849</v>
      </c>
      <c r="G5283" s="2">
        <v>2604177.1340000001</v>
      </c>
      <c r="H5283" s="2">
        <v>1132203.7120000001</v>
      </c>
      <c r="I5283" s="2" t="s">
        <v>4898</v>
      </c>
      <c r="J5283" s="4">
        <v>39630</v>
      </c>
      <c r="K5283" s="230">
        <f t="shared" si="284"/>
        <v>2</v>
      </c>
      <c r="L5283" s="2" t="str">
        <f>$B5283&amp;"-"&amp;COUNTIF($B$2:$B5283, $B5283)</f>
        <v>3963-5</v>
      </c>
    </row>
    <row r="5284" spans="1:12" x14ac:dyDescent="0.2">
      <c r="A5284" s="2" t="s">
        <v>4125</v>
      </c>
      <c r="B5284" s="2">
        <v>3963</v>
      </c>
      <c r="C5284" s="2">
        <v>3</v>
      </c>
      <c r="D5284" s="2" t="s">
        <v>4123</v>
      </c>
      <c r="E5284" s="2">
        <v>6253</v>
      </c>
      <c r="F5284" s="2" t="s">
        <v>3849</v>
      </c>
      <c r="G5284" s="2">
        <v>2604085.2119999998</v>
      </c>
      <c r="H5284" s="2">
        <v>1126911.2439999999</v>
      </c>
      <c r="I5284" s="2" t="s">
        <v>4898</v>
      </c>
      <c r="J5284" s="4">
        <v>39630</v>
      </c>
      <c r="K5284" s="230">
        <f t="shared" si="284"/>
        <v>2</v>
      </c>
      <c r="L5284" s="2" t="str">
        <f>$B5284&amp;"-"&amp;COUNTIF($B$2:$B5284, $B5284)</f>
        <v>3963-6</v>
      </c>
    </row>
    <row r="5285" spans="1:12" x14ac:dyDescent="0.2">
      <c r="A5285" s="2" t="s">
        <v>4126</v>
      </c>
      <c r="B5285" s="2">
        <v>3963</v>
      </c>
      <c r="C5285" s="2">
        <v>4</v>
      </c>
      <c r="D5285" s="2" t="s">
        <v>4123</v>
      </c>
      <c r="E5285" s="2">
        <v>6253</v>
      </c>
      <c r="F5285" s="2" t="s">
        <v>3849</v>
      </c>
      <c r="G5285" s="2">
        <v>2607778.3369999998</v>
      </c>
      <c r="H5285" s="2">
        <v>1133769.034</v>
      </c>
      <c r="I5285" s="2" t="s">
        <v>4898</v>
      </c>
      <c r="J5285" s="4">
        <v>39630</v>
      </c>
      <c r="K5285" s="230">
        <f t="shared" si="284"/>
        <v>2</v>
      </c>
      <c r="L5285" s="2" t="str">
        <f>$B5285&amp;"-"&amp;COUNTIF($B$2:$B5285, $B5285)</f>
        <v>3963-7</v>
      </c>
    </row>
    <row r="5286" spans="1:12" x14ac:dyDescent="0.2">
      <c r="A5286" s="2" t="s">
        <v>4001</v>
      </c>
      <c r="B5286" s="2">
        <v>3970</v>
      </c>
      <c r="C5286" s="2">
        <v>0</v>
      </c>
      <c r="D5286" s="2" t="s">
        <v>4123</v>
      </c>
      <c r="E5286" s="2">
        <v>6253</v>
      </c>
      <c r="F5286" s="2" t="s">
        <v>3849</v>
      </c>
      <c r="G5286" s="2">
        <v>2608623.4939999999</v>
      </c>
      <c r="H5286" s="2">
        <v>1130571.1170000001</v>
      </c>
      <c r="I5286" s="2" t="s">
        <v>4896</v>
      </c>
      <c r="J5286" s="4">
        <v>39630</v>
      </c>
      <c r="K5286" s="230">
        <f t="shared" si="284"/>
        <v>3</v>
      </c>
      <c r="L5286" s="2" t="str">
        <f>$B5286&amp;"-"&amp;COUNTIF($B$2:$B5286, $B5286)</f>
        <v>3970-4</v>
      </c>
    </row>
    <row r="5287" spans="1:12" x14ac:dyDescent="0.2">
      <c r="A5287" s="2" t="s">
        <v>4127</v>
      </c>
      <c r="B5287" s="2">
        <v>3971</v>
      </c>
      <c r="C5287" s="2">
        <v>0</v>
      </c>
      <c r="D5287" s="2" t="s">
        <v>4123</v>
      </c>
      <c r="E5287" s="2">
        <v>6253</v>
      </c>
      <c r="F5287" s="2" t="s">
        <v>3849</v>
      </c>
      <c r="G5287" s="2">
        <v>2602555.892</v>
      </c>
      <c r="H5287" s="2">
        <v>1126230.223</v>
      </c>
      <c r="I5287" s="2" t="s">
        <v>4898</v>
      </c>
      <c r="J5287" s="4">
        <v>39630</v>
      </c>
      <c r="K5287" s="230">
        <f t="shared" si="284"/>
        <v>2</v>
      </c>
      <c r="L5287" s="2" t="str">
        <f>$B5287&amp;"-"&amp;COUNTIF($B$2:$B5287, $B5287)</f>
        <v>3971-4</v>
      </c>
    </row>
    <row r="5288" spans="1:12" x14ac:dyDescent="0.2">
      <c r="A5288" s="2" t="s">
        <v>4128</v>
      </c>
      <c r="B5288" s="2">
        <v>3971</v>
      </c>
      <c r="C5288" s="2">
        <v>1</v>
      </c>
      <c r="D5288" s="2" t="s">
        <v>4123</v>
      </c>
      <c r="E5288" s="2">
        <v>6253</v>
      </c>
      <c r="F5288" s="2" t="s">
        <v>3849</v>
      </c>
      <c r="G5288" s="2">
        <v>2603372.52</v>
      </c>
      <c r="H5288" s="2">
        <v>1125702.2749999999</v>
      </c>
      <c r="I5288" s="2" t="s">
        <v>4898</v>
      </c>
      <c r="J5288" s="4">
        <v>39630</v>
      </c>
      <c r="K5288" s="230">
        <f t="shared" si="284"/>
        <v>2</v>
      </c>
      <c r="L5288" s="2" t="str">
        <f>$B5288&amp;"-"&amp;COUNTIF($B$2:$B5288, $B5288)</f>
        <v>3971-5</v>
      </c>
    </row>
    <row r="5289" spans="1:12" x14ac:dyDescent="0.2">
      <c r="A5289" s="2" t="s">
        <v>4129</v>
      </c>
      <c r="B5289" s="2">
        <v>3971</v>
      </c>
      <c r="C5289" s="2">
        <v>2</v>
      </c>
      <c r="D5289" s="2" t="s">
        <v>4123</v>
      </c>
      <c r="E5289" s="2">
        <v>6253</v>
      </c>
      <c r="F5289" s="2" t="s">
        <v>3849</v>
      </c>
      <c r="G5289" s="2">
        <v>2603562.29</v>
      </c>
      <c r="H5289" s="2">
        <v>1125078.3540000001</v>
      </c>
      <c r="I5289" s="2" t="s">
        <v>4898</v>
      </c>
      <c r="J5289" s="4">
        <v>39630</v>
      </c>
      <c r="K5289" s="230">
        <f t="shared" si="284"/>
        <v>2</v>
      </c>
      <c r="L5289" s="2" t="str">
        <f>$B5289&amp;"-"&amp;COUNTIF($B$2:$B5289, $B5289)</f>
        <v>3971-6</v>
      </c>
    </row>
    <row r="5290" spans="1:12" x14ac:dyDescent="0.2">
      <c r="A5290" s="2" t="s">
        <v>4135</v>
      </c>
      <c r="B5290" s="2">
        <v>3972</v>
      </c>
      <c r="C5290" s="2">
        <v>0</v>
      </c>
      <c r="D5290" s="2" t="s">
        <v>4123</v>
      </c>
      <c r="E5290" s="2">
        <v>6253</v>
      </c>
      <c r="F5290" s="2" t="s">
        <v>3849</v>
      </c>
      <c r="G5290" s="2">
        <v>2609129.2170000002</v>
      </c>
      <c r="H5290" s="2">
        <v>1132122.5560000001</v>
      </c>
      <c r="I5290" s="2" t="s">
        <v>4898</v>
      </c>
      <c r="J5290" s="4">
        <v>39630</v>
      </c>
      <c r="K5290" s="230">
        <f t="shared" si="284"/>
        <v>2</v>
      </c>
      <c r="L5290" s="2" t="str">
        <f>$B5290&amp;"-"&amp;COUNTIF($B$2:$B5290, $B5290)</f>
        <v>3972-1</v>
      </c>
    </row>
    <row r="5291" spans="1:12" x14ac:dyDescent="0.2">
      <c r="A5291" s="2" t="s">
        <v>4136</v>
      </c>
      <c r="B5291" s="2">
        <v>3973</v>
      </c>
      <c r="C5291" s="2">
        <v>0</v>
      </c>
      <c r="D5291" s="2" t="s">
        <v>4123</v>
      </c>
      <c r="E5291" s="2">
        <v>6253</v>
      </c>
      <c r="F5291" s="2" t="s">
        <v>3849</v>
      </c>
      <c r="G5291" s="2">
        <v>2605509.2250000001</v>
      </c>
      <c r="H5291" s="2">
        <v>1127738.1029999999</v>
      </c>
      <c r="I5291" s="2" t="s">
        <v>4898</v>
      </c>
      <c r="J5291" s="4">
        <v>39630</v>
      </c>
      <c r="K5291" s="230">
        <f t="shared" si="284"/>
        <v>2</v>
      </c>
      <c r="L5291" s="2" t="str">
        <f>$B5291&amp;"-"&amp;COUNTIF($B$2:$B5291, $B5291)</f>
        <v>3973-1</v>
      </c>
    </row>
    <row r="5292" spans="1:12" x14ac:dyDescent="0.2">
      <c r="A5292" s="2" t="s">
        <v>4130</v>
      </c>
      <c r="B5292" s="2">
        <v>3974</v>
      </c>
      <c r="C5292" s="2">
        <v>0</v>
      </c>
      <c r="D5292" s="2" t="s">
        <v>4123</v>
      </c>
      <c r="E5292" s="2">
        <v>6253</v>
      </c>
      <c r="F5292" s="2" t="s">
        <v>3849</v>
      </c>
      <c r="G5292" s="2">
        <v>2606205.4759999998</v>
      </c>
      <c r="H5292" s="2">
        <v>1129460.9979999999</v>
      </c>
      <c r="I5292" s="2" t="s">
        <v>4898</v>
      </c>
      <c r="J5292" s="4">
        <v>39630</v>
      </c>
      <c r="K5292" s="230">
        <f t="shared" si="284"/>
        <v>2</v>
      </c>
      <c r="L5292" s="2" t="str">
        <f>$B5292&amp;"-"&amp;COUNTIF($B$2:$B5292, $B5292)</f>
        <v>3974-1</v>
      </c>
    </row>
    <row r="5293" spans="1:12" x14ac:dyDescent="0.2">
      <c r="A5293" s="2" t="s">
        <v>4131</v>
      </c>
      <c r="B5293" s="2">
        <v>3975</v>
      </c>
      <c r="C5293" s="2">
        <v>0</v>
      </c>
      <c r="D5293" s="2" t="s">
        <v>4123</v>
      </c>
      <c r="E5293" s="2">
        <v>6253</v>
      </c>
      <c r="F5293" s="2" t="s">
        <v>3849</v>
      </c>
      <c r="G5293" s="2">
        <v>2604775.392</v>
      </c>
      <c r="H5293" s="2">
        <v>1128341.483</v>
      </c>
      <c r="I5293" s="2" t="s">
        <v>4898</v>
      </c>
      <c r="J5293" s="4">
        <v>39630</v>
      </c>
      <c r="K5293" s="230">
        <f t="shared" si="284"/>
        <v>2</v>
      </c>
      <c r="L5293" s="2" t="str">
        <f>$B5293&amp;"-"&amp;COUNTIF($B$2:$B5293, $B5293)</f>
        <v>3975-1</v>
      </c>
    </row>
    <row r="5294" spans="1:12" x14ac:dyDescent="0.2">
      <c r="A5294" s="2" t="s">
        <v>4110</v>
      </c>
      <c r="B5294" s="2">
        <v>3976</v>
      </c>
      <c r="C5294" s="2">
        <v>0</v>
      </c>
      <c r="D5294" s="2" t="s">
        <v>4123</v>
      </c>
      <c r="E5294" s="2">
        <v>6253</v>
      </c>
      <c r="F5294" s="2" t="s">
        <v>3849</v>
      </c>
      <c r="G5294" s="2">
        <v>2605265.034</v>
      </c>
      <c r="H5294" s="2">
        <v>1125812.764</v>
      </c>
      <c r="I5294" s="2" t="s">
        <v>4898</v>
      </c>
      <c r="J5294" s="4">
        <v>39630</v>
      </c>
      <c r="K5294" s="230">
        <f t="shared" si="284"/>
        <v>2</v>
      </c>
      <c r="L5294" s="2" t="str">
        <f>$B5294&amp;"-"&amp;COUNTIF($B$2:$B5294, $B5294)</f>
        <v>3976-3</v>
      </c>
    </row>
    <row r="5295" spans="1:12" x14ac:dyDescent="0.2">
      <c r="A5295" s="2" t="s">
        <v>4132</v>
      </c>
      <c r="B5295" s="2">
        <v>3976</v>
      </c>
      <c r="C5295" s="2">
        <v>2</v>
      </c>
      <c r="D5295" s="2" t="s">
        <v>4123</v>
      </c>
      <c r="E5295" s="2">
        <v>6253</v>
      </c>
      <c r="F5295" s="2" t="s">
        <v>3849</v>
      </c>
      <c r="G5295" s="2">
        <v>2604568.6269999999</v>
      </c>
      <c r="H5295" s="2">
        <v>1125270.952</v>
      </c>
      <c r="I5295" s="2" t="s">
        <v>4898</v>
      </c>
      <c r="J5295" s="4">
        <v>39630</v>
      </c>
      <c r="K5295" s="230">
        <f t="shared" si="284"/>
        <v>2</v>
      </c>
      <c r="L5295" s="2" t="str">
        <f>$B5295&amp;"-"&amp;COUNTIF($B$2:$B5295, $B5295)</f>
        <v>3976-4</v>
      </c>
    </row>
    <row r="5296" spans="1:12" x14ac:dyDescent="0.2">
      <c r="A5296" s="2" t="s">
        <v>4108</v>
      </c>
      <c r="B5296" s="2">
        <v>3960</v>
      </c>
      <c r="C5296" s="2">
        <v>0</v>
      </c>
      <c r="D5296" s="2" t="s">
        <v>4134</v>
      </c>
      <c r="E5296" s="2">
        <v>6254</v>
      </c>
      <c r="F5296" s="2" t="s">
        <v>3849</v>
      </c>
      <c r="G5296" s="2">
        <v>2608627.7540000002</v>
      </c>
      <c r="H5296" s="2">
        <v>1127923.6089999999</v>
      </c>
      <c r="I5296" s="2" t="s">
        <v>4898</v>
      </c>
      <c r="J5296" s="4">
        <v>39630</v>
      </c>
      <c r="K5296" s="230">
        <f t="shared" si="284"/>
        <v>2</v>
      </c>
      <c r="L5296" s="2" t="str">
        <f>$B5296&amp;"-"&amp;COUNTIF($B$2:$B5296, $B5296)</f>
        <v>3960-7</v>
      </c>
    </row>
    <row r="5297" spans="1:12" x14ac:dyDescent="0.2">
      <c r="A5297" s="2" t="s">
        <v>4133</v>
      </c>
      <c r="B5297" s="2">
        <v>3968</v>
      </c>
      <c r="C5297" s="2">
        <v>0</v>
      </c>
      <c r="D5297" s="2" t="s">
        <v>4134</v>
      </c>
      <c r="E5297" s="2">
        <v>6254</v>
      </c>
      <c r="F5297" s="2" t="s">
        <v>3849</v>
      </c>
      <c r="G5297" s="2">
        <v>2607606.273</v>
      </c>
      <c r="H5297" s="2">
        <v>1127992.027</v>
      </c>
      <c r="I5297" s="2" t="s">
        <v>4898</v>
      </c>
      <c r="J5297" s="4">
        <v>39630</v>
      </c>
      <c r="K5297" s="230">
        <f t="shared" si="284"/>
        <v>2</v>
      </c>
      <c r="L5297" s="2" t="str">
        <f>$B5297&amp;"-"&amp;COUNTIF($B$2:$B5297, $B5297)</f>
        <v>3968-1</v>
      </c>
    </row>
    <row r="5298" spans="1:12" x14ac:dyDescent="0.2">
      <c r="A5298" s="2" t="s">
        <v>4001</v>
      </c>
      <c r="B5298" s="2">
        <v>3970</v>
      </c>
      <c r="C5298" s="2">
        <v>0</v>
      </c>
      <c r="D5298" s="2" t="s">
        <v>4134</v>
      </c>
      <c r="E5298" s="2">
        <v>6254</v>
      </c>
      <c r="F5298" s="2" t="s">
        <v>3849</v>
      </c>
      <c r="G5298" s="2">
        <v>2609244.568</v>
      </c>
      <c r="H5298" s="2">
        <v>1128577.4140000001</v>
      </c>
      <c r="I5298" s="2" t="s">
        <v>4896</v>
      </c>
      <c r="J5298" s="4">
        <v>39630</v>
      </c>
      <c r="K5298" s="230">
        <f t="shared" si="284"/>
        <v>3</v>
      </c>
      <c r="L5298" s="2" t="str">
        <f>$B5298&amp;"-"&amp;COUNTIF($B$2:$B5298, $B5298)</f>
        <v>3970-5</v>
      </c>
    </row>
    <row r="5299" spans="1:12" x14ac:dyDescent="0.2">
      <c r="A5299" s="2" t="s">
        <v>4135</v>
      </c>
      <c r="B5299" s="2">
        <v>3972</v>
      </c>
      <c r="C5299" s="2">
        <v>0</v>
      </c>
      <c r="D5299" s="2" t="s">
        <v>4134</v>
      </c>
      <c r="E5299" s="2">
        <v>6254</v>
      </c>
      <c r="F5299" s="2" t="s">
        <v>3849</v>
      </c>
      <c r="G5299" s="2">
        <v>2608326.7689999999</v>
      </c>
      <c r="H5299" s="2">
        <v>1128834.382</v>
      </c>
      <c r="I5299" s="2" t="s">
        <v>4898</v>
      </c>
      <c r="J5299" s="4">
        <v>39630</v>
      </c>
      <c r="K5299" s="230">
        <f t="shared" si="284"/>
        <v>2</v>
      </c>
      <c r="L5299" s="2" t="str">
        <f>$B5299&amp;"-"&amp;COUNTIF($B$2:$B5299, $B5299)</f>
        <v>3972-2</v>
      </c>
    </row>
    <row r="5300" spans="1:12" x14ac:dyDescent="0.2">
      <c r="A5300" s="2" t="s">
        <v>4136</v>
      </c>
      <c r="B5300" s="2">
        <v>3973</v>
      </c>
      <c r="C5300" s="2">
        <v>0</v>
      </c>
      <c r="D5300" s="2" t="s">
        <v>4134</v>
      </c>
      <c r="E5300" s="2">
        <v>6254</v>
      </c>
      <c r="F5300" s="2" t="s">
        <v>3849</v>
      </c>
      <c r="G5300" s="2">
        <v>2606837.889</v>
      </c>
      <c r="H5300" s="2">
        <v>1128371.193</v>
      </c>
      <c r="I5300" s="2" t="s">
        <v>4898</v>
      </c>
      <c r="J5300" s="4">
        <v>39630</v>
      </c>
      <c r="K5300" s="230">
        <f t="shared" si="284"/>
        <v>2</v>
      </c>
      <c r="L5300" s="2" t="str">
        <f>$B5300&amp;"-"&amp;COUNTIF($B$2:$B5300, $B5300)</f>
        <v>3973-2</v>
      </c>
    </row>
    <row r="5301" spans="1:12" x14ac:dyDescent="0.2">
      <c r="A5301" s="2" t="s">
        <v>4137</v>
      </c>
      <c r="B5301" s="2">
        <v>1974</v>
      </c>
      <c r="C5301" s="2">
        <v>0</v>
      </c>
      <c r="D5301" s="2" t="s">
        <v>4137</v>
      </c>
      <c r="E5301" s="2">
        <v>6261</v>
      </c>
      <c r="F5301" s="2" t="s">
        <v>3849</v>
      </c>
      <c r="G5301" s="2">
        <v>2595061.358</v>
      </c>
      <c r="H5301" s="2">
        <v>1127609.987</v>
      </c>
      <c r="I5301" s="2" t="s">
        <v>4898</v>
      </c>
      <c r="J5301" s="4">
        <v>39630</v>
      </c>
      <c r="K5301" s="230">
        <f t="shared" si="284"/>
        <v>2</v>
      </c>
      <c r="L5301" s="2" t="str">
        <f>$B5301&amp;"-"&amp;COUNTIF($B$2:$B5301, $B5301)</f>
        <v>1974-2</v>
      </c>
    </row>
    <row r="5302" spans="1:12" x14ac:dyDescent="0.2">
      <c r="A5302" s="2" t="s">
        <v>4141</v>
      </c>
      <c r="B5302" s="2">
        <v>1950</v>
      </c>
      <c r="C5302" s="2">
        <v>0</v>
      </c>
      <c r="D5302" s="2" t="s">
        <v>4138</v>
      </c>
      <c r="E5302" s="2">
        <v>6263</v>
      </c>
      <c r="F5302" s="2" t="s">
        <v>3849</v>
      </c>
      <c r="G5302" s="2">
        <v>2594412.8679999998</v>
      </c>
      <c r="H5302" s="2">
        <v>1122031.8060000001</v>
      </c>
      <c r="I5302" s="2" t="s">
        <v>4898</v>
      </c>
      <c r="J5302" s="4">
        <v>39630</v>
      </c>
      <c r="K5302" s="230">
        <f t="shared" si="284"/>
        <v>2</v>
      </c>
      <c r="L5302" s="2" t="str">
        <f>$B5302&amp;"-"&amp;COUNTIF($B$2:$B5302, $B5302)</f>
        <v>1950-1</v>
      </c>
    </row>
    <row r="5303" spans="1:12" x14ac:dyDescent="0.2">
      <c r="A5303" s="2" t="s">
        <v>3965</v>
      </c>
      <c r="B5303" s="2">
        <v>1966</v>
      </c>
      <c r="C5303" s="2">
        <v>11</v>
      </c>
      <c r="D5303" s="2" t="s">
        <v>4138</v>
      </c>
      <c r="E5303" s="2">
        <v>6263</v>
      </c>
      <c r="F5303" s="2" t="s">
        <v>3849</v>
      </c>
      <c r="G5303" s="2">
        <v>2596768.4070000001</v>
      </c>
      <c r="H5303" s="2">
        <v>1122315.6089999999</v>
      </c>
      <c r="I5303" s="2" t="s">
        <v>4898</v>
      </c>
      <c r="J5303" s="4">
        <v>39630</v>
      </c>
      <c r="K5303" s="230">
        <f t="shared" si="284"/>
        <v>2</v>
      </c>
      <c r="L5303" s="2" t="str">
        <f>$B5303&amp;"-"&amp;COUNTIF($B$2:$B5303, $B5303)</f>
        <v>1966-11</v>
      </c>
    </row>
    <row r="5304" spans="1:12" x14ac:dyDescent="0.2">
      <c r="A5304" s="2" t="s">
        <v>4138</v>
      </c>
      <c r="B5304" s="2">
        <v>1971</v>
      </c>
      <c r="C5304" s="2">
        <v>0</v>
      </c>
      <c r="D5304" s="2" t="s">
        <v>4138</v>
      </c>
      <c r="E5304" s="2">
        <v>6263</v>
      </c>
      <c r="F5304" s="2" t="s">
        <v>3849</v>
      </c>
      <c r="G5304" s="2">
        <v>2595727.2710000002</v>
      </c>
      <c r="H5304" s="2">
        <v>1122970.78</v>
      </c>
      <c r="I5304" s="2" t="s">
        <v>4898</v>
      </c>
      <c r="J5304" s="4">
        <v>39630</v>
      </c>
      <c r="K5304" s="230">
        <f t="shared" si="284"/>
        <v>2</v>
      </c>
      <c r="L5304" s="2" t="str">
        <f>$B5304&amp;"-"&amp;COUNTIF($B$2:$B5304, $B5304)</f>
        <v>1971-1</v>
      </c>
    </row>
    <row r="5305" spans="1:12" x14ac:dyDescent="0.2">
      <c r="A5305" s="2" t="s">
        <v>4139</v>
      </c>
      <c r="B5305" s="2">
        <v>1971</v>
      </c>
      <c r="C5305" s="2">
        <v>2</v>
      </c>
      <c r="D5305" s="2" t="s">
        <v>4138</v>
      </c>
      <c r="E5305" s="2">
        <v>6263</v>
      </c>
      <c r="F5305" s="2" t="s">
        <v>3849</v>
      </c>
      <c r="G5305" s="2">
        <v>2595429.6519999998</v>
      </c>
      <c r="H5305" s="2">
        <v>1121977.327</v>
      </c>
      <c r="I5305" s="2" t="s">
        <v>4898</v>
      </c>
      <c r="J5305" s="4">
        <v>39630</v>
      </c>
      <c r="K5305" s="230">
        <f t="shared" si="284"/>
        <v>2</v>
      </c>
      <c r="L5305" s="2" t="str">
        <f>$B5305&amp;"-"&amp;COUNTIF($B$2:$B5305, $B5305)</f>
        <v>1971-2</v>
      </c>
    </row>
    <row r="5306" spans="1:12" x14ac:dyDescent="0.2">
      <c r="A5306" s="2" t="s">
        <v>4141</v>
      </c>
      <c r="B5306" s="2">
        <v>1950</v>
      </c>
      <c r="C5306" s="2">
        <v>0</v>
      </c>
      <c r="D5306" s="2" t="s">
        <v>4140</v>
      </c>
      <c r="E5306" s="2">
        <v>6265</v>
      </c>
      <c r="F5306" s="2" t="s">
        <v>3849</v>
      </c>
      <c r="G5306" s="2">
        <v>2594180.1469999999</v>
      </c>
      <c r="H5306" s="2">
        <v>1121740.101</v>
      </c>
      <c r="I5306" s="2" t="s">
        <v>4898</v>
      </c>
      <c r="J5306" s="4">
        <v>39630</v>
      </c>
      <c r="K5306" s="230">
        <f t="shared" si="284"/>
        <v>2</v>
      </c>
      <c r="L5306" s="2" t="str">
        <f>$B5306&amp;"-"&amp;COUNTIF($B$2:$B5306, $B5306)</f>
        <v>1950-2</v>
      </c>
    </row>
    <row r="5307" spans="1:12" x14ac:dyDescent="0.2">
      <c r="A5307" s="2" t="s">
        <v>4143</v>
      </c>
      <c r="B5307" s="2">
        <v>1962</v>
      </c>
      <c r="C5307" s="2">
        <v>0</v>
      </c>
      <c r="D5307" s="2" t="s">
        <v>4140</v>
      </c>
      <c r="E5307" s="2">
        <v>6265</v>
      </c>
      <c r="F5307" s="2" t="s">
        <v>3849</v>
      </c>
      <c r="G5307" s="2">
        <v>2590555.5780000002</v>
      </c>
      <c r="H5307" s="2">
        <v>1120939.487</v>
      </c>
      <c r="I5307" s="2" t="s">
        <v>4898</v>
      </c>
      <c r="J5307" s="4">
        <v>39630</v>
      </c>
      <c r="K5307" s="230">
        <f t="shared" si="284"/>
        <v>2</v>
      </c>
      <c r="L5307" s="2" t="str">
        <f>$B5307&amp;"-"&amp;COUNTIF($B$2:$B5307, $B5307)</f>
        <v>1962-1</v>
      </c>
    </row>
    <row r="5308" spans="1:12" x14ac:dyDescent="0.2">
      <c r="A5308" s="2" t="s">
        <v>4140</v>
      </c>
      <c r="B5308" s="2">
        <v>1965</v>
      </c>
      <c r="C5308" s="2">
        <v>0</v>
      </c>
      <c r="D5308" s="2" t="s">
        <v>4140</v>
      </c>
      <c r="E5308" s="2">
        <v>6265</v>
      </c>
      <c r="F5308" s="2" t="s">
        <v>3849</v>
      </c>
      <c r="G5308" s="2">
        <v>2588264.753</v>
      </c>
      <c r="H5308" s="2">
        <v>1131886.5090000001</v>
      </c>
      <c r="I5308" s="2" t="s">
        <v>4898</v>
      </c>
      <c r="J5308" s="4">
        <v>43101</v>
      </c>
      <c r="K5308" s="230">
        <f t="shared" si="284"/>
        <v>2</v>
      </c>
      <c r="L5308" s="2" t="str">
        <f>$B5308&amp;"-"&amp;COUNTIF($B$2:$B5308, $B5308)</f>
        <v>1965-2</v>
      </c>
    </row>
    <row r="5309" spans="1:12" x14ac:dyDescent="0.2">
      <c r="A5309" s="2" t="s">
        <v>4141</v>
      </c>
      <c r="B5309" s="2">
        <v>1950</v>
      </c>
      <c r="C5309" s="2">
        <v>0</v>
      </c>
      <c r="D5309" s="2" t="s">
        <v>4141</v>
      </c>
      <c r="E5309" s="2">
        <v>6266</v>
      </c>
      <c r="F5309" s="2" t="s">
        <v>3849</v>
      </c>
      <c r="G5309" s="2">
        <v>2593654.2370000002</v>
      </c>
      <c r="H5309" s="2">
        <v>1119858.203</v>
      </c>
      <c r="I5309" s="2" t="s">
        <v>4898</v>
      </c>
      <c r="J5309" s="4">
        <v>39630</v>
      </c>
      <c r="K5309" s="230">
        <f t="shared" si="284"/>
        <v>2</v>
      </c>
      <c r="L5309" s="2" t="str">
        <f>$B5309&amp;"-"&amp;COUNTIF($B$2:$B5309, $B5309)</f>
        <v>1950-3</v>
      </c>
    </row>
    <row r="5310" spans="1:12" x14ac:dyDescent="0.2">
      <c r="A5310" s="2" t="s">
        <v>4142</v>
      </c>
      <c r="B5310" s="2">
        <v>1958</v>
      </c>
      <c r="C5310" s="2">
        <v>2</v>
      </c>
      <c r="D5310" s="2" t="s">
        <v>4141</v>
      </c>
      <c r="E5310" s="2">
        <v>6266</v>
      </c>
      <c r="F5310" s="2" t="s">
        <v>3849</v>
      </c>
      <c r="G5310" s="2">
        <v>2597450.2680000002</v>
      </c>
      <c r="H5310" s="2">
        <v>1121831.5149999999</v>
      </c>
      <c r="I5310" s="2" t="s">
        <v>4898</v>
      </c>
      <c r="J5310" s="4">
        <v>39630</v>
      </c>
      <c r="K5310" s="230">
        <f t="shared" si="284"/>
        <v>2</v>
      </c>
      <c r="L5310" s="2" t="str">
        <f>$B5310&amp;"-"&amp;COUNTIF($B$2:$B5310, $B5310)</f>
        <v>1958-4</v>
      </c>
    </row>
    <row r="5311" spans="1:12" x14ac:dyDescent="0.2">
      <c r="A5311" s="2" t="s">
        <v>4143</v>
      </c>
      <c r="B5311" s="2">
        <v>1962</v>
      </c>
      <c r="C5311" s="2">
        <v>0</v>
      </c>
      <c r="D5311" s="2" t="s">
        <v>4141</v>
      </c>
      <c r="E5311" s="2">
        <v>6266</v>
      </c>
      <c r="F5311" s="2" t="s">
        <v>3849</v>
      </c>
      <c r="G5311" s="2">
        <v>2590587.0529999998</v>
      </c>
      <c r="H5311" s="2">
        <v>1120178.0549999999</v>
      </c>
      <c r="I5311" s="2" t="s">
        <v>4898</v>
      </c>
      <c r="J5311" s="4">
        <v>39630</v>
      </c>
      <c r="K5311" s="230">
        <f t="shared" si="284"/>
        <v>2</v>
      </c>
      <c r="L5311" s="2" t="str">
        <f>$B5311&amp;"-"&amp;COUNTIF($B$2:$B5311, $B5311)</f>
        <v>1962-2</v>
      </c>
    </row>
    <row r="5312" spans="1:12" x14ac:dyDescent="0.2">
      <c r="A5312" s="2" t="s">
        <v>4144</v>
      </c>
      <c r="B5312" s="2">
        <v>1967</v>
      </c>
      <c r="C5312" s="2">
        <v>0</v>
      </c>
      <c r="D5312" s="2" t="s">
        <v>4141</v>
      </c>
      <c r="E5312" s="2">
        <v>6266</v>
      </c>
      <c r="F5312" s="2" t="s">
        <v>3849</v>
      </c>
      <c r="G5312" s="2">
        <v>2597315.6090000002</v>
      </c>
      <c r="H5312" s="2">
        <v>1120343.888</v>
      </c>
      <c r="I5312" s="2" t="s">
        <v>4898</v>
      </c>
      <c r="J5312" s="4">
        <v>39630</v>
      </c>
      <c r="K5312" s="230">
        <f t="shared" si="284"/>
        <v>2</v>
      </c>
      <c r="L5312" s="2" t="str">
        <f>$B5312&amp;"-"&amp;COUNTIF($B$2:$B5312, $B5312)</f>
        <v>1967-2</v>
      </c>
    </row>
    <row r="5313" spans="1:12" x14ac:dyDescent="0.2">
      <c r="A5313" s="2" t="s">
        <v>4139</v>
      </c>
      <c r="B5313" s="2">
        <v>1971</v>
      </c>
      <c r="C5313" s="2">
        <v>2</v>
      </c>
      <c r="D5313" s="2" t="s">
        <v>4141</v>
      </c>
      <c r="E5313" s="2">
        <v>6266</v>
      </c>
      <c r="F5313" s="2" t="s">
        <v>3849</v>
      </c>
      <c r="G5313" s="2">
        <v>2594722.0950000002</v>
      </c>
      <c r="H5313" s="2">
        <v>1121376.1159999999</v>
      </c>
      <c r="I5313" s="2" t="s">
        <v>4898</v>
      </c>
      <c r="J5313" s="4">
        <v>39630</v>
      </c>
      <c r="K5313" s="230">
        <f t="shared" si="284"/>
        <v>2</v>
      </c>
      <c r="L5313" s="2" t="str">
        <f>$B5313&amp;"-"&amp;COUNTIF($B$2:$B5313, $B5313)</f>
        <v>1971-3</v>
      </c>
    </row>
    <row r="5314" spans="1:12" x14ac:dyDescent="0.2">
      <c r="A5314" s="2" t="s">
        <v>4145</v>
      </c>
      <c r="B5314" s="2">
        <v>1991</v>
      </c>
      <c r="C5314" s="2">
        <v>0</v>
      </c>
      <c r="D5314" s="2" t="s">
        <v>4141</v>
      </c>
      <c r="E5314" s="2">
        <v>6266</v>
      </c>
      <c r="F5314" s="2" t="s">
        <v>3849</v>
      </c>
      <c r="G5314" s="2">
        <v>2593532.2510000002</v>
      </c>
      <c r="H5314" s="2">
        <v>1117339.8359999999</v>
      </c>
      <c r="I5314" s="2" t="s">
        <v>4898</v>
      </c>
      <c r="J5314" s="4">
        <v>39630</v>
      </c>
      <c r="K5314" s="230">
        <f t="shared" si="284"/>
        <v>2</v>
      </c>
      <c r="L5314" s="2" t="str">
        <f>$B5314&amp;"-"&amp;COUNTIF($B$2:$B5314, $B5314)</f>
        <v>1991-1</v>
      </c>
    </row>
    <row r="5315" spans="1:12" x14ac:dyDescent="0.2">
      <c r="A5315" s="2" t="s">
        <v>4146</v>
      </c>
      <c r="B5315" s="2">
        <v>1991</v>
      </c>
      <c r="C5315" s="2">
        <v>2</v>
      </c>
      <c r="D5315" s="2" t="s">
        <v>4141</v>
      </c>
      <c r="E5315" s="2">
        <v>6266</v>
      </c>
      <c r="F5315" s="2" t="s">
        <v>3849</v>
      </c>
      <c r="G5315" s="2">
        <v>2592977.4959999998</v>
      </c>
      <c r="H5315" s="2">
        <v>1117814.551</v>
      </c>
      <c r="I5315" s="2" t="s">
        <v>4898</v>
      </c>
      <c r="J5315" s="4">
        <v>39630</v>
      </c>
      <c r="K5315" s="230">
        <f t="shared" ref="K5315:K5378" si="285">IF(I5315="it", 1, IF(I5315="fr", 2, 3))</f>
        <v>2</v>
      </c>
      <c r="L5315" s="2" t="str">
        <f>$B5315&amp;"-"&amp;COUNTIF($B$2:$B5315, $B5315)</f>
        <v>1991-2</v>
      </c>
    </row>
    <row r="5316" spans="1:12" x14ac:dyDescent="0.2">
      <c r="A5316" s="2" t="s">
        <v>4147</v>
      </c>
      <c r="B5316" s="2">
        <v>1991</v>
      </c>
      <c r="C5316" s="2">
        <v>3</v>
      </c>
      <c r="D5316" s="2" t="s">
        <v>4141</v>
      </c>
      <c r="E5316" s="2">
        <v>6266</v>
      </c>
      <c r="F5316" s="2" t="s">
        <v>3849</v>
      </c>
      <c r="G5316" s="2">
        <v>2593464.301</v>
      </c>
      <c r="H5316" s="2">
        <v>1117838.8640000001</v>
      </c>
      <c r="I5316" s="2" t="s">
        <v>4898</v>
      </c>
      <c r="J5316" s="4">
        <v>39630</v>
      </c>
      <c r="K5316" s="230">
        <f t="shared" si="285"/>
        <v>2</v>
      </c>
      <c r="L5316" s="2" t="str">
        <f>$B5316&amp;"-"&amp;COUNTIF($B$2:$B5316, $B5316)</f>
        <v>1991-3</v>
      </c>
    </row>
    <row r="5317" spans="1:12" x14ac:dyDescent="0.2">
      <c r="A5317" s="2" t="s">
        <v>4148</v>
      </c>
      <c r="B5317" s="2">
        <v>1991</v>
      </c>
      <c r="C5317" s="2">
        <v>4</v>
      </c>
      <c r="D5317" s="2" t="s">
        <v>4141</v>
      </c>
      <c r="E5317" s="2">
        <v>6266</v>
      </c>
      <c r="F5317" s="2" t="s">
        <v>3849</v>
      </c>
      <c r="G5317" s="2">
        <v>2593851.6540000001</v>
      </c>
      <c r="H5317" s="2">
        <v>1118321.4169999999</v>
      </c>
      <c r="I5317" s="2" t="s">
        <v>4898</v>
      </c>
      <c r="J5317" s="4">
        <v>39630</v>
      </c>
      <c r="K5317" s="230">
        <f t="shared" si="285"/>
        <v>2</v>
      </c>
      <c r="L5317" s="2" t="str">
        <f>$B5317&amp;"-"&amp;COUNTIF($B$2:$B5317, $B5317)</f>
        <v>1991-4</v>
      </c>
    </row>
    <row r="5318" spans="1:12" x14ac:dyDescent="0.2">
      <c r="A5318" s="2" t="s">
        <v>4149</v>
      </c>
      <c r="B5318" s="2">
        <v>1991</v>
      </c>
      <c r="C5318" s="2">
        <v>5</v>
      </c>
      <c r="D5318" s="2" t="s">
        <v>4141</v>
      </c>
      <c r="E5318" s="2">
        <v>6266</v>
      </c>
      <c r="F5318" s="2" t="s">
        <v>3849</v>
      </c>
      <c r="G5318" s="2">
        <v>2592706.5750000002</v>
      </c>
      <c r="H5318" s="2">
        <v>1117297.33</v>
      </c>
      <c r="I5318" s="2" t="s">
        <v>4898</v>
      </c>
      <c r="J5318" s="4">
        <v>39630</v>
      </c>
      <c r="K5318" s="230">
        <f t="shared" si="285"/>
        <v>2</v>
      </c>
      <c r="L5318" s="2" t="str">
        <f>$B5318&amp;"-"&amp;COUNTIF($B$2:$B5318, $B5318)</f>
        <v>1991-5</v>
      </c>
    </row>
    <row r="5319" spans="1:12" x14ac:dyDescent="0.2">
      <c r="A5319" s="2" t="s">
        <v>4150</v>
      </c>
      <c r="B5319" s="2">
        <v>1992</v>
      </c>
      <c r="C5319" s="2">
        <v>0</v>
      </c>
      <c r="D5319" s="2" t="s">
        <v>4141</v>
      </c>
      <c r="E5319" s="2">
        <v>6266</v>
      </c>
      <c r="F5319" s="2" t="s">
        <v>3849</v>
      </c>
      <c r="G5319" s="2">
        <v>2594188.56</v>
      </c>
      <c r="H5319" s="2">
        <v>1117101.608</v>
      </c>
      <c r="I5319" s="2" t="s">
        <v>4898</v>
      </c>
      <c r="J5319" s="4">
        <v>39630</v>
      </c>
      <c r="K5319" s="230">
        <f t="shared" si="285"/>
        <v>2</v>
      </c>
      <c r="L5319" s="2" t="str">
        <f>$B5319&amp;"-"&amp;COUNTIF($B$2:$B5319, $B5319)</f>
        <v>1992-3</v>
      </c>
    </row>
    <row r="5320" spans="1:12" x14ac:dyDescent="0.2">
      <c r="A5320" s="2" t="s">
        <v>3986</v>
      </c>
      <c r="B5320" s="2">
        <v>1992</v>
      </c>
      <c r="C5320" s="2">
        <v>1</v>
      </c>
      <c r="D5320" s="2" t="s">
        <v>4141</v>
      </c>
      <c r="E5320" s="2">
        <v>6266</v>
      </c>
      <c r="F5320" s="2" t="s">
        <v>3849</v>
      </c>
      <c r="G5320" s="2">
        <v>2594958.1239999998</v>
      </c>
      <c r="H5320" s="2">
        <v>1116032.6310000001</v>
      </c>
      <c r="I5320" s="2" t="s">
        <v>4898</v>
      </c>
      <c r="J5320" s="4">
        <v>39630</v>
      </c>
      <c r="K5320" s="230">
        <f t="shared" si="285"/>
        <v>2</v>
      </c>
      <c r="L5320" s="2" t="str">
        <f>$B5320&amp;"-"&amp;COUNTIF($B$2:$B5320, $B5320)</f>
        <v>1992-4</v>
      </c>
    </row>
    <row r="5321" spans="1:12" x14ac:dyDescent="0.2">
      <c r="A5321" s="2" t="s">
        <v>4151</v>
      </c>
      <c r="B5321" s="2">
        <v>1992</v>
      </c>
      <c r="C5321" s="2">
        <v>2</v>
      </c>
      <c r="D5321" s="2" t="s">
        <v>4141</v>
      </c>
      <c r="E5321" s="2">
        <v>6266</v>
      </c>
      <c r="F5321" s="2" t="s">
        <v>3849</v>
      </c>
      <c r="G5321" s="2">
        <v>2595088.7310000001</v>
      </c>
      <c r="H5321" s="2">
        <v>1117707.456</v>
      </c>
      <c r="I5321" s="2" t="s">
        <v>4898</v>
      </c>
      <c r="J5321" s="4">
        <v>39630</v>
      </c>
      <c r="K5321" s="230">
        <f t="shared" si="285"/>
        <v>2</v>
      </c>
      <c r="L5321" s="2" t="str">
        <f>$B5321&amp;"-"&amp;COUNTIF($B$2:$B5321, $B5321)</f>
        <v>1992-5</v>
      </c>
    </row>
    <row r="5322" spans="1:12" x14ac:dyDescent="0.2">
      <c r="A5322" s="2" t="s">
        <v>4152</v>
      </c>
      <c r="B5322" s="2">
        <v>1992</v>
      </c>
      <c r="C5322" s="2">
        <v>3</v>
      </c>
      <c r="D5322" s="2" t="s">
        <v>4141</v>
      </c>
      <c r="E5322" s="2">
        <v>6266</v>
      </c>
      <c r="F5322" s="2" t="s">
        <v>3849</v>
      </c>
      <c r="G5322" s="2">
        <v>2594975.5529999998</v>
      </c>
      <c r="H5322" s="2">
        <v>1117924.973</v>
      </c>
      <c r="I5322" s="2" t="s">
        <v>4898</v>
      </c>
      <c r="J5322" s="4">
        <v>39630</v>
      </c>
      <c r="K5322" s="230">
        <f t="shared" si="285"/>
        <v>2</v>
      </c>
      <c r="L5322" s="2" t="str">
        <f>$B5322&amp;"-"&amp;COUNTIF($B$2:$B5322, $B5322)</f>
        <v>1992-6</v>
      </c>
    </row>
    <row r="5323" spans="1:12" x14ac:dyDescent="0.2">
      <c r="A5323" s="2" t="s">
        <v>4153</v>
      </c>
      <c r="B5323" s="2">
        <v>1993</v>
      </c>
      <c r="C5323" s="2">
        <v>0</v>
      </c>
      <c r="D5323" s="2" t="s">
        <v>4141</v>
      </c>
      <c r="E5323" s="2">
        <v>6266</v>
      </c>
      <c r="F5323" s="2" t="s">
        <v>3849</v>
      </c>
      <c r="G5323" s="2">
        <v>2593067.3420000002</v>
      </c>
      <c r="H5323" s="2">
        <v>1116517.5660000001</v>
      </c>
      <c r="I5323" s="2" t="s">
        <v>4898</v>
      </c>
      <c r="J5323" s="4">
        <v>39630</v>
      </c>
      <c r="K5323" s="230">
        <f t="shared" si="285"/>
        <v>2</v>
      </c>
      <c r="L5323" s="2" t="str">
        <f>$B5323&amp;"-"&amp;COUNTIF($B$2:$B5323, $B5323)</f>
        <v>1993-3</v>
      </c>
    </row>
    <row r="5324" spans="1:12" x14ac:dyDescent="0.2">
      <c r="A5324" s="2" t="s">
        <v>3883</v>
      </c>
      <c r="B5324" s="2">
        <v>1994</v>
      </c>
      <c r="C5324" s="2">
        <v>2</v>
      </c>
      <c r="D5324" s="2" t="s">
        <v>4141</v>
      </c>
      <c r="E5324" s="2">
        <v>6266</v>
      </c>
      <c r="F5324" s="2" t="s">
        <v>3849</v>
      </c>
      <c r="G5324" s="2">
        <v>2590679.9410000001</v>
      </c>
      <c r="H5324" s="2">
        <v>1117327.7150000001</v>
      </c>
      <c r="I5324" s="2" t="s">
        <v>4898</v>
      </c>
      <c r="J5324" s="4">
        <v>39630</v>
      </c>
      <c r="K5324" s="230">
        <f t="shared" si="285"/>
        <v>2</v>
      </c>
      <c r="L5324" s="2" t="str">
        <f>$B5324&amp;"-"&amp;COUNTIF($B$2:$B5324, $B5324)</f>
        <v>1994-2</v>
      </c>
    </row>
    <row r="5325" spans="1:12" x14ac:dyDescent="0.2">
      <c r="A5325" s="2" t="s">
        <v>4145</v>
      </c>
      <c r="B5325" s="2">
        <v>1991</v>
      </c>
      <c r="C5325" s="2">
        <v>0</v>
      </c>
      <c r="D5325" s="2" t="s">
        <v>4153</v>
      </c>
      <c r="E5325" s="2">
        <v>6267</v>
      </c>
      <c r="F5325" s="2" t="s">
        <v>3849</v>
      </c>
      <c r="G5325" s="2">
        <v>2592313.787</v>
      </c>
      <c r="H5325" s="2">
        <v>1116778.9620000001</v>
      </c>
      <c r="I5325" s="2" t="s">
        <v>4898</v>
      </c>
      <c r="J5325" s="4">
        <v>39630</v>
      </c>
      <c r="K5325" s="230">
        <f t="shared" si="285"/>
        <v>2</v>
      </c>
      <c r="L5325" s="2" t="str">
        <f>$B5325&amp;"-"&amp;COUNTIF($B$2:$B5325, $B5325)</f>
        <v>1991-6</v>
      </c>
    </row>
    <row r="5326" spans="1:12" x14ac:dyDescent="0.2">
      <c r="A5326" s="2" t="s">
        <v>4153</v>
      </c>
      <c r="B5326" s="2">
        <v>1993</v>
      </c>
      <c r="C5326" s="2">
        <v>0</v>
      </c>
      <c r="D5326" s="2" t="s">
        <v>4153</v>
      </c>
      <c r="E5326" s="2">
        <v>6267</v>
      </c>
      <c r="F5326" s="2" t="s">
        <v>3849</v>
      </c>
      <c r="G5326" s="2">
        <v>2592242.9539999999</v>
      </c>
      <c r="H5326" s="2">
        <v>1116023.4739999999</v>
      </c>
      <c r="I5326" s="2" t="s">
        <v>4898</v>
      </c>
      <c r="J5326" s="4">
        <v>39630</v>
      </c>
      <c r="K5326" s="230">
        <f t="shared" si="285"/>
        <v>2</v>
      </c>
      <c r="L5326" s="2" t="str">
        <f>$B5326&amp;"-"&amp;COUNTIF($B$2:$B5326, $B5326)</f>
        <v>1993-4</v>
      </c>
    </row>
    <row r="5327" spans="1:12" x14ac:dyDescent="0.2">
      <c r="A5327" s="2" t="s">
        <v>4173</v>
      </c>
      <c r="B5327" s="2">
        <v>3930</v>
      </c>
      <c r="C5327" s="2">
        <v>0</v>
      </c>
      <c r="D5327" s="2" t="s">
        <v>4154</v>
      </c>
      <c r="E5327" s="2">
        <v>6281</v>
      </c>
      <c r="F5327" s="2" t="s">
        <v>3849</v>
      </c>
      <c r="G5327" s="2">
        <v>2631571.6889999998</v>
      </c>
      <c r="H5327" s="2">
        <v>1128181.81</v>
      </c>
      <c r="I5327" s="2" t="s">
        <v>4896</v>
      </c>
      <c r="J5327" s="4">
        <v>39630</v>
      </c>
      <c r="K5327" s="230">
        <f t="shared" si="285"/>
        <v>3</v>
      </c>
      <c r="L5327" s="2" t="str">
        <f>$B5327&amp;"-"&amp;COUNTIF($B$2:$B5327, $B5327)</f>
        <v>3930-1</v>
      </c>
    </row>
    <row r="5328" spans="1:12" x14ac:dyDescent="0.2">
      <c r="A5328" s="2" t="s">
        <v>4154</v>
      </c>
      <c r="B5328" s="2">
        <v>3937</v>
      </c>
      <c r="C5328" s="2">
        <v>0</v>
      </c>
      <c r="D5328" s="2" t="s">
        <v>4154</v>
      </c>
      <c r="E5328" s="2">
        <v>6281</v>
      </c>
      <c r="F5328" s="2" t="s">
        <v>3849</v>
      </c>
      <c r="G5328" s="2">
        <v>2632600.5529999998</v>
      </c>
      <c r="H5328" s="2">
        <v>1128829.422</v>
      </c>
      <c r="I5328" s="2" t="s">
        <v>4896</v>
      </c>
      <c r="J5328" s="4">
        <v>39630</v>
      </c>
      <c r="K5328" s="230">
        <f t="shared" si="285"/>
        <v>3</v>
      </c>
      <c r="L5328" s="2" t="str">
        <f>$B5328&amp;"-"&amp;COUNTIF($B$2:$B5328, $B5328)</f>
        <v>3937-1</v>
      </c>
    </row>
    <row r="5329" spans="1:12" x14ac:dyDescent="0.2">
      <c r="A5329" s="2" t="s">
        <v>4154</v>
      </c>
      <c r="B5329" s="2">
        <v>3937</v>
      </c>
      <c r="C5329" s="2">
        <v>0</v>
      </c>
      <c r="D5329" s="2" t="s">
        <v>4154</v>
      </c>
      <c r="E5329" s="2">
        <v>6281</v>
      </c>
      <c r="F5329" s="2" t="s">
        <v>3849</v>
      </c>
      <c r="G5329" s="2">
        <v>2634045.7880000002</v>
      </c>
      <c r="H5329" s="2">
        <v>1136158.3689999999</v>
      </c>
      <c r="I5329" s="2" t="s">
        <v>4896</v>
      </c>
      <c r="J5329" s="4">
        <v>39630</v>
      </c>
      <c r="K5329" s="230">
        <f t="shared" si="285"/>
        <v>3</v>
      </c>
      <c r="L5329" s="2" t="str">
        <f>$B5329&amp;"-"&amp;COUNTIF($B$2:$B5329, $B5329)</f>
        <v>3937-2</v>
      </c>
    </row>
    <row r="5330" spans="1:12" x14ac:dyDescent="0.2">
      <c r="A5330" s="2" t="s">
        <v>4162</v>
      </c>
      <c r="B5330" s="2">
        <v>3908</v>
      </c>
      <c r="C5330" s="2">
        <v>0</v>
      </c>
      <c r="D5330" s="2" t="s">
        <v>4155</v>
      </c>
      <c r="E5330" s="2">
        <v>6282</v>
      </c>
      <c r="F5330" s="2" t="s">
        <v>3849</v>
      </c>
      <c r="G5330" s="2">
        <v>2636987.9410000001</v>
      </c>
      <c r="H5330" s="2">
        <v>1113352.406</v>
      </c>
      <c r="I5330" s="2" t="s">
        <v>4896</v>
      </c>
      <c r="J5330" s="4">
        <v>39630</v>
      </c>
      <c r="K5330" s="230">
        <f t="shared" si="285"/>
        <v>3</v>
      </c>
      <c r="L5330" s="2" t="str">
        <f>$B5330&amp;"-"&amp;COUNTIF($B$2:$B5330, $B5330)</f>
        <v>3908-1</v>
      </c>
    </row>
    <row r="5331" spans="1:12" x14ac:dyDescent="0.2">
      <c r="A5331" s="2" t="s">
        <v>4155</v>
      </c>
      <c r="B5331" s="2">
        <v>3922</v>
      </c>
      <c r="C5331" s="2">
        <v>2</v>
      </c>
      <c r="D5331" s="2" t="s">
        <v>4155</v>
      </c>
      <c r="E5331" s="2">
        <v>6282</v>
      </c>
      <c r="F5331" s="2" t="s">
        <v>3849</v>
      </c>
      <c r="G5331" s="2">
        <v>2635250.523</v>
      </c>
      <c r="H5331" s="2">
        <v>1113880.246</v>
      </c>
      <c r="I5331" s="2" t="s">
        <v>4896</v>
      </c>
      <c r="J5331" s="4">
        <v>39630</v>
      </c>
      <c r="K5331" s="230">
        <f t="shared" si="285"/>
        <v>3</v>
      </c>
      <c r="L5331" s="2" t="str">
        <f>$B5331&amp;"-"&amp;COUNTIF($B$2:$B5331, $B5331)</f>
        <v>3922-1</v>
      </c>
    </row>
    <row r="5332" spans="1:12" x14ac:dyDescent="0.2">
      <c r="A5332" s="2" t="s">
        <v>4156</v>
      </c>
      <c r="B5332" s="2">
        <v>3922</v>
      </c>
      <c r="C5332" s="2">
        <v>1</v>
      </c>
      <c r="D5332" s="2" t="s">
        <v>4157</v>
      </c>
      <c r="E5332" s="2">
        <v>6283</v>
      </c>
      <c r="F5332" s="2" t="s">
        <v>3849</v>
      </c>
      <c r="G5332" s="2">
        <v>2630543.6239999998</v>
      </c>
      <c r="H5332" s="2">
        <v>1118082.051</v>
      </c>
      <c r="I5332" s="2" t="s">
        <v>4896</v>
      </c>
      <c r="J5332" s="4">
        <v>39630</v>
      </c>
      <c r="K5332" s="230">
        <f t="shared" si="285"/>
        <v>3</v>
      </c>
      <c r="L5332" s="2" t="str">
        <f>$B5332&amp;"-"&amp;COUNTIF($B$2:$B5332, $B5332)</f>
        <v>3922-2</v>
      </c>
    </row>
    <row r="5333" spans="1:12" x14ac:dyDescent="0.2">
      <c r="A5333" s="2" t="s">
        <v>4157</v>
      </c>
      <c r="B5333" s="2">
        <v>3926</v>
      </c>
      <c r="C5333" s="2">
        <v>0</v>
      </c>
      <c r="D5333" s="2" t="s">
        <v>4157</v>
      </c>
      <c r="E5333" s="2">
        <v>6283</v>
      </c>
      <c r="F5333" s="2" t="s">
        <v>3849</v>
      </c>
      <c r="G5333" s="2">
        <v>2627716.5210000002</v>
      </c>
      <c r="H5333" s="2">
        <v>1118602.831</v>
      </c>
      <c r="I5333" s="2" t="s">
        <v>4896</v>
      </c>
      <c r="J5333" s="4">
        <v>39630</v>
      </c>
      <c r="K5333" s="230">
        <f t="shared" si="285"/>
        <v>3</v>
      </c>
      <c r="L5333" s="2" t="str">
        <f>$B5333&amp;"-"&amp;COUNTIF($B$2:$B5333, $B5333)</f>
        <v>3926-1</v>
      </c>
    </row>
    <row r="5334" spans="1:12" x14ac:dyDescent="0.2">
      <c r="A5334" s="2" t="s">
        <v>4158</v>
      </c>
      <c r="B5334" s="2">
        <v>3925</v>
      </c>
      <c r="C5334" s="2">
        <v>0</v>
      </c>
      <c r="D5334" s="2" t="s">
        <v>4158</v>
      </c>
      <c r="E5334" s="2">
        <v>6285</v>
      </c>
      <c r="F5334" s="2" t="s">
        <v>3849</v>
      </c>
      <c r="G5334" s="2">
        <v>2631426.9509999999</v>
      </c>
      <c r="H5334" s="2">
        <v>1116360.0279999999</v>
      </c>
      <c r="I5334" s="2" t="s">
        <v>4896</v>
      </c>
      <c r="J5334" s="4">
        <v>39630</v>
      </c>
      <c r="K5334" s="230">
        <f t="shared" si="285"/>
        <v>3</v>
      </c>
      <c r="L5334" s="2" t="str">
        <f>$B5334&amp;"-"&amp;COUNTIF($B$2:$B5334, $B5334)</f>
        <v>3925-1</v>
      </c>
    </row>
    <row r="5335" spans="1:12" x14ac:dyDescent="0.2">
      <c r="A5335" s="2" t="s">
        <v>4159</v>
      </c>
      <c r="B5335" s="2">
        <v>3931</v>
      </c>
      <c r="C5335" s="2">
        <v>1</v>
      </c>
      <c r="D5335" s="2" t="s">
        <v>4159</v>
      </c>
      <c r="E5335" s="2">
        <v>6286</v>
      </c>
      <c r="F5335" s="2" t="s">
        <v>3849</v>
      </c>
      <c r="G5335" s="2">
        <v>2635514.2319999998</v>
      </c>
      <c r="H5335" s="2">
        <v>1127719.2849999999</v>
      </c>
      <c r="I5335" s="2" t="s">
        <v>4896</v>
      </c>
      <c r="J5335" s="4">
        <v>39630</v>
      </c>
      <c r="K5335" s="230">
        <f t="shared" si="285"/>
        <v>3</v>
      </c>
      <c r="L5335" s="2" t="str">
        <f>$B5335&amp;"-"&amp;COUNTIF($B$2:$B5335, $B5335)</f>
        <v>3931-1</v>
      </c>
    </row>
    <row r="5336" spans="1:12" x14ac:dyDescent="0.2">
      <c r="A5336" s="2" t="s">
        <v>4160</v>
      </c>
      <c r="B5336" s="2">
        <v>3928</v>
      </c>
      <c r="C5336" s="2">
        <v>0</v>
      </c>
      <c r="D5336" s="2" t="s">
        <v>4160</v>
      </c>
      <c r="E5336" s="2">
        <v>6287</v>
      </c>
      <c r="F5336" s="2" t="s">
        <v>3849</v>
      </c>
      <c r="G5336" s="2">
        <v>2626829.7790000001</v>
      </c>
      <c r="H5336" s="2">
        <v>1104914.68</v>
      </c>
      <c r="I5336" s="2" t="s">
        <v>4896</v>
      </c>
      <c r="J5336" s="4">
        <v>39630</v>
      </c>
      <c r="K5336" s="230">
        <f t="shared" si="285"/>
        <v>3</v>
      </c>
      <c r="L5336" s="2" t="str">
        <f>$B5336&amp;"-"&amp;COUNTIF($B$2:$B5336, $B5336)</f>
        <v>3928-1</v>
      </c>
    </row>
    <row r="5337" spans="1:12" x14ac:dyDescent="0.2">
      <c r="A5337" s="2" t="s">
        <v>4161</v>
      </c>
      <c r="B5337" s="2">
        <v>3905</v>
      </c>
      <c r="C5337" s="2">
        <v>0</v>
      </c>
      <c r="D5337" s="2" t="s">
        <v>4161</v>
      </c>
      <c r="E5337" s="2">
        <v>6288</v>
      </c>
      <c r="F5337" s="2" t="s">
        <v>3849</v>
      </c>
      <c r="G5337" s="2">
        <v>2640926.1860000002</v>
      </c>
      <c r="H5337" s="2">
        <v>1101272.6310000001</v>
      </c>
      <c r="I5337" s="2" t="s">
        <v>4896</v>
      </c>
      <c r="J5337" s="4">
        <v>39630</v>
      </c>
      <c r="K5337" s="230">
        <f t="shared" si="285"/>
        <v>3</v>
      </c>
      <c r="L5337" s="2" t="str">
        <f>$B5337&amp;"-"&amp;COUNTIF($B$2:$B5337, $B5337)</f>
        <v>3905-1</v>
      </c>
    </row>
    <row r="5338" spans="1:12" x14ac:dyDescent="0.2">
      <c r="A5338" s="2" t="s">
        <v>4163</v>
      </c>
      <c r="B5338" s="2">
        <v>3906</v>
      </c>
      <c r="C5338" s="2">
        <v>0</v>
      </c>
      <c r="D5338" s="2" t="s">
        <v>4162</v>
      </c>
      <c r="E5338" s="2">
        <v>6289</v>
      </c>
      <c r="F5338" s="2" t="s">
        <v>3849</v>
      </c>
      <c r="G5338" s="2">
        <v>2637448.4640000002</v>
      </c>
      <c r="H5338" s="2">
        <v>1108031.0009999999</v>
      </c>
      <c r="I5338" s="2" t="s">
        <v>4896</v>
      </c>
      <c r="J5338" s="4">
        <v>39630</v>
      </c>
      <c r="K5338" s="230">
        <f t="shared" si="285"/>
        <v>3</v>
      </c>
      <c r="L5338" s="2" t="str">
        <f>$B5338&amp;"-"&amp;COUNTIF($B$2:$B5338, $B5338)</f>
        <v>3906-1</v>
      </c>
    </row>
    <row r="5339" spans="1:12" x14ac:dyDescent="0.2">
      <c r="A5339" s="2" t="s">
        <v>4162</v>
      </c>
      <c r="B5339" s="2">
        <v>3908</v>
      </c>
      <c r="C5339" s="2">
        <v>0</v>
      </c>
      <c r="D5339" s="2" t="s">
        <v>4162</v>
      </c>
      <c r="E5339" s="2">
        <v>6289</v>
      </c>
      <c r="F5339" s="2" t="s">
        <v>3849</v>
      </c>
      <c r="G5339" s="2">
        <v>2637777.202</v>
      </c>
      <c r="H5339" s="2">
        <v>1111104.635</v>
      </c>
      <c r="I5339" s="2" t="s">
        <v>4896</v>
      </c>
      <c r="J5339" s="4">
        <v>39630</v>
      </c>
      <c r="K5339" s="230">
        <f t="shared" si="285"/>
        <v>3</v>
      </c>
      <c r="L5339" s="2" t="str">
        <f>$B5339&amp;"-"&amp;COUNTIF($B$2:$B5339, $B5339)</f>
        <v>3908-2</v>
      </c>
    </row>
    <row r="5340" spans="1:12" x14ac:dyDescent="0.2">
      <c r="A5340" s="2" t="s">
        <v>4164</v>
      </c>
      <c r="B5340" s="2">
        <v>3910</v>
      </c>
      <c r="C5340" s="2">
        <v>0</v>
      </c>
      <c r="D5340" s="2" t="s">
        <v>4162</v>
      </c>
      <c r="E5340" s="2">
        <v>6289</v>
      </c>
      <c r="F5340" s="2" t="s">
        <v>3849</v>
      </c>
      <c r="G5340" s="2">
        <v>2638325.818</v>
      </c>
      <c r="H5340" s="2">
        <v>1108261.8740000001</v>
      </c>
      <c r="I5340" s="2" t="s">
        <v>4896</v>
      </c>
      <c r="J5340" s="4">
        <v>39630</v>
      </c>
      <c r="K5340" s="230">
        <f t="shared" si="285"/>
        <v>3</v>
      </c>
      <c r="L5340" s="2" t="str">
        <f>$B5340&amp;"-"&amp;COUNTIF($B$2:$B5340, $B5340)</f>
        <v>3910-1</v>
      </c>
    </row>
    <row r="5341" spans="1:12" x14ac:dyDescent="0.2">
      <c r="A5341" s="2" t="s">
        <v>4163</v>
      </c>
      <c r="B5341" s="2">
        <v>3906</v>
      </c>
      <c r="C5341" s="2">
        <v>0</v>
      </c>
      <c r="D5341" s="2" t="s">
        <v>4163</v>
      </c>
      <c r="E5341" s="2">
        <v>6290</v>
      </c>
      <c r="F5341" s="2" t="s">
        <v>3849</v>
      </c>
      <c r="G5341" s="2">
        <v>2635839.71</v>
      </c>
      <c r="H5341" s="2">
        <v>1104202.51</v>
      </c>
      <c r="I5341" s="2" t="s">
        <v>4896</v>
      </c>
      <c r="J5341" s="4">
        <v>39630</v>
      </c>
      <c r="K5341" s="230">
        <f t="shared" si="285"/>
        <v>3</v>
      </c>
      <c r="L5341" s="2" t="str">
        <f>$B5341&amp;"-"&amp;COUNTIF($B$2:$B5341, $B5341)</f>
        <v>3906-2</v>
      </c>
    </row>
    <row r="5342" spans="1:12" x14ac:dyDescent="0.2">
      <c r="A5342" s="2" t="s">
        <v>4164</v>
      </c>
      <c r="B5342" s="2">
        <v>3910</v>
      </c>
      <c r="C5342" s="2">
        <v>0</v>
      </c>
      <c r="D5342" s="2" t="s">
        <v>4163</v>
      </c>
      <c r="E5342" s="2">
        <v>6290</v>
      </c>
      <c r="F5342" s="2" t="s">
        <v>3849</v>
      </c>
      <c r="G5342" s="2">
        <v>2638549.0589999999</v>
      </c>
      <c r="H5342" s="2">
        <v>1107342.4129999999</v>
      </c>
      <c r="I5342" s="2" t="s">
        <v>4896</v>
      </c>
      <c r="J5342" s="4">
        <v>39630</v>
      </c>
      <c r="K5342" s="230">
        <f t="shared" si="285"/>
        <v>3</v>
      </c>
      <c r="L5342" s="2" t="str">
        <f>$B5342&amp;"-"&amp;COUNTIF($B$2:$B5342, $B5342)</f>
        <v>3910-2</v>
      </c>
    </row>
    <row r="5343" spans="1:12" x14ac:dyDescent="0.2">
      <c r="A5343" s="2" t="s">
        <v>4164</v>
      </c>
      <c r="B5343" s="2">
        <v>3910</v>
      </c>
      <c r="C5343" s="2">
        <v>0</v>
      </c>
      <c r="D5343" s="2" t="s">
        <v>4164</v>
      </c>
      <c r="E5343" s="2">
        <v>6291</v>
      </c>
      <c r="F5343" s="2" t="s">
        <v>3849</v>
      </c>
      <c r="G5343" s="2">
        <v>2641078.6690000002</v>
      </c>
      <c r="H5343" s="2">
        <v>1109816.058</v>
      </c>
      <c r="I5343" s="2" t="s">
        <v>4896</v>
      </c>
      <c r="J5343" s="4">
        <v>39630</v>
      </c>
      <c r="K5343" s="230">
        <f t="shared" si="285"/>
        <v>3</v>
      </c>
      <c r="L5343" s="2" t="str">
        <f>$B5343&amp;"-"&amp;COUNTIF($B$2:$B5343, $B5343)</f>
        <v>3910-3</v>
      </c>
    </row>
    <row r="5344" spans="1:12" x14ac:dyDescent="0.2">
      <c r="A5344" s="2" t="s">
        <v>4165</v>
      </c>
      <c r="B5344" s="2">
        <v>3924</v>
      </c>
      <c r="C5344" s="2">
        <v>0</v>
      </c>
      <c r="D5344" s="2" t="s">
        <v>4166</v>
      </c>
      <c r="E5344" s="2">
        <v>6292</v>
      </c>
      <c r="F5344" s="2" t="s">
        <v>3849</v>
      </c>
      <c r="G5344" s="2">
        <v>2628658.84</v>
      </c>
      <c r="H5344" s="2">
        <v>1112273.2860000001</v>
      </c>
      <c r="I5344" s="2" t="s">
        <v>4896</v>
      </c>
      <c r="J5344" s="4">
        <v>39630</v>
      </c>
      <c r="K5344" s="230">
        <f t="shared" si="285"/>
        <v>3</v>
      </c>
      <c r="L5344" s="2" t="str">
        <f>$B5344&amp;"-"&amp;COUNTIF($B$2:$B5344, $B5344)</f>
        <v>3924-1</v>
      </c>
    </row>
    <row r="5345" spans="1:12" x14ac:dyDescent="0.2">
      <c r="A5345" s="2" t="s">
        <v>4167</v>
      </c>
      <c r="B5345" s="2">
        <v>3927</v>
      </c>
      <c r="C5345" s="2">
        <v>0</v>
      </c>
      <c r="D5345" s="2" t="s">
        <v>4166</v>
      </c>
      <c r="E5345" s="2">
        <v>6292</v>
      </c>
      <c r="F5345" s="2" t="s">
        <v>3849</v>
      </c>
      <c r="G5345" s="2">
        <v>2626598.7510000002</v>
      </c>
      <c r="H5345" s="2">
        <v>1109724.29</v>
      </c>
      <c r="I5345" s="2" t="s">
        <v>4896</v>
      </c>
      <c r="J5345" s="4">
        <v>39630</v>
      </c>
      <c r="K5345" s="230">
        <f t="shared" si="285"/>
        <v>3</v>
      </c>
      <c r="L5345" s="2" t="str">
        <f>$B5345&amp;"-"&amp;COUNTIF($B$2:$B5345, $B5345)</f>
        <v>3927-1</v>
      </c>
    </row>
    <row r="5346" spans="1:12" x14ac:dyDescent="0.2">
      <c r="A5346" s="2" t="s">
        <v>4168</v>
      </c>
      <c r="B5346" s="2">
        <v>3922</v>
      </c>
      <c r="C5346" s="2">
        <v>0</v>
      </c>
      <c r="D5346" s="2" t="s">
        <v>4169</v>
      </c>
      <c r="E5346" s="2">
        <v>6293</v>
      </c>
      <c r="F5346" s="2" t="s">
        <v>3849</v>
      </c>
      <c r="G5346" s="2">
        <v>2634249.41</v>
      </c>
      <c r="H5346" s="2">
        <v>1121572.3740000001</v>
      </c>
      <c r="I5346" s="2" t="s">
        <v>4896</v>
      </c>
      <c r="J5346" s="4">
        <v>39630</v>
      </c>
      <c r="K5346" s="230">
        <f t="shared" si="285"/>
        <v>3</v>
      </c>
      <c r="L5346" s="2" t="str">
        <f>$B5346&amp;"-"&amp;COUNTIF($B$2:$B5346, $B5346)</f>
        <v>3922-3</v>
      </c>
    </row>
    <row r="5347" spans="1:12" x14ac:dyDescent="0.2">
      <c r="A5347" s="2" t="s">
        <v>4172</v>
      </c>
      <c r="B5347" s="2">
        <v>3923</v>
      </c>
      <c r="C5347" s="2">
        <v>0</v>
      </c>
      <c r="D5347" s="2" t="s">
        <v>4169</v>
      </c>
      <c r="E5347" s="2">
        <v>6293</v>
      </c>
      <c r="F5347" s="2" t="s">
        <v>3849</v>
      </c>
      <c r="G5347" s="2">
        <v>2633048.29</v>
      </c>
      <c r="H5347" s="2">
        <v>1121957.514</v>
      </c>
      <c r="I5347" s="2" t="s">
        <v>4896</v>
      </c>
      <c r="J5347" s="4">
        <v>39630</v>
      </c>
      <c r="K5347" s="230">
        <f t="shared" si="285"/>
        <v>3</v>
      </c>
      <c r="L5347" s="2" t="str">
        <f>$B5347&amp;"-"&amp;COUNTIF($B$2:$B5347, $B5347)</f>
        <v>3923-1</v>
      </c>
    </row>
    <row r="5348" spans="1:12" x14ac:dyDescent="0.2">
      <c r="A5348" s="2" t="s">
        <v>4155</v>
      </c>
      <c r="B5348" s="2">
        <v>3922</v>
      </c>
      <c r="C5348" s="2">
        <v>2</v>
      </c>
      <c r="D5348" s="2" t="s">
        <v>4170</v>
      </c>
      <c r="E5348" s="2">
        <v>6294</v>
      </c>
      <c r="F5348" s="2" t="s">
        <v>3849</v>
      </c>
      <c r="G5348" s="2">
        <v>2635505.8790000002</v>
      </c>
      <c r="H5348" s="2">
        <v>1117371.8400000001</v>
      </c>
      <c r="I5348" s="2" t="s">
        <v>4896</v>
      </c>
      <c r="J5348" s="4">
        <v>39630</v>
      </c>
      <c r="K5348" s="230">
        <f t="shared" si="285"/>
        <v>3</v>
      </c>
      <c r="L5348" s="2" t="str">
        <f>$B5348&amp;"-"&amp;COUNTIF($B$2:$B5348, $B5348)</f>
        <v>3922-4</v>
      </c>
    </row>
    <row r="5349" spans="1:12" x14ac:dyDescent="0.2">
      <c r="A5349" s="2" t="s">
        <v>4170</v>
      </c>
      <c r="B5349" s="2">
        <v>3933</v>
      </c>
      <c r="C5349" s="2">
        <v>0</v>
      </c>
      <c r="D5349" s="2" t="s">
        <v>4170</v>
      </c>
      <c r="E5349" s="2">
        <v>6294</v>
      </c>
      <c r="F5349" s="2" t="s">
        <v>3849</v>
      </c>
      <c r="G5349" s="2">
        <v>2636299.1329999999</v>
      </c>
      <c r="H5349" s="2">
        <v>1118463.7860000001</v>
      </c>
      <c r="I5349" s="2" t="s">
        <v>4896</v>
      </c>
      <c r="J5349" s="4">
        <v>39630</v>
      </c>
      <c r="K5349" s="230">
        <f t="shared" si="285"/>
        <v>3</v>
      </c>
      <c r="L5349" s="2" t="str">
        <f>$B5349&amp;"-"&amp;COUNTIF($B$2:$B5349, $B5349)</f>
        <v>3933-1</v>
      </c>
    </row>
    <row r="5350" spans="1:12" x14ac:dyDescent="0.2">
      <c r="A5350" s="2" t="s">
        <v>4171</v>
      </c>
      <c r="B5350" s="2">
        <v>3929</v>
      </c>
      <c r="C5350" s="2">
        <v>0</v>
      </c>
      <c r="D5350" s="2" t="s">
        <v>4171</v>
      </c>
      <c r="E5350" s="2">
        <v>6295</v>
      </c>
      <c r="F5350" s="2" t="s">
        <v>3849</v>
      </c>
      <c r="G5350" s="2">
        <v>2629238.9479999999</v>
      </c>
      <c r="H5350" s="2">
        <v>1099948.679</v>
      </c>
      <c r="I5350" s="2" t="s">
        <v>4896</v>
      </c>
      <c r="J5350" s="4">
        <v>39630</v>
      </c>
      <c r="K5350" s="230">
        <f t="shared" si="285"/>
        <v>3</v>
      </c>
      <c r="L5350" s="2" t="str">
        <f>$B5350&amp;"-"&amp;COUNTIF($B$2:$B5350, $B5350)</f>
        <v>3929-1</v>
      </c>
    </row>
    <row r="5351" spans="1:12" x14ac:dyDescent="0.2">
      <c r="A5351" s="2" t="s">
        <v>4156</v>
      </c>
      <c r="B5351" s="2">
        <v>3922</v>
      </c>
      <c r="C5351" s="2">
        <v>1</v>
      </c>
      <c r="D5351" s="2" t="s">
        <v>4172</v>
      </c>
      <c r="E5351" s="2">
        <v>6296</v>
      </c>
      <c r="F5351" s="2" t="s">
        <v>3849</v>
      </c>
      <c r="G5351" s="2">
        <v>2631185.4139999999</v>
      </c>
      <c r="H5351" s="2">
        <v>1118733.08</v>
      </c>
      <c r="I5351" s="2" t="s">
        <v>4896</v>
      </c>
      <c r="J5351" s="4">
        <v>39630</v>
      </c>
      <c r="K5351" s="230">
        <f t="shared" si="285"/>
        <v>3</v>
      </c>
      <c r="L5351" s="2" t="str">
        <f>$B5351&amp;"-"&amp;COUNTIF($B$2:$B5351, $B5351)</f>
        <v>3922-5</v>
      </c>
    </row>
    <row r="5352" spans="1:12" x14ac:dyDescent="0.2">
      <c r="A5352" s="2" t="s">
        <v>4172</v>
      </c>
      <c r="B5352" s="2">
        <v>3923</v>
      </c>
      <c r="C5352" s="2">
        <v>0</v>
      </c>
      <c r="D5352" s="2" t="s">
        <v>4172</v>
      </c>
      <c r="E5352" s="2">
        <v>6296</v>
      </c>
      <c r="F5352" s="2" t="s">
        <v>3849</v>
      </c>
      <c r="G5352" s="2">
        <v>2631031.946</v>
      </c>
      <c r="H5352" s="2">
        <v>1121644.0379999999</v>
      </c>
      <c r="I5352" s="2" t="s">
        <v>4896</v>
      </c>
      <c r="J5352" s="4">
        <v>39630</v>
      </c>
      <c r="K5352" s="230">
        <f t="shared" si="285"/>
        <v>3</v>
      </c>
      <c r="L5352" s="2" t="str">
        <f>$B5352&amp;"-"&amp;COUNTIF($B$2:$B5352, $B5352)</f>
        <v>3923-2</v>
      </c>
    </row>
    <row r="5353" spans="1:12" x14ac:dyDescent="0.2">
      <c r="A5353" s="2" t="s">
        <v>4173</v>
      </c>
      <c r="B5353" s="2">
        <v>3930</v>
      </c>
      <c r="C5353" s="2">
        <v>0</v>
      </c>
      <c r="D5353" s="2" t="s">
        <v>4173</v>
      </c>
      <c r="E5353" s="2">
        <v>6297</v>
      </c>
      <c r="F5353" s="2" t="s">
        <v>3849</v>
      </c>
      <c r="G5353" s="2">
        <v>2632581.466</v>
      </c>
      <c r="H5353" s="2">
        <v>1127008.9080000001</v>
      </c>
      <c r="I5353" s="2" t="s">
        <v>4896</v>
      </c>
      <c r="J5353" s="4">
        <v>39630</v>
      </c>
      <c r="K5353" s="230">
        <f t="shared" si="285"/>
        <v>3</v>
      </c>
      <c r="L5353" s="2" t="str">
        <f>$B5353&amp;"-"&amp;COUNTIF($B$2:$B5353, $B5353)</f>
        <v>3930-2</v>
      </c>
    </row>
    <row r="5354" spans="1:12" x14ac:dyDescent="0.2">
      <c r="A5354" s="2" t="s">
        <v>4174</v>
      </c>
      <c r="B5354" s="2">
        <v>3930</v>
      </c>
      <c r="C5354" s="2">
        <v>2</v>
      </c>
      <c r="D5354" s="2" t="s">
        <v>4173</v>
      </c>
      <c r="E5354" s="2">
        <v>6297</v>
      </c>
      <c r="F5354" s="2" t="s">
        <v>3849</v>
      </c>
      <c r="G5354" s="2">
        <v>2636553.9109999998</v>
      </c>
      <c r="H5354" s="2">
        <v>1126501.6529999999</v>
      </c>
      <c r="I5354" s="2" t="s">
        <v>4896</v>
      </c>
      <c r="J5354" s="4">
        <v>39630</v>
      </c>
      <c r="K5354" s="230">
        <f t="shared" si="285"/>
        <v>3</v>
      </c>
      <c r="L5354" s="2" t="str">
        <f>$B5354&amp;"-"&amp;COUNTIF($B$2:$B5354, $B5354)</f>
        <v>3930-3</v>
      </c>
    </row>
    <row r="5355" spans="1:12" x14ac:dyDescent="0.2">
      <c r="A5355" s="2" t="s">
        <v>4168</v>
      </c>
      <c r="B5355" s="2">
        <v>3922</v>
      </c>
      <c r="C5355" s="2">
        <v>0</v>
      </c>
      <c r="D5355" s="2" t="s">
        <v>4175</v>
      </c>
      <c r="E5355" s="2">
        <v>6298</v>
      </c>
      <c r="F5355" s="2" t="s">
        <v>3849</v>
      </c>
      <c r="G5355" s="2">
        <v>2634136.3169999998</v>
      </c>
      <c r="H5355" s="2">
        <v>1122578.8359999999</v>
      </c>
      <c r="I5355" s="2" t="s">
        <v>4896</v>
      </c>
      <c r="J5355" s="4">
        <v>39630</v>
      </c>
      <c r="K5355" s="230">
        <f t="shared" si="285"/>
        <v>3</v>
      </c>
      <c r="L5355" s="2" t="str">
        <f>$B5355&amp;"-"&amp;COUNTIF($B$2:$B5355, $B5355)</f>
        <v>3922-6</v>
      </c>
    </row>
    <row r="5356" spans="1:12" x14ac:dyDescent="0.2">
      <c r="A5356" s="2" t="s">
        <v>4173</v>
      </c>
      <c r="B5356" s="2">
        <v>3930</v>
      </c>
      <c r="C5356" s="2">
        <v>0</v>
      </c>
      <c r="D5356" s="2" t="s">
        <v>4175</v>
      </c>
      <c r="E5356" s="2">
        <v>6298</v>
      </c>
      <c r="F5356" s="2" t="s">
        <v>3849</v>
      </c>
      <c r="G5356" s="2">
        <v>2634217.5049999999</v>
      </c>
      <c r="H5356" s="2">
        <v>1124519.7109999999</v>
      </c>
      <c r="I5356" s="2" t="s">
        <v>4896</v>
      </c>
      <c r="J5356" s="4">
        <v>39630</v>
      </c>
      <c r="K5356" s="230">
        <f t="shared" si="285"/>
        <v>3</v>
      </c>
      <c r="L5356" s="2" t="str">
        <f>$B5356&amp;"-"&amp;COUNTIF($B$2:$B5356, $B5356)</f>
        <v>3930-4</v>
      </c>
    </row>
    <row r="5357" spans="1:12" x14ac:dyDescent="0.2">
      <c r="A5357" s="2" t="s">
        <v>4175</v>
      </c>
      <c r="B5357" s="2">
        <v>3932</v>
      </c>
      <c r="C5357" s="2">
        <v>0</v>
      </c>
      <c r="D5357" s="2" t="s">
        <v>4175</v>
      </c>
      <c r="E5357" s="2">
        <v>6298</v>
      </c>
      <c r="F5357" s="2" t="s">
        <v>3849</v>
      </c>
      <c r="G5357" s="2">
        <v>2638503.5869999998</v>
      </c>
      <c r="H5357" s="2">
        <v>1122765.0179999999</v>
      </c>
      <c r="I5357" s="2" t="s">
        <v>4896</v>
      </c>
      <c r="J5357" s="4">
        <v>39630</v>
      </c>
      <c r="K5357" s="230">
        <f t="shared" si="285"/>
        <v>3</v>
      </c>
      <c r="L5357" s="2" t="str">
        <f>$B5357&amp;"-"&amp;COUNTIF($B$2:$B5357, $B5357)</f>
        <v>3932-1</v>
      </c>
    </row>
    <row r="5358" spans="1:12" x14ac:dyDescent="0.2">
      <c r="A5358" s="2" t="s">
        <v>4176</v>
      </c>
      <c r="B5358" s="2">
        <v>3934</v>
      </c>
      <c r="C5358" s="2">
        <v>0</v>
      </c>
      <c r="D5358" s="2" t="s">
        <v>4176</v>
      </c>
      <c r="E5358" s="2">
        <v>6299</v>
      </c>
      <c r="F5358" s="2" t="s">
        <v>3849</v>
      </c>
      <c r="G5358" s="2">
        <v>2632782.6630000002</v>
      </c>
      <c r="H5358" s="2">
        <v>1124579.1569999999</v>
      </c>
      <c r="I5358" s="2" t="s">
        <v>4896</v>
      </c>
      <c r="J5358" s="4">
        <v>39630</v>
      </c>
      <c r="K5358" s="230">
        <f t="shared" si="285"/>
        <v>3</v>
      </c>
      <c r="L5358" s="2" t="str">
        <f>$B5358&amp;"-"&amp;COUNTIF($B$2:$B5358, $B5358)</f>
        <v>3934-1</v>
      </c>
    </row>
    <row r="5359" spans="1:12" x14ac:dyDescent="0.2">
      <c r="A5359" s="2" t="s">
        <v>4177</v>
      </c>
      <c r="B5359" s="2">
        <v>3920</v>
      </c>
      <c r="C5359" s="2">
        <v>0</v>
      </c>
      <c r="D5359" s="2" t="s">
        <v>4177</v>
      </c>
      <c r="E5359" s="2">
        <v>6300</v>
      </c>
      <c r="F5359" s="2" t="s">
        <v>3849</v>
      </c>
      <c r="G5359" s="2">
        <v>2628464.4819999998</v>
      </c>
      <c r="H5359" s="2">
        <v>1093276.7579999999</v>
      </c>
      <c r="I5359" s="2" t="s">
        <v>4896</v>
      </c>
      <c r="J5359" s="4">
        <v>39630</v>
      </c>
      <c r="K5359" s="230">
        <f t="shared" si="285"/>
        <v>3</v>
      </c>
      <c r="L5359" s="2" t="str">
        <f>$B5359&amp;"-"&amp;COUNTIF($B$2:$B5359, $B5359)</f>
        <v>3920-1</v>
      </c>
    </row>
    <row r="5360" spans="1:12" x14ac:dyDescent="0.2">
      <c r="A5360" s="2" t="s">
        <v>4190</v>
      </c>
      <c r="B5360" s="2">
        <v>2013</v>
      </c>
      <c r="C5360" s="2">
        <v>0</v>
      </c>
      <c r="D5360" s="2" t="s">
        <v>4179</v>
      </c>
      <c r="E5360" s="2">
        <v>6404</v>
      </c>
      <c r="F5360" s="2" t="s">
        <v>4180</v>
      </c>
      <c r="G5360" s="2">
        <v>2556301.7829999998</v>
      </c>
      <c r="H5360" s="2">
        <v>1200949.067</v>
      </c>
      <c r="I5360" s="2" t="s">
        <v>4898</v>
      </c>
      <c r="J5360" s="4">
        <v>39630</v>
      </c>
      <c r="K5360" s="230">
        <f t="shared" si="285"/>
        <v>2</v>
      </c>
      <c r="L5360" s="2" t="str">
        <f>$B5360&amp;"-"&amp;COUNTIF($B$2:$B5360, $B5360)</f>
        <v>2013-1</v>
      </c>
    </row>
    <row r="5361" spans="1:12" x14ac:dyDescent="0.2">
      <c r="A5361" s="2" t="s">
        <v>4191</v>
      </c>
      <c r="B5361" s="2">
        <v>2014</v>
      </c>
      <c r="C5361" s="2">
        <v>0</v>
      </c>
      <c r="D5361" s="2" t="s">
        <v>4179</v>
      </c>
      <c r="E5361" s="2">
        <v>6404</v>
      </c>
      <c r="F5361" s="2" t="s">
        <v>4180</v>
      </c>
      <c r="G5361" s="2">
        <v>2553652.6800000002</v>
      </c>
      <c r="H5361" s="2">
        <v>1201791.7420000001</v>
      </c>
      <c r="I5361" s="2" t="s">
        <v>4898</v>
      </c>
      <c r="J5361" s="4">
        <v>39630</v>
      </c>
      <c r="K5361" s="230">
        <f t="shared" si="285"/>
        <v>2</v>
      </c>
      <c r="L5361" s="2" t="str">
        <f>$B5361&amp;"-"&amp;COUNTIF($B$2:$B5361, $B5361)</f>
        <v>2014-1</v>
      </c>
    </row>
    <row r="5362" spans="1:12" x14ac:dyDescent="0.2">
      <c r="A5362" s="2" t="s">
        <v>4178</v>
      </c>
      <c r="B5362" s="2">
        <v>2015</v>
      </c>
      <c r="C5362" s="2">
        <v>0</v>
      </c>
      <c r="D5362" s="2" t="s">
        <v>4179</v>
      </c>
      <c r="E5362" s="2">
        <v>6404</v>
      </c>
      <c r="F5362" s="2" t="s">
        <v>4180</v>
      </c>
      <c r="G5362" s="2">
        <v>2555882.3930000002</v>
      </c>
      <c r="H5362" s="2">
        <v>1200367.9620000001</v>
      </c>
      <c r="I5362" s="2" t="s">
        <v>4898</v>
      </c>
      <c r="J5362" s="4">
        <v>39630</v>
      </c>
      <c r="K5362" s="230">
        <f t="shared" si="285"/>
        <v>2</v>
      </c>
      <c r="L5362" s="2" t="str">
        <f>$B5362&amp;"-"&amp;COUNTIF($B$2:$B5362, $B5362)</f>
        <v>2015-1</v>
      </c>
    </row>
    <row r="5363" spans="1:12" x14ac:dyDescent="0.2">
      <c r="A5363" s="2" t="s">
        <v>4181</v>
      </c>
      <c r="B5363" s="2">
        <v>2016</v>
      </c>
      <c r="C5363" s="2">
        <v>0</v>
      </c>
      <c r="D5363" s="2" t="s">
        <v>4179</v>
      </c>
      <c r="E5363" s="2">
        <v>6404</v>
      </c>
      <c r="F5363" s="2" t="s">
        <v>4180</v>
      </c>
      <c r="G5363" s="2">
        <v>2554228.1260000002</v>
      </c>
      <c r="H5363" s="2">
        <v>1199828.148</v>
      </c>
      <c r="I5363" s="2" t="s">
        <v>4898</v>
      </c>
      <c r="J5363" s="4">
        <v>39630</v>
      </c>
      <c r="K5363" s="230">
        <f t="shared" si="285"/>
        <v>2</v>
      </c>
      <c r="L5363" s="2" t="str">
        <f>$B5363&amp;"-"&amp;COUNTIF($B$2:$B5363, $B5363)</f>
        <v>2016-1</v>
      </c>
    </row>
    <row r="5364" spans="1:12" x14ac:dyDescent="0.2">
      <c r="A5364" s="2" t="s">
        <v>4179</v>
      </c>
      <c r="B5364" s="2">
        <v>2017</v>
      </c>
      <c r="C5364" s="2">
        <v>0</v>
      </c>
      <c r="D5364" s="2" t="s">
        <v>4179</v>
      </c>
      <c r="E5364" s="2">
        <v>6404</v>
      </c>
      <c r="F5364" s="2" t="s">
        <v>4180</v>
      </c>
      <c r="G5364" s="2">
        <v>2552727.3829999999</v>
      </c>
      <c r="H5364" s="2">
        <v>1200535.8289999999</v>
      </c>
      <c r="I5364" s="2" t="s">
        <v>4898</v>
      </c>
      <c r="J5364" s="4">
        <v>39630</v>
      </c>
      <c r="K5364" s="230">
        <f t="shared" si="285"/>
        <v>2</v>
      </c>
      <c r="L5364" s="2" t="str">
        <f>$B5364&amp;"-"&amp;COUNTIF($B$2:$B5364, $B5364)</f>
        <v>2017-1</v>
      </c>
    </row>
    <row r="5365" spans="1:12" x14ac:dyDescent="0.2">
      <c r="A5365" s="2" t="s">
        <v>4183</v>
      </c>
      <c r="B5365" s="2">
        <v>2019</v>
      </c>
      <c r="C5365" s="2">
        <v>2</v>
      </c>
      <c r="D5365" s="2" t="s">
        <v>4179</v>
      </c>
      <c r="E5365" s="2">
        <v>6404</v>
      </c>
      <c r="F5365" s="2" t="s">
        <v>4180</v>
      </c>
      <c r="G5365" s="2">
        <v>2552870.1719999998</v>
      </c>
      <c r="H5365" s="2">
        <v>1202043.1100000001</v>
      </c>
      <c r="I5365" s="2" t="s">
        <v>4898</v>
      </c>
      <c r="J5365" s="4">
        <v>39630</v>
      </c>
      <c r="K5365" s="230">
        <f t="shared" si="285"/>
        <v>2</v>
      </c>
      <c r="L5365" s="2" t="str">
        <f>$B5365&amp;"-"&amp;COUNTIF($B$2:$B5365, $B5365)</f>
        <v>2019-1</v>
      </c>
    </row>
    <row r="5366" spans="1:12" x14ac:dyDescent="0.2">
      <c r="A5366" s="2" t="s">
        <v>4192</v>
      </c>
      <c r="B5366" s="2">
        <v>2022</v>
      </c>
      <c r="C5366" s="2">
        <v>0</v>
      </c>
      <c r="D5366" s="2" t="s">
        <v>4179</v>
      </c>
      <c r="E5366" s="2">
        <v>6404</v>
      </c>
      <c r="F5366" s="2" t="s">
        <v>4180</v>
      </c>
      <c r="G5366" s="2">
        <v>2551743.5279999999</v>
      </c>
      <c r="H5366" s="2">
        <v>1199009.4620000001</v>
      </c>
      <c r="I5366" s="2" t="s">
        <v>4898</v>
      </c>
      <c r="J5366" s="4">
        <v>39630</v>
      </c>
      <c r="K5366" s="230">
        <f t="shared" si="285"/>
        <v>2</v>
      </c>
      <c r="L5366" s="2" t="str">
        <f>$B5366&amp;"-"&amp;COUNTIF($B$2:$B5366, $B5366)</f>
        <v>2022-1</v>
      </c>
    </row>
    <row r="5367" spans="1:12" x14ac:dyDescent="0.2">
      <c r="A5367" s="2" t="s">
        <v>4185</v>
      </c>
      <c r="B5367" s="2">
        <v>2149</v>
      </c>
      <c r="C5367" s="2">
        <v>0</v>
      </c>
      <c r="D5367" s="2" t="s">
        <v>4179</v>
      </c>
      <c r="E5367" s="2">
        <v>6404</v>
      </c>
      <c r="F5367" s="2" t="s">
        <v>4180</v>
      </c>
      <c r="G5367" s="2">
        <v>2549211.86</v>
      </c>
      <c r="H5367" s="2">
        <v>1200537.27</v>
      </c>
      <c r="I5367" s="2" t="s">
        <v>4898</v>
      </c>
      <c r="J5367" s="4">
        <v>39630</v>
      </c>
      <c r="K5367" s="230">
        <f t="shared" si="285"/>
        <v>2</v>
      </c>
      <c r="L5367" s="2" t="str">
        <f>$B5367&amp;"-"&amp;COUNTIF($B$2:$B5367, $B5367)</f>
        <v>2149-1</v>
      </c>
    </row>
    <row r="5368" spans="1:12" x14ac:dyDescent="0.2">
      <c r="A5368" s="2" t="s">
        <v>4181</v>
      </c>
      <c r="B5368" s="2">
        <v>2016</v>
      </c>
      <c r="C5368" s="2">
        <v>0</v>
      </c>
      <c r="D5368" s="2" t="s">
        <v>4181</v>
      </c>
      <c r="E5368" s="2">
        <v>6408</v>
      </c>
      <c r="F5368" s="2" t="s">
        <v>4180</v>
      </c>
      <c r="G5368" s="2">
        <v>2554914.27</v>
      </c>
      <c r="H5368" s="2">
        <v>1199246.6159999999</v>
      </c>
      <c r="I5368" s="2" t="s">
        <v>4898</v>
      </c>
      <c r="J5368" s="4">
        <v>39630</v>
      </c>
      <c r="K5368" s="230">
        <f t="shared" si="285"/>
        <v>2</v>
      </c>
      <c r="L5368" s="2" t="str">
        <f>$B5368&amp;"-"&amp;COUNTIF($B$2:$B5368, $B5368)</f>
        <v>2016-2</v>
      </c>
    </row>
    <row r="5369" spans="1:12" x14ac:dyDescent="0.2">
      <c r="A5369" s="2" t="s">
        <v>4192</v>
      </c>
      <c r="B5369" s="2">
        <v>2022</v>
      </c>
      <c r="C5369" s="2">
        <v>0</v>
      </c>
      <c r="D5369" s="2" t="s">
        <v>4181</v>
      </c>
      <c r="E5369" s="2">
        <v>6408</v>
      </c>
      <c r="F5369" s="2" t="s">
        <v>4180</v>
      </c>
      <c r="G5369" s="2">
        <v>2554383.3459999999</v>
      </c>
      <c r="H5369" s="2">
        <v>1198253.3400000001</v>
      </c>
      <c r="I5369" s="2" t="s">
        <v>4898</v>
      </c>
      <c r="J5369" s="4">
        <v>39630</v>
      </c>
      <c r="K5369" s="230">
        <f t="shared" si="285"/>
        <v>2</v>
      </c>
      <c r="L5369" s="2" t="str">
        <f>$B5369&amp;"-"&amp;COUNTIF($B$2:$B5369, $B5369)</f>
        <v>2022-2</v>
      </c>
    </row>
    <row r="5370" spans="1:12" x14ac:dyDescent="0.2">
      <c r="A5370" s="2" t="s">
        <v>4182</v>
      </c>
      <c r="B5370" s="2">
        <v>2019</v>
      </c>
      <c r="C5370" s="2">
        <v>0</v>
      </c>
      <c r="D5370" s="2" t="s">
        <v>4182</v>
      </c>
      <c r="E5370" s="2">
        <v>6413</v>
      </c>
      <c r="F5370" s="2" t="s">
        <v>4180</v>
      </c>
      <c r="G5370" s="2">
        <v>2551720.0159999998</v>
      </c>
      <c r="H5370" s="2">
        <v>1205032.203</v>
      </c>
      <c r="I5370" s="2" t="s">
        <v>4898</v>
      </c>
      <c r="J5370" s="4">
        <v>39630</v>
      </c>
      <c r="K5370" s="230">
        <f t="shared" si="285"/>
        <v>2</v>
      </c>
      <c r="L5370" s="2" t="str">
        <f>$B5370&amp;"-"&amp;COUNTIF($B$2:$B5370, $B5370)</f>
        <v>2019-2</v>
      </c>
    </row>
    <row r="5371" spans="1:12" x14ac:dyDescent="0.2">
      <c r="A5371" s="2" t="s">
        <v>4183</v>
      </c>
      <c r="B5371" s="2">
        <v>2019</v>
      </c>
      <c r="C5371" s="2">
        <v>2</v>
      </c>
      <c r="D5371" s="2" t="s">
        <v>4182</v>
      </c>
      <c r="E5371" s="2">
        <v>6413</v>
      </c>
      <c r="F5371" s="2" t="s">
        <v>4180</v>
      </c>
      <c r="G5371" s="2">
        <v>2552339.2999999998</v>
      </c>
      <c r="H5371" s="2">
        <v>1202341.3370000001</v>
      </c>
      <c r="I5371" s="2" t="s">
        <v>4898</v>
      </c>
      <c r="J5371" s="4">
        <v>39630</v>
      </c>
      <c r="K5371" s="230">
        <f t="shared" si="285"/>
        <v>2</v>
      </c>
      <c r="L5371" s="2" t="str">
        <f>$B5371&amp;"-"&amp;COUNTIF($B$2:$B5371, $B5371)</f>
        <v>2019-3</v>
      </c>
    </row>
    <row r="5372" spans="1:12" x14ac:dyDescent="0.2">
      <c r="A5372" s="2" t="s">
        <v>4229</v>
      </c>
      <c r="B5372" s="2">
        <v>2035</v>
      </c>
      <c r="C5372" s="2">
        <v>0</v>
      </c>
      <c r="D5372" s="2" t="s">
        <v>4182</v>
      </c>
      <c r="E5372" s="2">
        <v>6413</v>
      </c>
      <c r="F5372" s="2" t="s">
        <v>4180</v>
      </c>
      <c r="G5372" s="2">
        <v>2554301.7880000002</v>
      </c>
      <c r="H5372" s="2">
        <v>1203336.6000000001</v>
      </c>
      <c r="I5372" s="2" t="s">
        <v>4898</v>
      </c>
      <c r="J5372" s="4">
        <v>39630</v>
      </c>
      <c r="K5372" s="230">
        <f t="shared" si="285"/>
        <v>2</v>
      </c>
      <c r="L5372" s="2" t="str">
        <f>$B5372&amp;"-"&amp;COUNTIF($B$2:$B5372, $B5372)</f>
        <v>2035-1</v>
      </c>
    </row>
    <row r="5373" spans="1:12" x14ac:dyDescent="0.2">
      <c r="A5373" s="2" t="s">
        <v>4184</v>
      </c>
      <c r="B5373" s="2">
        <v>2037</v>
      </c>
      <c r="C5373" s="2">
        <v>2</v>
      </c>
      <c r="D5373" s="2" t="s">
        <v>4182</v>
      </c>
      <c r="E5373" s="2">
        <v>6413</v>
      </c>
      <c r="F5373" s="2" t="s">
        <v>4180</v>
      </c>
      <c r="G5373" s="2">
        <v>2554201.9249999998</v>
      </c>
      <c r="H5373" s="2">
        <v>1204091.673</v>
      </c>
      <c r="I5373" s="2" t="s">
        <v>4898</v>
      </c>
      <c r="J5373" s="4">
        <v>39630</v>
      </c>
      <c r="K5373" s="230">
        <f t="shared" si="285"/>
        <v>2</v>
      </c>
      <c r="L5373" s="2" t="str">
        <f>$B5373&amp;"-"&amp;COUNTIF($B$2:$B5373, $B5373)</f>
        <v>2037-1</v>
      </c>
    </row>
    <row r="5374" spans="1:12" x14ac:dyDescent="0.2">
      <c r="A5374" s="2" t="s">
        <v>4261</v>
      </c>
      <c r="B5374" s="2">
        <v>2103</v>
      </c>
      <c r="C5374" s="2">
        <v>0</v>
      </c>
      <c r="D5374" s="2" t="s">
        <v>4182</v>
      </c>
      <c r="E5374" s="2">
        <v>6413</v>
      </c>
      <c r="F5374" s="2" t="s">
        <v>4180</v>
      </c>
      <c r="G5374" s="2">
        <v>2547260.8360000001</v>
      </c>
      <c r="H5374" s="2">
        <v>1200456.4879999999</v>
      </c>
      <c r="I5374" s="2" t="s">
        <v>4898</v>
      </c>
      <c r="J5374" s="4">
        <v>39630</v>
      </c>
      <c r="K5374" s="230">
        <f t="shared" si="285"/>
        <v>2</v>
      </c>
      <c r="L5374" s="2" t="str">
        <f>$B5374&amp;"-"&amp;COUNTIF($B$2:$B5374, $B5374)</f>
        <v>2103-1</v>
      </c>
    </row>
    <row r="5375" spans="1:12" x14ac:dyDescent="0.2">
      <c r="A5375" s="2" t="s">
        <v>4185</v>
      </c>
      <c r="B5375" s="2">
        <v>2149</v>
      </c>
      <c r="C5375" s="2">
        <v>0</v>
      </c>
      <c r="D5375" s="2" t="s">
        <v>4182</v>
      </c>
      <c r="E5375" s="2">
        <v>6413</v>
      </c>
      <c r="F5375" s="2" t="s">
        <v>4180</v>
      </c>
      <c r="G5375" s="2">
        <v>2549128.27</v>
      </c>
      <c r="H5375" s="2">
        <v>1201086.696</v>
      </c>
      <c r="I5375" s="2" t="s">
        <v>4898</v>
      </c>
      <c r="J5375" s="4">
        <v>39630</v>
      </c>
      <c r="K5375" s="230">
        <f t="shared" si="285"/>
        <v>2</v>
      </c>
      <c r="L5375" s="2" t="str">
        <f>$B5375&amp;"-"&amp;COUNTIF($B$2:$B5375, $B5375)</f>
        <v>2149-2</v>
      </c>
    </row>
    <row r="5376" spans="1:12" x14ac:dyDescent="0.2">
      <c r="A5376" s="2" t="s">
        <v>4186</v>
      </c>
      <c r="B5376" s="2">
        <v>2149</v>
      </c>
      <c r="C5376" s="2">
        <v>2</v>
      </c>
      <c r="D5376" s="2" t="s">
        <v>4182</v>
      </c>
      <c r="E5376" s="2">
        <v>6413</v>
      </c>
      <c r="F5376" s="2" t="s">
        <v>4180</v>
      </c>
      <c r="G5376" s="2">
        <v>2548735.2519999999</v>
      </c>
      <c r="H5376" s="2">
        <v>1201297.68</v>
      </c>
      <c r="I5376" s="2" t="s">
        <v>4898</v>
      </c>
      <c r="J5376" s="4">
        <v>39630</v>
      </c>
      <c r="K5376" s="230">
        <f t="shared" si="285"/>
        <v>2</v>
      </c>
      <c r="L5376" s="2" t="str">
        <f>$B5376&amp;"-"&amp;COUNTIF($B$2:$B5376, $B5376)</f>
        <v>2149-3</v>
      </c>
    </row>
    <row r="5377" spans="1:12" x14ac:dyDescent="0.2">
      <c r="A5377" s="2" t="s">
        <v>4187</v>
      </c>
      <c r="B5377" s="2">
        <v>2149</v>
      </c>
      <c r="C5377" s="2">
        <v>3</v>
      </c>
      <c r="D5377" s="2" t="s">
        <v>4182</v>
      </c>
      <c r="E5377" s="2">
        <v>6413</v>
      </c>
      <c r="F5377" s="2" t="s">
        <v>4180</v>
      </c>
      <c r="G5377" s="2">
        <v>2547957.6529999999</v>
      </c>
      <c r="H5377" s="2">
        <v>1201547.219</v>
      </c>
      <c r="I5377" s="2" t="s">
        <v>4898</v>
      </c>
      <c r="J5377" s="4">
        <v>39630</v>
      </c>
      <c r="K5377" s="230">
        <f t="shared" si="285"/>
        <v>2</v>
      </c>
      <c r="L5377" s="2" t="str">
        <f>$B5377&amp;"-"&amp;COUNTIF($B$2:$B5377, $B5377)</f>
        <v>2149-4</v>
      </c>
    </row>
    <row r="5378" spans="1:12" x14ac:dyDescent="0.2">
      <c r="A5378" s="2" t="s">
        <v>4210</v>
      </c>
      <c r="B5378" s="2">
        <v>2318</v>
      </c>
      <c r="C5378" s="2">
        <v>0</v>
      </c>
      <c r="D5378" s="2" t="s">
        <v>4182</v>
      </c>
      <c r="E5378" s="2">
        <v>6413</v>
      </c>
      <c r="F5378" s="2" t="s">
        <v>4180</v>
      </c>
      <c r="G5378" s="2">
        <v>2549000.4339999999</v>
      </c>
      <c r="H5378" s="2">
        <v>1204654.7609999999</v>
      </c>
      <c r="I5378" s="2" t="s">
        <v>4898</v>
      </c>
      <c r="J5378" s="4">
        <v>39630</v>
      </c>
      <c r="K5378" s="230">
        <f t="shared" si="285"/>
        <v>2</v>
      </c>
      <c r="L5378" s="2" t="str">
        <f>$B5378&amp;"-"&amp;COUNTIF($B$2:$B5378, $B5378)</f>
        <v>2318-1</v>
      </c>
    </row>
    <row r="5379" spans="1:12" x14ac:dyDescent="0.2">
      <c r="A5379" s="2" t="s">
        <v>4227</v>
      </c>
      <c r="B5379" s="2">
        <v>2000</v>
      </c>
      <c r="C5379" s="2">
        <v>0</v>
      </c>
      <c r="D5379" s="2" t="s">
        <v>4189</v>
      </c>
      <c r="E5379" s="2">
        <v>6416</v>
      </c>
      <c r="F5379" s="2" t="s">
        <v>4180</v>
      </c>
      <c r="G5379" s="2">
        <v>2558516.804</v>
      </c>
      <c r="H5379" s="2">
        <v>1203525.203</v>
      </c>
      <c r="I5379" s="2" t="s">
        <v>4898</v>
      </c>
      <c r="J5379" s="4">
        <v>39630</v>
      </c>
      <c r="K5379" s="230">
        <f t="shared" ref="K5379:K5442" si="286">IF(I5379="it", 1, IF(I5379="fr", 2, 3))</f>
        <v>2</v>
      </c>
      <c r="L5379" s="2" t="str">
        <f>$B5379&amp;"-"&amp;COUNTIF($B$2:$B5379, $B5379)</f>
        <v>2000-1</v>
      </c>
    </row>
    <row r="5380" spans="1:12" x14ac:dyDescent="0.2">
      <c r="A5380" s="2" t="s">
        <v>4188</v>
      </c>
      <c r="B5380" s="2">
        <v>2012</v>
      </c>
      <c r="C5380" s="2">
        <v>0</v>
      </c>
      <c r="D5380" s="2" t="s">
        <v>4189</v>
      </c>
      <c r="E5380" s="2">
        <v>6416</v>
      </c>
      <c r="F5380" s="2" t="s">
        <v>4180</v>
      </c>
      <c r="G5380" s="2">
        <v>2557043.91</v>
      </c>
      <c r="H5380" s="2">
        <v>1202931.8589999999</v>
      </c>
      <c r="I5380" s="2" t="s">
        <v>4898</v>
      </c>
      <c r="J5380" s="4">
        <v>39630</v>
      </c>
      <c r="K5380" s="230">
        <f t="shared" si="286"/>
        <v>2</v>
      </c>
      <c r="L5380" s="2" t="str">
        <f>$B5380&amp;"-"&amp;COUNTIF($B$2:$B5380, $B5380)</f>
        <v>2012-1</v>
      </c>
    </row>
    <row r="5381" spans="1:12" x14ac:dyDescent="0.2">
      <c r="A5381" s="2" t="s">
        <v>4190</v>
      </c>
      <c r="B5381" s="2">
        <v>2013</v>
      </c>
      <c r="C5381" s="2">
        <v>0</v>
      </c>
      <c r="D5381" s="2" t="s">
        <v>4189</v>
      </c>
      <c r="E5381" s="2">
        <v>6416</v>
      </c>
      <c r="F5381" s="2" t="s">
        <v>4180</v>
      </c>
      <c r="G5381" s="2">
        <v>2555758.15</v>
      </c>
      <c r="H5381" s="2">
        <v>1202267.237</v>
      </c>
      <c r="I5381" s="2" t="s">
        <v>4898</v>
      </c>
      <c r="J5381" s="4">
        <v>39630</v>
      </c>
      <c r="K5381" s="230">
        <f t="shared" si="286"/>
        <v>2</v>
      </c>
      <c r="L5381" s="2" t="str">
        <f>$B5381&amp;"-"&amp;COUNTIF($B$2:$B5381, $B5381)</f>
        <v>2013-2</v>
      </c>
    </row>
    <row r="5382" spans="1:12" x14ac:dyDescent="0.2">
      <c r="A5382" s="2" t="s">
        <v>4191</v>
      </c>
      <c r="B5382" s="2">
        <v>2014</v>
      </c>
      <c r="C5382" s="2">
        <v>0</v>
      </c>
      <c r="D5382" s="2" t="s">
        <v>4189</v>
      </c>
      <c r="E5382" s="2">
        <v>6416</v>
      </c>
      <c r="F5382" s="2" t="s">
        <v>4180</v>
      </c>
      <c r="G5382" s="2">
        <v>2554065.41</v>
      </c>
      <c r="H5382" s="2">
        <v>1202116.031</v>
      </c>
      <c r="I5382" s="2" t="s">
        <v>4898</v>
      </c>
      <c r="J5382" s="4">
        <v>39630</v>
      </c>
      <c r="K5382" s="230">
        <f t="shared" si="286"/>
        <v>2</v>
      </c>
      <c r="L5382" s="2" t="str">
        <f>$B5382&amp;"-"&amp;COUNTIF($B$2:$B5382, $B5382)</f>
        <v>2014-2</v>
      </c>
    </row>
    <row r="5383" spans="1:12" x14ac:dyDescent="0.2">
      <c r="A5383" s="2" t="s">
        <v>4178</v>
      </c>
      <c r="B5383" s="2">
        <v>2015</v>
      </c>
      <c r="C5383" s="2">
        <v>0</v>
      </c>
      <c r="D5383" s="2" t="s">
        <v>4189</v>
      </c>
      <c r="E5383" s="2">
        <v>6416</v>
      </c>
      <c r="F5383" s="2" t="s">
        <v>4180</v>
      </c>
      <c r="G5383" s="2">
        <v>2555525.9939999999</v>
      </c>
      <c r="H5383" s="2">
        <v>1201110.368</v>
      </c>
      <c r="I5383" s="2" t="s">
        <v>4898</v>
      </c>
      <c r="J5383" s="4">
        <v>39630</v>
      </c>
      <c r="K5383" s="230">
        <f t="shared" si="286"/>
        <v>2</v>
      </c>
      <c r="L5383" s="2" t="str">
        <f>$B5383&amp;"-"&amp;COUNTIF($B$2:$B5383, $B5383)</f>
        <v>2015-2</v>
      </c>
    </row>
    <row r="5384" spans="1:12" x14ac:dyDescent="0.2">
      <c r="A5384" s="2" t="s">
        <v>4229</v>
      </c>
      <c r="B5384" s="2">
        <v>2035</v>
      </c>
      <c r="C5384" s="2">
        <v>0</v>
      </c>
      <c r="D5384" s="2" t="s">
        <v>4189</v>
      </c>
      <c r="E5384" s="2">
        <v>6416</v>
      </c>
      <c r="F5384" s="2" t="s">
        <v>4180</v>
      </c>
      <c r="G5384" s="2">
        <v>2555420.5490000001</v>
      </c>
      <c r="H5384" s="2">
        <v>1203495.7290000001</v>
      </c>
      <c r="I5384" s="2" t="s">
        <v>4898</v>
      </c>
      <c r="J5384" s="4">
        <v>39630</v>
      </c>
      <c r="K5384" s="230">
        <f t="shared" si="286"/>
        <v>2</v>
      </c>
      <c r="L5384" s="2" t="str">
        <f>$B5384&amp;"-"&amp;COUNTIF($B$2:$B5384, $B5384)</f>
        <v>2035-2</v>
      </c>
    </row>
    <row r="5385" spans="1:12" x14ac:dyDescent="0.2">
      <c r="A5385" s="2" t="s">
        <v>4230</v>
      </c>
      <c r="B5385" s="2">
        <v>2036</v>
      </c>
      <c r="C5385" s="2">
        <v>0</v>
      </c>
      <c r="D5385" s="2" t="s">
        <v>4189</v>
      </c>
      <c r="E5385" s="2">
        <v>6416</v>
      </c>
      <c r="F5385" s="2" t="s">
        <v>4180</v>
      </c>
      <c r="G5385" s="2">
        <v>2557076.2439999999</v>
      </c>
      <c r="H5385" s="2">
        <v>1203396.023</v>
      </c>
      <c r="I5385" s="2" t="s">
        <v>4898</v>
      </c>
      <c r="J5385" s="4">
        <v>39630</v>
      </c>
      <c r="K5385" s="230">
        <f t="shared" si="286"/>
        <v>2</v>
      </c>
      <c r="L5385" s="2" t="str">
        <f>$B5385&amp;"-"&amp;COUNTIF($B$2:$B5385, $B5385)</f>
        <v>2036-1</v>
      </c>
    </row>
    <row r="5386" spans="1:12" x14ac:dyDescent="0.2">
      <c r="A5386" s="2" t="s">
        <v>4192</v>
      </c>
      <c r="B5386" s="2">
        <v>2022</v>
      </c>
      <c r="C5386" s="2">
        <v>0</v>
      </c>
      <c r="D5386" s="2" t="s">
        <v>4193</v>
      </c>
      <c r="E5386" s="2">
        <v>6417</v>
      </c>
      <c r="F5386" s="2" t="s">
        <v>4180</v>
      </c>
      <c r="G5386" s="2">
        <v>2552180.497</v>
      </c>
      <c r="H5386" s="2">
        <v>1198138.693</v>
      </c>
      <c r="I5386" s="2" t="s">
        <v>4898</v>
      </c>
      <c r="J5386" s="4">
        <v>39630</v>
      </c>
      <c r="K5386" s="230">
        <f t="shared" si="286"/>
        <v>2</v>
      </c>
      <c r="L5386" s="2" t="str">
        <f>$B5386&amp;"-"&amp;COUNTIF($B$2:$B5386, $B5386)</f>
        <v>2022-3</v>
      </c>
    </row>
    <row r="5387" spans="1:12" x14ac:dyDescent="0.2">
      <c r="A5387" s="2" t="s">
        <v>4194</v>
      </c>
      <c r="B5387" s="2">
        <v>2023</v>
      </c>
      <c r="C5387" s="2">
        <v>0</v>
      </c>
      <c r="D5387" s="2" t="s">
        <v>4193</v>
      </c>
      <c r="E5387" s="2">
        <v>6417</v>
      </c>
      <c r="F5387" s="2" t="s">
        <v>4180</v>
      </c>
      <c r="G5387" s="2">
        <v>2548623.1549999998</v>
      </c>
      <c r="H5387" s="2">
        <v>1197414.959</v>
      </c>
      <c r="I5387" s="2" t="s">
        <v>4898</v>
      </c>
      <c r="J5387" s="4">
        <v>39630</v>
      </c>
      <c r="K5387" s="230">
        <f t="shared" si="286"/>
        <v>2</v>
      </c>
      <c r="L5387" s="2" t="str">
        <f>$B5387&amp;"-"&amp;COUNTIF($B$2:$B5387, $B5387)</f>
        <v>2023-1</v>
      </c>
    </row>
    <row r="5388" spans="1:12" x14ac:dyDescent="0.2">
      <c r="A5388" s="2" t="s">
        <v>4195</v>
      </c>
      <c r="B5388" s="2">
        <v>2024</v>
      </c>
      <c r="C5388" s="2">
        <v>0</v>
      </c>
      <c r="D5388" s="2" t="s">
        <v>4193</v>
      </c>
      <c r="E5388" s="2">
        <v>6417</v>
      </c>
      <c r="F5388" s="2" t="s">
        <v>4180</v>
      </c>
      <c r="G5388" s="2">
        <v>2547784.7570000002</v>
      </c>
      <c r="H5388" s="2">
        <v>1195902.9539999999</v>
      </c>
      <c r="I5388" s="2" t="s">
        <v>4898</v>
      </c>
      <c r="J5388" s="4">
        <v>39630</v>
      </c>
      <c r="K5388" s="230">
        <f t="shared" si="286"/>
        <v>2</v>
      </c>
      <c r="L5388" s="2" t="str">
        <f>$B5388&amp;"-"&amp;COUNTIF($B$2:$B5388, $B5388)</f>
        <v>2024-1</v>
      </c>
    </row>
    <row r="5389" spans="1:12" x14ac:dyDescent="0.2">
      <c r="A5389" s="2" t="s">
        <v>4196</v>
      </c>
      <c r="B5389" s="2">
        <v>2025</v>
      </c>
      <c r="C5389" s="2">
        <v>0</v>
      </c>
      <c r="D5389" s="2" t="s">
        <v>4193</v>
      </c>
      <c r="E5389" s="2">
        <v>6417</v>
      </c>
      <c r="F5389" s="2" t="s">
        <v>4180</v>
      </c>
      <c r="G5389" s="2">
        <v>2550781.14</v>
      </c>
      <c r="H5389" s="2">
        <v>1195737.767</v>
      </c>
      <c r="I5389" s="2" t="s">
        <v>4898</v>
      </c>
      <c r="J5389" s="4">
        <v>39630</v>
      </c>
      <c r="K5389" s="230">
        <f t="shared" si="286"/>
        <v>2</v>
      </c>
      <c r="L5389" s="2" t="str">
        <f>$B5389&amp;"-"&amp;COUNTIF($B$2:$B5389, $B5389)</f>
        <v>2025-1</v>
      </c>
    </row>
    <row r="5390" spans="1:12" x14ac:dyDescent="0.2">
      <c r="A5390" s="2" t="s">
        <v>4197</v>
      </c>
      <c r="B5390" s="2">
        <v>2027</v>
      </c>
      <c r="C5390" s="2">
        <v>2</v>
      </c>
      <c r="D5390" s="2" t="s">
        <v>4193</v>
      </c>
      <c r="E5390" s="2">
        <v>6417</v>
      </c>
      <c r="F5390" s="2" t="s">
        <v>4180</v>
      </c>
      <c r="G5390" s="2">
        <v>2546596.4929999998</v>
      </c>
      <c r="H5390" s="2">
        <v>1195385.0689999999</v>
      </c>
      <c r="I5390" s="2" t="s">
        <v>4898</v>
      </c>
      <c r="J5390" s="4">
        <v>39630</v>
      </c>
      <c r="K5390" s="230">
        <f t="shared" si="286"/>
        <v>2</v>
      </c>
      <c r="L5390" s="2" t="str">
        <f>$B5390&amp;"-"&amp;COUNTIF($B$2:$B5390, $B5390)</f>
        <v>2027-1</v>
      </c>
    </row>
    <row r="5391" spans="1:12" x14ac:dyDescent="0.2">
      <c r="A5391" s="2" t="s">
        <v>4198</v>
      </c>
      <c r="B5391" s="2">
        <v>2027</v>
      </c>
      <c r="C5391" s="2">
        <v>3</v>
      </c>
      <c r="D5391" s="2" t="s">
        <v>4193</v>
      </c>
      <c r="E5391" s="2">
        <v>6417</v>
      </c>
      <c r="F5391" s="2" t="s">
        <v>4180</v>
      </c>
      <c r="G5391" s="2">
        <v>2547396</v>
      </c>
      <c r="H5391" s="2">
        <v>1193153.6200000001</v>
      </c>
      <c r="I5391" s="2" t="s">
        <v>4898</v>
      </c>
      <c r="J5391" s="4">
        <v>39630</v>
      </c>
      <c r="K5391" s="230">
        <f t="shared" si="286"/>
        <v>2</v>
      </c>
      <c r="L5391" s="2" t="str">
        <f>$B5391&amp;"-"&amp;COUNTIF($B$2:$B5391, $B5391)</f>
        <v>2027-2</v>
      </c>
    </row>
    <row r="5392" spans="1:12" x14ac:dyDescent="0.2">
      <c r="A5392" s="2" t="s">
        <v>4199</v>
      </c>
      <c r="B5392" s="2">
        <v>2028</v>
      </c>
      <c r="C5392" s="2">
        <v>0</v>
      </c>
      <c r="D5392" s="2" t="s">
        <v>4193</v>
      </c>
      <c r="E5392" s="2">
        <v>6417</v>
      </c>
      <c r="F5392" s="2" t="s">
        <v>4180</v>
      </c>
      <c r="G5392" s="2">
        <v>2547395.3620000002</v>
      </c>
      <c r="H5392" s="2">
        <v>1191880.814</v>
      </c>
      <c r="I5392" s="2" t="s">
        <v>4898</v>
      </c>
      <c r="J5392" s="4">
        <v>39630</v>
      </c>
      <c r="K5392" s="230">
        <f t="shared" si="286"/>
        <v>2</v>
      </c>
      <c r="L5392" s="2" t="str">
        <f>$B5392&amp;"-"&amp;COUNTIF($B$2:$B5392, $B5392)</f>
        <v>2028-2</v>
      </c>
    </row>
    <row r="5393" spans="1:12" x14ac:dyDescent="0.2">
      <c r="A5393" s="2" t="s">
        <v>4261</v>
      </c>
      <c r="B5393" s="2">
        <v>2103</v>
      </c>
      <c r="C5393" s="2">
        <v>0</v>
      </c>
      <c r="D5393" s="2" t="s">
        <v>4193</v>
      </c>
      <c r="E5393" s="2">
        <v>6417</v>
      </c>
      <c r="F5393" s="2" t="s">
        <v>4180</v>
      </c>
      <c r="G5393" s="2">
        <v>2546161.7620000001</v>
      </c>
      <c r="H5393" s="2">
        <v>1198735.831</v>
      </c>
      <c r="I5393" s="2" t="s">
        <v>4898</v>
      </c>
      <c r="J5393" s="4">
        <v>39630</v>
      </c>
      <c r="K5393" s="230">
        <f t="shared" si="286"/>
        <v>2</v>
      </c>
      <c r="L5393" s="2" t="str">
        <f>$B5393&amp;"-"&amp;COUNTIF($B$2:$B5393, $B5393)</f>
        <v>2103-2</v>
      </c>
    </row>
    <row r="5394" spans="1:12" x14ac:dyDescent="0.2">
      <c r="A5394" s="2" t="s">
        <v>4200</v>
      </c>
      <c r="B5394" s="2">
        <v>2300</v>
      </c>
      <c r="C5394" s="2">
        <v>0</v>
      </c>
      <c r="D5394" s="2" t="s">
        <v>4200</v>
      </c>
      <c r="E5394" s="2">
        <v>6421</v>
      </c>
      <c r="F5394" s="2" t="s">
        <v>4180</v>
      </c>
      <c r="G5394" s="2">
        <v>2553749.7220000001</v>
      </c>
      <c r="H5394" s="2">
        <v>1218366.987</v>
      </c>
      <c r="I5394" s="2" t="s">
        <v>4898</v>
      </c>
      <c r="J5394" s="4">
        <v>39630</v>
      </c>
      <c r="K5394" s="230">
        <f t="shared" si="286"/>
        <v>2</v>
      </c>
      <c r="L5394" s="2" t="str">
        <f>$B5394&amp;"-"&amp;COUNTIF($B$2:$B5394, $B5394)</f>
        <v>2300-1</v>
      </c>
    </row>
    <row r="5395" spans="1:12" x14ac:dyDescent="0.2">
      <c r="A5395" s="2" t="s">
        <v>4201</v>
      </c>
      <c r="B5395" s="2">
        <v>2300</v>
      </c>
      <c r="C5395" s="2">
        <v>8</v>
      </c>
      <c r="D5395" s="2" t="s">
        <v>4200</v>
      </c>
      <c r="E5395" s="2">
        <v>6421</v>
      </c>
      <c r="F5395" s="2" t="s">
        <v>4180</v>
      </c>
      <c r="G5395" s="2">
        <v>2557289.247</v>
      </c>
      <c r="H5395" s="2">
        <v>1218546.223</v>
      </c>
      <c r="I5395" s="2" t="s">
        <v>4898</v>
      </c>
      <c r="J5395" s="4">
        <v>39630</v>
      </c>
      <c r="K5395" s="230">
        <f t="shared" si="286"/>
        <v>2</v>
      </c>
      <c r="L5395" s="2" t="str">
        <f>$B5395&amp;"-"&amp;COUNTIF($B$2:$B5395, $B5395)</f>
        <v>2300-2</v>
      </c>
    </row>
    <row r="5396" spans="1:12" x14ac:dyDescent="0.2">
      <c r="A5396" s="2" t="s">
        <v>4204</v>
      </c>
      <c r="B5396" s="2">
        <v>2314</v>
      </c>
      <c r="C5396" s="2">
        <v>0</v>
      </c>
      <c r="D5396" s="2" t="s">
        <v>4200</v>
      </c>
      <c r="E5396" s="2">
        <v>6421</v>
      </c>
      <c r="F5396" s="2" t="s">
        <v>4180</v>
      </c>
      <c r="G5396" s="2">
        <v>2554967.8160000001</v>
      </c>
      <c r="H5396" s="2">
        <v>1213514.027</v>
      </c>
      <c r="I5396" s="2" t="s">
        <v>4898</v>
      </c>
      <c r="J5396" s="4">
        <v>39630</v>
      </c>
      <c r="K5396" s="230">
        <f t="shared" si="286"/>
        <v>2</v>
      </c>
      <c r="L5396" s="2" t="str">
        <f>$B5396&amp;"-"&amp;COUNTIF($B$2:$B5396, $B5396)</f>
        <v>2314-1</v>
      </c>
    </row>
    <row r="5397" spans="1:12" x14ac:dyDescent="0.2">
      <c r="A5397" s="2" t="s">
        <v>4202</v>
      </c>
      <c r="B5397" s="2">
        <v>2322</v>
      </c>
      <c r="C5397" s="2">
        <v>0</v>
      </c>
      <c r="D5397" s="2" t="s">
        <v>4200</v>
      </c>
      <c r="E5397" s="2">
        <v>6421</v>
      </c>
      <c r="F5397" s="2" t="s">
        <v>4180</v>
      </c>
      <c r="G5397" s="2">
        <v>2549997.3080000002</v>
      </c>
      <c r="H5397" s="2">
        <v>1214475.92</v>
      </c>
      <c r="I5397" s="2" t="s">
        <v>4898</v>
      </c>
      <c r="J5397" s="4">
        <v>39630</v>
      </c>
      <c r="K5397" s="230">
        <f t="shared" si="286"/>
        <v>2</v>
      </c>
      <c r="L5397" s="2" t="str">
        <f>$B5397&amp;"-"&amp;COUNTIF($B$2:$B5397, $B5397)</f>
        <v>2322-1</v>
      </c>
    </row>
    <row r="5398" spans="1:12" x14ac:dyDescent="0.2">
      <c r="A5398" s="2" t="s">
        <v>469</v>
      </c>
      <c r="B5398" s="2">
        <v>2616</v>
      </c>
      <c r="C5398" s="2">
        <v>0</v>
      </c>
      <c r="D5398" s="2" t="s">
        <v>4200</v>
      </c>
      <c r="E5398" s="2">
        <v>6421</v>
      </c>
      <c r="F5398" s="2" t="s">
        <v>4180</v>
      </c>
      <c r="G5398" s="2">
        <v>2556565.5240000002</v>
      </c>
      <c r="H5398" s="2">
        <v>1215942.19</v>
      </c>
      <c r="I5398" s="2" t="s">
        <v>4898</v>
      </c>
      <c r="J5398" s="4">
        <v>39630</v>
      </c>
      <c r="K5398" s="230">
        <f t="shared" si="286"/>
        <v>2</v>
      </c>
      <c r="L5398" s="2" t="str">
        <f>$B5398&amp;"-"&amp;COUNTIF($B$2:$B5398, $B5398)</f>
        <v>2616-3</v>
      </c>
    </row>
    <row r="5399" spans="1:12" x14ac:dyDescent="0.2">
      <c r="A5399" s="2" t="s">
        <v>4203</v>
      </c>
      <c r="B5399" s="2">
        <v>2325</v>
      </c>
      <c r="C5399" s="2">
        <v>0</v>
      </c>
      <c r="D5399" s="2" t="s">
        <v>4203</v>
      </c>
      <c r="E5399" s="2">
        <v>6422</v>
      </c>
      <c r="F5399" s="2" t="s">
        <v>4180</v>
      </c>
      <c r="G5399" s="2">
        <v>2549139.2719999999</v>
      </c>
      <c r="H5399" s="2">
        <v>1217590.6769999999</v>
      </c>
      <c r="I5399" s="2" t="s">
        <v>4898</v>
      </c>
      <c r="J5399" s="4">
        <v>39630</v>
      </c>
      <c r="K5399" s="230">
        <f t="shared" si="286"/>
        <v>2</v>
      </c>
      <c r="L5399" s="2" t="str">
        <f>$B5399&amp;"-"&amp;COUNTIF($B$2:$B5399, $B5399)</f>
        <v>2325-1</v>
      </c>
    </row>
    <row r="5400" spans="1:12" x14ac:dyDescent="0.2">
      <c r="A5400" s="2" t="s">
        <v>4204</v>
      </c>
      <c r="B5400" s="2">
        <v>2314</v>
      </c>
      <c r="C5400" s="2">
        <v>0</v>
      </c>
      <c r="D5400" s="2" t="s">
        <v>4205</v>
      </c>
      <c r="E5400" s="2">
        <v>6423</v>
      </c>
      <c r="F5400" s="2" t="s">
        <v>4180</v>
      </c>
      <c r="G5400" s="2">
        <v>2551466.0159999998</v>
      </c>
      <c r="H5400" s="2">
        <v>1210581.0279999999</v>
      </c>
      <c r="I5400" s="2" t="s">
        <v>4898</v>
      </c>
      <c r="J5400" s="4">
        <v>39630</v>
      </c>
      <c r="K5400" s="230">
        <f t="shared" si="286"/>
        <v>2</v>
      </c>
      <c r="L5400" s="2" t="str">
        <f>$B5400&amp;"-"&amp;COUNTIF($B$2:$B5400, $B5400)</f>
        <v>2314-2</v>
      </c>
    </row>
    <row r="5401" spans="1:12" x14ac:dyDescent="0.2">
      <c r="A5401" s="2" t="s">
        <v>4271</v>
      </c>
      <c r="B5401" s="2">
        <v>2124</v>
      </c>
      <c r="C5401" s="2">
        <v>0</v>
      </c>
      <c r="D5401" s="2" t="s">
        <v>4206</v>
      </c>
      <c r="E5401" s="2">
        <v>6432</v>
      </c>
      <c r="F5401" s="2" t="s">
        <v>4180</v>
      </c>
      <c r="G5401" s="2">
        <v>2536207.2000000002</v>
      </c>
      <c r="H5401" s="2">
        <v>1200436.706</v>
      </c>
      <c r="I5401" s="2" t="s">
        <v>4898</v>
      </c>
      <c r="J5401" s="4">
        <v>39630</v>
      </c>
      <c r="K5401" s="230">
        <f t="shared" si="286"/>
        <v>2</v>
      </c>
      <c r="L5401" s="2" t="str">
        <f>$B5401&amp;"-"&amp;COUNTIF($B$2:$B5401, $B5401)</f>
        <v>2124-1</v>
      </c>
    </row>
    <row r="5402" spans="1:12" x14ac:dyDescent="0.2">
      <c r="A5402" s="2" t="s">
        <v>4206</v>
      </c>
      <c r="B5402" s="2">
        <v>2406</v>
      </c>
      <c r="C5402" s="2">
        <v>0</v>
      </c>
      <c r="D5402" s="2" t="s">
        <v>4206</v>
      </c>
      <c r="E5402" s="2">
        <v>6432</v>
      </c>
      <c r="F5402" s="2" t="s">
        <v>4180</v>
      </c>
      <c r="G5402" s="2">
        <v>2536406.8689999999</v>
      </c>
      <c r="H5402" s="2">
        <v>1202709.9380000001</v>
      </c>
      <c r="I5402" s="2" t="s">
        <v>4898</v>
      </c>
      <c r="J5402" s="4">
        <v>39630</v>
      </c>
      <c r="K5402" s="230">
        <f t="shared" si="286"/>
        <v>2</v>
      </c>
      <c r="L5402" s="2" t="str">
        <f>$B5402&amp;"-"&amp;COUNTIF($B$2:$B5402, $B5402)</f>
        <v>2406-1</v>
      </c>
    </row>
    <row r="5403" spans="1:12" x14ac:dyDescent="0.2">
      <c r="A5403" s="2" t="s">
        <v>4207</v>
      </c>
      <c r="B5403" s="2">
        <v>2406</v>
      </c>
      <c r="C5403" s="2">
        <v>2</v>
      </c>
      <c r="D5403" s="2" t="s">
        <v>4206</v>
      </c>
      <c r="E5403" s="2">
        <v>6432</v>
      </c>
      <c r="F5403" s="2" t="s">
        <v>4180</v>
      </c>
      <c r="G5403" s="2">
        <v>2534190.324</v>
      </c>
      <c r="H5403" s="2">
        <v>1202846.858</v>
      </c>
      <c r="I5403" s="2" t="s">
        <v>4898</v>
      </c>
      <c r="J5403" s="4">
        <v>39630</v>
      </c>
      <c r="K5403" s="230">
        <f t="shared" si="286"/>
        <v>2</v>
      </c>
      <c r="L5403" s="2" t="str">
        <f>$B5403&amp;"-"&amp;COUNTIF($B$2:$B5403, $B5403)</f>
        <v>2406-2</v>
      </c>
    </row>
    <row r="5404" spans="1:12" x14ac:dyDescent="0.2">
      <c r="A5404" s="2" t="s">
        <v>4208</v>
      </c>
      <c r="B5404" s="2">
        <v>2406</v>
      </c>
      <c r="C5404" s="2">
        <v>3</v>
      </c>
      <c r="D5404" s="2" t="s">
        <v>4206</v>
      </c>
      <c r="E5404" s="2">
        <v>6432</v>
      </c>
      <c r="F5404" s="2" t="s">
        <v>4180</v>
      </c>
      <c r="G5404" s="2">
        <v>2539646.0490000001</v>
      </c>
      <c r="H5404" s="2">
        <v>1203404.7790000001</v>
      </c>
      <c r="I5404" s="2" t="s">
        <v>4898</v>
      </c>
      <c r="J5404" s="4">
        <v>39630</v>
      </c>
      <c r="K5404" s="230">
        <f t="shared" si="286"/>
        <v>2</v>
      </c>
      <c r="L5404" s="2" t="str">
        <f>$B5404&amp;"-"&amp;COUNTIF($B$2:$B5404, $B5404)</f>
        <v>2406-3</v>
      </c>
    </row>
    <row r="5405" spans="1:12" x14ac:dyDescent="0.2">
      <c r="A5405" s="2" t="s">
        <v>4209</v>
      </c>
      <c r="B5405" s="2">
        <v>2406</v>
      </c>
      <c r="C5405" s="2">
        <v>4</v>
      </c>
      <c r="D5405" s="2" t="s">
        <v>4206</v>
      </c>
      <c r="E5405" s="2">
        <v>6432</v>
      </c>
      <c r="F5405" s="2" t="s">
        <v>4180</v>
      </c>
      <c r="G5405" s="2">
        <v>2530821.702</v>
      </c>
      <c r="H5405" s="2">
        <v>1200705.865</v>
      </c>
      <c r="I5405" s="2" t="s">
        <v>4898</v>
      </c>
      <c r="J5405" s="4">
        <v>39630</v>
      </c>
      <c r="K5405" s="230">
        <f t="shared" si="286"/>
        <v>2</v>
      </c>
      <c r="L5405" s="2" t="str">
        <f>$B5405&amp;"-"&amp;COUNTIF($B$2:$B5405, $B5405)</f>
        <v>2406-4</v>
      </c>
    </row>
    <row r="5406" spans="1:12" x14ac:dyDescent="0.2">
      <c r="A5406" s="2" t="s">
        <v>4210</v>
      </c>
      <c r="B5406" s="2">
        <v>2318</v>
      </c>
      <c r="C5406" s="2">
        <v>0</v>
      </c>
      <c r="D5406" s="2" t="s">
        <v>4210</v>
      </c>
      <c r="E5406" s="2">
        <v>6433</v>
      </c>
      <c r="F5406" s="2" t="s">
        <v>4180</v>
      </c>
      <c r="G5406" s="2">
        <v>2547300.9539999999</v>
      </c>
      <c r="H5406" s="2">
        <v>1203362.0160000001</v>
      </c>
      <c r="I5406" s="2" t="s">
        <v>4898</v>
      </c>
      <c r="J5406" s="4">
        <v>39630</v>
      </c>
      <c r="K5406" s="230">
        <f t="shared" si="286"/>
        <v>2</v>
      </c>
      <c r="L5406" s="2" t="str">
        <f>$B5406&amp;"-"&amp;COUNTIF($B$2:$B5406, $B5406)</f>
        <v>2318-2</v>
      </c>
    </row>
    <row r="5407" spans="1:12" x14ac:dyDescent="0.2">
      <c r="A5407" s="2" t="s">
        <v>4214</v>
      </c>
      <c r="B5407" s="2">
        <v>2400</v>
      </c>
      <c r="C5407" s="2">
        <v>2</v>
      </c>
      <c r="D5407" s="2" t="s">
        <v>4211</v>
      </c>
      <c r="E5407" s="2">
        <v>6434</v>
      </c>
      <c r="F5407" s="2" t="s">
        <v>4180</v>
      </c>
      <c r="G5407" s="2">
        <v>2544313.6529999999</v>
      </c>
      <c r="H5407" s="2">
        <v>1209128.2960000001</v>
      </c>
      <c r="I5407" s="2" t="s">
        <v>4898</v>
      </c>
      <c r="J5407" s="4">
        <v>39630</v>
      </c>
      <c r="K5407" s="230">
        <f t="shared" si="286"/>
        <v>2</v>
      </c>
      <c r="L5407" s="2" t="str">
        <f>$B5407&amp;"-"&amp;COUNTIF($B$2:$B5407, $B5407)</f>
        <v>2400-1</v>
      </c>
    </row>
    <row r="5408" spans="1:12" x14ac:dyDescent="0.2">
      <c r="A5408" s="2" t="s">
        <v>4212</v>
      </c>
      <c r="B5408" s="2">
        <v>2405</v>
      </c>
      <c r="C5408" s="2">
        <v>0</v>
      </c>
      <c r="D5408" s="2" t="s">
        <v>4211</v>
      </c>
      <c r="E5408" s="2">
        <v>6434</v>
      </c>
      <c r="F5408" s="2" t="s">
        <v>4180</v>
      </c>
      <c r="G5408" s="2">
        <v>2543475.3420000002</v>
      </c>
      <c r="H5408" s="2">
        <v>1207485.746</v>
      </c>
      <c r="I5408" s="2" t="s">
        <v>4898</v>
      </c>
      <c r="J5408" s="4">
        <v>39630</v>
      </c>
      <c r="K5408" s="230">
        <f t="shared" si="286"/>
        <v>2</v>
      </c>
      <c r="L5408" s="2" t="str">
        <f>$B5408&amp;"-"&amp;COUNTIF($B$2:$B5408, $B5408)</f>
        <v>2405-1</v>
      </c>
    </row>
    <row r="5409" spans="1:12" x14ac:dyDescent="0.2">
      <c r="A5409" s="2" t="s">
        <v>4206</v>
      </c>
      <c r="B5409" s="2">
        <v>2406</v>
      </c>
      <c r="C5409" s="2">
        <v>0</v>
      </c>
      <c r="D5409" s="2" t="s">
        <v>4211</v>
      </c>
      <c r="E5409" s="2">
        <v>6434</v>
      </c>
      <c r="F5409" s="2" t="s">
        <v>4180</v>
      </c>
      <c r="G5409" s="2">
        <v>2537128.264</v>
      </c>
      <c r="H5409" s="2">
        <v>1204354.798</v>
      </c>
      <c r="I5409" s="2" t="s">
        <v>4898</v>
      </c>
      <c r="J5409" s="4">
        <v>39630</v>
      </c>
      <c r="K5409" s="230">
        <f t="shared" si="286"/>
        <v>2</v>
      </c>
      <c r="L5409" s="2" t="str">
        <f>$B5409&amp;"-"&amp;COUNTIF($B$2:$B5409, $B5409)</f>
        <v>2406-5</v>
      </c>
    </row>
    <row r="5410" spans="1:12" x14ac:dyDescent="0.2">
      <c r="A5410" s="2" t="s">
        <v>4211</v>
      </c>
      <c r="B5410" s="2">
        <v>2414</v>
      </c>
      <c r="C5410" s="2">
        <v>0</v>
      </c>
      <c r="D5410" s="2" t="s">
        <v>4211</v>
      </c>
      <c r="E5410" s="2">
        <v>6434</v>
      </c>
      <c r="F5410" s="2" t="s">
        <v>4180</v>
      </c>
      <c r="G5410" s="2">
        <v>2541107.5490000001</v>
      </c>
      <c r="H5410" s="2">
        <v>1207604.4920000001</v>
      </c>
      <c r="I5410" s="2" t="s">
        <v>4898</v>
      </c>
      <c r="J5410" s="4">
        <v>39630</v>
      </c>
      <c r="K5410" s="230">
        <f t="shared" si="286"/>
        <v>2</v>
      </c>
      <c r="L5410" s="2" t="str">
        <f>$B5410&amp;"-"&amp;COUNTIF($B$2:$B5410, $B5410)</f>
        <v>2414-1</v>
      </c>
    </row>
    <row r="5411" spans="1:12" x14ac:dyDescent="0.2">
      <c r="A5411" s="2" t="s">
        <v>4214</v>
      </c>
      <c r="B5411" s="2">
        <v>2400</v>
      </c>
      <c r="C5411" s="2">
        <v>2</v>
      </c>
      <c r="D5411" s="2" t="s">
        <v>4212</v>
      </c>
      <c r="E5411" s="2">
        <v>6435</v>
      </c>
      <c r="F5411" s="2" t="s">
        <v>4180</v>
      </c>
      <c r="G5411" s="2">
        <v>2545206.8160000001</v>
      </c>
      <c r="H5411" s="2">
        <v>1209051.3870000001</v>
      </c>
      <c r="I5411" s="2" t="s">
        <v>4898</v>
      </c>
      <c r="J5411" s="4">
        <v>39630</v>
      </c>
      <c r="K5411" s="230">
        <f t="shared" si="286"/>
        <v>2</v>
      </c>
      <c r="L5411" s="2" t="str">
        <f>$B5411&amp;"-"&amp;COUNTIF($B$2:$B5411, $B5411)</f>
        <v>2400-2</v>
      </c>
    </row>
    <row r="5412" spans="1:12" x14ac:dyDescent="0.2">
      <c r="A5412" s="2" t="s">
        <v>4212</v>
      </c>
      <c r="B5412" s="2">
        <v>2405</v>
      </c>
      <c r="C5412" s="2">
        <v>0</v>
      </c>
      <c r="D5412" s="2" t="s">
        <v>4212</v>
      </c>
      <c r="E5412" s="2">
        <v>6435</v>
      </c>
      <c r="F5412" s="2" t="s">
        <v>4180</v>
      </c>
      <c r="G5412" s="2">
        <v>2543541.9360000002</v>
      </c>
      <c r="H5412" s="2">
        <v>1206341.956</v>
      </c>
      <c r="I5412" s="2" t="s">
        <v>4898</v>
      </c>
      <c r="J5412" s="4">
        <v>39630</v>
      </c>
      <c r="K5412" s="230">
        <f t="shared" si="286"/>
        <v>2</v>
      </c>
      <c r="L5412" s="2" t="str">
        <f>$B5412&amp;"-"&amp;COUNTIF($B$2:$B5412, $B5412)</f>
        <v>2405-2</v>
      </c>
    </row>
    <row r="5413" spans="1:12" x14ac:dyDescent="0.2">
      <c r="A5413" s="2" t="s">
        <v>4208</v>
      </c>
      <c r="B5413" s="2">
        <v>2406</v>
      </c>
      <c r="C5413" s="2">
        <v>3</v>
      </c>
      <c r="D5413" s="2" t="s">
        <v>4212</v>
      </c>
      <c r="E5413" s="2">
        <v>6435</v>
      </c>
      <c r="F5413" s="2" t="s">
        <v>4180</v>
      </c>
      <c r="G5413" s="2">
        <v>2541055.8459999999</v>
      </c>
      <c r="H5413" s="2">
        <v>1203864.93</v>
      </c>
      <c r="I5413" s="2" t="s">
        <v>4898</v>
      </c>
      <c r="J5413" s="4">
        <v>39630</v>
      </c>
      <c r="K5413" s="230">
        <f t="shared" si="286"/>
        <v>2</v>
      </c>
      <c r="L5413" s="2" t="str">
        <f>$B5413&amp;"-"&amp;COUNTIF($B$2:$B5413, $B5413)</f>
        <v>2406-6</v>
      </c>
    </row>
    <row r="5414" spans="1:12" x14ac:dyDescent="0.2">
      <c r="A5414" s="2" t="s">
        <v>4202</v>
      </c>
      <c r="B5414" s="2">
        <v>2322</v>
      </c>
      <c r="C5414" s="2">
        <v>0</v>
      </c>
      <c r="D5414" s="2" t="s">
        <v>4213</v>
      </c>
      <c r="E5414" s="2">
        <v>6436</v>
      </c>
      <c r="F5414" s="2" t="s">
        <v>4180</v>
      </c>
      <c r="G5414" s="2">
        <v>2549035.909</v>
      </c>
      <c r="H5414" s="2">
        <v>1214534.3370000001</v>
      </c>
      <c r="I5414" s="2" t="s">
        <v>4898</v>
      </c>
      <c r="J5414" s="4">
        <v>39630</v>
      </c>
      <c r="K5414" s="230">
        <f t="shared" si="286"/>
        <v>2</v>
      </c>
      <c r="L5414" s="2" t="str">
        <f>$B5414&amp;"-"&amp;COUNTIF($B$2:$B5414, $B5414)</f>
        <v>2322-2</v>
      </c>
    </row>
    <row r="5415" spans="1:12" x14ac:dyDescent="0.2">
      <c r="A5415" s="2" t="s">
        <v>4213</v>
      </c>
      <c r="B5415" s="2">
        <v>2400</v>
      </c>
      <c r="C5415" s="2">
        <v>0</v>
      </c>
      <c r="D5415" s="2" t="s">
        <v>4213</v>
      </c>
      <c r="E5415" s="2">
        <v>6436</v>
      </c>
      <c r="F5415" s="2" t="s">
        <v>4180</v>
      </c>
      <c r="G5415" s="2">
        <v>2547522.159</v>
      </c>
      <c r="H5415" s="2">
        <v>1211238.49</v>
      </c>
      <c r="I5415" s="2" t="s">
        <v>4898</v>
      </c>
      <c r="J5415" s="4">
        <v>39630</v>
      </c>
      <c r="K5415" s="230">
        <f t="shared" si="286"/>
        <v>2</v>
      </c>
      <c r="L5415" s="2" t="str">
        <f>$B5415&amp;"-"&amp;COUNTIF($B$2:$B5415, $B5415)</f>
        <v>2400-3</v>
      </c>
    </row>
    <row r="5416" spans="1:12" x14ac:dyDescent="0.2">
      <c r="A5416" s="2" t="s">
        <v>4214</v>
      </c>
      <c r="B5416" s="2">
        <v>2400</v>
      </c>
      <c r="C5416" s="2">
        <v>2</v>
      </c>
      <c r="D5416" s="2" t="s">
        <v>4213</v>
      </c>
      <c r="E5416" s="2">
        <v>6436</v>
      </c>
      <c r="F5416" s="2" t="s">
        <v>4180</v>
      </c>
      <c r="G5416" s="2">
        <v>2544906.2239999999</v>
      </c>
      <c r="H5416" s="2">
        <v>1209764.746</v>
      </c>
      <c r="I5416" s="2" t="s">
        <v>4898</v>
      </c>
      <c r="J5416" s="4">
        <v>39630</v>
      </c>
      <c r="K5416" s="230">
        <f t="shared" si="286"/>
        <v>2</v>
      </c>
      <c r="L5416" s="2" t="str">
        <f>$B5416&amp;"-"&amp;COUNTIF($B$2:$B5416, $B5416)</f>
        <v>2400-4</v>
      </c>
    </row>
    <row r="5417" spans="1:12" x14ac:dyDescent="0.2">
      <c r="A5417" s="2" t="s">
        <v>4215</v>
      </c>
      <c r="B5417" s="2">
        <v>2416</v>
      </c>
      <c r="C5417" s="2">
        <v>0</v>
      </c>
      <c r="D5417" s="2" t="s">
        <v>4213</v>
      </c>
      <c r="E5417" s="2">
        <v>6436</v>
      </c>
      <c r="F5417" s="2" t="s">
        <v>4180</v>
      </c>
      <c r="G5417" s="2">
        <v>2546014.3679999998</v>
      </c>
      <c r="H5417" s="2">
        <v>1214057.746</v>
      </c>
      <c r="I5417" s="2" t="s">
        <v>4898</v>
      </c>
      <c r="J5417" s="4">
        <v>39630</v>
      </c>
      <c r="K5417" s="230">
        <f t="shared" si="286"/>
        <v>2</v>
      </c>
      <c r="L5417" s="2" t="str">
        <f>$B5417&amp;"-"&amp;COUNTIF($B$2:$B5417, $B5417)</f>
        <v>2416-1</v>
      </c>
    </row>
    <row r="5418" spans="1:12" x14ac:dyDescent="0.2">
      <c r="A5418" s="2" t="s">
        <v>4263</v>
      </c>
      <c r="B5418" s="2">
        <v>2105</v>
      </c>
      <c r="C5418" s="2">
        <v>0</v>
      </c>
      <c r="D5418" s="2" t="s">
        <v>4216</v>
      </c>
      <c r="E5418" s="2">
        <v>6437</v>
      </c>
      <c r="F5418" s="2" t="s">
        <v>4180</v>
      </c>
      <c r="G5418" s="2">
        <v>2541321.8739999998</v>
      </c>
      <c r="H5418" s="2">
        <v>1202728.26</v>
      </c>
      <c r="I5418" s="2" t="s">
        <v>4898</v>
      </c>
      <c r="J5418" s="4">
        <v>39630</v>
      </c>
      <c r="K5418" s="230">
        <f t="shared" si="286"/>
        <v>2</v>
      </c>
      <c r="L5418" s="2" t="str">
        <f>$B5418&amp;"-"&amp;COUNTIF($B$2:$B5418, $B5418)</f>
        <v>2105-1</v>
      </c>
    </row>
    <row r="5419" spans="1:12" x14ac:dyDescent="0.2">
      <c r="A5419" s="2" t="s">
        <v>4204</v>
      </c>
      <c r="B5419" s="2">
        <v>2314</v>
      </c>
      <c r="C5419" s="2">
        <v>0</v>
      </c>
      <c r="D5419" s="2" t="s">
        <v>4216</v>
      </c>
      <c r="E5419" s="2">
        <v>6437</v>
      </c>
      <c r="F5419" s="2" t="s">
        <v>4180</v>
      </c>
      <c r="G5419" s="2">
        <v>2547894.1209999998</v>
      </c>
      <c r="H5419" s="2">
        <v>1208374.5660000001</v>
      </c>
      <c r="I5419" s="2" t="s">
        <v>4898</v>
      </c>
      <c r="J5419" s="4">
        <v>39630</v>
      </c>
      <c r="K5419" s="230">
        <f t="shared" si="286"/>
        <v>2</v>
      </c>
      <c r="L5419" s="2" t="str">
        <f>$B5419&amp;"-"&amp;COUNTIF($B$2:$B5419, $B5419)</f>
        <v>2314-3</v>
      </c>
    </row>
    <row r="5420" spans="1:12" x14ac:dyDescent="0.2">
      <c r="A5420" s="2" t="s">
        <v>4216</v>
      </c>
      <c r="B5420" s="2">
        <v>2316</v>
      </c>
      <c r="C5420" s="2">
        <v>0</v>
      </c>
      <c r="D5420" s="2" t="s">
        <v>4216</v>
      </c>
      <c r="E5420" s="2">
        <v>6437</v>
      </c>
      <c r="F5420" s="2" t="s">
        <v>4180</v>
      </c>
      <c r="G5420" s="2">
        <v>2545231.13</v>
      </c>
      <c r="H5420" s="2">
        <v>1204494.9539999999</v>
      </c>
      <c r="I5420" s="2" t="s">
        <v>4898</v>
      </c>
      <c r="J5420" s="4">
        <v>39630</v>
      </c>
      <c r="K5420" s="230">
        <f t="shared" si="286"/>
        <v>2</v>
      </c>
      <c r="L5420" s="2" t="str">
        <f>$B5420&amp;"-"&amp;COUNTIF($B$2:$B5420, $B5420)</f>
        <v>2316-1</v>
      </c>
    </row>
    <row r="5421" spans="1:12" x14ac:dyDescent="0.2">
      <c r="A5421" s="2" t="s">
        <v>4217</v>
      </c>
      <c r="B5421" s="2">
        <v>2316</v>
      </c>
      <c r="C5421" s="2">
        <v>2</v>
      </c>
      <c r="D5421" s="2" t="s">
        <v>4216</v>
      </c>
      <c r="E5421" s="2">
        <v>6437</v>
      </c>
      <c r="F5421" s="2" t="s">
        <v>4180</v>
      </c>
      <c r="G5421" s="2">
        <v>2547573.0720000002</v>
      </c>
      <c r="H5421" s="2">
        <v>1207018.4539999999</v>
      </c>
      <c r="I5421" s="2" t="s">
        <v>4898</v>
      </c>
      <c r="J5421" s="4">
        <v>39630</v>
      </c>
      <c r="K5421" s="230">
        <f t="shared" si="286"/>
        <v>2</v>
      </c>
      <c r="L5421" s="2" t="str">
        <f>$B5421&amp;"-"&amp;COUNTIF($B$2:$B5421, $B5421)</f>
        <v>2316-2</v>
      </c>
    </row>
    <row r="5422" spans="1:12" x14ac:dyDescent="0.2">
      <c r="A5422" s="2" t="s">
        <v>4210</v>
      </c>
      <c r="B5422" s="2">
        <v>2318</v>
      </c>
      <c r="C5422" s="2">
        <v>0</v>
      </c>
      <c r="D5422" s="2" t="s">
        <v>4216</v>
      </c>
      <c r="E5422" s="2">
        <v>6437</v>
      </c>
      <c r="F5422" s="2" t="s">
        <v>4180</v>
      </c>
      <c r="G5422" s="2">
        <v>2544591.4810000001</v>
      </c>
      <c r="H5422" s="2">
        <v>1202555.625</v>
      </c>
      <c r="I5422" s="2" t="s">
        <v>4898</v>
      </c>
      <c r="J5422" s="4">
        <v>39630</v>
      </c>
      <c r="K5422" s="230">
        <f t="shared" si="286"/>
        <v>2</v>
      </c>
      <c r="L5422" s="2" t="str">
        <f>$B5422&amp;"-"&amp;COUNTIF($B$2:$B5422, $B5422)</f>
        <v>2318-3</v>
      </c>
    </row>
    <row r="5423" spans="1:12" x14ac:dyDescent="0.2">
      <c r="A5423" s="2" t="s">
        <v>4233</v>
      </c>
      <c r="B5423" s="2">
        <v>2072</v>
      </c>
      <c r="C5423" s="2">
        <v>0</v>
      </c>
      <c r="D5423" s="2" t="s">
        <v>4219</v>
      </c>
      <c r="E5423" s="2">
        <v>6451</v>
      </c>
      <c r="F5423" s="2" t="s">
        <v>4180</v>
      </c>
      <c r="G5423" s="2">
        <v>2567009.2910000002</v>
      </c>
      <c r="H5423" s="2">
        <v>1208616.176</v>
      </c>
      <c r="I5423" s="2" t="s">
        <v>4898</v>
      </c>
      <c r="J5423" s="4">
        <v>39630</v>
      </c>
      <c r="K5423" s="230">
        <f t="shared" si="286"/>
        <v>2</v>
      </c>
      <c r="L5423" s="2" t="str">
        <f>$B5423&amp;"-"&amp;COUNTIF($B$2:$B5423, $B5423)</f>
        <v>2072-1</v>
      </c>
    </row>
    <row r="5424" spans="1:12" x14ac:dyDescent="0.2">
      <c r="A5424" s="2" t="s">
        <v>4237</v>
      </c>
      <c r="B5424" s="2">
        <v>2075</v>
      </c>
      <c r="C5424" s="2">
        <v>1</v>
      </c>
      <c r="D5424" s="2" t="s">
        <v>4219</v>
      </c>
      <c r="E5424" s="2">
        <v>6451</v>
      </c>
      <c r="F5424" s="2" t="s">
        <v>4180</v>
      </c>
      <c r="G5424" s="2">
        <v>2568879.247</v>
      </c>
      <c r="H5424" s="2">
        <v>1208208.523</v>
      </c>
      <c r="I5424" s="2" t="s">
        <v>4898</v>
      </c>
      <c r="J5424" s="4">
        <v>39630</v>
      </c>
      <c r="K5424" s="230">
        <f t="shared" si="286"/>
        <v>2</v>
      </c>
      <c r="L5424" s="2" t="str">
        <f>$B5424&amp;"-"&amp;COUNTIF($B$2:$B5424, $B5424)</f>
        <v>2075-1</v>
      </c>
    </row>
    <row r="5425" spans="1:12" x14ac:dyDescent="0.2">
      <c r="A5425" s="2" t="s">
        <v>4218</v>
      </c>
      <c r="B5425" s="2">
        <v>2087</v>
      </c>
      <c r="C5425" s="2">
        <v>0</v>
      </c>
      <c r="D5425" s="2" t="s">
        <v>4219</v>
      </c>
      <c r="E5425" s="2">
        <v>6451</v>
      </c>
      <c r="F5425" s="2" t="s">
        <v>4180</v>
      </c>
      <c r="G5425" s="2">
        <v>2568258.8689999999</v>
      </c>
      <c r="H5425" s="2">
        <v>1209256.4569999999</v>
      </c>
      <c r="I5425" s="2" t="s">
        <v>4898</v>
      </c>
      <c r="J5425" s="4">
        <v>39630</v>
      </c>
      <c r="K5425" s="230">
        <f t="shared" si="286"/>
        <v>2</v>
      </c>
      <c r="L5425" s="2" t="str">
        <f>$B5425&amp;"-"&amp;COUNTIF($B$2:$B5425, $B5425)</f>
        <v>2087-1</v>
      </c>
    </row>
    <row r="5426" spans="1:12" x14ac:dyDescent="0.2">
      <c r="A5426" s="2" t="s">
        <v>4233</v>
      </c>
      <c r="B5426" s="2">
        <v>2072</v>
      </c>
      <c r="C5426" s="2">
        <v>0</v>
      </c>
      <c r="D5426" s="2" t="s">
        <v>4221</v>
      </c>
      <c r="E5426" s="2">
        <v>6452</v>
      </c>
      <c r="F5426" s="2" t="s">
        <v>4180</v>
      </c>
      <c r="G5426" s="2">
        <v>2566725.4849999999</v>
      </c>
      <c r="H5426" s="2">
        <v>1211703.0989999999</v>
      </c>
      <c r="I5426" s="2" t="s">
        <v>4898</v>
      </c>
      <c r="J5426" s="4">
        <v>39630</v>
      </c>
      <c r="K5426" s="230">
        <f t="shared" si="286"/>
        <v>2</v>
      </c>
      <c r="L5426" s="2" t="str">
        <f>$B5426&amp;"-"&amp;COUNTIF($B$2:$B5426, $B5426)</f>
        <v>2072-2</v>
      </c>
    </row>
    <row r="5427" spans="1:12" x14ac:dyDescent="0.2">
      <c r="A5427" s="2" t="s">
        <v>4218</v>
      </c>
      <c r="B5427" s="2">
        <v>2087</v>
      </c>
      <c r="C5427" s="2">
        <v>0</v>
      </c>
      <c r="D5427" s="2" t="s">
        <v>4221</v>
      </c>
      <c r="E5427" s="2">
        <v>6452</v>
      </c>
      <c r="F5427" s="2" t="s">
        <v>4180</v>
      </c>
      <c r="G5427" s="2">
        <v>2567770.8169999998</v>
      </c>
      <c r="H5427" s="2">
        <v>1210338.115</v>
      </c>
      <c r="I5427" s="2" t="s">
        <v>4898</v>
      </c>
      <c r="J5427" s="4">
        <v>39630</v>
      </c>
      <c r="K5427" s="230">
        <f t="shared" si="286"/>
        <v>2</v>
      </c>
      <c r="L5427" s="2" t="str">
        <f>$B5427&amp;"-"&amp;COUNTIF($B$2:$B5427, $B5427)</f>
        <v>2087-2</v>
      </c>
    </row>
    <row r="5428" spans="1:12" x14ac:dyDescent="0.2">
      <c r="A5428" s="2" t="s">
        <v>4220</v>
      </c>
      <c r="B5428" s="2">
        <v>2088</v>
      </c>
      <c r="C5428" s="2">
        <v>0</v>
      </c>
      <c r="D5428" s="2" t="s">
        <v>4221</v>
      </c>
      <c r="E5428" s="2">
        <v>6452</v>
      </c>
      <c r="F5428" s="2" t="s">
        <v>4180</v>
      </c>
      <c r="G5428" s="2">
        <v>2569267.1919999998</v>
      </c>
      <c r="H5428" s="2">
        <v>1210963.5759999999</v>
      </c>
      <c r="I5428" s="2" t="s">
        <v>4898</v>
      </c>
      <c r="J5428" s="4">
        <v>39630</v>
      </c>
      <c r="K5428" s="230">
        <f t="shared" si="286"/>
        <v>2</v>
      </c>
      <c r="L5428" s="2" t="str">
        <f>$B5428&amp;"-"&amp;COUNTIF($B$2:$B5428, $B5428)</f>
        <v>2088-1</v>
      </c>
    </row>
    <row r="5429" spans="1:12" x14ac:dyDescent="0.2">
      <c r="A5429" s="2" t="s">
        <v>4232</v>
      </c>
      <c r="B5429" s="2">
        <v>2067</v>
      </c>
      <c r="C5429" s="2">
        <v>0</v>
      </c>
      <c r="D5429" s="2" t="s">
        <v>4222</v>
      </c>
      <c r="E5429" s="2">
        <v>6453</v>
      </c>
      <c r="F5429" s="2" t="s">
        <v>4180</v>
      </c>
      <c r="G5429" s="2">
        <v>2566226.426</v>
      </c>
      <c r="H5429" s="2">
        <v>1213123.662</v>
      </c>
      <c r="I5429" s="2" t="s">
        <v>4898</v>
      </c>
      <c r="J5429" s="4">
        <v>39630</v>
      </c>
      <c r="K5429" s="230">
        <f t="shared" si="286"/>
        <v>2</v>
      </c>
      <c r="L5429" s="2" t="str">
        <f>$B5429&amp;"-"&amp;COUNTIF($B$2:$B5429, $B5429)</f>
        <v>2067-1</v>
      </c>
    </row>
    <row r="5430" spans="1:12" x14ac:dyDescent="0.2">
      <c r="A5430" s="2" t="s">
        <v>4222</v>
      </c>
      <c r="B5430" s="2">
        <v>2073</v>
      </c>
      <c r="C5430" s="2">
        <v>0</v>
      </c>
      <c r="D5430" s="2" t="s">
        <v>4222</v>
      </c>
      <c r="E5430" s="2">
        <v>6453</v>
      </c>
      <c r="F5430" s="2" t="s">
        <v>4180</v>
      </c>
      <c r="G5430" s="2">
        <v>2567704.0929999999</v>
      </c>
      <c r="H5430" s="2">
        <v>1213660.8370000001</v>
      </c>
      <c r="I5430" s="2" t="s">
        <v>4898</v>
      </c>
      <c r="J5430" s="4">
        <v>39630</v>
      </c>
      <c r="K5430" s="230">
        <f t="shared" si="286"/>
        <v>2</v>
      </c>
      <c r="L5430" s="2" t="str">
        <f>$B5430&amp;"-"&amp;COUNTIF($B$2:$B5430, $B5430)</f>
        <v>2073-1</v>
      </c>
    </row>
    <row r="5431" spans="1:12" x14ac:dyDescent="0.2">
      <c r="A5431" s="2" t="s">
        <v>4223</v>
      </c>
      <c r="B5431" s="2">
        <v>2068</v>
      </c>
      <c r="C5431" s="2">
        <v>0</v>
      </c>
      <c r="D5431" s="2" t="s">
        <v>4224</v>
      </c>
      <c r="E5431" s="2">
        <v>6454</v>
      </c>
      <c r="F5431" s="2" t="s">
        <v>4180</v>
      </c>
      <c r="G5431" s="2">
        <v>2564268.3020000001</v>
      </c>
      <c r="H5431" s="2">
        <v>1207392.5660000001</v>
      </c>
      <c r="I5431" s="2" t="s">
        <v>4898</v>
      </c>
      <c r="J5431" s="4">
        <v>39630</v>
      </c>
      <c r="K5431" s="230">
        <f t="shared" si="286"/>
        <v>2</v>
      </c>
      <c r="L5431" s="2" t="str">
        <f>$B5431&amp;"-"&amp;COUNTIF($B$2:$B5431, $B5431)</f>
        <v>2068-1</v>
      </c>
    </row>
    <row r="5432" spans="1:12" x14ac:dyDescent="0.2">
      <c r="A5432" s="2" t="s">
        <v>4222</v>
      </c>
      <c r="B5432" s="2">
        <v>2073</v>
      </c>
      <c r="C5432" s="2">
        <v>0</v>
      </c>
      <c r="D5432" s="2" t="s">
        <v>4225</v>
      </c>
      <c r="E5432" s="2">
        <v>6455</v>
      </c>
      <c r="F5432" s="2" t="s">
        <v>4180</v>
      </c>
      <c r="G5432" s="2">
        <v>2569033.7089999998</v>
      </c>
      <c r="H5432" s="2">
        <v>1213440.4140000001</v>
      </c>
      <c r="I5432" s="2" t="s">
        <v>4898</v>
      </c>
      <c r="J5432" s="4">
        <v>39630</v>
      </c>
      <c r="K5432" s="230">
        <f t="shared" si="286"/>
        <v>2</v>
      </c>
      <c r="L5432" s="2" t="str">
        <f>$B5432&amp;"-"&amp;COUNTIF($B$2:$B5432, $B5432)</f>
        <v>2073-2</v>
      </c>
    </row>
    <row r="5433" spans="1:12" x14ac:dyDescent="0.2">
      <c r="A5433" s="2" t="s">
        <v>681</v>
      </c>
      <c r="B5433" s="2">
        <v>2520</v>
      </c>
      <c r="C5433" s="2">
        <v>0</v>
      </c>
      <c r="D5433" s="2" t="s">
        <v>4225</v>
      </c>
      <c r="E5433" s="2">
        <v>6455</v>
      </c>
      <c r="F5433" s="2" t="s">
        <v>4180</v>
      </c>
      <c r="G5433" s="2">
        <v>2572738.8760000002</v>
      </c>
      <c r="H5433" s="2">
        <v>1212781.297</v>
      </c>
      <c r="I5433" s="2" t="s">
        <v>4898</v>
      </c>
      <c r="J5433" s="4">
        <v>39630</v>
      </c>
      <c r="K5433" s="230">
        <f t="shared" si="286"/>
        <v>2</v>
      </c>
      <c r="L5433" s="2" t="str">
        <f>$B5433&amp;"-"&amp;COUNTIF($B$2:$B5433, $B5433)</f>
        <v>2520-2</v>
      </c>
    </row>
    <row r="5434" spans="1:12" x14ac:dyDescent="0.2">
      <c r="A5434" s="2" t="s">
        <v>4226</v>
      </c>
      <c r="B5434" s="2">
        <v>2523</v>
      </c>
      <c r="C5434" s="2">
        <v>0</v>
      </c>
      <c r="D5434" s="2" t="s">
        <v>4225</v>
      </c>
      <c r="E5434" s="2">
        <v>6455</v>
      </c>
      <c r="F5434" s="2" t="s">
        <v>4180</v>
      </c>
      <c r="G5434" s="2">
        <v>2569869.2140000002</v>
      </c>
      <c r="H5434" s="2">
        <v>1213521.493</v>
      </c>
      <c r="I5434" s="2" t="s">
        <v>4898</v>
      </c>
      <c r="J5434" s="4">
        <v>39630</v>
      </c>
      <c r="K5434" s="230">
        <f t="shared" si="286"/>
        <v>2</v>
      </c>
      <c r="L5434" s="2" t="str">
        <f>$B5434&amp;"-"&amp;COUNTIF($B$2:$B5434, $B5434)</f>
        <v>2523-3</v>
      </c>
    </row>
    <row r="5435" spans="1:12" x14ac:dyDescent="0.2">
      <c r="A5435" s="2" t="s">
        <v>4225</v>
      </c>
      <c r="B5435" s="2">
        <v>2525</v>
      </c>
      <c r="C5435" s="2">
        <v>0</v>
      </c>
      <c r="D5435" s="2" t="s">
        <v>4225</v>
      </c>
      <c r="E5435" s="2">
        <v>6455</v>
      </c>
      <c r="F5435" s="2" t="s">
        <v>4180</v>
      </c>
      <c r="G5435" s="2">
        <v>2571498.1529999999</v>
      </c>
      <c r="H5435" s="2">
        <v>1212181.682</v>
      </c>
      <c r="I5435" s="2" t="s">
        <v>4898</v>
      </c>
      <c r="J5435" s="4">
        <v>39630</v>
      </c>
      <c r="K5435" s="230">
        <f t="shared" si="286"/>
        <v>2</v>
      </c>
      <c r="L5435" s="2" t="str">
        <f>$B5435&amp;"-"&amp;COUNTIF($B$2:$B5435, $B5435)</f>
        <v>2525-2</v>
      </c>
    </row>
    <row r="5436" spans="1:12" x14ac:dyDescent="0.2">
      <c r="A5436" s="2" t="s">
        <v>4226</v>
      </c>
      <c r="B5436" s="2">
        <v>2523</v>
      </c>
      <c r="C5436" s="2">
        <v>0</v>
      </c>
      <c r="D5436" s="2" t="s">
        <v>4226</v>
      </c>
      <c r="E5436" s="2">
        <v>6456</v>
      </c>
      <c r="F5436" s="2" t="s">
        <v>4180</v>
      </c>
      <c r="G5436" s="2">
        <v>2571086.8319999999</v>
      </c>
      <c r="H5436" s="2">
        <v>1215642.004</v>
      </c>
      <c r="I5436" s="2" t="s">
        <v>4898</v>
      </c>
      <c r="J5436" s="4">
        <v>39630</v>
      </c>
      <c r="K5436" s="230">
        <f t="shared" si="286"/>
        <v>2</v>
      </c>
      <c r="L5436" s="2" t="str">
        <f>$B5436&amp;"-"&amp;COUNTIF($B$2:$B5436, $B5436)</f>
        <v>2523-4</v>
      </c>
    </row>
    <row r="5437" spans="1:12" x14ac:dyDescent="0.2">
      <c r="A5437" s="2" t="s">
        <v>4227</v>
      </c>
      <c r="B5437" s="2">
        <v>2000</v>
      </c>
      <c r="C5437" s="2">
        <v>0</v>
      </c>
      <c r="D5437" s="2" t="s">
        <v>4227</v>
      </c>
      <c r="E5437" s="2">
        <v>6458</v>
      </c>
      <c r="F5437" s="2" t="s">
        <v>4180</v>
      </c>
      <c r="G5437" s="2">
        <v>2561114.5269999998</v>
      </c>
      <c r="H5437" s="2">
        <v>1205661.3770000001</v>
      </c>
      <c r="I5437" s="2" t="s">
        <v>4898</v>
      </c>
      <c r="J5437" s="4">
        <v>39630</v>
      </c>
      <c r="K5437" s="230">
        <f t="shared" si="286"/>
        <v>2</v>
      </c>
      <c r="L5437" s="2" t="str">
        <f>$B5437&amp;"-"&amp;COUNTIF($B$2:$B5437, $B5437)</f>
        <v>2000-2</v>
      </c>
    </row>
    <row r="5438" spans="1:12" x14ac:dyDescent="0.2">
      <c r="A5438" s="2" t="s">
        <v>4228</v>
      </c>
      <c r="B5438" s="2">
        <v>2034</v>
      </c>
      <c r="C5438" s="2">
        <v>0</v>
      </c>
      <c r="D5438" s="2" t="s">
        <v>4227</v>
      </c>
      <c r="E5438" s="2">
        <v>6458</v>
      </c>
      <c r="F5438" s="2" t="s">
        <v>4180</v>
      </c>
      <c r="G5438" s="2">
        <v>2558043.4550000001</v>
      </c>
      <c r="H5438" s="2">
        <v>1204948.5719999999</v>
      </c>
      <c r="I5438" s="2" t="s">
        <v>4898</v>
      </c>
      <c r="J5438" s="4">
        <v>39630</v>
      </c>
      <c r="K5438" s="230">
        <f t="shared" si="286"/>
        <v>2</v>
      </c>
      <c r="L5438" s="2" t="str">
        <f>$B5438&amp;"-"&amp;COUNTIF($B$2:$B5438, $B5438)</f>
        <v>2034-1</v>
      </c>
    </row>
    <row r="5439" spans="1:12" x14ac:dyDescent="0.2">
      <c r="A5439" s="2" t="s">
        <v>4229</v>
      </c>
      <c r="B5439" s="2">
        <v>2035</v>
      </c>
      <c r="C5439" s="2">
        <v>0</v>
      </c>
      <c r="D5439" s="2" t="s">
        <v>4227</v>
      </c>
      <c r="E5439" s="2">
        <v>6458</v>
      </c>
      <c r="F5439" s="2" t="s">
        <v>4180</v>
      </c>
      <c r="G5439" s="2">
        <v>2556327.5109999999</v>
      </c>
      <c r="H5439" s="2">
        <v>1204205.68</v>
      </c>
      <c r="I5439" s="2" t="s">
        <v>4898</v>
      </c>
      <c r="J5439" s="4">
        <v>39630</v>
      </c>
      <c r="K5439" s="230">
        <f t="shared" si="286"/>
        <v>2</v>
      </c>
      <c r="L5439" s="2" t="str">
        <f>$B5439&amp;"-"&amp;COUNTIF($B$2:$B5439, $B5439)</f>
        <v>2035-3</v>
      </c>
    </row>
    <row r="5440" spans="1:12" x14ac:dyDescent="0.2">
      <c r="A5440" s="2" t="s">
        <v>4230</v>
      </c>
      <c r="B5440" s="2">
        <v>2036</v>
      </c>
      <c r="C5440" s="2">
        <v>0</v>
      </c>
      <c r="D5440" s="2" t="s">
        <v>4227</v>
      </c>
      <c r="E5440" s="2">
        <v>6458</v>
      </c>
      <c r="F5440" s="2" t="s">
        <v>4180</v>
      </c>
      <c r="G5440" s="2">
        <v>2556517.889</v>
      </c>
      <c r="H5440" s="2">
        <v>1203396.26</v>
      </c>
      <c r="I5440" s="2" t="s">
        <v>4898</v>
      </c>
      <c r="J5440" s="4">
        <v>39630</v>
      </c>
      <c r="K5440" s="230">
        <f t="shared" si="286"/>
        <v>2</v>
      </c>
      <c r="L5440" s="2" t="str">
        <f>$B5440&amp;"-"&amp;COUNTIF($B$2:$B5440, $B5440)</f>
        <v>2036-2</v>
      </c>
    </row>
    <row r="5441" spans="1:12" x14ac:dyDescent="0.2">
      <c r="A5441" s="2" t="s">
        <v>4239</v>
      </c>
      <c r="B5441" s="2">
        <v>2037</v>
      </c>
      <c r="C5441" s="2">
        <v>0</v>
      </c>
      <c r="D5441" s="2" t="s">
        <v>4227</v>
      </c>
      <c r="E5441" s="2">
        <v>6458</v>
      </c>
      <c r="F5441" s="2" t="s">
        <v>4180</v>
      </c>
      <c r="G5441" s="2">
        <v>2556872.2689999999</v>
      </c>
      <c r="H5441" s="2">
        <v>1205408.388</v>
      </c>
      <c r="I5441" s="2" t="s">
        <v>4898</v>
      </c>
      <c r="J5441" s="4">
        <v>39630</v>
      </c>
      <c r="K5441" s="230">
        <f t="shared" si="286"/>
        <v>2</v>
      </c>
      <c r="L5441" s="2" t="str">
        <f>$B5441&amp;"-"&amp;COUNTIF($B$2:$B5441, $B5441)</f>
        <v>2037-2</v>
      </c>
    </row>
    <row r="5442" spans="1:12" x14ac:dyDescent="0.2">
      <c r="A5442" s="2" t="s">
        <v>4231</v>
      </c>
      <c r="B5442" s="2">
        <v>2042</v>
      </c>
      <c r="C5442" s="2">
        <v>0</v>
      </c>
      <c r="D5442" s="2" t="s">
        <v>4227</v>
      </c>
      <c r="E5442" s="2">
        <v>6458</v>
      </c>
      <c r="F5442" s="2" t="s">
        <v>4180</v>
      </c>
      <c r="G5442" s="2">
        <v>2559251.4929999998</v>
      </c>
      <c r="H5442" s="2">
        <v>1207545.514</v>
      </c>
      <c r="I5442" s="2" t="s">
        <v>4898</v>
      </c>
      <c r="J5442" s="4">
        <v>39630</v>
      </c>
      <c r="K5442" s="230">
        <f t="shared" si="286"/>
        <v>2</v>
      </c>
      <c r="L5442" s="2" t="str">
        <f>$B5442&amp;"-"&amp;COUNTIF($B$2:$B5442, $B5442)</f>
        <v>2042-1</v>
      </c>
    </row>
    <row r="5443" spans="1:12" x14ac:dyDescent="0.2">
      <c r="A5443" s="2" t="s">
        <v>4232</v>
      </c>
      <c r="B5443" s="2">
        <v>2067</v>
      </c>
      <c r="C5443" s="2">
        <v>0</v>
      </c>
      <c r="D5443" s="2" t="s">
        <v>4227</v>
      </c>
      <c r="E5443" s="2">
        <v>6458</v>
      </c>
      <c r="F5443" s="2" t="s">
        <v>4180</v>
      </c>
      <c r="G5443" s="2">
        <v>2563491.5630000001</v>
      </c>
      <c r="H5443" s="2">
        <v>1208656.75</v>
      </c>
      <c r="I5443" s="2" t="s">
        <v>4898</v>
      </c>
      <c r="J5443" s="4">
        <v>39630</v>
      </c>
      <c r="K5443" s="230">
        <f t="shared" ref="K5443:K5506" si="287">IF(I5443="it", 1, IF(I5443="fr", 2, 3))</f>
        <v>2</v>
      </c>
      <c r="L5443" s="2" t="str">
        <f>$B5443&amp;"-"&amp;COUNTIF($B$2:$B5443, $B5443)</f>
        <v>2067-2</v>
      </c>
    </row>
    <row r="5444" spans="1:12" x14ac:dyDescent="0.2">
      <c r="A5444" s="2" t="s">
        <v>4223</v>
      </c>
      <c r="B5444" s="2">
        <v>2068</v>
      </c>
      <c r="C5444" s="2">
        <v>0</v>
      </c>
      <c r="D5444" s="2" t="s">
        <v>4227</v>
      </c>
      <c r="E5444" s="2">
        <v>6458</v>
      </c>
      <c r="F5444" s="2" t="s">
        <v>4180</v>
      </c>
      <c r="G5444" s="2">
        <v>2564179.2570000002</v>
      </c>
      <c r="H5444" s="2">
        <v>1206510.1510000001</v>
      </c>
      <c r="I5444" s="2" t="s">
        <v>4898</v>
      </c>
      <c r="J5444" s="4">
        <v>39630</v>
      </c>
      <c r="K5444" s="230">
        <f t="shared" si="287"/>
        <v>2</v>
      </c>
      <c r="L5444" s="2" t="str">
        <f>$B5444&amp;"-"&amp;COUNTIF($B$2:$B5444, $B5444)</f>
        <v>2068-2</v>
      </c>
    </row>
    <row r="5445" spans="1:12" x14ac:dyDescent="0.2">
      <c r="A5445" s="2" t="s">
        <v>4233</v>
      </c>
      <c r="B5445" s="2">
        <v>2072</v>
      </c>
      <c r="C5445" s="2">
        <v>0</v>
      </c>
      <c r="D5445" s="2" t="s">
        <v>4234</v>
      </c>
      <c r="E5445" s="2">
        <v>6459</v>
      </c>
      <c r="F5445" s="2" t="s">
        <v>4180</v>
      </c>
      <c r="G5445" s="2">
        <v>2566823.2009999999</v>
      </c>
      <c r="H5445" s="2">
        <v>1209693.4469999999</v>
      </c>
      <c r="I5445" s="2" t="s">
        <v>4898</v>
      </c>
      <c r="J5445" s="4">
        <v>39630</v>
      </c>
      <c r="K5445" s="230">
        <f t="shared" si="287"/>
        <v>2</v>
      </c>
      <c r="L5445" s="2" t="str">
        <f>$B5445&amp;"-"&amp;COUNTIF($B$2:$B5445, $B5445)</f>
        <v>2072-3</v>
      </c>
    </row>
    <row r="5446" spans="1:12" x14ac:dyDescent="0.2">
      <c r="A5446" s="2" t="s">
        <v>4235</v>
      </c>
      <c r="B5446" s="2">
        <v>2074</v>
      </c>
      <c r="C5446" s="2">
        <v>0</v>
      </c>
      <c r="D5446" s="2" t="s">
        <v>4236</v>
      </c>
      <c r="E5446" s="2">
        <v>6461</v>
      </c>
      <c r="F5446" s="2" t="s">
        <v>4180</v>
      </c>
      <c r="G5446" s="2">
        <v>2567450.7510000002</v>
      </c>
      <c r="H5446" s="2">
        <v>1206410.335</v>
      </c>
      <c r="I5446" s="2" t="s">
        <v>4898</v>
      </c>
      <c r="J5446" s="4">
        <v>39630</v>
      </c>
      <c r="K5446" s="230">
        <f t="shared" si="287"/>
        <v>2</v>
      </c>
      <c r="L5446" s="2" t="str">
        <f>$B5446&amp;"-"&amp;COUNTIF($B$2:$B5446, $B5446)</f>
        <v>2074-1</v>
      </c>
    </row>
    <row r="5447" spans="1:12" x14ac:dyDescent="0.2">
      <c r="A5447" s="2" t="s">
        <v>4237</v>
      </c>
      <c r="B5447" s="2">
        <v>2075</v>
      </c>
      <c r="C5447" s="2">
        <v>1</v>
      </c>
      <c r="D5447" s="2" t="s">
        <v>4236</v>
      </c>
      <c r="E5447" s="2">
        <v>6461</v>
      </c>
      <c r="F5447" s="2" t="s">
        <v>4180</v>
      </c>
      <c r="G5447" s="2">
        <v>2568699.0070000002</v>
      </c>
      <c r="H5447" s="2">
        <v>1207590.5009999999</v>
      </c>
      <c r="I5447" s="2" t="s">
        <v>4898</v>
      </c>
      <c r="J5447" s="4">
        <v>39630</v>
      </c>
      <c r="K5447" s="230">
        <f t="shared" si="287"/>
        <v>2</v>
      </c>
      <c r="L5447" s="2" t="str">
        <f>$B5447&amp;"-"&amp;COUNTIF($B$2:$B5447, $B5447)</f>
        <v>2075-2</v>
      </c>
    </row>
    <row r="5448" spans="1:12" x14ac:dyDescent="0.2">
      <c r="A5448" s="2" t="s">
        <v>4238</v>
      </c>
      <c r="B5448" s="2">
        <v>2075</v>
      </c>
      <c r="C5448" s="2">
        <v>2</v>
      </c>
      <c r="D5448" s="2" t="s">
        <v>4236</v>
      </c>
      <c r="E5448" s="2">
        <v>6461</v>
      </c>
      <c r="F5448" s="2" t="s">
        <v>4180</v>
      </c>
      <c r="G5448" s="2">
        <v>2568125.9700000002</v>
      </c>
      <c r="H5448" s="2">
        <v>1208024.1000000001</v>
      </c>
      <c r="I5448" s="2" t="s">
        <v>4898</v>
      </c>
      <c r="J5448" s="4">
        <v>39630</v>
      </c>
      <c r="K5448" s="230">
        <f t="shared" si="287"/>
        <v>2</v>
      </c>
      <c r="L5448" s="2" t="str">
        <f>$B5448&amp;"-"&amp;COUNTIF($B$2:$B5448, $B5448)</f>
        <v>2075-3</v>
      </c>
    </row>
    <row r="5449" spans="1:12" x14ac:dyDescent="0.2">
      <c r="A5449" s="2" t="s">
        <v>494</v>
      </c>
      <c r="B5449" s="2">
        <v>3236</v>
      </c>
      <c r="C5449" s="2">
        <v>0</v>
      </c>
      <c r="D5449" s="2" t="s">
        <v>4236</v>
      </c>
      <c r="E5449" s="2">
        <v>6461</v>
      </c>
      <c r="F5449" s="2" t="s">
        <v>4180</v>
      </c>
      <c r="G5449" s="2">
        <v>2569533.02</v>
      </c>
      <c r="H5449" s="2">
        <v>1203308.6710000001</v>
      </c>
      <c r="I5449" s="2" t="s">
        <v>4896</v>
      </c>
      <c r="J5449" s="4">
        <v>39630</v>
      </c>
      <c r="K5449" s="230">
        <f t="shared" si="287"/>
        <v>3</v>
      </c>
      <c r="L5449" s="2" t="str">
        <f>$B5449&amp;"-"&amp;COUNTIF($B$2:$B5449, $B5449)</f>
        <v>3236-4</v>
      </c>
    </row>
    <row r="5450" spans="1:12" x14ac:dyDescent="0.2">
      <c r="A5450" s="2" t="s">
        <v>4182</v>
      </c>
      <c r="B5450" s="2">
        <v>2019</v>
      </c>
      <c r="C5450" s="2">
        <v>0</v>
      </c>
      <c r="D5450" s="2" t="s">
        <v>4240</v>
      </c>
      <c r="E5450" s="2">
        <v>6487</v>
      </c>
      <c r="F5450" s="2" t="s">
        <v>4180</v>
      </c>
      <c r="G5450" s="2">
        <v>2551744.2250000001</v>
      </c>
      <c r="H5450" s="2">
        <v>1207137.466</v>
      </c>
      <c r="I5450" s="2" t="s">
        <v>4898</v>
      </c>
      <c r="J5450" s="4">
        <v>39630</v>
      </c>
      <c r="K5450" s="230">
        <f t="shared" si="287"/>
        <v>2</v>
      </c>
      <c r="L5450" s="2" t="str">
        <f>$B5450&amp;"-"&amp;COUNTIF($B$2:$B5450, $B5450)</f>
        <v>2019-4</v>
      </c>
    </row>
    <row r="5451" spans="1:12" x14ac:dyDescent="0.2">
      <c r="A5451" s="2" t="s">
        <v>4239</v>
      </c>
      <c r="B5451" s="2">
        <v>2037</v>
      </c>
      <c r="C5451" s="2">
        <v>0</v>
      </c>
      <c r="D5451" s="2" t="s">
        <v>4240</v>
      </c>
      <c r="E5451" s="2">
        <v>6487</v>
      </c>
      <c r="F5451" s="2" t="s">
        <v>4180</v>
      </c>
      <c r="G5451" s="2">
        <v>2554179.253</v>
      </c>
      <c r="H5451" s="2">
        <v>1205620.2660000001</v>
      </c>
      <c r="I5451" s="2" t="s">
        <v>4898</v>
      </c>
      <c r="J5451" s="4">
        <v>39630</v>
      </c>
      <c r="K5451" s="230">
        <f t="shared" si="287"/>
        <v>2</v>
      </c>
      <c r="L5451" s="2" t="str">
        <f>$B5451&amp;"-"&amp;COUNTIF($B$2:$B5451, $B5451)</f>
        <v>2037-3</v>
      </c>
    </row>
    <row r="5452" spans="1:12" x14ac:dyDescent="0.2">
      <c r="A5452" s="2" t="s">
        <v>4231</v>
      </c>
      <c r="B5452" s="2">
        <v>2042</v>
      </c>
      <c r="C5452" s="2">
        <v>0</v>
      </c>
      <c r="D5452" s="2" t="s">
        <v>4240</v>
      </c>
      <c r="E5452" s="2">
        <v>6487</v>
      </c>
      <c r="F5452" s="2" t="s">
        <v>4180</v>
      </c>
      <c r="G5452" s="2">
        <v>2558342.8459999999</v>
      </c>
      <c r="H5452" s="2">
        <v>1207607.331</v>
      </c>
      <c r="I5452" s="2" t="s">
        <v>4898</v>
      </c>
      <c r="J5452" s="4">
        <v>39630</v>
      </c>
      <c r="K5452" s="230">
        <f t="shared" si="287"/>
        <v>2</v>
      </c>
      <c r="L5452" s="2" t="str">
        <f>$B5452&amp;"-"&amp;COUNTIF($B$2:$B5452, $B5452)</f>
        <v>2042-2</v>
      </c>
    </row>
    <row r="5453" spans="1:12" x14ac:dyDescent="0.2">
      <c r="A5453" s="2" t="s">
        <v>4241</v>
      </c>
      <c r="B5453" s="2">
        <v>2043</v>
      </c>
      <c r="C5453" s="2">
        <v>0</v>
      </c>
      <c r="D5453" s="2" t="s">
        <v>4240</v>
      </c>
      <c r="E5453" s="2">
        <v>6487</v>
      </c>
      <c r="F5453" s="2" t="s">
        <v>4180</v>
      </c>
      <c r="G5453" s="2">
        <v>2557883.378</v>
      </c>
      <c r="H5453" s="2">
        <v>1208940.3259999999</v>
      </c>
      <c r="I5453" s="2" t="s">
        <v>4898</v>
      </c>
      <c r="J5453" s="4">
        <v>39630</v>
      </c>
      <c r="K5453" s="230">
        <f t="shared" si="287"/>
        <v>2</v>
      </c>
      <c r="L5453" s="2" t="str">
        <f>$B5453&amp;"-"&amp;COUNTIF($B$2:$B5453, $B5453)</f>
        <v>2043-1</v>
      </c>
    </row>
    <row r="5454" spans="1:12" x14ac:dyDescent="0.2">
      <c r="A5454" s="2" t="s">
        <v>4242</v>
      </c>
      <c r="B5454" s="2">
        <v>2046</v>
      </c>
      <c r="C5454" s="2">
        <v>0</v>
      </c>
      <c r="D5454" s="2" t="s">
        <v>4240</v>
      </c>
      <c r="E5454" s="2">
        <v>6487</v>
      </c>
      <c r="F5454" s="2" t="s">
        <v>4180</v>
      </c>
      <c r="G5454" s="2">
        <v>2559127.662</v>
      </c>
      <c r="H5454" s="2">
        <v>1210163.6100000001</v>
      </c>
      <c r="I5454" s="2" t="s">
        <v>4898</v>
      </c>
      <c r="J5454" s="4">
        <v>39630</v>
      </c>
      <c r="K5454" s="230">
        <f t="shared" si="287"/>
        <v>2</v>
      </c>
      <c r="L5454" s="2" t="str">
        <f>$B5454&amp;"-"&amp;COUNTIF($B$2:$B5454, $B5454)</f>
        <v>2046-1</v>
      </c>
    </row>
    <row r="5455" spans="1:12" x14ac:dyDescent="0.2">
      <c r="A5455" s="2" t="s">
        <v>4243</v>
      </c>
      <c r="B5455" s="2">
        <v>2052</v>
      </c>
      <c r="C5455" s="2">
        <v>0</v>
      </c>
      <c r="D5455" s="2" t="s">
        <v>4240</v>
      </c>
      <c r="E5455" s="2">
        <v>6487</v>
      </c>
      <c r="F5455" s="2" t="s">
        <v>4180</v>
      </c>
      <c r="G5455" s="2">
        <v>2558078.5669999998</v>
      </c>
      <c r="H5455" s="2">
        <v>1211735.6059999999</v>
      </c>
      <c r="I5455" s="2" t="s">
        <v>4898</v>
      </c>
      <c r="J5455" s="4">
        <v>39630</v>
      </c>
      <c r="K5455" s="230">
        <f t="shared" si="287"/>
        <v>2</v>
      </c>
      <c r="L5455" s="2" t="str">
        <f>$B5455&amp;"-"&amp;COUNTIF($B$2:$B5455, $B5455)</f>
        <v>2052-1</v>
      </c>
    </row>
    <row r="5456" spans="1:12" x14ac:dyDescent="0.2">
      <c r="A5456" s="2" t="s">
        <v>4244</v>
      </c>
      <c r="B5456" s="2">
        <v>2052</v>
      </c>
      <c r="C5456" s="2">
        <v>2</v>
      </c>
      <c r="D5456" s="2" t="s">
        <v>4240</v>
      </c>
      <c r="E5456" s="2">
        <v>6487</v>
      </c>
      <c r="F5456" s="2" t="s">
        <v>4180</v>
      </c>
      <c r="G5456" s="2">
        <v>2556626.767</v>
      </c>
      <c r="H5456" s="2">
        <v>1212675.814</v>
      </c>
      <c r="I5456" s="2" t="s">
        <v>4898</v>
      </c>
      <c r="J5456" s="4">
        <v>39630</v>
      </c>
      <c r="K5456" s="230">
        <f t="shared" si="287"/>
        <v>2</v>
      </c>
      <c r="L5456" s="2" t="str">
        <f>$B5456&amp;"-"&amp;COUNTIF($B$2:$B5456, $B5456)</f>
        <v>2052-2</v>
      </c>
    </row>
    <row r="5457" spans="1:12" x14ac:dyDescent="0.2">
      <c r="A5457" s="2" t="s">
        <v>4245</v>
      </c>
      <c r="B5457" s="2">
        <v>2053</v>
      </c>
      <c r="C5457" s="2">
        <v>0</v>
      </c>
      <c r="D5457" s="2" t="s">
        <v>4240</v>
      </c>
      <c r="E5457" s="2">
        <v>6487</v>
      </c>
      <c r="F5457" s="2" t="s">
        <v>4180</v>
      </c>
      <c r="G5457" s="2">
        <v>2559387.0989999999</v>
      </c>
      <c r="H5457" s="2">
        <v>1212242.3149999999</v>
      </c>
      <c r="I5457" s="2" t="s">
        <v>4898</v>
      </c>
      <c r="J5457" s="4">
        <v>39630</v>
      </c>
      <c r="K5457" s="230">
        <f t="shared" si="287"/>
        <v>2</v>
      </c>
      <c r="L5457" s="2" t="str">
        <f>$B5457&amp;"-"&amp;COUNTIF($B$2:$B5457, $B5457)</f>
        <v>2053-1</v>
      </c>
    </row>
    <row r="5458" spans="1:12" x14ac:dyDescent="0.2">
      <c r="A5458" s="2" t="s">
        <v>4246</v>
      </c>
      <c r="B5458" s="2">
        <v>2054</v>
      </c>
      <c r="C5458" s="2">
        <v>0</v>
      </c>
      <c r="D5458" s="2" t="s">
        <v>4240</v>
      </c>
      <c r="E5458" s="2">
        <v>6487</v>
      </c>
      <c r="F5458" s="2" t="s">
        <v>4180</v>
      </c>
      <c r="G5458" s="2">
        <v>2561090.4180000001</v>
      </c>
      <c r="H5458" s="2">
        <v>1212673.5870000001</v>
      </c>
      <c r="I5458" s="2" t="s">
        <v>4898</v>
      </c>
      <c r="J5458" s="4">
        <v>39630</v>
      </c>
      <c r="K5458" s="230">
        <f t="shared" si="287"/>
        <v>2</v>
      </c>
      <c r="L5458" s="2" t="str">
        <f>$B5458&amp;"-"&amp;COUNTIF($B$2:$B5458, $B5458)</f>
        <v>2054-1</v>
      </c>
    </row>
    <row r="5459" spans="1:12" x14ac:dyDescent="0.2">
      <c r="A5459" s="2" t="s">
        <v>4247</v>
      </c>
      <c r="B5459" s="2">
        <v>2054</v>
      </c>
      <c r="C5459" s="2">
        <v>2</v>
      </c>
      <c r="D5459" s="2" t="s">
        <v>4240</v>
      </c>
      <c r="E5459" s="2">
        <v>6487</v>
      </c>
      <c r="F5459" s="2" t="s">
        <v>4180</v>
      </c>
      <c r="G5459" s="2">
        <v>2561115.31</v>
      </c>
      <c r="H5459" s="2">
        <v>1215729.774</v>
      </c>
      <c r="I5459" s="2" t="s">
        <v>4898</v>
      </c>
      <c r="J5459" s="4">
        <v>39630</v>
      </c>
      <c r="K5459" s="230">
        <f t="shared" si="287"/>
        <v>2</v>
      </c>
      <c r="L5459" s="2" t="str">
        <f>$B5459&amp;"-"&amp;COUNTIF($B$2:$B5459, $B5459)</f>
        <v>2054-2</v>
      </c>
    </row>
    <row r="5460" spans="1:12" x14ac:dyDescent="0.2">
      <c r="A5460" s="2" t="s">
        <v>4248</v>
      </c>
      <c r="B5460" s="2">
        <v>2056</v>
      </c>
      <c r="C5460" s="2">
        <v>0</v>
      </c>
      <c r="D5460" s="2" t="s">
        <v>4240</v>
      </c>
      <c r="E5460" s="2">
        <v>6487</v>
      </c>
      <c r="F5460" s="2" t="s">
        <v>4180</v>
      </c>
      <c r="G5460" s="2">
        <v>2563597.2340000002</v>
      </c>
      <c r="H5460" s="2">
        <v>1213446.8659999999</v>
      </c>
      <c r="I5460" s="2" t="s">
        <v>4898</v>
      </c>
      <c r="J5460" s="4">
        <v>39630</v>
      </c>
      <c r="K5460" s="230">
        <f t="shared" si="287"/>
        <v>2</v>
      </c>
      <c r="L5460" s="2" t="str">
        <f>$B5460&amp;"-"&amp;COUNTIF($B$2:$B5460, $B5460)</f>
        <v>2056-1</v>
      </c>
    </row>
    <row r="5461" spans="1:12" x14ac:dyDescent="0.2">
      <c r="A5461" s="2" t="s">
        <v>4249</v>
      </c>
      <c r="B5461" s="2">
        <v>2057</v>
      </c>
      <c r="C5461" s="2">
        <v>0</v>
      </c>
      <c r="D5461" s="2" t="s">
        <v>4240</v>
      </c>
      <c r="E5461" s="2">
        <v>6487</v>
      </c>
      <c r="F5461" s="2" t="s">
        <v>4180</v>
      </c>
      <c r="G5461" s="2">
        <v>2565277.5699999998</v>
      </c>
      <c r="H5461" s="2">
        <v>1214754.1089999999</v>
      </c>
      <c r="I5461" s="2" t="s">
        <v>4898</v>
      </c>
      <c r="J5461" s="4">
        <v>39630</v>
      </c>
      <c r="K5461" s="230">
        <f t="shared" si="287"/>
        <v>2</v>
      </c>
      <c r="L5461" s="2" t="str">
        <f>$B5461&amp;"-"&amp;COUNTIF($B$2:$B5461, $B5461)</f>
        <v>2057-1</v>
      </c>
    </row>
    <row r="5462" spans="1:12" x14ac:dyDescent="0.2">
      <c r="A5462" s="2" t="s">
        <v>4250</v>
      </c>
      <c r="B5462" s="2">
        <v>2058</v>
      </c>
      <c r="C5462" s="2">
        <v>0</v>
      </c>
      <c r="D5462" s="2" t="s">
        <v>4240</v>
      </c>
      <c r="E5462" s="2">
        <v>6487</v>
      </c>
      <c r="F5462" s="2" t="s">
        <v>4180</v>
      </c>
      <c r="G5462" s="2">
        <v>2565655.6460000002</v>
      </c>
      <c r="H5462" s="2">
        <v>1217069.98</v>
      </c>
      <c r="I5462" s="2" t="s">
        <v>4898</v>
      </c>
      <c r="J5462" s="4">
        <v>39630</v>
      </c>
      <c r="K5462" s="230">
        <f t="shared" si="287"/>
        <v>2</v>
      </c>
      <c r="L5462" s="2" t="str">
        <f>$B5462&amp;"-"&amp;COUNTIF($B$2:$B5462, $B5462)</f>
        <v>2058-1</v>
      </c>
    </row>
    <row r="5463" spans="1:12" x14ac:dyDescent="0.2">
      <c r="A5463" s="2" t="s">
        <v>4251</v>
      </c>
      <c r="B5463" s="2">
        <v>2063</v>
      </c>
      <c r="C5463" s="2">
        <v>0</v>
      </c>
      <c r="D5463" s="2" t="s">
        <v>4240</v>
      </c>
      <c r="E5463" s="2">
        <v>6487</v>
      </c>
      <c r="F5463" s="2" t="s">
        <v>4180</v>
      </c>
      <c r="G5463" s="2">
        <v>2561493.3199999998</v>
      </c>
      <c r="H5463" s="2">
        <v>1209193.5649999999</v>
      </c>
      <c r="I5463" s="2" t="s">
        <v>4898</v>
      </c>
      <c r="J5463" s="4">
        <v>39630</v>
      </c>
      <c r="K5463" s="230">
        <f t="shared" si="287"/>
        <v>2</v>
      </c>
      <c r="L5463" s="2" t="str">
        <f>$B5463&amp;"-"&amp;COUNTIF($B$2:$B5463, $B5463)</f>
        <v>2063-1</v>
      </c>
    </row>
    <row r="5464" spans="1:12" x14ac:dyDescent="0.2">
      <c r="A5464" s="2" t="s">
        <v>4252</v>
      </c>
      <c r="B5464" s="2">
        <v>2063</v>
      </c>
      <c r="C5464" s="2">
        <v>2</v>
      </c>
      <c r="D5464" s="2" t="s">
        <v>4240</v>
      </c>
      <c r="E5464" s="2">
        <v>6487</v>
      </c>
      <c r="F5464" s="2" t="s">
        <v>4180</v>
      </c>
      <c r="G5464" s="2">
        <v>2561134.4849999999</v>
      </c>
      <c r="H5464" s="2">
        <v>1210706.4839999999</v>
      </c>
      <c r="I5464" s="2" t="s">
        <v>4898</v>
      </c>
      <c r="J5464" s="4">
        <v>39630</v>
      </c>
      <c r="K5464" s="230">
        <f t="shared" si="287"/>
        <v>2</v>
      </c>
      <c r="L5464" s="2" t="str">
        <f>$B5464&amp;"-"&amp;COUNTIF($B$2:$B5464, $B5464)</f>
        <v>2063-2</v>
      </c>
    </row>
    <row r="5465" spans="1:12" x14ac:dyDescent="0.2">
      <c r="A5465" s="2" t="s">
        <v>4253</v>
      </c>
      <c r="B5465" s="2">
        <v>2063</v>
      </c>
      <c r="C5465" s="2">
        <v>3</v>
      </c>
      <c r="D5465" s="2" t="s">
        <v>4240</v>
      </c>
      <c r="E5465" s="2">
        <v>6487</v>
      </c>
      <c r="F5465" s="2" t="s">
        <v>4180</v>
      </c>
      <c r="G5465" s="2">
        <v>2560583.915</v>
      </c>
      <c r="H5465" s="2">
        <v>1208111.419</v>
      </c>
      <c r="I5465" s="2" t="s">
        <v>4898</v>
      </c>
      <c r="J5465" s="4">
        <v>39630</v>
      </c>
      <c r="K5465" s="230">
        <f t="shared" si="287"/>
        <v>2</v>
      </c>
      <c r="L5465" s="2" t="str">
        <f>$B5465&amp;"-"&amp;COUNTIF($B$2:$B5465, $B5465)</f>
        <v>2063-3</v>
      </c>
    </row>
    <row r="5466" spans="1:12" x14ac:dyDescent="0.2">
      <c r="A5466" s="2" t="s">
        <v>4254</v>
      </c>
      <c r="B5466" s="2">
        <v>2063</v>
      </c>
      <c r="C5466" s="2">
        <v>4</v>
      </c>
      <c r="D5466" s="2" t="s">
        <v>4240</v>
      </c>
      <c r="E5466" s="2">
        <v>6487</v>
      </c>
      <c r="F5466" s="2" t="s">
        <v>4180</v>
      </c>
      <c r="G5466" s="2">
        <v>2561821.747</v>
      </c>
      <c r="H5466" s="2">
        <v>1209878.0889999999</v>
      </c>
      <c r="I5466" s="2" t="s">
        <v>4898</v>
      </c>
      <c r="J5466" s="4">
        <v>39630</v>
      </c>
      <c r="K5466" s="230">
        <f t="shared" si="287"/>
        <v>2</v>
      </c>
      <c r="L5466" s="2" t="str">
        <f>$B5466&amp;"-"&amp;COUNTIF($B$2:$B5466, $B5466)</f>
        <v>2063-4</v>
      </c>
    </row>
    <row r="5467" spans="1:12" x14ac:dyDescent="0.2">
      <c r="A5467" s="2" t="s">
        <v>4255</v>
      </c>
      <c r="B5467" s="2">
        <v>2065</v>
      </c>
      <c r="C5467" s="2">
        <v>0</v>
      </c>
      <c r="D5467" s="2" t="s">
        <v>4240</v>
      </c>
      <c r="E5467" s="2">
        <v>6487</v>
      </c>
      <c r="F5467" s="2" t="s">
        <v>4180</v>
      </c>
      <c r="G5467" s="2">
        <v>2563240.5580000002</v>
      </c>
      <c r="H5467" s="2">
        <v>1211091.0819999999</v>
      </c>
      <c r="I5467" s="2" t="s">
        <v>4898</v>
      </c>
      <c r="J5467" s="4">
        <v>39630</v>
      </c>
      <c r="K5467" s="230">
        <f t="shared" si="287"/>
        <v>2</v>
      </c>
      <c r="L5467" s="2" t="str">
        <f>$B5467&amp;"-"&amp;COUNTIF($B$2:$B5467, $B5467)</f>
        <v>2065-1</v>
      </c>
    </row>
    <row r="5468" spans="1:12" x14ac:dyDescent="0.2">
      <c r="A5468" s="2" t="s">
        <v>4232</v>
      </c>
      <c r="B5468" s="2">
        <v>2067</v>
      </c>
      <c r="C5468" s="2">
        <v>0</v>
      </c>
      <c r="D5468" s="2" t="s">
        <v>4240</v>
      </c>
      <c r="E5468" s="2">
        <v>6487</v>
      </c>
      <c r="F5468" s="2" t="s">
        <v>4180</v>
      </c>
      <c r="G5468" s="2">
        <v>2563912.1090000002</v>
      </c>
      <c r="H5468" s="2">
        <v>1209495.872</v>
      </c>
      <c r="I5468" s="2" t="s">
        <v>4898</v>
      </c>
      <c r="J5468" s="4">
        <v>39630</v>
      </c>
      <c r="K5468" s="230">
        <f t="shared" si="287"/>
        <v>2</v>
      </c>
      <c r="L5468" s="2" t="str">
        <f>$B5468&amp;"-"&amp;COUNTIF($B$2:$B5468, $B5468)</f>
        <v>2067-3</v>
      </c>
    </row>
    <row r="5469" spans="1:12" x14ac:dyDescent="0.2">
      <c r="A5469" s="2" t="s">
        <v>4256</v>
      </c>
      <c r="B5469" s="2">
        <v>2206</v>
      </c>
      <c r="C5469" s="2">
        <v>0</v>
      </c>
      <c r="D5469" s="2" t="s">
        <v>4240</v>
      </c>
      <c r="E5469" s="2">
        <v>6487</v>
      </c>
      <c r="F5469" s="2" t="s">
        <v>4180</v>
      </c>
      <c r="G5469" s="2">
        <v>2553961.5669999998</v>
      </c>
      <c r="H5469" s="2">
        <v>1207659.06</v>
      </c>
      <c r="I5469" s="2" t="s">
        <v>4898</v>
      </c>
      <c r="J5469" s="4">
        <v>39630</v>
      </c>
      <c r="K5469" s="230">
        <f t="shared" si="287"/>
        <v>2</v>
      </c>
      <c r="L5469" s="2" t="str">
        <f>$B5469&amp;"-"&amp;COUNTIF($B$2:$B5469, $B5469)</f>
        <v>2206-1</v>
      </c>
    </row>
    <row r="5470" spans="1:12" x14ac:dyDescent="0.2">
      <c r="A5470" s="2" t="s">
        <v>4257</v>
      </c>
      <c r="B5470" s="2">
        <v>2207</v>
      </c>
      <c r="C5470" s="2">
        <v>0</v>
      </c>
      <c r="D5470" s="2" t="s">
        <v>4240</v>
      </c>
      <c r="E5470" s="2">
        <v>6487</v>
      </c>
      <c r="F5470" s="2" t="s">
        <v>4180</v>
      </c>
      <c r="G5470" s="2">
        <v>2556339.8489999999</v>
      </c>
      <c r="H5470" s="2">
        <v>1206555.6740000001</v>
      </c>
      <c r="I5470" s="2" t="s">
        <v>4898</v>
      </c>
      <c r="J5470" s="4">
        <v>39630</v>
      </c>
      <c r="K5470" s="230">
        <f t="shared" si="287"/>
        <v>2</v>
      </c>
      <c r="L5470" s="2" t="str">
        <f>$B5470&amp;"-"&amp;COUNTIF($B$2:$B5470, $B5470)</f>
        <v>2207-1</v>
      </c>
    </row>
    <row r="5471" spans="1:12" x14ac:dyDescent="0.2">
      <c r="A5471" s="2" t="s">
        <v>4258</v>
      </c>
      <c r="B5471" s="2">
        <v>2208</v>
      </c>
      <c r="C5471" s="2">
        <v>0</v>
      </c>
      <c r="D5471" s="2" t="s">
        <v>4240</v>
      </c>
      <c r="E5471" s="2">
        <v>6487</v>
      </c>
      <c r="F5471" s="2" t="s">
        <v>4180</v>
      </c>
      <c r="G5471" s="2">
        <v>2555960.2609999999</v>
      </c>
      <c r="H5471" s="2">
        <v>1210344.9369999999</v>
      </c>
      <c r="I5471" s="2" t="s">
        <v>4898</v>
      </c>
      <c r="J5471" s="4">
        <v>39630</v>
      </c>
      <c r="K5471" s="230">
        <f t="shared" si="287"/>
        <v>2</v>
      </c>
      <c r="L5471" s="2" t="str">
        <f>$B5471&amp;"-"&amp;COUNTIF($B$2:$B5471, $B5471)</f>
        <v>2208-1</v>
      </c>
    </row>
    <row r="5472" spans="1:12" x14ac:dyDescent="0.2">
      <c r="A5472" s="2" t="s">
        <v>4204</v>
      </c>
      <c r="B5472" s="2">
        <v>2314</v>
      </c>
      <c r="C5472" s="2">
        <v>0</v>
      </c>
      <c r="D5472" s="2" t="s">
        <v>4240</v>
      </c>
      <c r="E5472" s="2">
        <v>6487</v>
      </c>
      <c r="F5472" s="2" t="s">
        <v>4180</v>
      </c>
      <c r="G5472" s="2">
        <v>2554402.375</v>
      </c>
      <c r="H5472" s="2">
        <v>1211749.102</v>
      </c>
      <c r="I5472" s="2" t="s">
        <v>4898</v>
      </c>
      <c r="J5472" s="4">
        <v>39630</v>
      </c>
      <c r="K5472" s="230">
        <f t="shared" si="287"/>
        <v>2</v>
      </c>
      <c r="L5472" s="2" t="str">
        <f>$B5472&amp;"-"&amp;COUNTIF($B$2:$B5472, $B5472)</f>
        <v>2314-4</v>
      </c>
    </row>
    <row r="5473" spans="1:12" x14ac:dyDescent="0.2">
      <c r="A5473" s="2" t="s">
        <v>682</v>
      </c>
      <c r="B5473" s="2">
        <v>2518</v>
      </c>
      <c r="C5473" s="2">
        <v>0</v>
      </c>
      <c r="D5473" s="2" t="s">
        <v>4240</v>
      </c>
      <c r="E5473" s="2">
        <v>6487</v>
      </c>
      <c r="F5473" s="2" t="s">
        <v>4180</v>
      </c>
      <c r="G5473" s="2">
        <v>2569022.4870000002</v>
      </c>
      <c r="H5473" s="2">
        <v>1219195.676</v>
      </c>
      <c r="I5473" s="2" t="s">
        <v>4898</v>
      </c>
      <c r="J5473" s="4">
        <v>39630</v>
      </c>
      <c r="K5473" s="230">
        <f t="shared" si="287"/>
        <v>2</v>
      </c>
      <c r="L5473" s="2" t="str">
        <f>$B5473&amp;"-"&amp;COUNTIF($B$2:$B5473, $B5473)</f>
        <v>2518-2</v>
      </c>
    </row>
    <row r="5474" spans="1:12" x14ac:dyDescent="0.2">
      <c r="A5474" s="2" t="s">
        <v>4226</v>
      </c>
      <c r="B5474" s="2">
        <v>2523</v>
      </c>
      <c r="C5474" s="2">
        <v>0</v>
      </c>
      <c r="D5474" s="2" t="s">
        <v>4240</v>
      </c>
      <c r="E5474" s="2">
        <v>6487</v>
      </c>
      <c r="F5474" s="2" t="s">
        <v>4180</v>
      </c>
      <c r="G5474" s="2">
        <v>2567641.4</v>
      </c>
      <c r="H5474" s="2">
        <v>1216803.834</v>
      </c>
      <c r="I5474" s="2" t="s">
        <v>4898</v>
      </c>
      <c r="J5474" s="4">
        <v>39630</v>
      </c>
      <c r="K5474" s="230">
        <f t="shared" si="287"/>
        <v>2</v>
      </c>
      <c r="L5474" s="2" t="str">
        <f>$B5474&amp;"-"&amp;COUNTIF($B$2:$B5474, $B5474)</f>
        <v>2523-5</v>
      </c>
    </row>
    <row r="5475" spans="1:12" x14ac:dyDescent="0.2">
      <c r="A5475" s="2" t="s">
        <v>469</v>
      </c>
      <c r="B5475" s="2">
        <v>2616</v>
      </c>
      <c r="C5475" s="2">
        <v>0</v>
      </c>
      <c r="D5475" s="2" t="s">
        <v>4240</v>
      </c>
      <c r="E5475" s="2">
        <v>6487</v>
      </c>
      <c r="F5475" s="2" t="s">
        <v>4180</v>
      </c>
      <c r="G5475" s="2">
        <v>2556948.0729999999</v>
      </c>
      <c r="H5475" s="2">
        <v>1215093.683</v>
      </c>
      <c r="I5475" s="2" t="s">
        <v>4898</v>
      </c>
      <c r="J5475" s="4">
        <v>39630</v>
      </c>
      <c r="K5475" s="230">
        <f t="shared" si="287"/>
        <v>2</v>
      </c>
      <c r="L5475" s="2" t="str">
        <f>$B5475&amp;"-"&amp;COUNTIF($B$2:$B5475, $B5475)</f>
        <v>2616-4</v>
      </c>
    </row>
    <row r="5476" spans="1:12" x14ac:dyDescent="0.2">
      <c r="A5476" s="2" t="s">
        <v>4268</v>
      </c>
      <c r="B5476" s="2">
        <v>2115</v>
      </c>
      <c r="C5476" s="2">
        <v>0</v>
      </c>
      <c r="D5476" s="2" t="s">
        <v>4259</v>
      </c>
      <c r="E5476" s="2">
        <v>6504</v>
      </c>
      <c r="F5476" s="2" t="s">
        <v>4180</v>
      </c>
      <c r="G5476" s="2">
        <v>2529830.3590000002</v>
      </c>
      <c r="H5476" s="2">
        <v>1190290.2549999999</v>
      </c>
      <c r="I5476" s="2" t="s">
        <v>4898</v>
      </c>
      <c r="J5476" s="4">
        <v>39630</v>
      </c>
      <c r="K5476" s="230">
        <f t="shared" si="287"/>
        <v>2</v>
      </c>
      <c r="L5476" s="2" t="str">
        <f>$B5476&amp;"-"&amp;COUNTIF($B$2:$B5476, $B5476)</f>
        <v>2115-1</v>
      </c>
    </row>
    <row r="5477" spans="1:12" x14ac:dyDescent="0.2">
      <c r="A5477" s="2" t="s">
        <v>4259</v>
      </c>
      <c r="B5477" s="2">
        <v>2117</v>
      </c>
      <c r="C5477" s="2">
        <v>0</v>
      </c>
      <c r="D5477" s="2" t="s">
        <v>4259</v>
      </c>
      <c r="E5477" s="2">
        <v>6504</v>
      </c>
      <c r="F5477" s="2" t="s">
        <v>4180</v>
      </c>
      <c r="G5477" s="2">
        <v>2527485.852</v>
      </c>
      <c r="H5477" s="2">
        <v>1190789.8899999999</v>
      </c>
      <c r="I5477" s="2" t="s">
        <v>4898</v>
      </c>
      <c r="J5477" s="4">
        <v>39630</v>
      </c>
      <c r="K5477" s="230">
        <f t="shared" si="287"/>
        <v>2</v>
      </c>
      <c r="L5477" s="2" t="str">
        <f>$B5477&amp;"-"&amp;COUNTIF($B$2:$B5477, $B5477)</f>
        <v>2117-1</v>
      </c>
    </row>
    <row r="5478" spans="1:12" x14ac:dyDescent="0.2">
      <c r="A5478" s="2" t="s">
        <v>4260</v>
      </c>
      <c r="B5478" s="2">
        <v>2126</v>
      </c>
      <c r="C5478" s="2">
        <v>0</v>
      </c>
      <c r="D5478" s="2" t="s">
        <v>4260</v>
      </c>
      <c r="E5478" s="2">
        <v>6511</v>
      </c>
      <c r="F5478" s="2" t="s">
        <v>4180</v>
      </c>
      <c r="G5478" s="2">
        <v>2526459.466</v>
      </c>
      <c r="H5478" s="2">
        <v>1196599.7919999999</v>
      </c>
      <c r="I5478" s="2" t="s">
        <v>4898</v>
      </c>
      <c r="J5478" s="4">
        <v>39630</v>
      </c>
      <c r="K5478" s="230">
        <f t="shared" si="287"/>
        <v>2</v>
      </c>
      <c r="L5478" s="2" t="str">
        <f>$B5478&amp;"-"&amp;COUNTIF($B$2:$B5478, $B5478)</f>
        <v>2126-1</v>
      </c>
    </row>
    <row r="5479" spans="1:12" x14ac:dyDescent="0.2">
      <c r="A5479" s="2" t="s">
        <v>4209</v>
      </c>
      <c r="B5479" s="2">
        <v>2406</v>
      </c>
      <c r="C5479" s="2">
        <v>4</v>
      </c>
      <c r="D5479" s="2" t="s">
        <v>4260</v>
      </c>
      <c r="E5479" s="2">
        <v>6511</v>
      </c>
      <c r="F5479" s="2" t="s">
        <v>4180</v>
      </c>
      <c r="G5479" s="2">
        <v>2527601.827</v>
      </c>
      <c r="H5479" s="2">
        <v>1198785.1780000001</v>
      </c>
      <c r="I5479" s="2" t="s">
        <v>4898</v>
      </c>
      <c r="J5479" s="4">
        <v>39630</v>
      </c>
      <c r="K5479" s="230">
        <f t="shared" si="287"/>
        <v>2</v>
      </c>
      <c r="L5479" s="2" t="str">
        <f>$B5479&amp;"-"&amp;COUNTIF($B$2:$B5479, $B5479)</f>
        <v>2406-7</v>
      </c>
    </row>
    <row r="5480" spans="1:12" x14ac:dyDescent="0.2">
      <c r="A5480" s="2" t="s">
        <v>4261</v>
      </c>
      <c r="B5480" s="2">
        <v>2103</v>
      </c>
      <c r="C5480" s="2">
        <v>0</v>
      </c>
      <c r="D5480" s="2" t="s">
        <v>4262</v>
      </c>
      <c r="E5480" s="2">
        <v>6512</v>
      </c>
      <c r="F5480" s="2" t="s">
        <v>4180</v>
      </c>
      <c r="G5480" s="2">
        <v>2545379.7620000001</v>
      </c>
      <c r="H5480" s="2">
        <v>1199687.946</v>
      </c>
      <c r="I5480" s="2" t="s">
        <v>4898</v>
      </c>
      <c r="J5480" s="4">
        <v>39630</v>
      </c>
      <c r="K5480" s="230">
        <f t="shared" si="287"/>
        <v>2</v>
      </c>
      <c r="L5480" s="2" t="str">
        <f>$B5480&amp;"-"&amp;COUNTIF($B$2:$B5480, $B5480)</f>
        <v>2103-3</v>
      </c>
    </row>
    <row r="5481" spans="1:12" x14ac:dyDescent="0.2">
      <c r="A5481" s="2" t="s">
        <v>4263</v>
      </c>
      <c r="B5481" s="2">
        <v>2105</v>
      </c>
      <c r="C5481" s="2">
        <v>0</v>
      </c>
      <c r="D5481" s="2" t="s">
        <v>4262</v>
      </c>
      <c r="E5481" s="2">
        <v>6512</v>
      </c>
      <c r="F5481" s="2" t="s">
        <v>4180</v>
      </c>
      <c r="G5481" s="2">
        <v>2542151.6949999998</v>
      </c>
      <c r="H5481" s="2">
        <v>1199794.9550000001</v>
      </c>
      <c r="I5481" s="2" t="s">
        <v>4898</v>
      </c>
      <c r="J5481" s="4">
        <v>39630</v>
      </c>
      <c r="K5481" s="230">
        <f t="shared" si="287"/>
        <v>2</v>
      </c>
      <c r="L5481" s="2" t="str">
        <f>$B5481&amp;"-"&amp;COUNTIF($B$2:$B5481, $B5481)</f>
        <v>2105-2</v>
      </c>
    </row>
    <row r="5482" spans="1:12" x14ac:dyDescent="0.2">
      <c r="A5482" s="2" t="s">
        <v>4264</v>
      </c>
      <c r="B5482" s="2">
        <v>2108</v>
      </c>
      <c r="C5482" s="2">
        <v>0</v>
      </c>
      <c r="D5482" s="2" t="s">
        <v>4262</v>
      </c>
      <c r="E5482" s="2">
        <v>6512</v>
      </c>
      <c r="F5482" s="2" t="s">
        <v>4180</v>
      </c>
      <c r="G5482" s="2">
        <v>2538752.4509999999</v>
      </c>
      <c r="H5482" s="2">
        <v>1198613.8370000001</v>
      </c>
      <c r="I5482" s="2" t="s">
        <v>4898</v>
      </c>
      <c r="J5482" s="4">
        <v>39630</v>
      </c>
      <c r="K5482" s="230">
        <f t="shared" si="287"/>
        <v>2</v>
      </c>
      <c r="L5482" s="2" t="str">
        <f>$B5482&amp;"-"&amp;COUNTIF($B$2:$B5482, $B5482)</f>
        <v>2108-2</v>
      </c>
    </row>
    <row r="5483" spans="1:12" x14ac:dyDescent="0.2">
      <c r="A5483" s="2" t="s">
        <v>4265</v>
      </c>
      <c r="B5483" s="2">
        <v>2112</v>
      </c>
      <c r="C5483" s="2">
        <v>0</v>
      </c>
      <c r="D5483" s="2" t="s">
        <v>4262</v>
      </c>
      <c r="E5483" s="2">
        <v>6512</v>
      </c>
      <c r="F5483" s="2" t="s">
        <v>4180</v>
      </c>
      <c r="G5483" s="2">
        <v>2537543.6779999998</v>
      </c>
      <c r="H5483" s="2">
        <v>1194917.0870000001</v>
      </c>
      <c r="I5483" s="2" t="s">
        <v>4898</v>
      </c>
      <c r="J5483" s="4">
        <v>39630</v>
      </c>
      <c r="K5483" s="230">
        <f t="shared" si="287"/>
        <v>2</v>
      </c>
      <c r="L5483" s="2" t="str">
        <f>$B5483&amp;"-"&amp;COUNTIF($B$2:$B5483, $B5483)</f>
        <v>2112-1</v>
      </c>
    </row>
    <row r="5484" spans="1:12" x14ac:dyDescent="0.2">
      <c r="A5484" s="2" t="s">
        <v>4266</v>
      </c>
      <c r="B5484" s="2">
        <v>2113</v>
      </c>
      <c r="C5484" s="2">
        <v>0</v>
      </c>
      <c r="D5484" s="2" t="s">
        <v>4262</v>
      </c>
      <c r="E5484" s="2">
        <v>6512</v>
      </c>
      <c r="F5484" s="2" t="s">
        <v>4180</v>
      </c>
      <c r="G5484" s="2">
        <v>2536025.7579999999</v>
      </c>
      <c r="H5484" s="2">
        <v>1196371.2760000001</v>
      </c>
      <c r="I5484" s="2" t="s">
        <v>4898</v>
      </c>
      <c r="J5484" s="4">
        <v>39630</v>
      </c>
      <c r="K5484" s="230">
        <f t="shared" si="287"/>
        <v>2</v>
      </c>
      <c r="L5484" s="2" t="str">
        <f>$B5484&amp;"-"&amp;COUNTIF($B$2:$B5484, $B5484)</f>
        <v>2113-1</v>
      </c>
    </row>
    <row r="5485" spans="1:12" x14ac:dyDescent="0.2">
      <c r="A5485" s="2" t="s">
        <v>4267</v>
      </c>
      <c r="B5485" s="2">
        <v>2114</v>
      </c>
      <c r="C5485" s="2">
        <v>0</v>
      </c>
      <c r="D5485" s="2" t="s">
        <v>4262</v>
      </c>
      <c r="E5485" s="2">
        <v>6512</v>
      </c>
      <c r="F5485" s="2" t="s">
        <v>4180</v>
      </c>
      <c r="G5485" s="2">
        <v>2535519.906</v>
      </c>
      <c r="H5485" s="2">
        <v>1194217.2649999999</v>
      </c>
      <c r="I5485" s="2" t="s">
        <v>4898</v>
      </c>
      <c r="J5485" s="4">
        <v>39630</v>
      </c>
      <c r="K5485" s="230">
        <f t="shared" si="287"/>
        <v>2</v>
      </c>
      <c r="L5485" s="2" t="str">
        <f>$B5485&amp;"-"&amp;COUNTIF($B$2:$B5485, $B5485)</f>
        <v>2114-1</v>
      </c>
    </row>
    <row r="5486" spans="1:12" x14ac:dyDescent="0.2">
      <c r="A5486" s="2" t="s">
        <v>4268</v>
      </c>
      <c r="B5486" s="2">
        <v>2115</v>
      </c>
      <c r="C5486" s="2">
        <v>0</v>
      </c>
      <c r="D5486" s="2" t="s">
        <v>4262</v>
      </c>
      <c r="E5486" s="2">
        <v>6512</v>
      </c>
      <c r="F5486" s="2" t="s">
        <v>4180</v>
      </c>
      <c r="G5486" s="2">
        <v>2532026.83</v>
      </c>
      <c r="H5486" s="2">
        <v>1192227.554</v>
      </c>
      <c r="I5486" s="2" t="s">
        <v>4898</v>
      </c>
      <c r="J5486" s="4">
        <v>39630</v>
      </c>
      <c r="K5486" s="230">
        <f t="shared" si="287"/>
        <v>2</v>
      </c>
      <c r="L5486" s="2" t="str">
        <f>$B5486&amp;"-"&amp;COUNTIF($B$2:$B5486, $B5486)</f>
        <v>2115-2</v>
      </c>
    </row>
    <row r="5487" spans="1:12" x14ac:dyDescent="0.2">
      <c r="A5487" s="2" t="s">
        <v>4269</v>
      </c>
      <c r="B5487" s="2">
        <v>2116</v>
      </c>
      <c r="C5487" s="2">
        <v>0</v>
      </c>
      <c r="D5487" s="2" t="s">
        <v>4262</v>
      </c>
      <c r="E5487" s="2">
        <v>6512</v>
      </c>
      <c r="F5487" s="2" t="s">
        <v>4180</v>
      </c>
      <c r="G5487" s="2">
        <v>2529841.6069999998</v>
      </c>
      <c r="H5487" s="2">
        <v>1193318.973</v>
      </c>
      <c r="I5487" s="2" t="s">
        <v>4898</v>
      </c>
      <c r="J5487" s="4">
        <v>39630</v>
      </c>
      <c r="K5487" s="230">
        <f t="shared" si="287"/>
        <v>2</v>
      </c>
      <c r="L5487" s="2" t="str">
        <f>$B5487&amp;"-"&amp;COUNTIF($B$2:$B5487, $B5487)</f>
        <v>2116-1</v>
      </c>
    </row>
    <row r="5488" spans="1:12" x14ac:dyDescent="0.2">
      <c r="A5488" s="2" t="s">
        <v>4270</v>
      </c>
      <c r="B5488" s="2">
        <v>2123</v>
      </c>
      <c r="C5488" s="2">
        <v>0</v>
      </c>
      <c r="D5488" s="2" t="s">
        <v>4262</v>
      </c>
      <c r="E5488" s="2">
        <v>6512</v>
      </c>
      <c r="F5488" s="2" t="s">
        <v>4180</v>
      </c>
      <c r="G5488" s="2">
        <v>2533038.02</v>
      </c>
      <c r="H5488" s="2">
        <v>1195873.223</v>
      </c>
      <c r="I5488" s="2" t="s">
        <v>4898</v>
      </c>
      <c r="J5488" s="4">
        <v>39630</v>
      </c>
      <c r="K5488" s="230">
        <f t="shared" si="287"/>
        <v>2</v>
      </c>
      <c r="L5488" s="2" t="str">
        <f>$B5488&amp;"-"&amp;COUNTIF($B$2:$B5488, $B5488)</f>
        <v>2123-1</v>
      </c>
    </row>
    <row r="5489" spans="1:12" x14ac:dyDescent="0.2">
      <c r="A5489" s="2" t="s">
        <v>4271</v>
      </c>
      <c r="B5489" s="2">
        <v>2124</v>
      </c>
      <c r="C5489" s="2">
        <v>0</v>
      </c>
      <c r="D5489" s="2" t="s">
        <v>4262</v>
      </c>
      <c r="E5489" s="2">
        <v>6512</v>
      </c>
      <c r="F5489" s="2" t="s">
        <v>4180</v>
      </c>
      <c r="G5489" s="2">
        <v>2535364.16</v>
      </c>
      <c r="H5489" s="2">
        <v>1198561.4040000001</v>
      </c>
      <c r="I5489" s="2" t="s">
        <v>4898</v>
      </c>
      <c r="J5489" s="4">
        <v>39630</v>
      </c>
      <c r="K5489" s="230">
        <f t="shared" si="287"/>
        <v>2</v>
      </c>
      <c r="L5489" s="2" t="str">
        <f>$B5489&amp;"-"&amp;COUNTIF($B$2:$B5489, $B5489)</f>
        <v>2124-2</v>
      </c>
    </row>
    <row r="5490" spans="1:12" x14ac:dyDescent="0.2">
      <c r="A5490" s="2" t="s">
        <v>4260</v>
      </c>
      <c r="B5490" s="2">
        <v>2126</v>
      </c>
      <c r="C5490" s="2">
        <v>0</v>
      </c>
      <c r="D5490" s="2" t="s">
        <v>4262</v>
      </c>
      <c r="E5490" s="2">
        <v>6512</v>
      </c>
      <c r="F5490" s="2" t="s">
        <v>4180</v>
      </c>
      <c r="G5490" s="2">
        <v>2526286.9819999998</v>
      </c>
      <c r="H5490" s="2">
        <v>1200785.145</v>
      </c>
      <c r="I5490" s="2" t="s">
        <v>4898</v>
      </c>
      <c r="J5490" s="4">
        <v>39630</v>
      </c>
      <c r="K5490" s="230">
        <f t="shared" si="287"/>
        <v>2</v>
      </c>
      <c r="L5490" s="2" t="str">
        <f>$B5490&amp;"-"&amp;COUNTIF($B$2:$B5490, $B5490)</f>
        <v>2126-2</v>
      </c>
    </row>
    <row r="5491" spans="1:12" x14ac:dyDescent="0.2">
      <c r="A5491" s="2" t="s">
        <v>4272</v>
      </c>
      <c r="B5491" s="2">
        <v>2127</v>
      </c>
      <c r="C5491" s="2">
        <v>0</v>
      </c>
      <c r="D5491" s="2" t="s">
        <v>4262</v>
      </c>
      <c r="E5491" s="2">
        <v>6512</v>
      </c>
      <c r="F5491" s="2" t="s">
        <v>4180</v>
      </c>
      <c r="G5491" s="2">
        <v>2531406.5299999998</v>
      </c>
      <c r="H5491" s="2">
        <v>1197292.0959999999</v>
      </c>
      <c r="I5491" s="2" t="s">
        <v>4898</v>
      </c>
      <c r="J5491" s="4">
        <v>39630</v>
      </c>
      <c r="K5491" s="230">
        <f t="shared" si="287"/>
        <v>2</v>
      </c>
      <c r="L5491" s="2" t="str">
        <f>$B5491&amp;"-"&amp;COUNTIF($B$2:$B5491, $B5491)</f>
        <v>2127-1</v>
      </c>
    </row>
    <row r="5492" spans="1:12" x14ac:dyDescent="0.2">
      <c r="A5492" s="2" t="s">
        <v>4216</v>
      </c>
      <c r="B5492" s="2">
        <v>2316</v>
      </c>
      <c r="C5492" s="2">
        <v>0</v>
      </c>
      <c r="D5492" s="2" t="s">
        <v>4262</v>
      </c>
      <c r="E5492" s="2">
        <v>6512</v>
      </c>
      <c r="F5492" s="2" t="s">
        <v>4180</v>
      </c>
      <c r="G5492" s="2">
        <v>2542744.0109999999</v>
      </c>
      <c r="H5492" s="2">
        <v>1202696.433</v>
      </c>
      <c r="I5492" s="2" t="s">
        <v>4898</v>
      </c>
      <c r="J5492" s="4">
        <v>39630</v>
      </c>
      <c r="K5492" s="230">
        <f t="shared" si="287"/>
        <v>2</v>
      </c>
      <c r="L5492" s="2" t="str">
        <f>$B5492&amp;"-"&amp;COUNTIF($B$2:$B5492, $B5492)</f>
        <v>2316-3</v>
      </c>
    </row>
    <row r="5493" spans="1:12" x14ac:dyDescent="0.2">
      <c r="A5493" s="2" t="s">
        <v>4210</v>
      </c>
      <c r="B5493" s="2">
        <v>2318</v>
      </c>
      <c r="C5493" s="2">
        <v>0</v>
      </c>
      <c r="D5493" s="2" t="s">
        <v>4262</v>
      </c>
      <c r="E5493" s="2">
        <v>6512</v>
      </c>
      <c r="F5493" s="2" t="s">
        <v>4180</v>
      </c>
      <c r="G5493" s="2">
        <v>2544270.2570000002</v>
      </c>
      <c r="H5493" s="2">
        <v>1201985.828</v>
      </c>
      <c r="I5493" s="2" t="s">
        <v>4898</v>
      </c>
      <c r="J5493" s="4">
        <v>39630</v>
      </c>
      <c r="K5493" s="230">
        <f t="shared" si="287"/>
        <v>2</v>
      </c>
      <c r="L5493" s="2" t="str">
        <f>$B5493&amp;"-"&amp;COUNTIF($B$2:$B5493, $B5493)</f>
        <v>2318-4</v>
      </c>
    </row>
    <row r="5494" spans="1:12" x14ac:dyDescent="0.2">
      <c r="A5494" s="2" t="s">
        <v>4209</v>
      </c>
      <c r="B5494" s="2">
        <v>2406</v>
      </c>
      <c r="C5494" s="2">
        <v>4</v>
      </c>
      <c r="D5494" s="2" t="s">
        <v>4262</v>
      </c>
      <c r="E5494" s="2">
        <v>6512</v>
      </c>
      <c r="F5494" s="2" t="s">
        <v>4180</v>
      </c>
      <c r="G5494" s="2">
        <v>2528774.264</v>
      </c>
      <c r="H5494" s="2">
        <v>1200220.861</v>
      </c>
      <c r="I5494" s="2" t="s">
        <v>4898</v>
      </c>
      <c r="J5494" s="4">
        <v>39630</v>
      </c>
      <c r="K5494" s="230">
        <f t="shared" si="287"/>
        <v>2</v>
      </c>
      <c r="L5494" s="2" t="str">
        <f>$B5494&amp;"-"&amp;COUNTIF($B$2:$B5494, $B5494)</f>
        <v>2406-8</v>
      </c>
    </row>
    <row r="5495" spans="1:12" x14ac:dyDescent="0.2">
      <c r="A5495" s="2" t="s">
        <v>4273</v>
      </c>
      <c r="B5495" s="2">
        <v>1288</v>
      </c>
      <c r="C5495" s="2">
        <v>0</v>
      </c>
      <c r="D5495" s="2" t="s">
        <v>4273</v>
      </c>
      <c r="E5495" s="2">
        <v>6601</v>
      </c>
      <c r="F5495" s="2" t="s">
        <v>4274</v>
      </c>
      <c r="G5495" s="2">
        <v>2492439.3330000001</v>
      </c>
      <c r="H5495" s="2">
        <v>1116435.9129999999</v>
      </c>
      <c r="I5495" s="2" t="s">
        <v>4898</v>
      </c>
      <c r="J5495" s="4">
        <v>39630</v>
      </c>
      <c r="K5495" s="230">
        <f t="shared" si="287"/>
        <v>2</v>
      </c>
      <c r="L5495" s="2" t="str">
        <f>$B5495&amp;"-"&amp;COUNTIF($B$2:$B5495, $B5495)</f>
        <v>1288-1</v>
      </c>
    </row>
    <row r="5496" spans="1:12" x14ac:dyDescent="0.2">
      <c r="A5496" s="2" t="s">
        <v>4275</v>
      </c>
      <c r="B5496" s="2">
        <v>1247</v>
      </c>
      <c r="C5496" s="2">
        <v>0</v>
      </c>
      <c r="D5496" s="2" t="s">
        <v>4275</v>
      </c>
      <c r="E5496" s="2">
        <v>6602</v>
      </c>
      <c r="F5496" s="2" t="s">
        <v>4274</v>
      </c>
      <c r="G5496" s="2">
        <v>2507053.4010000001</v>
      </c>
      <c r="H5496" s="2">
        <v>1125767.8500000001</v>
      </c>
      <c r="I5496" s="2" t="s">
        <v>4898</v>
      </c>
      <c r="J5496" s="4">
        <v>39630</v>
      </c>
      <c r="K5496" s="230">
        <f t="shared" si="287"/>
        <v>2</v>
      </c>
      <c r="L5496" s="2" t="str">
        <f>$B5496&amp;"-"&amp;COUNTIF($B$2:$B5496, $B5496)</f>
        <v>1247-1</v>
      </c>
    </row>
    <row r="5497" spans="1:12" x14ac:dyDescent="0.2">
      <c r="A5497" s="2" t="s">
        <v>4276</v>
      </c>
      <c r="B5497" s="2">
        <v>1237</v>
      </c>
      <c r="C5497" s="2">
        <v>0</v>
      </c>
      <c r="D5497" s="2" t="s">
        <v>4276</v>
      </c>
      <c r="E5497" s="2">
        <v>6603</v>
      </c>
      <c r="F5497" s="2" t="s">
        <v>4274</v>
      </c>
      <c r="G5497" s="2">
        <v>2488859.4049999998</v>
      </c>
      <c r="H5497" s="2">
        <v>1113899.007</v>
      </c>
      <c r="I5497" s="2" t="s">
        <v>4898</v>
      </c>
      <c r="J5497" s="4">
        <v>39630</v>
      </c>
      <c r="K5497" s="230">
        <f t="shared" si="287"/>
        <v>2</v>
      </c>
      <c r="L5497" s="2" t="str">
        <f>$B5497&amp;"-"&amp;COUNTIF($B$2:$B5497, $B5497)</f>
        <v>1237-1</v>
      </c>
    </row>
    <row r="5498" spans="1:12" x14ac:dyDescent="0.2">
      <c r="A5498" s="2" t="s">
        <v>4285</v>
      </c>
      <c r="B5498" s="2">
        <v>1236</v>
      </c>
      <c r="C5498" s="2">
        <v>0</v>
      </c>
      <c r="D5498" s="2" t="s">
        <v>4278</v>
      </c>
      <c r="E5498" s="2">
        <v>6604</v>
      </c>
      <c r="F5498" s="2" t="s">
        <v>4274</v>
      </c>
      <c r="G5498" s="2">
        <v>2490402.753</v>
      </c>
      <c r="H5498" s="2">
        <v>1113285.419</v>
      </c>
      <c r="I5498" s="2" t="s">
        <v>4898</v>
      </c>
      <c r="J5498" s="4">
        <v>39630</v>
      </c>
      <c r="K5498" s="230">
        <f t="shared" si="287"/>
        <v>2</v>
      </c>
      <c r="L5498" s="2" t="str">
        <f>$B5498&amp;"-"&amp;COUNTIF($B$2:$B5498, $B5498)</f>
        <v>1236-1</v>
      </c>
    </row>
    <row r="5499" spans="1:12" x14ac:dyDescent="0.2">
      <c r="A5499" s="2" t="s">
        <v>4277</v>
      </c>
      <c r="B5499" s="2">
        <v>1285</v>
      </c>
      <c r="C5499" s="2">
        <v>0</v>
      </c>
      <c r="D5499" s="2" t="s">
        <v>4278</v>
      </c>
      <c r="E5499" s="2">
        <v>6604</v>
      </c>
      <c r="F5499" s="2" t="s">
        <v>4274</v>
      </c>
      <c r="G5499" s="2">
        <v>2489308.8489999999</v>
      </c>
      <c r="H5499" s="2">
        <v>1112162.06</v>
      </c>
      <c r="I5499" s="2" t="s">
        <v>4898</v>
      </c>
      <c r="J5499" s="4">
        <v>39630</v>
      </c>
      <c r="K5499" s="230">
        <f t="shared" si="287"/>
        <v>2</v>
      </c>
      <c r="L5499" s="2" t="str">
        <f>$B5499&amp;"-"&amp;COUNTIF($B$2:$B5499, $B5499)</f>
        <v>1285-1</v>
      </c>
    </row>
    <row r="5500" spans="1:12" x14ac:dyDescent="0.2">
      <c r="A5500" s="2" t="s">
        <v>4279</v>
      </c>
      <c r="B5500" s="2">
        <v>1257</v>
      </c>
      <c r="C5500" s="2">
        <v>0</v>
      </c>
      <c r="D5500" s="2" t="s">
        <v>4280</v>
      </c>
      <c r="E5500" s="2">
        <v>6605</v>
      </c>
      <c r="F5500" s="2" t="s">
        <v>4274</v>
      </c>
      <c r="G5500" s="2">
        <v>2497969.0869999998</v>
      </c>
      <c r="H5500" s="2">
        <v>1111775.371</v>
      </c>
      <c r="I5500" s="2" t="s">
        <v>4898</v>
      </c>
      <c r="J5500" s="4">
        <v>39630</v>
      </c>
      <c r="K5500" s="230">
        <f t="shared" si="287"/>
        <v>2</v>
      </c>
      <c r="L5500" s="2" t="str">
        <f>$B5500&amp;"-"&amp;COUNTIF($B$2:$B5500, $B5500)</f>
        <v>1257-1</v>
      </c>
    </row>
    <row r="5501" spans="1:12" x14ac:dyDescent="0.2">
      <c r="A5501" s="2" t="s">
        <v>4317</v>
      </c>
      <c r="B5501" s="2">
        <v>1258</v>
      </c>
      <c r="C5501" s="2">
        <v>0</v>
      </c>
      <c r="D5501" s="2" t="s">
        <v>4280</v>
      </c>
      <c r="E5501" s="2">
        <v>6605</v>
      </c>
      <c r="F5501" s="2" t="s">
        <v>4274</v>
      </c>
      <c r="G5501" s="2">
        <v>2496440.4920000001</v>
      </c>
      <c r="H5501" s="2">
        <v>1112224.027</v>
      </c>
      <c r="I5501" s="2" t="s">
        <v>4898</v>
      </c>
      <c r="J5501" s="4">
        <v>39630</v>
      </c>
      <c r="K5501" s="230">
        <f t="shared" si="287"/>
        <v>2</v>
      </c>
      <c r="L5501" s="2" t="str">
        <f>$B5501&amp;"-"&amp;COUNTIF($B$2:$B5501, $B5501)</f>
        <v>1258-1</v>
      </c>
    </row>
    <row r="5502" spans="1:12" x14ac:dyDescent="0.2">
      <c r="A5502" s="2" t="s">
        <v>4281</v>
      </c>
      <c r="B5502" s="2">
        <v>1293</v>
      </c>
      <c r="C5502" s="2">
        <v>0</v>
      </c>
      <c r="D5502" s="2" t="s">
        <v>4281</v>
      </c>
      <c r="E5502" s="2">
        <v>6606</v>
      </c>
      <c r="F5502" s="2" t="s">
        <v>4274</v>
      </c>
      <c r="G5502" s="2">
        <v>2499726.6340000001</v>
      </c>
      <c r="H5502" s="2">
        <v>1124018.858</v>
      </c>
      <c r="I5502" s="2" t="s">
        <v>4898</v>
      </c>
      <c r="J5502" s="4">
        <v>39630</v>
      </c>
      <c r="K5502" s="230">
        <f t="shared" si="287"/>
        <v>2</v>
      </c>
      <c r="L5502" s="2" t="str">
        <f>$B5502&amp;"-"&amp;COUNTIF($B$2:$B5502, $B5502)</f>
        <v>1293-1</v>
      </c>
    </row>
    <row r="5503" spans="1:12" x14ac:dyDescent="0.2">
      <c r="A5503" s="2" t="s">
        <v>4297</v>
      </c>
      <c r="B5503" s="2">
        <v>1232</v>
      </c>
      <c r="C5503" s="2">
        <v>0</v>
      </c>
      <c r="D5503" s="2" t="s">
        <v>4282</v>
      </c>
      <c r="E5503" s="2">
        <v>6607</v>
      </c>
      <c r="F5503" s="2" t="s">
        <v>4274</v>
      </c>
      <c r="G5503" s="2">
        <v>2494740.054</v>
      </c>
      <c r="H5503" s="2">
        <v>1114016.115</v>
      </c>
      <c r="I5503" s="2" t="s">
        <v>4898</v>
      </c>
      <c r="J5503" s="4">
        <v>39630</v>
      </c>
      <c r="K5503" s="230">
        <f t="shared" si="287"/>
        <v>2</v>
      </c>
      <c r="L5503" s="2" t="str">
        <f>$B5503&amp;"-"&amp;COUNTIF($B$2:$B5503, $B5503)</f>
        <v>1232-1</v>
      </c>
    </row>
    <row r="5504" spans="1:12" x14ac:dyDescent="0.2">
      <c r="A5504" s="2" t="s">
        <v>4282</v>
      </c>
      <c r="B5504" s="2">
        <v>1233</v>
      </c>
      <c r="C5504" s="2">
        <v>0</v>
      </c>
      <c r="D5504" s="2" t="s">
        <v>4282</v>
      </c>
      <c r="E5504" s="2">
        <v>6607</v>
      </c>
      <c r="F5504" s="2" t="s">
        <v>4274</v>
      </c>
      <c r="G5504" s="2">
        <v>2494034.19</v>
      </c>
      <c r="H5504" s="2">
        <v>1114693.8959999999</v>
      </c>
      <c r="I5504" s="2" t="s">
        <v>4898</v>
      </c>
      <c r="J5504" s="4">
        <v>39630</v>
      </c>
      <c r="K5504" s="230">
        <f t="shared" si="287"/>
        <v>2</v>
      </c>
      <c r="L5504" s="2" t="str">
        <f>$B5504&amp;"-"&amp;COUNTIF($B$2:$B5504, $B5504)</f>
        <v>1233-1</v>
      </c>
    </row>
    <row r="5505" spans="1:12" x14ac:dyDescent="0.2">
      <c r="A5505" s="2" t="s">
        <v>4285</v>
      </c>
      <c r="B5505" s="2">
        <v>1236</v>
      </c>
      <c r="C5505" s="2">
        <v>0</v>
      </c>
      <c r="D5505" s="2" t="s">
        <v>4282</v>
      </c>
      <c r="E5505" s="2">
        <v>6607</v>
      </c>
      <c r="F5505" s="2" t="s">
        <v>4274</v>
      </c>
      <c r="G5505" s="2">
        <v>2492557.2850000001</v>
      </c>
      <c r="H5505" s="2">
        <v>1114333.5530000001</v>
      </c>
      <c r="I5505" s="2" t="s">
        <v>4898</v>
      </c>
      <c r="J5505" s="4">
        <v>39630</v>
      </c>
      <c r="K5505" s="230">
        <f t="shared" si="287"/>
        <v>2</v>
      </c>
      <c r="L5505" s="2" t="str">
        <f>$B5505&amp;"-"&amp;COUNTIF($B$2:$B5505, $B5505)</f>
        <v>1236-2</v>
      </c>
    </row>
    <row r="5506" spans="1:12" x14ac:dyDescent="0.2">
      <c r="A5506" s="2" t="s">
        <v>4326</v>
      </c>
      <c r="B5506" s="2">
        <v>1286</v>
      </c>
      <c r="C5506" s="2">
        <v>0</v>
      </c>
      <c r="D5506" s="2" t="s">
        <v>4282</v>
      </c>
      <c r="E5506" s="2">
        <v>6607</v>
      </c>
      <c r="F5506" s="2" t="s">
        <v>4274</v>
      </c>
      <c r="G5506" s="2">
        <v>2492811.9870000002</v>
      </c>
      <c r="H5506" s="2">
        <v>1112386.102</v>
      </c>
      <c r="I5506" s="2" t="s">
        <v>4898</v>
      </c>
      <c r="J5506" s="4">
        <v>39630</v>
      </c>
      <c r="K5506" s="230">
        <f t="shared" si="287"/>
        <v>2</v>
      </c>
      <c r="L5506" s="2" t="str">
        <f>$B5506&amp;"-"&amp;COUNTIF($B$2:$B5506, $B5506)</f>
        <v>1286-1</v>
      </c>
    </row>
    <row r="5507" spans="1:12" x14ac:dyDescent="0.2">
      <c r="A5507" s="2" t="s">
        <v>4283</v>
      </c>
      <c r="B5507" s="2">
        <v>1227</v>
      </c>
      <c r="C5507" s="2">
        <v>0</v>
      </c>
      <c r="D5507" s="2" t="s">
        <v>4284</v>
      </c>
      <c r="E5507" s="2">
        <v>6608</v>
      </c>
      <c r="F5507" s="2" t="s">
        <v>4274</v>
      </c>
      <c r="G5507" s="2">
        <v>2499907.5019999999</v>
      </c>
      <c r="H5507" s="2">
        <v>1115064.1359999999</v>
      </c>
      <c r="I5507" s="2" t="s">
        <v>4898</v>
      </c>
      <c r="J5507" s="4">
        <v>39630</v>
      </c>
      <c r="K5507" s="230">
        <f t="shared" ref="K5507:K5570" si="288">IF(I5507="it", 1, IF(I5507="fr", 2, 3))</f>
        <v>2</v>
      </c>
      <c r="L5507" s="2" t="str">
        <f>$B5507&amp;"-"&amp;COUNTIF($B$2:$B5507, $B5507)</f>
        <v>1227-1</v>
      </c>
    </row>
    <row r="5508" spans="1:12" x14ac:dyDescent="0.2">
      <c r="A5508" s="2" t="s">
        <v>4303</v>
      </c>
      <c r="B5508" s="2">
        <v>1227</v>
      </c>
      <c r="C5508" s="2">
        <v>4</v>
      </c>
      <c r="D5508" s="2" t="s">
        <v>4284</v>
      </c>
      <c r="E5508" s="2">
        <v>6608</v>
      </c>
      <c r="F5508" s="2" t="s">
        <v>4274</v>
      </c>
      <c r="G5508" s="2">
        <v>2499662.4879999999</v>
      </c>
      <c r="H5508" s="2">
        <v>1116061.314</v>
      </c>
      <c r="I5508" s="2" t="s">
        <v>4898</v>
      </c>
      <c r="J5508" s="4">
        <v>39630</v>
      </c>
      <c r="K5508" s="230">
        <f t="shared" si="288"/>
        <v>2</v>
      </c>
      <c r="L5508" s="2" t="str">
        <f>$B5508&amp;"-"&amp;COUNTIF($B$2:$B5508, $B5508)</f>
        <v>1227-2</v>
      </c>
    </row>
    <row r="5509" spans="1:12" x14ac:dyDescent="0.2">
      <c r="A5509" s="2" t="s">
        <v>4285</v>
      </c>
      <c r="B5509" s="2">
        <v>1236</v>
      </c>
      <c r="C5509" s="2">
        <v>0</v>
      </c>
      <c r="D5509" s="2" t="s">
        <v>4285</v>
      </c>
      <c r="E5509" s="2">
        <v>6609</v>
      </c>
      <c r="F5509" s="2" t="s">
        <v>4274</v>
      </c>
      <c r="G5509" s="2">
        <v>2491151.0729999999</v>
      </c>
      <c r="H5509" s="2">
        <v>1114556.081</v>
      </c>
      <c r="I5509" s="2" t="s">
        <v>4898</v>
      </c>
      <c r="J5509" s="4">
        <v>39630</v>
      </c>
      <c r="K5509" s="230">
        <f t="shared" si="288"/>
        <v>2</v>
      </c>
      <c r="L5509" s="2" t="str">
        <f>$B5509&amp;"-"&amp;COUNTIF($B$2:$B5509, $B5509)</f>
        <v>1236-3</v>
      </c>
    </row>
    <row r="5510" spans="1:12" x14ac:dyDescent="0.2">
      <c r="A5510" s="2" t="s">
        <v>4286</v>
      </c>
      <c r="B5510" s="2">
        <v>1298</v>
      </c>
      <c r="C5510" s="2">
        <v>0</v>
      </c>
      <c r="D5510" s="2" t="s">
        <v>4286</v>
      </c>
      <c r="E5510" s="2">
        <v>6610</v>
      </c>
      <c r="F5510" s="2" t="s">
        <v>4274</v>
      </c>
      <c r="G5510" s="2">
        <v>2503120.8029999998</v>
      </c>
      <c r="H5510" s="2">
        <v>1133515.871</v>
      </c>
      <c r="I5510" s="2" t="s">
        <v>4898</v>
      </c>
      <c r="J5510" s="4">
        <v>39630</v>
      </c>
      <c r="K5510" s="230">
        <f t="shared" si="288"/>
        <v>2</v>
      </c>
      <c r="L5510" s="2" t="str">
        <f>$B5510&amp;"-"&amp;COUNTIF($B$2:$B5510, $B5510)</f>
        <v>1298-1</v>
      </c>
    </row>
    <row r="5511" spans="1:12" x14ac:dyDescent="0.2">
      <c r="A5511" s="2" t="s">
        <v>4286</v>
      </c>
      <c r="B5511" s="2">
        <v>1298</v>
      </c>
      <c r="C5511" s="2">
        <v>0</v>
      </c>
      <c r="D5511" s="2" t="s">
        <v>4286</v>
      </c>
      <c r="E5511" s="2">
        <v>6610</v>
      </c>
      <c r="F5511" s="2" t="s">
        <v>4274</v>
      </c>
      <c r="G5511" s="2">
        <v>2504439.3119999999</v>
      </c>
      <c r="H5511" s="2">
        <v>1134131.6040000001</v>
      </c>
      <c r="I5511" s="2" t="s">
        <v>4898</v>
      </c>
      <c r="J5511" s="4">
        <v>39630</v>
      </c>
      <c r="K5511" s="230">
        <f t="shared" si="288"/>
        <v>2</v>
      </c>
      <c r="L5511" s="2" t="str">
        <f>$B5511&amp;"-"&amp;COUNTIF($B$2:$B5511, $B5511)</f>
        <v>1298-2</v>
      </c>
    </row>
    <row r="5512" spans="1:12" x14ac:dyDescent="0.2">
      <c r="A5512" s="2" t="s">
        <v>4276</v>
      </c>
      <c r="B5512" s="2">
        <v>1237</v>
      </c>
      <c r="C5512" s="2">
        <v>0</v>
      </c>
      <c r="D5512" s="2" t="s">
        <v>4287</v>
      </c>
      <c r="E5512" s="2">
        <v>6611</v>
      </c>
      <c r="F5512" s="2" t="s">
        <v>4274</v>
      </c>
      <c r="G5512" s="2">
        <v>2487036.625</v>
      </c>
      <c r="H5512" s="2">
        <v>1113167.2009999999</v>
      </c>
      <c r="I5512" s="2" t="s">
        <v>4898</v>
      </c>
      <c r="J5512" s="4">
        <v>39630</v>
      </c>
      <c r="K5512" s="230">
        <f t="shared" si="288"/>
        <v>2</v>
      </c>
      <c r="L5512" s="2" t="str">
        <f>$B5512&amp;"-"&amp;COUNTIF($B$2:$B5512, $B5512)</f>
        <v>1237-2</v>
      </c>
    </row>
    <row r="5513" spans="1:12" x14ac:dyDescent="0.2">
      <c r="A5513" s="2" t="s">
        <v>4287</v>
      </c>
      <c r="B5513" s="2">
        <v>1284</v>
      </c>
      <c r="C5513" s="2">
        <v>0</v>
      </c>
      <c r="D5513" s="2" t="s">
        <v>4287</v>
      </c>
      <c r="E5513" s="2">
        <v>6611</v>
      </c>
      <c r="F5513" s="2" t="s">
        <v>4274</v>
      </c>
      <c r="G5513" s="2">
        <v>2487363.949</v>
      </c>
      <c r="H5513" s="2">
        <v>1111719.5859999999</v>
      </c>
      <c r="I5513" s="2" t="s">
        <v>4898</v>
      </c>
      <c r="J5513" s="4">
        <v>39630</v>
      </c>
      <c r="K5513" s="230">
        <f t="shared" si="288"/>
        <v>2</v>
      </c>
      <c r="L5513" s="2" t="str">
        <f>$B5513&amp;"-"&amp;COUNTIF($B$2:$B5513, $B5513)</f>
        <v>1284-1</v>
      </c>
    </row>
    <row r="5514" spans="1:12" x14ac:dyDescent="0.2">
      <c r="A5514" s="2" t="s">
        <v>4277</v>
      </c>
      <c r="B5514" s="2">
        <v>1285</v>
      </c>
      <c r="C5514" s="2">
        <v>0</v>
      </c>
      <c r="D5514" s="2" t="s">
        <v>4287</v>
      </c>
      <c r="E5514" s="2">
        <v>6611</v>
      </c>
      <c r="F5514" s="2" t="s">
        <v>4274</v>
      </c>
      <c r="G5514" s="2">
        <v>2488273.1359999999</v>
      </c>
      <c r="H5514" s="2">
        <v>1112512.129</v>
      </c>
      <c r="I5514" s="2" t="s">
        <v>4898</v>
      </c>
      <c r="J5514" s="4">
        <v>39630</v>
      </c>
      <c r="K5514" s="230">
        <f t="shared" si="288"/>
        <v>2</v>
      </c>
      <c r="L5514" s="2" t="str">
        <f>$B5514&amp;"-"&amp;COUNTIF($B$2:$B5514, $B5514)</f>
        <v>1285-2</v>
      </c>
    </row>
    <row r="5515" spans="1:12" x14ac:dyDescent="0.2">
      <c r="A5515" s="2" t="s">
        <v>4288</v>
      </c>
      <c r="B5515" s="2">
        <v>1224</v>
      </c>
      <c r="C5515" s="2">
        <v>0</v>
      </c>
      <c r="D5515" s="2" t="s">
        <v>4288</v>
      </c>
      <c r="E5515" s="2">
        <v>6612</v>
      </c>
      <c r="F5515" s="2" t="s">
        <v>4274</v>
      </c>
      <c r="G5515" s="2">
        <v>2503140.7059999998</v>
      </c>
      <c r="H5515" s="2">
        <v>1117091.0449999999</v>
      </c>
      <c r="I5515" s="2" t="s">
        <v>4898</v>
      </c>
      <c r="J5515" s="4">
        <v>39630</v>
      </c>
      <c r="K5515" s="230">
        <f t="shared" si="288"/>
        <v>2</v>
      </c>
      <c r="L5515" s="2" t="str">
        <f>$B5515&amp;"-"&amp;COUNTIF($B$2:$B5515, $B5515)</f>
        <v>1224-1</v>
      </c>
    </row>
    <row r="5516" spans="1:12" x14ac:dyDescent="0.2">
      <c r="A5516" s="2" t="s">
        <v>4289</v>
      </c>
      <c r="B5516" s="2">
        <v>1231</v>
      </c>
      <c r="C5516" s="2">
        <v>0</v>
      </c>
      <c r="D5516" s="2" t="s">
        <v>4288</v>
      </c>
      <c r="E5516" s="2">
        <v>6612</v>
      </c>
      <c r="F5516" s="2" t="s">
        <v>4274</v>
      </c>
      <c r="G5516" s="2">
        <v>2502545.2949999999</v>
      </c>
      <c r="H5516" s="2">
        <v>1115665.1340000001</v>
      </c>
      <c r="I5516" s="2" t="s">
        <v>4898</v>
      </c>
      <c r="J5516" s="4">
        <v>39630</v>
      </c>
      <c r="K5516" s="230">
        <f t="shared" si="288"/>
        <v>2</v>
      </c>
      <c r="L5516" s="2" t="str">
        <f>$B5516&amp;"-"&amp;COUNTIF($B$2:$B5516, $B5516)</f>
        <v>1231-1</v>
      </c>
    </row>
    <row r="5517" spans="1:12" x14ac:dyDescent="0.2">
      <c r="A5517" s="2" t="s">
        <v>4290</v>
      </c>
      <c r="B5517" s="2">
        <v>1225</v>
      </c>
      <c r="C5517" s="2">
        <v>0</v>
      </c>
      <c r="D5517" s="2" t="s">
        <v>4290</v>
      </c>
      <c r="E5517" s="2">
        <v>6613</v>
      </c>
      <c r="F5517" s="2" t="s">
        <v>4274</v>
      </c>
      <c r="G5517" s="2">
        <v>2504018.0419999999</v>
      </c>
      <c r="H5517" s="2">
        <v>1116733.2420000001</v>
      </c>
      <c r="I5517" s="2" t="s">
        <v>4898</v>
      </c>
      <c r="J5517" s="4">
        <v>39630</v>
      </c>
      <c r="K5517" s="230">
        <f t="shared" si="288"/>
        <v>2</v>
      </c>
      <c r="L5517" s="2" t="str">
        <f>$B5517&amp;"-"&amp;COUNTIF($B$2:$B5517, $B5517)</f>
        <v>1225-1</v>
      </c>
    </row>
    <row r="5518" spans="1:12" x14ac:dyDescent="0.2">
      <c r="A5518" s="2" t="s">
        <v>4291</v>
      </c>
      <c r="B5518" s="2">
        <v>1244</v>
      </c>
      <c r="C5518" s="2">
        <v>0</v>
      </c>
      <c r="D5518" s="2" t="s">
        <v>4291</v>
      </c>
      <c r="E5518" s="2">
        <v>6614</v>
      </c>
      <c r="F5518" s="2" t="s">
        <v>4274</v>
      </c>
      <c r="G5518" s="2">
        <v>2506763.0619999999</v>
      </c>
      <c r="H5518" s="2">
        <v>1119888.682</v>
      </c>
      <c r="I5518" s="2" t="s">
        <v>4898</v>
      </c>
      <c r="J5518" s="4">
        <v>39630</v>
      </c>
      <c r="K5518" s="230">
        <f t="shared" si="288"/>
        <v>2</v>
      </c>
      <c r="L5518" s="2" t="str">
        <f>$B5518&amp;"-"&amp;COUNTIF($B$2:$B5518, $B5518)</f>
        <v>1244-1</v>
      </c>
    </row>
    <row r="5519" spans="1:12" x14ac:dyDescent="0.2">
      <c r="A5519" s="2" t="s">
        <v>4292</v>
      </c>
      <c r="B5519" s="2">
        <v>1239</v>
      </c>
      <c r="C5519" s="2">
        <v>0</v>
      </c>
      <c r="D5519" s="2" t="s">
        <v>4293</v>
      </c>
      <c r="E5519" s="2">
        <v>6615</v>
      </c>
      <c r="F5519" s="2" t="s">
        <v>4274</v>
      </c>
      <c r="G5519" s="2">
        <v>2498473.73</v>
      </c>
      <c r="H5519" s="2">
        <v>1126210.0789999999</v>
      </c>
      <c r="I5519" s="2" t="s">
        <v>4898</v>
      </c>
      <c r="J5519" s="4">
        <v>39630</v>
      </c>
      <c r="K5519" s="230">
        <f t="shared" si="288"/>
        <v>2</v>
      </c>
      <c r="L5519" s="2" t="str">
        <f>$B5519&amp;"-"&amp;COUNTIF($B$2:$B5519, $B5519)</f>
        <v>1239-1</v>
      </c>
    </row>
    <row r="5520" spans="1:12" x14ac:dyDescent="0.2">
      <c r="A5520" s="2" t="s">
        <v>4335</v>
      </c>
      <c r="B5520" s="2">
        <v>1290</v>
      </c>
      <c r="C5520" s="2">
        <v>0</v>
      </c>
      <c r="D5520" s="2" t="s">
        <v>4293</v>
      </c>
      <c r="E5520" s="2">
        <v>6615</v>
      </c>
      <c r="F5520" s="2" t="s">
        <v>4274</v>
      </c>
      <c r="G5520" s="2">
        <v>2499799.6129999999</v>
      </c>
      <c r="H5520" s="2">
        <v>1125925.176</v>
      </c>
      <c r="I5520" s="2" t="s">
        <v>4898</v>
      </c>
      <c r="J5520" s="4">
        <v>39630</v>
      </c>
      <c r="K5520" s="230">
        <f t="shared" si="288"/>
        <v>2</v>
      </c>
      <c r="L5520" s="2" t="str">
        <f>$B5520&amp;"-"&amp;COUNTIF($B$2:$B5520, $B5520)</f>
        <v>1290-3</v>
      </c>
    </row>
    <row r="5521" spans="1:12" x14ac:dyDescent="0.2">
      <c r="A5521" s="2" t="s">
        <v>4294</v>
      </c>
      <c r="B5521" s="2">
        <v>1222</v>
      </c>
      <c r="C5521" s="2">
        <v>0</v>
      </c>
      <c r="D5521" s="2" t="s">
        <v>4295</v>
      </c>
      <c r="E5521" s="2">
        <v>6616</v>
      </c>
      <c r="F5521" s="2" t="s">
        <v>4274</v>
      </c>
      <c r="G5521" s="2">
        <v>2504853.7910000002</v>
      </c>
      <c r="H5521" s="2">
        <v>1122427.33</v>
      </c>
      <c r="I5521" s="2" t="s">
        <v>4898</v>
      </c>
      <c r="J5521" s="4">
        <v>39630</v>
      </c>
      <c r="K5521" s="230">
        <f t="shared" si="288"/>
        <v>2</v>
      </c>
      <c r="L5521" s="2" t="str">
        <f>$B5521&amp;"-"&amp;COUNTIF($B$2:$B5521, $B5521)</f>
        <v>1222-1</v>
      </c>
    </row>
    <row r="5522" spans="1:12" x14ac:dyDescent="0.2">
      <c r="A5522" s="2" t="s">
        <v>4295</v>
      </c>
      <c r="B5522" s="2">
        <v>1245</v>
      </c>
      <c r="C5522" s="2">
        <v>0</v>
      </c>
      <c r="D5522" s="2" t="s">
        <v>4295</v>
      </c>
      <c r="E5522" s="2">
        <v>6616</v>
      </c>
      <c r="F5522" s="2" t="s">
        <v>4274</v>
      </c>
      <c r="G5522" s="2">
        <v>2504993.9909999999</v>
      </c>
      <c r="H5522" s="2">
        <v>1123557.32</v>
      </c>
      <c r="I5522" s="2" t="s">
        <v>4898</v>
      </c>
      <c r="J5522" s="4">
        <v>39630</v>
      </c>
      <c r="K5522" s="230">
        <f t="shared" si="288"/>
        <v>2</v>
      </c>
      <c r="L5522" s="2" t="str">
        <f>$B5522&amp;"-"&amp;COUNTIF($B$2:$B5522, $B5522)</f>
        <v>1245-1</v>
      </c>
    </row>
    <row r="5523" spans="1:12" x14ac:dyDescent="0.2">
      <c r="A5523" s="2" t="s">
        <v>4296</v>
      </c>
      <c r="B5523" s="2">
        <v>1223</v>
      </c>
      <c r="C5523" s="2">
        <v>0</v>
      </c>
      <c r="D5523" s="2" t="s">
        <v>4296</v>
      </c>
      <c r="E5523" s="2">
        <v>6617</v>
      </c>
      <c r="F5523" s="2" t="s">
        <v>4274</v>
      </c>
      <c r="G5523" s="2">
        <v>2503291.9610000001</v>
      </c>
      <c r="H5523" s="2">
        <v>1119073.7919999999</v>
      </c>
      <c r="I5523" s="2" t="s">
        <v>4898</v>
      </c>
      <c r="J5523" s="4">
        <v>39630</v>
      </c>
      <c r="K5523" s="230">
        <f t="shared" si="288"/>
        <v>2</v>
      </c>
      <c r="L5523" s="2" t="str">
        <f>$B5523&amp;"-"&amp;COUNTIF($B$2:$B5523, $B5523)</f>
        <v>1223-1</v>
      </c>
    </row>
    <row r="5524" spans="1:12" x14ac:dyDescent="0.2">
      <c r="A5524" s="2" t="s">
        <v>4319</v>
      </c>
      <c r="B5524" s="2">
        <v>1228</v>
      </c>
      <c r="C5524" s="2">
        <v>0</v>
      </c>
      <c r="D5524" s="2" t="s">
        <v>4297</v>
      </c>
      <c r="E5524" s="2">
        <v>6618</v>
      </c>
      <c r="F5524" s="2" t="s">
        <v>4274</v>
      </c>
      <c r="G5524" s="2">
        <v>2496813.6889999998</v>
      </c>
      <c r="H5524" s="2">
        <v>1114038.4950000001</v>
      </c>
      <c r="I5524" s="2" t="s">
        <v>4898</v>
      </c>
      <c r="J5524" s="4">
        <v>39630</v>
      </c>
      <c r="K5524" s="230">
        <f t="shared" si="288"/>
        <v>2</v>
      </c>
      <c r="L5524" s="2" t="str">
        <f>$B5524&amp;"-"&amp;COUNTIF($B$2:$B5524, $B5524)</f>
        <v>1228-1</v>
      </c>
    </row>
    <row r="5525" spans="1:12" x14ac:dyDescent="0.2">
      <c r="A5525" s="2" t="s">
        <v>4297</v>
      </c>
      <c r="B5525" s="2">
        <v>1232</v>
      </c>
      <c r="C5525" s="2">
        <v>0</v>
      </c>
      <c r="D5525" s="2" t="s">
        <v>4297</v>
      </c>
      <c r="E5525" s="2">
        <v>6618</v>
      </c>
      <c r="F5525" s="2" t="s">
        <v>4274</v>
      </c>
      <c r="G5525" s="2">
        <v>2495712.452</v>
      </c>
      <c r="H5525" s="2">
        <v>1114170.595</v>
      </c>
      <c r="I5525" s="2" t="s">
        <v>4898</v>
      </c>
      <c r="J5525" s="4">
        <v>39630</v>
      </c>
      <c r="K5525" s="230">
        <f t="shared" si="288"/>
        <v>2</v>
      </c>
      <c r="L5525" s="2" t="str">
        <f>$B5525&amp;"-"&amp;COUNTIF($B$2:$B5525, $B5525)</f>
        <v>1232-2</v>
      </c>
    </row>
    <row r="5526" spans="1:12" x14ac:dyDescent="0.2">
      <c r="A5526" s="2" t="s">
        <v>4298</v>
      </c>
      <c r="B5526" s="2">
        <v>1246</v>
      </c>
      <c r="C5526" s="2">
        <v>0</v>
      </c>
      <c r="D5526" s="2" t="s">
        <v>4299</v>
      </c>
      <c r="E5526" s="2">
        <v>6619</v>
      </c>
      <c r="F5526" s="2" t="s">
        <v>4274</v>
      </c>
      <c r="G5526" s="2">
        <v>2506563.3139999998</v>
      </c>
      <c r="H5526" s="2">
        <v>1124217.767</v>
      </c>
      <c r="I5526" s="2" t="s">
        <v>4898</v>
      </c>
      <c r="J5526" s="4">
        <v>39630</v>
      </c>
      <c r="K5526" s="230">
        <f t="shared" si="288"/>
        <v>2</v>
      </c>
      <c r="L5526" s="2" t="str">
        <f>$B5526&amp;"-"&amp;COUNTIF($B$2:$B5526, $B5526)</f>
        <v>1246-1</v>
      </c>
    </row>
    <row r="5527" spans="1:12" x14ac:dyDescent="0.2">
      <c r="A5527" s="2" t="s">
        <v>4300</v>
      </c>
      <c r="B5527" s="2">
        <v>1283</v>
      </c>
      <c r="C5527" s="2">
        <v>0</v>
      </c>
      <c r="D5527" s="2" t="s">
        <v>4301</v>
      </c>
      <c r="E5527" s="2">
        <v>6620</v>
      </c>
      <c r="F5527" s="2" t="s">
        <v>4274</v>
      </c>
      <c r="G5527" s="2">
        <v>2488947.713</v>
      </c>
      <c r="H5527" s="2">
        <v>1115070.929</v>
      </c>
      <c r="I5527" s="2" t="s">
        <v>4898</v>
      </c>
      <c r="J5527" s="4">
        <v>39630</v>
      </c>
      <c r="K5527" s="230">
        <f t="shared" si="288"/>
        <v>2</v>
      </c>
      <c r="L5527" s="2" t="str">
        <f>$B5527&amp;"-"&amp;COUNTIF($B$2:$B5527, $B5527)</f>
        <v>1283-1</v>
      </c>
    </row>
    <row r="5528" spans="1:12" x14ac:dyDescent="0.2">
      <c r="A5528" s="2" t="s">
        <v>4301</v>
      </c>
      <c r="B5528" s="2">
        <v>1283</v>
      </c>
      <c r="C5528" s="2">
        <v>1</v>
      </c>
      <c r="D5528" s="2" t="s">
        <v>4301</v>
      </c>
      <c r="E5528" s="2">
        <v>6620</v>
      </c>
      <c r="F5528" s="2" t="s">
        <v>4274</v>
      </c>
      <c r="G5528" s="2">
        <v>2487819.906</v>
      </c>
      <c r="H5528" s="2">
        <v>1117857.067</v>
      </c>
      <c r="I5528" s="2" t="s">
        <v>4898</v>
      </c>
      <c r="J5528" s="4">
        <v>39630</v>
      </c>
      <c r="K5528" s="230">
        <f t="shared" si="288"/>
        <v>2</v>
      </c>
      <c r="L5528" s="2" t="str">
        <f>$B5528&amp;"-"&amp;COUNTIF($B$2:$B5528, $B5528)</f>
        <v>1283-2</v>
      </c>
    </row>
    <row r="5529" spans="1:12" x14ac:dyDescent="0.2">
      <c r="A5529" s="2" t="s">
        <v>4302</v>
      </c>
      <c r="B5529" s="2">
        <v>1201</v>
      </c>
      <c r="C5529" s="2">
        <v>0</v>
      </c>
      <c r="D5529" s="2" t="s">
        <v>4302</v>
      </c>
      <c r="E5529" s="2">
        <v>6621</v>
      </c>
      <c r="F5529" s="2" t="s">
        <v>4274</v>
      </c>
      <c r="G5529" s="2">
        <v>2500072.338</v>
      </c>
      <c r="H5529" s="2">
        <v>1118419.8500000001</v>
      </c>
      <c r="I5529" s="2" t="s">
        <v>4898</v>
      </c>
      <c r="J5529" s="4">
        <v>39630</v>
      </c>
      <c r="K5529" s="230">
        <f t="shared" si="288"/>
        <v>2</v>
      </c>
      <c r="L5529" s="2" t="str">
        <f>$B5529&amp;"-"&amp;COUNTIF($B$2:$B5529, $B5529)</f>
        <v>1201-1</v>
      </c>
    </row>
    <row r="5530" spans="1:12" x14ac:dyDescent="0.2">
      <c r="A5530" s="2" t="s">
        <v>4302</v>
      </c>
      <c r="B5530" s="2">
        <v>1202</v>
      </c>
      <c r="C5530" s="2">
        <v>0</v>
      </c>
      <c r="D5530" s="2" t="s">
        <v>4302</v>
      </c>
      <c r="E5530" s="2">
        <v>6621</v>
      </c>
      <c r="F5530" s="2" t="s">
        <v>4274</v>
      </c>
      <c r="G5530" s="2">
        <v>2499542.5320000001</v>
      </c>
      <c r="H5530" s="2">
        <v>1119722.679</v>
      </c>
      <c r="I5530" s="2" t="s">
        <v>4898</v>
      </c>
      <c r="J5530" s="4">
        <v>39630</v>
      </c>
      <c r="K5530" s="230">
        <f t="shared" si="288"/>
        <v>2</v>
      </c>
      <c r="L5530" s="2" t="str">
        <f>$B5530&amp;"-"&amp;COUNTIF($B$2:$B5530, $B5530)</f>
        <v>1202-1</v>
      </c>
    </row>
    <row r="5531" spans="1:12" x14ac:dyDescent="0.2">
      <c r="A5531" s="2" t="s">
        <v>4302</v>
      </c>
      <c r="B5531" s="2">
        <v>1203</v>
      </c>
      <c r="C5531" s="2">
        <v>0</v>
      </c>
      <c r="D5531" s="2" t="s">
        <v>4302</v>
      </c>
      <c r="E5531" s="2">
        <v>6621</v>
      </c>
      <c r="F5531" s="2" t="s">
        <v>4274</v>
      </c>
      <c r="G5531" s="2">
        <v>2498512.0860000001</v>
      </c>
      <c r="H5531" s="2">
        <v>1118311.183</v>
      </c>
      <c r="I5531" s="2" t="s">
        <v>4898</v>
      </c>
      <c r="J5531" s="4">
        <v>39630</v>
      </c>
      <c r="K5531" s="230">
        <f t="shared" si="288"/>
        <v>2</v>
      </c>
      <c r="L5531" s="2" t="str">
        <f>$B5531&amp;"-"&amp;COUNTIF($B$2:$B5531, $B5531)</f>
        <v>1203-1</v>
      </c>
    </row>
    <row r="5532" spans="1:12" x14ac:dyDescent="0.2">
      <c r="A5532" s="2" t="s">
        <v>4302</v>
      </c>
      <c r="B5532" s="2">
        <v>1204</v>
      </c>
      <c r="C5532" s="2">
        <v>0</v>
      </c>
      <c r="D5532" s="2" t="s">
        <v>4302</v>
      </c>
      <c r="E5532" s="2">
        <v>6621</v>
      </c>
      <c r="F5532" s="2" t="s">
        <v>4274</v>
      </c>
      <c r="G5532" s="2">
        <v>2500133.389</v>
      </c>
      <c r="H5532" s="2">
        <v>1117583.561</v>
      </c>
      <c r="I5532" s="2" t="s">
        <v>4898</v>
      </c>
      <c r="J5532" s="4">
        <v>39630</v>
      </c>
      <c r="K5532" s="230">
        <f t="shared" si="288"/>
        <v>2</v>
      </c>
      <c r="L5532" s="2" t="str">
        <f>$B5532&amp;"-"&amp;COUNTIF($B$2:$B5532, $B5532)</f>
        <v>1204-1</v>
      </c>
    </row>
    <row r="5533" spans="1:12" x14ac:dyDescent="0.2">
      <c r="A5533" s="2" t="s">
        <v>4302</v>
      </c>
      <c r="B5533" s="2">
        <v>1205</v>
      </c>
      <c r="C5533" s="2">
        <v>0</v>
      </c>
      <c r="D5533" s="2" t="s">
        <v>4302</v>
      </c>
      <c r="E5533" s="2">
        <v>6621</v>
      </c>
      <c r="F5533" s="2" t="s">
        <v>4274</v>
      </c>
      <c r="G5533" s="2">
        <v>2500032.946</v>
      </c>
      <c r="H5533" s="2">
        <v>1116801.0660000001</v>
      </c>
      <c r="I5533" s="2" t="s">
        <v>4898</v>
      </c>
      <c r="J5533" s="4">
        <v>39630</v>
      </c>
      <c r="K5533" s="230">
        <f t="shared" si="288"/>
        <v>2</v>
      </c>
      <c r="L5533" s="2" t="str">
        <f>$B5533&amp;"-"&amp;COUNTIF($B$2:$B5533, $B5533)</f>
        <v>1205-1</v>
      </c>
    </row>
    <row r="5534" spans="1:12" x14ac:dyDescent="0.2">
      <c r="A5534" s="2" t="s">
        <v>4302</v>
      </c>
      <c r="B5534" s="2">
        <v>1206</v>
      </c>
      <c r="C5534" s="2">
        <v>0</v>
      </c>
      <c r="D5534" s="2" t="s">
        <v>4302</v>
      </c>
      <c r="E5534" s="2">
        <v>6621</v>
      </c>
      <c r="F5534" s="2" t="s">
        <v>4274</v>
      </c>
      <c r="G5534" s="2">
        <v>2501189.486</v>
      </c>
      <c r="H5534" s="2">
        <v>1115885.0449999999</v>
      </c>
      <c r="I5534" s="2" t="s">
        <v>4898</v>
      </c>
      <c r="J5534" s="4">
        <v>39630</v>
      </c>
      <c r="K5534" s="230">
        <f t="shared" si="288"/>
        <v>2</v>
      </c>
      <c r="L5534" s="2" t="str">
        <f>$B5534&amp;"-"&amp;COUNTIF($B$2:$B5534, $B5534)</f>
        <v>1206-1</v>
      </c>
    </row>
    <row r="5535" spans="1:12" x14ac:dyDescent="0.2">
      <c r="A5535" s="2" t="s">
        <v>4302</v>
      </c>
      <c r="B5535" s="2">
        <v>1207</v>
      </c>
      <c r="C5535" s="2">
        <v>0</v>
      </c>
      <c r="D5535" s="2" t="s">
        <v>4302</v>
      </c>
      <c r="E5535" s="2">
        <v>6621</v>
      </c>
      <c r="F5535" s="2" t="s">
        <v>4274</v>
      </c>
      <c r="G5535" s="2">
        <v>2501592.66</v>
      </c>
      <c r="H5535" s="2">
        <v>1117909.7009999999</v>
      </c>
      <c r="I5535" s="2" t="s">
        <v>4898</v>
      </c>
      <c r="J5535" s="4">
        <v>39630</v>
      </c>
      <c r="K5535" s="230">
        <f t="shared" si="288"/>
        <v>2</v>
      </c>
      <c r="L5535" s="2" t="str">
        <f>$B5535&amp;"-"&amp;COUNTIF($B$2:$B5535, $B5535)</f>
        <v>1207-1</v>
      </c>
    </row>
    <row r="5536" spans="1:12" x14ac:dyDescent="0.2">
      <c r="A5536" s="2" t="s">
        <v>4302</v>
      </c>
      <c r="B5536" s="2">
        <v>1208</v>
      </c>
      <c r="C5536" s="2">
        <v>0</v>
      </c>
      <c r="D5536" s="2" t="s">
        <v>4302</v>
      </c>
      <c r="E5536" s="2">
        <v>6621</v>
      </c>
      <c r="F5536" s="2" t="s">
        <v>4274</v>
      </c>
      <c r="G5536" s="2">
        <v>2501721.4559999998</v>
      </c>
      <c r="H5536" s="2">
        <v>1117143.8319999999</v>
      </c>
      <c r="I5536" s="2" t="s">
        <v>4898</v>
      </c>
      <c r="J5536" s="4">
        <v>39630</v>
      </c>
      <c r="K5536" s="230">
        <f t="shared" si="288"/>
        <v>2</v>
      </c>
      <c r="L5536" s="2" t="str">
        <f>$B5536&amp;"-"&amp;COUNTIF($B$2:$B5536, $B5536)</f>
        <v>1208-1</v>
      </c>
    </row>
    <row r="5537" spans="1:12" x14ac:dyDescent="0.2">
      <c r="A5537" s="2" t="s">
        <v>4302</v>
      </c>
      <c r="B5537" s="2">
        <v>1209</v>
      </c>
      <c r="C5537" s="2">
        <v>0</v>
      </c>
      <c r="D5537" s="2" t="s">
        <v>4302</v>
      </c>
      <c r="E5537" s="2">
        <v>6621</v>
      </c>
      <c r="F5537" s="2" t="s">
        <v>4274</v>
      </c>
      <c r="G5537" s="2">
        <v>2498641.531</v>
      </c>
      <c r="H5537" s="2">
        <v>1119785.243</v>
      </c>
      <c r="I5537" s="2" t="s">
        <v>4898</v>
      </c>
      <c r="J5537" s="4">
        <v>39630</v>
      </c>
      <c r="K5537" s="230">
        <f t="shared" si="288"/>
        <v>2</v>
      </c>
      <c r="L5537" s="2" t="str">
        <f>$B5537&amp;"-"&amp;COUNTIF($B$2:$B5537, $B5537)</f>
        <v>1209-1</v>
      </c>
    </row>
    <row r="5538" spans="1:12" x14ac:dyDescent="0.2">
      <c r="A5538" s="2" t="s">
        <v>4312</v>
      </c>
      <c r="B5538" s="2">
        <v>1213</v>
      </c>
      <c r="C5538" s="2">
        <v>0</v>
      </c>
      <c r="D5538" s="2" t="s">
        <v>4302</v>
      </c>
      <c r="E5538" s="2">
        <v>6621</v>
      </c>
      <c r="F5538" s="2" t="s">
        <v>4274</v>
      </c>
      <c r="G5538" s="2">
        <v>2498202.5299999998</v>
      </c>
      <c r="H5538" s="2">
        <v>1117295.2590000001</v>
      </c>
      <c r="I5538" s="2" t="s">
        <v>4898</v>
      </c>
      <c r="J5538" s="4">
        <v>39630</v>
      </c>
      <c r="K5538" s="230">
        <f t="shared" si="288"/>
        <v>2</v>
      </c>
      <c r="L5538" s="2" t="str">
        <f>$B5538&amp;"-"&amp;COUNTIF($B$2:$B5538, $B5538)</f>
        <v>1213-1</v>
      </c>
    </row>
    <row r="5539" spans="1:12" x14ac:dyDescent="0.2">
      <c r="A5539" s="2" t="s">
        <v>4305</v>
      </c>
      <c r="B5539" s="2">
        <v>1218</v>
      </c>
      <c r="C5539" s="2">
        <v>0</v>
      </c>
      <c r="D5539" s="2" t="s">
        <v>4302</v>
      </c>
      <c r="E5539" s="2">
        <v>6621</v>
      </c>
      <c r="F5539" s="2" t="s">
        <v>4274</v>
      </c>
      <c r="G5539" s="2">
        <v>2499236.0750000002</v>
      </c>
      <c r="H5539" s="2">
        <v>1120786.2339999999</v>
      </c>
      <c r="I5539" s="2" t="s">
        <v>4898</v>
      </c>
      <c r="J5539" s="4">
        <v>39630</v>
      </c>
      <c r="K5539" s="230">
        <f t="shared" si="288"/>
        <v>2</v>
      </c>
      <c r="L5539" s="2" t="str">
        <f>$B5539&amp;"-"&amp;COUNTIF($B$2:$B5539, $B5539)</f>
        <v>1218-1</v>
      </c>
    </row>
    <row r="5540" spans="1:12" x14ac:dyDescent="0.2">
      <c r="A5540" s="2" t="s">
        <v>4283</v>
      </c>
      <c r="B5540" s="2">
        <v>1227</v>
      </c>
      <c r="C5540" s="2">
        <v>0</v>
      </c>
      <c r="D5540" s="2" t="s">
        <v>4302</v>
      </c>
      <c r="E5540" s="2">
        <v>6621</v>
      </c>
      <c r="F5540" s="2" t="s">
        <v>4274</v>
      </c>
      <c r="G5540" s="2">
        <v>2499037.7089999998</v>
      </c>
      <c r="H5540" s="2">
        <v>1116143.747</v>
      </c>
      <c r="I5540" s="2" t="s">
        <v>4898</v>
      </c>
      <c r="J5540" s="4">
        <v>39630</v>
      </c>
      <c r="K5540" s="230">
        <f t="shared" si="288"/>
        <v>2</v>
      </c>
      <c r="L5540" s="2" t="str">
        <f>$B5540&amp;"-"&amp;COUNTIF($B$2:$B5540, $B5540)</f>
        <v>1227-3</v>
      </c>
    </row>
    <row r="5541" spans="1:12" x14ac:dyDescent="0.2">
      <c r="A5541" s="2" t="s">
        <v>4303</v>
      </c>
      <c r="B5541" s="2">
        <v>1227</v>
      </c>
      <c r="C5541" s="2">
        <v>4</v>
      </c>
      <c r="D5541" s="2" t="s">
        <v>4302</v>
      </c>
      <c r="E5541" s="2">
        <v>6621</v>
      </c>
      <c r="F5541" s="2" t="s">
        <v>4274</v>
      </c>
      <c r="G5541" s="2">
        <v>2499219.6669999999</v>
      </c>
      <c r="H5541" s="2">
        <v>1116624.8189999999</v>
      </c>
      <c r="I5541" s="2" t="s">
        <v>4898</v>
      </c>
      <c r="J5541" s="4">
        <v>39630</v>
      </c>
      <c r="K5541" s="230">
        <f t="shared" si="288"/>
        <v>2</v>
      </c>
      <c r="L5541" s="2" t="str">
        <f>$B5541&amp;"-"&amp;COUNTIF($B$2:$B5541, $B5541)</f>
        <v>1227-4</v>
      </c>
    </row>
    <row r="5542" spans="1:12" x14ac:dyDescent="0.2">
      <c r="A5542" s="2" t="s">
        <v>4320</v>
      </c>
      <c r="B5542" s="2">
        <v>1292</v>
      </c>
      <c r="C5542" s="2">
        <v>0</v>
      </c>
      <c r="D5542" s="2" t="s">
        <v>4302</v>
      </c>
      <c r="E5542" s="2">
        <v>6621</v>
      </c>
      <c r="F5542" s="2" t="s">
        <v>4274</v>
      </c>
      <c r="G5542" s="2">
        <v>2500367.7009999999</v>
      </c>
      <c r="H5542" s="2">
        <v>1120377.149</v>
      </c>
      <c r="I5542" s="2" t="s">
        <v>4898</v>
      </c>
      <c r="J5542" s="4">
        <v>39630</v>
      </c>
      <c r="K5542" s="230">
        <f t="shared" si="288"/>
        <v>2</v>
      </c>
      <c r="L5542" s="2" t="str">
        <f>$B5542&amp;"-"&amp;COUNTIF($B$2:$B5542, $B5542)</f>
        <v>1292-1</v>
      </c>
    </row>
    <row r="5543" spans="1:12" x14ac:dyDescent="0.2">
      <c r="A5543" s="2" t="s">
        <v>4304</v>
      </c>
      <c r="B5543" s="2">
        <v>1294</v>
      </c>
      <c r="C5543" s="2">
        <v>0</v>
      </c>
      <c r="D5543" s="2" t="s">
        <v>4304</v>
      </c>
      <c r="E5543" s="2">
        <v>6622</v>
      </c>
      <c r="F5543" s="2" t="s">
        <v>4274</v>
      </c>
      <c r="G5543" s="2">
        <v>2501064.122</v>
      </c>
      <c r="H5543" s="2">
        <v>1124477.3799999999</v>
      </c>
      <c r="I5543" s="2" t="s">
        <v>4898</v>
      </c>
      <c r="J5543" s="4">
        <v>39630</v>
      </c>
      <c r="K5543" s="230">
        <f t="shared" si="288"/>
        <v>2</v>
      </c>
      <c r="L5543" s="2" t="str">
        <f>$B5543&amp;"-"&amp;COUNTIF($B$2:$B5543, $B5543)</f>
        <v>1294-1</v>
      </c>
    </row>
    <row r="5544" spans="1:12" x14ac:dyDescent="0.2">
      <c r="A5544" s="2" t="s">
        <v>4302</v>
      </c>
      <c r="B5544" s="2">
        <v>1209</v>
      </c>
      <c r="C5544" s="2">
        <v>0</v>
      </c>
      <c r="D5544" s="2" t="s">
        <v>4305</v>
      </c>
      <c r="E5544" s="2">
        <v>6623</v>
      </c>
      <c r="F5544" s="2" t="s">
        <v>4274</v>
      </c>
      <c r="G5544" s="2">
        <v>2498602.3930000002</v>
      </c>
      <c r="H5544" s="2">
        <v>1120259.6040000001</v>
      </c>
      <c r="I5544" s="2" t="s">
        <v>4898</v>
      </c>
      <c r="J5544" s="4">
        <v>39630</v>
      </c>
      <c r="K5544" s="230">
        <f t="shared" si="288"/>
        <v>2</v>
      </c>
      <c r="L5544" s="2" t="str">
        <f>$B5544&amp;"-"&amp;COUNTIF($B$2:$B5544, $B5544)</f>
        <v>1209-2</v>
      </c>
    </row>
    <row r="5545" spans="1:12" x14ac:dyDescent="0.2">
      <c r="A5545" s="2" t="s">
        <v>4302</v>
      </c>
      <c r="B5545" s="2">
        <v>1215</v>
      </c>
      <c r="C5545" s="2">
        <v>0</v>
      </c>
      <c r="D5545" s="2" t="s">
        <v>4305</v>
      </c>
      <c r="E5545" s="2">
        <v>6623</v>
      </c>
      <c r="F5545" s="2" t="s">
        <v>4274</v>
      </c>
      <c r="G5545" s="2">
        <v>2497270.077</v>
      </c>
      <c r="H5545" s="2">
        <v>1121290.074</v>
      </c>
      <c r="I5545" s="2" t="s">
        <v>4898</v>
      </c>
      <c r="J5545" s="4">
        <v>39630</v>
      </c>
      <c r="K5545" s="230">
        <f t="shared" si="288"/>
        <v>2</v>
      </c>
      <c r="L5545" s="2" t="str">
        <f>$B5545&amp;"-"&amp;COUNTIF($B$2:$B5545, $B5545)</f>
        <v>1215-1</v>
      </c>
    </row>
    <row r="5546" spans="1:12" x14ac:dyDescent="0.2">
      <c r="A5546" s="2" t="s">
        <v>4314</v>
      </c>
      <c r="B5546" s="2">
        <v>1216</v>
      </c>
      <c r="C5546" s="2">
        <v>0</v>
      </c>
      <c r="D5546" s="2" t="s">
        <v>4305</v>
      </c>
      <c r="E5546" s="2">
        <v>6623</v>
      </c>
      <c r="F5546" s="2" t="s">
        <v>4274</v>
      </c>
      <c r="G5546" s="2">
        <v>2497778.898</v>
      </c>
      <c r="H5546" s="2">
        <v>1120031.682</v>
      </c>
      <c r="I5546" s="2" t="s">
        <v>4898</v>
      </c>
      <c r="J5546" s="4">
        <v>39630</v>
      </c>
      <c r="K5546" s="230">
        <f t="shared" si="288"/>
        <v>2</v>
      </c>
      <c r="L5546" s="2" t="str">
        <f>$B5546&amp;"-"&amp;COUNTIF($B$2:$B5546, $B5546)</f>
        <v>1216-1</v>
      </c>
    </row>
    <row r="5547" spans="1:12" x14ac:dyDescent="0.2">
      <c r="A5547" s="2" t="s">
        <v>4305</v>
      </c>
      <c r="B5547" s="2">
        <v>1218</v>
      </c>
      <c r="C5547" s="2">
        <v>0</v>
      </c>
      <c r="D5547" s="2" t="s">
        <v>4305</v>
      </c>
      <c r="E5547" s="2">
        <v>6623</v>
      </c>
      <c r="F5547" s="2" t="s">
        <v>4274</v>
      </c>
      <c r="G5547" s="2">
        <v>2498431.594</v>
      </c>
      <c r="H5547" s="2">
        <v>1121244.352</v>
      </c>
      <c r="I5547" s="2" t="s">
        <v>4898</v>
      </c>
      <c r="J5547" s="4">
        <v>39630</v>
      </c>
      <c r="K5547" s="230">
        <f t="shared" si="288"/>
        <v>2</v>
      </c>
      <c r="L5547" s="2" t="str">
        <f>$B5547&amp;"-"&amp;COUNTIF($B$2:$B5547, $B5547)</f>
        <v>1218-2</v>
      </c>
    </row>
    <row r="5548" spans="1:12" x14ac:dyDescent="0.2">
      <c r="A5548" s="2" t="s">
        <v>4306</v>
      </c>
      <c r="B5548" s="2">
        <v>1251</v>
      </c>
      <c r="C5548" s="2">
        <v>0</v>
      </c>
      <c r="D5548" s="2" t="s">
        <v>4306</v>
      </c>
      <c r="E5548" s="2">
        <v>6624</v>
      </c>
      <c r="F5548" s="2" t="s">
        <v>4274</v>
      </c>
      <c r="G5548" s="2">
        <v>2511105.3990000002</v>
      </c>
      <c r="H5548" s="2">
        <v>1123120.0519999999</v>
      </c>
      <c r="I5548" s="2" t="s">
        <v>4898</v>
      </c>
      <c r="J5548" s="4">
        <v>39630</v>
      </c>
      <c r="K5548" s="230">
        <f t="shared" si="288"/>
        <v>2</v>
      </c>
      <c r="L5548" s="2" t="str">
        <f>$B5548&amp;"-"&amp;COUNTIF($B$2:$B5548, $B5548)</f>
        <v>1251-1</v>
      </c>
    </row>
    <row r="5549" spans="1:12" x14ac:dyDescent="0.2">
      <c r="A5549" s="2" t="s">
        <v>4308</v>
      </c>
      <c r="B5549" s="2">
        <v>1254</v>
      </c>
      <c r="C5549" s="2">
        <v>0</v>
      </c>
      <c r="D5549" s="2" t="s">
        <v>4306</v>
      </c>
      <c r="E5549" s="2">
        <v>6624</v>
      </c>
      <c r="F5549" s="2" t="s">
        <v>4274</v>
      </c>
      <c r="G5549" s="2">
        <v>2510431.6860000002</v>
      </c>
      <c r="H5549" s="2">
        <v>1122310.956</v>
      </c>
      <c r="I5549" s="2" t="s">
        <v>4898</v>
      </c>
      <c r="J5549" s="4">
        <v>39630</v>
      </c>
      <c r="K5549" s="230">
        <f t="shared" si="288"/>
        <v>2</v>
      </c>
      <c r="L5549" s="2" t="str">
        <f>$B5549&amp;"-"&amp;COUNTIF($B$2:$B5549, $B5549)</f>
        <v>1254-1</v>
      </c>
    </row>
    <row r="5550" spans="1:12" x14ac:dyDescent="0.2">
      <c r="A5550" s="2" t="s">
        <v>4307</v>
      </c>
      <c r="B5550" s="2">
        <v>1248</v>
      </c>
      <c r="C5550" s="2">
        <v>0</v>
      </c>
      <c r="D5550" s="2" t="s">
        <v>4307</v>
      </c>
      <c r="E5550" s="2">
        <v>6625</v>
      </c>
      <c r="F5550" s="2" t="s">
        <v>4274</v>
      </c>
      <c r="G5550" s="2">
        <v>2507981.7659999998</v>
      </c>
      <c r="H5550" s="2">
        <v>1127722.1240000001</v>
      </c>
      <c r="I5550" s="2" t="s">
        <v>4898</v>
      </c>
      <c r="J5550" s="4">
        <v>39630</v>
      </c>
      <c r="K5550" s="230">
        <f t="shared" si="288"/>
        <v>2</v>
      </c>
      <c r="L5550" s="2" t="str">
        <f>$B5550&amp;"-"&amp;COUNTIF($B$2:$B5550, $B5550)</f>
        <v>1248-1</v>
      </c>
    </row>
    <row r="5551" spans="1:12" x14ac:dyDescent="0.2">
      <c r="A5551" s="2" t="s">
        <v>4308</v>
      </c>
      <c r="B5551" s="2">
        <v>1254</v>
      </c>
      <c r="C5551" s="2">
        <v>0</v>
      </c>
      <c r="D5551" s="2" t="s">
        <v>4308</v>
      </c>
      <c r="E5551" s="2">
        <v>6626</v>
      </c>
      <c r="F5551" s="2" t="s">
        <v>4274</v>
      </c>
      <c r="G5551" s="2">
        <v>2510631.0350000001</v>
      </c>
      <c r="H5551" s="2">
        <v>1121492.2220000001</v>
      </c>
      <c r="I5551" s="2" t="s">
        <v>4898</v>
      </c>
      <c r="J5551" s="4">
        <v>39630</v>
      </c>
      <c r="K5551" s="230">
        <f t="shared" si="288"/>
        <v>2</v>
      </c>
      <c r="L5551" s="2" t="str">
        <f>$B5551&amp;"-"&amp;COUNTIF($B$2:$B5551, $B5551)</f>
        <v>1254-2</v>
      </c>
    </row>
    <row r="5552" spans="1:12" x14ac:dyDescent="0.2">
      <c r="A5552" s="2" t="s">
        <v>4285</v>
      </c>
      <c r="B5552" s="2">
        <v>1236</v>
      </c>
      <c r="C5552" s="2">
        <v>0</v>
      </c>
      <c r="D5552" s="2" t="s">
        <v>4309</v>
      </c>
      <c r="E5552" s="2">
        <v>6627</v>
      </c>
      <c r="F5552" s="2" t="s">
        <v>4274</v>
      </c>
      <c r="G5552" s="2">
        <v>2490516.3250000002</v>
      </c>
      <c r="H5552" s="2">
        <v>1113339.3810000001</v>
      </c>
      <c r="I5552" s="2" t="s">
        <v>4898</v>
      </c>
      <c r="J5552" s="4">
        <v>39630</v>
      </c>
      <c r="K5552" s="230">
        <f t="shared" si="288"/>
        <v>2</v>
      </c>
      <c r="L5552" s="2" t="str">
        <f>$B5552&amp;"-"&amp;COUNTIF($B$2:$B5552, $B5552)</f>
        <v>1236-4</v>
      </c>
    </row>
    <row r="5553" spans="1:12" x14ac:dyDescent="0.2">
      <c r="A5553" s="2" t="s">
        <v>4309</v>
      </c>
      <c r="B5553" s="2">
        <v>1287</v>
      </c>
      <c r="C5553" s="2">
        <v>0</v>
      </c>
      <c r="D5553" s="2" t="s">
        <v>4309</v>
      </c>
      <c r="E5553" s="2">
        <v>6627</v>
      </c>
      <c r="F5553" s="2" t="s">
        <v>4274</v>
      </c>
      <c r="G5553" s="2">
        <v>2491442.7710000002</v>
      </c>
      <c r="H5553" s="2">
        <v>1112909.591</v>
      </c>
      <c r="I5553" s="2" t="s">
        <v>4898</v>
      </c>
      <c r="J5553" s="4">
        <v>39630</v>
      </c>
      <c r="K5553" s="230">
        <f t="shared" si="288"/>
        <v>2</v>
      </c>
      <c r="L5553" s="2" t="str">
        <f>$B5553&amp;"-"&amp;COUNTIF($B$2:$B5553, $B5553)</f>
        <v>1287-1</v>
      </c>
    </row>
    <row r="5554" spans="1:12" x14ac:dyDescent="0.2">
      <c r="A5554" s="2" t="s">
        <v>4310</v>
      </c>
      <c r="B5554" s="2">
        <v>1212</v>
      </c>
      <c r="C5554" s="2">
        <v>0</v>
      </c>
      <c r="D5554" s="2" t="s">
        <v>4311</v>
      </c>
      <c r="E5554" s="2">
        <v>6628</v>
      </c>
      <c r="F5554" s="2" t="s">
        <v>4274</v>
      </c>
      <c r="G5554" s="2">
        <v>2498255.0219999999</v>
      </c>
      <c r="H5554" s="2">
        <v>1114845.2819999999</v>
      </c>
      <c r="I5554" s="2" t="s">
        <v>4898</v>
      </c>
      <c r="J5554" s="4">
        <v>39630</v>
      </c>
      <c r="K5554" s="230">
        <f t="shared" si="288"/>
        <v>2</v>
      </c>
      <c r="L5554" s="2" t="str">
        <f>$B5554&amp;"-"&amp;COUNTIF($B$2:$B5554, $B5554)</f>
        <v>1212-1</v>
      </c>
    </row>
    <row r="5555" spans="1:12" x14ac:dyDescent="0.2">
      <c r="A5555" s="2" t="s">
        <v>4312</v>
      </c>
      <c r="B5555" s="2">
        <v>1213</v>
      </c>
      <c r="C5555" s="2">
        <v>0</v>
      </c>
      <c r="D5555" s="2" t="s">
        <v>4311</v>
      </c>
      <c r="E5555" s="2">
        <v>6628</v>
      </c>
      <c r="F5555" s="2" t="s">
        <v>4274</v>
      </c>
      <c r="G5555" s="2">
        <v>2497879.3859999999</v>
      </c>
      <c r="H5555" s="2">
        <v>1116592.692</v>
      </c>
      <c r="I5555" s="2" t="s">
        <v>4898</v>
      </c>
      <c r="J5555" s="4">
        <v>39630</v>
      </c>
      <c r="K5555" s="230">
        <f t="shared" si="288"/>
        <v>2</v>
      </c>
      <c r="L5555" s="2" t="str">
        <f>$B5555&amp;"-"&amp;COUNTIF($B$2:$B5555, $B5555)</f>
        <v>1213-2</v>
      </c>
    </row>
    <row r="5556" spans="1:12" x14ac:dyDescent="0.2">
      <c r="A5556" s="2" t="s">
        <v>4316</v>
      </c>
      <c r="B5556" s="2">
        <v>1213</v>
      </c>
      <c r="C5556" s="2">
        <v>3</v>
      </c>
      <c r="D5556" s="2" t="s">
        <v>4311</v>
      </c>
      <c r="E5556" s="2">
        <v>6628</v>
      </c>
      <c r="F5556" s="2" t="s">
        <v>4274</v>
      </c>
      <c r="G5556" s="2">
        <v>2497443.8509999998</v>
      </c>
      <c r="H5556" s="2">
        <v>1115522.469</v>
      </c>
      <c r="I5556" s="2" t="s">
        <v>4898</v>
      </c>
      <c r="J5556" s="4">
        <v>39630</v>
      </c>
      <c r="K5556" s="230">
        <f t="shared" si="288"/>
        <v>2</v>
      </c>
      <c r="L5556" s="2" t="str">
        <f>$B5556&amp;"-"&amp;COUNTIF($B$2:$B5556, $B5556)</f>
        <v>1213-3</v>
      </c>
    </row>
    <row r="5557" spans="1:12" x14ac:dyDescent="0.2">
      <c r="A5557" s="2" t="s">
        <v>4303</v>
      </c>
      <c r="B5557" s="2">
        <v>1227</v>
      </c>
      <c r="C5557" s="2">
        <v>4</v>
      </c>
      <c r="D5557" s="2" t="s">
        <v>4311</v>
      </c>
      <c r="E5557" s="2">
        <v>6628</v>
      </c>
      <c r="F5557" s="2" t="s">
        <v>4274</v>
      </c>
      <c r="G5557" s="2">
        <v>2498697.642</v>
      </c>
      <c r="H5557" s="2">
        <v>1116191.0930000001</v>
      </c>
      <c r="I5557" s="2" t="s">
        <v>4898</v>
      </c>
      <c r="J5557" s="4">
        <v>39630</v>
      </c>
      <c r="K5557" s="230">
        <f t="shared" si="288"/>
        <v>2</v>
      </c>
      <c r="L5557" s="2" t="str">
        <f>$B5557&amp;"-"&amp;COUNTIF($B$2:$B5557, $B5557)</f>
        <v>1227-5</v>
      </c>
    </row>
    <row r="5558" spans="1:12" x14ac:dyDescent="0.2">
      <c r="A5558" s="2" t="s">
        <v>4319</v>
      </c>
      <c r="B5558" s="2">
        <v>1228</v>
      </c>
      <c r="C5558" s="2">
        <v>0</v>
      </c>
      <c r="D5558" s="2" t="s">
        <v>4311</v>
      </c>
      <c r="E5558" s="2">
        <v>6628</v>
      </c>
      <c r="F5558" s="2" t="s">
        <v>4274</v>
      </c>
      <c r="G5558" s="2">
        <v>2499503.736</v>
      </c>
      <c r="H5558" s="2">
        <v>1113864.267</v>
      </c>
      <c r="I5558" s="2" t="s">
        <v>4898</v>
      </c>
      <c r="J5558" s="4">
        <v>39630</v>
      </c>
      <c r="K5558" s="230">
        <f t="shared" si="288"/>
        <v>2</v>
      </c>
      <c r="L5558" s="2" t="str">
        <f>$B5558&amp;"-"&amp;COUNTIF($B$2:$B5558, $B5558)</f>
        <v>1228-2</v>
      </c>
    </row>
    <row r="5559" spans="1:12" x14ac:dyDescent="0.2">
      <c r="A5559" s="2" t="s">
        <v>4328</v>
      </c>
      <c r="B5559" s="2">
        <v>1256</v>
      </c>
      <c r="C5559" s="2">
        <v>0</v>
      </c>
      <c r="D5559" s="2" t="s">
        <v>4311</v>
      </c>
      <c r="E5559" s="2">
        <v>6628</v>
      </c>
      <c r="F5559" s="2" t="s">
        <v>4274</v>
      </c>
      <c r="G5559" s="2">
        <v>2499700.7289999998</v>
      </c>
      <c r="H5559" s="2">
        <v>1113737.23</v>
      </c>
      <c r="I5559" s="2" t="s">
        <v>4898</v>
      </c>
      <c r="J5559" s="4">
        <v>39630</v>
      </c>
      <c r="K5559" s="230">
        <f t="shared" si="288"/>
        <v>2</v>
      </c>
      <c r="L5559" s="2" t="str">
        <f>$B5559&amp;"-"&amp;COUNTIF($B$2:$B5559, $B5559)</f>
        <v>1256-1</v>
      </c>
    </row>
    <row r="5560" spans="1:12" x14ac:dyDescent="0.2">
      <c r="A5560" s="2" t="s">
        <v>4313</v>
      </c>
      <c r="B5560" s="2">
        <v>1252</v>
      </c>
      <c r="C5560" s="2">
        <v>0</v>
      </c>
      <c r="D5560" s="2" t="s">
        <v>4313</v>
      </c>
      <c r="E5560" s="2">
        <v>6629</v>
      </c>
      <c r="F5560" s="2" t="s">
        <v>4274</v>
      </c>
      <c r="G5560" s="2">
        <v>2507169.3990000002</v>
      </c>
      <c r="H5560" s="2">
        <v>1121843.544</v>
      </c>
      <c r="I5560" s="2" t="s">
        <v>4898</v>
      </c>
      <c r="J5560" s="4">
        <v>39630</v>
      </c>
      <c r="K5560" s="230">
        <f t="shared" si="288"/>
        <v>2</v>
      </c>
      <c r="L5560" s="2" t="str">
        <f>$B5560&amp;"-"&amp;COUNTIF($B$2:$B5560, $B5560)</f>
        <v>1252-1</v>
      </c>
    </row>
    <row r="5561" spans="1:12" x14ac:dyDescent="0.2">
      <c r="A5561" s="2" t="s">
        <v>4330</v>
      </c>
      <c r="B5561" s="2">
        <v>1214</v>
      </c>
      <c r="C5561" s="2">
        <v>0</v>
      </c>
      <c r="D5561" s="2" t="s">
        <v>4315</v>
      </c>
      <c r="E5561" s="2">
        <v>6630</v>
      </c>
      <c r="F5561" s="2" t="s">
        <v>4274</v>
      </c>
      <c r="G5561" s="2">
        <v>2494441.2790000001</v>
      </c>
      <c r="H5561" s="2">
        <v>1119626.0789999999</v>
      </c>
      <c r="I5561" s="2" t="s">
        <v>4898</v>
      </c>
      <c r="J5561" s="4">
        <v>39630</v>
      </c>
      <c r="K5561" s="230">
        <f t="shared" si="288"/>
        <v>2</v>
      </c>
      <c r="L5561" s="2" t="str">
        <f>$B5561&amp;"-"&amp;COUNTIF($B$2:$B5561, $B5561)</f>
        <v>1214-1</v>
      </c>
    </row>
    <row r="5562" spans="1:12" x14ac:dyDescent="0.2">
      <c r="A5562" s="2" t="s">
        <v>4302</v>
      </c>
      <c r="B5562" s="2">
        <v>1215</v>
      </c>
      <c r="C5562" s="2">
        <v>0</v>
      </c>
      <c r="D5562" s="2" t="s">
        <v>4315</v>
      </c>
      <c r="E5562" s="2">
        <v>6630</v>
      </c>
      <c r="F5562" s="2" t="s">
        <v>4274</v>
      </c>
      <c r="G5562" s="2">
        <v>2496731.2689999999</v>
      </c>
      <c r="H5562" s="2">
        <v>1120683.7819999999</v>
      </c>
      <c r="I5562" s="2" t="s">
        <v>4898</v>
      </c>
      <c r="J5562" s="4">
        <v>39630</v>
      </c>
      <c r="K5562" s="230">
        <f t="shared" si="288"/>
        <v>2</v>
      </c>
      <c r="L5562" s="2" t="str">
        <f>$B5562&amp;"-"&amp;COUNTIF($B$2:$B5562, $B5562)</f>
        <v>1215-2</v>
      </c>
    </row>
    <row r="5563" spans="1:12" x14ac:dyDescent="0.2">
      <c r="A5563" s="2" t="s">
        <v>4314</v>
      </c>
      <c r="B5563" s="2">
        <v>1216</v>
      </c>
      <c r="C5563" s="2">
        <v>0</v>
      </c>
      <c r="D5563" s="2" t="s">
        <v>4315</v>
      </c>
      <c r="E5563" s="2">
        <v>6630</v>
      </c>
      <c r="F5563" s="2" t="s">
        <v>4274</v>
      </c>
      <c r="G5563" s="2">
        <v>2497247.6770000001</v>
      </c>
      <c r="H5563" s="2">
        <v>1120124.2620000001</v>
      </c>
      <c r="I5563" s="2" t="s">
        <v>4898</v>
      </c>
      <c r="J5563" s="4">
        <v>39630</v>
      </c>
      <c r="K5563" s="230">
        <f t="shared" si="288"/>
        <v>2</v>
      </c>
      <c r="L5563" s="2" t="str">
        <f>$B5563&amp;"-"&amp;COUNTIF($B$2:$B5563, $B5563)</f>
        <v>1216-2</v>
      </c>
    </row>
    <row r="5564" spans="1:12" x14ac:dyDescent="0.2">
      <c r="A5564" s="2" t="s">
        <v>4315</v>
      </c>
      <c r="B5564" s="2">
        <v>1217</v>
      </c>
      <c r="C5564" s="2">
        <v>0</v>
      </c>
      <c r="D5564" s="2" t="s">
        <v>4315</v>
      </c>
      <c r="E5564" s="2">
        <v>6630</v>
      </c>
      <c r="F5564" s="2" t="s">
        <v>4274</v>
      </c>
      <c r="G5564" s="2">
        <v>2494605.7179999999</v>
      </c>
      <c r="H5564" s="2">
        <v>1121133.128</v>
      </c>
      <c r="I5564" s="2" t="s">
        <v>4898</v>
      </c>
      <c r="J5564" s="4">
        <v>39630</v>
      </c>
      <c r="K5564" s="230">
        <f t="shared" si="288"/>
        <v>2</v>
      </c>
      <c r="L5564" s="2" t="str">
        <f>$B5564&amp;"-"&amp;COUNTIF($B$2:$B5564, $B5564)</f>
        <v>1217-1</v>
      </c>
    </row>
    <row r="5565" spans="1:12" x14ac:dyDescent="0.2">
      <c r="A5565" s="2" t="s">
        <v>4310</v>
      </c>
      <c r="B5565" s="2">
        <v>1212</v>
      </c>
      <c r="C5565" s="2">
        <v>0</v>
      </c>
      <c r="D5565" s="2" t="s">
        <v>4316</v>
      </c>
      <c r="E5565" s="2">
        <v>6631</v>
      </c>
      <c r="F5565" s="2" t="s">
        <v>4274</v>
      </c>
      <c r="G5565" s="2">
        <v>2497165.4879999999</v>
      </c>
      <c r="H5565" s="2">
        <v>1114711.902</v>
      </c>
      <c r="I5565" s="2" t="s">
        <v>4898</v>
      </c>
      <c r="J5565" s="4">
        <v>39630</v>
      </c>
      <c r="K5565" s="230">
        <f t="shared" si="288"/>
        <v>2</v>
      </c>
      <c r="L5565" s="2" t="str">
        <f>$B5565&amp;"-"&amp;COUNTIF($B$2:$B5565, $B5565)</f>
        <v>1212-2</v>
      </c>
    </row>
    <row r="5566" spans="1:12" x14ac:dyDescent="0.2">
      <c r="A5566" s="2" t="s">
        <v>4316</v>
      </c>
      <c r="B5566" s="2">
        <v>1213</v>
      </c>
      <c r="C5566" s="2">
        <v>3</v>
      </c>
      <c r="D5566" s="2" t="s">
        <v>4316</v>
      </c>
      <c r="E5566" s="2">
        <v>6631</v>
      </c>
      <c r="F5566" s="2" t="s">
        <v>4274</v>
      </c>
      <c r="G5566" s="2">
        <v>2496600.75</v>
      </c>
      <c r="H5566" s="2">
        <v>1115701.1540000001</v>
      </c>
      <c r="I5566" s="2" t="s">
        <v>4898</v>
      </c>
      <c r="J5566" s="4">
        <v>39630</v>
      </c>
      <c r="K5566" s="230">
        <f t="shared" si="288"/>
        <v>2</v>
      </c>
      <c r="L5566" s="2" t="str">
        <f>$B5566&amp;"-"&amp;COUNTIF($B$2:$B5566, $B5566)</f>
        <v>1213-4</v>
      </c>
    </row>
    <row r="5567" spans="1:12" x14ac:dyDescent="0.2">
      <c r="A5567" s="2" t="s">
        <v>4317</v>
      </c>
      <c r="B5567" s="2">
        <v>1258</v>
      </c>
      <c r="C5567" s="2">
        <v>0</v>
      </c>
      <c r="D5567" s="2" t="s">
        <v>4318</v>
      </c>
      <c r="E5567" s="2">
        <v>6632</v>
      </c>
      <c r="F5567" s="2" t="s">
        <v>4274</v>
      </c>
      <c r="G5567" s="2">
        <v>2495663.79</v>
      </c>
      <c r="H5567" s="2">
        <v>1112758.9210000001</v>
      </c>
      <c r="I5567" s="2" t="s">
        <v>4898</v>
      </c>
      <c r="J5567" s="4">
        <v>39630</v>
      </c>
      <c r="K5567" s="230">
        <f t="shared" si="288"/>
        <v>2</v>
      </c>
      <c r="L5567" s="2" t="str">
        <f>$B5567&amp;"-"&amp;COUNTIF($B$2:$B5567, $B5567)</f>
        <v>1258-2</v>
      </c>
    </row>
    <row r="5568" spans="1:12" x14ac:dyDescent="0.2">
      <c r="A5568" s="2" t="s">
        <v>4310</v>
      </c>
      <c r="B5568" s="2">
        <v>1212</v>
      </c>
      <c r="C5568" s="2">
        <v>0</v>
      </c>
      <c r="D5568" s="2" t="s">
        <v>4319</v>
      </c>
      <c r="E5568" s="2">
        <v>6633</v>
      </c>
      <c r="F5568" s="2" t="s">
        <v>4274</v>
      </c>
      <c r="G5568" s="2">
        <v>2496684.9870000002</v>
      </c>
      <c r="H5568" s="2">
        <v>1114539.075</v>
      </c>
      <c r="I5568" s="2" t="s">
        <v>4898</v>
      </c>
      <c r="J5568" s="4">
        <v>39630</v>
      </c>
      <c r="K5568" s="230">
        <f t="shared" si="288"/>
        <v>2</v>
      </c>
      <c r="L5568" s="2" t="str">
        <f>$B5568&amp;"-"&amp;COUNTIF($B$2:$B5568, $B5568)</f>
        <v>1212-3</v>
      </c>
    </row>
    <row r="5569" spans="1:12" x14ac:dyDescent="0.2">
      <c r="A5569" s="2" t="s">
        <v>4319</v>
      </c>
      <c r="B5569" s="2">
        <v>1228</v>
      </c>
      <c r="C5569" s="2">
        <v>0</v>
      </c>
      <c r="D5569" s="2" t="s">
        <v>4319</v>
      </c>
      <c r="E5569" s="2">
        <v>6633</v>
      </c>
      <c r="F5569" s="2" t="s">
        <v>4274</v>
      </c>
      <c r="G5569" s="2">
        <v>2498012.156</v>
      </c>
      <c r="H5569" s="2">
        <v>1113383.9720000001</v>
      </c>
      <c r="I5569" s="2" t="s">
        <v>4898</v>
      </c>
      <c r="J5569" s="4">
        <v>39630</v>
      </c>
      <c r="K5569" s="230">
        <f t="shared" si="288"/>
        <v>2</v>
      </c>
      <c r="L5569" s="2" t="str">
        <f>$B5569&amp;"-"&amp;COUNTIF($B$2:$B5569, $B5569)</f>
        <v>1228-3</v>
      </c>
    </row>
    <row r="5570" spans="1:12" x14ac:dyDescent="0.2">
      <c r="A5570" s="2" t="s">
        <v>4328</v>
      </c>
      <c r="B5570" s="2">
        <v>1256</v>
      </c>
      <c r="C5570" s="2">
        <v>0</v>
      </c>
      <c r="D5570" s="2" t="s">
        <v>4319</v>
      </c>
      <c r="E5570" s="2">
        <v>6633</v>
      </c>
      <c r="F5570" s="2" t="s">
        <v>4274</v>
      </c>
      <c r="G5570" s="2">
        <v>2499572.085</v>
      </c>
      <c r="H5570" s="2">
        <v>1113227.162</v>
      </c>
      <c r="I5570" s="2" t="s">
        <v>4898</v>
      </c>
      <c r="J5570" s="4">
        <v>39630</v>
      </c>
      <c r="K5570" s="230">
        <f t="shared" si="288"/>
        <v>2</v>
      </c>
      <c r="L5570" s="2" t="str">
        <f>$B5570&amp;"-"&amp;COUNTIF($B$2:$B5570, $B5570)</f>
        <v>1256-2</v>
      </c>
    </row>
    <row r="5571" spans="1:12" x14ac:dyDescent="0.2">
      <c r="A5571" s="2" t="s">
        <v>4279</v>
      </c>
      <c r="B5571" s="2">
        <v>1257</v>
      </c>
      <c r="C5571" s="2">
        <v>0</v>
      </c>
      <c r="D5571" s="2" t="s">
        <v>4319</v>
      </c>
      <c r="E5571" s="2">
        <v>6633</v>
      </c>
      <c r="F5571" s="2" t="s">
        <v>4274</v>
      </c>
      <c r="G5571" s="2">
        <v>2499529.5249999999</v>
      </c>
      <c r="H5571" s="2">
        <v>1112583.28</v>
      </c>
      <c r="I5571" s="2" t="s">
        <v>4898</v>
      </c>
      <c r="J5571" s="4">
        <v>39630</v>
      </c>
      <c r="K5571" s="230">
        <f t="shared" ref="K5571:K5634" si="289">IF(I5571="it", 1, IF(I5571="fr", 2, 3))</f>
        <v>2</v>
      </c>
      <c r="L5571" s="2" t="str">
        <f>$B5571&amp;"-"&amp;COUNTIF($B$2:$B5571, $B5571)</f>
        <v>1257-2</v>
      </c>
    </row>
    <row r="5572" spans="1:12" x14ac:dyDescent="0.2">
      <c r="A5572" s="2" t="s">
        <v>4302</v>
      </c>
      <c r="B5572" s="2">
        <v>1202</v>
      </c>
      <c r="C5572" s="2">
        <v>0</v>
      </c>
      <c r="D5572" s="2" t="s">
        <v>4321</v>
      </c>
      <c r="E5572" s="2">
        <v>6634</v>
      </c>
      <c r="F5572" s="2" t="s">
        <v>4274</v>
      </c>
      <c r="G5572" s="2">
        <v>2499434.6669999999</v>
      </c>
      <c r="H5572" s="2">
        <v>1120932.9509999999</v>
      </c>
      <c r="I5572" s="2" t="s">
        <v>4898</v>
      </c>
      <c r="J5572" s="4">
        <v>39630</v>
      </c>
      <c r="K5572" s="230">
        <f t="shared" si="289"/>
        <v>2</v>
      </c>
      <c r="L5572" s="2" t="str">
        <f>$B5572&amp;"-"&amp;COUNTIF($B$2:$B5572, $B5572)</f>
        <v>1202-2</v>
      </c>
    </row>
    <row r="5573" spans="1:12" x14ac:dyDescent="0.2">
      <c r="A5573" s="2" t="s">
        <v>4320</v>
      </c>
      <c r="B5573" s="2">
        <v>1292</v>
      </c>
      <c r="C5573" s="2">
        <v>0</v>
      </c>
      <c r="D5573" s="2" t="s">
        <v>4321</v>
      </c>
      <c r="E5573" s="2">
        <v>6634</v>
      </c>
      <c r="F5573" s="2" t="s">
        <v>4274</v>
      </c>
      <c r="G5573" s="2">
        <v>2499931.0729999999</v>
      </c>
      <c r="H5573" s="2">
        <v>1121806.6270000001</v>
      </c>
      <c r="I5573" s="2" t="s">
        <v>4898</v>
      </c>
      <c r="J5573" s="4">
        <v>39630</v>
      </c>
      <c r="K5573" s="230">
        <f t="shared" si="289"/>
        <v>2</v>
      </c>
      <c r="L5573" s="2" t="str">
        <f>$B5573&amp;"-"&amp;COUNTIF($B$2:$B5573, $B5573)</f>
        <v>1292-2</v>
      </c>
    </row>
    <row r="5574" spans="1:12" x14ac:dyDescent="0.2">
      <c r="A5574" s="2" t="s">
        <v>4322</v>
      </c>
      <c r="B5574" s="2">
        <v>1243</v>
      </c>
      <c r="C5574" s="2">
        <v>0</v>
      </c>
      <c r="D5574" s="2" t="s">
        <v>4322</v>
      </c>
      <c r="E5574" s="2">
        <v>6635</v>
      </c>
      <c r="F5574" s="2" t="s">
        <v>4274</v>
      </c>
      <c r="G5574" s="2">
        <v>2509263.2719999999</v>
      </c>
      <c r="H5574" s="2">
        <v>1118973.324</v>
      </c>
      <c r="I5574" s="2" t="s">
        <v>4898</v>
      </c>
      <c r="J5574" s="4">
        <v>39630</v>
      </c>
      <c r="K5574" s="230">
        <f t="shared" si="289"/>
        <v>2</v>
      </c>
      <c r="L5574" s="2" t="str">
        <f>$B5574&amp;"-"&amp;COUNTIF($B$2:$B5574, $B5574)</f>
        <v>1243-1</v>
      </c>
    </row>
    <row r="5575" spans="1:12" x14ac:dyDescent="0.2">
      <c r="A5575" s="2" t="s">
        <v>4323</v>
      </c>
      <c r="B5575" s="2">
        <v>1241</v>
      </c>
      <c r="C5575" s="2">
        <v>0</v>
      </c>
      <c r="D5575" s="2" t="s">
        <v>4323</v>
      </c>
      <c r="E5575" s="2">
        <v>6636</v>
      </c>
      <c r="F5575" s="2" t="s">
        <v>4274</v>
      </c>
      <c r="G5575" s="2">
        <v>2506686.236</v>
      </c>
      <c r="H5575" s="2">
        <v>1118348.3529999999</v>
      </c>
      <c r="I5575" s="2" t="s">
        <v>4898</v>
      </c>
      <c r="J5575" s="4">
        <v>39630</v>
      </c>
      <c r="K5575" s="230">
        <f t="shared" si="289"/>
        <v>2</v>
      </c>
      <c r="L5575" s="2" t="str">
        <f>$B5575&amp;"-"&amp;COUNTIF($B$2:$B5575, $B5575)</f>
        <v>1241-1</v>
      </c>
    </row>
    <row r="5576" spans="1:12" x14ac:dyDescent="0.2">
      <c r="A5576" s="2" t="s">
        <v>4324</v>
      </c>
      <c r="B5576" s="2">
        <v>1281</v>
      </c>
      <c r="C5576" s="2">
        <v>0</v>
      </c>
      <c r="D5576" s="2" t="s">
        <v>4324</v>
      </c>
      <c r="E5576" s="2">
        <v>6637</v>
      </c>
      <c r="F5576" s="2" t="s">
        <v>4274</v>
      </c>
      <c r="G5576" s="2">
        <v>2489879.7609999999</v>
      </c>
      <c r="H5576" s="2">
        <v>1116455.71</v>
      </c>
      <c r="I5576" s="2" t="s">
        <v>4898</v>
      </c>
      <c r="J5576" s="4">
        <v>39630</v>
      </c>
      <c r="K5576" s="230">
        <f t="shared" si="289"/>
        <v>2</v>
      </c>
      <c r="L5576" s="2" t="str">
        <f>$B5576&amp;"-"&amp;COUNTIF($B$2:$B5576, $B5576)</f>
        <v>1281-1</v>
      </c>
    </row>
    <row r="5577" spans="1:12" x14ac:dyDescent="0.2">
      <c r="A5577" s="2" t="s">
        <v>4330</v>
      </c>
      <c r="B5577" s="2">
        <v>1214</v>
      </c>
      <c r="C5577" s="2">
        <v>0</v>
      </c>
      <c r="D5577" s="2" t="s">
        <v>4325</v>
      </c>
      <c r="E5577" s="2">
        <v>6638</v>
      </c>
      <c r="F5577" s="2" t="s">
        <v>4274</v>
      </c>
      <c r="G5577" s="2">
        <v>2494050.7650000001</v>
      </c>
      <c r="H5577" s="2">
        <v>1118627.4650000001</v>
      </c>
      <c r="I5577" s="2" t="s">
        <v>4898</v>
      </c>
      <c r="J5577" s="4">
        <v>39630</v>
      </c>
      <c r="K5577" s="230">
        <f t="shared" si="289"/>
        <v>2</v>
      </c>
      <c r="L5577" s="2" t="str">
        <f>$B5577&amp;"-"&amp;COUNTIF($B$2:$B5577, $B5577)</f>
        <v>1214-2</v>
      </c>
    </row>
    <row r="5578" spans="1:12" x14ac:dyDescent="0.2">
      <c r="A5578" s="2" t="s">
        <v>4325</v>
      </c>
      <c r="B5578" s="2">
        <v>1242</v>
      </c>
      <c r="C5578" s="2">
        <v>0</v>
      </c>
      <c r="D5578" s="2" t="s">
        <v>4325</v>
      </c>
      <c r="E5578" s="2">
        <v>6638</v>
      </c>
      <c r="F5578" s="2" t="s">
        <v>4274</v>
      </c>
      <c r="G5578" s="2">
        <v>2491078.9440000001</v>
      </c>
      <c r="H5578" s="2">
        <v>1119197.014</v>
      </c>
      <c r="I5578" s="2" t="s">
        <v>4898</v>
      </c>
      <c r="J5578" s="4">
        <v>39630</v>
      </c>
      <c r="K5578" s="230">
        <f t="shared" si="289"/>
        <v>2</v>
      </c>
      <c r="L5578" s="2" t="str">
        <f>$B5578&amp;"-"&amp;COUNTIF($B$2:$B5578, $B5578)</f>
        <v>1242-1</v>
      </c>
    </row>
    <row r="5579" spans="1:12" x14ac:dyDescent="0.2">
      <c r="A5579" s="2" t="s">
        <v>4324</v>
      </c>
      <c r="B5579" s="2">
        <v>1281</v>
      </c>
      <c r="C5579" s="2">
        <v>0</v>
      </c>
      <c r="D5579" s="2" t="s">
        <v>4325</v>
      </c>
      <c r="E5579" s="2">
        <v>6638</v>
      </c>
      <c r="F5579" s="2" t="s">
        <v>4274</v>
      </c>
      <c r="G5579" s="2">
        <v>2489039.2319999998</v>
      </c>
      <c r="H5579" s="2">
        <v>1118424.622</v>
      </c>
      <c r="I5579" s="2" t="s">
        <v>4898</v>
      </c>
      <c r="J5579" s="4">
        <v>39630</v>
      </c>
      <c r="K5579" s="230">
        <f t="shared" si="289"/>
        <v>2</v>
      </c>
      <c r="L5579" s="2" t="str">
        <f>$B5579&amp;"-"&amp;COUNTIF($B$2:$B5579, $B5579)</f>
        <v>1281-2</v>
      </c>
    </row>
    <row r="5580" spans="1:12" x14ac:dyDescent="0.2">
      <c r="A5580" s="2" t="s">
        <v>4326</v>
      </c>
      <c r="B5580" s="2">
        <v>1286</v>
      </c>
      <c r="C5580" s="2">
        <v>0</v>
      </c>
      <c r="D5580" s="2" t="s">
        <v>4326</v>
      </c>
      <c r="E5580" s="2">
        <v>6639</v>
      </c>
      <c r="F5580" s="2" t="s">
        <v>4274</v>
      </c>
      <c r="G5580" s="2">
        <v>2492022.6860000002</v>
      </c>
      <c r="H5580" s="2">
        <v>1111562.4350000001</v>
      </c>
      <c r="I5580" s="2" t="s">
        <v>4898</v>
      </c>
      <c r="J5580" s="4">
        <v>39630</v>
      </c>
      <c r="K5580" s="230">
        <f t="shared" si="289"/>
        <v>2</v>
      </c>
      <c r="L5580" s="2" t="str">
        <f>$B5580&amp;"-"&amp;COUNTIF($B$2:$B5580, $B5580)</f>
        <v>1286-2</v>
      </c>
    </row>
    <row r="5581" spans="1:12" x14ac:dyDescent="0.2">
      <c r="A5581" s="2" t="s">
        <v>4327</v>
      </c>
      <c r="B5581" s="2">
        <v>1226</v>
      </c>
      <c r="C5581" s="2">
        <v>0</v>
      </c>
      <c r="D5581" s="2" t="s">
        <v>4327</v>
      </c>
      <c r="E5581" s="2">
        <v>6640</v>
      </c>
      <c r="F5581" s="2" t="s">
        <v>4274</v>
      </c>
      <c r="G5581" s="2">
        <v>2505002.003</v>
      </c>
      <c r="H5581" s="2">
        <v>1116716.1259999999</v>
      </c>
      <c r="I5581" s="2" t="s">
        <v>4898</v>
      </c>
      <c r="J5581" s="4">
        <v>39630</v>
      </c>
      <c r="K5581" s="230">
        <f t="shared" si="289"/>
        <v>2</v>
      </c>
      <c r="L5581" s="2" t="str">
        <f>$B5581&amp;"-"&amp;COUNTIF($B$2:$B5581, $B5581)</f>
        <v>1226-1</v>
      </c>
    </row>
    <row r="5582" spans="1:12" x14ac:dyDescent="0.2">
      <c r="A5582" s="2" t="s">
        <v>4337</v>
      </c>
      <c r="B5582" s="2">
        <v>1255</v>
      </c>
      <c r="C5582" s="2">
        <v>0</v>
      </c>
      <c r="D5582" s="2" t="s">
        <v>4328</v>
      </c>
      <c r="E5582" s="2">
        <v>6641</v>
      </c>
      <c r="F5582" s="2" t="s">
        <v>4274</v>
      </c>
      <c r="G5582" s="2">
        <v>2502267.7590000001</v>
      </c>
      <c r="H5582" s="2">
        <v>1112764.949</v>
      </c>
      <c r="I5582" s="2" t="s">
        <v>4898</v>
      </c>
      <c r="J5582" s="4">
        <v>39630</v>
      </c>
      <c r="K5582" s="230">
        <f t="shared" si="289"/>
        <v>2</v>
      </c>
      <c r="L5582" s="2" t="str">
        <f>$B5582&amp;"-"&amp;COUNTIF($B$2:$B5582, $B5582)</f>
        <v>1255-1</v>
      </c>
    </row>
    <row r="5583" spans="1:12" x14ac:dyDescent="0.2">
      <c r="A5583" s="2" t="s">
        <v>4328</v>
      </c>
      <c r="B5583" s="2">
        <v>1256</v>
      </c>
      <c r="C5583" s="2">
        <v>0</v>
      </c>
      <c r="D5583" s="2" t="s">
        <v>4328</v>
      </c>
      <c r="E5583" s="2">
        <v>6641</v>
      </c>
      <c r="F5583" s="2" t="s">
        <v>4274</v>
      </c>
      <c r="G5583" s="2">
        <v>2500913.9950000001</v>
      </c>
      <c r="H5583" s="2">
        <v>1112797.7819999999</v>
      </c>
      <c r="I5583" s="2" t="s">
        <v>4898</v>
      </c>
      <c r="J5583" s="4">
        <v>39630</v>
      </c>
      <c r="K5583" s="230">
        <f t="shared" si="289"/>
        <v>2</v>
      </c>
      <c r="L5583" s="2" t="str">
        <f>$B5583&amp;"-"&amp;COUNTIF($B$2:$B5583, $B5583)</f>
        <v>1256-3</v>
      </c>
    </row>
    <row r="5584" spans="1:12" x14ac:dyDescent="0.2">
      <c r="A5584" s="2" t="s">
        <v>4279</v>
      </c>
      <c r="B5584" s="2">
        <v>1257</v>
      </c>
      <c r="C5584" s="2">
        <v>0</v>
      </c>
      <c r="D5584" s="2" t="s">
        <v>4328</v>
      </c>
      <c r="E5584" s="2">
        <v>6641</v>
      </c>
      <c r="F5584" s="2" t="s">
        <v>4274</v>
      </c>
      <c r="G5584" s="2">
        <v>2500097.7110000001</v>
      </c>
      <c r="H5584" s="2">
        <v>1111652.5179999999</v>
      </c>
      <c r="I5584" s="2" t="s">
        <v>4898</v>
      </c>
      <c r="J5584" s="4">
        <v>39630</v>
      </c>
      <c r="K5584" s="230">
        <f t="shared" si="289"/>
        <v>2</v>
      </c>
      <c r="L5584" s="2" t="str">
        <f>$B5584&amp;"-"&amp;COUNTIF($B$2:$B5584, $B5584)</f>
        <v>1257-3</v>
      </c>
    </row>
    <row r="5585" spans="1:12" x14ac:dyDescent="0.2">
      <c r="A5585" s="2" t="s">
        <v>4329</v>
      </c>
      <c r="B5585" s="2">
        <v>1253</v>
      </c>
      <c r="C5585" s="2">
        <v>0</v>
      </c>
      <c r="D5585" s="2" t="s">
        <v>4329</v>
      </c>
      <c r="E5585" s="2">
        <v>6642</v>
      </c>
      <c r="F5585" s="2" t="s">
        <v>4274</v>
      </c>
      <c r="G5585" s="2">
        <v>2504723.0109999999</v>
      </c>
      <c r="H5585" s="2">
        <v>1119524.736</v>
      </c>
      <c r="I5585" s="2" t="s">
        <v>4898</v>
      </c>
      <c r="J5585" s="4">
        <v>39630</v>
      </c>
      <c r="K5585" s="230">
        <f t="shared" si="289"/>
        <v>2</v>
      </c>
      <c r="L5585" s="2" t="str">
        <f>$B5585&amp;"-"&amp;COUNTIF($B$2:$B5585, $B5585)</f>
        <v>1253-1</v>
      </c>
    </row>
    <row r="5586" spans="1:12" x14ac:dyDescent="0.2">
      <c r="A5586" s="2" t="s">
        <v>4302</v>
      </c>
      <c r="B5586" s="2">
        <v>1209</v>
      </c>
      <c r="C5586" s="2">
        <v>0</v>
      </c>
      <c r="D5586" s="2" t="s">
        <v>4330</v>
      </c>
      <c r="E5586" s="2">
        <v>6643</v>
      </c>
      <c r="F5586" s="2" t="s">
        <v>4274</v>
      </c>
      <c r="G5586" s="2">
        <v>2497734.5430000001</v>
      </c>
      <c r="H5586" s="2">
        <v>1119406.0249999999</v>
      </c>
      <c r="I5586" s="2" t="s">
        <v>4898</v>
      </c>
      <c r="J5586" s="4">
        <v>39630</v>
      </c>
      <c r="K5586" s="230">
        <f t="shared" si="289"/>
        <v>2</v>
      </c>
      <c r="L5586" s="2" t="str">
        <f>$B5586&amp;"-"&amp;COUNTIF($B$2:$B5586, $B5586)</f>
        <v>1209-3</v>
      </c>
    </row>
    <row r="5587" spans="1:12" x14ac:dyDescent="0.2">
      <c r="A5587" s="2" t="s">
        <v>4330</v>
      </c>
      <c r="B5587" s="2">
        <v>1214</v>
      </c>
      <c r="C5587" s="2">
        <v>0</v>
      </c>
      <c r="D5587" s="2" t="s">
        <v>4330</v>
      </c>
      <c r="E5587" s="2">
        <v>6643</v>
      </c>
      <c r="F5587" s="2" t="s">
        <v>4274</v>
      </c>
      <c r="G5587" s="2">
        <v>2495225.6230000001</v>
      </c>
      <c r="H5587" s="2">
        <v>1118898.3529999999</v>
      </c>
      <c r="I5587" s="2" t="s">
        <v>4898</v>
      </c>
      <c r="J5587" s="4">
        <v>39630</v>
      </c>
      <c r="K5587" s="230">
        <f t="shared" si="289"/>
        <v>2</v>
      </c>
      <c r="L5587" s="2" t="str">
        <f>$B5587&amp;"-"&amp;COUNTIF($B$2:$B5587, $B5587)</f>
        <v>1214-3</v>
      </c>
    </row>
    <row r="5588" spans="1:12" x14ac:dyDescent="0.2">
      <c r="A5588" s="2" t="s">
        <v>4314</v>
      </c>
      <c r="B5588" s="2">
        <v>1216</v>
      </c>
      <c r="C5588" s="2">
        <v>0</v>
      </c>
      <c r="D5588" s="2" t="s">
        <v>4330</v>
      </c>
      <c r="E5588" s="2">
        <v>6643</v>
      </c>
      <c r="F5588" s="2" t="s">
        <v>4274</v>
      </c>
      <c r="G5588" s="2">
        <v>2497713.537</v>
      </c>
      <c r="H5588" s="2">
        <v>1119881.236</v>
      </c>
      <c r="I5588" s="2" t="s">
        <v>4898</v>
      </c>
      <c r="J5588" s="4">
        <v>39630</v>
      </c>
      <c r="K5588" s="230">
        <f t="shared" si="289"/>
        <v>2</v>
      </c>
      <c r="L5588" s="2" t="str">
        <f>$B5588&amp;"-"&amp;COUNTIF($B$2:$B5588, $B5588)</f>
        <v>1216-3</v>
      </c>
    </row>
    <row r="5589" spans="1:12" x14ac:dyDescent="0.2">
      <c r="A5589" s="2" t="s">
        <v>4331</v>
      </c>
      <c r="B5589" s="2">
        <v>1219</v>
      </c>
      <c r="C5589" s="2">
        <v>0</v>
      </c>
      <c r="D5589" s="2" t="s">
        <v>4330</v>
      </c>
      <c r="E5589" s="2">
        <v>6643</v>
      </c>
      <c r="F5589" s="2" t="s">
        <v>4274</v>
      </c>
      <c r="G5589" s="2">
        <v>2496582.0410000002</v>
      </c>
      <c r="H5589" s="2">
        <v>1118278.6329999999</v>
      </c>
      <c r="I5589" s="2" t="s">
        <v>4898</v>
      </c>
      <c r="J5589" s="4">
        <v>39630</v>
      </c>
      <c r="K5589" s="230">
        <f t="shared" si="289"/>
        <v>2</v>
      </c>
      <c r="L5589" s="2" t="str">
        <f>$B5589&amp;"-"&amp;COUNTIF($B$2:$B5589, $B5589)</f>
        <v>1219-1</v>
      </c>
    </row>
    <row r="5590" spans="1:12" x14ac:dyDescent="0.2">
      <c r="A5590" s="2" t="s">
        <v>4332</v>
      </c>
      <c r="B5590" s="2">
        <v>1219</v>
      </c>
      <c r="C5590" s="2">
        <v>10</v>
      </c>
      <c r="D5590" s="2" t="s">
        <v>4330</v>
      </c>
      <c r="E5590" s="2">
        <v>6643</v>
      </c>
      <c r="F5590" s="2" t="s">
        <v>4274</v>
      </c>
      <c r="G5590" s="2">
        <v>2496544.7889999999</v>
      </c>
      <c r="H5590" s="2">
        <v>1117383.155</v>
      </c>
      <c r="I5590" s="2" t="s">
        <v>4898</v>
      </c>
      <c r="J5590" s="4">
        <v>39630</v>
      </c>
      <c r="K5590" s="230">
        <f t="shared" si="289"/>
        <v>2</v>
      </c>
      <c r="L5590" s="2" t="str">
        <f>$B5590&amp;"-"&amp;COUNTIF($B$2:$B5590, $B5590)</f>
        <v>1219-2</v>
      </c>
    </row>
    <row r="5591" spans="1:12" x14ac:dyDescent="0.2">
      <c r="A5591" s="2" t="s">
        <v>4333</v>
      </c>
      <c r="B5591" s="2">
        <v>1219</v>
      </c>
      <c r="C5591" s="2">
        <v>12</v>
      </c>
      <c r="D5591" s="2" t="s">
        <v>4330</v>
      </c>
      <c r="E5591" s="2">
        <v>6643</v>
      </c>
      <c r="F5591" s="2" t="s">
        <v>4274</v>
      </c>
      <c r="G5591" s="2">
        <v>2497449.415</v>
      </c>
      <c r="H5591" s="2">
        <v>1118731.4939999999</v>
      </c>
      <c r="I5591" s="2" t="s">
        <v>4898</v>
      </c>
      <c r="J5591" s="4">
        <v>39630</v>
      </c>
      <c r="K5591" s="230">
        <f t="shared" si="289"/>
        <v>2</v>
      </c>
      <c r="L5591" s="2" t="str">
        <f>$B5591&amp;"-"&amp;COUNTIF($B$2:$B5591, $B5591)</f>
        <v>1219-3</v>
      </c>
    </row>
    <row r="5592" spans="1:12" x14ac:dyDescent="0.2">
      <c r="A5592" s="2" t="s">
        <v>4334</v>
      </c>
      <c r="B5592" s="2">
        <v>1220</v>
      </c>
      <c r="C5592" s="2">
        <v>0</v>
      </c>
      <c r="D5592" s="2" t="s">
        <v>4330</v>
      </c>
      <c r="E5592" s="2">
        <v>6643</v>
      </c>
      <c r="F5592" s="2" t="s">
        <v>4274</v>
      </c>
      <c r="G5592" s="2">
        <v>2497403.9539999999</v>
      </c>
      <c r="H5592" s="2">
        <v>1119691.6499999999</v>
      </c>
      <c r="I5592" s="2" t="s">
        <v>4898</v>
      </c>
      <c r="J5592" s="4">
        <v>39630</v>
      </c>
      <c r="K5592" s="230">
        <f t="shared" si="289"/>
        <v>2</v>
      </c>
      <c r="L5592" s="2" t="str">
        <f>$B5592&amp;"-"&amp;COUNTIF($B$2:$B5592, $B5592)</f>
        <v>1220-1</v>
      </c>
    </row>
    <row r="5593" spans="1:12" x14ac:dyDescent="0.2">
      <c r="A5593" s="2" t="s">
        <v>4335</v>
      </c>
      <c r="B5593" s="2">
        <v>1290</v>
      </c>
      <c r="C5593" s="2">
        <v>0</v>
      </c>
      <c r="D5593" s="2" t="s">
        <v>4335</v>
      </c>
      <c r="E5593" s="2">
        <v>6644</v>
      </c>
      <c r="F5593" s="2" t="s">
        <v>4274</v>
      </c>
      <c r="G5593" s="2">
        <v>2500639.5150000001</v>
      </c>
      <c r="H5593" s="2">
        <v>1127762.301</v>
      </c>
      <c r="I5593" s="2" t="s">
        <v>4898</v>
      </c>
      <c r="J5593" s="4">
        <v>39630</v>
      </c>
      <c r="K5593" s="230">
        <f t="shared" si="289"/>
        <v>2</v>
      </c>
      <c r="L5593" s="2" t="str">
        <f>$B5593&amp;"-"&amp;COUNTIF($B$2:$B5593, $B5593)</f>
        <v>1290-4</v>
      </c>
    </row>
    <row r="5594" spans="1:12" x14ac:dyDescent="0.2">
      <c r="A5594" s="2" t="s">
        <v>4336</v>
      </c>
      <c r="B5594" s="2">
        <v>1234</v>
      </c>
      <c r="C5594" s="2">
        <v>0</v>
      </c>
      <c r="D5594" s="2" t="s">
        <v>4337</v>
      </c>
      <c r="E5594" s="2">
        <v>6645</v>
      </c>
      <c r="F5594" s="2" t="s">
        <v>4274</v>
      </c>
      <c r="G5594" s="2">
        <v>2501042.7590000001</v>
      </c>
      <c r="H5594" s="2">
        <v>1114532.763</v>
      </c>
      <c r="I5594" s="2" t="s">
        <v>4898</v>
      </c>
      <c r="J5594" s="4">
        <v>39630</v>
      </c>
      <c r="K5594" s="230">
        <f t="shared" si="289"/>
        <v>2</v>
      </c>
      <c r="L5594" s="2" t="str">
        <f>$B5594&amp;"-"&amp;COUNTIF($B$2:$B5594, $B5594)</f>
        <v>1234-1</v>
      </c>
    </row>
    <row r="5595" spans="1:12" x14ac:dyDescent="0.2">
      <c r="A5595" s="2" t="s">
        <v>4337</v>
      </c>
      <c r="B5595" s="2">
        <v>1255</v>
      </c>
      <c r="C5595" s="2">
        <v>0</v>
      </c>
      <c r="D5595" s="2" t="s">
        <v>4337</v>
      </c>
      <c r="E5595" s="2">
        <v>6645</v>
      </c>
      <c r="F5595" s="2" t="s">
        <v>4274</v>
      </c>
      <c r="G5595" s="2">
        <v>2502358.3620000002</v>
      </c>
      <c r="H5595" s="2">
        <v>1113703.3910000001</v>
      </c>
      <c r="I5595" s="2" t="s">
        <v>4898</v>
      </c>
      <c r="J5595" s="4">
        <v>39630</v>
      </c>
      <c r="K5595" s="230">
        <f t="shared" si="289"/>
        <v>2</v>
      </c>
      <c r="L5595" s="2" t="str">
        <f>$B5595&amp;"-"&amp;COUNTIF($B$2:$B5595, $B5595)</f>
        <v>1255-2</v>
      </c>
    </row>
    <row r="5596" spans="1:12" x14ac:dyDescent="0.2">
      <c r="A5596" s="2" t="s">
        <v>4328</v>
      </c>
      <c r="B5596" s="2">
        <v>1256</v>
      </c>
      <c r="C5596" s="2">
        <v>0</v>
      </c>
      <c r="D5596" s="2" t="s">
        <v>4337</v>
      </c>
      <c r="E5596" s="2">
        <v>6645</v>
      </c>
      <c r="F5596" s="2" t="s">
        <v>4274</v>
      </c>
      <c r="G5596" s="2">
        <v>2501426.6639999999</v>
      </c>
      <c r="H5596" s="2">
        <v>1113268.2720000001</v>
      </c>
      <c r="I5596" s="2" t="s">
        <v>4898</v>
      </c>
      <c r="J5596" s="4">
        <v>39630</v>
      </c>
      <c r="K5596" s="230">
        <f t="shared" si="289"/>
        <v>2</v>
      </c>
      <c r="L5596" s="2" t="str">
        <f>$B5596&amp;"-"&amp;COUNTIF($B$2:$B5596, $B5596)</f>
        <v>1256-4</v>
      </c>
    </row>
    <row r="5597" spans="1:12" x14ac:dyDescent="0.2">
      <c r="A5597" s="2" t="s">
        <v>4338</v>
      </c>
      <c r="B5597" s="2">
        <v>2856</v>
      </c>
      <c r="C5597" s="2">
        <v>0</v>
      </c>
      <c r="D5597" s="2" t="s">
        <v>4338</v>
      </c>
      <c r="E5597" s="2">
        <v>6702</v>
      </c>
      <c r="F5597" s="2" t="s">
        <v>4339</v>
      </c>
      <c r="G5597" s="2">
        <v>2583525.3870000001</v>
      </c>
      <c r="H5597" s="2">
        <v>1245250.452</v>
      </c>
      <c r="I5597" s="2" t="s">
        <v>4898</v>
      </c>
      <c r="J5597" s="4">
        <v>39630</v>
      </c>
      <c r="K5597" s="230">
        <f t="shared" si="289"/>
        <v>2</v>
      </c>
      <c r="L5597" s="2" t="str">
        <f>$B5597&amp;"-"&amp;COUNTIF($B$2:$B5597, $B5597)</f>
        <v>2856-1</v>
      </c>
    </row>
    <row r="5598" spans="1:12" x14ac:dyDescent="0.2">
      <c r="A5598" s="2" t="s">
        <v>4340</v>
      </c>
      <c r="B5598" s="2">
        <v>2857</v>
      </c>
      <c r="C5598" s="2">
        <v>0</v>
      </c>
      <c r="D5598" s="2" t="s">
        <v>4338</v>
      </c>
      <c r="E5598" s="2">
        <v>6702</v>
      </c>
      <c r="F5598" s="2" t="s">
        <v>4339</v>
      </c>
      <c r="G5598" s="2">
        <v>2584541.9369999999</v>
      </c>
      <c r="H5598" s="2">
        <v>1246845.5079999999</v>
      </c>
      <c r="I5598" s="2" t="s">
        <v>4898</v>
      </c>
      <c r="J5598" s="4">
        <v>39630</v>
      </c>
      <c r="K5598" s="230">
        <f t="shared" si="289"/>
        <v>2</v>
      </c>
      <c r="L5598" s="2" t="str">
        <f>$B5598&amp;"-"&amp;COUNTIF($B$2:$B5598, $B5598)</f>
        <v>2857-1</v>
      </c>
    </row>
    <row r="5599" spans="1:12" x14ac:dyDescent="0.2">
      <c r="A5599" s="2" t="s">
        <v>4423</v>
      </c>
      <c r="B5599" s="2">
        <v>2883</v>
      </c>
      <c r="C5599" s="2">
        <v>0</v>
      </c>
      <c r="D5599" s="2" t="s">
        <v>4338</v>
      </c>
      <c r="E5599" s="2">
        <v>6702</v>
      </c>
      <c r="F5599" s="2" t="s">
        <v>4339</v>
      </c>
      <c r="G5599" s="2">
        <v>2581703.9720000001</v>
      </c>
      <c r="H5599" s="2">
        <v>1244710.27</v>
      </c>
      <c r="I5599" s="2" t="s">
        <v>4898</v>
      </c>
      <c r="J5599" s="4">
        <v>39630</v>
      </c>
      <c r="K5599" s="230">
        <f t="shared" si="289"/>
        <v>2</v>
      </c>
      <c r="L5599" s="2" t="str">
        <f>$B5599&amp;"-"&amp;COUNTIF($B$2:$B5599, $B5599)</f>
        <v>2883-1</v>
      </c>
    </row>
    <row r="5600" spans="1:12" x14ac:dyDescent="0.2">
      <c r="A5600" s="2" t="s">
        <v>4341</v>
      </c>
      <c r="B5600" s="2">
        <v>2803</v>
      </c>
      <c r="C5600" s="2">
        <v>0</v>
      </c>
      <c r="D5600" s="2" t="s">
        <v>4341</v>
      </c>
      <c r="E5600" s="2">
        <v>6703</v>
      </c>
      <c r="F5600" s="2" t="s">
        <v>4339</v>
      </c>
      <c r="G5600" s="2">
        <v>2585888.6140000001</v>
      </c>
      <c r="H5600" s="2">
        <v>1249269.2239999999</v>
      </c>
      <c r="I5600" s="2" t="s">
        <v>4898</v>
      </c>
      <c r="J5600" s="4">
        <v>39630</v>
      </c>
      <c r="K5600" s="230">
        <f t="shared" si="289"/>
        <v>2</v>
      </c>
      <c r="L5600" s="2" t="str">
        <f>$B5600&amp;"-"&amp;COUNTIF($B$2:$B5600, $B5600)</f>
        <v>2803-1</v>
      </c>
    </row>
    <row r="5601" spans="1:12" x14ac:dyDescent="0.2">
      <c r="A5601" s="2" t="s">
        <v>4342</v>
      </c>
      <c r="B5601" s="2">
        <v>2843</v>
      </c>
      <c r="C5601" s="2">
        <v>0</v>
      </c>
      <c r="D5601" s="2" t="s">
        <v>4343</v>
      </c>
      <c r="E5601" s="2">
        <v>6704</v>
      </c>
      <c r="F5601" s="2" t="s">
        <v>4339</v>
      </c>
      <c r="G5601" s="2">
        <v>2592886.247</v>
      </c>
      <c r="H5601" s="2">
        <v>1241235.33</v>
      </c>
      <c r="I5601" s="2" t="s">
        <v>4898</v>
      </c>
      <c r="J5601" s="4">
        <v>39630</v>
      </c>
      <c r="K5601" s="230">
        <f t="shared" si="289"/>
        <v>2</v>
      </c>
      <c r="L5601" s="2" t="str">
        <f>$B5601&amp;"-"&amp;COUNTIF($B$2:$B5601, $B5601)</f>
        <v>2843-1</v>
      </c>
    </row>
    <row r="5602" spans="1:12" x14ac:dyDescent="0.2">
      <c r="A5602" s="2" t="s">
        <v>4368</v>
      </c>
      <c r="B5602" s="2">
        <v>2824</v>
      </c>
      <c r="C5602" s="2">
        <v>0</v>
      </c>
      <c r="D5602" s="2" t="s">
        <v>4344</v>
      </c>
      <c r="E5602" s="2">
        <v>6706</v>
      </c>
      <c r="F5602" s="2" t="s">
        <v>4339</v>
      </c>
      <c r="G5602" s="2">
        <v>2600506.216</v>
      </c>
      <c r="H5602" s="2">
        <v>1245162.9539999999</v>
      </c>
      <c r="I5602" s="2" t="s">
        <v>4898</v>
      </c>
      <c r="J5602" s="4">
        <v>39630</v>
      </c>
      <c r="K5602" s="230">
        <f t="shared" si="289"/>
        <v>2</v>
      </c>
      <c r="L5602" s="2" t="str">
        <f>$B5602&amp;"-"&amp;COUNTIF($B$2:$B5602, $B5602)</f>
        <v>2824-1</v>
      </c>
    </row>
    <row r="5603" spans="1:12" x14ac:dyDescent="0.2">
      <c r="A5603" s="2" t="s">
        <v>4344</v>
      </c>
      <c r="B5603" s="2">
        <v>2825</v>
      </c>
      <c r="C5603" s="2">
        <v>0</v>
      </c>
      <c r="D5603" s="2" t="s">
        <v>4344</v>
      </c>
      <c r="E5603" s="2">
        <v>6706</v>
      </c>
      <c r="F5603" s="2" t="s">
        <v>4339</v>
      </c>
      <c r="G5603" s="2">
        <v>2601052.702</v>
      </c>
      <c r="H5603" s="2">
        <v>1244506.8400000001</v>
      </c>
      <c r="I5603" s="2" t="s">
        <v>4898</v>
      </c>
      <c r="J5603" s="4">
        <v>39630</v>
      </c>
      <c r="K5603" s="230">
        <f t="shared" si="289"/>
        <v>2</v>
      </c>
      <c r="L5603" s="2" t="str">
        <f>$B5603&amp;"-"&amp;COUNTIF($B$2:$B5603, $B5603)</f>
        <v>2825-1</v>
      </c>
    </row>
    <row r="5604" spans="1:12" x14ac:dyDescent="0.2">
      <c r="A5604" s="2" t="s">
        <v>4351</v>
      </c>
      <c r="B5604" s="2">
        <v>2800</v>
      </c>
      <c r="C5604" s="2">
        <v>0</v>
      </c>
      <c r="D5604" s="2" t="s">
        <v>4345</v>
      </c>
      <c r="E5604" s="2">
        <v>6708</v>
      </c>
      <c r="F5604" s="2" t="s">
        <v>4339</v>
      </c>
      <c r="G5604" s="2">
        <v>2594168.5090000001</v>
      </c>
      <c r="H5604" s="2">
        <v>1244550.0260000001</v>
      </c>
      <c r="I5604" s="2" t="s">
        <v>4898</v>
      </c>
      <c r="J5604" s="4">
        <v>39630</v>
      </c>
      <c r="K5604" s="230">
        <f t="shared" si="289"/>
        <v>2</v>
      </c>
      <c r="L5604" s="2" t="str">
        <f>$B5604&amp;"-"&amp;COUNTIF($B$2:$B5604, $B5604)</f>
        <v>2800-1</v>
      </c>
    </row>
    <row r="5605" spans="1:12" x14ac:dyDescent="0.2">
      <c r="A5605" s="2" t="s">
        <v>4345</v>
      </c>
      <c r="B5605" s="2">
        <v>2830</v>
      </c>
      <c r="C5605" s="2">
        <v>0</v>
      </c>
      <c r="D5605" s="2" t="s">
        <v>4345</v>
      </c>
      <c r="E5605" s="2">
        <v>6708</v>
      </c>
      <c r="F5605" s="2" t="s">
        <v>4339</v>
      </c>
      <c r="G5605" s="2">
        <v>2595509.7069999999</v>
      </c>
      <c r="H5605" s="2">
        <v>1242444.2209999999</v>
      </c>
      <c r="I5605" s="2" t="s">
        <v>4898</v>
      </c>
      <c r="J5605" s="4">
        <v>39630</v>
      </c>
      <c r="K5605" s="230">
        <f t="shared" si="289"/>
        <v>2</v>
      </c>
      <c r="L5605" s="2" t="str">
        <f>$B5605&amp;"-"&amp;COUNTIF($B$2:$B5605, $B5605)</f>
        <v>2830-1</v>
      </c>
    </row>
    <row r="5606" spans="1:12" x14ac:dyDescent="0.2">
      <c r="A5606" s="2" t="s">
        <v>4346</v>
      </c>
      <c r="B5606" s="2">
        <v>2830</v>
      </c>
      <c r="C5606" s="2">
        <v>2</v>
      </c>
      <c r="D5606" s="2" t="s">
        <v>4345</v>
      </c>
      <c r="E5606" s="2">
        <v>6708</v>
      </c>
      <c r="F5606" s="2" t="s">
        <v>4339</v>
      </c>
      <c r="G5606" s="2">
        <v>2594318.6069999998</v>
      </c>
      <c r="H5606" s="2">
        <v>1240451.132</v>
      </c>
      <c r="I5606" s="2" t="s">
        <v>4898</v>
      </c>
      <c r="J5606" s="4">
        <v>39630</v>
      </c>
      <c r="K5606" s="230">
        <f t="shared" si="289"/>
        <v>2</v>
      </c>
      <c r="L5606" s="2" t="str">
        <f>$B5606&amp;"-"&amp;COUNTIF($B$2:$B5606, $B5606)</f>
        <v>2830-2</v>
      </c>
    </row>
    <row r="5607" spans="1:12" x14ac:dyDescent="0.2">
      <c r="A5607" s="2" t="s">
        <v>4347</v>
      </c>
      <c r="B5607" s="2">
        <v>2832</v>
      </c>
      <c r="C5607" s="2">
        <v>0</v>
      </c>
      <c r="D5607" s="2" t="s">
        <v>4345</v>
      </c>
      <c r="E5607" s="2">
        <v>6708</v>
      </c>
      <c r="F5607" s="2" t="s">
        <v>4339</v>
      </c>
      <c r="G5607" s="2">
        <v>2598361.0040000002</v>
      </c>
      <c r="H5607" s="2">
        <v>1241112.92</v>
      </c>
      <c r="I5607" s="2" t="s">
        <v>4898</v>
      </c>
      <c r="J5607" s="4">
        <v>39630</v>
      </c>
      <c r="K5607" s="230">
        <f t="shared" si="289"/>
        <v>2</v>
      </c>
      <c r="L5607" s="2" t="str">
        <f>$B5607&amp;"-"&amp;COUNTIF($B$2:$B5607, $B5607)</f>
        <v>2832-1</v>
      </c>
    </row>
    <row r="5608" spans="1:12" x14ac:dyDescent="0.2">
      <c r="A5608" s="2" t="s">
        <v>4361</v>
      </c>
      <c r="B5608" s="2">
        <v>2805</v>
      </c>
      <c r="C5608" s="2">
        <v>0</v>
      </c>
      <c r="D5608" s="2" t="s">
        <v>4348</v>
      </c>
      <c r="E5608" s="2">
        <v>6709</v>
      </c>
      <c r="F5608" s="2" t="s">
        <v>4339</v>
      </c>
      <c r="G5608" s="2">
        <v>2596360.8659999999</v>
      </c>
      <c r="H5608" s="2">
        <v>1248371.3910000001</v>
      </c>
      <c r="I5608" s="2" t="s">
        <v>4898</v>
      </c>
      <c r="J5608" s="4">
        <v>39630</v>
      </c>
      <c r="K5608" s="230">
        <f t="shared" si="289"/>
        <v>2</v>
      </c>
      <c r="L5608" s="2" t="str">
        <f>$B5608&amp;"-"&amp;COUNTIF($B$2:$B5608, $B5608)</f>
        <v>2805-1</v>
      </c>
    </row>
    <row r="5609" spans="1:12" x14ac:dyDescent="0.2">
      <c r="A5609" s="2" t="s">
        <v>4348</v>
      </c>
      <c r="B5609" s="2">
        <v>2822</v>
      </c>
      <c r="C5609" s="2">
        <v>0</v>
      </c>
      <c r="D5609" s="2" t="s">
        <v>4348</v>
      </c>
      <c r="E5609" s="2">
        <v>6709</v>
      </c>
      <c r="F5609" s="2" t="s">
        <v>4339</v>
      </c>
      <c r="G5609" s="2">
        <v>2595664.8909999998</v>
      </c>
      <c r="H5609" s="2">
        <v>1246152.3019999999</v>
      </c>
      <c r="I5609" s="2" t="s">
        <v>4898</v>
      </c>
      <c r="J5609" s="4">
        <v>39630</v>
      </c>
      <c r="K5609" s="230">
        <f t="shared" si="289"/>
        <v>2</v>
      </c>
      <c r="L5609" s="2" t="str">
        <f>$B5609&amp;"-"&amp;COUNTIF($B$2:$B5609, $B5609)</f>
        <v>2822-1</v>
      </c>
    </row>
    <row r="5610" spans="1:12" x14ac:dyDescent="0.2">
      <c r="A5610" s="2" t="s">
        <v>4349</v>
      </c>
      <c r="B5610" s="2">
        <v>2823</v>
      </c>
      <c r="C5610" s="2">
        <v>0</v>
      </c>
      <c r="D5610" s="2" t="s">
        <v>4348</v>
      </c>
      <c r="E5610" s="2">
        <v>6709</v>
      </c>
      <c r="F5610" s="2" t="s">
        <v>4339</v>
      </c>
      <c r="G5610" s="2">
        <v>2597438.3530000001</v>
      </c>
      <c r="H5610" s="2">
        <v>1246092.9369999999</v>
      </c>
      <c r="I5610" s="2" t="s">
        <v>4898</v>
      </c>
      <c r="J5610" s="4">
        <v>39630</v>
      </c>
      <c r="K5610" s="230">
        <f t="shared" si="289"/>
        <v>2</v>
      </c>
      <c r="L5610" s="2" t="str">
        <f>$B5610&amp;"-"&amp;COUNTIF($B$2:$B5610, $B5610)</f>
        <v>2823-1</v>
      </c>
    </row>
    <row r="5611" spans="1:12" x14ac:dyDescent="0.2">
      <c r="A5611" s="2" t="s">
        <v>4345</v>
      </c>
      <c r="B5611" s="2">
        <v>2830</v>
      </c>
      <c r="C5611" s="2">
        <v>0</v>
      </c>
      <c r="D5611" s="2" t="s">
        <v>4348</v>
      </c>
      <c r="E5611" s="2">
        <v>6709</v>
      </c>
      <c r="F5611" s="2" t="s">
        <v>4339</v>
      </c>
      <c r="G5611" s="2">
        <v>2596981.105</v>
      </c>
      <c r="H5611" s="2">
        <v>1243175.791</v>
      </c>
      <c r="I5611" s="2" t="s">
        <v>4898</v>
      </c>
      <c r="J5611" s="4">
        <v>39630</v>
      </c>
      <c r="K5611" s="230">
        <f t="shared" si="289"/>
        <v>2</v>
      </c>
      <c r="L5611" s="2" t="str">
        <f>$B5611&amp;"-"&amp;COUNTIF($B$2:$B5611, $B5611)</f>
        <v>2830-3</v>
      </c>
    </row>
    <row r="5612" spans="1:12" x14ac:dyDescent="0.2">
      <c r="A5612" s="2" t="s">
        <v>4350</v>
      </c>
      <c r="B5612" s="2">
        <v>2852</v>
      </c>
      <c r="C5612" s="2">
        <v>0</v>
      </c>
      <c r="D5612" s="2" t="s">
        <v>4350</v>
      </c>
      <c r="E5612" s="2">
        <v>6710</v>
      </c>
      <c r="F5612" s="2" t="s">
        <v>4339</v>
      </c>
      <c r="G5612" s="2">
        <v>2590797.09</v>
      </c>
      <c r="H5612" s="2">
        <v>1242330.906</v>
      </c>
      <c r="I5612" s="2" t="s">
        <v>4898</v>
      </c>
      <c r="J5612" s="4">
        <v>39630</v>
      </c>
      <c r="K5612" s="230">
        <f t="shared" si="289"/>
        <v>2</v>
      </c>
      <c r="L5612" s="2" t="str">
        <f>$B5612&amp;"-"&amp;COUNTIF($B$2:$B5612, $B5612)</f>
        <v>2852-1</v>
      </c>
    </row>
    <row r="5613" spans="1:12" x14ac:dyDescent="0.2">
      <c r="A5613" s="2" t="s">
        <v>4362</v>
      </c>
      <c r="B5613" s="2">
        <v>2853</v>
      </c>
      <c r="C5613" s="2">
        <v>0</v>
      </c>
      <c r="D5613" s="2" t="s">
        <v>4350</v>
      </c>
      <c r="E5613" s="2">
        <v>6710</v>
      </c>
      <c r="F5613" s="2" t="s">
        <v>4339</v>
      </c>
      <c r="G5613" s="2">
        <v>2589723.179</v>
      </c>
      <c r="H5613" s="2">
        <v>1242377.719</v>
      </c>
      <c r="I5613" s="2" t="s">
        <v>4898</v>
      </c>
      <c r="J5613" s="4">
        <v>39630</v>
      </c>
      <c r="K5613" s="230">
        <f t="shared" si="289"/>
        <v>2</v>
      </c>
      <c r="L5613" s="2" t="str">
        <f>$B5613&amp;"-"&amp;COUNTIF($B$2:$B5613, $B5613)</f>
        <v>2853-1</v>
      </c>
    </row>
    <row r="5614" spans="1:12" x14ac:dyDescent="0.2">
      <c r="A5614" s="2" t="s">
        <v>4351</v>
      </c>
      <c r="B5614" s="2">
        <v>2800</v>
      </c>
      <c r="C5614" s="2">
        <v>0</v>
      </c>
      <c r="D5614" s="2" t="s">
        <v>4351</v>
      </c>
      <c r="E5614" s="2">
        <v>6711</v>
      </c>
      <c r="F5614" s="2" t="s">
        <v>4339</v>
      </c>
      <c r="G5614" s="2">
        <v>2591978.7609999999</v>
      </c>
      <c r="H5614" s="2">
        <v>1246460.405</v>
      </c>
      <c r="I5614" s="2" t="s">
        <v>4898</v>
      </c>
      <c r="J5614" s="4">
        <v>39630</v>
      </c>
      <c r="K5614" s="230">
        <f t="shared" si="289"/>
        <v>2</v>
      </c>
      <c r="L5614" s="2" t="str">
        <f>$B5614&amp;"-"&amp;COUNTIF($B$2:$B5614, $B5614)</f>
        <v>2800-2</v>
      </c>
    </row>
    <row r="5615" spans="1:12" x14ac:dyDescent="0.2">
      <c r="A5615" s="2" t="s">
        <v>4355</v>
      </c>
      <c r="B5615" s="2">
        <v>2806</v>
      </c>
      <c r="C5615" s="2">
        <v>0</v>
      </c>
      <c r="D5615" s="2" t="s">
        <v>4351</v>
      </c>
      <c r="E5615" s="2">
        <v>6711</v>
      </c>
      <c r="F5615" s="2" t="s">
        <v>4339</v>
      </c>
      <c r="G5615" s="2">
        <v>2591954.8309999998</v>
      </c>
      <c r="H5615" s="2">
        <v>1249098.9739999999</v>
      </c>
      <c r="I5615" s="2" t="s">
        <v>4898</v>
      </c>
      <c r="J5615" s="4">
        <v>39630</v>
      </c>
      <c r="K5615" s="230">
        <f t="shared" si="289"/>
        <v>2</v>
      </c>
      <c r="L5615" s="2" t="str">
        <f>$B5615&amp;"-"&amp;COUNTIF($B$2:$B5615, $B5615)</f>
        <v>2806-1</v>
      </c>
    </row>
    <row r="5616" spans="1:12" x14ac:dyDescent="0.2">
      <c r="A5616" s="2" t="s">
        <v>4350</v>
      </c>
      <c r="B5616" s="2">
        <v>2852</v>
      </c>
      <c r="C5616" s="2">
        <v>0</v>
      </c>
      <c r="D5616" s="2" t="s">
        <v>4351</v>
      </c>
      <c r="E5616" s="2">
        <v>6711</v>
      </c>
      <c r="F5616" s="2" t="s">
        <v>4339</v>
      </c>
      <c r="G5616" s="2">
        <v>2591569.8939999999</v>
      </c>
      <c r="H5616" s="2">
        <v>1244654.4820000001</v>
      </c>
      <c r="I5616" s="2" t="s">
        <v>4898</v>
      </c>
      <c r="J5616" s="4">
        <v>39630</v>
      </c>
      <c r="K5616" s="230">
        <f t="shared" si="289"/>
        <v>2</v>
      </c>
      <c r="L5616" s="2" t="str">
        <f>$B5616&amp;"-"&amp;COUNTIF($B$2:$B5616, $B5616)</f>
        <v>2852-2</v>
      </c>
    </row>
    <row r="5617" spans="1:12" x14ac:dyDescent="0.2">
      <c r="A5617" s="2" t="s">
        <v>4351</v>
      </c>
      <c r="B5617" s="2">
        <v>2800</v>
      </c>
      <c r="C5617" s="2">
        <v>0</v>
      </c>
      <c r="D5617" s="2" t="s">
        <v>4352</v>
      </c>
      <c r="E5617" s="2">
        <v>6712</v>
      </c>
      <c r="F5617" s="2" t="s">
        <v>4339</v>
      </c>
      <c r="G5617" s="2">
        <v>2590422.446</v>
      </c>
      <c r="H5617" s="2">
        <v>1245138.6410000001</v>
      </c>
      <c r="I5617" s="2" t="s">
        <v>4898</v>
      </c>
      <c r="J5617" s="4">
        <v>39630</v>
      </c>
      <c r="K5617" s="230">
        <f t="shared" si="289"/>
        <v>2</v>
      </c>
      <c r="L5617" s="2" t="str">
        <f>$B5617&amp;"-"&amp;COUNTIF($B$2:$B5617, $B5617)</f>
        <v>2800-3</v>
      </c>
    </row>
    <row r="5618" spans="1:12" x14ac:dyDescent="0.2">
      <c r="A5618" s="2" t="s">
        <v>4352</v>
      </c>
      <c r="B5618" s="2">
        <v>2802</v>
      </c>
      <c r="C5618" s="2">
        <v>0</v>
      </c>
      <c r="D5618" s="2" t="s">
        <v>4352</v>
      </c>
      <c r="E5618" s="2">
        <v>6712</v>
      </c>
      <c r="F5618" s="2" t="s">
        <v>4339</v>
      </c>
      <c r="G5618" s="2">
        <v>2588468.5699999998</v>
      </c>
      <c r="H5618" s="2">
        <v>1245833.351</v>
      </c>
      <c r="I5618" s="2" t="s">
        <v>4898</v>
      </c>
      <c r="J5618" s="4">
        <v>39630</v>
      </c>
      <c r="K5618" s="230">
        <f t="shared" si="289"/>
        <v>2</v>
      </c>
      <c r="L5618" s="2" t="str">
        <f>$B5618&amp;"-"&amp;COUNTIF($B$2:$B5618, $B5618)</f>
        <v>2802-1</v>
      </c>
    </row>
    <row r="5619" spans="1:12" x14ac:dyDescent="0.2">
      <c r="A5619" s="2" t="s">
        <v>4353</v>
      </c>
      <c r="B5619" s="2">
        <v>2813</v>
      </c>
      <c r="C5619" s="2">
        <v>0</v>
      </c>
      <c r="D5619" s="2" t="s">
        <v>4353</v>
      </c>
      <c r="E5619" s="2">
        <v>6713</v>
      </c>
      <c r="F5619" s="2" t="s">
        <v>4339</v>
      </c>
      <c r="G5619" s="2">
        <v>2591219.037</v>
      </c>
      <c r="H5619" s="2">
        <v>1252850.723</v>
      </c>
      <c r="I5619" s="2" t="s">
        <v>4896</v>
      </c>
      <c r="J5619" s="4">
        <v>39630</v>
      </c>
      <c r="K5619" s="230">
        <f t="shared" si="289"/>
        <v>3</v>
      </c>
      <c r="L5619" s="2" t="str">
        <f>$B5619&amp;"-"&amp;COUNTIF($B$2:$B5619, $B5619)</f>
        <v>2813-1</v>
      </c>
    </row>
    <row r="5620" spans="1:12" x14ac:dyDescent="0.2">
      <c r="A5620" s="2" t="s">
        <v>1807</v>
      </c>
      <c r="B5620" s="2">
        <v>2814</v>
      </c>
      <c r="C5620" s="2">
        <v>0</v>
      </c>
      <c r="D5620" s="2" t="s">
        <v>4353</v>
      </c>
      <c r="E5620" s="2">
        <v>6713</v>
      </c>
      <c r="F5620" s="2" t="s">
        <v>4339</v>
      </c>
      <c r="G5620" s="2">
        <v>2593801.8330000001</v>
      </c>
      <c r="H5620" s="2">
        <v>1251907.149</v>
      </c>
      <c r="I5620" s="2" t="s">
        <v>4896</v>
      </c>
      <c r="J5620" s="4">
        <v>39630</v>
      </c>
      <c r="K5620" s="230">
        <f t="shared" si="289"/>
        <v>3</v>
      </c>
      <c r="L5620" s="2" t="str">
        <f>$B5620&amp;"-"&amp;COUNTIF($B$2:$B5620, $B5620)</f>
        <v>2814-3</v>
      </c>
    </row>
    <row r="5621" spans="1:12" x14ac:dyDescent="0.2">
      <c r="A5621" s="2" t="s">
        <v>4354</v>
      </c>
      <c r="B5621" s="2">
        <v>2827</v>
      </c>
      <c r="C5621" s="2">
        <v>0</v>
      </c>
      <c r="D5621" s="2" t="s">
        <v>4354</v>
      </c>
      <c r="E5621" s="2">
        <v>6715</v>
      </c>
      <c r="F5621" s="2" t="s">
        <v>4339</v>
      </c>
      <c r="G5621" s="2">
        <v>2605772.5809999998</v>
      </c>
      <c r="H5621" s="2">
        <v>1243060.2080000001</v>
      </c>
      <c r="I5621" s="2" t="s">
        <v>4898</v>
      </c>
      <c r="J5621" s="4">
        <v>39630</v>
      </c>
      <c r="K5621" s="230">
        <f t="shared" si="289"/>
        <v>2</v>
      </c>
      <c r="L5621" s="2" t="str">
        <f>$B5621&amp;"-"&amp;COUNTIF($B$2:$B5621, $B5621)</f>
        <v>2827-3</v>
      </c>
    </row>
    <row r="5622" spans="1:12" x14ac:dyDescent="0.2">
      <c r="A5622" s="2" t="s">
        <v>4355</v>
      </c>
      <c r="B5622" s="2">
        <v>2806</v>
      </c>
      <c r="C5622" s="2">
        <v>0</v>
      </c>
      <c r="D5622" s="2" t="s">
        <v>4355</v>
      </c>
      <c r="E5622" s="2">
        <v>6716</v>
      </c>
      <c r="F5622" s="2" t="s">
        <v>4339</v>
      </c>
      <c r="G5622" s="2">
        <v>2591773.23</v>
      </c>
      <c r="H5622" s="2">
        <v>1249593.247</v>
      </c>
      <c r="I5622" s="2" t="s">
        <v>4898</v>
      </c>
      <c r="J5622" s="4">
        <v>39630</v>
      </c>
      <c r="K5622" s="230">
        <f t="shared" si="289"/>
        <v>2</v>
      </c>
      <c r="L5622" s="2" t="str">
        <f>$B5622&amp;"-"&amp;COUNTIF($B$2:$B5622, $B5622)</f>
        <v>2806-2</v>
      </c>
    </row>
    <row r="5623" spans="1:12" x14ac:dyDescent="0.2">
      <c r="A5623" s="2" t="s">
        <v>4356</v>
      </c>
      <c r="B5623" s="2">
        <v>2812</v>
      </c>
      <c r="C5623" s="2">
        <v>0</v>
      </c>
      <c r="D5623" s="2" t="s">
        <v>4356</v>
      </c>
      <c r="E5623" s="2">
        <v>6718</v>
      </c>
      <c r="F5623" s="2" t="s">
        <v>4339</v>
      </c>
      <c r="G5623" s="2">
        <v>2591872.3089999999</v>
      </c>
      <c r="H5623" s="2">
        <v>1251087.754</v>
      </c>
      <c r="I5623" s="2" t="s">
        <v>4898</v>
      </c>
      <c r="J5623" s="4">
        <v>39630</v>
      </c>
      <c r="K5623" s="230">
        <f t="shared" si="289"/>
        <v>2</v>
      </c>
      <c r="L5623" s="2" t="str">
        <f>$B5623&amp;"-"&amp;COUNTIF($B$2:$B5623, $B5623)</f>
        <v>2812-1</v>
      </c>
    </row>
    <row r="5624" spans="1:12" x14ac:dyDescent="0.2">
      <c r="A5624" s="2" t="s">
        <v>4353</v>
      </c>
      <c r="B5624" s="2">
        <v>2813</v>
      </c>
      <c r="C5624" s="2">
        <v>0</v>
      </c>
      <c r="D5624" s="2" t="s">
        <v>4356</v>
      </c>
      <c r="E5624" s="2">
        <v>6718</v>
      </c>
      <c r="F5624" s="2" t="s">
        <v>4339</v>
      </c>
      <c r="G5624" s="2">
        <v>2592595.2760000001</v>
      </c>
      <c r="H5624" s="2">
        <v>1251591.226</v>
      </c>
      <c r="I5624" s="2" t="s">
        <v>4896</v>
      </c>
      <c r="J5624" s="4">
        <v>39630</v>
      </c>
      <c r="K5624" s="230">
        <f t="shared" si="289"/>
        <v>3</v>
      </c>
      <c r="L5624" s="2" t="str">
        <f>$B5624&amp;"-"&amp;COUNTIF($B$2:$B5624, $B5624)</f>
        <v>2813-2</v>
      </c>
    </row>
    <row r="5625" spans="1:12" x14ac:dyDescent="0.2">
      <c r="A5625" s="2" t="s">
        <v>4341</v>
      </c>
      <c r="B5625" s="2">
        <v>2803</v>
      </c>
      <c r="C5625" s="2">
        <v>0</v>
      </c>
      <c r="D5625" s="2" t="s">
        <v>4357</v>
      </c>
      <c r="E5625" s="2">
        <v>6719</v>
      </c>
      <c r="F5625" s="2" t="s">
        <v>4339</v>
      </c>
      <c r="G5625" s="2">
        <v>2588014.2349999999</v>
      </c>
      <c r="H5625" s="2">
        <v>1249580.9750000001</v>
      </c>
      <c r="I5625" s="2" t="s">
        <v>4898</v>
      </c>
      <c r="J5625" s="4">
        <v>39630</v>
      </c>
      <c r="K5625" s="230">
        <f t="shared" si="289"/>
        <v>2</v>
      </c>
      <c r="L5625" s="2" t="str">
        <f>$B5625&amp;"-"&amp;COUNTIF($B$2:$B5625, $B5625)</f>
        <v>2803-2</v>
      </c>
    </row>
    <row r="5626" spans="1:12" x14ac:dyDescent="0.2">
      <c r="A5626" s="2" t="s">
        <v>4355</v>
      </c>
      <c r="B5626" s="2">
        <v>2806</v>
      </c>
      <c r="C5626" s="2">
        <v>0</v>
      </c>
      <c r="D5626" s="2" t="s">
        <v>4357</v>
      </c>
      <c r="E5626" s="2">
        <v>6719</v>
      </c>
      <c r="F5626" s="2" t="s">
        <v>4339</v>
      </c>
      <c r="G5626" s="2">
        <v>2589380.9870000002</v>
      </c>
      <c r="H5626" s="2">
        <v>1249320.426</v>
      </c>
      <c r="I5626" s="2" t="s">
        <v>4898</v>
      </c>
      <c r="J5626" s="4">
        <v>39630</v>
      </c>
      <c r="K5626" s="230">
        <f t="shared" si="289"/>
        <v>2</v>
      </c>
      <c r="L5626" s="2" t="str">
        <f>$B5626&amp;"-"&amp;COUNTIF($B$2:$B5626, $B5626)</f>
        <v>2806-3</v>
      </c>
    </row>
    <row r="5627" spans="1:12" x14ac:dyDescent="0.2">
      <c r="A5627" s="2" t="s">
        <v>4357</v>
      </c>
      <c r="B5627" s="2">
        <v>2807</v>
      </c>
      <c r="C5627" s="2">
        <v>0</v>
      </c>
      <c r="D5627" s="2" t="s">
        <v>4357</v>
      </c>
      <c r="E5627" s="2">
        <v>6719</v>
      </c>
      <c r="F5627" s="2" t="s">
        <v>4339</v>
      </c>
      <c r="G5627" s="2">
        <v>2587803.0269999998</v>
      </c>
      <c r="H5627" s="2">
        <v>1251500.976</v>
      </c>
      <c r="I5627" s="2" t="s">
        <v>4898</v>
      </c>
      <c r="J5627" s="4">
        <v>39630</v>
      </c>
      <c r="K5627" s="230">
        <f t="shared" si="289"/>
        <v>2</v>
      </c>
      <c r="L5627" s="2" t="str">
        <f>$B5627&amp;"-"&amp;COUNTIF($B$2:$B5627, $B5627)</f>
        <v>2807-1</v>
      </c>
    </row>
    <row r="5628" spans="1:12" x14ac:dyDescent="0.2">
      <c r="A5628" s="2" t="s">
        <v>4358</v>
      </c>
      <c r="B5628" s="2">
        <v>2807</v>
      </c>
      <c r="C5628" s="2">
        <v>1</v>
      </c>
      <c r="D5628" s="2" t="s">
        <v>4357</v>
      </c>
      <c r="E5628" s="2">
        <v>6719</v>
      </c>
      <c r="F5628" s="2" t="s">
        <v>4339</v>
      </c>
      <c r="G5628" s="2">
        <v>2585081.4929999998</v>
      </c>
      <c r="H5628" s="2">
        <v>1251893.0449999999</v>
      </c>
      <c r="I5628" s="2" t="s">
        <v>4898</v>
      </c>
      <c r="J5628" s="4">
        <v>39630</v>
      </c>
      <c r="K5628" s="230">
        <f t="shared" si="289"/>
        <v>2</v>
      </c>
      <c r="L5628" s="2" t="str">
        <f>$B5628&amp;"-"&amp;COUNTIF($B$2:$B5628, $B5628)</f>
        <v>2807-2</v>
      </c>
    </row>
    <row r="5629" spans="1:12" x14ac:dyDescent="0.2">
      <c r="A5629" s="2" t="s">
        <v>4353</v>
      </c>
      <c r="B5629" s="2">
        <v>2813</v>
      </c>
      <c r="C5629" s="2">
        <v>0</v>
      </c>
      <c r="D5629" s="2" t="s">
        <v>4357</v>
      </c>
      <c r="E5629" s="2">
        <v>6719</v>
      </c>
      <c r="F5629" s="2" t="s">
        <v>4339</v>
      </c>
      <c r="G5629" s="2">
        <v>2590501.6910000001</v>
      </c>
      <c r="H5629" s="2">
        <v>1253258.5549999999</v>
      </c>
      <c r="I5629" s="2" t="s">
        <v>4896</v>
      </c>
      <c r="J5629" s="4">
        <v>39630</v>
      </c>
      <c r="K5629" s="230">
        <f t="shared" si="289"/>
        <v>3</v>
      </c>
      <c r="L5629" s="2" t="str">
        <f>$B5629&amp;"-"&amp;COUNTIF($B$2:$B5629, $B5629)</f>
        <v>2813-3</v>
      </c>
    </row>
    <row r="5630" spans="1:12" x14ac:dyDescent="0.2">
      <c r="A5630" s="2" t="s">
        <v>1807</v>
      </c>
      <c r="B5630" s="2">
        <v>2814</v>
      </c>
      <c r="C5630" s="2">
        <v>0</v>
      </c>
      <c r="D5630" s="2" t="s">
        <v>4357</v>
      </c>
      <c r="E5630" s="2">
        <v>6719</v>
      </c>
      <c r="F5630" s="2" t="s">
        <v>4339</v>
      </c>
      <c r="G5630" s="2">
        <v>2591567.9219999998</v>
      </c>
      <c r="H5630" s="2">
        <v>1254326.9950000001</v>
      </c>
      <c r="I5630" s="2" t="s">
        <v>4896</v>
      </c>
      <c r="J5630" s="4">
        <v>39630</v>
      </c>
      <c r="K5630" s="230">
        <f t="shared" si="289"/>
        <v>3</v>
      </c>
      <c r="L5630" s="2" t="str">
        <f>$B5630&amp;"-"&amp;COUNTIF($B$2:$B5630, $B5630)</f>
        <v>2814-4</v>
      </c>
    </row>
    <row r="5631" spans="1:12" x14ac:dyDescent="0.2">
      <c r="A5631" s="2" t="s">
        <v>4359</v>
      </c>
      <c r="B5631" s="2">
        <v>2842</v>
      </c>
      <c r="C5631" s="2">
        <v>0</v>
      </c>
      <c r="D5631" s="2" t="s">
        <v>4359</v>
      </c>
      <c r="E5631" s="2">
        <v>6721</v>
      </c>
      <c r="F5631" s="2" t="s">
        <v>4339</v>
      </c>
      <c r="G5631" s="2">
        <v>2592804.5699999998</v>
      </c>
      <c r="H5631" s="2">
        <v>1243667.3629999999</v>
      </c>
      <c r="I5631" s="2" t="s">
        <v>4898</v>
      </c>
      <c r="J5631" s="4">
        <v>39630</v>
      </c>
      <c r="K5631" s="230">
        <f t="shared" si="289"/>
        <v>2</v>
      </c>
      <c r="L5631" s="2" t="str">
        <f>$B5631&amp;"-"&amp;COUNTIF($B$2:$B5631, $B5631)</f>
        <v>2842-1</v>
      </c>
    </row>
    <row r="5632" spans="1:12" x14ac:dyDescent="0.2">
      <c r="A5632" s="2" t="s">
        <v>4384</v>
      </c>
      <c r="B5632" s="2">
        <v>2718</v>
      </c>
      <c r="C5632" s="2">
        <v>2</v>
      </c>
      <c r="D5632" s="2" t="s">
        <v>4360</v>
      </c>
      <c r="E5632" s="2">
        <v>6722</v>
      </c>
      <c r="F5632" s="2" t="s">
        <v>4339</v>
      </c>
      <c r="G5632" s="2">
        <v>2578154.2119999998</v>
      </c>
      <c r="H5632" s="2">
        <v>1237706.9669999999</v>
      </c>
      <c r="I5632" s="2" t="s">
        <v>4898</v>
      </c>
      <c r="J5632" s="4">
        <v>39630</v>
      </c>
      <c r="K5632" s="230">
        <f t="shared" si="289"/>
        <v>2</v>
      </c>
      <c r="L5632" s="2" t="str">
        <f>$B5632&amp;"-"&amp;COUNTIF($B$2:$B5632, $B5632)</f>
        <v>2718-1</v>
      </c>
    </row>
    <row r="5633" spans="1:12" x14ac:dyDescent="0.2">
      <c r="A5633" s="2" t="s">
        <v>4360</v>
      </c>
      <c r="B5633" s="2">
        <v>2873</v>
      </c>
      <c r="C5633" s="2">
        <v>0</v>
      </c>
      <c r="D5633" s="2" t="s">
        <v>4360</v>
      </c>
      <c r="E5633" s="2">
        <v>6722</v>
      </c>
      <c r="F5633" s="2" t="s">
        <v>4339</v>
      </c>
      <c r="G5633" s="2">
        <v>2579359.1039999998</v>
      </c>
      <c r="H5633" s="2">
        <v>1239267.5290000001</v>
      </c>
      <c r="I5633" s="2" t="s">
        <v>4898</v>
      </c>
      <c r="J5633" s="4">
        <v>39630</v>
      </c>
      <c r="K5633" s="230">
        <f t="shared" si="289"/>
        <v>2</v>
      </c>
      <c r="L5633" s="2" t="str">
        <f>$B5633&amp;"-"&amp;COUNTIF($B$2:$B5633, $B5633)</f>
        <v>2873-1</v>
      </c>
    </row>
    <row r="5634" spans="1:12" x14ac:dyDescent="0.2">
      <c r="A5634" s="2" t="s">
        <v>4361</v>
      </c>
      <c r="B5634" s="2">
        <v>2805</v>
      </c>
      <c r="C5634" s="2">
        <v>0</v>
      </c>
      <c r="D5634" s="2" t="s">
        <v>4361</v>
      </c>
      <c r="E5634" s="2">
        <v>6724</v>
      </c>
      <c r="F5634" s="2" t="s">
        <v>4339</v>
      </c>
      <c r="G5634" s="2">
        <v>2595741.307</v>
      </c>
      <c r="H5634" s="2">
        <v>1249579.1070000001</v>
      </c>
      <c r="I5634" s="2" t="s">
        <v>4898</v>
      </c>
      <c r="J5634" s="4">
        <v>39630</v>
      </c>
      <c r="K5634" s="230">
        <f t="shared" si="289"/>
        <v>2</v>
      </c>
      <c r="L5634" s="2" t="str">
        <f>$B5634&amp;"-"&amp;COUNTIF($B$2:$B5634, $B5634)</f>
        <v>2805-2</v>
      </c>
    </row>
    <row r="5635" spans="1:12" x14ac:dyDescent="0.2">
      <c r="A5635" s="2" t="s">
        <v>676</v>
      </c>
      <c r="B5635" s="2">
        <v>2748</v>
      </c>
      <c r="C5635" s="2">
        <v>2</v>
      </c>
      <c r="D5635" s="2" t="s">
        <v>4363</v>
      </c>
      <c r="E5635" s="2">
        <v>6729</v>
      </c>
      <c r="F5635" s="2" t="s">
        <v>4339</v>
      </c>
      <c r="G5635" s="2">
        <v>2585546.7319999998</v>
      </c>
      <c r="H5635" s="2">
        <v>1237615.8700000001</v>
      </c>
      <c r="I5635" s="2" t="s">
        <v>4898</v>
      </c>
      <c r="J5635" s="4">
        <v>39630</v>
      </c>
      <c r="K5635" s="230">
        <f t="shared" ref="K5635:K5698" si="290">IF(I5635="it", 1, IF(I5635="fr", 2, 3))</f>
        <v>2</v>
      </c>
      <c r="L5635" s="2" t="str">
        <f>$B5635&amp;"-"&amp;COUNTIF($B$2:$B5635, $B5635)</f>
        <v>2748-3</v>
      </c>
    </row>
    <row r="5636" spans="1:12" x14ac:dyDescent="0.2">
      <c r="A5636" s="2" t="s">
        <v>4362</v>
      </c>
      <c r="B5636" s="2">
        <v>2853</v>
      </c>
      <c r="C5636" s="2">
        <v>0</v>
      </c>
      <c r="D5636" s="2" t="s">
        <v>4363</v>
      </c>
      <c r="E5636" s="2">
        <v>6729</v>
      </c>
      <c r="F5636" s="2" t="s">
        <v>4339</v>
      </c>
      <c r="G5636" s="2">
        <v>2587997.3059999999</v>
      </c>
      <c r="H5636" s="2">
        <v>1242224.6510000001</v>
      </c>
      <c r="I5636" s="2" t="s">
        <v>4898</v>
      </c>
      <c r="J5636" s="4">
        <v>39630</v>
      </c>
      <c r="K5636" s="230">
        <f t="shared" si="290"/>
        <v>2</v>
      </c>
      <c r="L5636" s="2" t="str">
        <f>$B5636&amp;"-"&amp;COUNTIF($B$2:$B5636, $B5636)</f>
        <v>2853-2</v>
      </c>
    </row>
    <row r="5637" spans="1:12" x14ac:dyDescent="0.2">
      <c r="A5637" s="2" t="s">
        <v>4364</v>
      </c>
      <c r="B5637" s="2">
        <v>2854</v>
      </c>
      <c r="C5637" s="2">
        <v>0</v>
      </c>
      <c r="D5637" s="2" t="s">
        <v>4363</v>
      </c>
      <c r="E5637" s="2">
        <v>6729</v>
      </c>
      <c r="F5637" s="2" t="s">
        <v>4339</v>
      </c>
      <c r="G5637" s="2">
        <v>2584798.0839999998</v>
      </c>
      <c r="H5637" s="2">
        <v>1242877.037</v>
      </c>
      <c r="I5637" s="2" t="s">
        <v>4898</v>
      </c>
      <c r="J5637" s="4">
        <v>39630</v>
      </c>
      <c r="K5637" s="230">
        <f t="shared" si="290"/>
        <v>2</v>
      </c>
      <c r="L5637" s="2" t="str">
        <f>$B5637&amp;"-"&amp;COUNTIF($B$2:$B5637, $B5637)</f>
        <v>2854-1</v>
      </c>
    </row>
    <row r="5638" spans="1:12" x14ac:dyDescent="0.2">
      <c r="A5638" s="2" t="s">
        <v>4365</v>
      </c>
      <c r="B5638" s="2">
        <v>2855</v>
      </c>
      <c r="C5638" s="2">
        <v>0</v>
      </c>
      <c r="D5638" s="2" t="s">
        <v>4363</v>
      </c>
      <c r="E5638" s="2">
        <v>6729</v>
      </c>
      <c r="F5638" s="2" t="s">
        <v>4339</v>
      </c>
      <c r="G5638" s="2">
        <v>2580887.9900000002</v>
      </c>
      <c r="H5638" s="2">
        <v>1241496.7120000001</v>
      </c>
      <c r="I5638" s="2" t="s">
        <v>4898</v>
      </c>
      <c r="J5638" s="4">
        <v>39630</v>
      </c>
      <c r="K5638" s="230">
        <f t="shared" si="290"/>
        <v>2</v>
      </c>
      <c r="L5638" s="2" t="str">
        <f>$B5638&amp;"-"&amp;COUNTIF($B$2:$B5638, $B5638)</f>
        <v>2855-1</v>
      </c>
    </row>
    <row r="5639" spans="1:12" x14ac:dyDescent="0.2">
      <c r="A5639" s="2" t="s">
        <v>4366</v>
      </c>
      <c r="B5639" s="2">
        <v>2863</v>
      </c>
      <c r="C5639" s="2">
        <v>0</v>
      </c>
      <c r="D5639" s="2" t="s">
        <v>4363</v>
      </c>
      <c r="E5639" s="2">
        <v>6729</v>
      </c>
      <c r="F5639" s="2" t="s">
        <v>4339</v>
      </c>
      <c r="G5639" s="2">
        <v>2582943.5780000002</v>
      </c>
      <c r="H5639" s="2">
        <v>1239335.889</v>
      </c>
      <c r="I5639" s="2" t="s">
        <v>4898</v>
      </c>
      <c r="J5639" s="4">
        <v>39630</v>
      </c>
      <c r="K5639" s="230">
        <f t="shared" si="290"/>
        <v>2</v>
      </c>
      <c r="L5639" s="2" t="str">
        <f>$B5639&amp;"-"&amp;COUNTIF($B$2:$B5639, $B5639)</f>
        <v>2863-1</v>
      </c>
    </row>
    <row r="5640" spans="1:12" x14ac:dyDescent="0.2">
      <c r="A5640" s="2" t="s">
        <v>4367</v>
      </c>
      <c r="B5640" s="2">
        <v>2864</v>
      </c>
      <c r="C5640" s="2">
        <v>0</v>
      </c>
      <c r="D5640" s="2" t="s">
        <v>4363</v>
      </c>
      <c r="E5640" s="2">
        <v>6729</v>
      </c>
      <c r="F5640" s="2" t="s">
        <v>4339</v>
      </c>
      <c r="G5640" s="2">
        <v>2588848.4049999998</v>
      </c>
      <c r="H5640" s="2">
        <v>1238804.6850000001</v>
      </c>
      <c r="I5640" s="2" t="s">
        <v>4898</v>
      </c>
      <c r="J5640" s="4">
        <v>39630</v>
      </c>
      <c r="K5640" s="230">
        <f t="shared" si="290"/>
        <v>2</v>
      </c>
      <c r="L5640" s="2" t="str">
        <f>$B5640&amp;"-"&amp;COUNTIF($B$2:$B5640, $B5640)</f>
        <v>2864-1</v>
      </c>
    </row>
    <row r="5641" spans="1:12" x14ac:dyDescent="0.2">
      <c r="A5641" s="2" t="s">
        <v>4368</v>
      </c>
      <c r="B5641" s="2">
        <v>2824</v>
      </c>
      <c r="C5641" s="2">
        <v>0</v>
      </c>
      <c r="D5641" s="2" t="s">
        <v>4369</v>
      </c>
      <c r="E5641" s="2">
        <v>6730</v>
      </c>
      <c r="F5641" s="2" t="s">
        <v>4339</v>
      </c>
      <c r="G5641" s="2">
        <v>2599052.5929999999</v>
      </c>
      <c r="H5641" s="2">
        <v>1244373.7150000001</v>
      </c>
      <c r="I5641" s="2" t="s">
        <v>4898</v>
      </c>
      <c r="J5641" s="4">
        <v>39630</v>
      </c>
      <c r="K5641" s="230">
        <f t="shared" si="290"/>
        <v>2</v>
      </c>
      <c r="L5641" s="2" t="str">
        <f>$B5641&amp;"-"&amp;COUNTIF($B$2:$B5641, $B5641)</f>
        <v>2824-2</v>
      </c>
    </row>
    <row r="5642" spans="1:12" x14ac:dyDescent="0.2">
      <c r="A5642" s="2" t="s">
        <v>4370</v>
      </c>
      <c r="B5642" s="2">
        <v>2826</v>
      </c>
      <c r="C5642" s="2">
        <v>0</v>
      </c>
      <c r="D5642" s="2" t="s">
        <v>4369</v>
      </c>
      <c r="E5642" s="2">
        <v>6730</v>
      </c>
      <c r="F5642" s="2" t="s">
        <v>4339</v>
      </c>
      <c r="G5642" s="2">
        <v>2602612.0189999999</v>
      </c>
      <c r="H5642" s="2">
        <v>1244631.1869999999</v>
      </c>
      <c r="I5642" s="2" t="s">
        <v>4898</v>
      </c>
      <c r="J5642" s="4">
        <v>39630</v>
      </c>
      <c r="K5642" s="230">
        <f t="shared" si="290"/>
        <v>2</v>
      </c>
      <c r="L5642" s="2" t="str">
        <f>$B5642&amp;"-"&amp;COUNTIF($B$2:$B5642, $B5642)</f>
        <v>2826-1</v>
      </c>
    </row>
    <row r="5643" spans="1:12" x14ac:dyDescent="0.2">
      <c r="A5643" s="2" t="s">
        <v>4371</v>
      </c>
      <c r="B5643" s="2">
        <v>2828</v>
      </c>
      <c r="C5643" s="2">
        <v>0</v>
      </c>
      <c r="D5643" s="2" t="s">
        <v>4369</v>
      </c>
      <c r="E5643" s="2">
        <v>6730</v>
      </c>
      <c r="F5643" s="2" t="s">
        <v>4339</v>
      </c>
      <c r="G5643" s="2">
        <v>2605446.8080000002</v>
      </c>
      <c r="H5643" s="2">
        <v>1245453.1340000001</v>
      </c>
      <c r="I5643" s="2" t="s">
        <v>4898</v>
      </c>
      <c r="J5643" s="4">
        <v>39630</v>
      </c>
      <c r="K5643" s="230">
        <f t="shared" si="290"/>
        <v>2</v>
      </c>
      <c r="L5643" s="2" t="str">
        <f>$B5643&amp;"-"&amp;COUNTIF($B$2:$B5643, $B5643)</f>
        <v>2828-1</v>
      </c>
    </row>
    <row r="5644" spans="1:12" x14ac:dyDescent="0.2">
      <c r="A5644" s="2" t="s">
        <v>4372</v>
      </c>
      <c r="B5644" s="2">
        <v>2829</v>
      </c>
      <c r="C5644" s="2">
        <v>0</v>
      </c>
      <c r="D5644" s="2" t="s">
        <v>4369</v>
      </c>
      <c r="E5644" s="2">
        <v>6730</v>
      </c>
      <c r="F5644" s="2" t="s">
        <v>4339</v>
      </c>
      <c r="G5644" s="2">
        <v>2604169.2680000002</v>
      </c>
      <c r="H5644" s="2">
        <v>1240924.7450000001</v>
      </c>
      <c r="I5644" s="2" t="s">
        <v>4898</v>
      </c>
      <c r="J5644" s="4">
        <v>39630</v>
      </c>
      <c r="K5644" s="230">
        <f t="shared" si="290"/>
        <v>2</v>
      </c>
      <c r="L5644" s="2" t="str">
        <f>$B5644&amp;"-"&amp;COUNTIF($B$2:$B5644, $B5644)</f>
        <v>2829-1</v>
      </c>
    </row>
    <row r="5645" spans="1:12" x14ac:dyDescent="0.2">
      <c r="A5645" s="2" t="s">
        <v>4347</v>
      </c>
      <c r="B5645" s="2">
        <v>2832</v>
      </c>
      <c r="C5645" s="2">
        <v>0</v>
      </c>
      <c r="D5645" s="2" t="s">
        <v>4369</v>
      </c>
      <c r="E5645" s="2">
        <v>6730</v>
      </c>
      <c r="F5645" s="2" t="s">
        <v>4339</v>
      </c>
      <c r="G5645" s="2">
        <v>2599628.92</v>
      </c>
      <c r="H5645" s="2">
        <v>1242173.297</v>
      </c>
      <c r="I5645" s="2" t="s">
        <v>4898</v>
      </c>
      <c r="J5645" s="4">
        <v>39630</v>
      </c>
      <c r="K5645" s="230">
        <f t="shared" si="290"/>
        <v>2</v>
      </c>
      <c r="L5645" s="2" t="str">
        <f>$B5645&amp;"-"&amp;COUNTIF($B$2:$B5645, $B5645)</f>
        <v>2832-2</v>
      </c>
    </row>
    <row r="5646" spans="1:12" x14ac:dyDescent="0.2">
      <c r="A5646" s="2" t="s">
        <v>4373</v>
      </c>
      <c r="B5646" s="2">
        <v>2360</v>
      </c>
      <c r="C5646" s="2">
        <v>0</v>
      </c>
      <c r="D5646" s="2" t="s">
        <v>4374</v>
      </c>
      <c r="E5646" s="2">
        <v>6741</v>
      </c>
      <c r="F5646" s="2" t="s">
        <v>4339</v>
      </c>
      <c r="G5646" s="2">
        <v>2569361.3590000002</v>
      </c>
      <c r="H5646" s="2">
        <v>1234601.5209999999</v>
      </c>
      <c r="I5646" s="2" t="s">
        <v>4898</v>
      </c>
      <c r="J5646" s="4">
        <v>39630</v>
      </c>
      <c r="K5646" s="230">
        <f t="shared" si="290"/>
        <v>2</v>
      </c>
      <c r="L5646" s="2" t="str">
        <f>$B5646&amp;"-"&amp;COUNTIF($B$2:$B5646, $B5646)</f>
        <v>2360-1</v>
      </c>
    </row>
    <row r="5647" spans="1:12" x14ac:dyDescent="0.2">
      <c r="A5647" s="2" t="s">
        <v>4385</v>
      </c>
      <c r="B5647" s="2">
        <v>2362</v>
      </c>
      <c r="C5647" s="2">
        <v>0</v>
      </c>
      <c r="D5647" s="2" t="s">
        <v>4374</v>
      </c>
      <c r="E5647" s="2">
        <v>6741</v>
      </c>
      <c r="F5647" s="2" t="s">
        <v>4339</v>
      </c>
      <c r="G5647" s="2">
        <v>2571536.0759999999</v>
      </c>
      <c r="H5647" s="2">
        <v>1232901.9450000001</v>
      </c>
      <c r="I5647" s="2" t="s">
        <v>4898</v>
      </c>
      <c r="J5647" s="4">
        <v>39630</v>
      </c>
      <c r="K5647" s="230">
        <f t="shared" si="290"/>
        <v>2</v>
      </c>
      <c r="L5647" s="2" t="str">
        <f>$B5647&amp;"-"&amp;COUNTIF($B$2:$B5647, $B5647)</f>
        <v>2362-1</v>
      </c>
    </row>
    <row r="5648" spans="1:12" x14ac:dyDescent="0.2">
      <c r="A5648" s="2" t="s">
        <v>4378</v>
      </c>
      <c r="B5648" s="2">
        <v>2363</v>
      </c>
      <c r="C5648" s="2">
        <v>0</v>
      </c>
      <c r="D5648" s="2" t="s">
        <v>4374</v>
      </c>
      <c r="E5648" s="2">
        <v>6741</v>
      </c>
      <c r="F5648" s="2" t="s">
        <v>4339</v>
      </c>
      <c r="G5648" s="2">
        <v>2569357.594</v>
      </c>
      <c r="H5648" s="2">
        <v>1236710.1429999999</v>
      </c>
      <c r="I5648" s="2" t="s">
        <v>4898</v>
      </c>
      <c r="J5648" s="4">
        <v>39630</v>
      </c>
      <c r="K5648" s="230">
        <f t="shared" si="290"/>
        <v>2</v>
      </c>
      <c r="L5648" s="2" t="str">
        <f>$B5648&amp;"-"&amp;COUNTIF($B$2:$B5648, $B5648)</f>
        <v>2363-1</v>
      </c>
    </row>
    <row r="5649" spans="1:12" x14ac:dyDescent="0.2">
      <c r="A5649" s="2" t="s">
        <v>465</v>
      </c>
      <c r="B5649" s="2">
        <v>2333</v>
      </c>
      <c r="C5649" s="2">
        <v>0</v>
      </c>
      <c r="D5649" s="2" t="s">
        <v>4375</v>
      </c>
      <c r="E5649" s="2">
        <v>6742</v>
      </c>
      <c r="F5649" s="2" t="s">
        <v>4339</v>
      </c>
      <c r="G5649" s="2">
        <v>2558790.8369999998</v>
      </c>
      <c r="H5649" s="2">
        <v>1222929.19</v>
      </c>
      <c r="I5649" s="2" t="s">
        <v>4898</v>
      </c>
      <c r="J5649" s="4">
        <v>39630</v>
      </c>
      <c r="K5649" s="230">
        <f t="shared" si="290"/>
        <v>2</v>
      </c>
      <c r="L5649" s="2" t="str">
        <f>$B5649&amp;"-"&amp;COUNTIF($B$2:$B5649, $B5649)</f>
        <v>2333-4</v>
      </c>
    </row>
    <row r="5650" spans="1:12" x14ac:dyDescent="0.2">
      <c r="A5650" s="2" t="s">
        <v>4375</v>
      </c>
      <c r="B5650" s="2">
        <v>2336</v>
      </c>
      <c r="C5650" s="2">
        <v>0</v>
      </c>
      <c r="D5650" s="2" t="s">
        <v>4375</v>
      </c>
      <c r="E5650" s="2">
        <v>6742</v>
      </c>
      <c r="F5650" s="2" t="s">
        <v>4339</v>
      </c>
      <c r="G5650" s="2">
        <v>2559033.0019999999</v>
      </c>
      <c r="H5650" s="2">
        <v>1225369.098</v>
      </c>
      <c r="I5650" s="2" t="s">
        <v>4898</v>
      </c>
      <c r="J5650" s="4">
        <v>39630</v>
      </c>
      <c r="K5650" s="230">
        <f t="shared" si="290"/>
        <v>2</v>
      </c>
      <c r="L5650" s="2" t="str">
        <f>$B5650&amp;"-"&amp;COUNTIF($B$2:$B5650, $B5650)</f>
        <v>2336-1</v>
      </c>
    </row>
    <row r="5651" spans="1:12" x14ac:dyDescent="0.2">
      <c r="A5651" s="2" t="s">
        <v>4376</v>
      </c>
      <c r="B5651" s="2">
        <v>2345</v>
      </c>
      <c r="C5651" s="2">
        <v>0</v>
      </c>
      <c r="D5651" s="2" t="s">
        <v>4376</v>
      </c>
      <c r="E5651" s="2">
        <v>6743</v>
      </c>
      <c r="F5651" s="2" t="s">
        <v>4339</v>
      </c>
      <c r="G5651" s="2">
        <v>2566862.6469999999</v>
      </c>
      <c r="H5651" s="2">
        <v>1228359.825</v>
      </c>
      <c r="I5651" s="2" t="s">
        <v>4898</v>
      </c>
      <c r="J5651" s="4">
        <v>39630</v>
      </c>
      <c r="K5651" s="230">
        <f t="shared" si="290"/>
        <v>2</v>
      </c>
      <c r="L5651" s="2" t="str">
        <f>$B5651&amp;"-"&amp;COUNTIF($B$2:$B5651, $B5651)</f>
        <v>2345-4</v>
      </c>
    </row>
    <row r="5652" spans="1:12" x14ac:dyDescent="0.2">
      <c r="A5652" s="2" t="s">
        <v>4377</v>
      </c>
      <c r="B5652" s="2">
        <v>2345</v>
      </c>
      <c r="C5652" s="2">
        <v>3</v>
      </c>
      <c r="D5652" s="2" t="s">
        <v>4376</v>
      </c>
      <c r="E5652" s="2">
        <v>6743</v>
      </c>
      <c r="F5652" s="2" t="s">
        <v>4339</v>
      </c>
      <c r="G5652" s="2">
        <v>2568903.5060000001</v>
      </c>
      <c r="H5652" s="2">
        <v>1230372.5660000001</v>
      </c>
      <c r="I5652" s="2" t="s">
        <v>4898</v>
      </c>
      <c r="J5652" s="4">
        <v>39630</v>
      </c>
      <c r="K5652" s="230">
        <f t="shared" si="290"/>
        <v>2</v>
      </c>
      <c r="L5652" s="2" t="str">
        <f>$B5652&amp;"-"&amp;COUNTIF($B$2:$B5652, $B5652)</f>
        <v>2345-5</v>
      </c>
    </row>
    <row r="5653" spans="1:12" x14ac:dyDescent="0.2">
      <c r="A5653" s="2" t="s">
        <v>4392</v>
      </c>
      <c r="B5653" s="2">
        <v>2353</v>
      </c>
      <c r="C5653" s="2">
        <v>0</v>
      </c>
      <c r="D5653" s="2" t="s">
        <v>4378</v>
      </c>
      <c r="E5653" s="2">
        <v>6745</v>
      </c>
      <c r="F5653" s="2" t="s">
        <v>4339</v>
      </c>
      <c r="G5653" s="2">
        <v>2567754.034</v>
      </c>
      <c r="H5653" s="2">
        <v>1237958.7919999999</v>
      </c>
      <c r="I5653" s="2" t="s">
        <v>4898</v>
      </c>
      <c r="J5653" s="4">
        <v>39630</v>
      </c>
      <c r="K5653" s="230">
        <f t="shared" si="290"/>
        <v>2</v>
      </c>
      <c r="L5653" s="2" t="str">
        <f>$B5653&amp;"-"&amp;COUNTIF($B$2:$B5653, $B5653)</f>
        <v>2353-1</v>
      </c>
    </row>
    <row r="5654" spans="1:12" x14ac:dyDescent="0.2">
      <c r="A5654" s="2" t="s">
        <v>4378</v>
      </c>
      <c r="B5654" s="2">
        <v>2363</v>
      </c>
      <c r="C5654" s="2">
        <v>0</v>
      </c>
      <c r="D5654" s="2" t="s">
        <v>4378</v>
      </c>
      <c r="E5654" s="2">
        <v>6745</v>
      </c>
      <c r="F5654" s="2" t="s">
        <v>4339</v>
      </c>
      <c r="G5654" s="2">
        <v>2569924.915</v>
      </c>
      <c r="H5654" s="2">
        <v>1237560.827</v>
      </c>
      <c r="I5654" s="2" t="s">
        <v>4898</v>
      </c>
      <c r="J5654" s="4">
        <v>39630</v>
      </c>
      <c r="K5654" s="230">
        <f t="shared" si="290"/>
        <v>2</v>
      </c>
      <c r="L5654" s="2" t="str">
        <f>$B5654&amp;"-"&amp;COUNTIF($B$2:$B5654, $B5654)</f>
        <v>2363-2</v>
      </c>
    </row>
    <row r="5655" spans="1:12" x14ac:dyDescent="0.2">
      <c r="A5655" s="2" t="s">
        <v>4379</v>
      </c>
      <c r="B5655" s="2">
        <v>2714</v>
      </c>
      <c r="C5655" s="2">
        <v>0</v>
      </c>
      <c r="D5655" s="2" t="s">
        <v>4380</v>
      </c>
      <c r="E5655" s="2">
        <v>6748</v>
      </c>
      <c r="F5655" s="2" t="s">
        <v>4339</v>
      </c>
      <c r="G5655" s="2">
        <v>2575975.827</v>
      </c>
      <c r="H5655" s="2">
        <v>1233824.067</v>
      </c>
      <c r="I5655" s="2" t="s">
        <v>4898</v>
      </c>
      <c r="J5655" s="4">
        <v>39630</v>
      </c>
      <c r="K5655" s="230">
        <f t="shared" si="290"/>
        <v>2</v>
      </c>
      <c r="L5655" s="2" t="str">
        <f>$B5655&amp;"-"&amp;COUNTIF($B$2:$B5655, $B5655)</f>
        <v>2714-1</v>
      </c>
    </row>
    <row r="5656" spans="1:12" x14ac:dyDescent="0.2">
      <c r="A5656" s="2" t="s">
        <v>4381</v>
      </c>
      <c r="B5656" s="2">
        <v>2714</v>
      </c>
      <c r="C5656" s="2">
        <v>2</v>
      </c>
      <c r="D5656" s="2" t="s">
        <v>4380</v>
      </c>
      <c r="E5656" s="2">
        <v>6748</v>
      </c>
      <c r="F5656" s="2" t="s">
        <v>4339</v>
      </c>
      <c r="G5656" s="2">
        <v>2574402.449</v>
      </c>
      <c r="H5656" s="2">
        <v>1233764.598</v>
      </c>
      <c r="I5656" s="2" t="s">
        <v>4898</v>
      </c>
      <c r="J5656" s="4">
        <v>39630</v>
      </c>
      <c r="K5656" s="230">
        <f t="shared" si="290"/>
        <v>2</v>
      </c>
      <c r="L5656" s="2" t="str">
        <f>$B5656&amp;"-"&amp;COUNTIF($B$2:$B5656, $B5656)</f>
        <v>2714-2</v>
      </c>
    </row>
    <row r="5657" spans="1:12" x14ac:dyDescent="0.2">
      <c r="A5657" s="2" t="s">
        <v>4385</v>
      </c>
      <c r="B5657" s="2">
        <v>2362</v>
      </c>
      <c r="C5657" s="2">
        <v>0</v>
      </c>
      <c r="D5657" s="2" t="s">
        <v>4383</v>
      </c>
      <c r="E5657" s="2">
        <v>6750</v>
      </c>
      <c r="F5657" s="2" t="s">
        <v>4339</v>
      </c>
      <c r="G5657" s="2">
        <v>2574859.5120000001</v>
      </c>
      <c r="H5657" s="2">
        <v>1236816.5889999999</v>
      </c>
      <c r="I5657" s="2" t="s">
        <v>4898</v>
      </c>
      <c r="J5657" s="4">
        <v>39630</v>
      </c>
      <c r="K5657" s="230">
        <f t="shared" si="290"/>
        <v>2</v>
      </c>
      <c r="L5657" s="2" t="str">
        <f>$B5657&amp;"-"&amp;COUNTIF($B$2:$B5657, $B5657)</f>
        <v>2362-2</v>
      </c>
    </row>
    <row r="5658" spans="1:12" x14ac:dyDescent="0.2">
      <c r="A5658" s="2" t="s">
        <v>4382</v>
      </c>
      <c r="B5658" s="2">
        <v>2718</v>
      </c>
      <c r="C5658" s="2">
        <v>0</v>
      </c>
      <c r="D5658" s="2" t="s">
        <v>4383</v>
      </c>
      <c r="E5658" s="2">
        <v>6750</v>
      </c>
      <c r="F5658" s="2" t="s">
        <v>4339</v>
      </c>
      <c r="G5658" s="2">
        <v>2576726.1179999998</v>
      </c>
      <c r="H5658" s="2">
        <v>1236426.2520000001</v>
      </c>
      <c r="I5658" s="2" t="s">
        <v>4898</v>
      </c>
      <c r="J5658" s="4">
        <v>39630</v>
      </c>
      <c r="K5658" s="230">
        <f t="shared" si="290"/>
        <v>2</v>
      </c>
      <c r="L5658" s="2" t="str">
        <f>$B5658&amp;"-"&amp;COUNTIF($B$2:$B5658, $B5658)</f>
        <v>2718-2</v>
      </c>
    </row>
    <row r="5659" spans="1:12" x14ac:dyDescent="0.2">
      <c r="A5659" s="2" t="s">
        <v>4384</v>
      </c>
      <c r="B5659" s="2">
        <v>2718</v>
      </c>
      <c r="C5659" s="2">
        <v>2</v>
      </c>
      <c r="D5659" s="2" t="s">
        <v>4383</v>
      </c>
      <c r="E5659" s="2">
        <v>6750</v>
      </c>
      <c r="F5659" s="2" t="s">
        <v>4339</v>
      </c>
      <c r="G5659" s="2">
        <v>2578676.1669999999</v>
      </c>
      <c r="H5659" s="2">
        <v>1237554.77</v>
      </c>
      <c r="I5659" s="2" t="s">
        <v>4898</v>
      </c>
      <c r="J5659" s="4">
        <v>39630</v>
      </c>
      <c r="K5659" s="230">
        <f t="shared" si="290"/>
        <v>2</v>
      </c>
      <c r="L5659" s="2" t="str">
        <f>$B5659&amp;"-"&amp;COUNTIF($B$2:$B5659, $B5659)</f>
        <v>2718-3</v>
      </c>
    </row>
    <row r="5660" spans="1:12" x14ac:dyDescent="0.2">
      <c r="A5660" s="2" t="s">
        <v>4385</v>
      </c>
      <c r="B5660" s="2">
        <v>2362</v>
      </c>
      <c r="C5660" s="2">
        <v>0</v>
      </c>
      <c r="D5660" s="2" t="s">
        <v>4385</v>
      </c>
      <c r="E5660" s="2">
        <v>6751</v>
      </c>
      <c r="F5660" s="2" t="s">
        <v>4339</v>
      </c>
      <c r="G5660" s="2">
        <v>2572099</v>
      </c>
      <c r="H5660" s="2">
        <v>1235416.79</v>
      </c>
      <c r="I5660" s="2" t="s">
        <v>4898</v>
      </c>
      <c r="J5660" s="4">
        <v>39630</v>
      </c>
      <c r="K5660" s="230">
        <f t="shared" si="290"/>
        <v>2</v>
      </c>
      <c r="L5660" s="2" t="str">
        <f>$B5660&amp;"-"&amp;COUNTIF($B$2:$B5660, $B5660)</f>
        <v>2362-3</v>
      </c>
    </row>
    <row r="5661" spans="1:12" x14ac:dyDescent="0.2">
      <c r="A5661" s="2" t="s">
        <v>4386</v>
      </c>
      <c r="B5661" s="2">
        <v>2362</v>
      </c>
      <c r="C5661" s="2">
        <v>2</v>
      </c>
      <c r="D5661" s="2" t="s">
        <v>4385</v>
      </c>
      <c r="E5661" s="2">
        <v>6751</v>
      </c>
      <c r="F5661" s="2" t="s">
        <v>4339</v>
      </c>
      <c r="G5661" s="2">
        <v>2573499.0690000001</v>
      </c>
      <c r="H5661" s="2">
        <v>1239481.139</v>
      </c>
      <c r="I5661" s="2" t="s">
        <v>4898</v>
      </c>
      <c r="J5661" s="4">
        <v>39630</v>
      </c>
      <c r="K5661" s="230">
        <f t="shared" si="290"/>
        <v>2</v>
      </c>
      <c r="L5661" s="2" t="str">
        <f>$B5661&amp;"-"&amp;COUNTIF($B$2:$B5661, $B5661)</f>
        <v>2362-4</v>
      </c>
    </row>
    <row r="5662" spans="1:12" x14ac:dyDescent="0.2">
      <c r="A5662" s="2" t="s">
        <v>4382</v>
      </c>
      <c r="B5662" s="2">
        <v>2718</v>
      </c>
      <c r="C5662" s="2">
        <v>0</v>
      </c>
      <c r="D5662" s="2" t="s">
        <v>4385</v>
      </c>
      <c r="E5662" s="2">
        <v>6751</v>
      </c>
      <c r="F5662" s="2" t="s">
        <v>4339</v>
      </c>
      <c r="G5662" s="2">
        <v>2574293.6290000002</v>
      </c>
      <c r="H5662" s="2">
        <v>1235653.433</v>
      </c>
      <c r="I5662" s="2" t="s">
        <v>4898</v>
      </c>
      <c r="J5662" s="4">
        <v>39630</v>
      </c>
      <c r="K5662" s="230">
        <f t="shared" si="290"/>
        <v>2</v>
      </c>
      <c r="L5662" s="2" t="str">
        <f>$B5662&amp;"-"&amp;COUNTIF($B$2:$B5662, $B5662)</f>
        <v>2718-4</v>
      </c>
    </row>
    <row r="5663" spans="1:12" x14ac:dyDescent="0.2">
      <c r="A5663" s="2" t="s">
        <v>4387</v>
      </c>
      <c r="B5663" s="2">
        <v>2338</v>
      </c>
      <c r="C5663" s="2">
        <v>0</v>
      </c>
      <c r="D5663" s="2" t="s">
        <v>4388</v>
      </c>
      <c r="E5663" s="2">
        <v>6753</v>
      </c>
      <c r="F5663" s="2" t="s">
        <v>4339</v>
      </c>
      <c r="G5663" s="2">
        <v>2566614.98</v>
      </c>
      <c r="H5663" s="2">
        <v>1231290.034</v>
      </c>
      <c r="I5663" s="2" t="s">
        <v>4898</v>
      </c>
      <c r="J5663" s="4">
        <v>39630</v>
      </c>
      <c r="K5663" s="230">
        <f t="shared" si="290"/>
        <v>2</v>
      </c>
      <c r="L5663" s="2" t="str">
        <f>$B5663&amp;"-"&amp;COUNTIF($B$2:$B5663, $B5663)</f>
        <v>2338-1</v>
      </c>
    </row>
    <row r="5664" spans="1:12" x14ac:dyDescent="0.2">
      <c r="A5664" s="2" t="s">
        <v>4388</v>
      </c>
      <c r="B5664" s="2">
        <v>2338</v>
      </c>
      <c r="C5664" s="2">
        <v>2</v>
      </c>
      <c r="D5664" s="2" t="s">
        <v>4388</v>
      </c>
      <c r="E5664" s="2">
        <v>6753</v>
      </c>
      <c r="F5664" s="2" t="s">
        <v>4339</v>
      </c>
      <c r="G5664" s="2">
        <v>2565652.3459999999</v>
      </c>
      <c r="H5664" s="2">
        <v>1232717.253</v>
      </c>
      <c r="I5664" s="2" t="s">
        <v>4898</v>
      </c>
      <c r="J5664" s="4">
        <v>39630</v>
      </c>
      <c r="K5664" s="230">
        <f t="shared" si="290"/>
        <v>2</v>
      </c>
      <c r="L5664" s="2" t="str">
        <f>$B5664&amp;"-"&amp;COUNTIF($B$2:$B5664, $B5664)</f>
        <v>2338-2</v>
      </c>
    </row>
    <row r="5665" spans="1:12" x14ac:dyDescent="0.2">
      <c r="A5665" s="2" t="s">
        <v>4376</v>
      </c>
      <c r="B5665" s="2">
        <v>2345</v>
      </c>
      <c r="C5665" s="2">
        <v>0</v>
      </c>
      <c r="D5665" s="2" t="s">
        <v>4388</v>
      </c>
      <c r="E5665" s="2">
        <v>6753</v>
      </c>
      <c r="F5665" s="2" t="s">
        <v>4339</v>
      </c>
      <c r="G5665" s="2">
        <v>2564013.844</v>
      </c>
      <c r="H5665" s="2">
        <v>1227521.969</v>
      </c>
      <c r="I5665" s="2" t="s">
        <v>4898</v>
      </c>
      <c r="J5665" s="4">
        <v>39630</v>
      </c>
      <c r="K5665" s="230">
        <f t="shared" si="290"/>
        <v>2</v>
      </c>
      <c r="L5665" s="2" t="str">
        <f>$B5665&amp;"-"&amp;COUNTIF($B$2:$B5665, $B5665)</f>
        <v>2345-6</v>
      </c>
    </row>
    <row r="5666" spans="1:12" x14ac:dyDescent="0.2">
      <c r="A5666" s="2" t="s">
        <v>4389</v>
      </c>
      <c r="B5666" s="2">
        <v>2345</v>
      </c>
      <c r="C5666" s="2">
        <v>2</v>
      </c>
      <c r="D5666" s="2" t="s">
        <v>4388</v>
      </c>
      <c r="E5666" s="2">
        <v>6753</v>
      </c>
      <c r="F5666" s="2" t="s">
        <v>4339</v>
      </c>
      <c r="G5666" s="2">
        <v>2564610.173</v>
      </c>
      <c r="H5666" s="2">
        <v>1225860.567</v>
      </c>
      <c r="I5666" s="2" t="s">
        <v>4898</v>
      </c>
      <c r="J5666" s="4">
        <v>39630</v>
      </c>
      <c r="K5666" s="230">
        <f t="shared" si="290"/>
        <v>2</v>
      </c>
      <c r="L5666" s="2" t="str">
        <f>$B5666&amp;"-"&amp;COUNTIF($B$2:$B5666, $B5666)</f>
        <v>2345-7</v>
      </c>
    </row>
    <row r="5667" spans="1:12" x14ac:dyDescent="0.2">
      <c r="A5667" s="2" t="s">
        <v>4375</v>
      </c>
      <c r="B5667" s="2">
        <v>2336</v>
      </c>
      <c r="C5667" s="2">
        <v>0</v>
      </c>
      <c r="D5667" s="2" t="s">
        <v>4390</v>
      </c>
      <c r="E5667" s="2">
        <v>6754</v>
      </c>
      <c r="F5667" s="2" t="s">
        <v>4339</v>
      </c>
      <c r="G5667" s="2">
        <v>2560483.6310000001</v>
      </c>
      <c r="H5667" s="2">
        <v>1228088.622</v>
      </c>
      <c r="I5667" s="2" t="s">
        <v>4898</v>
      </c>
      <c r="J5667" s="4">
        <v>39630</v>
      </c>
      <c r="K5667" s="230">
        <f t="shared" si="290"/>
        <v>2</v>
      </c>
      <c r="L5667" s="2" t="str">
        <f>$B5667&amp;"-"&amp;COUNTIF($B$2:$B5667, $B5667)</f>
        <v>2336-2</v>
      </c>
    </row>
    <row r="5668" spans="1:12" x14ac:dyDescent="0.2">
      <c r="A5668" s="2" t="s">
        <v>4390</v>
      </c>
      <c r="B5668" s="2">
        <v>2340</v>
      </c>
      <c r="C5668" s="2">
        <v>0</v>
      </c>
      <c r="D5668" s="2" t="s">
        <v>4390</v>
      </c>
      <c r="E5668" s="2">
        <v>6754</v>
      </c>
      <c r="F5668" s="2" t="s">
        <v>4339</v>
      </c>
      <c r="G5668" s="2">
        <v>2562553.8489999999</v>
      </c>
      <c r="H5668" s="2">
        <v>1229517.068</v>
      </c>
      <c r="I5668" s="2" t="s">
        <v>4898</v>
      </c>
      <c r="J5668" s="4">
        <v>39630</v>
      </c>
      <c r="K5668" s="230">
        <f t="shared" si="290"/>
        <v>2</v>
      </c>
      <c r="L5668" s="2" t="str">
        <f>$B5668&amp;"-"&amp;COUNTIF($B$2:$B5668, $B5668)</f>
        <v>2340-1</v>
      </c>
    </row>
    <row r="5669" spans="1:12" x14ac:dyDescent="0.2">
      <c r="A5669" s="2" t="s">
        <v>4376</v>
      </c>
      <c r="B5669" s="2">
        <v>2345</v>
      </c>
      <c r="C5669" s="2">
        <v>0</v>
      </c>
      <c r="D5669" s="2" t="s">
        <v>4390</v>
      </c>
      <c r="E5669" s="2">
        <v>6754</v>
      </c>
      <c r="F5669" s="2" t="s">
        <v>4339</v>
      </c>
      <c r="G5669" s="2">
        <v>2562814.9980000001</v>
      </c>
      <c r="H5669" s="2">
        <v>1226908.284</v>
      </c>
      <c r="I5669" s="2" t="s">
        <v>4898</v>
      </c>
      <c r="J5669" s="4">
        <v>39630</v>
      </c>
      <c r="K5669" s="230">
        <f t="shared" si="290"/>
        <v>2</v>
      </c>
      <c r="L5669" s="2" t="str">
        <f>$B5669&amp;"-"&amp;COUNTIF($B$2:$B5669, $B5669)</f>
        <v>2345-8</v>
      </c>
    </row>
    <row r="5670" spans="1:12" x14ac:dyDescent="0.2">
      <c r="A5670" s="2" t="s">
        <v>4391</v>
      </c>
      <c r="B5670" s="2">
        <v>2350</v>
      </c>
      <c r="C5670" s="2">
        <v>0</v>
      </c>
      <c r="D5670" s="2" t="s">
        <v>4391</v>
      </c>
      <c r="E5670" s="2">
        <v>6757</v>
      </c>
      <c r="F5670" s="2" t="s">
        <v>4339</v>
      </c>
      <c r="G5670" s="2">
        <v>2568904.5329999998</v>
      </c>
      <c r="H5670" s="2">
        <v>1232852.9850000001</v>
      </c>
      <c r="I5670" s="2" t="s">
        <v>4898</v>
      </c>
      <c r="J5670" s="4">
        <v>39630</v>
      </c>
      <c r="K5670" s="230">
        <f t="shared" si="290"/>
        <v>2</v>
      </c>
      <c r="L5670" s="2" t="str">
        <f>$B5670&amp;"-"&amp;COUNTIF($B$2:$B5670, $B5670)</f>
        <v>2350-1</v>
      </c>
    </row>
    <row r="5671" spans="1:12" x14ac:dyDescent="0.2">
      <c r="A5671" s="2" t="s">
        <v>4392</v>
      </c>
      <c r="B5671" s="2">
        <v>2353</v>
      </c>
      <c r="C5671" s="2">
        <v>0</v>
      </c>
      <c r="D5671" s="2" t="s">
        <v>4391</v>
      </c>
      <c r="E5671" s="2">
        <v>6757</v>
      </c>
      <c r="F5671" s="2" t="s">
        <v>4339</v>
      </c>
      <c r="G5671" s="2">
        <v>2566023.9840000002</v>
      </c>
      <c r="H5671" s="2">
        <v>1236703.6499999999</v>
      </c>
      <c r="I5671" s="2" t="s">
        <v>4898</v>
      </c>
      <c r="J5671" s="4">
        <v>39630</v>
      </c>
      <c r="K5671" s="230">
        <f t="shared" si="290"/>
        <v>2</v>
      </c>
      <c r="L5671" s="2" t="str">
        <f>$B5671&amp;"-"&amp;COUNTIF($B$2:$B5671, $B5671)</f>
        <v>2353-2</v>
      </c>
    </row>
    <row r="5672" spans="1:12" x14ac:dyDescent="0.2">
      <c r="A5672" s="2" t="s">
        <v>4393</v>
      </c>
      <c r="B5672" s="2">
        <v>2354</v>
      </c>
      <c r="C5672" s="2">
        <v>0</v>
      </c>
      <c r="D5672" s="2" t="s">
        <v>4391</v>
      </c>
      <c r="E5672" s="2">
        <v>6757</v>
      </c>
      <c r="F5672" s="2" t="s">
        <v>4339</v>
      </c>
      <c r="G5672" s="2">
        <v>2564127.466</v>
      </c>
      <c r="H5672" s="2">
        <v>1233590.9990000001</v>
      </c>
      <c r="I5672" s="2" t="s">
        <v>4898</v>
      </c>
      <c r="J5672" s="4">
        <v>39630</v>
      </c>
      <c r="K5672" s="230">
        <f t="shared" si="290"/>
        <v>2</v>
      </c>
      <c r="L5672" s="2" t="str">
        <f>$B5672&amp;"-"&amp;COUNTIF($B$2:$B5672, $B5672)</f>
        <v>2354-1</v>
      </c>
    </row>
    <row r="5673" spans="1:12" x14ac:dyDescent="0.2">
      <c r="A5673" s="2" t="s">
        <v>4394</v>
      </c>
      <c r="B5673" s="2">
        <v>2364</v>
      </c>
      <c r="C5673" s="2">
        <v>0</v>
      </c>
      <c r="D5673" s="2" t="s">
        <v>4395</v>
      </c>
      <c r="E5673" s="2">
        <v>6758</v>
      </c>
      <c r="F5673" s="2" t="s">
        <v>4339</v>
      </c>
      <c r="G5673" s="2">
        <v>2576055.5150000001</v>
      </c>
      <c r="H5673" s="2">
        <v>1239485.9069999999</v>
      </c>
      <c r="I5673" s="2" t="s">
        <v>4898</v>
      </c>
      <c r="J5673" s="4">
        <v>39630</v>
      </c>
      <c r="K5673" s="230">
        <f t="shared" si="290"/>
        <v>2</v>
      </c>
      <c r="L5673" s="2" t="str">
        <f>$B5673&amp;"-"&amp;COUNTIF($B$2:$B5673, $B5673)</f>
        <v>2364-1</v>
      </c>
    </row>
    <row r="5674" spans="1:12" x14ac:dyDescent="0.2">
      <c r="A5674" s="2" t="s">
        <v>4360</v>
      </c>
      <c r="B5674" s="2">
        <v>2873</v>
      </c>
      <c r="C5674" s="2">
        <v>0</v>
      </c>
      <c r="D5674" s="2" t="s">
        <v>4395</v>
      </c>
      <c r="E5674" s="2">
        <v>6758</v>
      </c>
      <c r="F5674" s="2" t="s">
        <v>4339</v>
      </c>
      <c r="G5674" s="2">
        <v>2576280.6940000001</v>
      </c>
      <c r="H5674" s="2">
        <v>1238424.567</v>
      </c>
      <c r="I5674" s="2" t="s">
        <v>4898</v>
      </c>
      <c r="J5674" s="4">
        <v>39630</v>
      </c>
      <c r="K5674" s="230">
        <f t="shared" si="290"/>
        <v>2</v>
      </c>
      <c r="L5674" s="2" t="str">
        <f>$B5674&amp;"-"&amp;COUNTIF($B$2:$B5674, $B5674)</f>
        <v>2873-2</v>
      </c>
    </row>
    <row r="5675" spans="1:12" x14ac:dyDescent="0.2">
      <c r="A5675" s="2" t="s">
        <v>4396</v>
      </c>
      <c r="B5675" s="2">
        <v>2882</v>
      </c>
      <c r="C5675" s="2">
        <v>0</v>
      </c>
      <c r="D5675" s="2" t="s">
        <v>4395</v>
      </c>
      <c r="E5675" s="2">
        <v>6758</v>
      </c>
      <c r="F5675" s="2" t="s">
        <v>4339</v>
      </c>
      <c r="G5675" s="2">
        <v>2575296.977</v>
      </c>
      <c r="H5675" s="2">
        <v>1241146.159</v>
      </c>
      <c r="I5675" s="2" t="s">
        <v>4898</v>
      </c>
      <c r="J5675" s="4">
        <v>39630</v>
      </c>
      <c r="K5675" s="230">
        <f t="shared" si="290"/>
        <v>2</v>
      </c>
      <c r="L5675" s="2" t="str">
        <f>$B5675&amp;"-"&amp;COUNTIF($B$2:$B5675, $B5675)</f>
        <v>2882-1</v>
      </c>
    </row>
    <row r="5676" spans="1:12" x14ac:dyDescent="0.2">
      <c r="A5676" s="2" t="s">
        <v>4423</v>
      </c>
      <c r="B5676" s="2">
        <v>2883</v>
      </c>
      <c r="C5676" s="2">
        <v>0</v>
      </c>
      <c r="D5676" s="2" t="s">
        <v>4395</v>
      </c>
      <c r="E5676" s="2">
        <v>6758</v>
      </c>
      <c r="F5676" s="2" t="s">
        <v>4339</v>
      </c>
      <c r="G5676" s="2">
        <v>2577021.8650000002</v>
      </c>
      <c r="H5676" s="2">
        <v>1242016.719</v>
      </c>
      <c r="I5676" s="2" t="s">
        <v>4898</v>
      </c>
      <c r="J5676" s="4">
        <v>39630</v>
      </c>
      <c r="K5676" s="230">
        <f t="shared" si="290"/>
        <v>2</v>
      </c>
      <c r="L5676" s="2" t="str">
        <f>$B5676&amp;"-"&amp;COUNTIF($B$2:$B5676, $B5676)</f>
        <v>2883-2</v>
      </c>
    </row>
    <row r="5677" spans="1:12" x14ac:dyDescent="0.2">
      <c r="A5677" s="2" t="s">
        <v>4426</v>
      </c>
      <c r="B5677" s="2">
        <v>2886</v>
      </c>
      <c r="C5677" s="2">
        <v>0</v>
      </c>
      <c r="D5677" s="2" t="s">
        <v>4395</v>
      </c>
      <c r="E5677" s="2">
        <v>6758</v>
      </c>
      <c r="F5677" s="2" t="s">
        <v>4339</v>
      </c>
      <c r="G5677" s="2">
        <v>2574753.7340000002</v>
      </c>
      <c r="H5677" s="2">
        <v>1241020.1969999999</v>
      </c>
      <c r="I5677" s="2" t="s">
        <v>4898</v>
      </c>
      <c r="J5677" s="4">
        <v>39630</v>
      </c>
      <c r="K5677" s="230">
        <f t="shared" si="290"/>
        <v>2</v>
      </c>
      <c r="L5677" s="2" t="str">
        <f>$B5677&amp;"-"&amp;COUNTIF($B$2:$B5677, $B5677)</f>
        <v>2886-1</v>
      </c>
    </row>
    <row r="5678" spans="1:12" x14ac:dyDescent="0.2">
      <c r="A5678" s="2" t="s">
        <v>4397</v>
      </c>
      <c r="B5678" s="2">
        <v>2887</v>
      </c>
      <c r="C5678" s="2">
        <v>0</v>
      </c>
      <c r="D5678" s="2" t="s">
        <v>4397</v>
      </c>
      <c r="E5678" s="2">
        <v>6759</v>
      </c>
      <c r="F5678" s="2" t="s">
        <v>4339</v>
      </c>
      <c r="G5678" s="2">
        <v>2570407.7319999998</v>
      </c>
      <c r="H5678" s="2">
        <v>1240074.666</v>
      </c>
      <c r="I5678" s="2" t="s">
        <v>4898</v>
      </c>
      <c r="J5678" s="4">
        <v>39630</v>
      </c>
      <c r="K5678" s="230">
        <f t="shared" si="290"/>
        <v>2</v>
      </c>
      <c r="L5678" s="2" t="str">
        <f>$B5678&amp;"-"&amp;COUNTIF($B$2:$B5678, $B5678)</f>
        <v>2887-1</v>
      </c>
    </row>
    <row r="5679" spans="1:12" x14ac:dyDescent="0.2">
      <c r="A5679" s="2" t="s">
        <v>4398</v>
      </c>
      <c r="B5679" s="2">
        <v>2942</v>
      </c>
      <c r="C5679" s="2">
        <v>0</v>
      </c>
      <c r="D5679" s="2" t="s">
        <v>4398</v>
      </c>
      <c r="E5679" s="2">
        <v>6771</v>
      </c>
      <c r="F5679" s="2" t="s">
        <v>4339</v>
      </c>
      <c r="G5679" s="2">
        <v>2576436.6120000002</v>
      </c>
      <c r="H5679" s="2">
        <v>1253031.1240000001</v>
      </c>
      <c r="I5679" s="2" t="s">
        <v>4898</v>
      </c>
      <c r="J5679" s="4">
        <v>39630</v>
      </c>
      <c r="K5679" s="230">
        <f t="shared" si="290"/>
        <v>2</v>
      </c>
      <c r="L5679" s="2" t="str">
        <f>$B5679&amp;"-"&amp;COUNTIF($B$2:$B5679, $B5679)</f>
        <v>2942-1</v>
      </c>
    </row>
    <row r="5680" spans="1:12" x14ac:dyDescent="0.2">
      <c r="A5680" s="2" t="s">
        <v>4400</v>
      </c>
      <c r="B5680" s="2">
        <v>2926</v>
      </c>
      <c r="C5680" s="2">
        <v>0</v>
      </c>
      <c r="D5680" s="2" t="s">
        <v>4400</v>
      </c>
      <c r="E5680" s="2">
        <v>6774</v>
      </c>
      <c r="F5680" s="2" t="s">
        <v>4339</v>
      </c>
      <c r="G5680" s="2">
        <v>2567692.2239999999</v>
      </c>
      <c r="H5680" s="2">
        <v>1259827.31</v>
      </c>
      <c r="I5680" s="2" t="s">
        <v>4898</v>
      </c>
      <c r="J5680" s="4">
        <v>39630</v>
      </c>
      <c r="K5680" s="230">
        <f t="shared" si="290"/>
        <v>2</v>
      </c>
      <c r="L5680" s="2" t="str">
        <f>$B5680&amp;"-"&amp;COUNTIF($B$2:$B5680, $B5680)</f>
        <v>2926-1</v>
      </c>
    </row>
    <row r="5681" spans="1:12" x14ac:dyDescent="0.2">
      <c r="A5681" s="2" t="s">
        <v>4402</v>
      </c>
      <c r="B5681" s="2">
        <v>2915</v>
      </c>
      <c r="C5681" s="2">
        <v>0</v>
      </c>
      <c r="D5681" s="2" t="s">
        <v>4402</v>
      </c>
      <c r="E5681" s="2">
        <v>6778</v>
      </c>
      <c r="F5681" s="2" t="s">
        <v>4339</v>
      </c>
      <c r="G5681" s="2">
        <v>2566585.733</v>
      </c>
      <c r="H5681" s="2">
        <v>1254456.2350000001</v>
      </c>
      <c r="I5681" s="2" t="s">
        <v>4898</v>
      </c>
      <c r="J5681" s="4">
        <v>39630</v>
      </c>
      <c r="K5681" s="230">
        <f t="shared" si="290"/>
        <v>2</v>
      </c>
      <c r="L5681" s="2" t="str">
        <f>$B5681&amp;"-"&amp;COUNTIF($B$2:$B5681, $B5681)</f>
        <v>2915-1</v>
      </c>
    </row>
    <row r="5682" spans="1:12" x14ac:dyDescent="0.2">
      <c r="A5682" s="2" t="s">
        <v>4403</v>
      </c>
      <c r="B5682" s="2">
        <v>2932</v>
      </c>
      <c r="C5682" s="2">
        <v>0</v>
      </c>
      <c r="D5682" s="2" t="s">
        <v>4403</v>
      </c>
      <c r="E5682" s="2">
        <v>6781</v>
      </c>
      <c r="F5682" s="2" t="s">
        <v>4339</v>
      </c>
      <c r="G5682" s="2">
        <v>2574104.5559999999</v>
      </c>
      <c r="H5682" s="2">
        <v>1255606.1089999999</v>
      </c>
      <c r="I5682" s="2" t="s">
        <v>4898</v>
      </c>
      <c r="J5682" s="4">
        <v>39630</v>
      </c>
      <c r="K5682" s="230">
        <f t="shared" si="290"/>
        <v>2</v>
      </c>
      <c r="L5682" s="2" t="str">
        <f>$B5682&amp;"-"&amp;COUNTIF($B$2:$B5682, $B5682)</f>
        <v>2932-1</v>
      </c>
    </row>
    <row r="5683" spans="1:12" x14ac:dyDescent="0.2">
      <c r="A5683" s="2" t="s">
        <v>4409</v>
      </c>
      <c r="B5683" s="2">
        <v>2933</v>
      </c>
      <c r="C5683" s="2">
        <v>2</v>
      </c>
      <c r="D5683" s="2" t="s">
        <v>4403</v>
      </c>
      <c r="E5683" s="2">
        <v>6781</v>
      </c>
      <c r="F5683" s="2" t="s">
        <v>4339</v>
      </c>
      <c r="G5683" s="2">
        <v>2574395.4369999999</v>
      </c>
      <c r="H5683" s="2">
        <v>1257429.2250000001</v>
      </c>
      <c r="I5683" s="2" t="s">
        <v>4898</v>
      </c>
      <c r="J5683" s="4">
        <v>39630</v>
      </c>
      <c r="K5683" s="230">
        <f t="shared" si="290"/>
        <v>2</v>
      </c>
      <c r="L5683" s="2" t="str">
        <f>$B5683&amp;"-"&amp;COUNTIF($B$2:$B5683, $B5683)</f>
        <v>2933-1</v>
      </c>
    </row>
    <row r="5684" spans="1:12" x14ac:dyDescent="0.2">
      <c r="A5684" s="2" t="s">
        <v>4404</v>
      </c>
      <c r="B5684" s="2">
        <v>2952</v>
      </c>
      <c r="C5684" s="2">
        <v>0</v>
      </c>
      <c r="D5684" s="2" t="s">
        <v>4404</v>
      </c>
      <c r="E5684" s="2">
        <v>6782</v>
      </c>
      <c r="F5684" s="2" t="s">
        <v>4339</v>
      </c>
      <c r="G5684" s="2">
        <v>2579077.8360000001</v>
      </c>
      <c r="H5684" s="2">
        <v>1250543.78</v>
      </c>
      <c r="I5684" s="2" t="s">
        <v>4898</v>
      </c>
      <c r="J5684" s="4">
        <v>39630</v>
      </c>
      <c r="K5684" s="230">
        <f t="shared" si="290"/>
        <v>2</v>
      </c>
      <c r="L5684" s="2" t="str">
        <f>$B5684&amp;"-"&amp;COUNTIF($B$2:$B5684, $B5684)</f>
        <v>2952-1</v>
      </c>
    </row>
    <row r="5685" spans="1:12" x14ac:dyDescent="0.2">
      <c r="A5685" s="2" t="s">
        <v>4405</v>
      </c>
      <c r="B5685" s="2">
        <v>2922</v>
      </c>
      <c r="C5685" s="2">
        <v>0</v>
      </c>
      <c r="D5685" s="2" t="s">
        <v>4405</v>
      </c>
      <c r="E5685" s="2">
        <v>6783</v>
      </c>
      <c r="F5685" s="2" t="s">
        <v>4339</v>
      </c>
      <c r="G5685" s="2">
        <v>2570293.3879999998</v>
      </c>
      <c r="H5685" s="2">
        <v>1254215.656</v>
      </c>
      <c r="I5685" s="2" t="s">
        <v>4898</v>
      </c>
      <c r="J5685" s="4">
        <v>39630</v>
      </c>
      <c r="K5685" s="230">
        <f t="shared" si="290"/>
        <v>2</v>
      </c>
      <c r="L5685" s="2" t="str">
        <f>$B5685&amp;"-"&amp;COUNTIF($B$2:$B5685, $B5685)</f>
        <v>2922-1</v>
      </c>
    </row>
    <row r="5686" spans="1:12" x14ac:dyDescent="0.2">
      <c r="A5686" s="2" t="s">
        <v>4406</v>
      </c>
      <c r="B5686" s="2">
        <v>2950</v>
      </c>
      <c r="C5686" s="2">
        <v>0</v>
      </c>
      <c r="D5686" s="2" t="s">
        <v>4406</v>
      </c>
      <c r="E5686" s="2">
        <v>6784</v>
      </c>
      <c r="F5686" s="2" t="s">
        <v>4339</v>
      </c>
      <c r="G5686" s="2">
        <v>2576392.6379999998</v>
      </c>
      <c r="H5686" s="2">
        <v>1249490.1880000001</v>
      </c>
      <c r="I5686" s="2" t="s">
        <v>4898</v>
      </c>
      <c r="J5686" s="4">
        <v>39630</v>
      </c>
      <c r="K5686" s="230">
        <f t="shared" si="290"/>
        <v>2</v>
      </c>
      <c r="L5686" s="2" t="str">
        <f>$B5686&amp;"-"&amp;COUNTIF($B$2:$B5686, $B5686)</f>
        <v>2950-1</v>
      </c>
    </row>
    <row r="5687" spans="1:12" x14ac:dyDescent="0.2">
      <c r="A5687" s="2" t="s">
        <v>4407</v>
      </c>
      <c r="B5687" s="2">
        <v>2950</v>
      </c>
      <c r="C5687" s="2">
        <v>2</v>
      </c>
      <c r="D5687" s="2" t="s">
        <v>4406</v>
      </c>
      <c r="E5687" s="2">
        <v>6784</v>
      </c>
      <c r="F5687" s="2" t="s">
        <v>4339</v>
      </c>
      <c r="G5687" s="2">
        <v>2577552.0150000001</v>
      </c>
      <c r="H5687" s="2">
        <v>1247997.888</v>
      </c>
      <c r="I5687" s="2" t="s">
        <v>4898</v>
      </c>
      <c r="J5687" s="4">
        <v>39630</v>
      </c>
      <c r="K5687" s="230">
        <f t="shared" si="290"/>
        <v>2</v>
      </c>
      <c r="L5687" s="2" t="str">
        <f>$B5687&amp;"-"&amp;COUNTIF($B$2:$B5687, $B5687)</f>
        <v>2950-2</v>
      </c>
    </row>
    <row r="5688" spans="1:12" x14ac:dyDescent="0.2">
      <c r="A5688" s="2" t="s">
        <v>4416</v>
      </c>
      <c r="B5688" s="2">
        <v>2900</v>
      </c>
      <c r="C5688" s="2">
        <v>0</v>
      </c>
      <c r="D5688" s="2" t="s">
        <v>4408</v>
      </c>
      <c r="E5688" s="2">
        <v>6785</v>
      </c>
      <c r="F5688" s="2" t="s">
        <v>4339</v>
      </c>
      <c r="G5688" s="2">
        <v>2570598.3020000001</v>
      </c>
      <c r="H5688" s="2">
        <v>1251048.5379999999</v>
      </c>
      <c r="I5688" s="2" t="s">
        <v>4898</v>
      </c>
      <c r="J5688" s="4">
        <v>39630</v>
      </c>
      <c r="K5688" s="230">
        <f t="shared" si="290"/>
        <v>2</v>
      </c>
      <c r="L5688" s="2" t="str">
        <f>$B5688&amp;"-"&amp;COUNTIF($B$2:$B5688, $B5688)</f>
        <v>2900-1</v>
      </c>
    </row>
    <row r="5689" spans="1:12" x14ac:dyDescent="0.2">
      <c r="A5689" s="2" t="s">
        <v>4408</v>
      </c>
      <c r="B5689" s="2">
        <v>2905</v>
      </c>
      <c r="C5689" s="2">
        <v>0</v>
      </c>
      <c r="D5689" s="2" t="s">
        <v>4408</v>
      </c>
      <c r="E5689" s="2">
        <v>6785</v>
      </c>
      <c r="F5689" s="2" t="s">
        <v>4339</v>
      </c>
      <c r="G5689" s="2">
        <v>2569075.0720000002</v>
      </c>
      <c r="H5689" s="2">
        <v>1251298.547</v>
      </c>
      <c r="I5689" s="2" t="s">
        <v>4898</v>
      </c>
      <c r="J5689" s="4">
        <v>39630</v>
      </c>
      <c r="K5689" s="230">
        <f t="shared" si="290"/>
        <v>2</v>
      </c>
      <c r="L5689" s="2" t="str">
        <f>$B5689&amp;"-"&amp;COUNTIF($B$2:$B5689, $B5689)</f>
        <v>2905-1</v>
      </c>
    </row>
    <row r="5690" spans="1:12" x14ac:dyDescent="0.2">
      <c r="A5690" s="2" t="s">
        <v>4410</v>
      </c>
      <c r="B5690" s="2">
        <v>2916</v>
      </c>
      <c r="C5690" s="2">
        <v>0</v>
      </c>
      <c r="D5690" s="2" t="s">
        <v>4410</v>
      </c>
      <c r="E5690" s="2">
        <v>6789</v>
      </c>
      <c r="F5690" s="2" t="s">
        <v>4339</v>
      </c>
      <c r="G5690" s="2">
        <v>2563765.2230000002</v>
      </c>
      <c r="H5690" s="2">
        <v>1252210.5430000001</v>
      </c>
      <c r="I5690" s="2" t="s">
        <v>4898</v>
      </c>
      <c r="J5690" s="4">
        <v>39630</v>
      </c>
      <c r="K5690" s="230">
        <f t="shared" si="290"/>
        <v>2</v>
      </c>
      <c r="L5690" s="2" t="str">
        <f>$B5690&amp;"-"&amp;COUNTIF($B$2:$B5690, $B5690)</f>
        <v>2916-1</v>
      </c>
    </row>
    <row r="5691" spans="1:12" x14ac:dyDescent="0.2">
      <c r="A5691" s="2" t="s">
        <v>4416</v>
      </c>
      <c r="B5691" s="2">
        <v>2900</v>
      </c>
      <c r="C5691" s="2">
        <v>0</v>
      </c>
      <c r="D5691" s="2" t="s">
        <v>4411</v>
      </c>
      <c r="E5691" s="2">
        <v>6790</v>
      </c>
      <c r="F5691" s="2" t="s">
        <v>4339</v>
      </c>
      <c r="G5691" s="2">
        <v>2572669.2790000001</v>
      </c>
      <c r="H5691" s="2">
        <v>1250729.527</v>
      </c>
      <c r="I5691" s="2" t="s">
        <v>4898</v>
      </c>
      <c r="J5691" s="4">
        <v>39630</v>
      </c>
      <c r="K5691" s="230">
        <f t="shared" si="290"/>
        <v>2</v>
      </c>
      <c r="L5691" s="2" t="str">
        <f>$B5691&amp;"-"&amp;COUNTIF($B$2:$B5691, $B5691)</f>
        <v>2900-2</v>
      </c>
    </row>
    <row r="5692" spans="1:12" x14ac:dyDescent="0.2">
      <c r="A5692" s="2" t="s">
        <v>4411</v>
      </c>
      <c r="B5692" s="2">
        <v>2902</v>
      </c>
      <c r="C5692" s="2">
        <v>0</v>
      </c>
      <c r="D5692" s="2" t="s">
        <v>4411</v>
      </c>
      <c r="E5692" s="2">
        <v>6790</v>
      </c>
      <c r="F5692" s="2" t="s">
        <v>4339</v>
      </c>
      <c r="G5692" s="2">
        <v>2572803.4470000002</v>
      </c>
      <c r="H5692" s="2">
        <v>1249792.8670000001</v>
      </c>
      <c r="I5692" s="2" t="s">
        <v>4898</v>
      </c>
      <c r="J5692" s="4">
        <v>39630</v>
      </c>
      <c r="K5692" s="230">
        <f t="shared" si="290"/>
        <v>2</v>
      </c>
      <c r="L5692" s="2" t="str">
        <f>$B5692&amp;"-"&amp;COUNTIF($B$2:$B5692, $B5692)</f>
        <v>2902-1</v>
      </c>
    </row>
    <row r="5693" spans="1:12" x14ac:dyDescent="0.2">
      <c r="A5693" s="2" t="s">
        <v>4412</v>
      </c>
      <c r="B5693" s="2">
        <v>2903</v>
      </c>
      <c r="C5693" s="2">
        <v>0</v>
      </c>
      <c r="D5693" s="2" t="s">
        <v>4411</v>
      </c>
      <c r="E5693" s="2">
        <v>6790</v>
      </c>
      <c r="F5693" s="2" t="s">
        <v>4339</v>
      </c>
      <c r="G5693" s="2">
        <v>2572576.0159999998</v>
      </c>
      <c r="H5693" s="2">
        <v>1248059.2760000001</v>
      </c>
      <c r="I5693" s="2" t="s">
        <v>4898</v>
      </c>
      <c r="J5693" s="4">
        <v>39630</v>
      </c>
      <c r="K5693" s="230">
        <f t="shared" si="290"/>
        <v>2</v>
      </c>
      <c r="L5693" s="2" t="str">
        <f>$B5693&amp;"-"&amp;COUNTIF($B$2:$B5693, $B5693)</f>
        <v>2903-1</v>
      </c>
    </row>
    <row r="5694" spans="1:12" x14ac:dyDescent="0.2">
      <c r="A5694" s="2" t="s">
        <v>4413</v>
      </c>
      <c r="B5694" s="2">
        <v>2904</v>
      </c>
      <c r="C5694" s="2">
        <v>0</v>
      </c>
      <c r="D5694" s="2" t="s">
        <v>4411</v>
      </c>
      <c r="E5694" s="2">
        <v>6790</v>
      </c>
      <c r="F5694" s="2" t="s">
        <v>4339</v>
      </c>
      <c r="G5694" s="2">
        <v>2569733.824</v>
      </c>
      <c r="H5694" s="2">
        <v>1248124.5279999999</v>
      </c>
      <c r="I5694" s="2" t="s">
        <v>4898</v>
      </c>
      <c r="J5694" s="4">
        <v>39630</v>
      </c>
      <c r="K5694" s="230">
        <f t="shared" si="290"/>
        <v>2</v>
      </c>
      <c r="L5694" s="2" t="str">
        <f>$B5694&amp;"-"&amp;COUNTIF($B$2:$B5694, $B5694)</f>
        <v>2904-1</v>
      </c>
    </row>
    <row r="5695" spans="1:12" x14ac:dyDescent="0.2">
      <c r="A5695" s="2" t="s">
        <v>4414</v>
      </c>
      <c r="B5695" s="2">
        <v>2908</v>
      </c>
      <c r="C5695" s="2">
        <v>0</v>
      </c>
      <c r="D5695" s="2" t="s">
        <v>4414</v>
      </c>
      <c r="E5695" s="2">
        <v>6792</v>
      </c>
      <c r="F5695" s="2" t="s">
        <v>4339</v>
      </c>
      <c r="G5695" s="2">
        <v>2561722.1290000002</v>
      </c>
      <c r="H5695" s="2">
        <v>1249240.3659999999</v>
      </c>
      <c r="I5695" s="2" t="s">
        <v>4898</v>
      </c>
      <c r="J5695" s="4">
        <v>39630</v>
      </c>
      <c r="K5695" s="230">
        <f t="shared" si="290"/>
        <v>2</v>
      </c>
      <c r="L5695" s="2" t="str">
        <f>$B5695&amp;"-"&amp;COUNTIF($B$2:$B5695, $B5695)</f>
        <v>2908-1</v>
      </c>
    </row>
    <row r="5696" spans="1:12" x14ac:dyDescent="0.2">
      <c r="A5696" s="2" t="s">
        <v>4416</v>
      </c>
      <c r="B5696" s="2">
        <v>2900</v>
      </c>
      <c r="C5696" s="2">
        <v>0</v>
      </c>
      <c r="D5696" s="2" t="s">
        <v>4416</v>
      </c>
      <c r="E5696" s="2">
        <v>6800</v>
      </c>
      <c r="F5696" s="2" t="s">
        <v>4339</v>
      </c>
      <c r="G5696" s="2">
        <v>2572077.6970000002</v>
      </c>
      <c r="H5696" s="2">
        <v>1252268.9129999999</v>
      </c>
      <c r="I5696" s="2" t="s">
        <v>4898</v>
      </c>
      <c r="J5696" s="4">
        <v>39630</v>
      </c>
      <c r="K5696" s="230">
        <f t="shared" si="290"/>
        <v>2</v>
      </c>
      <c r="L5696" s="2" t="str">
        <f>$B5696&amp;"-"&amp;COUNTIF($B$2:$B5696, $B5696)</f>
        <v>2900-3</v>
      </c>
    </row>
    <row r="5697" spans="1:12" x14ac:dyDescent="0.2">
      <c r="A5697" s="2" t="s">
        <v>4417</v>
      </c>
      <c r="B5697" s="2">
        <v>2943</v>
      </c>
      <c r="C5697" s="2">
        <v>0</v>
      </c>
      <c r="D5697" s="2" t="s">
        <v>4417</v>
      </c>
      <c r="E5697" s="2">
        <v>6806</v>
      </c>
      <c r="F5697" s="2" t="s">
        <v>4339</v>
      </c>
      <c r="G5697" s="2">
        <v>2577684.852</v>
      </c>
      <c r="H5697" s="2">
        <v>1255794.0789999999</v>
      </c>
      <c r="I5697" s="2" t="s">
        <v>4898</v>
      </c>
      <c r="J5697" s="4">
        <v>39630</v>
      </c>
      <c r="K5697" s="230">
        <f t="shared" si="290"/>
        <v>2</v>
      </c>
      <c r="L5697" s="2" t="str">
        <f>$B5697&amp;"-"&amp;COUNTIF($B$2:$B5697, $B5697)</f>
        <v>2943-1</v>
      </c>
    </row>
    <row r="5698" spans="1:12" x14ac:dyDescent="0.2">
      <c r="A5698" s="2" t="s">
        <v>4402</v>
      </c>
      <c r="B5698" s="2">
        <v>2915</v>
      </c>
      <c r="C5698" s="2">
        <v>0</v>
      </c>
      <c r="D5698" s="2" t="s">
        <v>4419</v>
      </c>
      <c r="E5698" s="2">
        <v>6807</v>
      </c>
      <c r="F5698" s="2" t="s">
        <v>4339</v>
      </c>
      <c r="G5698" s="2">
        <v>2568321.051</v>
      </c>
      <c r="H5698" s="2">
        <v>1256670.932</v>
      </c>
      <c r="I5698" s="2" t="s">
        <v>4898</v>
      </c>
      <c r="J5698" s="4">
        <v>39630</v>
      </c>
      <c r="K5698" s="230">
        <f t="shared" si="290"/>
        <v>2</v>
      </c>
      <c r="L5698" s="2" t="str">
        <f>$B5698&amp;"-"&amp;COUNTIF($B$2:$B5698, $B5698)</f>
        <v>2915-2</v>
      </c>
    </row>
    <row r="5699" spans="1:12" x14ac:dyDescent="0.2">
      <c r="A5699" s="2" t="s">
        <v>4418</v>
      </c>
      <c r="B5699" s="2">
        <v>2923</v>
      </c>
      <c r="C5699" s="2">
        <v>0</v>
      </c>
      <c r="D5699" s="2" t="s">
        <v>4419</v>
      </c>
      <c r="E5699" s="2">
        <v>6807</v>
      </c>
      <c r="F5699" s="2" t="s">
        <v>4339</v>
      </c>
      <c r="G5699" s="2">
        <v>2570316.8620000002</v>
      </c>
      <c r="H5699" s="2">
        <v>1256501.3559999999</v>
      </c>
      <c r="I5699" s="2" t="s">
        <v>4898</v>
      </c>
      <c r="J5699" s="4">
        <v>39630</v>
      </c>
      <c r="K5699" s="230">
        <f t="shared" ref="K5699:K5744" si="291">IF(I5699="it", 1, IF(I5699="fr", 2, 3))</f>
        <v>2</v>
      </c>
      <c r="L5699" s="2" t="str">
        <f>$B5699&amp;"-"&amp;COUNTIF($B$2:$B5699, $B5699)</f>
        <v>2923-1</v>
      </c>
    </row>
    <row r="5700" spans="1:12" x14ac:dyDescent="0.2">
      <c r="A5700" s="2" t="s">
        <v>4420</v>
      </c>
      <c r="B5700" s="2">
        <v>2924</v>
      </c>
      <c r="C5700" s="2">
        <v>0</v>
      </c>
      <c r="D5700" s="2" t="s">
        <v>4419</v>
      </c>
      <c r="E5700" s="2">
        <v>6807</v>
      </c>
      <c r="F5700" s="2" t="s">
        <v>4339</v>
      </c>
      <c r="G5700" s="2">
        <v>2571301.0699999998</v>
      </c>
      <c r="H5700" s="2">
        <v>1259259.882</v>
      </c>
      <c r="I5700" s="2" t="s">
        <v>4898</v>
      </c>
      <c r="J5700" s="4">
        <v>39630</v>
      </c>
      <c r="K5700" s="230">
        <f t="shared" si="291"/>
        <v>2</v>
      </c>
      <c r="L5700" s="2" t="str">
        <f>$B5700&amp;"-"&amp;COUNTIF($B$2:$B5700, $B5700)</f>
        <v>2924-1</v>
      </c>
    </row>
    <row r="5701" spans="1:12" x14ac:dyDescent="0.2">
      <c r="A5701" s="2" t="s">
        <v>4421</v>
      </c>
      <c r="B5701" s="2">
        <v>2925</v>
      </c>
      <c r="C5701" s="2">
        <v>0</v>
      </c>
      <c r="D5701" s="2" t="s">
        <v>4419</v>
      </c>
      <c r="E5701" s="2">
        <v>6807</v>
      </c>
      <c r="F5701" s="2" t="s">
        <v>4339</v>
      </c>
      <c r="G5701" s="2">
        <v>2568808.4959999998</v>
      </c>
      <c r="H5701" s="2">
        <v>1258333.48</v>
      </c>
      <c r="I5701" s="2" t="s">
        <v>4898</v>
      </c>
      <c r="J5701" s="4">
        <v>39630</v>
      </c>
      <c r="K5701" s="230">
        <f t="shared" si="291"/>
        <v>2</v>
      </c>
      <c r="L5701" s="2" t="str">
        <f>$B5701&amp;"-"&amp;COUNTIF($B$2:$B5701, $B5701)</f>
        <v>2925-1</v>
      </c>
    </row>
    <row r="5702" spans="1:12" x14ac:dyDescent="0.2">
      <c r="A5702" s="2" t="s">
        <v>4396</v>
      </c>
      <c r="B5702" s="2">
        <v>2882</v>
      </c>
      <c r="C5702" s="2">
        <v>0</v>
      </c>
      <c r="D5702" s="2" t="s">
        <v>4422</v>
      </c>
      <c r="E5702" s="2">
        <v>6808</v>
      </c>
      <c r="F5702" s="2" t="s">
        <v>4339</v>
      </c>
      <c r="G5702" s="2">
        <v>2578049.0959999999</v>
      </c>
      <c r="H5702" s="2">
        <v>1245839.311</v>
      </c>
      <c r="I5702" s="2" t="s">
        <v>4898</v>
      </c>
      <c r="J5702" s="4">
        <v>39630</v>
      </c>
      <c r="K5702" s="230">
        <f t="shared" si="291"/>
        <v>2</v>
      </c>
      <c r="L5702" s="2" t="str">
        <f>$B5702&amp;"-"&amp;COUNTIF($B$2:$B5702, $B5702)</f>
        <v>2882-2</v>
      </c>
    </row>
    <row r="5703" spans="1:12" x14ac:dyDescent="0.2">
      <c r="A5703" s="2" t="s">
        <v>4423</v>
      </c>
      <c r="B5703" s="2">
        <v>2883</v>
      </c>
      <c r="C5703" s="2">
        <v>0</v>
      </c>
      <c r="D5703" s="2" t="s">
        <v>4422</v>
      </c>
      <c r="E5703" s="2">
        <v>6808</v>
      </c>
      <c r="F5703" s="2" t="s">
        <v>4339</v>
      </c>
      <c r="G5703" s="2">
        <v>2580013.1519999998</v>
      </c>
      <c r="H5703" s="2">
        <v>1244390.878</v>
      </c>
      <c r="I5703" s="2" t="s">
        <v>4898</v>
      </c>
      <c r="J5703" s="4">
        <v>39630</v>
      </c>
      <c r="K5703" s="230">
        <f t="shared" si="291"/>
        <v>2</v>
      </c>
      <c r="L5703" s="2" t="str">
        <f>$B5703&amp;"-"&amp;COUNTIF($B$2:$B5703, $B5703)</f>
        <v>2883-3</v>
      </c>
    </row>
    <row r="5704" spans="1:12" x14ac:dyDescent="0.2">
      <c r="A5704" s="2" t="s">
        <v>4424</v>
      </c>
      <c r="B5704" s="2">
        <v>2884</v>
      </c>
      <c r="C5704" s="2">
        <v>0</v>
      </c>
      <c r="D5704" s="2" t="s">
        <v>4422</v>
      </c>
      <c r="E5704" s="2">
        <v>6808</v>
      </c>
      <c r="F5704" s="2" t="s">
        <v>4339</v>
      </c>
      <c r="G5704" s="2">
        <v>2577397.1630000002</v>
      </c>
      <c r="H5704" s="2">
        <v>1244413.061</v>
      </c>
      <c r="I5704" s="2" t="s">
        <v>4898</v>
      </c>
      <c r="J5704" s="4">
        <v>39630</v>
      </c>
      <c r="K5704" s="230">
        <f t="shared" si="291"/>
        <v>2</v>
      </c>
      <c r="L5704" s="2" t="str">
        <f>$B5704&amp;"-"&amp;COUNTIF($B$2:$B5704, $B5704)</f>
        <v>2884-1</v>
      </c>
    </row>
    <row r="5705" spans="1:12" x14ac:dyDescent="0.2">
      <c r="A5705" s="2" t="s">
        <v>4425</v>
      </c>
      <c r="B5705" s="2">
        <v>2885</v>
      </c>
      <c r="C5705" s="2">
        <v>0</v>
      </c>
      <c r="D5705" s="2" t="s">
        <v>4422</v>
      </c>
      <c r="E5705" s="2">
        <v>6808</v>
      </c>
      <c r="F5705" s="2" t="s">
        <v>4339</v>
      </c>
      <c r="G5705" s="2">
        <v>2576265.588</v>
      </c>
      <c r="H5705" s="2">
        <v>1242825.02</v>
      </c>
      <c r="I5705" s="2" t="s">
        <v>4898</v>
      </c>
      <c r="J5705" s="4">
        <v>39630</v>
      </c>
      <c r="K5705" s="230">
        <f t="shared" si="291"/>
        <v>2</v>
      </c>
      <c r="L5705" s="2" t="str">
        <f>$B5705&amp;"-"&amp;COUNTIF($B$2:$B5705, $B5705)</f>
        <v>2885-1</v>
      </c>
    </row>
    <row r="5706" spans="1:12" x14ac:dyDescent="0.2">
      <c r="A5706" s="2" t="s">
        <v>4426</v>
      </c>
      <c r="B5706" s="2">
        <v>2886</v>
      </c>
      <c r="C5706" s="2">
        <v>0</v>
      </c>
      <c r="D5706" s="2" t="s">
        <v>4422</v>
      </c>
      <c r="E5706" s="2">
        <v>6808</v>
      </c>
      <c r="F5706" s="2" t="s">
        <v>4339</v>
      </c>
      <c r="G5706" s="2">
        <v>2572106.159</v>
      </c>
      <c r="H5706" s="2">
        <v>1242024.3049999999</v>
      </c>
      <c r="I5706" s="2" t="s">
        <v>4898</v>
      </c>
      <c r="J5706" s="4">
        <v>39630</v>
      </c>
      <c r="K5706" s="230">
        <f t="shared" si="291"/>
        <v>2</v>
      </c>
      <c r="L5706" s="2" t="str">
        <f>$B5706&amp;"-"&amp;COUNTIF($B$2:$B5706, $B5706)</f>
        <v>2886-2</v>
      </c>
    </row>
    <row r="5707" spans="1:12" x14ac:dyDescent="0.2">
      <c r="A5707" s="2" t="s">
        <v>4427</v>
      </c>
      <c r="B5707" s="2">
        <v>2888</v>
      </c>
      <c r="C5707" s="2">
        <v>0</v>
      </c>
      <c r="D5707" s="2" t="s">
        <v>4422</v>
      </c>
      <c r="E5707" s="2">
        <v>6808</v>
      </c>
      <c r="F5707" s="2" t="s">
        <v>4339</v>
      </c>
      <c r="G5707" s="2">
        <v>2575246.6230000001</v>
      </c>
      <c r="H5707" s="2">
        <v>1246456.8330000001</v>
      </c>
      <c r="I5707" s="2" t="s">
        <v>4898</v>
      </c>
      <c r="J5707" s="4">
        <v>39630</v>
      </c>
      <c r="K5707" s="230">
        <f t="shared" si="291"/>
        <v>2</v>
      </c>
      <c r="L5707" s="2" t="str">
        <f>$B5707&amp;"-"&amp;COUNTIF($B$2:$B5707, $B5707)</f>
        <v>2888-1</v>
      </c>
    </row>
    <row r="5708" spans="1:12" x14ac:dyDescent="0.2">
      <c r="A5708" s="2" t="s">
        <v>4428</v>
      </c>
      <c r="B5708" s="2">
        <v>2889</v>
      </c>
      <c r="C5708" s="2">
        <v>0</v>
      </c>
      <c r="D5708" s="2" t="s">
        <v>4422</v>
      </c>
      <c r="E5708" s="2">
        <v>6808</v>
      </c>
      <c r="F5708" s="2" t="s">
        <v>4339</v>
      </c>
      <c r="G5708" s="2">
        <v>2572010.784</v>
      </c>
      <c r="H5708" s="2">
        <v>1244732.8529999999</v>
      </c>
      <c r="I5708" s="2" t="s">
        <v>4898</v>
      </c>
      <c r="J5708" s="4">
        <v>39630</v>
      </c>
      <c r="K5708" s="230">
        <f t="shared" si="291"/>
        <v>2</v>
      </c>
      <c r="L5708" s="2" t="str">
        <f>$B5708&amp;"-"&amp;COUNTIF($B$2:$B5708, $B5708)</f>
        <v>2889-1</v>
      </c>
    </row>
    <row r="5709" spans="1:12" x14ac:dyDescent="0.2">
      <c r="A5709" s="2" t="s">
        <v>4406</v>
      </c>
      <c r="B5709" s="2">
        <v>2950</v>
      </c>
      <c r="C5709" s="2">
        <v>0</v>
      </c>
      <c r="D5709" s="2" t="s">
        <v>4422</v>
      </c>
      <c r="E5709" s="2">
        <v>6808</v>
      </c>
      <c r="F5709" s="2" t="s">
        <v>4339</v>
      </c>
      <c r="G5709" s="2">
        <v>2574623.466</v>
      </c>
      <c r="H5709" s="2">
        <v>1246947.72</v>
      </c>
      <c r="I5709" s="2" t="s">
        <v>4898</v>
      </c>
      <c r="J5709" s="4">
        <v>39630</v>
      </c>
      <c r="K5709" s="230">
        <f t="shared" si="291"/>
        <v>2</v>
      </c>
      <c r="L5709" s="2" t="str">
        <f>$B5709&amp;"-"&amp;COUNTIF($B$2:$B5709, $B5709)</f>
        <v>2950-3</v>
      </c>
    </row>
    <row r="5710" spans="1:12" x14ac:dyDescent="0.2">
      <c r="A5710" s="2" t="s">
        <v>4429</v>
      </c>
      <c r="B5710" s="2">
        <v>2906</v>
      </c>
      <c r="C5710" s="2">
        <v>0</v>
      </c>
      <c r="D5710" s="2" t="s">
        <v>4430</v>
      </c>
      <c r="E5710" s="2">
        <v>6809</v>
      </c>
      <c r="F5710" s="2" t="s">
        <v>4339</v>
      </c>
      <c r="G5710" s="2">
        <v>2566632.017</v>
      </c>
      <c r="H5710" s="2">
        <v>1249106.838</v>
      </c>
      <c r="I5710" s="2" t="s">
        <v>4898</v>
      </c>
      <c r="J5710" s="4">
        <v>39630</v>
      </c>
      <c r="K5710" s="230">
        <f t="shared" si="291"/>
        <v>2</v>
      </c>
      <c r="L5710" s="2" t="str">
        <f>$B5710&amp;"-"&amp;COUNTIF($B$2:$B5710, $B5710)</f>
        <v>2906-1</v>
      </c>
    </row>
    <row r="5711" spans="1:12" x14ac:dyDescent="0.2">
      <c r="A5711" s="2" t="s">
        <v>4431</v>
      </c>
      <c r="B5711" s="2">
        <v>2907</v>
      </c>
      <c r="C5711" s="2">
        <v>0</v>
      </c>
      <c r="D5711" s="2" t="s">
        <v>4430</v>
      </c>
      <c r="E5711" s="2">
        <v>6809</v>
      </c>
      <c r="F5711" s="2" t="s">
        <v>4339</v>
      </c>
      <c r="G5711" s="2">
        <v>2563900.3480000002</v>
      </c>
      <c r="H5711" s="2">
        <v>1248776.6610000001</v>
      </c>
      <c r="I5711" s="2" t="s">
        <v>4898</v>
      </c>
      <c r="J5711" s="4">
        <v>39630</v>
      </c>
      <c r="K5711" s="230">
        <f t="shared" si="291"/>
        <v>2</v>
      </c>
      <c r="L5711" s="2" t="str">
        <f>$B5711&amp;"-"&amp;COUNTIF($B$2:$B5711, $B5711)</f>
        <v>2907-1</v>
      </c>
    </row>
    <row r="5712" spans="1:12" x14ac:dyDescent="0.2">
      <c r="A5712" s="2" t="s">
        <v>4432</v>
      </c>
      <c r="B5712" s="2">
        <v>2912</v>
      </c>
      <c r="C5712" s="2">
        <v>2</v>
      </c>
      <c r="D5712" s="2" t="s">
        <v>4430</v>
      </c>
      <c r="E5712" s="2">
        <v>6809</v>
      </c>
      <c r="F5712" s="2" t="s">
        <v>4339</v>
      </c>
      <c r="G5712" s="2">
        <v>2561133.4219999998</v>
      </c>
      <c r="H5712" s="2">
        <v>1246459.706</v>
      </c>
      <c r="I5712" s="2" t="s">
        <v>4898</v>
      </c>
      <c r="J5712" s="4">
        <v>39630</v>
      </c>
      <c r="K5712" s="230">
        <f t="shared" si="291"/>
        <v>2</v>
      </c>
      <c r="L5712" s="2" t="str">
        <f>$B5712&amp;"-"&amp;COUNTIF($B$2:$B5712, $B5712)</f>
        <v>2912-1</v>
      </c>
    </row>
    <row r="5713" spans="1:12" x14ac:dyDescent="0.2">
      <c r="A5713" s="2" t="s">
        <v>4433</v>
      </c>
      <c r="B5713" s="2">
        <v>2912</v>
      </c>
      <c r="C5713" s="2">
        <v>3</v>
      </c>
      <c r="D5713" s="2" t="s">
        <v>4430</v>
      </c>
      <c r="E5713" s="2">
        <v>6809</v>
      </c>
      <c r="F5713" s="2" t="s">
        <v>4339</v>
      </c>
      <c r="G5713" s="2">
        <v>2564143.31</v>
      </c>
      <c r="H5713" s="2">
        <v>1246204.675</v>
      </c>
      <c r="I5713" s="2" t="s">
        <v>4898</v>
      </c>
      <c r="J5713" s="4">
        <v>39630</v>
      </c>
      <c r="K5713" s="230">
        <f t="shared" si="291"/>
        <v>2</v>
      </c>
      <c r="L5713" s="2" t="str">
        <f>$B5713&amp;"-"&amp;COUNTIF($B$2:$B5713, $B5713)</f>
        <v>2912-2</v>
      </c>
    </row>
    <row r="5714" spans="1:12" x14ac:dyDescent="0.2">
      <c r="A5714" s="2" t="s">
        <v>4434</v>
      </c>
      <c r="B5714" s="2">
        <v>2914</v>
      </c>
      <c r="C5714" s="2">
        <v>0</v>
      </c>
      <c r="D5714" s="2" t="s">
        <v>4430</v>
      </c>
      <c r="E5714" s="2">
        <v>6809</v>
      </c>
      <c r="F5714" s="2" t="s">
        <v>4339</v>
      </c>
      <c r="G5714" s="2">
        <v>2558963.6159999999</v>
      </c>
      <c r="H5714" s="2">
        <v>1246594.101</v>
      </c>
      <c r="I5714" s="2" t="s">
        <v>4898</v>
      </c>
      <c r="J5714" s="4">
        <v>39630</v>
      </c>
      <c r="K5714" s="230">
        <f t="shared" si="291"/>
        <v>2</v>
      </c>
      <c r="L5714" s="2" t="str">
        <f>$B5714&amp;"-"&amp;COUNTIF($B$2:$B5714, $B5714)</f>
        <v>2914-1</v>
      </c>
    </row>
    <row r="5715" spans="1:12" x14ac:dyDescent="0.2">
      <c r="A5715" s="2" t="s">
        <v>4358</v>
      </c>
      <c r="B5715" s="2">
        <v>2807</v>
      </c>
      <c r="C5715" s="2">
        <v>1</v>
      </c>
      <c r="D5715" s="2" t="s">
        <v>4436</v>
      </c>
      <c r="E5715" s="2">
        <v>6810</v>
      </c>
      <c r="F5715" s="2" t="s">
        <v>4339</v>
      </c>
      <c r="G5715" s="2">
        <v>2584945.71</v>
      </c>
      <c r="H5715" s="2">
        <v>1252286.733</v>
      </c>
      <c r="I5715" s="2" t="s">
        <v>4898</v>
      </c>
      <c r="J5715" s="4">
        <v>39630</v>
      </c>
      <c r="K5715" s="230">
        <f t="shared" si="291"/>
        <v>2</v>
      </c>
      <c r="L5715" s="2" t="str">
        <f>$B5715&amp;"-"&amp;COUNTIF($B$2:$B5715, $B5715)</f>
        <v>2807-3</v>
      </c>
    </row>
    <row r="5716" spans="1:12" x14ac:dyDescent="0.2">
      <c r="A5716" s="2" t="s">
        <v>4435</v>
      </c>
      <c r="B5716" s="2">
        <v>2946</v>
      </c>
      <c r="C5716" s="2">
        <v>0</v>
      </c>
      <c r="D5716" s="2" t="s">
        <v>4436</v>
      </c>
      <c r="E5716" s="2">
        <v>6810</v>
      </c>
      <c r="F5716" s="2" t="s">
        <v>4339</v>
      </c>
      <c r="G5716" s="2">
        <v>2579829.895</v>
      </c>
      <c r="H5716" s="2">
        <v>1253405.7239999999</v>
      </c>
      <c r="I5716" s="2" t="s">
        <v>4898</v>
      </c>
      <c r="J5716" s="4">
        <v>39630</v>
      </c>
      <c r="K5716" s="230">
        <f t="shared" si="291"/>
        <v>2</v>
      </c>
      <c r="L5716" s="2" t="str">
        <f>$B5716&amp;"-"&amp;COUNTIF($B$2:$B5716, $B5716)</f>
        <v>2946-1</v>
      </c>
    </row>
    <row r="5717" spans="1:12" x14ac:dyDescent="0.2">
      <c r="A5717" s="2" t="s">
        <v>4437</v>
      </c>
      <c r="B5717" s="2">
        <v>2947</v>
      </c>
      <c r="C5717" s="2">
        <v>0</v>
      </c>
      <c r="D5717" s="2" t="s">
        <v>4436</v>
      </c>
      <c r="E5717" s="2">
        <v>6810</v>
      </c>
      <c r="F5717" s="2" t="s">
        <v>4339</v>
      </c>
      <c r="G5717" s="2">
        <v>2583150.4270000001</v>
      </c>
      <c r="H5717" s="2">
        <v>1252980.504</v>
      </c>
      <c r="I5717" s="2" t="s">
        <v>4898</v>
      </c>
      <c r="J5717" s="4">
        <v>39630</v>
      </c>
      <c r="K5717" s="230">
        <f t="shared" si="291"/>
        <v>2</v>
      </c>
      <c r="L5717" s="2" t="str">
        <f>$B5717&amp;"-"&amp;COUNTIF($B$2:$B5717, $B5717)</f>
        <v>2947-1</v>
      </c>
    </row>
    <row r="5718" spans="1:12" x14ac:dyDescent="0.2">
      <c r="A5718" s="2" t="s">
        <v>4438</v>
      </c>
      <c r="B5718" s="2">
        <v>2953</v>
      </c>
      <c r="C5718" s="2">
        <v>2</v>
      </c>
      <c r="D5718" s="2" t="s">
        <v>4436</v>
      </c>
      <c r="E5718" s="2">
        <v>6810</v>
      </c>
      <c r="F5718" s="2" t="s">
        <v>4339</v>
      </c>
      <c r="G5718" s="2">
        <v>2581387.139</v>
      </c>
      <c r="H5718" s="2">
        <v>1251148.213</v>
      </c>
      <c r="I5718" s="2" t="s">
        <v>4898</v>
      </c>
      <c r="J5718" s="4">
        <v>39630</v>
      </c>
      <c r="K5718" s="230">
        <f t="shared" si="291"/>
        <v>2</v>
      </c>
      <c r="L5718" s="2" t="str">
        <f>$B5718&amp;"-"&amp;COUNTIF($B$2:$B5718, $B5718)</f>
        <v>2953-1</v>
      </c>
    </row>
    <row r="5719" spans="1:12" x14ac:dyDescent="0.2">
      <c r="A5719" s="2" t="s">
        <v>4439</v>
      </c>
      <c r="B5719" s="2">
        <v>2953</v>
      </c>
      <c r="C5719" s="2">
        <v>3</v>
      </c>
      <c r="D5719" s="2" t="s">
        <v>4436</v>
      </c>
      <c r="E5719" s="2">
        <v>6810</v>
      </c>
      <c r="F5719" s="2" t="s">
        <v>4339</v>
      </c>
      <c r="G5719" s="2">
        <v>2583532.9589999998</v>
      </c>
      <c r="H5719" s="2">
        <v>1251245.298</v>
      </c>
      <c r="I5719" s="2" t="s">
        <v>4898</v>
      </c>
      <c r="J5719" s="4">
        <v>39630</v>
      </c>
      <c r="K5719" s="230">
        <f t="shared" si="291"/>
        <v>2</v>
      </c>
      <c r="L5719" s="2" t="str">
        <f>$B5719&amp;"-"&amp;COUNTIF($B$2:$B5719, $B5719)</f>
        <v>2953-2</v>
      </c>
    </row>
    <row r="5720" spans="1:12" x14ac:dyDescent="0.2">
      <c r="A5720" s="2" t="s">
        <v>4440</v>
      </c>
      <c r="B5720" s="2">
        <v>2954</v>
      </c>
      <c r="C5720" s="2">
        <v>0</v>
      </c>
      <c r="D5720" s="2" t="s">
        <v>4436</v>
      </c>
      <c r="E5720" s="2">
        <v>6810</v>
      </c>
      <c r="F5720" s="2" t="s">
        <v>4339</v>
      </c>
      <c r="G5720" s="2">
        <v>2582244.4380000001</v>
      </c>
      <c r="H5720" s="2">
        <v>1248909.476</v>
      </c>
      <c r="I5720" s="2" t="s">
        <v>4898</v>
      </c>
      <c r="J5720" s="4">
        <v>39630</v>
      </c>
      <c r="K5720" s="230">
        <f t="shared" si="291"/>
        <v>2</v>
      </c>
      <c r="L5720" s="2" t="str">
        <f>$B5720&amp;"-"&amp;COUNTIF($B$2:$B5720, $B5720)</f>
        <v>2954-1</v>
      </c>
    </row>
    <row r="5721" spans="1:12" x14ac:dyDescent="0.2">
      <c r="A5721" s="2" t="s">
        <v>4409</v>
      </c>
      <c r="B5721" s="2">
        <v>2933</v>
      </c>
      <c r="C5721" s="2">
        <v>2</v>
      </c>
      <c r="D5721" s="2" t="s">
        <v>4922</v>
      </c>
      <c r="E5721" s="2">
        <v>6811</v>
      </c>
      <c r="F5721" s="2" t="s">
        <v>4339</v>
      </c>
      <c r="G5721" s="2">
        <v>2574426.716</v>
      </c>
      <c r="H5721" s="2">
        <v>1258264.6410000001</v>
      </c>
      <c r="I5721" s="2" t="s">
        <v>4898</v>
      </c>
      <c r="J5721" s="4">
        <v>39630</v>
      </c>
      <c r="K5721" s="230">
        <f t="shared" si="291"/>
        <v>2</v>
      </c>
      <c r="L5721" s="2" t="str">
        <f>$B5721&amp;"-"&amp;COUNTIF($B$2:$B5721, $B5721)</f>
        <v>2933-2</v>
      </c>
    </row>
    <row r="5722" spans="1:12" x14ac:dyDescent="0.2">
      <c r="A5722" s="2" t="s">
        <v>4415</v>
      </c>
      <c r="B5722" s="2">
        <v>2933</v>
      </c>
      <c r="C5722" s="2">
        <v>3</v>
      </c>
      <c r="D5722" s="2" t="s">
        <v>4922</v>
      </c>
      <c r="E5722" s="2">
        <v>6811</v>
      </c>
      <c r="F5722" s="2" t="s">
        <v>4339</v>
      </c>
      <c r="G5722" s="2">
        <v>2574176.4739999999</v>
      </c>
      <c r="H5722" s="2">
        <v>1259384.713</v>
      </c>
      <c r="I5722" s="2" t="s">
        <v>4898</v>
      </c>
      <c r="J5722" s="4">
        <v>39630</v>
      </c>
      <c r="K5722" s="230">
        <f t="shared" si="291"/>
        <v>2</v>
      </c>
      <c r="L5722" s="2" t="str">
        <f>$B5722&amp;"-"&amp;COUNTIF($B$2:$B5722, $B5722)</f>
        <v>2933-3</v>
      </c>
    </row>
    <row r="5723" spans="1:12" x14ac:dyDescent="0.2">
      <c r="A5723" s="2" t="s">
        <v>4399</v>
      </c>
      <c r="B5723" s="2">
        <v>2935</v>
      </c>
      <c r="C5723" s="2">
        <v>0</v>
      </c>
      <c r="D5723" s="2" t="s">
        <v>4923</v>
      </c>
      <c r="E5723" s="2">
        <v>6812</v>
      </c>
      <c r="F5723" s="2" t="s">
        <v>4339</v>
      </c>
      <c r="G5723" s="2">
        <v>2577185.9950000001</v>
      </c>
      <c r="H5723" s="2">
        <v>1260157.9979999999</v>
      </c>
      <c r="I5723" s="2" t="s">
        <v>4898</v>
      </c>
      <c r="J5723" s="4">
        <v>39630</v>
      </c>
      <c r="K5723" s="230">
        <f t="shared" si="291"/>
        <v>2</v>
      </c>
      <c r="L5723" s="2" t="str">
        <f>$B5723&amp;"-"&amp;COUNTIF($B$2:$B5723, $B5723)</f>
        <v>2935-1</v>
      </c>
    </row>
    <row r="5724" spans="1:12" x14ac:dyDescent="0.2">
      <c r="A5724" s="2" t="s">
        <v>4401</v>
      </c>
      <c r="B5724" s="2">
        <v>2944</v>
      </c>
      <c r="C5724" s="2">
        <v>0</v>
      </c>
      <c r="D5724" s="2" t="s">
        <v>4923</v>
      </c>
      <c r="E5724" s="2">
        <v>6812</v>
      </c>
      <c r="F5724" s="2" t="s">
        <v>4339</v>
      </c>
      <c r="G5724" s="2">
        <v>2578757.7820000001</v>
      </c>
      <c r="H5724" s="2">
        <v>1258521.7309999999</v>
      </c>
      <c r="I5724" s="2" t="s">
        <v>4898</v>
      </c>
      <c r="J5724" s="4">
        <v>39630</v>
      </c>
      <c r="K5724" s="230">
        <f t="shared" si="291"/>
        <v>2</v>
      </c>
      <c r="L5724" s="2" t="str">
        <f>$B5724&amp;"-"&amp;COUNTIF($B$2:$B5724, $B5724)</f>
        <v>2944-1</v>
      </c>
    </row>
    <row r="5725" spans="1:12" x14ac:dyDescent="0.2">
      <c r="A5725" s="2" t="s">
        <v>4452</v>
      </c>
      <c r="B5725" s="2">
        <v>9487</v>
      </c>
      <c r="C5725" s="2">
        <v>0</v>
      </c>
      <c r="D5725" s="2" t="s">
        <v>4441</v>
      </c>
      <c r="E5725" s="2">
        <v>7001</v>
      </c>
      <c r="G5725" s="2">
        <v>2756856.16</v>
      </c>
      <c r="H5725" s="2">
        <v>1228966.193</v>
      </c>
      <c r="I5725" s="2" t="s">
        <v>4896</v>
      </c>
      <c r="J5725" s="4">
        <v>39630</v>
      </c>
      <c r="K5725" s="230">
        <f t="shared" si="291"/>
        <v>3</v>
      </c>
      <c r="L5725" s="2" t="str">
        <f>$B5725&amp;"-"&amp;COUNTIF($B$2:$B5725, $B5725)</f>
        <v>9487-1</v>
      </c>
    </row>
    <row r="5726" spans="1:12" x14ac:dyDescent="0.2">
      <c r="A5726" s="2" t="s">
        <v>4441</v>
      </c>
      <c r="B5726" s="2">
        <v>9490</v>
      </c>
      <c r="C5726" s="2">
        <v>0</v>
      </c>
      <c r="D5726" s="2" t="s">
        <v>4441</v>
      </c>
      <c r="E5726" s="2">
        <v>7001</v>
      </c>
      <c r="G5726" s="2">
        <v>2758285.1269999999</v>
      </c>
      <c r="H5726" s="2">
        <v>1223446.7849999999</v>
      </c>
      <c r="I5726" s="2" t="s">
        <v>4896</v>
      </c>
      <c r="J5726" s="4">
        <v>39630</v>
      </c>
      <c r="K5726" s="230">
        <f t="shared" si="291"/>
        <v>3</v>
      </c>
      <c r="L5726" s="2" t="str">
        <f>$B5726&amp;"-"&amp;COUNTIF($B$2:$B5726, $B5726)</f>
        <v>9490-1</v>
      </c>
    </row>
    <row r="5727" spans="1:12" x14ac:dyDescent="0.2">
      <c r="A5727" s="2" t="s">
        <v>4445</v>
      </c>
      <c r="B5727" s="2">
        <v>9494</v>
      </c>
      <c r="C5727" s="2">
        <v>0</v>
      </c>
      <c r="D5727" s="2" t="s">
        <v>4441</v>
      </c>
      <c r="E5727" s="2">
        <v>7001</v>
      </c>
      <c r="G5727" s="2">
        <v>2758128.3319999999</v>
      </c>
      <c r="H5727" s="2">
        <v>1226948.3470000001</v>
      </c>
      <c r="I5727" s="2" t="s">
        <v>4896</v>
      </c>
      <c r="J5727" s="4">
        <v>39630</v>
      </c>
      <c r="K5727" s="230">
        <f t="shared" si="291"/>
        <v>3</v>
      </c>
      <c r="L5727" s="2" t="str">
        <f>$B5727&amp;"-"&amp;COUNTIF($B$2:$B5727, $B5727)</f>
        <v>9494-1</v>
      </c>
    </row>
    <row r="5728" spans="1:12" x14ac:dyDescent="0.2">
      <c r="A5728" s="2" t="s">
        <v>4444</v>
      </c>
      <c r="B5728" s="2">
        <v>9497</v>
      </c>
      <c r="C5728" s="2">
        <v>0</v>
      </c>
      <c r="D5728" s="2" t="s">
        <v>4441</v>
      </c>
      <c r="E5728" s="2">
        <v>7001</v>
      </c>
      <c r="G5728" s="2">
        <v>2763929.0759999999</v>
      </c>
      <c r="H5728" s="2">
        <v>1218709.4650000001</v>
      </c>
      <c r="I5728" s="2" t="s">
        <v>4896</v>
      </c>
      <c r="J5728" s="4">
        <v>39630</v>
      </c>
      <c r="K5728" s="230">
        <f t="shared" si="291"/>
        <v>3</v>
      </c>
      <c r="L5728" s="2" t="str">
        <f>$B5728&amp;"-"&amp;COUNTIF($B$2:$B5728, $B5728)</f>
        <v>9497-1</v>
      </c>
    </row>
    <row r="5729" spans="1:12" x14ac:dyDescent="0.2">
      <c r="A5729" s="2" t="s">
        <v>4442</v>
      </c>
      <c r="B5729" s="2">
        <v>9495</v>
      </c>
      <c r="C5729" s="2">
        <v>0</v>
      </c>
      <c r="D5729" s="2" t="s">
        <v>4442</v>
      </c>
      <c r="E5729" s="2">
        <v>7002</v>
      </c>
      <c r="G5729" s="2">
        <v>2760435.6770000001</v>
      </c>
      <c r="H5729" s="2">
        <v>1216637.023</v>
      </c>
      <c r="I5729" s="2" t="s">
        <v>4896</v>
      </c>
      <c r="J5729" s="4">
        <v>39630</v>
      </c>
      <c r="K5729" s="230">
        <f t="shared" si="291"/>
        <v>3</v>
      </c>
      <c r="L5729" s="2" t="str">
        <f>$B5729&amp;"-"&amp;COUNTIF($B$2:$B5729, $B5729)</f>
        <v>9495-1</v>
      </c>
    </row>
    <row r="5730" spans="1:12" x14ac:dyDescent="0.2">
      <c r="A5730" s="2" t="s">
        <v>4443</v>
      </c>
      <c r="B5730" s="2">
        <v>9496</v>
      </c>
      <c r="C5730" s="2">
        <v>0</v>
      </c>
      <c r="D5730" s="2" t="s">
        <v>4443</v>
      </c>
      <c r="E5730" s="2">
        <v>7003</v>
      </c>
      <c r="G5730" s="2">
        <v>2757162.4139999999</v>
      </c>
      <c r="H5730" s="2">
        <v>1214954.8189999999</v>
      </c>
      <c r="I5730" s="2" t="s">
        <v>4896</v>
      </c>
      <c r="J5730" s="4">
        <v>39630</v>
      </c>
      <c r="K5730" s="230">
        <f t="shared" si="291"/>
        <v>3</v>
      </c>
      <c r="L5730" s="2" t="str">
        <f>$B5730&amp;"-"&amp;COUNTIF($B$2:$B5730, $B5730)</f>
        <v>9496-1</v>
      </c>
    </row>
    <row r="5731" spans="1:12" x14ac:dyDescent="0.2">
      <c r="A5731" s="2" t="s">
        <v>4444</v>
      </c>
      <c r="B5731" s="2">
        <v>9497</v>
      </c>
      <c r="C5731" s="2">
        <v>0</v>
      </c>
      <c r="D5731" s="2" t="s">
        <v>4444</v>
      </c>
      <c r="E5731" s="2">
        <v>7004</v>
      </c>
      <c r="G5731" s="2">
        <v>2762729.216</v>
      </c>
      <c r="H5731" s="2">
        <v>1220447.4979999999</v>
      </c>
      <c r="I5731" s="2" t="s">
        <v>4896</v>
      </c>
      <c r="J5731" s="4">
        <v>39630</v>
      </c>
      <c r="K5731" s="230">
        <f t="shared" si="291"/>
        <v>3</v>
      </c>
      <c r="L5731" s="2" t="str">
        <f>$B5731&amp;"-"&amp;COUNTIF($B$2:$B5731, $B5731)</f>
        <v>9497-2</v>
      </c>
    </row>
    <row r="5732" spans="1:12" x14ac:dyDescent="0.2">
      <c r="A5732" s="2" t="s">
        <v>4445</v>
      </c>
      <c r="B5732" s="2">
        <v>9494</v>
      </c>
      <c r="C5732" s="2">
        <v>0</v>
      </c>
      <c r="D5732" s="2" t="s">
        <v>4445</v>
      </c>
      <c r="E5732" s="2">
        <v>7005</v>
      </c>
      <c r="G5732" s="2">
        <v>2756712.8849999998</v>
      </c>
      <c r="H5732" s="2">
        <v>1226948.9410000001</v>
      </c>
      <c r="I5732" s="2" t="s">
        <v>4896</v>
      </c>
      <c r="J5732" s="4">
        <v>39630</v>
      </c>
      <c r="K5732" s="230">
        <f t="shared" si="291"/>
        <v>3</v>
      </c>
      <c r="L5732" s="2" t="str">
        <f>$B5732&amp;"-"&amp;COUNTIF($B$2:$B5732, $B5732)</f>
        <v>9494-2</v>
      </c>
    </row>
    <row r="5733" spans="1:12" x14ac:dyDescent="0.2">
      <c r="A5733" s="2" t="s">
        <v>4444</v>
      </c>
      <c r="B5733" s="2">
        <v>9497</v>
      </c>
      <c r="C5733" s="2">
        <v>0</v>
      </c>
      <c r="D5733" s="2" t="s">
        <v>4445</v>
      </c>
      <c r="E5733" s="2">
        <v>7005</v>
      </c>
      <c r="G5733" s="2">
        <v>2763406.6009999998</v>
      </c>
      <c r="H5733" s="2">
        <v>1221948.682</v>
      </c>
      <c r="I5733" s="2" t="s">
        <v>4896</v>
      </c>
      <c r="J5733" s="4">
        <v>39630</v>
      </c>
      <c r="K5733" s="230">
        <f t="shared" si="291"/>
        <v>3</v>
      </c>
      <c r="L5733" s="2" t="str">
        <f>$B5733&amp;"-"&amp;COUNTIF($B$2:$B5733, $B5733)</f>
        <v>9497-3</v>
      </c>
    </row>
    <row r="5734" spans="1:12" x14ac:dyDescent="0.2">
      <c r="A5734" s="2" t="s">
        <v>4446</v>
      </c>
      <c r="B5734" s="2">
        <v>9498</v>
      </c>
      <c r="C5734" s="2">
        <v>0</v>
      </c>
      <c r="D5734" s="2" t="s">
        <v>4446</v>
      </c>
      <c r="E5734" s="2">
        <v>7006</v>
      </c>
      <c r="G5734" s="2">
        <v>2760582.1579999998</v>
      </c>
      <c r="H5734" s="2">
        <v>1227854.692</v>
      </c>
      <c r="I5734" s="2" t="s">
        <v>4896</v>
      </c>
      <c r="J5734" s="4">
        <v>39630</v>
      </c>
      <c r="K5734" s="230">
        <f t="shared" si="291"/>
        <v>3</v>
      </c>
      <c r="L5734" s="2" t="str">
        <f>$B5734&amp;"-"&amp;COUNTIF($B$2:$B5734, $B5734)</f>
        <v>9498-1</v>
      </c>
    </row>
    <row r="5735" spans="1:12" x14ac:dyDescent="0.2">
      <c r="A5735" s="2" t="s">
        <v>4447</v>
      </c>
      <c r="B5735" s="2">
        <v>9485</v>
      </c>
      <c r="C5735" s="2">
        <v>0</v>
      </c>
      <c r="D5735" s="2" t="s">
        <v>4448</v>
      </c>
      <c r="E5735" s="2">
        <v>7007</v>
      </c>
      <c r="G5735" s="2">
        <v>2759321.0109999999</v>
      </c>
      <c r="H5735" s="2">
        <v>1229683.2220000001</v>
      </c>
      <c r="I5735" s="2" t="s">
        <v>4896</v>
      </c>
      <c r="J5735" s="4">
        <v>39630</v>
      </c>
      <c r="K5735" s="230">
        <f t="shared" si="291"/>
        <v>3</v>
      </c>
      <c r="L5735" s="2" t="str">
        <f>$B5735&amp;"-"&amp;COUNTIF($B$2:$B5735, $B5735)</f>
        <v>9485-1</v>
      </c>
    </row>
    <row r="5736" spans="1:12" x14ac:dyDescent="0.2">
      <c r="A5736" s="2" t="s">
        <v>4452</v>
      </c>
      <c r="B5736" s="2">
        <v>9487</v>
      </c>
      <c r="C5736" s="2">
        <v>0</v>
      </c>
      <c r="D5736" s="2" t="s">
        <v>4448</v>
      </c>
      <c r="E5736" s="2">
        <v>7007</v>
      </c>
      <c r="G5736" s="2">
        <v>2756433.2930000001</v>
      </c>
      <c r="H5736" s="2">
        <v>1229376.9410000001</v>
      </c>
      <c r="I5736" s="2" t="s">
        <v>4896</v>
      </c>
      <c r="J5736" s="4">
        <v>39630</v>
      </c>
      <c r="K5736" s="230">
        <f t="shared" si="291"/>
        <v>3</v>
      </c>
      <c r="L5736" s="2" t="str">
        <f>$B5736&amp;"-"&amp;COUNTIF($B$2:$B5736, $B5736)</f>
        <v>9487-2</v>
      </c>
    </row>
    <row r="5737" spans="1:12" x14ac:dyDescent="0.2">
      <c r="A5737" s="2" t="s">
        <v>4448</v>
      </c>
      <c r="B5737" s="2">
        <v>9492</v>
      </c>
      <c r="C5737" s="2">
        <v>0</v>
      </c>
      <c r="D5737" s="2" t="s">
        <v>4448</v>
      </c>
      <c r="E5737" s="2">
        <v>7007</v>
      </c>
      <c r="G5737" s="2">
        <v>2757843.0970000001</v>
      </c>
      <c r="H5737" s="2">
        <v>1230769.4280000001</v>
      </c>
      <c r="I5737" s="2" t="s">
        <v>4896</v>
      </c>
      <c r="J5737" s="4">
        <v>39630</v>
      </c>
      <c r="K5737" s="230">
        <f t="shared" si="291"/>
        <v>3</v>
      </c>
      <c r="L5737" s="2" t="str">
        <f>$B5737&amp;"-"&amp;COUNTIF($B$2:$B5737, $B5737)</f>
        <v>9492-1</v>
      </c>
    </row>
    <row r="5738" spans="1:12" x14ac:dyDescent="0.2">
      <c r="A5738" s="2" t="s">
        <v>4451</v>
      </c>
      <c r="B5738" s="2">
        <v>9493</v>
      </c>
      <c r="C5738" s="2">
        <v>0</v>
      </c>
      <c r="D5738" s="2" t="s">
        <v>4448</v>
      </c>
      <c r="E5738" s="2">
        <v>7007</v>
      </c>
      <c r="G5738" s="2">
        <v>2759184.8840000001</v>
      </c>
      <c r="H5738" s="2">
        <v>1232638.702</v>
      </c>
      <c r="I5738" s="2" t="s">
        <v>4896</v>
      </c>
      <c r="J5738" s="4">
        <v>39630</v>
      </c>
      <c r="K5738" s="230">
        <f t="shared" si="291"/>
        <v>3</v>
      </c>
      <c r="L5738" s="2" t="str">
        <f>$B5738&amp;"-"&amp;COUNTIF($B$2:$B5738, $B5738)</f>
        <v>9493-1</v>
      </c>
    </row>
    <row r="5739" spans="1:12" x14ac:dyDescent="0.2">
      <c r="A5739" s="2" t="s">
        <v>4449</v>
      </c>
      <c r="B5739" s="2">
        <v>9486</v>
      </c>
      <c r="C5739" s="2">
        <v>0</v>
      </c>
      <c r="D5739" s="2" t="s">
        <v>4450</v>
      </c>
      <c r="E5739" s="2">
        <v>7008</v>
      </c>
      <c r="G5739" s="2">
        <v>2760833.5619999999</v>
      </c>
      <c r="H5739" s="2">
        <v>1231528.4909999999</v>
      </c>
      <c r="I5739" s="2" t="s">
        <v>4896</v>
      </c>
      <c r="J5739" s="4">
        <v>39630</v>
      </c>
      <c r="K5739" s="230">
        <f t="shared" si="291"/>
        <v>3</v>
      </c>
      <c r="L5739" s="2" t="str">
        <f>$B5739&amp;"-"&amp;COUNTIF($B$2:$B5739, $B5739)</f>
        <v>9486-1</v>
      </c>
    </row>
    <row r="5740" spans="1:12" x14ac:dyDescent="0.2">
      <c r="A5740" s="2" t="s">
        <v>4451</v>
      </c>
      <c r="B5740" s="2">
        <v>9493</v>
      </c>
      <c r="C5740" s="2">
        <v>0</v>
      </c>
      <c r="D5740" s="2" t="s">
        <v>4450</v>
      </c>
      <c r="E5740" s="2">
        <v>7008</v>
      </c>
      <c r="G5740" s="2">
        <v>2759637.82</v>
      </c>
      <c r="H5740" s="2">
        <v>1231945.121</v>
      </c>
      <c r="I5740" s="2" t="s">
        <v>4896</v>
      </c>
      <c r="J5740" s="4">
        <v>39630</v>
      </c>
      <c r="K5740" s="230">
        <f t="shared" si="291"/>
        <v>3</v>
      </c>
      <c r="L5740" s="2" t="str">
        <f>$B5740&amp;"-"&amp;COUNTIF($B$2:$B5740, $B5740)</f>
        <v>9493-2</v>
      </c>
    </row>
    <row r="5741" spans="1:12" x14ac:dyDescent="0.2">
      <c r="A5741" s="2" t="s">
        <v>4447</v>
      </c>
      <c r="B5741" s="2">
        <v>9485</v>
      </c>
      <c r="C5741" s="2">
        <v>0</v>
      </c>
      <c r="D5741" s="2" t="s">
        <v>4453</v>
      </c>
      <c r="E5741" s="2">
        <v>7009</v>
      </c>
      <c r="G5741" s="2">
        <v>2759978.27</v>
      </c>
      <c r="H5741" s="2">
        <v>1229651.1259999999</v>
      </c>
      <c r="I5741" s="2" t="s">
        <v>4896</v>
      </c>
      <c r="J5741" s="4">
        <v>39630</v>
      </c>
      <c r="K5741" s="230">
        <f t="shared" si="291"/>
        <v>3</v>
      </c>
      <c r="L5741" s="2" t="str">
        <f>$B5741&amp;"-"&amp;COUNTIF($B$2:$B5741, $B5741)</f>
        <v>9485-2</v>
      </c>
    </row>
    <row r="5742" spans="1:12" x14ac:dyDescent="0.2">
      <c r="A5742" s="2" t="s">
        <v>4452</v>
      </c>
      <c r="B5742" s="2">
        <v>9487</v>
      </c>
      <c r="C5742" s="2">
        <v>0</v>
      </c>
      <c r="D5742" s="2" t="s">
        <v>4453</v>
      </c>
      <c r="E5742" s="2">
        <v>7009</v>
      </c>
      <c r="G5742" s="2">
        <v>2757125.67</v>
      </c>
      <c r="H5742" s="2">
        <v>1232514.3640000001</v>
      </c>
      <c r="I5742" s="2" t="s">
        <v>4896</v>
      </c>
      <c r="J5742" s="4">
        <v>39630</v>
      </c>
      <c r="K5742" s="230">
        <f t="shared" si="291"/>
        <v>3</v>
      </c>
      <c r="L5742" s="2" t="str">
        <f>$B5742&amp;"-"&amp;COUNTIF($B$2:$B5742, $B5742)</f>
        <v>9487-3</v>
      </c>
    </row>
    <row r="5743" spans="1:12" x14ac:dyDescent="0.2">
      <c r="A5743" s="2" t="s">
        <v>4454</v>
      </c>
      <c r="B5743" s="2">
        <v>9491</v>
      </c>
      <c r="C5743" s="2">
        <v>0</v>
      </c>
      <c r="D5743" s="2" t="s">
        <v>4454</v>
      </c>
      <c r="E5743" s="2">
        <v>7010</v>
      </c>
      <c r="G5743" s="2">
        <v>2758648.719</v>
      </c>
      <c r="H5743" s="2">
        <v>1235172.3189999999</v>
      </c>
      <c r="I5743" s="2" t="s">
        <v>4896</v>
      </c>
      <c r="J5743" s="4">
        <v>39630</v>
      </c>
      <c r="K5743" s="230">
        <f t="shared" si="291"/>
        <v>3</v>
      </c>
      <c r="L5743" s="2" t="str">
        <f>$B5743&amp;"-"&amp;COUNTIF($B$2:$B5743, $B5743)</f>
        <v>9491-1</v>
      </c>
    </row>
    <row r="5744" spans="1:12" x14ac:dyDescent="0.2">
      <c r="A5744" s="2" t="s">
        <v>4455</v>
      </c>
      <c r="B5744" s="2">
        <v>9488</v>
      </c>
      <c r="C5744" s="2">
        <v>0</v>
      </c>
      <c r="D5744" s="2" t="s">
        <v>4455</v>
      </c>
      <c r="E5744" s="2">
        <v>7011</v>
      </c>
      <c r="G5744" s="2">
        <v>2759708.2820000001</v>
      </c>
      <c r="H5744" s="2">
        <v>1233349.8149999999</v>
      </c>
      <c r="I5744" s="2" t="s">
        <v>4896</v>
      </c>
      <c r="J5744" s="4">
        <v>39630</v>
      </c>
      <c r="K5744" s="230">
        <f t="shared" si="291"/>
        <v>3</v>
      </c>
      <c r="L5744" s="2" t="str">
        <f>$B5744&amp;"-"&amp;COUNTIF($B$2:$B5744, $B5744)</f>
        <v>9488-1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E3558DD2-44BD-4624-A274-D4BB195DDFCF}"/>
</file>

<file path=customXml/itemProps3.xml><?xml version="1.0" encoding="utf-8"?>
<ds:datastoreItem xmlns:ds="http://schemas.openxmlformats.org/officeDocument/2006/customXml" ds:itemID="{F48CA009-8716-44D7-9DDE-3E771F00F63C}"/>
</file>

<file path=customXml/itemProps4.xml><?xml version="1.0" encoding="utf-8"?>
<ds:datastoreItem xmlns:ds="http://schemas.openxmlformats.org/officeDocument/2006/customXml" ds:itemID="{E1AA6FE0-E13E-4002-8A1C-11B41D7A559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14</vt:i4>
      </vt:variant>
    </vt:vector>
  </HeadingPairs>
  <TitlesOfParts>
    <vt:vector size="20" baseType="lpstr">
      <vt:lpstr>Version</vt:lpstr>
      <vt:lpstr>A</vt:lpstr>
      <vt:lpstr>B</vt:lpstr>
      <vt:lpstr>Y</vt:lpstr>
      <vt:lpstr>Z</vt:lpstr>
      <vt:lpstr>X</vt:lpstr>
      <vt:lpstr>Categories</vt:lpstr>
      <vt:lpstr>E_alt</vt:lpstr>
      <vt:lpstr>E_neu</vt:lpstr>
      <vt:lpstr>Kat</vt:lpstr>
      <vt:lpstr>Lang</vt:lpstr>
      <vt:lpstr>Lang_measure</vt:lpstr>
      <vt:lpstr>measure_id</vt:lpstr>
      <vt:lpstr>measure_version</vt:lpstr>
      <vt:lpstr>PLZ</vt:lpstr>
      <vt:lpstr>Region</vt:lpstr>
      <vt:lpstr>Systems</vt:lpstr>
      <vt:lpstr>Trad</vt:lpstr>
      <vt:lpstr>Units</vt:lpstr>
      <vt:lpstr>A!Zone_d_impression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2025-11-21T20:59:07Z</cp:lastPrinted>
  <dcterms:created xsi:type="dcterms:W3CDTF">2015-06-05T18:19:34Z</dcterms:created>
  <dcterms:modified xsi:type="dcterms:W3CDTF">2025-11-27T10:54:56Z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